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erel\Desktop\"/>
    </mc:Choice>
  </mc:AlternateContent>
  <xr:revisionPtr revIDLastSave="0" documentId="13_ncr:1_{4DFA3DA5-F17F-4D90-A058-76DD136ED37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ales by category" sheetId="3" r:id="rId1"/>
    <sheet name="profit over time" sheetId="4" r:id="rId2"/>
    <sheet name="monthly sales" sheetId="5" r:id="rId3"/>
    <sheet name="top 5 profits" sheetId="6" r:id="rId4"/>
    <sheet name="sales by states" sheetId="7" r:id="rId5"/>
    <sheet name="customer count" sheetId="8" r:id="rId6"/>
    <sheet name="total sales and profit" sheetId="11" r:id="rId7"/>
    <sheet name="dashboard" sheetId="9" r:id="rId8"/>
    <sheet name="salesdata" sheetId="2" r:id="rId9"/>
  </sheets>
  <definedNames>
    <definedName name="_xlchart.v2.4" hidden="1">'sales by category'!$D$4:$D$20</definedName>
    <definedName name="_xlchart.v2.5" hidden="1">'sales by category'!$E$4:$E$20</definedName>
    <definedName name="_xlchart.v5.0" hidden="1">'sales by states'!$D$3</definedName>
    <definedName name="_xlchart.v5.1" hidden="1">'sales by states'!$D$4:$D$52</definedName>
    <definedName name="_xlchart.v5.2" hidden="1">'sales by states'!$E$3</definedName>
    <definedName name="_xlchart.v5.3" hidden="1">'sales by states'!$E$4:$E$52</definedName>
    <definedName name="_xlcn.WorksheetConnection_bystatesD4E521" hidden="1">'sales by states'!$D$4:$E$52</definedName>
    <definedName name="ExternalData_1" localSheetId="8" hidden="1">salesdata!$A$1:$K$9995</definedName>
    <definedName name="Fragmentator_Category">#N/A</definedName>
    <definedName name="Fragmentator_Year">#N/A</definedName>
  </definedNames>
  <calcPr calcId="191029"/>
  <pivotCaches>
    <pivotCache cacheId="0" r:id="rId10"/>
    <pivotCache cacheId="1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Zakres" name="Zakres" connection="WorksheetConnection_by states!$D$4:$E$5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7" l="1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4" i="3"/>
  <c r="E4" i="6"/>
  <c r="E5" i="7"/>
  <c r="E37" i="7"/>
  <c r="E18" i="3"/>
  <c r="E8" i="6"/>
  <c r="E10" i="7"/>
  <c r="E17" i="7"/>
  <c r="E32" i="7"/>
  <c r="E39" i="7"/>
  <c r="E22" i="7"/>
  <c r="E20" i="7"/>
  <c r="E11" i="7"/>
  <c r="E25" i="7"/>
  <c r="E47" i="7"/>
  <c r="E13" i="3"/>
  <c r="E52" i="7"/>
  <c r="E29" i="7"/>
  <c r="E10" i="3"/>
  <c r="E17" i="3"/>
  <c r="E7" i="6"/>
  <c r="E9" i="7"/>
  <c r="E24" i="7"/>
  <c r="E31" i="7"/>
  <c r="E15" i="3"/>
  <c r="E45" i="7"/>
  <c r="E5" i="3"/>
  <c r="E36" i="7"/>
  <c r="E21" i="7"/>
  <c r="E51" i="7"/>
  <c r="E9" i="3"/>
  <c r="E16" i="3"/>
  <c r="E12" i="7"/>
  <c r="E16" i="7"/>
  <c r="E23" i="7"/>
  <c r="E49" i="7"/>
  <c r="E46" i="7"/>
  <c r="E28" i="7"/>
  <c r="E13" i="7"/>
  <c r="E43" i="7"/>
  <c r="E50" i="7"/>
  <c r="E8" i="3"/>
  <c r="E6" i="6"/>
  <c r="E8" i="7"/>
  <c r="E15" i="7"/>
  <c r="E42" i="7"/>
  <c r="E6" i="7"/>
  <c r="E38" i="7"/>
  <c r="E20" i="3"/>
  <c r="E4" i="7"/>
  <c r="E35" i="7"/>
  <c r="E5" i="6"/>
  <c r="E4" i="11"/>
  <c r="E30" i="7"/>
  <c r="E12" i="3"/>
  <c r="E11" i="3"/>
  <c r="E27" i="7"/>
  <c r="E34" i="7"/>
  <c r="E41" i="7"/>
  <c r="E7" i="3"/>
  <c r="E14" i="3"/>
  <c r="E19" i="3"/>
  <c r="E4" i="3"/>
  <c r="E14" i="7"/>
  <c r="E18" i="7"/>
  <c r="E40" i="7"/>
  <c r="D4" i="11"/>
  <c r="E44" i="7"/>
  <c r="E19" i="7"/>
  <c r="E26" i="7"/>
  <c r="E33" i="7"/>
  <c r="E48" i="7"/>
  <c r="E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by states!$D$4:$E$52" type="102" refreshedVersion="8" minRefreshableVersion="5">
    <extLst>
      <ext xmlns:x15="http://schemas.microsoft.com/office/spreadsheetml/2010/11/main" uri="{DE250136-89BD-433C-8126-D09CA5730AF9}">
        <x15:connection id="Zakres">
          <x15:rangePr sourceName="_xlcn.WorksheetConnection_bystatesD4E521"/>
        </x15:connection>
      </ext>
    </extLst>
  </connection>
  <connection id="3" xr16:uid="{00000000-0015-0000-FFFF-FFFF02000000}" keepAlive="1" name="Zapytanie — salesdata" description="Połączenie z zapytaniem „salesdata” w skoroszycie." type="5" refreshedVersion="8" background="1" saveData="1">
    <dbPr connection="Provider=Microsoft.Mashup.OleDb.1;Data Source=$Workbook$;Location=salesdata;Extended Properties=&quot;&quot;" command="SELECT * FROM [salesdata]"/>
  </connection>
</connections>
</file>

<file path=xl/sharedStrings.xml><?xml version="1.0" encoding="utf-8"?>
<sst xmlns="http://schemas.openxmlformats.org/spreadsheetml/2006/main" count="73407" uniqueCount="12027">
  <si>
    <t>Order Date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</si>
  <si>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</si>
  <si>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</si>
  <si>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</si>
  <si>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</si>
  <si>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</si>
  <si>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</si>
  <si>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</si>
  <si>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</si>
  <si>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</si>
  <si>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</si>
  <si>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</si>
  <si>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</si>
  <si>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</si>
  <si>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</si>
  <si>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</si>
  <si>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</si>
  <si>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</si>
  <si>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</si>
  <si>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</si>
  <si>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</si>
  <si>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</si>
  <si>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</si>
  <si>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</si>
  <si>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</si>
  <si>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</si>
  <si>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</si>
  <si>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</si>
  <si>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</si>
  <si>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</si>
  <si>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</si>
  <si>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</si>
  <si>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</si>
  <si>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</si>
  <si>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</si>
  <si>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</si>
  <si>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</si>
  <si>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</si>
  <si>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</si>
  <si>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</si>
  <si>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</si>
  <si>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</si>
  <si>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</si>
  <si>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</si>
  <si>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</si>
  <si>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</si>
  <si>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</si>
  <si>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</si>
  <si>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</si>
  <si>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</si>
  <si>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</si>
  <si>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</si>
  <si>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</si>
  <si>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</si>
  <si>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</si>
  <si>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</si>
  <si>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</si>
  <si>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</si>
  <si>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</si>
  <si>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</si>
  <si>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</si>
  <si>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</si>
  <si>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</si>
  <si>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</si>
  <si>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</si>
  <si>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</si>
  <si>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</si>
  <si>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</si>
  <si>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</si>
  <si>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</si>
  <si>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</si>
  <si>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</si>
  <si>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</si>
  <si>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</si>
  <si>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</si>
  <si>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</si>
  <si>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334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</si>
  <si>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</si>
  <si>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</si>
  <si>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</si>
  <si>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</si>
  <si>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</si>
  <si>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</si>
  <si>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</si>
  <si>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</si>
  <si>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</si>
  <si>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</si>
  <si>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</si>
  <si>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</si>
  <si>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</si>
  <si>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</si>
  <si>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</si>
  <si>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</si>
  <si>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</si>
  <si>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</si>
  <si>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</si>
  <si>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</si>
  <si>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</si>
  <si>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</si>
  <si>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</si>
  <si>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</si>
  <si>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</si>
  <si>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</si>
  <si>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</si>
  <si>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</si>
  <si>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</si>
  <si>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</si>
  <si>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</si>
  <si>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</si>
  <si>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</si>
  <si>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</si>
  <si>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</si>
  <si>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</si>
  <si>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</si>
  <si>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</si>
  <si>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</si>
  <si>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</si>
  <si>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</si>
  <si>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</si>
  <si>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</si>
  <si>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</si>
  <si>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</si>
  <si>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</si>
  <si>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</si>
  <si>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</si>
  <si>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</si>
  <si>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</si>
  <si>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</si>
  <si>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</si>
  <si>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</si>
  <si>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</si>
  <si>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</si>
  <si>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0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</si>
  <si>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</si>
  <si>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</si>
  <si>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</si>
  <si>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</si>
  <si>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</si>
  <si>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</si>
  <si>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</si>
  <si>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</si>
  <si>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</si>
  <si>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</si>
  <si>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</si>
  <si>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</si>
  <si>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</si>
  <si>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</si>
  <si>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</si>
  <si>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</si>
  <si>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333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</si>
  <si>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</si>
  <si>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</si>
  <si>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</si>
  <si>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</si>
  <si>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</si>
  <si>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</si>
  <si>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</si>
  <si>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</si>
  <si>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</si>
  <si>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</si>
  <si>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</si>
  <si>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</si>
  <si>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</si>
  <si>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</si>
  <si>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</si>
  <si>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</si>
  <si>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</si>
  <si>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</si>
  <si>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</si>
  <si>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</si>
  <si>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</si>
  <si>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</si>
  <si>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</si>
  <si>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</si>
  <si>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</si>
  <si>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</si>
  <si>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15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</si>
  <si>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</si>
  <si>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</si>
  <si>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</si>
  <si>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</si>
  <si>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</si>
  <si>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</si>
  <si>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</si>
  <si>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</si>
  <si>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</si>
  <si>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</si>
  <si>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</si>
  <si>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</si>
  <si>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</si>
  <si>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</si>
  <si>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</si>
  <si>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</si>
  <si>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</si>
  <si>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</si>
  <si>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</si>
  <si>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</si>
  <si>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</si>
  <si>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</si>
  <si>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</si>
  <si>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3/8 x 11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</si>
  <si>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</si>
  <si>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</si>
  <si>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</si>
  <si>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</si>
  <si>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</si>
  <si>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</si>
  <si>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</si>
  <si>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</si>
  <si>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</si>
  <si>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</si>
  <si>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</si>
  <si>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</si>
  <si>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</si>
  <si>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</si>
  <si>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</si>
  <si>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</si>
  <si>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</si>
  <si>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</si>
  <si>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</si>
  <si>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</si>
  <si>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</si>
  <si>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</si>
  <si>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</si>
  <si>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</si>
  <si>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</si>
  <si>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</si>
  <si>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</si>
  <si>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</si>
  <si>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</si>
  <si>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</si>
  <si>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</si>
  <si>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</si>
  <si>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</si>
  <si>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</si>
  <si>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</si>
  <si>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</si>
  <si>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</si>
  <si>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</si>
  <si>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</si>
  <si>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</si>
  <si>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</si>
  <si>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</si>
  <si>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</si>
  <si>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</si>
  <si>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</si>
  <si>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</si>
  <si>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</si>
  <si>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</si>
  <si>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</si>
  <si>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</si>
  <si>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</si>
  <si>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</si>
  <si>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</si>
  <si>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</si>
  <si>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</si>
  <si>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</si>
  <si>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</si>
  <si>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</si>
  <si>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</si>
  <si>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</si>
  <si>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</si>
  <si>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</si>
  <si>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</si>
  <si>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</si>
  <si>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</si>
  <si>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</si>
  <si>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</si>
  <si>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</si>
  <si>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</si>
  <si>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</si>
  <si>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</si>
  <si>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</si>
  <si>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</si>
  <si>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</si>
  <si>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</si>
  <si>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</si>
  <si>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</si>
  <si>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</si>
  <si>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</si>
  <si>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</si>
  <si>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</si>
  <si>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</si>
  <si>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</si>
  <si>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</si>
  <si>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</si>
  <si>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</si>
  <si>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</si>
  <si>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Résumé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</si>
  <si>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</si>
  <si>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</si>
  <si>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</si>
  <si>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</si>
  <si>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</si>
  <si>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</si>
  <si>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</si>
  <si>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</si>
  <si>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</si>
  <si>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</si>
  <si>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</si>
  <si>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</si>
  <si>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</si>
  <si>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 30456 USB Flash Drive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</si>
  <si>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</si>
  <si>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</si>
  <si>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</si>
  <si>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</si>
  <si>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</si>
  <si>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</si>
  <si>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</si>
  <si>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</si>
  <si>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</si>
  <si>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</si>
  <si>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</si>
  <si>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</si>
  <si>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</si>
  <si>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</si>
  <si>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</si>
  <si>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</si>
  <si>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</si>
  <si>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</si>
  <si>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</si>
  <si>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</si>
  <si>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</si>
  <si>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</si>
  <si>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</si>
  <si>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</si>
  <si>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</si>
  <si>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</si>
  <si>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</si>
  <si>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</si>
  <si>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</si>
  <si>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</si>
  <si>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</si>
  <si>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</si>
  <si>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</si>
  <si>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</si>
  <si>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16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</si>
  <si>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</si>
  <si>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</si>
  <si>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</si>
  <si>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</si>
  <si>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</si>
  <si>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</si>
  <si>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1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</si>
  <si>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</si>
  <si>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</si>
  <si>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</si>
  <si>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</si>
  <si>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</si>
  <si>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</si>
  <si>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111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</si>
  <si>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</si>
  <si>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</si>
  <si>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</si>
  <si>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</si>
  <si>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</si>
  <si>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</si>
  <si>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</si>
  <si>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</si>
  <si>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</si>
  <si>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</si>
  <si>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</si>
  <si>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</si>
  <si>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</si>
  <si>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</si>
  <si>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</si>
  <si>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</si>
  <si>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</si>
  <si>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</si>
  <si>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</si>
  <si>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</si>
  <si>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</si>
  <si>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</si>
  <si>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</si>
  <si>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</si>
  <si>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</si>
  <si>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</si>
  <si>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</si>
  <si>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</si>
  <si>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</si>
  <si>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</si>
  <si>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</si>
  <si>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</si>
  <si>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</si>
  <si>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</si>
  <si>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</si>
  <si>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</si>
  <si>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</si>
  <si>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</si>
  <si>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</si>
  <si>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</si>
  <si>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 Swivel Flash Drive USB flash drive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</si>
  <si>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</si>
  <si>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</si>
  <si>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</si>
  <si>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</si>
  <si>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</si>
  <si>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</si>
  <si>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</si>
  <si>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</si>
  <si>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9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</si>
  <si>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</si>
  <si>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</si>
  <si>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</si>
  <si>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</si>
  <si>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</si>
  <si>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</si>
  <si>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</si>
  <si>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</si>
  <si>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</si>
  <si>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</si>
  <si>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</si>
  <si>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</si>
  <si>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</si>
  <si>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</si>
  <si>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</si>
  <si>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</si>
  <si>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</si>
  <si>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</si>
  <si>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</si>
  <si>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</si>
  <si>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</si>
  <si>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</si>
  <si>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</si>
  <si>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</si>
  <si>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</si>
  <si>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</si>
  <si>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</si>
  <si>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</si>
  <si>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</si>
  <si>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</si>
  <si>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</si>
  <si>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</si>
  <si>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</si>
  <si>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14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</si>
  <si>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</si>
  <si>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</si>
  <si>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</si>
  <si>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</si>
  <si>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</si>
  <si>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</si>
  <si>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</si>
  <si>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</si>
  <si>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</si>
  <si>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</si>
  <si>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</si>
  <si>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</si>
  <si>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</si>
  <si>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</si>
  <si>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</si>
  <si>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</si>
  <si>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</si>
  <si>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</si>
  <si>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</si>
  <si>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</si>
  <si>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</si>
  <si>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</si>
  <si>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</si>
  <si>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</si>
  <si>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</si>
  <si>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</si>
  <si>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</si>
  <si>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</si>
  <si>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</si>
  <si>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</si>
  <si>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</si>
  <si>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</si>
  <si>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</si>
  <si>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</si>
  <si>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</si>
  <si>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</si>
  <si>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</si>
  <si>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</si>
  <si>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</si>
  <si>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</si>
  <si>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</si>
  <si>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</si>
  <si>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</si>
  <si>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</si>
  <si>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</si>
  <si>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</si>
  <si>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</si>
  <si>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 Secure+ Hardware Encrypted USB 2.0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</si>
  <si>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</si>
  <si>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</si>
  <si>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</si>
  <si>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</si>
  <si>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</si>
  <si>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</si>
  <si>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</si>
  <si>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</si>
  <si>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</si>
  <si>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</si>
  <si>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</si>
  <si>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</si>
  <si>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</si>
  <si>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</si>
  <si>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</si>
  <si>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</si>
  <si>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</si>
  <si>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</si>
  <si>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</si>
  <si>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</si>
  <si>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</si>
  <si>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</si>
  <si>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</si>
  <si>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</si>
  <si>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</si>
  <si>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</si>
  <si>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</si>
  <si>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</si>
  <si>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</si>
  <si>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</si>
  <si>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</si>
  <si>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</si>
  <si>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</si>
  <si>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</si>
  <si>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</si>
  <si>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</si>
  <si>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</si>
  <si>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</si>
  <si>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</si>
  <si>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</si>
  <si>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</si>
  <si>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</si>
  <si>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</si>
  <si>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</si>
  <si>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</si>
  <si>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</si>
  <si>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</si>
  <si>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</si>
  <si>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</si>
  <si>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</si>
  <si>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</si>
  <si>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</si>
  <si>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</si>
  <si>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</si>
  <si>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</si>
  <si>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</si>
  <si>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</si>
  <si>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</si>
  <si>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</si>
  <si>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</si>
  <si>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</si>
  <si>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</si>
  <si>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</si>
  <si>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</si>
  <si>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</si>
  <si>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</si>
  <si>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</si>
  <si>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</si>
  <si>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</si>
  <si>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</si>
  <si>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</si>
  <si>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</si>
  <si>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</si>
  <si>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</si>
  <si>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</si>
  <si>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</si>
  <si>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</si>
  <si>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</si>
  <si>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</si>
  <si>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</si>
  <si>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</si>
  <si>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</si>
  <si>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</si>
  <si>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</si>
  <si>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</si>
  <si>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</si>
  <si>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</si>
  <si>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</si>
  <si>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</si>
  <si>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</si>
  <si>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</si>
  <si>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</si>
  <si>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</si>
  <si>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</si>
  <si>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</si>
  <si>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</si>
  <si>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</si>
  <si>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</si>
  <si>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</si>
  <si>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</si>
  <si>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</si>
  <si>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</si>
  <si>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</si>
  <si>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</si>
  <si>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</si>
  <si>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</si>
  <si>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</si>
  <si>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</si>
  <si>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</si>
  <si>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</si>
  <si>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</si>
  <si>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</si>
  <si>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</si>
  <si>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</si>
  <si>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126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</si>
  <si>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</si>
  <si>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</si>
  <si>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</si>
  <si>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</si>
  <si>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</si>
  <si>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</si>
  <si>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</si>
  <si>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</si>
  <si>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</si>
  <si>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</si>
  <si>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</si>
  <si>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</si>
  <si>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826</t>
  </si>
  <si>
    <t>Andrew Roberts</t>
  </si>
  <si>
    <t>Cari Schnelling</t>
  </si>
  <si>
    <t>Copiers</t>
  </si>
  <si>
    <t>Brother DCP1000 Digital 3 in 1 Multifunction Machine</t>
  </si>
  <si>
    <t>90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</si>
  <si>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</si>
  <si>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</si>
  <si>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</si>
  <si>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</si>
  <si>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</si>
  <si>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</si>
  <si>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</si>
  <si>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</si>
  <si>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</si>
  <si>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</si>
  <si>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</si>
  <si>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</si>
  <si>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</si>
  <si>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</si>
  <si>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</si>
  <si>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</si>
  <si>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</si>
  <si>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</si>
  <si>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</si>
  <si>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</si>
  <si>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</si>
  <si>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</si>
  <si>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</si>
  <si>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</si>
  <si>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</si>
  <si>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</si>
  <si>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</si>
  <si>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</si>
  <si>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</si>
  <si>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</si>
  <si>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240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</si>
  <si>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</si>
  <si>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</si>
  <si>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</si>
  <si>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</si>
  <si>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</si>
  <si>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</si>
  <si>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</si>
  <si>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</si>
  <si>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</si>
  <si>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</si>
  <si>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</si>
  <si>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</si>
  <si>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</si>
  <si>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</si>
  <si>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1432</t>
  </si>
  <si>
    <t>Acme Design Stainless Steel Bent Scissors</t>
  </si>
  <si>
    <t>Hon Pagoda Stacking Chairs</t>
  </si>
  <si>
    <t>Paul Gonzalez</t>
  </si>
  <si>
    <t>SanDisk Cruzer 64 GB USB Flash Drive</t>
  </si>
  <si>
    <t>Xblue XB-1670-86 X16 Small Office Telephone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</si>
  <si>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</si>
  <si>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</si>
  <si>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</si>
  <si>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</si>
  <si>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</si>
  <si>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</si>
  <si>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</si>
  <si>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</si>
  <si>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</si>
  <si>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</si>
  <si>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</si>
  <si>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</si>
  <si>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</si>
  <si>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</si>
  <si>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</si>
  <si>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8</t>
  </si>
  <si>
    <t>Anthony Johnson</t>
  </si>
  <si>
    <t>Electrix Halogen Magnifier Lamp</t>
  </si>
  <si>
    <t>Pauline Webber</t>
  </si>
  <si>
    <t>Cindy Chapman</t>
  </si>
  <si>
    <t>Imation Clip USB flash drive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</si>
  <si>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</si>
  <si>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</si>
  <si>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</si>
  <si>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</si>
  <si>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</si>
  <si>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</si>
  <si>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</si>
  <si>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</si>
  <si>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</si>
  <si>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</si>
  <si>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</si>
  <si>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</si>
  <si>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</si>
  <si>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</si>
  <si>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</si>
  <si>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</si>
  <si>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</si>
  <si>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</si>
  <si>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</si>
  <si>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</si>
  <si>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</si>
  <si>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</si>
  <si>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</si>
  <si>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</si>
  <si>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</si>
  <si>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</si>
  <si>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1/4 x 11</t>
  </si>
  <si>
    <t>Ibico Plastic Spiral Binding Combs</t>
  </si>
  <si>
    <t>Evan Henry</t>
  </si>
  <si>
    <t>Nortel Networks T7316 E Nt8 B27</t>
  </si>
  <si>
    <t>34</t>
  </si>
  <si>
    <t>Plantronics Encore H101 Dual Earpieces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</si>
  <si>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</si>
  <si>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</si>
  <si>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</si>
  <si>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</si>
  <si>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</si>
  <si>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</si>
  <si>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</si>
  <si>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</si>
  <si>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</si>
  <si>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</si>
  <si>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</si>
  <si>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</si>
  <si>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</si>
  <si>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</si>
  <si>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</si>
  <si>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</si>
  <si>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</si>
  <si>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</si>
  <si>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</si>
  <si>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</si>
  <si>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</si>
  <si>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</si>
  <si>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</si>
  <si>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</si>
  <si>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</si>
  <si>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</si>
  <si>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</si>
  <si>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38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</si>
  <si>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</si>
  <si>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</si>
  <si>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</si>
  <si>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</si>
  <si>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</si>
  <si>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</si>
  <si>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</si>
  <si>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</si>
  <si>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</si>
  <si>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</si>
  <si>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</si>
  <si>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</si>
  <si>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</si>
  <si>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</si>
  <si>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464</t>
  </si>
  <si>
    <t>Honeywell Quietcare HEPA Air Cleaner</t>
  </si>
  <si>
    <t>Xerox 1948</t>
  </si>
  <si>
    <t>Mark Cousins</t>
  </si>
  <si>
    <t>135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</si>
  <si>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</si>
  <si>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</si>
  <si>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</si>
  <si>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</si>
  <si>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</si>
  <si>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</si>
  <si>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</si>
  <si>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</si>
  <si>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</si>
  <si>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</si>
  <si>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</si>
  <si>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</si>
  <si>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</si>
  <si>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</si>
  <si>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</si>
  <si>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</si>
  <si>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</si>
  <si>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</si>
  <si>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22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</si>
  <si>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</si>
  <si>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</si>
  <si>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</si>
  <si>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</si>
  <si>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</si>
  <si>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</si>
  <si>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</si>
  <si>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-40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</si>
  <si>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</si>
  <si>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</si>
  <si>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</si>
  <si>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</si>
  <si>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</si>
  <si>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</si>
  <si>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</si>
  <si>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</si>
  <si>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</si>
  <si>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</si>
  <si>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</si>
  <si>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</si>
  <si>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</si>
  <si>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</si>
  <si>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</si>
  <si>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</si>
  <si>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</si>
  <si>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</si>
  <si>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</si>
  <si>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</si>
  <si>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</si>
  <si>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</si>
  <si>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</si>
  <si>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</si>
  <si>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</si>
  <si>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</si>
  <si>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</si>
  <si>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</si>
  <si>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</si>
  <si>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</si>
  <si>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</si>
  <si>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</si>
  <si>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</si>
  <si>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</si>
  <si>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</si>
  <si>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</si>
  <si>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</si>
  <si>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</si>
  <si>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</si>
  <si>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</si>
  <si>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</si>
  <si>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</si>
  <si>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</si>
  <si>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</si>
  <si>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</si>
  <si>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-57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</si>
  <si>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</si>
  <si>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</si>
  <si>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</si>
  <si>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</si>
  <si>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</si>
  <si>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35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</si>
  <si>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</si>
  <si>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</si>
  <si>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</si>
  <si>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</si>
  <si>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</si>
  <si>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</si>
  <si>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</si>
  <si>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</si>
  <si>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 Phone Headset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</si>
  <si>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</si>
  <si>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</si>
  <si>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</si>
  <si>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</si>
  <si>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</si>
  <si>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</si>
  <si>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</si>
  <si>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</si>
  <si>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</si>
  <si>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</si>
  <si>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</si>
  <si>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</si>
  <si>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</si>
  <si>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</si>
  <si>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</si>
  <si>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</si>
  <si>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</si>
  <si>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</si>
  <si>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</si>
  <si>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</si>
  <si>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</si>
  <si>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</si>
  <si>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</si>
  <si>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 phone</t>
  </si>
  <si>
    <t>Joel Eaton</t>
  </si>
  <si>
    <t>KeyTronic 6101 Series - Keyboard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</si>
  <si>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</si>
  <si>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</si>
  <si>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</si>
  <si>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</si>
  <si>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</si>
  <si>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</si>
  <si>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</si>
  <si>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</si>
  <si>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</si>
  <si>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</si>
  <si>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</si>
  <si>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</si>
  <si>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</si>
  <si>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</si>
  <si>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</si>
  <si>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</si>
  <si>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</si>
  <si>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</si>
  <si>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</si>
  <si>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</si>
  <si>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</si>
  <si>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</si>
  <si>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</si>
  <si>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</si>
  <si>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</si>
  <si>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</si>
  <si>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</si>
  <si>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</si>
  <si>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</si>
  <si>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</si>
  <si>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</si>
  <si>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</si>
  <si>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</si>
  <si>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</si>
  <si>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</si>
  <si>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</si>
  <si>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</si>
  <si>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</si>
  <si>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</si>
  <si>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</si>
  <si>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</si>
  <si>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</si>
  <si>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 Headset - headset - Full size, Binaural</t>
  </si>
  <si>
    <t>Maxwell Schwartz</t>
  </si>
  <si>
    <t>Southworth Structures Collection</t>
  </si>
  <si>
    <t>Michael Chen</t>
  </si>
  <si>
    <t>NETGEAR AC1750 Dual Band Gigabit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</si>
  <si>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</si>
  <si>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</si>
  <si>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</si>
  <si>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</si>
  <si>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</si>
  <si>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</si>
  <si>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</si>
  <si>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</si>
  <si>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</si>
  <si>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</si>
  <si>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</si>
  <si>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175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</si>
  <si>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</si>
  <si>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</si>
  <si>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</si>
  <si>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</si>
  <si>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</si>
  <si>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</si>
  <si>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</si>
  <si>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</si>
  <si>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</si>
  <si>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</si>
  <si>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</si>
  <si>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</si>
  <si>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</si>
  <si>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</si>
  <si>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</si>
  <si>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</si>
  <si>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</si>
  <si>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</si>
  <si>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</si>
  <si>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</si>
  <si>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</si>
  <si>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</si>
  <si>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</si>
  <si>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</si>
  <si>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</si>
  <si>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</si>
  <si>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</si>
  <si>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</si>
  <si>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</si>
  <si>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13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</si>
  <si>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</si>
  <si>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</si>
  <si>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</si>
  <si>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</si>
  <si>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</si>
  <si>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</si>
  <si>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</si>
  <si>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</si>
  <si>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</si>
  <si>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</si>
  <si>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</si>
  <si>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</si>
  <si>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</si>
  <si>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</si>
  <si>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</si>
  <si>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</si>
  <si>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</si>
  <si>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</si>
  <si>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</si>
  <si>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</si>
  <si>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</si>
  <si>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</si>
  <si>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</si>
  <si>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</si>
  <si>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</si>
  <si>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</si>
  <si>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</si>
  <si>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</si>
  <si>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</si>
  <si>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</si>
  <si>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</si>
  <si>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</si>
  <si>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</si>
  <si>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</si>
  <si>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</si>
  <si>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</si>
  <si>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</si>
  <si>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</si>
  <si>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</si>
  <si>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</si>
  <si>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</si>
  <si>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</si>
  <si>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</si>
  <si>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</si>
  <si>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</si>
  <si>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</si>
  <si>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</si>
  <si>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</si>
  <si>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</si>
  <si>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</si>
  <si>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</si>
  <si>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</si>
  <si>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</si>
  <si>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</si>
  <si>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</si>
  <si>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</si>
  <si>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</si>
  <si>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</si>
  <si>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</si>
  <si>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</si>
  <si>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</si>
  <si>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</si>
  <si>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</si>
  <si>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</si>
  <si>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</si>
  <si>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 8gb Micro Traveldrive Usb 2.0 Flash Drive</t>
  </si>
  <si>
    <t>45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</si>
  <si>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</si>
  <si>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</si>
  <si>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</si>
  <si>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</si>
  <si>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</si>
  <si>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</si>
  <si>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</si>
  <si>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114</t>
  </si>
  <si>
    <t>Hon 2090 Pillow Soft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</si>
  <si>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</si>
  <si>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</si>
  <si>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</si>
  <si>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</si>
  <si>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</si>
  <si>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</si>
  <si>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</si>
  <si>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</si>
  <si>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</si>
  <si>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</si>
  <si>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</si>
  <si>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</si>
  <si>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</si>
  <si>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238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</si>
  <si>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</si>
  <si>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</si>
  <si>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</si>
  <si>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</si>
  <si>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</si>
  <si>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</si>
  <si>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</si>
  <si>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</si>
  <si>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</si>
  <si>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</si>
  <si>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</si>
  <si>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</si>
  <si>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</si>
  <si>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</si>
  <si>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</si>
  <si>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</si>
  <si>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</si>
  <si>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</si>
  <si>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</si>
  <si>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</si>
  <si>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</si>
  <si>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</si>
  <si>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</si>
  <si>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</si>
  <si>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</si>
  <si>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</si>
  <si>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</si>
  <si>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</si>
  <si>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</si>
  <si>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</si>
  <si>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</si>
  <si>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</si>
  <si>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3/6 x 11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</si>
  <si>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</si>
  <si>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</si>
  <si>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</si>
  <si>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</si>
  <si>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</si>
  <si>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</si>
  <si>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</si>
  <si>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 headset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</si>
  <si>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</si>
  <si>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</si>
  <si>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</si>
  <si>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</si>
  <si>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</si>
  <si>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</si>
  <si>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</si>
  <si>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</si>
  <si>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</si>
  <si>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</si>
  <si>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</si>
  <si>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</si>
  <si>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</si>
  <si>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</si>
  <si>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</si>
  <si>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</si>
  <si>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275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</si>
  <si>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</si>
  <si>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</si>
  <si>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</si>
  <si>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</si>
  <si>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</si>
  <si>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</si>
  <si>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</si>
  <si>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</si>
  <si>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</si>
  <si>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</si>
  <si>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</si>
  <si>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</si>
  <si>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</si>
  <si>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</si>
  <si>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</si>
  <si>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</si>
  <si>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</si>
  <si>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</si>
  <si>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</si>
  <si>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</si>
  <si>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</si>
  <si>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</si>
  <si>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</si>
  <si>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</si>
  <si>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</si>
  <si>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</si>
  <si>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</si>
  <si>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</si>
  <si>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</si>
  <si>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</si>
  <si>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</si>
  <si>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</si>
  <si>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</si>
  <si>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</si>
  <si>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</si>
  <si>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</si>
  <si>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</si>
  <si>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</si>
  <si>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</si>
  <si>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</si>
  <si>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</si>
  <si>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</si>
  <si>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</si>
  <si>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</si>
  <si>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</si>
  <si>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</si>
  <si>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</si>
  <si>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</si>
  <si>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</si>
  <si>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</si>
  <si>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</si>
  <si>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</si>
  <si>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</si>
  <si>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</si>
  <si>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</si>
  <si>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</si>
  <si>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</si>
  <si>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</si>
  <si>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</si>
  <si>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</si>
  <si>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</si>
  <si>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</si>
  <si>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</si>
  <si>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</si>
  <si>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</si>
  <si>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</si>
  <si>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</si>
  <si>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</si>
  <si>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</si>
  <si>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</si>
  <si>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</si>
  <si>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</si>
  <si>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</si>
  <si>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</si>
  <si>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</si>
  <si>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</si>
  <si>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</si>
  <si>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</si>
  <si>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</si>
  <si>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</si>
  <si>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</si>
  <si>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</si>
  <si>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</si>
  <si>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</si>
  <si>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</si>
  <si>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</si>
  <si>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</si>
  <si>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</si>
  <si>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</si>
  <si>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</si>
  <si>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</si>
  <si>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</si>
  <si>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</si>
  <si>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</si>
  <si>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</si>
  <si>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</si>
  <si>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</si>
  <si>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</si>
  <si>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</si>
  <si>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</si>
  <si>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</si>
  <si>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</si>
  <si>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</si>
  <si>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</si>
  <si>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</si>
  <si>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</si>
  <si>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</si>
  <si>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</si>
  <si>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</si>
  <si>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 KT400U2 - Keyboard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</si>
  <si>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</si>
  <si>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</si>
  <si>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</si>
  <si>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</si>
  <si>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</si>
  <si>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357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</si>
  <si>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</si>
  <si>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</si>
  <si>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</si>
  <si>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</si>
  <si>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</si>
  <si>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</si>
  <si>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</si>
  <si>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</si>
  <si>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</si>
  <si>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2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</si>
  <si>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</si>
  <si>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</si>
  <si>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</si>
  <si>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</si>
  <si>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</si>
  <si>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</si>
  <si>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</si>
  <si>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</si>
  <si>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</si>
  <si>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</si>
  <si>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</si>
  <si>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</si>
  <si>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</si>
  <si>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</si>
  <si>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</si>
  <si>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</si>
  <si>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</si>
  <si>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</si>
  <si>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</si>
  <si>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</si>
  <si>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</si>
  <si>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</si>
  <si>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</si>
  <si>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</si>
  <si>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</si>
  <si>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</si>
  <si>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</si>
  <si>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</si>
  <si>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</si>
  <si>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</si>
  <si>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</si>
  <si>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</si>
  <si>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</si>
  <si>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</si>
  <si>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</si>
  <si>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</si>
  <si>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</si>
  <si>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</si>
  <si>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</si>
  <si>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</si>
  <si>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</si>
  <si>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</si>
  <si>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</si>
  <si>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</si>
  <si>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</si>
  <si>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</si>
  <si>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</si>
  <si>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</si>
  <si>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</si>
  <si>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</si>
  <si>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</si>
  <si>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</si>
  <si>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</si>
  <si>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</si>
  <si>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</si>
  <si>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-572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</si>
  <si>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</si>
  <si>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</si>
  <si>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</si>
  <si>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</si>
  <si>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</si>
  <si>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</si>
  <si>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</si>
  <si>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</si>
  <si>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</si>
  <si>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</si>
  <si>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</si>
  <si>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</si>
  <si>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</si>
  <si>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</si>
  <si>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</si>
  <si>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</si>
  <si>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</si>
  <si>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</si>
  <si>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</si>
  <si>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</si>
  <si>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252</t>
  </si>
  <si>
    <t>Odella Nelson</t>
  </si>
  <si>
    <t>Eldon File Chest Portable File</t>
  </si>
  <si>
    <t>Acco Suede Grain Vinyl Round Ring Binder</t>
  </si>
  <si>
    <t>-2</t>
  </si>
  <si>
    <t>Acme Value Line Scissors</t>
  </si>
  <si>
    <t>WD My Passport Ultra 500GB Portable External Hard Drive</t>
  </si>
  <si>
    <t>118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</si>
  <si>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</si>
  <si>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</si>
  <si>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</si>
  <si>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</si>
  <si>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</si>
  <si>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</si>
  <si>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</si>
  <si>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</si>
  <si>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</si>
  <si>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</si>
  <si>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</si>
  <si>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</si>
  <si>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</si>
  <si>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</si>
  <si>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</si>
  <si>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</si>
  <si>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</si>
  <si>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</si>
  <si>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</si>
  <si>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</si>
  <si>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</si>
  <si>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</si>
  <si>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</si>
  <si>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</si>
  <si>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</si>
  <si>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</si>
  <si>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</si>
  <si>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</si>
  <si>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</si>
  <si>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</si>
  <si>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</si>
  <si>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</si>
  <si>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-510</t>
  </si>
  <si>
    <t>Xerox WorkCentre 6505DN Laser Multifunction Printer</t>
  </si>
  <si>
    <t>-252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</si>
  <si>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</si>
  <si>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</si>
  <si>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</si>
  <si>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</si>
  <si>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</si>
  <si>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</si>
  <si>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</si>
  <si>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</si>
  <si>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</si>
  <si>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</si>
  <si>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</si>
  <si>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</si>
  <si>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</si>
  <si>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</si>
  <si>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</si>
  <si>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</si>
  <si>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</si>
  <si>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</si>
  <si>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</si>
  <si>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</si>
  <si>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</si>
  <si>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</si>
  <si>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</si>
  <si>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</si>
  <si>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</si>
  <si>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</si>
  <si>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24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</si>
  <si>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</si>
  <si>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</si>
  <si>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</si>
  <si>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</si>
  <si>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</si>
  <si>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</si>
  <si>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</si>
  <si>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</si>
  <si>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</si>
  <si>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</si>
  <si>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</si>
  <si>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</si>
  <si>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436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</si>
  <si>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</si>
  <si>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</si>
  <si>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</si>
  <si>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</si>
  <si>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</si>
  <si>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</si>
  <si>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</si>
  <si>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</si>
  <si>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</si>
  <si>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</si>
  <si>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</si>
  <si>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</si>
  <si>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</si>
  <si>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</si>
  <si>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</si>
  <si>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</si>
  <si>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</si>
  <si>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</si>
  <si>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</si>
  <si>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</si>
  <si>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</si>
  <si>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</si>
  <si>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</si>
  <si>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</si>
  <si>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</si>
  <si>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</si>
  <si>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</si>
  <si>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</si>
  <si>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</si>
  <si>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</si>
  <si>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</si>
  <si>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</si>
  <si>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</si>
  <si>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</si>
  <si>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</si>
  <si>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</si>
  <si>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</si>
  <si>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</si>
  <si>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</si>
  <si>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</si>
  <si>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</si>
  <si>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</si>
  <si>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</si>
  <si>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</si>
  <si>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</si>
  <si>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</si>
  <si>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</si>
  <si>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</si>
  <si>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</si>
  <si>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</si>
  <si>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</si>
  <si>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</si>
  <si>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</si>
  <si>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</si>
  <si>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</si>
  <si>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</si>
  <si>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</si>
  <si>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</si>
  <si>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</si>
  <si>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</si>
  <si>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</si>
  <si>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</si>
  <si>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</si>
  <si>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</si>
  <si>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</si>
  <si>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</si>
  <si>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</si>
  <si>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</si>
  <si>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</si>
  <si>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</si>
  <si>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</si>
  <si>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</si>
  <si>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 USB 2.0 Swivel Flash Drive USB flash drive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</si>
  <si>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</si>
  <si>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</si>
  <si>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</si>
  <si>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</si>
  <si>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</si>
  <si>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-3</t>
  </si>
  <si>
    <t>Tanja Norvell</t>
  </si>
  <si>
    <t>#10- 4 1/8" x 9 1/2" Security-Tint Envelopes</t>
  </si>
  <si>
    <t>72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</si>
  <si>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</si>
  <si>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</si>
  <si>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</si>
  <si>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</si>
  <si>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</si>
  <si>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</si>
  <si>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</si>
  <si>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345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</si>
  <si>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</si>
  <si>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</si>
  <si>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</si>
  <si>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</si>
  <si>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</si>
  <si>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</si>
  <si>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</si>
  <si>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</si>
  <si>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</si>
  <si>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</si>
  <si>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</si>
  <si>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</si>
  <si>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</si>
  <si>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</si>
  <si>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</si>
  <si>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11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</si>
  <si>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</si>
  <si>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</si>
  <si>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</si>
  <si>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</si>
  <si>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</si>
  <si>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177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</si>
  <si>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</si>
  <si>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</si>
  <si>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</si>
  <si>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</si>
  <si>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 Illuminated - Keyboard</t>
  </si>
  <si>
    <t>Tracy Blumstein</t>
  </si>
  <si>
    <t>-18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</si>
  <si>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</si>
  <si>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</si>
  <si>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</si>
  <si>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</si>
  <si>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</si>
  <si>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</si>
  <si>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</si>
  <si>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</si>
  <si>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</si>
  <si>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</si>
  <si>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</si>
  <si>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</si>
  <si>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</si>
  <si>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</si>
  <si>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</si>
  <si>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</si>
  <si>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</si>
  <si>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</si>
  <si>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</si>
  <si>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</si>
  <si>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</si>
  <si>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</si>
  <si>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</si>
  <si>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</si>
  <si>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</si>
  <si>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</si>
  <si>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</si>
  <si>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</si>
  <si>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</si>
  <si>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</si>
  <si>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</si>
  <si>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</si>
  <si>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</si>
  <si>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</si>
  <si>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</si>
  <si>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</si>
  <si>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</si>
  <si>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</si>
  <si>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</si>
  <si>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617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</si>
  <si>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</si>
  <si>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</si>
  <si>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</si>
  <si>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</si>
  <si>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</si>
  <si>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</si>
  <si>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</si>
  <si>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</si>
  <si>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</si>
  <si>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</si>
  <si>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</si>
  <si>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</si>
  <si>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</si>
  <si>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</si>
  <si>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</si>
  <si>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</si>
  <si>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</si>
  <si>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</si>
  <si>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</si>
  <si>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 speaker phone</t>
  </si>
  <si>
    <t>248</t>
  </si>
  <si>
    <t>Plantronics Voyager Pro HD - Bluetooth Headset</t>
  </si>
  <si>
    <t>Ken Heidel</t>
  </si>
  <si>
    <t>Cisco IP Phone 7961G VoIP phone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</si>
  <si>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</si>
  <si>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</si>
  <si>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</si>
  <si>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</si>
  <si>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</si>
  <si>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</si>
  <si>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</si>
  <si>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</si>
  <si>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</si>
  <si>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</si>
  <si>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</si>
  <si>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</si>
  <si>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</si>
  <si>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</si>
  <si>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</si>
  <si>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</si>
  <si>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</si>
  <si>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</si>
  <si>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</si>
  <si>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</si>
  <si>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360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</si>
  <si>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</si>
  <si>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</si>
  <si>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</si>
  <si>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</si>
  <si>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</si>
  <si>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</si>
  <si>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</si>
  <si>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</si>
  <si>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</si>
  <si>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</si>
  <si>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</si>
  <si>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</si>
  <si>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</si>
  <si>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</si>
  <si>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</si>
  <si>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</si>
  <si>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</si>
  <si>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</si>
  <si>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</si>
  <si>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</si>
  <si>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</si>
  <si>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Sauder Mission Library with Doors, Fruitwood Finish</t>
  </si>
  <si>
    <t>88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</si>
  <si>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</si>
  <si>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</si>
  <si>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</si>
  <si>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</si>
  <si>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</si>
  <si>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</si>
  <si>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</si>
  <si>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</si>
  <si>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</si>
  <si>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</si>
  <si>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</si>
  <si>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</si>
  <si>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</si>
  <si>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</si>
  <si>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</si>
  <si>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56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</si>
  <si>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</si>
  <si>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</si>
  <si>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</si>
  <si>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</si>
  <si>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</si>
  <si>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 Telephone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</si>
  <si>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</si>
  <si>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</si>
  <si>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</si>
  <si>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</si>
  <si>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</si>
  <si>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</si>
  <si>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</si>
  <si>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Französisch</t>
  </si>
  <si>
    <t>Personal Filing Tote with Lid, Black/Gray</t>
  </si>
  <si>
    <t>Xerox 1974</t>
  </si>
  <si>
    <t>Bevis Boat-Shaped Conference Table</t>
  </si>
  <si>
    <t>Darren Budd</t>
  </si>
  <si>
    <t>Imation 16GB Mini TravelDrive USB 2.0 Flash Drive</t>
  </si>
  <si>
    <t>-13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</si>
  <si>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</si>
  <si>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</si>
  <si>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</si>
  <si>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</si>
  <si>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</si>
  <si>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</si>
  <si>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</si>
  <si>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</si>
  <si>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</si>
  <si>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Bühler</t>
  </si>
  <si>
    <t>Ames Color-File Green Diamond Border X-ray Mailers</t>
  </si>
  <si>
    <t>Eldon 100 Class Desk Accessories</t>
  </si>
  <si>
    <t>Logitech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</si>
  <si>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</si>
  <si>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</si>
  <si>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</si>
  <si>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</si>
  <si>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</si>
  <si>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</si>
  <si>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</si>
  <si>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</si>
  <si>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</si>
  <si>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</si>
  <si>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</si>
  <si>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</si>
  <si>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</si>
  <si>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</si>
  <si>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</si>
  <si>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</si>
  <si>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51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</si>
  <si>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</si>
  <si>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</si>
  <si>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</si>
  <si>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</si>
  <si>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</si>
  <si>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</si>
  <si>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</si>
  <si>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</si>
  <si>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</si>
  <si>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</si>
  <si>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</si>
  <si>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</si>
  <si>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</si>
  <si>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</si>
  <si>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</si>
  <si>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</si>
  <si>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29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</si>
  <si>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</si>
  <si>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</si>
  <si>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</si>
  <si>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</si>
  <si>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</si>
  <si>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</si>
  <si>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</si>
  <si>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</si>
  <si>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</si>
  <si>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</si>
  <si>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</si>
  <si>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</si>
  <si>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</si>
  <si>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</si>
  <si>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</si>
  <si>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</si>
  <si>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</si>
  <si>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</si>
  <si>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</si>
  <si>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</si>
  <si>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</si>
  <si>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</si>
  <si>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</si>
  <si>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</si>
  <si>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</si>
  <si>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</si>
  <si>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</si>
  <si>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</si>
  <si>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</si>
  <si>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</si>
  <si>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</si>
  <si>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</si>
  <si>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</si>
  <si>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</si>
  <si>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</si>
  <si>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</si>
  <si>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</si>
  <si>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</si>
  <si>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</si>
  <si>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</si>
  <si>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</si>
  <si>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</si>
  <si>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</si>
  <si>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</si>
  <si>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</si>
  <si>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</si>
  <si>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</si>
  <si>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</si>
  <si>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</si>
  <si>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</si>
  <si>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</si>
  <si>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</si>
  <si>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</si>
  <si>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</si>
  <si>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</si>
  <si>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</si>
  <si>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</si>
  <si>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</si>
  <si>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</si>
  <si>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</si>
  <si>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</si>
  <si>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</si>
  <si>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</si>
  <si>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</si>
  <si>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</si>
  <si>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</si>
  <si>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</si>
  <si>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</si>
  <si>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</si>
  <si>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110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</si>
  <si>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</si>
  <si>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</si>
  <si>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</si>
  <si>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</si>
  <si>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</si>
  <si>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</si>
  <si>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</si>
  <si>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 32GB Pocket Pro USB 3.0 Flash Drive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</si>
  <si>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</si>
  <si>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</si>
  <si>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</si>
  <si>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</si>
  <si>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</si>
  <si>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</si>
  <si>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</si>
  <si>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</si>
  <si>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</si>
  <si>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</si>
  <si>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</si>
  <si>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</si>
  <si>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</si>
  <si>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</si>
  <si>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</si>
  <si>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</si>
  <si>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</si>
  <si>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</si>
  <si>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</si>
  <si>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</si>
  <si>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</si>
  <si>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</si>
  <si>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</si>
  <si>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</si>
  <si>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</si>
  <si>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</si>
  <si>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</si>
  <si>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</si>
  <si>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</si>
  <si>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</si>
  <si>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</si>
  <si>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</si>
  <si>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</si>
  <si>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</si>
  <si>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</si>
  <si>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</si>
  <si>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</si>
  <si>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12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</si>
  <si>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</si>
  <si>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</si>
  <si>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</si>
  <si>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</si>
  <si>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</si>
  <si>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</si>
  <si>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</si>
  <si>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</si>
  <si>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</si>
  <si>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</si>
  <si>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</si>
  <si>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</si>
  <si>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</si>
  <si>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</si>
  <si>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</si>
  <si>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</si>
  <si>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</si>
  <si>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</si>
  <si>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</si>
  <si>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</si>
  <si>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</si>
  <si>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395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</si>
  <si>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</si>
  <si>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</si>
  <si>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</si>
  <si>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</si>
  <si>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</si>
  <si>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</si>
  <si>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</si>
  <si>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</si>
  <si>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</si>
  <si>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</si>
  <si>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</si>
  <si>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</si>
  <si>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</si>
  <si>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</si>
  <si>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</si>
  <si>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</si>
  <si>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</si>
  <si>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</si>
  <si>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</si>
  <si>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</si>
  <si>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</si>
  <si>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</si>
  <si>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</si>
  <si>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</si>
  <si>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</si>
  <si>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</si>
  <si>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</si>
  <si>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</si>
  <si>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</si>
  <si>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</si>
  <si>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</si>
  <si>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</si>
  <si>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</si>
  <si>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</si>
  <si>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</si>
  <si>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</si>
  <si>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</si>
  <si>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</si>
  <si>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</si>
  <si>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</si>
  <si>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</si>
  <si>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</si>
  <si>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</si>
  <si>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</si>
  <si>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</si>
  <si>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</si>
  <si>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</si>
  <si>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</si>
  <si>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</si>
  <si>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3</t>
  </si>
  <si>
    <t>Xerox 1927</t>
  </si>
  <si>
    <t>Thomas Brumley</t>
  </si>
  <si>
    <t>Advantus Rolling Storage Box</t>
  </si>
  <si>
    <t>Xerox 1983</t>
  </si>
  <si>
    <t>Enermax Acrylux Wireless Keyboard</t>
  </si>
  <si>
    <t>498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</si>
  <si>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</si>
  <si>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</si>
  <si>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</si>
  <si>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</si>
  <si>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</si>
  <si>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</si>
  <si>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</si>
  <si>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</si>
  <si>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</si>
  <si>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</si>
  <si>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</si>
  <si>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</si>
  <si>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</si>
  <si>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</si>
  <si>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</si>
  <si>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36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</si>
  <si>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</si>
  <si>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</si>
  <si>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</si>
  <si>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</si>
  <si>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</si>
  <si>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</si>
  <si>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</si>
  <si>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</si>
  <si>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</si>
  <si>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</si>
  <si>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</si>
  <si>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</si>
  <si>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</si>
  <si>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</si>
  <si>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</si>
  <si>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</si>
  <si>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</si>
  <si>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</si>
  <si>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1188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</si>
  <si>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</si>
  <si>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</si>
  <si>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</si>
  <si>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</si>
  <si>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</si>
  <si>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</si>
  <si>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</si>
  <si>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</si>
  <si>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</si>
  <si>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</si>
  <si>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</si>
  <si>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</si>
  <si>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</si>
  <si>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</si>
  <si>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</si>
  <si>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</si>
  <si>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</si>
  <si>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</si>
  <si>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</si>
  <si>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</si>
  <si>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</si>
  <si>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</si>
  <si>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216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</si>
  <si>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</si>
  <si>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</si>
  <si>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</si>
  <si>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</si>
  <si>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</si>
  <si>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</si>
  <si>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</si>
  <si>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</si>
  <si>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</si>
  <si>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-27</t>
  </si>
  <si>
    <t>Wirebound Message Books, Four 2 3/4 x 5 Forms per Page, 200 Sets per Book</t>
  </si>
  <si>
    <t>Sanford Colorific Colored Pencils, 12/Box</t>
  </si>
  <si>
    <t>Sarah Jordon</t>
  </si>
  <si>
    <t>Google Nexus 5</t>
  </si>
  <si>
    <t>-81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</si>
  <si>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</si>
  <si>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</si>
  <si>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</si>
  <si>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</si>
  <si>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</si>
  <si>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</si>
  <si>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</si>
  <si>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</si>
  <si>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</si>
  <si>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</si>
  <si>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</si>
  <si>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</si>
  <si>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</si>
  <si>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1228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</si>
  <si>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</si>
  <si>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</si>
  <si>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</si>
  <si>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</si>
  <si>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</si>
  <si>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</si>
  <si>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</si>
  <si>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</si>
  <si>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</si>
  <si>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</si>
  <si>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</si>
  <si>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</si>
  <si>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</si>
  <si>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</si>
  <si>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</si>
  <si>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</si>
  <si>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</si>
  <si>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</si>
  <si>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</si>
  <si>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</si>
  <si>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</si>
  <si>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</si>
  <si>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</si>
  <si>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</si>
  <si>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 KT800P2 - Keyboard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</si>
  <si>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</si>
  <si>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</si>
  <si>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</si>
  <si>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</si>
  <si>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</si>
  <si>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</si>
  <si>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</si>
  <si>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</si>
  <si>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</si>
  <si>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</si>
  <si>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</si>
  <si>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</si>
  <si>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</si>
  <si>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</si>
  <si>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</si>
  <si>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186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</si>
  <si>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</si>
  <si>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</si>
  <si>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</si>
  <si>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</si>
  <si>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</si>
  <si>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</si>
  <si>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</si>
  <si>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</si>
  <si>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</si>
  <si>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</si>
  <si>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</si>
  <si>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</si>
  <si>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</si>
  <si>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</si>
  <si>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</si>
  <si>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</si>
  <si>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</si>
  <si>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</si>
  <si>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</si>
  <si>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</si>
  <si>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</si>
  <si>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</si>
  <si>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</si>
  <si>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</si>
  <si>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</si>
  <si>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</si>
  <si>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</si>
  <si>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</si>
  <si>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</si>
  <si>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</si>
  <si>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</si>
  <si>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</si>
  <si>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</si>
  <si>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</si>
  <si>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</si>
  <si>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</si>
  <si>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</si>
  <si>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</si>
  <si>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</si>
  <si>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</si>
  <si>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</si>
  <si>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</si>
  <si>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</si>
  <si>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</si>
  <si>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</si>
  <si>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</si>
  <si>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</si>
  <si>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</si>
  <si>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</si>
  <si>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</si>
  <si>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18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</si>
  <si>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</si>
  <si>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</si>
  <si>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</si>
  <si>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</si>
  <si>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</si>
  <si>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</si>
  <si>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</si>
  <si>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</si>
  <si>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</si>
  <si>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</si>
  <si>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</si>
  <si>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</si>
  <si>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</si>
  <si>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</si>
  <si>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</si>
  <si>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</si>
  <si>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</si>
  <si>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</si>
  <si>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</si>
  <si>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</si>
  <si>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</si>
  <si>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</si>
  <si>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</si>
  <si>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39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</si>
  <si>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</si>
  <si>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</si>
  <si>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</si>
  <si>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</si>
  <si>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</si>
  <si>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</si>
  <si>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</si>
  <si>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</si>
  <si>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</si>
  <si>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</si>
  <si>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</si>
  <si>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</si>
  <si>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</si>
  <si>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</si>
  <si>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</si>
  <si>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</si>
  <si>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</si>
  <si>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</si>
  <si>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</si>
  <si>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</si>
  <si>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</si>
  <si>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</si>
  <si>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</si>
  <si>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</si>
  <si>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</si>
  <si>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</si>
  <si>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</si>
  <si>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</si>
  <si>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</si>
  <si>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</si>
  <si>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42</t>
  </si>
  <si>
    <t>Wausau Papers Astrobrights Colored Envelopes</t>
  </si>
  <si>
    <t>32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</si>
  <si>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</si>
  <si>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</si>
  <si>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</si>
  <si>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</si>
  <si>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</si>
  <si>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</si>
  <si>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</si>
  <si>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</si>
  <si>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</si>
  <si>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</si>
  <si>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6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</si>
  <si>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</si>
  <si>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</si>
  <si>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</si>
  <si>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</si>
  <si>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</si>
  <si>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</si>
  <si>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</si>
  <si>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</si>
  <si>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</si>
  <si>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</si>
  <si>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</si>
  <si>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</si>
  <si>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</si>
  <si>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</si>
  <si>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</si>
  <si>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</si>
  <si>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</si>
  <si>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</si>
  <si>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</si>
  <si>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</si>
  <si>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</si>
  <si>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</si>
  <si>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</si>
  <si>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</si>
  <si>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</si>
  <si>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</si>
  <si>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</si>
  <si>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</si>
  <si>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</si>
  <si>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</si>
  <si>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</si>
  <si>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</si>
  <si>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</si>
  <si>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</si>
  <si>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</si>
  <si>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</si>
  <si>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</si>
  <si>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</si>
  <si>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</si>
  <si>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</si>
  <si>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</si>
  <si>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92</t>
  </si>
  <si>
    <t>Shaun Weien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</si>
  <si>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</si>
  <si>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</si>
  <si>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</si>
  <si>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</si>
  <si>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75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</si>
  <si>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</si>
  <si>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</si>
  <si>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</si>
  <si>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</si>
  <si>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55</t>
  </si>
  <si>
    <t>Boston Model 1800 Electric Pencil Sharpener, Gray</t>
  </si>
  <si>
    <t>Ampad Phone Message Book, Recycled, 400 Message Capacity, 5 ¾ x 11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</si>
  <si>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</si>
  <si>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</si>
  <si>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</si>
  <si>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</si>
  <si>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</si>
  <si>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</si>
  <si>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</si>
  <si>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</si>
  <si>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</si>
  <si>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</si>
  <si>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19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</si>
  <si>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</si>
  <si>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</si>
  <si>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</si>
  <si>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</si>
  <si>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</si>
  <si>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</si>
  <si>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</si>
  <si>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</si>
  <si>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716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</si>
  <si>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</si>
  <si>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</si>
  <si>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</si>
  <si>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</si>
  <si>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</si>
  <si>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</si>
  <si>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</si>
  <si>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</si>
  <si>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</si>
  <si>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</si>
  <si>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</si>
  <si>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</si>
  <si>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</si>
  <si>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</si>
  <si>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</si>
  <si>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</si>
  <si>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</si>
  <si>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</si>
  <si>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</si>
  <si>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</si>
  <si>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</si>
  <si>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</si>
  <si>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</si>
  <si>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</si>
  <si>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</si>
  <si>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</si>
  <si>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</si>
  <si>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</si>
  <si>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</si>
  <si>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</si>
  <si>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</si>
  <si>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</si>
  <si>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</si>
  <si>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</si>
  <si>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138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</si>
  <si>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</si>
  <si>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</si>
  <si>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</si>
  <si>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</si>
  <si>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</si>
  <si>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</si>
  <si>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</si>
  <si>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</si>
  <si>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</si>
  <si>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</si>
  <si>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-205</t>
  </si>
  <si>
    <t>Shaun Chance</t>
  </si>
  <si>
    <t>Wilson Jones Snap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</si>
  <si>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</si>
  <si>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</si>
  <si>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</si>
  <si>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</si>
  <si>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</si>
  <si>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</si>
  <si>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</si>
  <si>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</si>
  <si>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</si>
  <si>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</si>
  <si>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</si>
  <si>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26</t>
  </si>
  <si>
    <t>Katrina Willman</t>
  </si>
  <si>
    <t>3080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</si>
  <si>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</si>
  <si>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</si>
  <si>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</si>
  <si>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</si>
  <si>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</si>
  <si>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</si>
  <si>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</si>
  <si>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</si>
  <si>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</si>
  <si>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</si>
  <si>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</si>
  <si>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</si>
  <si>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</si>
  <si>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</si>
  <si>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</si>
  <si>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</si>
  <si>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 E03601U1 - Keyboard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</si>
  <si>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</si>
  <si>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</si>
  <si>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</si>
  <si>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</si>
  <si>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</si>
  <si>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</si>
  <si>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</si>
  <si>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4</t>
  </si>
  <si>
    <t>Avery 503</t>
  </si>
  <si>
    <t>Xerox 208</t>
  </si>
  <si>
    <t>Hewlett Packard 310 Color Digital Copier</t>
  </si>
  <si>
    <t>60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</si>
  <si>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</si>
  <si>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</si>
  <si>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</si>
  <si>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</si>
  <si>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</si>
  <si>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</si>
  <si>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</si>
  <si>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</si>
  <si>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</si>
  <si>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</si>
  <si>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</si>
  <si>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130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</si>
  <si>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</si>
  <si>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</si>
  <si>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</si>
  <si>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</si>
  <si>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</si>
  <si>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</si>
  <si>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</si>
  <si>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</si>
  <si>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</si>
  <si>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</si>
  <si>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</si>
  <si>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</si>
  <si>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</si>
  <si>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</si>
  <si>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</si>
  <si>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</si>
  <si>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</si>
  <si>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</si>
  <si>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</si>
  <si>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</si>
  <si>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50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</si>
  <si>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</si>
  <si>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</si>
  <si>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</si>
  <si>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</si>
  <si>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</si>
  <si>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</si>
  <si>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23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</si>
  <si>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</si>
  <si>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</si>
  <si>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</si>
  <si>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</si>
  <si>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</si>
  <si>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288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</si>
  <si>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</si>
  <si>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</si>
  <si>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</si>
  <si>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</si>
  <si>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</si>
  <si>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</si>
  <si>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</si>
  <si>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</si>
  <si>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</si>
  <si>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</si>
  <si>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270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</si>
  <si>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</si>
  <si>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</si>
  <si>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</si>
  <si>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</si>
  <si>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</si>
  <si>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</si>
  <si>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</si>
  <si>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</si>
  <si>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</si>
  <si>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</si>
  <si>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</si>
  <si>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-46</t>
  </si>
  <si>
    <t>165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</si>
  <si>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</si>
  <si>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</si>
  <si>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</si>
  <si>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</si>
  <si>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</si>
  <si>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</si>
  <si>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</si>
  <si>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</si>
  <si>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</si>
  <si>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-47</t>
  </si>
  <si>
    <t>Aastra 6757i CT Wireless VoIP phone</t>
  </si>
  <si>
    <t>Emily Grady</t>
  </si>
  <si>
    <t>Eureka Hand Vacuum, Bagless</t>
  </si>
  <si>
    <t>#10 Gummed Flap White Envelopes, 100/Box</t>
  </si>
  <si>
    <t>207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</si>
  <si>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</si>
  <si>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</si>
  <si>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</si>
  <si>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</si>
  <si>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</si>
  <si>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</si>
  <si>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</si>
  <si>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</si>
  <si>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</si>
  <si>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</si>
  <si>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</si>
  <si>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5</t>
  </si>
  <si>
    <t>Alliance Rubber Bands</t>
  </si>
  <si>
    <t>Zebra ZM400 Thermal Label Printer</t>
  </si>
  <si>
    <t>Binder Posts</t>
  </si>
  <si>
    <t>AmazonBasics 3-Button USB Wired Mouse</t>
  </si>
  <si>
    <t>Logitech VX Revolution Cordless Laser Mouse for Notebooks (Black)</t>
  </si>
  <si>
    <t>54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</si>
  <si>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</si>
  <si>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</si>
  <si>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</si>
  <si>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</si>
  <si>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614</t>
  </si>
  <si>
    <t>37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</si>
  <si>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</si>
  <si>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</si>
  <si>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</si>
  <si>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</si>
  <si>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</si>
  <si>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</si>
  <si>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</si>
  <si>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27</t>
  </si>
  <si>
    <t>Greg Hansen</t>
  </si>
  <si>
    <t>52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</si>
  <si>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</si>
  <si>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</si>
  <si>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</si>
  <si>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</si>
  <si>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</si>
  <si>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</si>
  <si>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</si>
  <si>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</si>
  <si>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</si>
  <si>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 Flash Drive Imation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</si>
  <si>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</si>
  <si>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</si>
  <si>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</si>
  <si>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</si>
  <si>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</si>
  <si>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</si>
  <si>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</si>
  <si>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234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</si>
  <si>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</si>
  <si>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</si>
  <si>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</si>
  <si>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</si>
  <si>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</si>
  <si>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</si>
  <si>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</si>
  <si>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</si>
  <si>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</si>
  <si>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</si>
  <si>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</si>
  <si>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</si>
  <si>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</si>
  <si>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</si>
  <si>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</si>
  <si>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</si>
  <si>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</si>
  <si>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</si>
  <si>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 speaker phone</t>
  </si>
  <si>
    <t>Matt Hagelstein</t>
  </si>
  <si>
    <t>Stephanie Ulpright</t>
  </si>
  <si>
    <t>Xerox 20</t>
  </si>
  <si>
    <t>Art Ferguson</t>
  </si>
  <si>
    <t>Xerox 218</t>
  </si>
  <si>
    <t>Tonja Turnell</t>
  </si>
  <si>
    <t>236</t>
  </si>
  <si>
    <t>Xerox 201</t>
  </si>
  <si>
    <t>250</t>
  </si>
  <si>
    <t>Adams Phone Message Book, 200 Message Capacity, 8 1/16 x 11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</si>
  <si>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</si>
  <si>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</si>
  <si>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</si>
  <si>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</si>
  <si>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</si>
  <si>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</si>
  <si>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</si>
  <si>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</si>
  <si>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</si>
  <si>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</si>
  <si>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</si>
  <si>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</si>
  <si>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</si>
  <si>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</si>
  <si>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</si>
  <si>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-17</t>
  </si>
  <si>
    <t>69</t>
  </si>
  <si>
    <t>Cisco Small Business SPA 502G VoIP phone</t>
  </si>
  <si>
    <t>Hon Valutask Swivel Chairs</t>
  </si>
  <si>
    <t>17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</si>
  <si>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</si>
  <si>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</si>
  <si>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</si>
  <si>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</si>
  <si>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</si>
  <si>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</si>
  <si>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</si>
  <si>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</si>
  <si>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</si>
  <si>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</si>
  <si>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</si>
  <si>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</si>
  <si>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</si>
  <si>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</si>
  <si>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</si>
  <si>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</si>
  <si>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</si>
  <si>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</si>
  <si>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</si>
  <si>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</si>
  <si>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120</t>
  </si>
  <si>
    <t>Logitech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</si>
  <si>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</si>
  <si>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</si>
  <si>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</si>
  <si>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</si>
  <si>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</si>
  <si>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</si>
  <si>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</si>
  <si>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 8GB Mini TravelDrive USB 2.0 Flash Drive</t>
  </si>
  <si>
    <t>316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</si>
  <si>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</si>
  <si>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</si>
  <si>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</si>
  <si>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</si>
  <si>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</si>
  <si>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</si>
  <si>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</si>
  <si>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144</t>
  </si>
  <si>
    <t>Bretford Just In Time Height-Adjustable Multi-Task Work Tables</t>
  </si>
  <si>
    <t>Deflect-o RollaMat Studded, Beveled Mat for Medium Pile Carpeting</t>
  </si>
  <si>
    <t>Anker Astro 15000mAh USB Portable Charger</t>
  </si>
  <si>
    <t>100</t>
  </si>
  <si>
    <t>21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</si>
  <si>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</si>
  <si>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</si>
  <si>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</si>
  <si>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</si>
  <si>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</si>
  <si>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</si>
  <si>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</si>
  <si>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</si>
  <si>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</si>
  <si>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</si>
  <si>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</si>
  <si>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</si>
  <si>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</si>
  <si>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</si>
  <si>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</si>
  <si>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</si>
  <si>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46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</si>
  <si>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</si>
  <si>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</si>
  <si>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</si>
  <si>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</si>
  <si>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</si>
  <si>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</si>
  <si>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</si>
  <si>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</si>
  <si>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</si>
  <si>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</si>
  <si>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</si>
  <si>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</si>
  <si>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</si>
  <si>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414</t>
  </si>
  <si>
    <t>Clearsounds A400</t>
  </si>
  <si>
    <t>328</t>
  </si>
  <si>
    <t>Raymond Buch</t>
  </si>
  <si>
    <t>Newell 342</t>
  </si>
  <si>
    <t>Avery 473</t>
  </si>
  <si>
    <t>184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</si>
  <si>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</si>
  <si>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</si>
  <si>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</si>
  <si>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</si>
  <si>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</si>
  <si>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30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</si>
  <si>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</si>
  <si>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</si>
  <si>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</si>
  <si>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</si>
  <si>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</si>
  <si>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</si>
  <si>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</si>
  <si>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</si>
  <si>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</si>
  <si>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</si>
  <si>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While You Were Out Hardbound Telephone Message Book</t>
  </si>
  <si>
    <t>40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</si>
  <si>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</si>
  <si>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</si>
  <si>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</si>
  <si>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</si>
  <si>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</si>
  <si>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</si>
  <si>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</si>
  <si>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</si>
  <si>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</si>
  <si>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</si>
  <si>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</si>
  <si>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</si>
  <si>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</si>
  <si>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</si>
  <si>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</si>
  <si>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</si>
  <si>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</si>
  <si>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</si>
  <si>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</si>
  <si>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</si>
  <si>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</si>
  <si>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</si>
  <si>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</si>
  <si>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</si>
  <si>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</si>
  <si>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</si>
  <si>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</si>
  <si>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-124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</si>
  <si>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</si>
  <si>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</si>
  <si>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</si>
  <si>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</si>
  <si>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</si>
  <si>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</si>
  <si>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</si>
  <si>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31</t>
  </si>
  <si>
    <t>Nortel Business Series Terminal T7208 Digital phone</t>
  </si>
  <si>
    <t>Christopher Conant</t>
  </si>
  <si>
    <t>Canon imageCLASS 2200 Advanced Copier</t>
  </si>
  <si>
    <t>1120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</si>
  <si>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</si>
  <si>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</si>
  <si>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</si>
  <si>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</si>
  <si>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</si>
  <si>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70</t>
  </si>
  <si>
    <t>Executive Impressions 16-1/2" Circular Wall Clock</t>
  </si>
  <si>
    <t>Panasonic KX MC6040 Color Laser Multifunction Printer</t>
  </si>
  <si>
    <t>7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</si>
  <si>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</si>
  <si>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</si>
  <si>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</si>
  <si>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</si>
  <si>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</si>
  <si>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</si>
  <si>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</si>
  <si>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</si>
  <si>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</si>
  <si>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</si>
  <si>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</si>
  <si>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</si>
  <si>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</si>
  <si>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</si>
  <si>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</si>
  <si>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</si>
  <si>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</si>
  <si>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</si>
  <si>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</si>
  <si>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</si>
  <si>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</si>
  <si>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</si>
  <si>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28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</si>
  <si>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</si>
  <si>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</si>
  <si>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</si>
  <si>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</si>
  <si>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</si>
  <si>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Anemone Ratner</t>
  </si>
  <si>
    <t>Fiskars Home &amp; Office Scissors</t>
  </si>
  <si>
    <t>HP Office Paper (20Lb. and 87 Bright)</t>
  </si>
  <si>
    <t>597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</si>
  <si>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</si>
  <si>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</si>
  <si>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</si>
  <si>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</si>
  <si>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</si>
  <si>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25</t>
  </si>
  <si>
    <t>Newell 339</t>
  </si>
  <si>
    <t>192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</si>
  <si>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</si>
  <si>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</si>
  <si>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</si>
  <si>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</si>
  <si>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</si>
  <si>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</si>
  <si>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</si>
  <si>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</si>
  <si>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</si>
  <si>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</si>
  <si>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</si>
  <si>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</si>
  <si>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-8</t>
  </si>
  <si>
    <t>Mick Hernandez</t>
  </si>
  <si>
    <t>Avery 515</t>
  </si>
  <si>
    <t>Advantus SlideClip Paper Clips</t>
  </si>
  <si>
    <t>44</t>
  </si>
  <si>
    <t>Samsung Replacement EH64AVFWE Premium Headset</t>
  </si>
  <si>
    <t>33</t>
  </si>
  <si>
    <t>Avery 484</t>
  </si>
  <si>
    <t>10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</si>
  <si>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</si>
  <si>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</si>
  <si>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</si>
  <si>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</si>
  <si>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</si>
  <si>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116</t>
  </si>
  <si>
    <t>14-7/8 x 11 Blue Bar Computer Printout Paper</t>
  </si>
  <si>
    <t>Global Task Chair, Black</t>
  </si>
  <si>
    <t>AT&amp;T CL83451 4-Handset Telephone</t>
  </si>
  <si>
    <t>Acco Perma 2700 Stacking Storage Drawers</t>
  </si>
  <si>
    <t>636</t>
  </si>
  <si>
    <t>378</t>
  </si>
  <si>
    <t>Electrix Architect's Clamp-On Swing Arm Lamp, Black</t>
  </si>
  <si>
    <t>Xerox 1968</t>
  </si>
  <si>
    <t>Lexmark X 9575 Professional All-in-One Color Printer</t>
  </si>
  <si>
    <t>396</t>
  </si>
  <si>
    <t>Kleencut Forged Office Shears by Acme United Corporation</t>
  </si>
  <si>
    <t>PayAnywhere Card Reader</t>
  </si>
  <si>
    <t>-6</t>
  </si>
  <si>
    <t>Eldon 400 Class Desk Accessories, Black Carbon</t>
  </si>
  <si>
    <t>20</t>
  </si>
  <si>
    <t>Xerox 1905</t>
  </si>
  <si>
    <t>-25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</si>
  <si>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</si>
  <si>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</si>
  <si>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</si>
  <si>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</si>
  <si>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</si>
  <si>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</si>
  <si>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-11</t>
  </si>
  <si>
    <t>SAFCO Folding Chair Trolley</t>
  </si>
  <si>
    <t>Xerox 1982</t>
  </si>
  <si>
    <t>Charles McCrossin</t>
  </si>
  <si>
    <t>Linden 12" Wall Clock With Oak Frame</t>
  </si>
  <si>
    <t>86</t>
  </si>
  <si>
    <t>450</t>
  </si>
  <si>
    <t>162</t>
  </si>
  <si>
    <t>67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</si>
  <si>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</si>
  <si>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</si>
  <si>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</si>
  <si>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</si>
  <si>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</si>
  <si>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</si>
  <si>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</si>
  <si>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</si>
  <si>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</si>
  <si>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</si>
  <si>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</si>
  <si>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115</t>
  </si>
  <si>
    <t>Ralph Ritter</t>
  </si>
  <si>
    <t>180</t>
  </si>
  <si>
    <t>595</t>
  </si>
  <si>
    <t>Avaya 5420 Digital phone</t>
  </si>
  <si>
    <t>Texas Instrument TI-15 Fraction Calculator</t>
  </si>
  <si>
    <t>47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</si>
  <si>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</si>
  <si>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</si>
  <si>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</si>
  <si>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</si>
  <si>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</si>
  <si>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160</t>
  </si>
  <si>
    <t>NETGEAR RangeMax WNR1000 Wireless Router</t>
  </si>
  <si>
    <t>Hewlett-Packard Deskjet 3050a All-in-One Color Inkjet Printer</t>
  </si>
  <si>
    <t>3040</t>
  </si>
  <si>
    <t>Motorola Moto X</t>
  </si>
  <si>
    <t>152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</si>
  <si>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</si>
  <si>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</si>
  <si>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</si>
  <si>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</si>
  <si>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</si>
  <si>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</si>
  <si>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</si>
  <si>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</si>
  <si>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</si>
  <si>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</si>
  <si>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</si>
  <si>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</si>
  <si>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</si>
  <si>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</si>
  <si>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</si>
  <si>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680</t>
  </si>
  <si>
    <t>I.R.I.S IRISCard Anywhere 5 Card Scanner</t>
  </si>
  <si>
    <t>Canon Image Class D660 Copier</t>
  </si>
  <si>
    <t>-9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</si>
  <si>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</si>
  <si>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</si>
  <si>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</si>
  <si>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</si>
  <si>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</si>
  <si>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</si>
  <si>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</si>
  <si>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</si>
  <si>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</si>
  <si>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</si>
  <si>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</si>
  <si>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</si>
  <si>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61</t>
  </si>
  <si>
    <t>Color-Coded Legal Exhibit Labels</t>
  </si>
  <si>
    <t>Computer Printout Paper with Letter-Trim Fine Perforations</t>
  </si>
  <si>
    <t>Mitch Gastineau</t>
  </si>
  <si>
    <t>Pencil and Crayon Sharpener</t>
  </si>
  <si>
    <t>552</t>
  </si>
  <si>
    <t>Avery 5</t>
  </si>
  <si>
    <t>-7</t>
  </si>
  <si>
    <t>74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</si>
  <si>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</si>
  <si>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</si>
  <si>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</si>
  <si>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</si>
  <si>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</si>
  <si>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</si>
  <si>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</si>
  <si>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</si>
  <si>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</si>
  <si>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</si>
  <si>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</si>
  <si>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</si>
  <si>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</si>
  <si>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</si>
  <si>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</si>
  <si>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</si>
  <si>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410</t>
  </si>
  <si>
    <t>Chuck Sachs</t>
  </si>
  <si>
    <t>Hewlett-Packard Deskjet 5550 Printer</t>
  </si>
  <si>
    <t>-114</t>
  </si>
  <si>
    <t>Jenna Caffey</t>
  </si>
  <si>
    <t>Quartet Alpha White Chalk, 12/Pack</t>
  </si>
  <si>
    <t>43</t>
  </si>
  <si>
    <t>Wirebound Message Forms, Four 2 3/4 x 5 Forms per Page, Pink Paper</t>
  </si>
  <si>
    <t>-264</t>
  </si>
  <si>
    <t>Xerox 1998</t>
  </si>
  <si>
    <t>Mead 1st Gear 2" Zipper Binder, Asst. Colors</t>
  </si>
  <si>
    <t>Global Enterprise Series Seating Low-Back Swivel/Tilt Chairs</t>
  </si>
  <si>
    <t>Maxell 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</si>
  <si>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</si>
  <si>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</si>
  <si>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</si>
  <si>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</si>
  <si>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</si>
  <si>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</si>
  <si>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</si>
  <si>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480</t>
  </si>
  <si>
    <t>Post-it Important Message Note Pad, Neon Colors, 50 Sheets/Pad</t>
  </si>
  <si>
    <t>Stride Job 150 Highlighters, Chisel Tip, Assorted Colors</t>
  </si>
  <si>
    <t>1071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</si>
  <si>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</si>
  <si>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</si>
  <si>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</si>
  <si>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</si>
  <si>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</si>
  <si>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-77</t>
  </si>
  <si>
    <t>Jocasta Rupert</t>
  </si>
  <si>
    <t>Xerox 1969</t>
  </si>
  <si>
    <t>Cubify CubeX 3D Printer Triple Head Print</t>
  </si>
  <si>
    <t>119</t>
  </si>
  <si>
    <t>Christina DeMoss</t>
  </si>
  <si>
    <t>Decoflex Hanging Personal Folder File</t>
  </si>
  <si>
    <t>-64</t>
  </si>
  <si>
    <t>653</t>
  </si>
  <si>
    <t>206</t>
  </si>
  <si>
    <t>Xerox 1938</t>
  </si>
  <si>
    <t>Xerox 1901</t>
  </si>
  <si>
    <t>171</t>
  </si>
  <si>
    <t>104</t>
  </si>
  <si>
    <t>-15</t>
  </si>
  <si>
    <t>Panasonic Business Telephones KX-T7736</t>
  </si>
  <si>
    <t>68</t>
  </si>
  <si>
    <t>649</t>
  </si>
  <si>
    <t>-21</t>
  </si>
  <si>
    <t>189</t>
  </si>
  <si>
    <t>-420</t>
  </si>
  <si>
    <t>Bush Saratoga Collection 5-Shelf Bookcase, Hanover Cherry, *Special Order</t>
  </si>
  <si>
    <t>71</t>
  </si>
  <si>
    <t>Acco Glide Clips</t>
  </si>
  <si>
    <t>Year</t>
  </si>
  <si>
    <t>Month</t>
  </si>
  <si>
    <t>Etykiety wierszy</t>
  </si>
  <si>
    <t>Suma końcowa</t>
  </si>
  <si>
    <t>Suma z Sales</t>
  </si>
  <si>
    <t>Suma z Profit</t>
  </si>
  <si>
    <t>Etykiety kolumn</t>
  </si>
  <si>
    <t>Liczba z Customer Name</t>
  </si>
  <si>
    <t>16.45</t>
  </si>
  <si>
    <t>5.55</t>
  </si>
  <si>
    <t>11.78</t>
  </si>
  <si>
    <t>4.27</t>
  </si>
  <si>
    <t>272.74</t>
  </si>
  <si>
    <t>-64.77</t>
  </si>
  <si>
    <t>3.54</t>
  </si>
  <si>
    <t>-5.49</t>
  </si>
  <si>
    <t>19.54</t>
  </si>
  <si>
    <t>4.88</t>
  </si>
  <si>
    <t>19.44</t>
  </si>
  <si>
    <t>9.33</t>
  </si>
  <si>
    <t>12.78</t>
  </si>
  <si>
    <t>5.24</t>
  </si>
  <si>
    <t>2573.82</t>
  </si>
  <si>
    <t>746.41</t>
  </si>
  <si>
    <t>609.98</t>
  </si>
  <si>
    <t>274.49</t>
  </si>
  <si>
    <t>5.48</t>
  </si>
  <si>
    <t>1.48</t>
  </si>
  <si>
    <t>391.98</t>
  </si>
  <si>
    <t>113.67</t>
  </si>
  <si>
    <t>755.96</t>
  </si>
  <si>
    <t>204.11</t>
  </si>
  <si>
    <t>31.12</t>
  </si>
  <si>
    <t>0.31</t>
  </si>
  <si>
    <t>6.54</t>
  </si>
  <si>
    <t>3.01</t>
  </si>
  <si>
    <t>76.73</t>
  </si>
  <si>
    <t>-53.71</t>
  </si>
  <si>
    <t>10.43</t>
  </si>
  <si>
    <t>-18.25</t>
  </si>
  <si>
    <t>9.34</t>
  </si>
  <si>
    <t>1.17</t>
  </si>
  <si>
    <t>31.2</t>
  </si>
  <si>
    <t>9.75</t>
  </si>
  <si>
    <t>2.89</t>
  </si>
  <si>
    <t>1.36</t>
  </si>
  <si>
    <t>51.94</t>
  </si>
  <si>
    <t>21.3</t>
  </si>
  <si>
    <t>9.94</t>
  </si>
  <si>
    <t>3.08</t>
  </si>
  <si>
    <t>11.36</t>
  </si>
  <si>
    <t>5.34</t>
  </si>
  <si>
    <t>50.94</t>
  </si>
  <si>
    <t>25.47</t>
  </si>
  <si>
    <t>646.74</t>
  </si>
  <si>
    <t>258.7</t>
  </si>
  <si>
    <t>5.64</t>
  </si>
  <si>
    <t>2.71</t>
  </si>
  <si>
    <t>572.58</t>
  </si>
  <si>
    <t>34.35</t>
  </si>
  <si>
    <t>545.94</t>
  </si>
  <si>
    <t>87.35</t>
  </si>
  <si>
    <t>1325.85</t>
  </si>
  <si>
    <t>238.65</t>
  </si>
  <si>
    <t>3.93</t>
  </si>
  <si>
    <t>19.9</t>
  </si>
  <si>
    <t>6.57</t>
  </si>
  <si>
    <t>37.41</t>
  </si>
  <si>
    <t>13.09</t>
  </si>
  <si>
    <t>3.44</t>
  </si>
  <si>
    <t>-2.52</t>
  </si>
  <si>
    <t>61.96</t>
  </si>
  <si>
    <t>-53.29</t>
  </si>
  <si>
    <t>149.95</t>
  </si>
  <si>
    <t>65.98</t>
  </si>
  <si>
    <t>127.1</t>
  </si>
  <si>
    <t>28.6</t>
  </si>
  <si>
    <t>124.2</t>
  </si>
  <si>
    <t>-31.05</t>
  </si>
  <si>
    <t>18.59</t>
  </si>
  <si>
    <t>-13.63</t>
  </si>
  <si>
    <t>30.07</t>
  </si>
  <si>
    <t>10.15</t>
  </si>
  <si>
    <t>64.86</t>
  </si>
  <si>
    <t>6.49</t>
  </si>
  <si>
    <t>32.34</t>
  </si>
  <si>
    <t>-23.72</t>
  </si>
  <si>
    <t>56.06</t>
  </si>
  <si>
    <t>19.62</t>
  </si>
  <si>
    <t>108.72</t>
  </si>
  <si>
    <t>36.69</t>
  </si>
  <si>
    <t>181.47</t>
  </si>
  <si>
    <t>-320.6</t>
  </si>
  <si>
    <t>699.93</t>
  </si>
  <si>
    <t>181.98</t>
  </si>
  <si>
    <t>22.96</t>
  </si>
  <si>
    <t>6.66</t>
  </si>
  <si>
    <t>38.6</t>
  </si>
  <si>
    <t>11.58</t>
  </si>
  <si>
    <t>6.63</t>
  </si>
  <si>
    <t>1.79</t>
  </si>
  <si>
    <t>23.34</t>
  </si>
  <si>
    <t>10.97</t>
  </si>
  <si>
    <t>1067.94</t>
  </si>
  <si>
    <t>224.27</t>
  </si>
  <si>
    <t>19.36</t>
  </si>
  <si>
    <t>9.29</t>
  </si>
  <si>
    <t>19.3</t>
  </si>
  <si>
    <t>5.79</t>
  </si>
  <si>
    <t>13.98</t>
  </si>
  <si>
    <t>4.05</t>
  </si>
  <si>
    <t>272.94</t>
  </si>
  <si>
    <t>30.02</t>
  </si>
  <si>
    <t>19.05</t>
  </si>
  <si>
    <t>8.95</t>
  </si>
  <si>
    <t>247.72</t>
  </si>
  <si>
    <t>93.58</t>
  </si>
  <si>
    <t>66.58</t>
  </si>
  <si>
    <t>15.98</t>
  </si>
  <si>
    <t>43.92</t>
  </si>
  <si>
    <t>12.74</t>
  </si>
  <si>
    <t>14.73</t>
  </si>
  <si>
    <t>4.86</t>
  </si>
  <si>
    <t>29.7</t>
  </si>
  <si>
    <t>13.37</t>
  </si>
  <si>
    <t>67.19</t>
  </si>
  <si>
    <t>-51.52</t>
  </si>
  <si>
    <t>25.25</t>
  </si>
  <si>
    <t>4.1</t>
  </si>
  <si>
    <t>40.08</t>
  </si>
  <si>
    <t>19.24</t>
  </si>
  <si>
    <t>5.94</t>
  </si>
  <si>
    <t>62.82</t>
  </si>
  <si>
    <t>30.78</t>
  </si>
  <si>
    <t>489.92</t>
  </si>
  <si>
    <t>16.68</t>
  </si>
  <si>
    <t>8.34</t>
  </si>
  <si>
    <t>155.35</t>
  </si>
  <si>
    <t>12.42</t>
  </si>
  <si>
    <t>4.47</t>
  </si>
  <si>
    <t>187.98</t>
  </si>
  <si>
    <t>52.63</t>
  </si>
  <si>
    <t>10.68</t>
  </si>
  <si>
    <t>5.02</t>
  </si>
  <si>
    <t>141.96</t>
  </si>
  <si>
    <t>39.75</t>
  </si>
  <si>
    <t>57.23</t>
  </si>
  <si>
    <t>14.31</t>
  </si>
  <si>
    <t>-16.65</t>
  </si>
  <si>
    <t>36.44</t>
  </si>
  <si>
    <t>12.03</t>
  </si>
  <si>
    <t>1.33</t>
  </si>
  <si>
    <t>10.56</t>
  </si>
  <si>
    <t>4.75</t>
  </si>
  <si>
    <t>229.94</t>
  </si>
  <si>
    <t>6.9</t>
  </si>
  <si>
    <t>290.67</t>
  </si>
  <si>
    <t>3.42</t>
  </si>
  <si>
    <t>468.9</t>
  </si>
  <si>
    <t>206.32</t>
  </si>
  <si>
    <t>12.35</t>
  </si>
  <si>
    <t>5.8</t>
  </si>
  <si>
    <t>18.34</t>
  </si>
  <si>
    <t>-12.22</t>
  </si>
  <si>
    <t>180.96</t>
  </si>
  <si>
    <t>13.57</t>
  </si>
  <si>
    <t>83.84</t>
  </si>
  <si>
    <t>27.25</t>
  </si>
  <si>
    <t>13.27</t>
  </si>
  <si>
    <t>4.31</t>
  </si>
  <si>
    <t>82.9</t>
  </si>
  <si>
    <t>29.01</t>
  </si>
  <si>
    <t>34.24</t>
  </si>
  <si>
    <t>16.09</t>
  </si>
  <si>
    <t>17.25</t>
  </si>
  <si>
    <t>6.04</t>
  </si>
  <si>
    <t>7.2</t>
  </si>
  <si>
    <t>161.61</t>
  </si>
  <si>
    <t>42.02</t>
  </si>
  <si>
    <t>144.95</t>
  </si>
  <si>
    <t>42.04</t>
  </si>
  <si>
    <t>-14.77</t>
  </si>
  <si>
    <t>115.36</t>
  </si>
  <si>
    <t>49.6</t>
  </si>
  <si>
    <t>64.96</t>
  </si>
  <si>
    <t>9.74</t>
  </si>
  <si>
    <t>14.56</t>
  </si>
  <si>
    <t>5.53</t>
  </si>
  <si>
    <t>234.45</t>
  </si>
  <si>
    <t>103.16</t>
  </si>
  <si>
    <t>1256.22</t>
  </si>
  <si>
    <t>75.37</t>
  </si>
  <si>
    <t>17.46</t>
  </si>
  <si>
    <t>8.21</t>
  </si>
  <si>
    <t>60.89</t>
  </si>
  <si>
    <t>15.22</t>
  </si>
  <si>
    <t>14.94</t>
  </si>
  <si>
    <t>6.87</t>
  </si>
  <si>
    <t>9.64</t>
  </si>
  <si>
    <t>4.43</t>
  </si>
  <si>
    <t>332.94</t>
  </si>
  <si>
    <t>53.27</t>
  </si>
  <si>
    <t>51.9</t>
  </si>
  <si>
    <t>24.39</t>
  </si>
  <si>
    <t>2.6</t>
  </si>
  <si>
    <t>129.57</t>
  </si>
  <si>
    <t>-24.29</t>
  </si>
  <si>
    <t>16.18</t>
  </si>
  <si>
    <t>6.07</t>
  </si>
  <si>
    <t>239.97</t>
  </si>
  <si>
    <t>86.39</t>
  </si>
  <si>
    <t>81.96</t>
  </si>
  <si>
    <t>22.95</t>
  </si>
  <si>
    <t>238.62</t>
  </si>
  <si>
    <t>4.77</t>
  </si>
  <si>
    <t>21.36</t>
  </si>
  <si>
    <t>7.21</t>
  </si>
  <si>
    <t>1.08</t>
  </si>
  <si>
    <t>-1.73</t>
  </si>
  <si>
    <t>7.96</t>
  </si>
  <si>
    <t>-13.93</t>
  </si>
  <si>
    <t>54.21</t>
  </si>
  <si>
    <t>8.81</t>
  </si>
  <si>
    <t>25.16</t>
  </si>
  <si>
    <t>-11.32</t>
  </si>
  <si>
    <t>12.62</t>
  </si>
  <si>
    <t>62.31</t>
  </si>
  <si>
    <t>22.43</t>
  </si>
  <si>
    <t>20.32</t>
  </si>
  <si>
    <t>6.91</t>
  </si>
  <si>
    <t>12.96</t>
  </si>
  <si>
    <t>6.22</t>
  </si>
  <si>
    <t>8.85</t>
  </si>
  <si>
    <t>-13.72</t>
  </si>
  <si>
    <t>6.94</t>
  </si>
  <si>
    <t>2.34</t>
  </si>
  <si>
    <t>-6.86</t>
  </si>
  <si>
    <t>32.9</t>
  </si>
  <si>
    <t>11.1</t>
  </si>
  <si>
    <t>22.78</t>
  </si>
  <si>
    <t>7.69</t>
  </si>
  <si>
    <t>19.46</t>
  </si>
  <si>
    <t>3.4</t>
  </si>
  <si>
    <t>457.57</t>
  </si>
  <si>
    <t>51.48</t>
  </si>
  <si>
    <t>1.6</t>
  </si>
  <si>
    <t>634.12</t>
  </si>
  <si>
    <t>-172.12</t>
  </si>
  <si>
    <t>17.47</t>
  </si>
  <si>
    <t>5.68</t>
  </si>
  <si>
    <t>18.84</t>
  </si>
  <si>
    <t>-3.53</t>
  </si>
  <si>
    <t>362.25</t>
  </si>
  <si>
    <t>63.55</t>
  </si>
  <si>
    <t>-34.95</t>
  </si>
  <si>
    <t>129.55</t>
  </si>
  <si>
    <t>-22.67</t>
  </si>
  <si>
    <t>137.35</t>
  </si>
  <si>
    <t>8.58</t>
  </si>
  <si>
    <t>376.51</t>
  </si>
  <si>
    <t>-43.03</t>
  </si>
  <si>
    <t>36.4</t>
  </si>
  <si>
    <t>1.07</t>
  </si>
  <si>
    <t>151.2</t>
  </si>
  <si>
    <t>32.13</t>
  </si>
  <si>
    <t>9.99</t>
  </si>
  <si>
    <t>4.6</t>
  </si>
  <si>
    <t>125.76</t>
  </si>
  <si>
    <t>40.87</t>
  </si>
  <si>
    <t>25.32</t>
  </si>
  <si>
    <t>9.18</t>
  </si>
  <si>
    <t>15.12</t>
  </si>
  <si>
    <t>4.91</t>
  </si>
  <si>
    <t>302.45</t>
  </si>
  <si>
    <t>-199.62</t>
  </si>
  <si>
    <t>44.67</t>
  </si>
  <si>
    <t>-10.05</t>
  </si>
  <si>
    <t>176.77</t>
  </si>
  <si>
    <t>-459.61</t>
  </si>
  <si>
    <t>626.35</t>
  </si>
  <si>
    <t>-23.49</t>
  </si>
  <si>
    <t>354.9</t>
  </si>
  <si>
    <t>17.75</t>
  </si>
  <si>
    <t>15.55</t>
  </si>
  <si>
    <t>2.33</t>
  </si>
  <si>
    <t>59.52</t>
  </si>
  <si>
    <t>15.48</t>
  </si>
  <si>
    <t>479.97</t>
  </si>
  <si>
    <t>177.59</t>
  </si>
  <si>
    <t>18.62</t>
  </si>
  <si>
    <t>5.4</t>
  </si>
  <si>
    <t>49.63</t>
  </si>
  <si>
    <t>16.75</t>
  </si>
  <si>
    <t>97.82</t>
  </si>
  <si>
    <t>45.98</t>
  </si>
  <si>
    <t>48.71</t>
  </si>
  <si>
    <t>17.94</t>
  </si>
  <si>
    <t>4.66</t>
  </si>
  <si>
    <t>242.94</t>
  </si>
  <si>
    <t>107.65</t>
  </si>
  <si>
    <t>33.64</t>
  </si>
  <si>
    <t>20.65</t>
  </si>
  <si>
    <t>9.5</t>
  </si>
  <si>
    <t>204.9</t>
  </si>
  <si>
    <t>436.7</t>
  </si>
  <si>
    <t>21.84</t>
  </si>
  <si>
    <t>481.57</t>
  </si>
  <si>
    <t>54.18</t>
  </si>
  <si>
    <t>22.38</t>
  </si>
  <si>
    <t>10.74</t>
  </si>
  <si>
    <t>636.41</t>
  </si>
  <si>
    <t>-15.91</t>
  </si>
  <si>
    <t>83.17</t>
  </si>
  <si>
    <t>9.36</t>
  </si>
  <si>
    <t>8.32</t>
  </si>
  <si>
    <t>2.29</t>
  </si>
  <si>
    <t>10.46</t>
  </si>
  <si>
    <t>1.7</t>
  </si>
  <si>
    <t>108.92</t>
  </si>
  <si>
    <t>49.01</t>
  </si>
  <si>
    <t>146.76</t>
  </si>
  <si>
    <t>38.16</t>
  </si>
  <si>
    <t>32.96</t>
  </si>
  <si>
    <t>14.17</t>
  </si>
  <si>
    <t>587.97</t>
  </si>
  <si>
    <t>164.63</t>
  </si>
  <si>
    <t>7.02</t>
  </si>
  <si>
    <t>7.98</t>
  </si>
  <si>
    <t>2.07</t>
  </si>
  <si>
    <t>3.38</t>
  </si>
  <si>
    <t>1.25</t>
  </si>
  <si>
    <t>1139.92</t>
  </si>
  <si>
    <t>284.98</t>
  </si>
  <si>
    <t>33.09</t>
  </si>
  <si>
    <t>11.17</t>
  </si>
  <si>
    <t>80.98</t>
  </si>
  <si>
    <t>3.24</t>
  </si>
  <si>
    <t>82.8</t>
  </si>
  <si>
    <t>6.62</t>
  </si>
  <si>
    <t>5.77</t>
  </si>
  <si>
    <t>62.05</t>
  </si>
  <si>
    <t>20.17</t>
  </si>
  <si>
    <t>574.91</t>
  </si>
  <si>
    <t>156.05</t>
  </si>
  <si>
    <t>8.45</t>
  </si>
  <si>
    <t>2.64</t>
  </si>
  <si>
    <t>91.06</t>
  </si>
  <si>
    <t>31.87</t>
  </si>
  <si>
    <t>142.78</t>
  </si>
  <si>
    <t>17.85</t>
  </si>
  <si>
    <t>45.7</t>
  </si>
  <si>
    <t>5.14</t>
  </si>
  <si>
    <t>7.22</t>
  </si>
  <si>
    <t>-5.53</t>
  </si>
  <si>
    <t>43.19</t>
  </si>
  <si>
    <t>-31.67</t>
  </si>
  <si>
    <t>131.9</t>
  </si>
  <si>
    <t>47.82</t>
  </si>
  <si>
    <t>471.92</t>
  </si>
  <si>
    <t>29.5</t>
  </si>
  <si>
    <t>93.78</t>
  </si>
  <si>
    <t>36.57</t>
  </si>
  <si>
    <t>47.18</t>
  </si>
  <si>
    <t>23.59</t>
  </si>
  <si>
    <t>19.68</t>
  </si>
  <si>
    <t>5.71</t>
  </si>
  <si>
    <t>53.4</t>
  </si>
  <si>
    <t>25.1</t>
  </si>
  <si>
    <t>35.88</t>
  </si>
  <si>
    <t>17.22</t>
  </si>
  <si>
    <t>1579.75</t>
  </si>
  <si>
    <t>-447.59</t>
  </si>
  <si>
    <t>1071.58</t>
  </si>
  <si>
    <t>-553.65</t>
  </si>
  <si>
    <t>613.91</t>
  </si>
  <si>
    <t>-122.78</t>
  </si>
  <si>
    <t>34.86</t>
  </si>
  <si>
    <t>16.38</t>
  </si>
  <si>
    <t>155.04</t>
  </si>
  <si>
    <t>75.97</t>
  </si>
  <si>
    <t>4.45</t>
  </si>
  <si>
    <t>0.33</t>
  </si>
  <si>
    <t>5.18</t>
  </si>
  <si>
    <t>1.88</t>
  </si>
  <si>
    <t>5.44</t>
  </si>
  <si>
    <t>11.43</t>
  </si>
  <si>
    <t>5.37</t>
  </si>
  <si>
    <t>30.44</t>
  </si>
  <si>
    <t>14.92</t>
  </si>
  <si>
    <t>6.35</t>
  </si>
  <si>
    <t>7.68</t>
  </si>
  <si>
    <t>32.67</t>
  </si>
  <si>
    <t>8.49</t>
  </si>
  <si>
    <t>126.62</t>
  </si>
  <si>
    <t>41.15</t>
  </si>
  <si>
    <t>821.3</t>
  </si>
  <si>
    <t>-16.43</t>
  </si>
  <si>
    <t>22638.48</t>
  </si>
  <si>
    <t>-1811.08</t>
  </si>
  <si>
    <t>21.38</t>
  </si>
  <si>
    <t>7.48</t>
  </si>
  <si>
    <t>8.02</t>
  </si>
  <si>
    <t>30.77</t>
  </si>
  <si>
    <t>8.08</t>
  </si>
  <si>
    <t>18.94</t>
  </si>
  <si>
    <t>5.92</t>
  </si>
  <si>
    <t>122.35</t>
  </si>
  <si>
    <t>15.29</t>
  </si>
  <si>
    <t>1198.33</t>
  </si>
  <si>
    <t>70.49</t>
  </si>
  <si>
    <t>14.43</t>
  </si>
  <si>
    <t>1279.97</t>
  </si>
  <si>
    <t>415.99</t>
  </si>
  <si>
    <t>1856.19</t>
  </si>
  <si>
    <t>334.11</t>
  </si>
  <si>
    <t>323.98</t>
  </si>
  <si>
    <t>28.35</t>
  </si>
  <si>
    <t>11.81</t>
  </si>
  <si>
    <t>3.99</t>
  </si>
  <si>
    <t>26.16</t>
  </si>
  <si>
    <t>1.96</t>
  </si>
  <si>
    <t>33.57</t>
  </si>
  <si>
    <t>-25.74</t>
  </si>
  <si>
    <t>4.99</t>
  </si>
  <si>
    <t>1.37</t>
  </si>
  <si>
    <t>20.02</t>
  </si>
  <si>
    <t>5.5</t>
  </si>
  <si>
    <t>170.24</t>
  </si>
  <si>
    <t>53.2</t>
  </si>
  <si>
    <t>7.41</t>
  </si>
  <si>
    <t>1.2</t>
  </si>
  <si>
    <t>6.05</t>
  </si>
  <si>
    <t>1.59</t>
  </si>
  <si>
    <t>16.27</t>
  </si>
  <si>
    <t>-3.86</t>
  </si>
  <si>
    <t>3499.93</t>
  </si>
  <si>
    <t>909.98</t>
  </si>
  <si>
    <t>14.4</t>
  </si>
  <si>
    <t>122.97</t>
  </si>
  <si>
    <t>60.26</t>
  </si>
  <si>
    <t>9.32</t>
  </si>
  <si>
    <t>2.7</t>
  </si>
  <si>
    <t>122.94</t>
  </si>
  <si>
    <t>59.01</t>
  </si>
  <si>
    <t>59.2</t>
  </si>
  <si>
    <t>22.2</t>
  </si>
  <si>
    <t>32.95</t>
  </si>
  <si>
    <t>6.59</t>
  </si>
  <si>
    <t>218.38</t>
  </si>
  <si>
    <t>-10.92</t>
  </si>
  <si>
    <t>7.64</t>
  </si>
  <si>
    <t>-5.86</t>
  </si>
  <si>
    <t>51.47</t>
  </si>
  <si>
    <t>-39.46</t>
  </si>
  <si>
    <t>74.35</t>
  </si>
  <si>
    <t>23.24</t>
  </si>
  <si>
    <t>314.35</t>
  </si>
  <si>
    <t>-35.36</t>
  </si>
  <si>
    <t>16.28</t>
  </si>
  <si>
    <t>6.51</t>
  </si>
  <si>
    <t>330.4</t>
  </si>
  <si>
    <t>85.9</t>
  </si>
  <si>
    <t>604.75</t>
  </si>
  <si>
    <t>37.8</t>
  </si>
  <si>
    <t>9.91</t>
  </si>
  <si>
    <t>3.22</t>
  </si>
  <si>
    <t>24.9</t>
  </si>
  <si>
    <t>11.7</t>
  </si>
  <si>
    <t>40.48</t>
  </si>
  <si>
    <t>14.57</t>
  </si>
  <si>
    <t>366.79</t>
  </si>
  <si>
    <t>65.21</t>
  </si>
  <si>
    <t>6.56</t>
  </si>
  <si>
    <t>1.9</t>
  </si>
  <si>
    <t>14.88</t>
  </si>
  <si>
    <t>3.72</t>
  </si>
  <si>
    <t>45.48</t>
  </si>
  <si>
    <t>15.92</t>
  </si>
  <si>
    <t>25.44</t>
  </si>
  <si>
    <t>9.92</t>
  </si>
  <si>
    <t>66.3</t>
  </si>
  <si>
    <t>8.62</t>
  </si>
  <si>
    <t>3.36</t>
  </si>
  <si>
    <t>0.84</t>
  </si>
  <si>
    <t>27.94</t>
  </si>
  <si>
    <t>9.43</t>
  </si>
  <si>
    <t>28.78</t>
  </si>
  <si>
    <t>2.88</t>
  </si>
  <si>
    <t>18.75</t>
  </si>
  <si>
    <t>6.12</t>
  </si>
  <si>
    <t>1184.72</t>
  </si>
  <si>
    <t>106.62</t>
  </si>
  <si>
    <t>302.38</t>
  </si>
  <si>
    <t>22.68</t>
  </si>
  <si>
    <t>330.59</t>
  </si>
  <si>
    <t>-143.25</t>
  </si>
  <si>
    <t>890.84</t>
  </si>
  <si>
    <t>-152.72</t>
  </si>
  <si>
    <t>49.65</t>
  </si>
  <si>
    <t>20.85</t>
  </si>
  <si>
    <t>15.84</t>
  </si>
  <si>
    <t>44.4</t>
  </si>
  <si>
    <t>10.5</t>
  </si>
  <si>
    <t>2.94</t>
  </si>
  <si>
    <t>205.67</t>
  </si>
  <si>
    <t>-12.1</t>
  </si>
  <si>
    <t>335.72</t>
  </si>
  <si>
    <t>113.31</t>
  </si>
  <si>
    <t>251.94</t>
  </si>
  <si>
    <t>88.18</t>
  </si>
  <si>
    <t>127.3</t>
  </si>
  <si>
    <t>-9.09</t>
  </si>
  <si>
    <t>129.3</t>
  </si>
  <si>
    <t>6.47</t>
  </si>
  <si>
    <t>673.57</t>
  </si>
  <si>
    <t>252.59</t>
  </si>
  <si>
    <t>52.98</t>
  </si>
  <si>
    <t>14.83</t>
  </si>
  <si>
    <t>0.85</t>
  </si>
  <si>
    <t>-0.6</t>
  </si>
  <si>
    <t>8.13</t>
  </si>
  <si>
    <t>-13.83</t>
  </si>
  <si>
    <t>79.98</t>
  </si>
  <si>
    <t>1.87</t>
  </si>
  <si>
    <t>-1.31</t>
  </si>
  <si>
    <t>1125.49</t>
  </si>
  <si>
    <t>98.48</t>
  </si>
  <si>
    <t>12.65</t>
  </si>
  <si>
    <t>-10.12</t>
  </si>
  <si>
    <t>4.03</t>
  </si>
  <si>
    <t>1.06</t>
  </si>
  <si>
    <t>29.6</t>
  </si>
  <si>
    <t>14.8</t>
  </si>
  <si>
    <t>17.09</t>
  </si>
  <si>
    <t>66.96</t>
  </si>
  <si>
    <t>2.68</t>
  </si>
  <si>
    <t>6.24</t>
  </si>
  <si>
    <t>3.06</t>
  </si>
  <si>
    <t>7.13</t>
  </si>
  <si>
    <t>1049.93</t>
  </si>
  <si>
    <t>293.98</t>
  </si>
  <si>
    <t>154.9</t>
  </si>
  <si>
    <t>40.27</t>
  </si>
  <si>
    <t>26.72</t>
  </si>
  <si>
    <t>9.35</t>
  </si>
  <si>
    <t>33.49</t>
  </si>
  <si>
    <t>10.47</t>
  </si>
  <si>
    <t>177.68</t>
  </si>
  <si>
    <t>46.2</t>
  </si>
  <si>
    <t>11.16</t>
  </si>
  <si>
    <t>5.58</t>
  </si>
  <si>
    <t>159.98</t>
  </si>
  <si>
    <t>57.59</t>
  </si>
  <si>
    <t>18.9</t>
  </si>
  <si>
    <t>9.07</t>
  </si>
  <si>
    <t>5.47</t>
  </si>
  <si>
    <t>2.35</t>
  </si>
  <si>
    <t>79.36</t>
  </si>
  <si>
    <t>23.81</t>
  </si>
  <si>
    <t>7.18</t>
  </si>
  <si>
    <t>2.25</t>
  </si>
  <si>
    <t>232.55</t>
  </si>
  <si>
    <t>9.3</t>
  </si>
  <si>
    <t>99.98</t>
  </si>
  <si>
    <t>42.99</t>
  </si>
  <si>
    <t>55.48</t>
  </si>
  <si>
    <t>26.63</t>
  </si>
  <si>
    <t>7.58</t>
  </si>
  <si>
    <t>28.99</t>
  </si>
  <si>
    <t>8.41</t>
  </si>
  <si>
    <t>4164.05</t>
  </si>
  <si>
    <t>83.28</t>
  </si>
  <si>
    <t>52.1</t>
  </si>
  <si>
    <t>3.91</t>
  </si>
  <si>
    <t>26.7</t>
  </si>
  <si>
    <t>40.2</t>
  </si>
  <si>
    <t>18.09</t>
  </si>
  <si>
    <t>13.89</t>
  </si>
  <si>
    <t>4.58</t>
  </si>
  <si>
    <t>689.82</t>
  </si>
  <si>
    <t>20.69</t>
  </si>
  <si>
    <t>56.53</t>
  </si>
  <si>
    <t>44.91</t>
  </si>
  <si>
    <t>-35.93</t>
  </si>
  <si>
    <t>10.3</t>
  </si>
  <si>
    <t>-2.19</t>
  </si>
  <si>
    <t>154.76</t>
  </si>
  <si>
    <t>-36.11</t>
  </si>
  <si>
    <t>116.78</t>
  </si>
  <si>
    <t>21.9</t>
  </si>
  <si>
    <t>653.55</t>
  </si>
  <si>
    <t>111.1</t>
  </si>
  <si>
    <t>33.9</t>
  </si>
  <si>
    <t>2.03</t>
  </si>
  <si>
    <t>91.96</t>
  </si>
  <si>
    <t>15.63</t>
  </si>
  <si>
    <t>33.11</t>
  </si>
  <si>
    <t>12.91</t>
  </si>
  <si>
    <t>70.95</t>
  </si>
  <si>
    <t>18.45</t>
  </si>
  <si>
    <t>65.57</t>
  </si>
  <si>
    <t>23.77</t>
  </si>
  <si>
    <t>299.97</t>
  </si>
  <si>
    <t>131.99</t>
  </si>
  <si>
    <t>8.96</t>
  </si>
  <si>
    <t>2.78</t>
  </si>
  <si>
    <t>629.95</t>
  </si>
  <si>
    <t>163.79</t>
  </si>
  <si>
    <t>58.32</t>
  </si>
  <si>
    <t>27.99</t>
  </si>
  <si>
    <t>200.97</t>
  </si>
  <si>
    <t>50.24</t>
  </si>
  <si>
    <t>2.37</t>
  </si>
  <si>
    <t>0.83</t>
  </si>
  <si>
    <t>19.01</t>
  </si>
  <si>
    <t>6.89</t>
  </si>
  <si>
    <t>1215.92</t>
  </si>
  <si>
    <t>316.14</t>
  </si>
  <si>
    <t>49.79</t>
  </si>
  <si>
    <t>-11.83</t>
  </si>
  <si>
    <t>99.59</t>
  </si>
  <si>
    <t>2.49</t>
  </si>
  <si>
    <t>399.96</t>
  </si>
  <si>
    <t>139.99</t>
  </si>
  <si>
    <t>172.11</t>
  </si>
  <si>
    <t>-94.66</t>
  </si>
  <si>
    <t>383.98</t>
  </si>
  <si>
    <t>81.59</t>
  </si>
  <si>
    <t>10.37</t>
  </si>
  <si>
    <t>3.63</t>
  </si>
  <si>
    <t>335.94</t>
  </si>
  <si>
    <t>41.99</t>
  </si>
  <si>
    <t>9.58</t>
  </si>
  <si>
    <t>3.35</t>
  </si>
  <si>
    <t>758.35</t>
  </si>
  <si>
    <t>265.42</t>
  </si>
  <si>
    <t>87.08</t>
  </si>
  <si>
    <t>24.38</t>
  </si>
  <si>
    <t>105.58</t>
  </si>
  <si>
    <t>9.24</t>
  </si>
  <si>
    <t>217.44</t>
  </si>
  <si>
    <t>91.32</t>
  </si>
  <si>
    <t>1075.09</t>
  </si>
  <si>
    <t>94.07</t>
  </si>
  <si>
    <t>438.37</t>
  </si>
  <si>
    <t>38.36</t>
  </si>
  <si>
    <t>308.5</t>
  </si>
  <si>
    <t>-18.15</t>
  </si>
  <si>
    <t>32.4</t>
  </si>
  <si>
    <t>39.68</t>
  </si>
  <si>
    <t>17.86</t>
  </si>
  <si>
    <t>1.12</t>
  </si>
  <si>
    <t>509.97</t>
  </si>
  <si>
    <t>-407.98</t>
  </si>
  <si>
    <t>30.99</t>
  </si>
  <si>
    <t>10.07</t>
  </si>
  <si>
    <t>71.93</t>
  </si>
  <si>
    <t>8.39</t>
  </si>
  <si>
    <t>7.83</t>
  </si>
  <si>
    <t>3.6</t>
  </si>
  <si>
    <t>106.96</t>
  </si>
  <si>
    <t>31.02</t>
  </si>
  <si>
    <t>187.76</t>
  </si>
  <si>
    <t>76.98</t>
  </si>
  <si>
    <t>39.07</t>
  </si>
  <si>
    <t>9.77</t>
  </si>
  <si>
    <t>287.97</t>
  </si>
  <si>
    <t>97.19</t>
  </si>
  <si>
    <t>13.12</t>
  </si>
  <si>
    <t>3.8</t>
  </si>
  <si>
    <t>10.75</t>
  </si>
  <si>
    <t>3.55</t>
  </si>
  <si>
    <t>11.62</t>
  </si>
  <si>
    <t>2.69</t>
  </si>
  <si>
    <t>1.01</t>
  </si>
  <si>
    <t>317.06</t>
  </si>
  <si>
    <t>-18.12</t>
  </si>
  <si>
    <t>149.35</t>
  </si>
  <si>
    <t>50.41</t>
  </si>
  <si>
    <t>227.98</t>
  </si>
  <si>
    <t>28.5</t>
  </si>
  <si>
    <t>76.14</t>
  </si>
  <si>
    <t>26.65</t>
  </si>
  <si>
    <t>58.05</t>
  </si>
  <si>
    <t>71.28</t>
  </si>
  <si>
    <t>34.21</t>
  </si>
  <si>
    <t>744.1</t>
  </si>
  <si>
    <t>-95.67</t>
  </si>
  <si>
    <t>44.84</t>
  </si>
  <si>
    <t>5.61</t>
  </si>
  <si>
    <t>401.59</t>
  </si>
  <si>
    <t>-131.95</t>
  </si>
  <si>
    <t>59.92</t>
  </si>
  <si>
    <t>27.56</t>
  </si>
  <si>
    <t>16.52</t>
  </si>
  <si>
    <t>828.84</t>
  </si>
  <si>
    <t>247.84</t>
  </si>
  <si>
    <t>121.44</t>
  </si>
  <si>
    <t>2.5</t>
  </si>
  <si>
    <t>-1.75</t>
  </si>
  <si>
    <t>281.37</t>
  </si>
  <si>
    <t>-12.06</t>
  </si>
  <si>
    <t>7.49</t>
  </si>
  <si>
    <t>-5.24</t>
  </si>
  <si>
    <t>22.34</t>
  </si>
  <si>
    <t>7.82</t>
  </si>
  <si>
    <t>48.91</t>
  </si>
  <si>
    <t>22.99</t>
  </si>
  <si>
    <t>0.55</t>
  </si>
  <si>
    <t>303.25</t>
  </si>
  <si>
    <t>63.68</t>
  </si>
  <si>
    <t>270.72</t>
  </si>
  <si>
    <t>78.51</t>
  </si>
  <si>
    <t>1487.04</t>
  </si>
  <si>
    <t>148.7</t>
  </si>
  <si>
    <t>230.28</t>
  </si>
  <si>
    <t>23.03</t>
  </si>
  <si>
    <t>18.29</t>
  </si>
  <si>
    <t>5.72</t>
  </si>
  <si>
    <t>21.4</t>
  </si>
  <si>
    <t>6.21</t>
  </si>
  <si>
    <t>12.6</t>
  </si>
  <si>
    <t>20.86</t>
  </si>
  <si>
    <t>9.39</t>
  </si>
  <si>
    <t>497.61</t>
  </si>
  <si>
    <t>129.38</t>
  </si>
  <si>
    <t>1.5</t>
  </si>
  <si>
    <t>3.15</t>
  </si>
  <si>
    <t>1.51</t>
  </si>
  <si>
    <t>2.51</t>
  </si>
  <si>
    <t>27.1</t>
  </si>
  <si>
    <t>177.57</t>
  </si>
  <si>
    <t>-37.73</t>
  </si>
  <si>
    <t>1679.96</t>
  </si>
  <si>
    <t>51.96</t>
  </si>
  <si>
    <t>12.99</t>
  </si>
  <si>
    <t>8.61</t>
  </si>
  <si>
    <t>561.58</t>
  </si>
  <si>
    <t>70.2</t>
  </si>
  <si>
    <t>99.92</t>
  </si>
  <si>
    <t>-1.25</t>
  </si>
  <si>
    <t>19.98</t>
  </si>
  <si>
    <t>5.19</t>
  </si>
  <si>
    <t>47.79</t>
  </si>
  <si>
    <t>16.25</t>
  </si>
  <si>
    <t>174.95</t>
  </si>
  <si>
    <t>45.49</t>
  </si>
  <si>
    <t>214.76</t>
  </si>
  <si>
    <t>26.14</t>
  </si>
  <si>
    <t>479.98</t>
  </si>
  <si>
    <t>21.56</t>
  </si>
  <si>
    <t>10.35</t>
  </si>
  <si>
    <t>40.18</t>
  </si>
  <si>
    <t>10.9</t>
  </si>
  <si>
    <t>3.95</t>
  </si>
  <si>
    <t>46.8</t>
  </si>
  <si>
    <t>21.06</t>
  </si>
  <si>
    <t>27.46</t>
  </si>
  <si>
    <t>9.89</t>
  </si>
  <si>
    <t>37.84</t>
  </si>
  <si>
    <t>2.84</t>
  </si>
  <si>
    <t>1.85</t>
  </si>
  <si>
    <t>12.18</t>
  </si>
  <si>
    <t>3.9</t>
  </si>
  <si>
    <t>57.68</t>
  </si>
  <si>
    <t>19.03</t>
  </si>
  <si>
    <t>9.42</t>
  </si>
  <si>
    <t>4.24</t>
  </si>
  <si>
    <t>24.56</t>
  </si>
  <si>
    <t>11.54</t>
  </si>
  <si>
    <t>127.87</t>
  </si>
  <si>
    <t>-9.13</t>
  </si>
  <si>
    <t>45.25</t>
  </si>
  <si>
    <t>3.96</t>
  </si>
  <si>
    <t>11.88</t>
  </si>
  <si>
    <t>5.35</t>
  </si>
  <si>
    <t>35.44</t>
  </si>
  <si>
    <t>16.66</t>
  </si>
  <si>
    <t>140.74</t>
  </si>
  <si>
    <t>52.78</t>
  </si>
  <si>
    <t>5.78</t>
  </si>
  <si>
    <t>2.72</t>
  </si>
  <si>
    <t>107.94</t>
  </si>
  <si>
    <t>30.22</t>
  </si>
  <si>
    <t>16.14</t>
  </si>
  <si>
    <t>7.91</t>
  </si>
  <si>
    <t>194.25</t>
  </si>
  <si>
    <t>-38.85</t>
  </si>
  <si>
    <t>8.64</t>
  </si>
  <si>
    <t>872.32</t>
  </si>
  <si>
    <t>244.25</t>
  </si>
  <si>
    <t>1799.97</t>
  </si>
  <si>
    <t>67.8</t>
  </si>
  <si>
    <t>4.07</t>
  </si>
  <si>
    <t>167.97</t>
  </si>
  <si>
    <t>40.31</t>
  </si>
  <si>
    <t>83.25</t>
  </si>
  <si>
    <t>14.99</t>
  </si>
  <si>
    <t>9.45</t>
  </si>
  <si>
    <t>4.54</t>
  </si>
  <si>
    <t>45.36</t>
  </si>
  <si>
    <t>21.77</t>
  </si>
  <si>
    <t>158.13</t>
  </si>
  <si>
    <t>77.48</t>
  </si>
  <si>
    <t>43.6</t>
  </si>
  <si>
    <t>4.36</t>
  </si>
  <si>
    <t>349.97</t>
  </si>
  <si>
    <t>-216.98</t>
  </si>
  <si>
    <t>22.32</t>
  </si>
  <si>
    <t>5.3</t>
  </si>
  <si>
    <t>39.96</t>
  </si>
  <si>
    <t>19.18</t>
  </si>
  <si>
    <t>125.3</t>
  </si>
  <si>
    <t>41.04</t>
  </si>
  <si>
    <t>11.08</t>
  </si>
  <si>
    <t>256.78</t>
  </si>
  <si>
    <t>32.1</t>
  </si>
  <si>
    <t>58.11</t>
  </si>
  <si>
    <t>7.26</t>
  </si>
  <si>
    <t>100.79</t>
  </si>
  <si>
    <t>6.3</t>
  </si>
  <si>
    <t>66.11</t>
  </si>
  <si>
    <t>-84.29</t>
  </si>
  <si>
    <t>46.86</t>
  </si>
  <si>
    <t>7.62</t>
  </si>
  <si>
    <t>35.91</t>
  </si>
  <si>
    <t>9.7</t>
  </si>
  <si>
    <t>1212.96</t>
  </si>
  <si>
    <t>-69.31</t>
  </si>
  <si>
    <t>104.58</t>
  </si>
  <si>
    <t>-172.56</t>
  </si>
  <si>
    <t>34.79</t>
  </si>
  <si>
    <t>10.78</t>
  </si>
  <si>
    <t>700.06</t>
  </si>
  <si>
    <t>-130.01</t>
  </si>
  <si>
    <t>55.5</t>
  </si>
  <si>
    <t>7.1</t>
  </si>
  <si>
    <t>2.4</t>
  </si>
  <si>
    <t>398.35</t>
  </si>
  <si>
    <t>-331.96</t>
  </si>
  <si>
    <t>149.97</t>
  </si>
  <si>
    <t>52.49</t>
  </si>
  <si>
    <t>279.46</t>
  </si>
  <si>
    <t>20.96</t>
  </si>
  <si>
    <t>3.84</t>
  </si>
  <si>
    <t>310.88</t>
  </si>
  <si>
    <t>23.32</t>
  </si>
  <si>
    <t>232.88</t>
  </si>
  <si>
    <t>56.4</t>
  </si>
  <si>
    <t>91.68</t>
  </si>
  <si>
    <t>45.84</t>
  </si>
  <si>
    <t>779.8</t>
  </si>
  <si>
    <t>-168.96</t>
  </si>
  <si>
    <t>149.23</t>
  </si>
  <si>
    <t>3.73</t>
  </si>
  <si>
    <t>15.94</t>
  </si>
  <si>
    <t>3.98</t>
  </si>
  <si>
    <t>1.44</t>
  </si>
  <si>
    <t>57.42</t>
  </si>
  <si>
    <t>26.41</t>
  </si>
  <si>
    <t>34.2</t>
  </si>
  <si>
    <t>9.23</t>
  </si>
  <si>
    <t>33.28</t>
  </si>
  <si>
    <t>38.52</t>
  </si>
  <si>
    <t>11.94</t>
  </si>
  <si>
    <t>139.86</t>
  </si>
  <si>
    <t>60.14</t>
  </si>
  <si>
    <t>10.33</t>
  </si>
  <si>
    <t>-5.94</t>
  </si>
  <si>
    <t>20.78</t>
  </si>
  <si>
    <t>-3.64</t>
  </si>
  <si>
    <t>-13.39</t>
  </si>
  <si>
    <t>2715.93</t>
  </si>
  <si>
    <t>1276.49</t>
  </si>
  <si>
    <t>617.97</t>
  </si>
  <si>
    <t>173.03</t>
  </si>
  <si>
    <t>31.84</t>
  </si>
  <si>
    <t>10.51</t>
  </si>
  <si>
    <t>447.86</t>
  </si>
  <si>
    <t>219.45</t>
  </si>
  <si>
    <t>8.79</t>
  </si>
  <si>
    <t>245.88</t>
  </si>
  <si>
    <t>68.85</t>
  </si>
  <si>
    <t>21.02</t>
  </si>
  <si>
    <t>107.77</t>
  </si>
  <si>
    <t>-29.25</t>
  </si>
  <si>
    <t>4.83</t>
  </si>
  <si>
    <t>1.63</t>
  </si>
  <si>
    <t>18.24</t>
  </si>
  <si>
    <t>-31.01</t>
  </si>
  <si>
    <t>135.98</t>
  </si>
  <si>
    <t>44.95</t>
  </si>
  <si>
    <t>12.59</t>
  </si>
  <si>
    <t>3.28</t>
  </si>
  <si>
    <t>-2.63</t>
  </si>
  <si>
    <t>21.17</t>
  </si>
  <si>
    <t>2.38</t>
  </si>
  <si>
    <t>55.19</t>
  </si>
  <si>
    <t>17.96</t>
  </si>
  <si>
    <t>5.84</t>
  </si>
  <si>
    <t>5.04</t>
  </si>
  <si>
    <t>0.15</t>
  </si>
  <si>
    <t>208.16</t>
  </si>
  <si>
    <t>56.2</t>
  </si>
  <si>
    <t>116.28</t>
  </si>
  <si>
    <t>56.98</t>
  </si>
  <si>
    <t>75.6</t>
  </si>
  <si>
    <t>-166.32</t>
  </si>
  <si>
    <t>29.32</t>
  </si>
  <si>
    <t>-24.19</t>
  </si>
  <si>
    <t>14.62</t>
  </si>
  <si>
    <t>6.73</t>
  </si>
  <si>
    <t>27.36</t>
  </si>
  <si>
    <t>201.58</t>
  </si>
  <si>
    <t>20.16</t>
  </si>
  <si>
    <t>83.98</t>
  </si>
  <si>
    <t>31.49</t>
  </si>
  <si>
    <t>225.3</t>
  </si>
  <si>
    <t>22.53</t>
  </si>
  <si>
    <t>48.4</t>
  </si>
  <si>
    <t>23.23</t>
  </si>
  <si>
    <t>102.62</t>
  </si>
  <si>
    <t>7.7</t>
  </si>
  <si>
    <t>359.77</t>
  </si>
  <si>
    <t>-5.14</t>
  </si>
  <si>
    <t>13.39</t>
  </si>
  <si>
    <t>3.18</t>
  </si>
  <si>
    <t>567.12</t>
  </si>
  <si>
    <t>-28.36</t>
  </si>
  <si>
    <t>359.32</t>
  </si>
  <si>
    <t>7.19</t>
  </si>
  <si>
    <t>1113.5</t>
  </si>
  <si>
    <t>125.27</t>
  </si>
  <si>
    <t>99.99</t>
  </si>
  <si>
    <t>-30.56</t>
  </si>
  <si>
    <t>57.41</t>
  </si>
  <si>
    <t>5.74</t>
  </si>
  <si>
    <t>27.6</t>
  </si>
  <si>
    <t>2.21</t>
  </si>
  <si>
    <t>136.96</t>
  </si>
  <si>
    <t>51.36</t>
  </si>
  <si>
    <t>13.62</t>
  </si>
  <si>
    <t>6.13</t>
  </si>
  <si>
    <t>355.46</t>
  </si>
  <si>
    <t>-184.84</t>
  </si>
  <si>
    <t>70.37</t>
  </si>
  <si>
    <t>26.39</t>
  </si>
  <si>
    <t>25.58</t>
  </si>
  <si>
    <t>134.56</t>
  </si>
  <si>
    <t>235.95</t>
  </si>
  <si>
    <t>77.86</t>
  </si>
  <si>
    <t>17.98</t>
  </si>
  <si>
    <t>719.98</t>
  </si>
  <si>
    <t>659.97</t>
  </si>
  <si>
    <t>197.99</t>
  </si>
  <si>
    <t>113.73</t>
  </si>
  <si>
    <t>32.98</t>
  </si>
  <si>
    <t>2001.86</t>
  </si>
  <si>
    <t>580.54</t>
  </si>
  <si>
    <t>166.72</t>
  </si>
  <si>
    <t>41.68</t>
  </si>
  <si>
    <t>47.88</t>
  </si>
  <si>
    <t>23.94</t>
  </si>
  <si>
    <t>1503.25</t>
  </si>
  <si>
    <t>496.07</t>
  </si>
  <si>
    <t>25.92</t>
  </si>
  <si>
    <t>12.44</t>
  </si>
  <si>
    <t>20.92</t>
  </si>
  <si>
    <t>289.2</t>
  </si>
  <si>
    <t>83.87</t>
  </si>
  <si>
    <t>9.1</t>
  </si>
  <si>
    <t>881.93</t>
  </si>
  <si>
    <t>229.3</t>
  </si>
  <si>
    <t>138.56</t>
  </si>
  <si>
    <t>66.51</t>
  </si>
  <si>
    <t>65.52</t>
  </si>
  <si>
    <t>12.38</t>
  </si>
  <si>
    <t>59.81</t>
  </si>
  <si>
    <t>73.32</t>
  </si>
  <si>
    <t>8.56</t>
  </si>
  <si>
    <t>2.65</t>
  </si>
  <si>
    <t>356.94</t>
  </si>
  <si>
    <t>107.08</t>
  </si>
  <si>
    <t>515.88</t>
  </si>
  <si>
    <t>113.49</t>
  </si>
  <si>
    <t>15.28</t>
  </si>
  <si>
    <t>61.54</t>
  </si>
  <si>
    <t>132.7</t>
  </si>
  <si>
    <t>9.95</t>
  </si>
  <si>
    <t>16.22</t>
  </si>
  <si>
    <t>5.88</t>
  </si>
  <si>
    <t>56.96</t>
  </si>
  <si>
    <t>21.08</t>
  </si>
  <si>
    <t>15.56</t>
  </si>
  <si>
    <t>353.57</t>
  </si>
  <si>
    <t>-44.2</t>
  </si>
  <si>
    <t>13.96</t>
  </si>
  <si>
    <t>6.7</t>
  </si>
  <si>
    <t>13.36</t>
  </si>
  <si>
    <t>4.94</t>
  </si>
  <si>
    <t>149.54</t>
  </si>
  <si>
    <t>50.47</t>
  </si>
  <si>
    <t>17.14</t>
  </si>
  <si>
    <t>4.46</t>
  </si>
  <si>
    <t>991.76</t>
  </si>
  <si>
    <t>-347.12</t>
  </si>
  <si>
    <t>24.59</t>
  </si>
  <si>
    <t>-38.11</t>
  </si>
  <si>
    <t>4.72</t>
  </si>
  <si>
    <t>100.24</t>
  </si>
  <si>
    <t>33.83</t>
  </si>
  <si>
    <t>-0.91</t>
  </si>
  <si>
    <t>62.02</t>
  </si>
  <si>
    <t>22.48</t>
  </si>
  <si>
    <t>12.46</t>
  </si>
  <si>
    <t>-20.56</t>
  </si>
  <si>
    <t>268.94</t>
  </si>
  <si>
    <t>-209.77</t>
  </si>
  <si>
    <t>585.55</t>
  </si>
  <si>
    <t>73.19</t>
  </si>
  <si>
    <t>170.35</t>
  </si>
  <si>
    <t>10.65</t>
  </si>
  <si>
    <t>68.48</t>
  </si>
  <si>
    <t>25.68</t>
  </si>
  <si>
    <t>1676.88</t>
  </si>
  <si>
    <t>48.86</t>
  </si>
  <si>
    <t>7.28</t>
  </si>
  <si>
    <t>1.97</t>
  </si>
  <si>
    <t>907.15</t>
  </si>
  <si>
    <t>90.72</t>
  </si>
  <si>
    <t>18.5</t>
  </si>
  <si>
    <t>114.9</t>
  </si>
  <si>
    <t>34.47</t>
  </si>
  <si>
    <t>1706.18</t>
  </si>
  <si>
    <t>85.31</t>
  </si>
  <si>
    <t>911.42</t>
  </si>
  <si>
    <t>68.36</t>
  </si>
  <si>
    <t>7.99</t>
  </si>
  <si>
    <t>0.6</t>
  </si>
  <si>
    <t>63.98</t>
  </si>
  <si>
    <t>10.4</t>
  </si>
  <si>
    <t>6.16</t>
  </si>
  <si>
    <t>7.36</t>
  </si>
  <si>
    <t>23.1</t>
  </si>
  <si>
    <t>10.63</t>
  </si>
  <si>
    <t>1441.3</t>
  </si>
  <si>
    <t>245.02</t>
  </si>
  <si>
    <t>18.06</t>
  </si>
  <si>
    <t>4.7</t>
  </si>
  <si>
    <t>79.14</t>
  </si>
  <si>
    <t>37.4</t>
  </si>
  <si>
    <t>14.21</t>
  </si>
  <si>
    <t>491.55</t>
  </si>
  <si>
    <t>240.86</t>
  </si>
  <si>
    <t>14.52</t>
  </si>
  <si>
    <t>4.79</t>
  </si>
  <si>
    <t>212.94</t>
  </si>
  <si>
    <t>57.49</t>
  </si>
  <si>
    <t>-18.56</t>
  </si>
  <si>
    <t>797.94</t>
  </si>
  <si>
    <t>8.57</t>
  </si>
  <si>
    <t>-14.57</t>
  </si>
  <si>
    <t>36.54</t>
  </si>
  <si>
    <t>647.84</t>
  </si>
  <si>
    <t>32.39</t>
  </si>
  <si>
    <t>41.4</t>
  </si>
  <si>
    <t>39.55</t>
  </si>
  <si>
    <t>14.34</t>
  </si>
  <si>
    <t>65.97</t>
  </si>
  <si>
    <t>31.01</t>
  </si>
  <si>
    <t>2.62</t>
  </si>
  <si>
    <t>17.9</t>
  </si>
  <si>
    <t>3266.38</t>
  </si>
  <si>
    <t>1061.57</t>
  </si>
  <si>
    <t>139.8</t>
  </si>
  <si>
    <t>12.23</t>
  </si>
  <si>
    <t>3.39</t>
  </si>
  <si>
    <t>-5.09</t>
  </si>
  <si>
    <t>193.07</t>
  </si>
  <si>
    <t>-19.87</t>
  </si>
  <si>
    <t>11.65</t>
  </si>
  <si>
    <t>4.08</t>
  </si>
  <si>
    <t>418.8</t>
  </si>
  <si>
    <t>-97.72</t>
  </si>
  <si>
    <t>509.49</t>
  </si>
  <si>
    <t>-127.37</t>
  </si>
  <si>
    <t>471.9</t>
  </si>
  <si>
    <t>155.73</t>
  </si>
  <si>
    <t>3.52</t>
  </si>
  <si>
    <t>1.69</t>
  </si>
  <si>
    <t>104.01</t>
  </si>
  <si>
    <t>284.82</t>
  </si>
  <si>
    <t>74.05</t>
  </si>
  <si>
    <t>36.84</t>
  </si>
  <si>
    <t>10.32</t>
  </si>
  <si>
    <t>1322.93</t>
  </si>
  <si>
    <t>357.19</t>
  </si>
  <si>
    <t>3.76</t>
  </si>
  <si>
    <t>1.09</t>
  </si>
  <si>
    <t>11.09</t>
  </si>
  <si>
    <t>-8.13</t>
  </si>
  <si>
    <t>-16.78</t>
  </si>
  <si>
    <t>8.4</t>
  </si>
  <si>
    <t>0.65</t>
  </si>
  <si>
    <t>95.97</t>
  </si>
  <si>
    <t>28.79</t>
  </si>
  <si>
    <t>206.99</t>
  </si>
  <si>
    <t>-172.49</t>
  </si>
  <si>
    <t>44.42</t>
  </si>
  <si>
    <t>3.89</t>
  </si>
  <si>
    <t>9.01</t>
  </si>
  <si>
    <t>-7.2</t>
  </si>
  <si>
    <t>19.65</t>
  </si>
  <si>
    <t>9.04</t>
  </si>
  <si>
    <t>160.67</t>
  </si>
  <si>
    <t>59.7</t>
  </si>
  <si>
    <t>26.87</t>
  </si>
  <si>
    <t>1214.85</t>
  </si>
  <si>
    <t>352.31</t>
  </si>
  <si>
    <t>196.75</t>
  </si>
  <si>
    <t>56.57</t>
  </si>
  <si>
    <t>501.81</t>
  </si>
  <si>
    <t>161.94</t>
  </si>
  <si>
    <t>9.72</t>
  </si>
  <si>
    <t>170.06</t>
  </si>
  <si>
    <t>-4.86</t>
  </si>
  <si>
    <t>82.78</t>
  </si>
  <si>
    <t>-15.18</t>
  </si>
  <si>
    <t>853.93</t>
  </si>
  <si>
    <t>8.23</t>
  </si>
  <si>
    <t>-6.03</t>
  </si>
  <si>
    <t>86.38</t>
  </si>
  <si>
    <t>1.75</t>
  </si>
  <si>
    <t>3.1</t>
  </si>
  <si>
    <t>0.35</t>
  </si>
  <si>
    <t>0.96</t>
  </si>
  <si>
    <t>447.84</t>
  </si>
  <si>
    <t>11.2</t>
  </si>
  <si>
    <t>263.96</t>
  </si>
  <si>
    <t>19.8</t>
  </si>
  <si>
    <t>71.63</t>
  </si>
  <si>
    <t>17.91</t>
  </si>
  <si>
    <t>0.82</t>
  </si>
  <si>
    <t>306.2</t>
  </si>
  <si>
    <t>85.98</t>
  </si>
  <si>
    <t>22.35</t>
  </si>
  <si>
    <t>223.96</t>
  </si>
  <si>
    <t>53.75</t>
  </si>
  <si>
    <t>41.47</t>
  </si>
  <si>
    <t>3.17</t>
  </si>
  <si>
    <t>-2.43</t>
  </si>
  <si>
    <t>1228.47</t>
  </si>
  <si>
    <t>31.09</t>
  </si>
  <si>
    <t>-22.8</t>
  </si>
  <si>
    <t>335.52</t>
  </si>
  <si>
    <t>117.43</t>
  </si>
  <si>
    <t>6.08</t>
  </si>
  <si>
    <t>3.04</t>
  </si>
  <si>
    <t>32.76</t>
  </si>
  <si>
    <t>3.69</t>
  </si>
  <si>
    <t>13.92</t>
  </si>
  <si>
    <t>4.87</t>
  </si>
  <si>
    <t>334.77</t>
  </si>
  <si>
    <t>108.8</t>
  </si>
  <si>
    <t>5.25</t>
  </si>
  <si>
    <t>1.64</t>
  </si>
  <si>
    <t>21.31</t>
  </si>
  <si>
    <t>6.6</t>
  </si>
  <si>
    <t>2.9</t>
  </si>
  <si>
    <t>310.69</t>
  </si>
  <si>
    <t>108.74</t>
  </si>
  <si>
    <t>19.92</t>
  </si>
  <si>
    <t>6.97</t>
  </si>
  <si>
    <t>575.92</t>
  </si>
  <si>
    <t>71.99</t>
  </si>
  <si>
    <t>-3.63</t>
  </si>
  <si>
    <t>73.98</t>
  </si>
  <si>
    <t>19.97</t>
  </si>
  <si>
    <t>2.18</t>
  </si>
  <si>
    <t>177.54</t>
  </si>
  <si>
    <t>62.14</t>
  </si>
  <si>
    <t>32.43</t>
  </si>
  <si>
    <t>10.92</t>
  </si>
  <si>
    <t>15.6</t>
  </si>
  <si>
    <t>163.19</t>
  </si>
  <si>
    <t>220.78</t>
  </si>
  <si>
    <t>-44.16</t>
  </si>
  <si>
    <t>281.42</t>
  </si>
  <si>
    <t>-35.18</t>
  </si>
  <si>
    <t>67.86</t>
  </si>
  <si>
    <t>4.37</t>
  </si>
  <si>
    <t>0.38</t>
  </si>
  <si>
    <t>19.52</t>
  </si>
  <si>
    <t>9.81</t>
  </si>
  <si>
    <t>-6.87</t>
  </si>
  <si>
    <t>213.22</t>
  </si>
  <si>
    <t>15.99</t>
  </si>
  <si>
    <t>559.99</t>
  </si>
  <si>
    <t>478.48</t>
  </si>
  <si>
    <t>47.85</t>
  </si>
  <si>
    <t>172.19</t>
  </si>
  <si>
    <t>-46.74</t>
  </si>
  <si>
    <t>69.01</t>
  </si>
  <si>
    <t>12.08</t>
  </si>
  <si>
    <t>63.88</t>
  </si>
  <si>
    <t>502.49</t>
  </si>
  <si>
    <t>-87.94</t>
  </si>
  <si>
    <t>196.7</t>
  </si>
  <si>
    <t>14.35</t>
  </si>
  <si>
    <t>4.49</t>
  </si>
  <si>
    <t>1.41</t>
  </si>
  <si>
    <t>41.9</t>
  </si>
  <si>
    <t>14.14</t>
  </si>
  <si>
    <t>23.92</t>
  </si>
  <si>
    <t>14.3</t>
  </si>
  <si>
    <t>4.65</t>
  </si>
  <si>
    <t>119.83</t>
  </si>
  <si>
    <t>7.05</t>
  </si>
  <si>
    <t>5.56</t>
  </si>
  <si>
    <t>2.22</t>
  </si>
  <si>
    <t>177.2</t>
  </si>
  <si>
    <t>197.97</t>
  </si>
  <si>
    <t>854.94</t>
  </si>
  <si>
    <t>213.74</t>
  </si>
  <si>
    <t>124.11</t>
  </si>
  <si>
    <t>52.13</t>
  </si>
  <si>
    <t>7.06</t>
  </si>
  <si>
    <t>575.97</t>
  </si>
  <si>
    <t>43.2</t>
  </si>
  <si>
    <t>49.12</t>
  </si>
  <si>
    <t>23.09</t>
  </si>
  <si>
    <t>18.28</t>
  </si>
  <si>
    <t>6.4</t>
  </si>
  <si>
    <t>164.85</t>
  </si>
  <si>
    <t>47.81</t>
  </si>
  <si>
    <t>7.71</t>
  </si>
  <si>
    <t>2.8</t>
  </si>
  <si>
    <t>698.35</t>
  </si>
  <si>
    <t>-17.46</t>
  </si>
  <si>
    <t>249.75</t>
  </si>
  <si>
    <t>44.96</t>
  </si>
  <si>
    <t>255.94</t>
  </si>
  <si>
    <t>123.14</t>
  </si>
  <si>
    <t>13.85</t>
  </si>
  <si>
    <t>11.26</t>
  </si>
  <si>
    <t>35.86</t>
  </si>
  <si>
    <t>23.84</t>
  </si>
  <si>
    <t>512.36</t>
  </si>
  <si>
    <t>-14.64</t>
  </si>
  <si>
    <t>3.49</t>
  </si>
  <si>
    <t>0.57</t>
  </si>
  <si>
    <t>22.29</t>
  </si>
  <si>
    <t>16.03</t>
  </si>
  <si>
    <t>351.22</t>
  </si>
  <si>
    <t>4.39</t>
  </si>
  <si>
    <t>29.93</t>
  </si>
  <si>
    <t>-46.39</t>
  </si>
  <si>
    <t>38.27</t>
  </si>
  <si>
    <t>3.83</t>
  </si>
  <si>
    <t>55.92</t>
  </si>
  <si>
    <t>6.29</t>
  </si>
  <si>
    <t>13.49</t>
  </si>
  <si>
    <t>-2.25</t>
  </si>
  <si>
    <t>23.99</t>
  </si>
  <si>
    <t>-13.99</t>
  </si>
  <si>
    <t>31.98</t>
  </si>
  <si>
    <t>41.58</t>
  </si>
  <si>
    <t>4.68</t>
  </si>
  <si>
    <t>39.48</t>
  </si>
  <si>
    <t>11.05</t>
  </si>
  <si>
    <t>2.97</t>
  </si>
  <si>
    <t>1.31</t>
  </si>
  <si>
    <t>259.14</t>
  </si>
  <si>
    <t>-25.91</t>
  </si>
  <si>
    <t>13.9</t>
  </si>
  <si>
    <t>4.52</t>
  </si>
  <si>
    <t>359.98</t>
  </si>
  <si>
    <t>93.59</t>
  </si>
  <si>
    <t>70.56</t>
  </si>
  <si>
    <t>-4.03</t>
  </si>
  <si>
    <t>20.88</t>
  </si>
  <si>
    <t>9.6</t>
  </si>
  <si>
    <t>3.81</t>
  </si>
  <si>
    <t>1.83</t>
  </si>
  <si>
    <t>6.1</t>
  </si>
  <si>
    <t>342.86</t>
  </si>
  <si>
    <t>38.57</t>
  </si>
  <si>
    <t>16.74</t>
  </si>
  <si>
    <t>-14.23</t>
  </si>
  <si>
    <t>981.37</t>
  </si>
  <si>
    <t>-140.2</t>
  </si>
  <si>
    <t>25.98</t>
  </si>
  <si>
    <t>-5.2</t>
  </si>
  <si>
    <t>-21.89</t>
  </si>
  <si>
    <t>104.85</t>
  </si>
  <si>
    <t>50.33</t>
  </si>
  <si>
    <t>8.7</t>
  </si>
  <si>
    <t>3.16</t>
  </si>
  <si>
    <t>9.76</t>
  </si>
  <si>
    <t>43.02</t>
  </si>
  <si>
    <t>15.49</t>
  </si>
  <si>
    <t>89.71</t>
  </si>
  <si>
    <t>30.28</t>
  </si>
  <si>
    <t>22.83</t>
  </si>
  <si>
    <t>10.73</t>
  </si>
  <si>
    <t>41.94</t>
  </si>
  <si>
    <t>15.1</t>
  </si>
  <si>
    <t>11.96</t>
  </si>
  <si>
    <t>5.86</t>
  </si>
  <si>
    <t>535.41</t>
  </si>
  <si>
    <t>160.62</t>
  </si>
  <si>
    <t>99.2</t>
  </si>
  <si>
    <t>25.79</t>
  </si>
  <si>
    <t>801.57</t>
  </si>
  <si>
    <t>50.1</t>
  </si>
  <si>
    <t>272.85</t>
  </si>
  <si>
    <t>27.28</t>
  </si>
  <si>
    <t>-12.98</t>
  </si>
  <si>
    <t>87.92</t>
  </si>
  <si>
    <t>29.67</t>
  </si>
  <si>
    <t>657.93</t>
  </si>
  <si>
    <t>-93.99</t>
  </si>
  <si>
    <t>1.04</t>
  </si>
  <si>
    <t>-1.83</t>
  </si>
  <si>
    <t>35.98</t>
  </si>
  <si>
    <t>5.96</t>
  </si>
  <si>
    <t>1.67</t>
  </si>
  <si>
    <t>11.52</t>
  </si>
  <si>
    <t>3.23</t>
  </si>
  <si>
    <t>717.72</t>
  </si>
  <si>
    <t>71.77</t>
  </si>
  <si>
    <t>236.5</t>
  </si>
  <si>
    <t>68.59</t>
  </si>
  <si>
    <t>19.16</t>
  </si>
  <si>
    <t>8.16</t>
  </si>
  <si>
    <t>-5.71</t>
  </si>
  <si>
    <t>1023.94</t>
  </si>
  <si>
    <t>179.19</t>
  </si>
  <si>
    <t>0.92</t>
  </si>
  <si>
    <t>479.04</t>
  </si>
  <si>
    <t>-29.94</t>
  </si>
  <si>
    <t>60.48</t>
  </si>
  <si>
    <t>40.7</t>
  </si>
  <si>
    <t>11.8</t>
  </si>
  <si>
    <t>4.95</t>
  </si>
  <si>
    <t>53.72</t>
  </si>
  <si>
    <t>15.04</t>
  </si>
  <si>
    <t>8187.65</t>
  </si>
  <si>
    <t>327.51</t>
  </si>
  <si>
    <t>77.92</t>
  </si>
  <si>
    <t>34.28</t>
  </si>
  <si>
    <t>6.48</t>
  </si>
  <si>
    <t>15.52</t>
  </si>
  <si>
    <t>4.5</t>
  </si>
  <si>
    <t>123.55</t>
  </si>
  <si>
    <t>-29.34</t>
  </si>
  <si>
    <t>911.98</t>
  </si>
  <si>
    <t>674.35</t>
  </si>
  <si>
    <t>-109.58</t>
  </si>
  <si>
    <t>134.01</t>
  </si>
  <si>
    <t>36.18</t>
  </si>
  <si>
    <t>170.97</t>
  </si>
  <si>
    <t>70.1</t>
  </si>
  <si>
    <t>111.93</t>
  </si>
  <si>
    <t>34.7</t>
  </si>
  <si>
    <t>67.88</t>
  </si>
  <si>
    <t>18.33</t>
  </si>
  <si>
    <t>162.89</t>
  </si>
  <si>
    <t>76.56</t>
  </si>
  <si>
    <t>25.71</t>
  </si>
  <si>
    <t>9.26</t>
  </si>
  <si>
    <t>2177.58</t>
  </si>
  <si>
    <t>-3701.89</t>
  </si>
  <si>
    <t>17.5</t>
  </si>
  <si>
    <t>-10.06</t>
  </si>
  <si>
    <t>16.78</t>
  </si>
  <si>
    <t>-26.85</t>
  </si>
  <si>
    <t>431.14</t>
  </si>
  <si>
    <t>-26.95</t>
  </si>
  <si>
    <t>8.88</t>
  </si>
  <si>
    <t>-13.32</t>
  </si>
  <si>
    <t>4.84</t>
  </si>
  <si>
    <t>-12.09</t>
  </si>
  <si>
    <t>38.08</t>
  </si>
  <si>
    <t>65.78</t>
  </si>
  <si>
    <t>32.23</t>
  </si>
  <si>
    <t>276.28</t>
  </si>
  <si>
    <t>14.32</t>
  </si>
  <si>
    <t>129.89</t>
  </si>
  <si>
    <t>48.94</t>
  </si>
  <si>
    <t>1367.84</t>
  </si>
  <si>
    <t>259.89</t>
  </si>
  <si>
    <t>17.54</t>
  </si>
  <si>
    <t>44.13</t>
  </si>
  <si>
    <t>12.14</t>
  </si>
  <si>
    <t>62.92</t>
  </si>
  <si>
    <t>10.22</t>
  </si>
  <si>
    <t>78.3</t>
  </si>
  <si>
    <t>29.36</t>
  </si>
  <si>
    <t>19.75</t>
  </si>
  <si>
    <t>1.92</t>
  </si>
  <si>
    <t>12.55</t>
  </si>
  <si>
    <t>21.2</t>
  </si>
  <si>
    <t>9.12</t>
  </si>
  <si>
    <t>838.38</t>
  </si>
  <si>
    <t>226.36</t>
  </si>
  <si>
    <t>218.75</t>
  </si>
  <si>
    <t>-161.88</t>
  </si>
  <si>
    <t>0.29</t>
  </si>
  <si>
    <t>18.78</t>
  </si>
  <si>
    <t>102.3</t>
  </si>
  <si>
    <t>26.6</t>
  </si>
  <si>
    <t>93.02</t>
  </si>
  <si>
    <t>33.72</t>
  </si>
  <si>
    <t>1089.75</t>
  </si>
  <si>
    <t>305.13</t>
  </si>
  <si>
    <t>219.44</t>
  </si>
  <si>
    <t>16.4</t>
  </si>
  <si>
    <t>4.26</t>
  </si>
  <si>
    <t>158.9</t>
  </si>
  <si>
    <t>7.95</t>
  </si>
  <si>
    <t>13.18</t>
  </si>
  <si>
    <t>4.78</t>
  </si>
  <si>
    <t>101.96</t>
  </si>
  <si>
    <t>27.53</t>
  </si>
  <si>
    <t>259.74</t>
  </si>
  <si>
    <t>124.68</t>
  </si>
  <si>
    <t>255.42</t>
  </si>
  <si>
    <t>104.72</t>
  </si>
  <si>
    <t>20.94</t>
  </si>
  <si>
    <t>9.84</t>
  </si>
  <si>
    <t>110.96</t>
  </si>
  <si>
    <t>53.26</t>
  </si>
  <si>
    <t>340.14</t>
  </si>
  <si>
    <t>21.26</t>
  </si>
  <si>
    <t>16.36</t>
  </si>
  <si>
    <t>15.78</t>
  </si>
  <si>
    <t>0.63</t>
  </si>
  <si>
    <t>12.87</t>
  </si>
  <si>
    <t>79.47</t>
  </si>
  <si>
    <t>22.25</t>
  </si>
  <si>
    <t>4.56</t>
  </si>
  <si>
    <t>2.01</t>
  </si>
  <si>
    <t>1133.35</t>
  </si>
  <si>
    <t>294.67</t>
  </si>
  <si>
    <t>135.99</t>
  </si>
  <si>
    <t>36.72</t>
  </si>
  <si>
    <t>15.96</t>
  </si>
  <si>
    <t>489.23</t>
  </si>
  <si>
    <t>41.93</t>
  </si>
  <si>
    <t>62.91</t>
  </si>
  <si>
    <t>22.65</t>
  </si>
  <si>
    <t>199.98</t>
  </si>
  <si>
    <t>83.99</t>
  </si>
  <si>
    <t>76.12</t>
  </si>
  <si>
    <t>22.07</t>
  </si>
  <si>
    <t>1199.98</t>
  </si>
  <si>
    <t>434.99</t>
  </si>
  <si>
    <t>445.96</t>
  </si>
  <si>
    <t>55.75</t>
  </si>
  <si>
    <t>327.76</t>
  </si>
  <si>
    <t>91.77</t>
  </si>
  <si>
    <t>121.38</t>
  </si>
  <si>
    <t>-3.03</t>
  </si>
  <si>
    <t>95.98</t>
  </si>
  <si>
    <t>-10.8</t>
  </si>
  <si>
    <t>423.28</t>
  </si>
  <si>
    <t>110.05</t>
  </si>
  <si>
    <t>549.99</t>
  </si>
  <si>
    <t>167.54</t>
  </si>
  <si>
    <t>37.23</t>
  </si>
  <si>
    <t>38.34</t>
  </si>
  <si>
    <t>53.88</t>
  </si>
  <si>
    <t>22.63</t>
  </si>
  <si>
    <t>299.98</t>
  </si>
  <si>
    <t>155.46</t>
  </si>
  <si>
    <t>-7.77</t>
  </si>
  <si>
    <t>178.38</t>
  </si>
  <si>
    <t>22.3</t>
  </si>
  <si>
    <t>1091.17</t>
  </si>
  <si>
    <t>68.2</t>
  </si>
  <si>
    <t>219.17</t>
  </si>
  <si>
    <t>-43.83</t>
  </si>
  <si>
    <t>2060.74</t>
  </si>
  <si>
    <t>643.98</t>
  </si>
  <si>
    <t>5.98</t>
  </si>
  <si>
    <t>-0.95</t>
  </si>
  <si>
    <t>-6.54</t>
  </si>
  <si>
    <t>5.43</t>
  </si>
  <si>
    <t>40.97</t>
  </si>
  <si>
    <t>10.79</t>
  </si>
  <si>
    <t>375.34</t>
  </si>
  <si>
    <t>18.77</t>
  </si>
  <si>
    <t>196.21</t>
  </si>
  <si>
    <t>98.11</t>
  </si>
  <si>
    <t>806.34</t>
  </si>
  <si>
    <t>50.4</t>
  </si>
  <si>
    <t>85.44</t>
  </si>
  <si>
    <t>31.61</t>
  </si>
  <si>
    <t>31.1</t>
  </si>
  <si>
    <t>10.89</t>
  </si>
  <si>
    <t>47.96</t>
  </si>
  <si>
    <t>4.2</t>
  </si>
  <si>
    <t>158.93</t>
  </si>
  <si>
    <t>41.72</t>
  </si>
  <si>
    <t>211.25</t>
  </si>
  <si>
    <t>-1.04</t>
  </si>
  <si>
    <t>2.95</t>
  </si>
  <si>
    <t>14.04</t>
  </si>
  <si>
    <t>6.74</t>
  </si>
  <si>
    <t>272.61</t>
  </si>
  <si>
    <t>98.14</t>
  </si>
  <si>
    <t>30.96</t>
  </si>
  <si>
    <t>-52.63</t>
  </si>
  <si>
    <t>62.94</t>
  </si>
  <si>
    <t>30.21</t>
  </si>
  <si>
    <t>91.36</t>
  </si>
  <si>
    <t>29.69</t>
  </si>
  <si>
    <t>152.24</t>
  </si>
  <si>
    <t>17.13</t>
  </si>
  <si>
    <t>152.91</t>
  </si>
  <si>
    <t>42.81</t>
  </si>
  <si>
    <t>92.94</t>
  </si>
  <si>
    <t>41.82</t>
  </si>
  <si>
    <t>6.25</t>
  </si>
  <si>
    <t>46.44</t>
  </si>
  <si>
    <t>15.09</t>
  </si>
  <si>
    <t>195.14</t>
  </si>
  <si>
    <t>-12.2</t>
  </si>
  <si>
    <t>853.09</t>
  </si>
  <si>
    <t>-227.49</t>
  </si>
  <si>
    <t>114.2</t>
  </si>
  <si>
    <t>52.53</t>
  </si>
  <si>
    <t>8.26</t>
  </si>
  <si>
    <t>12.67</t>
  </si>
  <si>
    <t>339.96</t>
  </si>
  <si>
    <t>122.39</t>
  </si>
  <si>
    <t>10.72</t>
  </si>
  <si>
    <t>1.74</t>
  </si>
  <si>
    <t>76.78</t>
  </si>
  <si>
    <t>-58.86</t>
  </si>
  <si>
    <t>1.15</t>
  </si>
  <si>
    <t>638.82</t>
  </si>
  <si>
    <t>172.48</t>
  </si>
  <si>
    <t>289.24</t>
  </si>
  <si>
    <t>26.03</t>
  </si>
  <si>
    <t>69.46</t>
  </si>
  <si>
    <t>22.57</t>
  </si>
  <si>
    <t>344.91</t>
  </si>
  <si>
    <t>421.37</t>
  </si>
  <si>
    <t>-6.02</t>
  </si>
  <si>
    <t>500.24</t>
  </si>
  <si>
    <t>145.07</t>
  </si>
  <si>
    <t>20.12</t>
  </si>
  <si>
    <t>896.99</t>
  </si>
  <si>
    <t>421.59</t>
  </si>
  <si>
    <t>1.03</t>
  </si>
  <si>
    <t>7.63</t>
  </si>
  <si>
    <t>-1.81</t>
  </si>
  <si>
    <t>11.56</t>
  </si>
  <si>
    <t>5.66</t>
  </si>
  <si>
    <t>45.92</t>
  </si>
  <si>
    <t>22.5</t>
  </si>
  <si>
    <t>49.57</t>
  </si>
  <si>
    <t>17.35</t>
  </si>
  <si>
    <t>6.8</t>
  </si>
  <si>
    <t>0.51</t>
  </si>
  <si>
    <t>4.22</t>
  </si>
  <si>
    <t>1.27</t>
  </si>
  <si>
    <t>143.64</t>
  </si>
  <si>
    <t>10.77</t>
  </si>
  <si>
    <t>223.06</t>
  </si>
  <si>
    <t>69.71</t>
  </si>
  <si>
    <t>9.53</t>
  </si>
  <si>
    <t>8.29</t>
  </si>
  <si>
    <t>13.28</t>
  </si>
  <si>
    <t>6.37</t>
  </si>
  <si>
    <t>4.44</t>
  </si>
  <si>
    <t>25.5</t>
  </si>
  <si>
    <t>40.1</t>
  </si>
  <si>
    <t>14.53</t>
  </si>
  <si>
    <t>1.65</t>
  </si>
  <si>
    <t>23.98</t>
  </si>
  <si>
    <t>130.46</t>
  </si>
  <si>
    <t>44.03</t>
  </si>
  <si>
    <t>6.28</t>
  </si>
  <si>
    <t>95.1</t>
  </si>
  <si>
    <t>30.43</t>
  </si>
  <si>
    <t>48.84</t>
  </si>
  <si>
    <t>13.19</t>
  </si>
  <si>
    <t>1007.94</t>
  </si>
  <si>
    <t>-39.8</t>
  </si>
  <si>
    <t>-19.81</t>
  </si>
  <si>
    <t>6.53</t>
  </si>
  <si>
    <t>-4.57</t>
  </si>
  <si>
    <t>2.86</t>
  </si>
  <si>
    <t>-2.29</t>
  </si>
  <si>
    <t>-16.68</t>
  </si>
  <si>
    <t>176.8</t>
  </si>
  <si>
    <t>22.98</t>
  </si>
  <si>
    <t>4.06</t>
  </si>
  <si>
    <t>17.34</t>
  </si>
  <si>
    <t>8.5</t>
  </si>
  <si>
    <t>1.55</t>
  </si>
  <si>
    <t>2.48</t>
  </si>
  <si>
    <t>213.48</t>
  </si>
  <si>
    <t>16.01</t>
  </si>
  <si>
    <t>22.72</t>
  </si>
  <si>
    <t>7.38</t>
  </si>
  <si>
    <t>579.95</t>
  </si>
  <si>
    <t>168.19</t>
  </si>
  <si>
    <t>29.12</t>
  </si>
  <si>
    <t>12.52</t>
  </si>
  <si>
    <t>1202.94</t>
  </si>
  <si>
    <t>300.74</t>
  </si>
  <si>
    <t>6.41</t>
  </si>
  <si>
    <t>109.92</t>
  </si>
  <si>
    <t>53.86</t>
  </si>
  <si>
    <t>29.81</t>
  </si>
  <si>
    <t>10.81</t>
  </si>
  <si>
    <t>505.18</t>
  </si>
  <si>
    <t>-336.78</t>
  </si>
  <si>
    <t>174.06</t>
  </si>
  <si>
    <t>-110.76</t>
  </si>
  <si>
    <t>25.3</t>
  </si>
  <si>
    <t>11.89</t>
  </si>
  <si>
    <t>95.94</t>
  </si>
  <si>
    <t>9.59</t>
  </si>
  <si>
    <t>92.52</t>
  </si>
  <si>
    <t>53.94</t>
  </si>
  <si>
    <t>15.64</t>
  </si>
  <si>
    <t>3.65</t>
  </si>
  <si>
    <t>23.74</t>
  </si>
  <si>
    <t>8.31</t>
  </si>
  <si>
    <t>57.12</t>
  </si>
  <si>
    <t>70.71</t>
  </si>
  <si>
    <t>21.24</t>
  </si>
  <si>
    <t>8.07</t>
  </si>
  <si>
    <t>57.75</t>
  </si>
  <si>
    <t>16.17</t>
  </si>
  <si>
    <t>239.98</t>
  </si>
  <si>
    <t>53.99</t>
  </si>
  <si>
    <t>559.71</t>
  </si>
  <si>
    <t>-121.27</t>
  </si>
  <si>
    <t>1793.98</t>
  </si>
  <si>
    <t>843.17</t>
  </si>
  <si>
    <t>475.94</t>
  </si>
  <si>
    <t>95.19</t>
  </si>
  <si>
    <t>-11.52</t>
  </si>
  <si>
    <t>264.32</t>
  </si>
  <si>
    <t>19.82</t>
  </si>
  <si>
    <t>41.88</t>
  </si>
  <si>
    <t>12.15</t>
  </si>
  <si>
    <t>58.48</t>
  </si>
  <si>
    <t>27.49</t>
  </si>
  <si>
    <t>64.78</t>
  </si>
  <si>
    <t>-14.58</t>
  </si>
  <si>
    <t>32.38</t>
  </si>
  <si>
    <t>4.32</t>
  </si>
  <si>
    <t>42.37</t>
  </si>
  <si>
    <t>8.47</t>
  </si>
  <si>
    <t>399.54</t>
  </si>
  <si>
    <t>-559.36</t>
  </si>
  <si>
    <t>57.69</t>
  </si>
  <si>
    <t>23.65</t>
  </si>
  <si>
    <t>821.88</t>
  </si>
  <si>
    <t>213.69</t>
  </si>
  <si>
    <t>28.31</t>
  </si>
  <si>
    <t>377.97</t>
  </si>
  <si>
    <t>109.61</t>
  </si>
  <si>
    <t>196.78</t>
  </si>
  <si>
    <t>14.76</t>
  </si>
  <si>
    <t>2.92</t>
  </si>
  <si>
    <t>-4.82</t>
  </si>
  <si>
    <t>200.8</t>
  </si>
  <si>
    <t>-22.95</t>
  </si>
  <si>
    <t>46.69</t>
  </si>
  <si>
    <t>-2.92</t>
  </si>
  <si>
    <t>21.86</t>
  </si>
  <si>
    <t>429.9</t>
  </si>
  <si>
    <t>111.77</t>
  </si>
  <si>
    <t>32.06</t>
  </si>
  <si>
    <t>15.39</t>
  </si>
  <si>
    <t>161.96</t>
  </si>
  <si>
    <t>45.35</t>
  </si>
  <si>
    <t>19.86</t>
  </si>
  <si>
    <t>5.76</t>
  </si>
  <si>
    <t>7.39</t>
  </si>
  <si>
    <t>20.56</t>
  </si>
  <si>
    <t>9.66</t>
  </si>
  <si>
    <t>83.92</t>
  </si>
  <si>
    <t>31.47</t>
  </si>
  <si>
    <t>13.16</t>
  </si>
  <si>
    <t>4.11</t>
  </si>
  <si>
    <t>-6.51</t>
  </si>
  <si>
    <t>304.99</t>
  </si>
  <si>
    <t>-533.73</t>
  </si>
  <si>
    <t>2.73</t>
  </si>
  <si>
    <t>8159.95</t>
  </si>
  <si>
    <t>-1359.99</t>
  </si>
  <si>
    <t>275.93</t>
  </si>
  <si>
    <t>-58.63</t>
  </si>
  <si>
    <t>1740.06</t>
  </si>
  <si>
    <t>-24.86</t>
  </si>
  <si>
    <t>6.81</t>
  </si>
  <si>
    <t>177.98</t>
  </si>
  <si>
    <t>-453.85</t>
  </si>
  <si>
    <t>143.98</t>
  </si>
  <si>
    <t>49.98</t>
  </si>
  <si>
    <t>51.18</t>
  </si>
  <si>
    <t>-79.34</t>
  </si>
  <si>
    <t>32.97</t>
  </si>
  <si>
    <t>12.86</t>
  </si>
  <si>
    <t>83.88</t>
  </si>
  <si>
    <t>30.2</t>
  </si>
  <si>
    <t>56.65</t>
  </si>
  <si>
    <t>24.36</t>
  </si>
  <si>
    <t>14.97</t>
  </si>
  <si>
    <t>4.19</t>
  </si>
  <si>
    <t>4.02</t>
  </si>
  <si>
    <t>21.6</t>
  </si>
  <si>
    <t>209.97</t>
  </si>
  <si>
    <t>90.29</t>
  </si>
  <si>
    <t>975.92</t>
  </si>
  <si>
    <t>121.99</t>
  </si>
  <si>
    <t>303.84</t>
  </si>
  <si>
    <t>91.15</t>
  </si>
  <si>
    <t>485.88</t>
  </si>
  <si>
    <t>6.27</t>
  </si>
  <si>
    <t>966.7</t>
  </si>
  <si>
    <t>-13.81</t>
  </si>
  <si>
    <t>182.11</t>
  </si>
  <si>
    <t>61.46</t>
  </si>
  <si>
    <t>172.76</t>
  </si>
  <si>
    <t>13.44</t>
  </si>
  <si>
    <t>103.6</t>
  </si>
  <si>
    <t>51.8</t>
  </si>
  <si>
    <t>166.44</t>
  </si>
  <si>
    <t>79.89</t>
  </si>
  <si>
    <t>785.88</t>
  </si>
  <si>
    <t>212.19</t>
  </si>
  <si>
    <t>26.2</t>
  </si>
  <si>
    <t>12.84</t>
  </si>
  <si>
    <t>64.7</t>
  </si>
  <si>
    <t>-4.85</t>
  </si>
  <si>
    <t>135.52</t>
  </si>
  <si>
    <t>-31.62</t>
  </si>
  <si>
    <t>1299.99</t>
  </si>
  <si>
    <t>60.67</t>
  </si>
  <si>
    <t>12.89</t>
  </si>
  <si>
    <t>30.82</t>
  </si>
  <si>
    <t>3.41</t>
  </si>
  <si>
    <t>21.73</t>
  </si>
  <si>
    <t>7.6</t>
  </si>
  <si>
    <t>81.92</t>
  </si>
  <si>
    <t>22.12</t>
  </si>
  <si>
    <t>254.9</t>
  </si>
  <si>
    <t>76.47</t>
  </si>
  <si>
    <t>127.95</t>
  </si>
  <si>
    <t>21.75</t>
  </si>
  <si>
    <t>69.99</t>
  </si>
  <si>
    <t>30.1</t>
  </si>
  <si>
    <t>166.84</t>
  </si>
  <si>
    <t>2.28</t>
  </si>
  <si>
    <t>-8.03</t>
  </si>
  <si>
    <t>63.92</t>
  </si>
  <si>
    <t>-46.88</t>
  </si>
  <si>
    <t>357.93</t>
  </si>
  <si>
    <t>7.16</t>
  </si>
  <si>
    <t>57.4</t>
  </si>
  <si>
    <t>10.91</t>
  </si>
  <si>
    <t>331.96</t>
  </si>
  <si>
    <t>149.38</t>
  </si>
  <si>
    <t>40.56</t>
  </si>
  <si>
    <t>12.98</t>
  </si>
  <si>
    <t>3785.29</t>
  </si>
  <si>
    <t>420.59</t>
  </si>
  <si>
    <t>18.65</t>
  </si>
  <si>
    <t>-12.43</t>
  </si>
  <si>
    <t>53.55</t>
  </si>
  <si>
    <t>5.46</t>
  </si>
  <si>
    <t>1.47</t>
  </si>
  <si>
    <t>79.4</t>
  </si>
  <si>
    <t>340.12</t>
  </si>
  <si>
    <t>-9.72</t>
  </si>
  <si>
    <t>5.7</t>
  </si>
  <si>
    <t>14.19</t>
  </si>
  <si>
    <t>7.3</t>
  </si>
  <si>
    <t>2.19</t>
  </si>
  <si>
    <t>75.99</t>
  </si>
  <si>
    <t>144.96</t>
  </si>
  <si>
    <t>60.88</t>
  </si>
  <si>
    <t>20.06</t>
  </si>
  <si>
    <t>24.47</t>
  </si>
  <si>
    <t>22.66</t>
  </si>
  <si>
    <t>52.45</t>
  </si>
  <si>
    <t>-131.12</t>
  </si>
  <si>
    <t>6.55</t>
  </si>
  <si>
    <t>449.15</t>
  </si>
  <si>
    <t>8.98</t>
  </si>
  <si>
    <t>11.07</t>
  </si>
  <si>
    <t>5.09</t>
  </si>
  <si>
    <t>1.3</t>
  </si>
  <si>
    <t>13.13</t>
  </si>
  <si>
    <t>3.77</t>
  </si>
  <si>
    <t>142.4</t>
  </si>
  <si>
    <t>52.69</t>
  </si>
  <si>
    <t>464.29</t>
  </si>
  <si>
    <t>-108.33</t>
  </si>
  <si>
    <t>68.46</t>
  </si>
  <si>
    <t>2799.96</t>
  </si>
  <si>
    <t>1371.98</t>
  </si>
  <si>
    <t>601.3</t>
  </si>
  <si>
    <t>198.43</t>
  </si>
  <si>
    <t>16.99</t>
  </si>
  <si>
    <t>4.42</t>
  </si>
  <si>
    <t>80.63</t>
  </si>
  <si>
    <t>44.82</t>
  </si>
  <si>
    <t>21.07</t>
  </si>
  <si>
    <t>-1.36</t>
  </si>
  <si>
    <t>6.85</t>
  </si>
  <si>
    <t>2.14</t>
  </si>
  <si>
    <t>9.96</t>
  </si>
  <si>
    <t>-6.72</t>
  </si>
  <si>
    <t>8.55</t>
  </si>
  <si>
    <t>-13.68</t>
  </si>
  <si>
    <t>103.94</t>
  </si>
  <si>
    <t>16.89</t>
  </si>
  <si>
    <t>6.26</t>
  </si>
  <si>
    <t>33.55</t>
  </si>
  <si>
    <t>12.58</t>
  </si>
  <si>
    <t>5.89</t>
  </si>
  <si>
    <t>-4.12</t>
  </si>
  <si>
    <t>47.98</t>
  </si>
  <si>
    <t>13.2</t>
  </si>
  <si>
    <t>4.62</t>
  </si>
  <si>
    <t>1.68</t>
  </si>
  <si>
    <t>1.21</t>
  </si>
  <si>
    <t>57.93</t>
  </si>
  <si>
    <t>35.34</t>
  </si>
  <si>
    <t>13.43</t>
  </si>
  <si>
    <t>137.24</t>
  </si>
  <si>
    <t>46.32</t>
  </si>
  <si>
    <t>182.94</t>
  </si>
  <si>
    <t>0.46</t>
  </si>
  <si>
    <t>38.26</t>
  </si>
  <si>
    <t>40.24</t>
  </si>
  <si>
    <t>13.08</t>
  </si>
  <si>
    <t>-21.95</t>
  </si>
  <si>
    <t>46.47</t>
  </si>
  <si>
    <t>3059.98</t>
  </si>
  <si>
    <t>2519.96</t>
  </si>
  <si>
    <t>3.58</t>
  </si>
  <si>
    <t>67.34</t>
  </si>
  <si>
    <t>2624.99</t>
  </si>
  <si>
    <t>-944.99</t>
  </si>
  <si>
    <t>887.1</t>
  </si>
  <si>
    <t>177.42</t>
  </si>
  <si>
    <t>24.98</t>
  </si>
  <si>
    <t>5.67</t>
  </si>
  <si>
    <t>0.11</t>
  </si>
  <si>
    <t>73.92</t>
  </si>
  <si>
    <t>-45.83</t>
  </si>
  <si>
    <t>617.7</t>
  </si>
  <si>
    <t>-407.68</t>
  </si>
  <si>
    <t>21.72</t>
  </si>
  <si>
    <t>10.64</t>
  </si>
  <si>
    <t>2.82</t>
  </si>
  <si>
    <t>0.99</t>
  </si>
  <si>
    <t>11.86</t>
  </si>
  <si>
    <t>20.23</t>
  </si>
  <si>
    <t>6.58</t>
  </si>
  <si>
    <t>164.22</t>
  </si>
  <si>
    <t>50.91</t>
  </si>
  <si>
    <t>362.94</t>
  </si>
  <si>
    <t>36.29</t>
  </si>
  <si>
    <t>59.98</t>
  </si>
  <si>
    <t>493.43</t>
  </si>
  <si>
    <t>-70.49</t>
  </si>
  <si>
    <t>11.12</t>
  </si>
  <si>
    <t>3.48</t>
  </si>
  <si>
    <t>3.85</t>
  </si>
  <si>
    <t>157.49</t>
  </si>
  <si>
    <t>631.78</t>
  </si>
  <si>
    <t>140.4</t>
  </si>
  <si>
    <t>-10.02</t>
  </si>
  <si>
    <t>75.18</t>
  </si>
  <si>
    <t>35.33</t>
  </si>
  <si>
    <t>30.98</t>
  </si>
  <si>
    <t>8.05</t>
  </si>
  <si>
    <t>1349.91</t>
  </si>
  <si>
    <t>661.46</t>
  </si>
  <si>
    <t>246.38</t>
  </si>
  <si>
    <t>27.72</t>
  </si>
  <si>
    <t>701.99</t>
  </si>
  <si>
    <t>25.96</t>
  </si>
  <si>
    <t>7.53</t>
  </si>
  <si>
    <t>36.27</t>
  </si>
  <si>
    <t>10.88</t>
  </si>
  <si>
    <t>3.11</t>
  </si>
  <si>
    <t>7.31</t>
  </si>
  <si>
    <t>78.35</t>
  </si>
  <si>
    <t>36.82</t>
  </si>
  <si>
    <t>17.33</t>
  </si>
  <si>
    <t>19.35</t>
  </si>
  <si>
    <t>9.48</t>
  </si>
  <si>
    <t>11.35</t>
  </si>
  <si>
    <t>4.12</t>
  </si>
  <si>
    <t>20.81</t>
  </si>
  <si>
    <t>8.54</t>
  </si>
  <si>
    <t>-7.48</t>
  </si>
  <si>
    <t>-5.04</t>
  </si>
  <si>
    <t>66.03</t>
  </si>
  <si>
    <t>17.17</t>
  </si>
  <si>
    <t>4.61</t>
  </si>
  <si>
    <t>331.54</t>
  </si>
  <si>
    <t>-82.88</t>
  </si>
  <si>
    <t>169.45</t>
  </si>
  <si>
    <t>42.36</t>
  </si>
  <si>
    <t>40.68</t>
  </si>
  <si>
    <t>0.41</t>
  </si>
  <si>
    <t>97.44</t>
  </si>
  <si>
    <t>35.08</t>
  </si>
  <si>
    <t>1.39</t>
  </si>
  <si>
    <t>13.04</t>
  </si>
  <si>
    <t>579.53</t>
  </si>
  <si>
    <t>83.71</t>
  </si>
  <si>
    <t>20.52</t>
  </si>
  <si>
    <t>139.44</t>
  </si>
  <si>
    <t>47.06</t>
  </si>
  <si>
    <t>404.9</t>
  </si>
  <si>
    <t>16.2</t>
  </si>
  <si>
    <t>9449.95</t>
  </si>
  <si>
    <t>4630.48</t>
  </si>
  <si>
    <t>12.94</t>
  </si>
  <si>
    <t>28.8</t>
  </si>
  <si>
    <t>10.08</t>
  </si>
  <si>
    <t>5.45</t>
  </si>
  <si>
    <t>18.46</t>
  </si>
  <si>
    <t>6.92</t>
  </si>
  <si>
    <t>2.85</t>
  </si>
  <si>
    <t>34.5</t>
  </si>
  <si>
    <t>15.53</t>
  </si>
  <si>
    <t>211.96</t>
  </si>
  <si>
    <t>8.48</t>
  </si>
  <si>
    <t>33.79</t>
  </si>
  <si>
    <t>300.53</t>
  </si>
  <si>
    <t>-97.23</t>
  </si>
  <si>
    <t>-4.36</t>
  </si>
  <si>
    <t>3.26</t>
  </si>
  <si>
    <t>1.1</t>
  </si>
  <si>
    <t>14.58</t>
  </si>
  <si>
    <t>145.57</t>
  </si>
  <si>
    <t>0.88</t>
  </si>
  <si>
    <t>-1.4</t>
  </si>
  <si>
    <t>143.95</t>
  </si>
  <si>
    <t>310.12</t>
  </si>
  <si>
    <t>5.97</t>
  </si>
  <si>
    <t>-4.58</t>
  </si>
  <si>
    <t>21.18</t>
  </si>
  <si>
    <t>41.38</t>
  </si>
  <si>
    <t>16.7</t>
  </si>
  <si>
    <t>0.47</t>
  </si>
  <si>
    <t>153.82</t>
  </si>
  <si>
    <t>38.46</t>
  </si>
  <si>
    <t>87.54</t>
  </si>
  <si>
    <t>37.64</t>
  </si>
  <si>
    <t>603.92</t>
  </si>
  <si>
    <t>45.29</t>
  </si>
  <si>
    <t>81.98</t>
  </si>
  <si>
    <t>40.17</t>
  </si>
  <si>
    <t>46.26</t>
  </si>
  <si>
    <t>12.49</t>
  </si>
  <si>
    <t>96.26</t>
  </si>
  <si>
    <t>31.28</t>
  </si>
  <si>
    <t>10.69</t>
  </si>
  <si>
    <t>3.74</t>
  </si>
  <si>
    <t>337.09</t>
  </si>
  <si>
    <t>16.85</t>
  </si>
  <si>
    <t>204.6</t>
  </si>
  <si>
    <t>8.72</t>
  </si>
  <si>
    <t>686.32</t>
  </si>
  <si>
    <t>223.05</t>
  </si>
  <si>
    <t>62.18</t>
  </si>
  <si>
    <t>16.79</t>
  </si>
  <si>
    <t>409.27</t>
  </si>
  <si>
    <t>-81.85</t>
  </si>
  <si>
    <t>55.44</t>
  </si>
  <si>
    <t>18.02</t>
  </si>
  <si>
    <t>20.93</t>
  </si>
  <si>
    <t>1801.63</t>
  </si>
  <si>
    <t>-337.81</t>
  </si>
  <si>
    <t>67.18</t>
  </si>
  <si>
    <t>-20.15</t>
  </si>
  <si>
    <t>2.96</t>
  </si>
  <si>
    <t>2348.82</t>
  </si>
  <si>
    <t>399.3</t>
  </si>
  <si>
    <t>1395.54</t>
  </si>
  <si>
    <t>362.84</t>
  </si>
  <si>
    <t>117.36</t>
  </si>
  <si>
    <t>36.38</t>
  </si>
  <si>
    <t>8.69</t>
  </si>
  <si>
    <t>77.52</t>
  </si>
  <si>
    <t>37.98</t>
  </si>
  <si>
    <t>10.05</t>
  </si>
  <si>
    <t>3.14</t>
  </si>
  <si>
    <t>807.75</t>
  </si>
  <si>
    <t>153.47</t>
  </si>
  <si>
    <t>69.22</t>
  </si>
  <si>
    <t>11.25</t>
  </si>
  <si>
    <t>43.18</t>
  </si>
  <si>
    <t>15.24</t>
  </si>
  <si>
    <t>795.41</t>
  </si>
  <si>
    <t>59.66</t>
  </si>
  <si>
    <t>4.71</t>
  </si>
  <si>
    <t>9.41</t>
  </si>
  <si>
    <t>4.67</t>
  </si>
  <si>
    <t>1.46</t>
  </si>
  <si>
    <t>318.4</t>
  </si>
  <si>
    <t>107.46</t>
  </si>
  <si>
    <t>12.77</t>
  </si>
  <si>
    <t>4.63</t>
  </si>
  <si>
    <t>15.36</t>
  </si>
  <si>
    <t>-3.26</t>
  </si>
  <si>
    <t>230.38</t>
  </si>
  <si>
    <t>-0.09</t>
  </si>
  <si>
    <t>258.28</t>
  </si>
  <si>
    <t>-70.1</t>
  </si>
  <si>
    <t>143.43</t>
  </si>
  <si>
    <t>3.59</t>
  </si>
  <si>
    <t>13.76</t>
  </si>
  <si>
    <t>61.57</t>
  </si>
  <si>
    <t>6.19</t>
  </si>
  <si>
    <t>55.98</t>
  </si>
  <si>
    <t>14.48</t>
  </si>
  <si>
    <t>4.89</t>
  </si>
  <si>
    <t>142.49</t>
  </si>
  <si>
    <t>-3.56</t>
  </si>
  <si>
    <t>4.34</t>
  </si>
  <si>
    <t>0.87</t>
  </si>
  <si>
    <t>31.78</t>
  </si>
  <si>
    <t>-19.07</t>
  </si>
  <si>
    <t>4.93</t>
  </si>
  <si>
    <t>1.72</t>
  </si>
  <si>
    <t>-3.04</t>
  </si>
  <si>
    <t>15.07</t>
  </si>
  <si>
    <t>-3.77</t>
  </si>
  <si>
    <t>14.45</t>
  </si>
  <si>
    <t>6.79</t>
  </si>
  <si>
    <t>95.65</t>
  </si>
  <si>
    <t>29.24</t>
  </si>
  <si>
    <t>13.74</t>
  </si>
  <si>
    <t>589.41</t>
  </si>
  <si>
    <t>-6.55</t>
  </si>
  <si>
    <t>91.92</t>
  </si>
  <si>
    <t>11.49</t>
  </si>
  <si>
    <t>34.99</t>
  </si>
  <si>
    <t>9.09</t>
  </si>
  <si>
    <t>1.91</t>
  </si>
  <si>
    <t>-13.64</t>
  </si>
  <si>
    <t>386.34</t>
  </si>
  <si>
    <t>54.09</t>
  </si>
  <si>
    <t>129.92</t>
  </si>
  <si>
    <t>21.11</t>
  </si>
  <si>
    <t>107.44</t>
  </si>
  <si>
    <t>23.47</t>
  </si>
  <si>
    <t>123.92</t>
  </si>
  <si>
    <t>55.76</t>
  </si>
  <si>
    <t>88.77</t>
  </si>
  <si>
    <t>31.07</t>
  </si>
  <si>
    <t>144.6</t>
  </si>
  <si>
    <t>46.87</t>
  </si>
  <si>
    <t>719.95</t>
  </si>
  <si>
    <t>755.94</t>
  </si>
  <si>
    <t>66.15</t>
  </si>
  <si>
    <t>11.98</t>
  </si>
  <si>
    <t>-19.17</t>
  </si>
  <si>
    <t>0.9</t>
  </si>
  <si>
    <t>-1.57</t>
  </si>
  <si>
    <t>101.99</t>
  </si>
  <si>
    <t>-71.4</t>
  </si>
  <si>
    <t>18.26</t>
  </si>
  <si>
    <t>255.85</t>
  </si>
  <si>
    <t>112.57</t>
  </si>
  <si>
    <t>281.9</t>
  </si>
  <si>
    <t>10.57</t>
  </si>
  <si>
    <t>201.43</t>
  </si>
  <si>
    <t>67.98</t>
  </si>
  <si>
    <t>63.47</t>
  </si>
  <si>
    <t>19.04</t>
  </si>
  <si>
    <t>58.65</t>
  </si>
  <si>
    <t>31.92</t>
  </si>
  <si>
    <t>8.3</t>
  </si>
  <si>
    <t>433.57</t>
  </si>
  <si>
    <t>-65.04</t>
  </si>
  <si>
    <t>8.92</t>
  </si>
  <si>
    <t>3.92</t>
  </si>
  <si>
    <t>14.9</t>
  </si>
  <si>
    <t>4.17</t>
  </si>
  <si>
    <t>21.39</t>
  </si>
  <si>
    <t>6.2</t>
  </si>
  <si>
    <t>22.24</t>
  </si>
  <si>
    <t>1298.55</t>
  </si>
  <si>
    <t>311.65</t>
  </si>
  <si>
    <t>213.92</t>
  </si>
  <si>
    <t>62.04</t>
  </si>
  <si>
    <t>25.78</t>
  </si>
  <si>
    <t>2.58</t>
  </si>
  <si>
    <t>245.98</t>
  </si>
  <si>
    <t>27.06</t>
  </si>
  <si>
    <t>9.47</t>
  </si>
  <si>
    <t>7.75</t>
  </si>
  <si>
    <t>2.81</t>
  </si>
  <si>
    <t>315.2</t>
  </si>
  <si>
    <t>15.18</t>
  </si>
  <si>
    <t>22.92</t>
  </si>
  <si>
    <t>269.9</t>
  </si>
  <si>
    <t>16.19</t>
  </si>
  <si>
    <t>-8.53</t>
  </si>
  <si>
    <t>1999.96</t>
  </si>
  <si>
    <t>624.99</t>
  </si>
  <si>
    <t>322.19</t>
  </si>
  <si>
    <t>100.69</t>
  </si>
  <si>
    <t>19.14</t>
  </si>
  <si>
    <t>30.09</t>
  </si>
  <si>
    <t>79.45</t>
  </si>
  <si>
    <t>1628.82</t>
  </si>
  <si>
    <t>260.61</t>
  </si>
  <si>
    <t>15.38</t>
  </si>
  <si>
    <t>4.04</t>
  </si>
  <si>
    <t>183.37</t>
  </si>
  <si>
    <t>-7.86</t>
  </si>
  <si>
    <t>7.97</t>
  </si>
  <si>
    <t>179.97</t>
  </si>
  <si>
    <t>-17.25</t>
  </si>
  <si>
    <t>119.98</t>
  </si>
  <si>
    <t>5.31</t>
  </si>
  <si>
    <t>-1.59</t>
  </si>
  <si>
    <t>275.97</t>
  </si>
  <si>
    <t>11.04</t>
  </si>
  <si>
    <t>1394.95</t>
  </si>
  <si>
    <t>362.69</t>
  </si>
  <si>
    <t>545.88</t>
  </si>
  <si>
    <t>70.96</t>
  </si>
  <si>
    <t>52.51</t>
  </si>
  <si>
    <t>19.69</t>
  </si>
  <si>
    <t>186.91</t>
  </si>
  <si>
    <t>-35.05</t>
  </si>
  <si>
    <t>605.34</t>
  </si>
  <si>
    <t>145.28</t>
  </si>
  <si>
    <t>27.88</t>
  </si>
  <si>
    <t>1.34</t>
  </si>
  <si>
    <t>2.99</t>
  </si>
  <si>
    <t>146.73</t>
  </si>
  <si>
    <t>68.96</t>
  </si>
  <si>
    <t>117.58</t>
  </si>
  <si>
    <t>11.76</t>
  </si>
  <si>
    <t>321.55</t>
  </si>
  <si>
    <t>20.1</t>
  </si>
  <si>
    <t>328.59</t>
  </si>
  <si>
    <t>-147.87</t>
  </si>
  <si>
    <t>98.35</t>
  </si>
  <si>
    <t>-24.59</t>
  </si>
  <si>
    <t>319.97</t>
  </si>
  <si>
    <t>505.32</t>
  </si>
  <si>
    <t>31.58</t>
  </si>
  <si>
    <t>1.24</t>
  </si>
  <si>
    <t>8.68</t>
  </si>
  <si>
    <t>-14.76</t>
  </si>
  <si>
    <t>24.42</t>
  </si>
  <si>
    <t>7.94</t>
  </si>
  <si>
    <t>121.79</t>
  </si>
  <si>
    <t>13.7</t>
  </si>
  <si>
    <t>409.59</t>
  </si>
  <si>
    <t>-122.88</t>
  </si>
  <si>
    <t>36.36</t>
  </si>
  <si>
    <t>12.27</t>
  </si>
  <si>
    <t>194.7</t>
  </si>
  <si>
    <t>591.32</t>
  </si>
  <si>
    <t>112.35</t>
  </si>
  <si>
    <t>93.89</t>
  </si>
  <si>
    <t>10.39</t>
  </si>
  <si>
    <t>34.27</t>
  </si>
  <si>
    <t>11.14</t>
  </si>
  <si>
    <t>11.85</t>
  </si>
  <si>
    <t>3.79</t>
  </si>
  <si>
    <t>49.41</t>
  </si>
  <si>
    <t>18.53</t>
  </si>
  <si>
    <t>40.78</t>
  </si>
  <si>
    <t>-9.59</t>
  </si>
  <si>
    <t>3.2</t>
  </si>
  <si>
    <t>383.96</t>
  </si>
  <si>
    <t>38.4</t>
  </si>
  <si>
    <t>11.95</t>
  </si>
  <si>
    <t>0.06</t>
  </si>
  <si>
    <t>480.74</t>
  </si>
  <si>
    <t>14.42</t>
  </si>
  <si>
    <t>-36.29</t>
  </si>
  <si>
    <t>141.4</t>
  </si>
  <si>
    <t>38.18</t>
  </si>
  <si>
    <t>257.98</t>
  </si>
  <si>
    <t>74.81</t>
  </si>
  <si>
    <t>2735.95</t>
  </si>
  <si>
    <t>341.99</t>
  </si>
  <si>
    <t>1.98</t>
  </si>
  <si>
    <t>0.89</t>
  </si>
  <si>
    <t>75.88</t>
  </si>
  <si>
    <t>35.66</t>
  </si>
  <si>
    <t>11.34</t>
  </si>
  <si>
    <t>5.22</t>
  </si>
  <si>
    <t>80.3</t>
  </si>
  <si>
    <t>15.97</t>
  </si>
  <si>
    <t>5.39</t>
  </si>
  <si>
    <t>64.74</t>
  </si>
  <si>
    <t>6.03</t>
  </si>
  <si>
    <t>405.64</t>
  </si>
  <si>
    <t>12.17</t>
  </si>
  <si>
    <t>146.35</t>
  </si>
  <si>
    <t>-9.15</t>
  </si>
  <si>
    <t>251.91</t>
  </si>
  <si>
    <t>47.86</t>
  </si>
  <si>
    <t>12.39</t>
  </si>
  <si>
    <t>49.25</t>
  </si>
  <si>
    <t>18.72</t>
  </si>
  <si>
    <t>10.16</t>
  </si>
  <si>
    <t>4.28</t>
  </si>
  <si>
    <t>34.08</t>
  </si>
  <si>
    <t>15.68</t>
  </si>
  <si>
    <t>17.67</t>
  </si>
  <si>
    <t>7.77</t>
  </si>
  <si>
    <t>1604.9</t>
  </si>
  <si>
    <t>481.47</t>
  </si>
  <si>
    <t>385.69</t>
  </si>
  <si>
    <t>-60.61</t>
  </si>
  <si>
    <t>742.34</t>
  </si>
  <si>
    <t>83.51</t>
  </si>
  <si>
    <t>1421.66</t>
  </si>
  <si>
    <t>-734.53</t>
  </si>
  <si>
    <t>73.58</t>
  </si>
  <si>
    <t>8.28</t>
  </si>
  <si>
    <t>1983.97</t>
  </si>
  <si>
    <t>443.92</t>
  </si>
  <si>
    <t>-94.33</t>
  </si>
  <si>
    <t>155.98</t>
  </si>
  <si>
    <t>54.59</t>
  </si>
  <si>
    <t>7.52</t>
  </si>
  <si>
    <t>10.27</t>
  </si>
  <si>
    <t>15.54</t>
  </si>
  <si>
    <t>978.84</t>
  </si>
  <si>
    <t>110.12</t>
  </si>
  <si>
    <t>15.7</t>
  </si>
  <si>
    <t>5.1</t>
  </si>
  <si>
    <t>69.52</t>
  </si>
  <si>
    <t>19.47</t>
  </si>
  <si>
    <t>9.63</t>
  </si>
  <si>
    <t>533.94</t>
  </si>
  <si>
    <t>154.84</t>
  </si>
  <si>
    <t>167.94</t>
  </si>
  <si>
    <t>82.29</t>
  </si>
  <si>
    <t>31.68</t>
  </si>
  <si>
    <t>9.82</t>
  </si>
  <si>
    <t>68.7</t>
  </si>
  <si>
    <t>16.32</t>
  </si>
  <si>
    <t>3.13</t>
  </si>
  <si>
    <t>-2.61</t>
  </si>
  <si>
    <t>-17.94</t>
  </si>
  <si>
    <t>16.04</t>
  </si>
  <si>
    <t>89.34</t>
  </si>
  <si>
    <t>24.12</t>
  </si>
  <si>
    <t>88.78</t>
  </si>
  <si>
    <t>539.96</t>
  </si>
  <si>
    <t>-107.99</t>
  </si>
  <si>
    <t>50.23</t>
  </si>
  <si>
    <t>-13.47</t>
  </si>
  <si>
    <t>799.92</t>
  </si>
  <si>
    <t>46.38</t>
  </si>
  <si>
    <t>362.92</t>
  </si>
  <si>
    <t>105.25</t>
  </si>
  <si>
    <t>52.79</t>
  </si>
  <si>
    <t>286.34</t>
  </si>
  <si>
    <t>-64.43</t>
  </si>
  <si>
    <t>783.96</t>
  </si>
  <si>
    <t>219.51</t>
  </si>
  <si>
    <t>48.9</t>
  </si>
  <si>
    <t>7.86</t>
  </si>
  <si>
    <t>11.64</t>
  </si>
  <si>
    <t>1.18</t>
  </si>
  <si>
    <t>143.86</t>
  </si>
  <si>
    <t>48.55</t>
  </si>
  <si>
    <t>-1.62</t>
  </si>
  <si>
    <t>945.04</t>
  </si>
  <si>
    <t>-299.26</t>
  </si>
  <si>
    <t>-10.49</t>
  </si>
  <si>
    <t>410.35</t>
  </si>
  <si>
    <t>-51.29</t>
  </si>
  <si>
    <t>89.97</t>
  </si>
  <si>
    <t>18.89</t>
  </si>
  <si>
    <t>6.72</t>
  </si>
  <si>
    <t>135.88</t>
  </si>
  <si>
    <t>24.16</t>
  </si>
  <si>
    <t>3991.98</t>
  </si>
  <si>
    <t>1995.99</t>
  </si>
  <si>
    <t>275.94</t>
  </si>
  <si>
    <t>80.02</t>
  </si>
  <si>
    <t>129.6</t>
  </si>
  <si>
    <t>43.57</t>
  </si>
  <si>
    <t>13.07</t>
  </si>
  <si>
    <t>8.38</t>
  </si>
  <si>
    <t>58.24</t>
  </si>
  <si>
    <t>666.34</t>
  </si>
  <si>
    <t>66.63</t>
  </si>
  <si>
    <t>573.73</t>
  </si>
  <si>
    <t>-64.54</t>
  </si>
  <si>
    <t>21.94</t>
  </si>
  <si>
    <t>447.97</t>
  </si>
  <si>
    <t>52.06</t>
  </si>
  <si>
    <t>18.87</t>
  </si>
  <si>
    <t>0.79</t>
  </si>
  <si>
    <t>20.04</t>
  </si>
  <si>
    <t>8.82</t>
  </si>
  <si>
    <t>273.57</t>
  </si>
  <si>
    <t>-34.2</t>
  </si>
  <si>
    <t>-8.8</t>
  </si>
  <si>
    <t>1080.1</t>
  </si>
  <si>
    <t>-94.51</t>
  </si>
  <si>
    <t>51.56</t>
  </si>
  <si>
    <t>-6.45</t>
  </si>
  <si>
    <t>58.42</t>
  </si>
  <si>
    <t>149.9</t>
  </si>
  <si>
    <t>40.47</t>
  </si>
  <si>
    <t>43.68</t>
  </si>
  <si>
    <t>20.97</t>
  </si>
  <si>
    <t>26.05</t>
  </si>
  <si>
    <t>-44.28</t>
  </si>
  <si>
    <t>26.95</t>
  </si>
  <si>
    <t>46.18</t>
  </si>
  <si>
    <t>683.14</t>
  </si>
  <si>
    <t>-2.21</t>
  </si>
  <si>
    <t>40.71</t>
  </si>
  <si>
    <t>3.56</t>
  </si>
  <si>
    <t>36.63</t>
  </si>
  <si>
    <t>22.58</t>
  </si>
  <si>
    <t>5.87</t>
  </si>
  <si>
    <t>5.82</t>
  </si>
  <si>
    <t>30.18</t>
  </si>
  <si>
    <t>13.88</t>
  </si>
  <si>
    <t>120.77</t>
  </si>
  <si>
    <t>9.06</t>
  </si>
  <si>
    <t>333.58</t>
  </si>
  <si>
    <t>25.02</t>
  </si>
  <si>
    <t>340.92</t>
  </si>
  <si>
    <t>222.67</t>
  </si>
  <si>
    <t>10.48</t>
  </si>
  <si>
    <t>703.97</t>
  </si>
  <si>
    <t>62.65</t>
  </si>
  <si>
    <t>28.82</t>
  </si>
  <si>
    <t>94.85</t>
  </si>
  <si>
    <t>45.53</t>
  </si>
  <si>
    <t>56.52</t>
  </si>
  <si>
    <t>21.48</t>
  </si>
  <si>
    <t>601.54</t>
  </si>
  <si>
    <t>60.15</t>
  </si>
  <si>
    <t>10.99</t>
  </si>
  <si>
    <t>4.29</t>
  </si>
  <si>
    <t>39.88</t>
  </si>
  <si>
    <t>62.24</t>
  </si>
  <si>
    <t>28.01</t>
  </si>
  <si>
    <t>39.84</t>
  </si>
  <si>
    <t>1.52</t>
  </si>
  <si>
    <t>563.94</t>
  </si>
  <si>
    <t>112.79</t>
  </si>
  <si>
    <t>665.88</t>
  </si>
  <si>
    <t>13.32</t>
  </si>
  <si>
    <t>0.81</t>
  </si>
  <si>
    <t>559.98</t>
  </si>
  <si>
    <t>75.49</t>
  </si>
  <si>
    <t>-1480.03</t>
  </si>
  <si>
    <t>1.23</t>
  </si>
  <si>
    <t>-1.97</t>
  </si>
  <si>
    <t>67.56</t>
  </si>
  <si>
    <t>6.76</t>
  </si>
  <si>
    <t>7.87</t>
  </si>
  <si>
    <t>262.34</t>
  </si>
  <si>
    <t>148.48</t>
  </si>
  <si>
    <t>241.18</t>
  </si>
  <si>
    <t>30.48</t>
  </si>
  <si>
    <t>7.92</t>
  </si>
  <si>
    <t>112.65</t>
  </si>
  <si>
    <t>23.97</t>
  </si>
  <si>
    <t>7.79</t>
  </si>
  <si>
    <t>521.96</t>
  </si>
  <si>
    <t>-250.54</t>
  </si>
  <si>
    <t>575.93</t>
  </si>
  <si>
    <t>7.78</t>
  </si>
  <si>
    <t>2.02</t>
  </si>
  <si>
    <t>102.13</t>
  </si>
  <si>
    <t>15.32</t>
  </si>
  <si>
    <t>2033.58</t>
  </si>
  <si>
    <t>762.59</t>
  </si>
  <si>
    <t>10.98</t>
  </si>
  <si>
    <t>-7.96</t>
  </si>
  <si>
    <t>46.35</t>
  </si>
  <si>
    <t>21.78</t>
  </si>
  <si>
    <t>223.92</t>
  </si>
  <si>
    <t>109.72</t>
  </si>
  <si>
    <t>4.96</t>
  </si>
  <si>
    <t>629.06</t>
  </si>
  <si>
    <t>31.45</t>
  </si>
  <si>
    <t>2.67</t>
  </si>
  <si>
    <t>-3.12</t>
  </si>
  <si>
    <t>79.51</t>
  </si>
  <si>
    <t>20.87</t>
  </si>
  <si>
    <t>12.7</t>
  </si>
  <si>
    <t>67.99</t>
  </si>
  <si>
    <t>25.13</t>
  </si>
  <si>
    <t>-6.91</t>
  </si>
  <si>
    <t>127.98</t>
  </si>
  <si>
    <t>25.6</t>
  </si>
  <si>
    <t>832.93</t>
  </si>
  <si>
    <t>233.22</t>
  </si>
  <si>
    <t>43.8</t>
  </si>
  <si>
    <t>12.72</t>
  </si>
  <si>
    <t>6.36</t>
  </si>
  <si>
    <t>20.74</t>
  </si>
  <si>
    <t>5.23</t>
  </si>
  <si>
    <t>69.26</t>
  </si>
  <si>
    <t>0.48</t>
  </si>
  <si>
    <t>333.06</t>
  </si>
  <si>
    <t>29.14</t>
  </si>
  <si>
    <t>604.66</t>
  </si>
  <si>
    <t>204.07</t>
  </si>
  <si>
    <t>10.11</t>
  </si>
  <si>
    <t>772.47</t>
  </si>
  <si>
    <t>146.77</t>
  </si>
  <si>
    <t>20.46</t>
  </si>
  <si>
    <t>5.32</t>
  </si>
  <si>
    <t>10.95</t>
  </si>
  <si>
    <t>3.29</t>
  </si>
  <si>
    <t>273.96</t>
  </si>
  <si>
    <t>10.96</t>
  </si>
  <si>
    <t>14.26</t>
  </si>
  <si>
    <t>14.27</t>
  </si>
  <si>
    <t>37.3</t>
  </si>
  <si>
    <t>-1.07</t>
  </si>
  <si>
    <t>79.97</t>
  </si>
  <si>
    <t>-17.99</t>
  </si>
  <si>
    <t>305.97</t>
  </si>
  <si>
    <t>25.2</t>
  </si>
  <si>
    <t>479.9</t>
  </si>
  <si>
    <t>81.58</t>
  </si>
  <si>
    <t>2934.33</t>
  </si>
  <si>
    <t>792.27</t>
  </si>
  <si>
    <t>124.41</t>
  </si>
  <si>
    <t>14.93</t>
  </si>
  <si>
    <t>26.57</t>
  </si>
  <si>
    <t>733.95</t>
  </si>
  <si>
    <t>352.3</t>
  </si>
  <si>
    <t>241.44</t>
  </si>
  <si>
    <t>72.43</t>
  </si>
  <si>
    <t>12.45</t>
  </si>
  <si>
    <t>7.08</t>
  </si>
  <si>
    <t>2152.78</t>
  </si>
  <si>
    <t>726.56</t>
  </si>
  <si>
    <t>4007.84</t>
  </si>
  <si>
    <t>-50.1</t>
  </si>
  <si>
    <t>34.44</t>
  </si>
  <si>
    <t>145.98</t>
  </si>
  <si>
    <t>-99.27</t>
  </si>
  <si>
    <t>35.81</t>
  </si>
  <si>
    <t>12.53</t>
  </si>
  <si>
    <t>-40.8</t>
  </si>
  <si>
    <t>76.79</t>
  </si>
  <si>
    <t>-16.32</t>
  </si>
  <si>
    <t>60.31</t>
  </si>
  <si>
    <t>5.28</t>
  </si>
  <si>
    <t>1.94</t>
  </si>
  <si>
    <t>-1.43</t>
  </si>
  <si>
    <t>-23.89</t>
  </si>
  <si>
    <t>-8.66</t>
  </si>
  <si>
    <t>-2.08</t>
  </si>
  <si>
    <t>21.98</t>
  </si>
  <si>
    <t>292.1</t>
  </si>
  <si>
    <t>-175.26</t>
  </si>
  <si>
    <t>424.12</t>
  </si>
  <si>
    <t>-30.29</t>
  </si>
  <si>
    <t>-4.92</t>
  </si>
  <si>
    <t>381.72</t>
  </si>
  <si>
    <t>-66.8</t>
  </si>
  <si>
    <t>67.15</t>
  </si>
  <si>
    <t>392.94</t>
  </si>
  <si>
    <t>43.22</t>
  </si>
  <si>
    <t>137.54</t>
  </si>
  <si>
    <t>55.02</t>
  </si>
  <si>
    <t>730.2</t>
  </si>
  <si>
    <t>94.93</t>
  </si>
  <si>
    <t>503.96</t>
  </si>
  <si>
    <t>131.03</t>
  </si>
  <si>
    <t>7.25</t>
  </si>
  <si>
    <t>4548.81</t>
  </si>
  <si>
    <t>1228.18</t>
  </si>
  <si>
    <t>10.8</t>
  </si>
  <si>
    <t>213.08</t>
  </si>
  <si>
    <t>102.28</t>
  </si>
  <si>
    <t>1025.88</t>
  </si>
  <si>
    <t>47.5</t>
  </si>
  <si>
    <t>-1.19</t>
  </si>
  <si>
    <t>221.16</t>
  </si>
  <si>
    <t>57.5</t>
  </si>
  <si>
    <t>281.97</t>
  </si>
  <si>
    <t>78.95</t>
  </si>
  <si>
    <t>34.74</t>
  </si>
  <si>
    <t>17.37</t>
  </si>
  <si>
    <t>833.94</t>
  </si>
  <si>
    <t>216.82</t>
  </si>
  <si>
    <t>36.99</t>
  </si>
  <si>
    <t>629.1</t>
  </si>
  <si>
    <t>301.97</t>
  </si>
  <si>
    <t>193.95</t>
  </si>
  <si>
    <t>267.96</t>
  </si>
  <si>
    <t>3.03</t>
  </si>
  <si>
    <t>94.99</t>
  </si>
  <si>
    <t>16.23</t>
  </si>
  <si>
    <t>319.9</t>
  </si>
  <si>
    <t>156.75</t>
  </si>
  <si>
    <t>675.12</t>
  </si>
  <si>
    <t>290.3</t>
  </si>
  <si>
    <t>6.93</t>
  </si>
  <si>
    <t>-11.08</t>
  </si>
  <si>
    <t>9.98</t>
  </si>
  <si>
    <t>-16.47</t>
  </si>
  <si>
    <t>53.82</t>
  </si>
  <si>
    <t>24.22</t>
  </si>
  <si>
    <t>-67.94</t>
  </si>
  <si>
    <t>29.99</t>
  </si>
  <si>
    <t>381.44</t>
  </si>
  <si>
    <t>23.68</t>
  </si>
  <si>
    <t>-2.55</t>
  </si>
  <si>
    <t>34.18</t>
  </si>
  <si>
    <t>-87.15</t>
  </si>
  <si>
    <t>5.54</t>
  </si>
  <si>
    <t>1.66</t>
  </si>
  <si>
    <t>62.81</t>
  </si>
  <si>
    <t>8.8</t>
  </si>
  <si>
    <t>155.37</t>
  </si>
  <si>
    <t>-35.51</t>
  </si>
  <si>
    <t>14.67</t>
  </si>
  <si>
    <t>6.75</t>
  </si>
  <si>
    <t>0.43</t>
  </si>
  <si>
    <t>151.72</t>
  </si>
  <si>
    <t>27.31</t>
  </si>
  <si>
    <t>12.1</t>
  </si>
  <si>
    <t>4.23</t>
  </si>
  <si>
    <t>197.58</t>
  </si>
  <si>
    <t>53.35</t>
  </si>
  <si>
    <t>111.79</t>
  </si>
  <si>
    <t>120.71</t>
  </si>
  <si>
    <t>-18.11</t>
  </si>
  <si>
    <t>1049.97</t>
  </si>
  <si>
    <t>-209.99</t>
  </si>
  <si>
    <t>611.06</t>
  </si>
  <si>
    <t>-34.92</t>
  </si>
  <si>
    <t>646.2</t>
  </si>
  <si>
    <t>-8.08</t>
  </si>
  <si>
    <t>35.17</t>
  </si>
  <si>
    <t>9.67</t>
  </si>
  <si>
    <t>1502.38</t>
  </si>
  <si>
    <t>-250.4</t>
  </si>
  <si>
    <t>151.92</t>
  </si>
  <si>
    <t>45.58</t>
  </si>
  <si>
    <t>196.62</t>
  </si>
  <si>
    <t>96.34</t>
  </si>
  <si>
    <t>144.12</t>
  </si>
  <si>
    <t>69.18</t>
  </si>
  <si>
    <t>111.15</t>
  </si>
  <si>
    <t>-4.59</t>
  </si>
  <si>
    <t>320.88</t>
  </si>
  <si>
    <t>93.06</t>
  </si>
  <si>
    <t>23.88</t>
  </si>
  <si>
    <t>26.76</t>
  </si>
  <si>
    <t>12.31</t>
  </si>
  <si>
    <t>24.67</t>
  </si>
  <si>
    <t>2.52</t>
  </si>
  <si>
    <t>1218.74</t>
  </si>
  <si>
    <t>-121.87</t>
  </si>
  <si>
    <t>5.9</t>
  </si>
  <si>
    <t>1.99</t>
  </si>
  <si>
    <t>-3.96</t>
  </si>
  <si>
    <t>52.96</t>
  </si>
  <si>
    <t>1117.92</t>
  </si>
  <si>
    <t>55.9</t>
  </si>
  <si>
    <t>275.95</t>
  </si>
  <si>
    <t>-37.94</t>
  </si>
  <si>
    <t>51.02</t>
  </si>
  <si>
    <t>539.92</t>
  </si>
  <si>
    <t>47.24</t>
  </si>
  <si>
    <t>725.34</t>
  </si>
  <si>
    <t>54.4</t>
  </si>
  <si>
    <t>7.44</t>
  </si>
  <si>
    <t>-14.48</t>
  </si>
  <si>
    <t>669.08</t>
  </si>
  <si>
    <t>-167.27</t>
  </si>
  <si>
    <t>438.34</t>
  </si>
  <si>
    <t>-87.67</t>
  </si>
  <si>
    <t>279.96</t>
  </si>
  <si>
    <t>78.39</t>
  </si>
  <si>
    <t>93.15</t>
  </si>
  <si>
    <t>44.71</t>
  </si>
  <si>
    <t>40.54</t>
  </si>
  <si>
    <t>2.56</t>
  </si>
  <si>
    <t>1.32</t>
  </si>
  <si>
    <t>199.9</t>
  </si>
  <si>
    <t>39.98</t>
  </si>
  <si>
    <t>397.6</t>
  </si>
  <si>
    <t>43.74</t>
  </si>
  <si>
    <t>85.96</t>
  </si>
  <si>
    <t>40.4</t>
  </si>
  <si>
    <t>4.33</t>
  </si>
  <si>
    <t>45.66</t>
  </si>
  <si>
    <t>22.37</t>
  </si>
  <si>
    <t>19.87</t>
  </si>
  <si>
    <t>411.33</t>
  </si>
  <si>
    <t>-4.84</t>
  </si>
  <si>
    <t>11.79</t>
  </si>
  <si>
    <t>139.93</t>
  </si>
  <si>
    <t>34.98</t>
  </si>
  <si>
    <t>998.85</t>
  </si>
  <si>
    <t>-199.77</t>
  </si>
  <si>
    <t>64.02</t>
  </si>
  <si>
    <t>29.45</t>
  </si>
  <si>
    <t>1.76</t>
  </si>
  <si>
    <t>30.4</t>
  </si>
  <si>
    <t>15.2</t>
  </si>
  <si>
    <t>25.06</t>
  </si>
  <si>
    <t>62.28</t>
  </si>
  <si>
    <t>29.27</t>
  </si>
  <si>
    <t>6.64</t>
  </si>
  <si>
    <t>-4.43</t>
  </si>
  <si>
    <t>47.99</t>
  </si>
  <si>
    <t>102.24</t>
  </si>
  <si>
    <t>-16.61</t>
  </si>
  <si>
    <t>2807.84</t>
  </si>
  <si>
    <t>673.88</t>
  </si>
  <si>
    <t>46.64</t>
  </si>
  <si>
    <t>58.2</t>
  </si>
  <si>
    <t>28.52</t>
  </si>
  <si>
    <t>659.99</t>
  </si>
  <si>
    <t>1.42</t>
  </si>
  <si>
    <t>909.72</t>
  </si>
  <si>
    <t>-51.98</t>
  </si>
  <si>
    <t>674.06</t>
  </si>
  <si>
    <t>-19.26</t>
  </si>
  <si>
    <t>271.9</t>
  </si>
  <si>
    <t>78.85</t>
  </si>
  <si>
    <t>15.59</t>
  </si>
  <si>
    <t>119.96</t>
  </si>
  <si>
    <t>883.92</t>
  </si>
  <si>
    <t>-110.49</t>
  </si>
  <si>
    <t>46.72</t>
  </si>
  <si>
    <t>15.77</t>
  </si>
  <si>
    <t>58.36</t>
  </si>
  <si>
    <t>-24.8</t>
  </si>
  <si>
    <t>16.46</t>
  </si>
  <si>
    <t>-23.98</t>
  </si>
  <si>
    <t>119.8</t>
  </si>
  <si>
    <t>29.95</t>
  </si>
  <si>
    <t>2.39</t>
  </si>
  <si>
    <t>-6.34</t>
  </si>
  <si>
    <t>60.72</t>
  </si>
  <si>
    <t>146.82</t>
  </si>
  <si>
    <t>73.41</t>
  </si>
  <si>
    <t>239.84</t>
  </si>
  <si>
    <t>64.76</t>
  </si>
  <si>
    <t>15.66</t>
  </si>
  <si>
    <t>5.95</t>
  </si>
  <si>
    <t>479.96</t>
  </si>
  <si>
    <t>134.39</t>
  </si>
  <si>
    <t>129.98</t>
  </si>
  <si>
    <t>62.39</t>
  </si>
  <si>
    <t>1113.02</t>
  </si>
  <si>
    <t>111.3</t>
  </si>
  <si>
    <t>62.99</t>
  </si>
  <si>
    <t>24.82</t>
  </si>
  <si>
    <t>1.86</t>
  </si>
  <si>
    <t>408.74</t>
  </si>
  <si>
    <t>76.64</t>
  </si>
  <si>
    <t>6.88</t>
  </si>
  <si>
    <t>348.49</t>
  </si>
  <si>
    <t>117.61</t>
  </si>
  <si>
    <t>172.74</t>
  </si>
  <si>
    <t>-30.23</t>
  </si>
  <si>
    <t>98.38</t>
  </si>
  <si>
    <t>29.94</t>
  </si>
  <si>
    <t>-23.95</t>
  </si>
  <si>
    <t>36.74</t>
  </si>
  <si>
    <t>-9.18</t>
  </si>
  <si>
    <t>179.94</t>
  </si>
  <si>
    <t>-44.99</t>
  </si>
  <si>
    <t>26.46</t>
  </si>
  <si>
    <t>11.91</t>
  </si>
  <si>
    <t>250.26</t>
  </si>
  <si>
    <t>72.58</t>
  </si>
  <si>
    <t>-14.39</t>
  </si>
  <si>
    <t>53.42</t>
  </si>
  <si>
    <t>275.49</t>
  </si>
  <si>
    <t>-170.8</t>
  </si>
  <si>
    <t>14.02</t>
  </si>
  <si>
    <t>-31.54</t>
  </si>
  <si>
    <t>214.95</t>
  </si>
  <si>
    <t>-120.37</t>
  </si>
  <si>
    <t>35.04</t>
  </si>
  <si>
    <t>-7.01</t>
  </si>
  <si>
    <t>-8.05</t>
  </si>
  <si>
    <t>-8.35</t>
  </si>
  <si>
    <t>1261.33</t>
  </si>
  <si>
    <t>327.95</t>
  </si>
  <si>
    <t>42.21</t>
  </si>
  <si>
    <t>13.72</t>
  </si>
  <si>
    <t>105.52</t>
  </si>
  <si>
    <t>48.54</t>
  </si>
  <si>
    <t>2.42</t>
  </si>
  <si>
    <t>269.36</t>
  </si>
  <si>
    <t>70.03</t>
  </si>
  <si>
    <t>164.88</t>
  </si>
  <si>
    <t>80.79</t>
  </si>
  <si>
    <t>60.42</t>
  </si>
  <si>
    <t>27.89</t>
  </si>
  <si>
    <t>6.46</t>
  </si>
  <si>
    <t>-4.52</t>
  </si>
  <si>
    <t>52.68</t>
  </si>
  <si>
    <t>19.76</t>
  </si>
  <si>
    <t>-2.6</t>
  </si>
  <si>
    <t>103.92</t>
  </si>
  <si>
    <t>-18.19</t>
  </si>
  <si>
    <t>2.93</t>
  </si>
  <si>
    <t>45.68</t>
  </si>
  <si>
    <t>21.01</t>
  </si>
  <si>
    <t>79.44</t>
  </si>
  <si>
    <t>34.68</t>
  </si>
  <si>
    <t>100.7</t>
  </si>
  <si>
    <t>-1.26</t>
  </si>
  <si>
    <t>237.1</t>
  </si>
  <si>
    <t>20.75</t>
  </si>
  <si>
    <t>20.39</t>
  </si>
  <si>
    <t>-53.01</t>
  </si>
  <si>
    <t>30.67</t>
  </si>
  <si>
    <t>1079.98</t>
  </si>
  <si>
    <t>106.34</t>
  </si>
  <si>
    <t>37.22</t>
  </si>
  <si>
    <t>338.35</t>
  </si>
  <si>
    <t>42.03</t>
  </si>
  <si>
    <t>764.69</t>
  </si>
  <si>
    <t>95.59</t>
  </si>
  <si>
    <t>3610.85</t>
  </si>
  <si>
    <t>135.41</t>
  </si>
  <si>
    <t>254.97</t>
  </si>
  <si>
    <t>43.31</t>
  </si>
  <si>
    <t>210.39</t>
  </si>
  <si>
    <t>-336.63</t>
  </si>
  <si>
    <t>12.54</t>
  </si>
  <si>
    <t>4.51</t>
  </si>
  <si>
    <t>8.94</t>
  </si>
  <si>
    <t>90.24</t>
  </si>
  <si>
    <t>41.51</t>
  </si>
  <si>
    <t>0.37</t>
  </si>
  <si>
    <t>94.43</t>
  </si>
  <si>
    <t>-42.49</t>
  </si>
  <si>
    <t>87.96</t>
  </si>
  <si>
    <t>5.21</t>
  </si>
  <si>
    <t>-4.17</t>
  </si>
  <si>
    <t>-8.68</t>
  </si>
  <si>
    <t>35.02</t>
  </si>
  <si>
    <t>186.3</t>
  </si>
  <si>
    <t>13.97</t>
  </si>
  <si>
    <t>0.3</t>
  </si>
  <si>
    <t>136.53</t>
  </si>
  <si>
    <t>-52.34</t>
  </si>
  <si>
    <t>42.89</t>
  </si>
  <si>
    <t>6999.96</t>
  </si>
  <si>
    <t>2239.99</t>
  </si>
  <si>
    <t>-13.9</t>
  </si>
  <si>
    <t>763.28</t>
  </si>
  <si>
    <t>-21.81</t>
  </si>
  <si>
    <t>445.8</t>
  </si>
  <si>
    <t>-108.27</t>
  </si>
  <si>
    <t>-0.86</t>
  </si>
  <si>
    <t>44.46</t>
  </si>
  <si>
    <t>241.57</t>
  </si>
  <si>
    <t>18.12</t>
  </si>
  <si>
    <t>39.5</t>
  </si>
  <si>
    <t>627.17</t>
  </si>
  <si>
    <t>1013.83</t>
  </si>
  <si>
    <t>101.38</t>
  </si>
  <si>
    <t>0.67</t>
  </si>
  <si>
    <t>-74.95</t>
  </si>
  <si>
    <t>1403.92</t>
  </si>
  <si>
    <t>29.46</t>
  </si>
  <si>
    <t>95.99</t>
  </si>
  <si>
    <t>-2.59</t>
  </si>
  <si>
    <t>40.05</t>
  </si>
  <si>
    <t>11.21</t>
  </si>
  <si>
    <t>-4.02</t>
  </si>
  <si>
    <t>4.81</t>
  </si>
  <si>
    <t>-3.69</t>
  </si>
  <si>
    <t>247.8</t>
  </si>
  <si>
    <t>-18.59</t>
  </si>
  <si>
    <t>152.76</t>
  </si>
  <si>
    <t>74.85</t>
  </si>
  <si>
    <t>7.27</t>
  </si>
  <si>
    <t>1819.86</t>
  </si>
  <si>
    <t>22.55</t>
  </si>
  <si>
    <t>583.8</t>
  </si>
  <si>
    <t>72.98</t>
  </si>
  <si>
    <t>211.17</t>
  </si>
  <si>
    <t>36.45</t>
  </si>
  <si>
    <t>32.59</t>
  </si>
  <si>
    <t>-7.74</t>
  </si>
  <si>
    <t>122.48</t>
  </si>
  <si>
    <t>2244.48</t>
  </si>
  <si>
    <t>493.79</t>
  </si>
  <si>
    <t>29.29</t>
  </si>
  <si>
    <t>455.1</t>
  </si>
  <si>
    <t>100.12</t>
  </si>
  <si>
    <t>31.05</t>
  </si>
  <si>
    <t>43.51</t>
  </si>
  <si>
    <t>662.88</t>
  </si>
  <si>
    <t>74.57</t>
  </si>
  <si>
    <t>487.98</t>
  </si>
  <si>
    <t>152.5</t>
  </si>
  <si>
    <t>47.3</t>
  </si>
  <si>
    <t>12.3</t>
  </si>
  <si>
    <t>4.13</t>
  </si>
  <si>
    <t>1.16</t>
  </si>
  <si>
    <t>155.12</t>
  </si>
  <si>
    <t>447.94</t>
  </si>
  <si>
    <t>89.59</t>
  </si>
  <si>
    <t>1.73</t>
  </si>
  <si>
    <t>1103.97</t>
  </si>
  <si>
    <t>496.79</t>
  </si>
  <si>
    <t>190.85</t>
  </si>
  <si>
    <t>-21.47</t>
  </si>
  <si>
    <t>51.97</t>
  </si>
  <si>
    <t>71.98</t>
  </si>
  <si>
    <t>21.59</t>
  </si>
  <si>
    <t>242.35</t>
  </si>
  <si>
    <t>-42.41</t>
  </si>
  <si>
    <t>221.92</t>
  </si>
  <si>
    <t>77.67</t>
  </si>
  <si>
    <t>19.43</t>
  </si>
  <si>
    <t>-49.55</t>
  </si>
  <si>
    <t>65.44</t>
  </si>
  <si>
    <t>-8.18</t>
  </si>
  <si>
    <t>192.19</t>
  </si>
  <si>
    <t>36.3</t>
  </si>
  <si>
    <t>1325.76</t>
  </si>
  <si>
    <t>149.15</t>
  </si>
  <si>
    <t>572.16</t>
  </si>
  <si>
    <t>35.76</t>
  </si>
  <si>
    <t>-14.59</t>
  </si>
  <si>
    <t>17.28</t>
  </si>
  <si>
    <t>216.4</t>
  </si>
  <si>
    <t>56.26</t>
  </si>
  <si>
    <t>132.16</t>
  </si>
  <si>
    <t>-31.33</t>
  </si>
  <si>
    <t>124.03</t>
  </si>
  <si>
    <t>296.71</t>
  </si>
  <si>
    <t>100.14</t>
  </si>
  <si>
    <t>207.24</t>
  </si>
  <si>
    <t>58.03</t>
  </si>
  <si>
    <t>53.32</t>
  </si>
  <si>
    <t>-19.55</t>
  </si>
  <si>
    <t>15.83</t>
  </si>
  <si>
    <t>1.81</t>
  </si>
  <si>
    <t>15.93</t>
  </si>
  <si>
    <t>424.27</t>
  </si>
  <si>
    <t>-10.61</t>
  </si>
  <si>
    <t>0.5</t>
  </si>
  <si>
    <t>-1.05</t>
  </si>
  <si>
    <t>9.57</t>
  </si>
  <si>
    <t>3.47</t>
  </si>
  <si>
    <t>30.36</t>
  </si>
  <si>
    <t>8.73</t>
  </si>
  <si>
    <t>142.86</t>
  </si>
  <si>
    <t>41.43</t>
  </si>
  <si>
    <t>292.27</t>
  </si>
  <si>
    <t>18.27</t>
  </si>
  <si>
    <t>173.66</t>
  </si>
  <si>
    <t>361.96</t>
  </si>
  <si>
    <t>101.35</t>
  </si>
  <si>
    <t>62.85</t>
  </si>
  <si>
    <t>818.38</t>
  </si>
  <si>
    <t>51.15</t>
  </si>
  <si>
    <t>20.34</t>
  </si>
  <si>
    <t>0.2</t>
  </si>
  <si>
    <t>5.52</t>
  </si>
  <si>
    <t>600.56</t>
  </si>
  <si>
    <t>-8.58</t>
  </si>
  <si>
    <t>300.42</t>
  </si>
  <si>
    <t>78.86</t>
  </si>
  <si>
    <t>230.35</t>
  </si>
  <si>
    <t>218.35</t>
  </si>
  <si>
    <t>-24.56</t>
  </si>
  <si>
    <t>78.6</t>
  </si>
  <si>
    <t>-62.88</t>
  </si>
  <si>
    <t>27.55</t>
  </si>
  <si>
    <t>0.12</t>
  </si>
  <si>
    <t>1.11</t>
  </si>
  <si>
    <t>34.66</t>
  </si>
  <si>
    <t>5.63</t>
  </si>
  <si>
    <t>81.55</t>
  </si>
  <si>
    <t>227.14</t>
  </si>
  <si>
    <t>-42.59</t>
  </si>
  <si>
    <t>191.88</t>
  </si>
  <si>
    <t>19.19</t>
  </si>
  <si>
    <t>-19.77</t>
  </si>
  <si>
    <t>767.21</t>
  </si>
  <si>
    <t>161.97</t>
  </si>
  <si>
    <t>3.62</t>
  </si>
  <si>
    <t>51.45</t>
  </si>
  <si>
    <t>37.06</t>
  </si>
  <si>
    <t>11.72</t>
  </si>
  <si>
    <t>184.26</t>
  </si>
  <si>
    <t>4.98</t>
  </si>
  <si>
    <t>-8.47</t>
  </si>
  <si>
    <t>182.35</t>
  </si>
  <si>
    <t>-18.24</t>
  </si>
  <si>
    <t>118.16</t>
  </si>
  <si>
    <t>-25.11</t>
  </si>
  <si>
    <t>946.76</t>
  </si>
  <si>
    <t>-694.29</t>
  </si>
  <si>
    <t>99.14</t>
  </si>
  <si>
    <t>8.67</t>
  </si>
  <si>
    <t>1737.18</t>
  </si>
  <si>
    <t>503.78</t>
  </si>
  <si>
    <t>704.25</t>
  </si>
  <si>
    <t>84.51</t>
  </si>
  <si>
    <t>141.76</t>
  </si>
  <si>
    <t>998.82</t>
  </si>
  <si>
    <t>29.96</t>
  </si>
  <si>
    <t>13.3</t>
  </si>
  <si>
    <t>47.92</t>
  </si>
  <si>
    <t>8.22</t>
  </si>
  <si>
    <t>21.12</t>
  </si>
  <si>
    <t>767.95</t>
  </si>
  <si>
    <t>287.98</t>
  </si>
  <si>
    <t>191.98</t>
  </si>
  <si>
    <t>19.2</t>
  </si>
  <si>
    <t>274.77</t>
  </si>
  <si>
    <t>126.39</t>
  </si>
  <si>
    <t>-5.69</t>
  </si>
  <si>
    <t>33.29</t>
  </si>
  <si>
    <t>38.98</t>
  </si>
  <si>
    <t>-50.67</t>
  </si>
  <si>
    <t>8.74</t>
  </si>
  <si>
    <t>-4.8</t>
  </si>
  <si>
    <t>88.8</t>
  </si>
  <si>
    <t>48.36</t>
  </si>
  <si>
    <t>217.58</t>
  </si>
  <si>
    <t>328.78</t>
  </si>
  <si>
    <t>28.77</t>
  </si>
  <si>
    <t>-3.66</t>
  </si>
  <si>
    <t>551.99</t>
  </si>
  <si>
    <t>-459.99</t>
  </si>
  <si>
    <t>27.97</t>
  </si>
  <si>
    <t>6.99</t>
  </si>
  <si>
    <t>251.96</t>
  </si>
  <si>
    <t>-50.39</t>
  </si>
  <si>
    <t>523.76</t>
  </si>
  <si>
    <t>-192.05</t>
  </si>
  <si>
    <t>30.74</t>
  </si>
  <si>
    <t>35.45</t>
  </si>
  <si>
    <t>12.85</t>
  </si>
  <si>
    <t>39.13</t>
  </si>
  <si>
    <t>1573.49</t>
  </si>
  <si>
    <t>196.69</t>
  </si>
  <si>
    <t>29.68</t>
  </si>
  <si>
    <t>47.53</t>
  </si>
  <si>
    <t>16.16</t>
  </si>
  <si>
    <t>63.2</t>
  </si>
  <si>
    <t>23.38</t>
  </si>
  <si>
    <t>113.97</t>
  </si>
  <si>
    <t>27.35</t>
  </si>
  <si>
    <t>17.97</t>
  </si>
  <si>
    <t>195.64</t>
  </si>
  <si>
    <t>91.95</t>
  </si>
  <si>
    <t>1687.8</t>
  </si>
  <si>
    <t>742.63</t>
  </si>
  <si>
    <t>341.96</t>
  </si>
  <si>
    <t>78.65</t>
  </si>
  <si>
    <t>605.88</t>
  </si>
  <si>
    <t>151.47</t>
  </si>
  <si>
    <t>59.49</t>
  </si>
  <si>
    <t>34.77</t>
  </si>
  <si>
    <t>11.47</t>
  </si>
  <si>
    <t>452.45</t>
  </si>
  <si>
    <t>-244.32</t>
  </si>
  <si>
    <t>62.98</t>
  </si>
  <si>
    <t>-14.7</t>
  </si>
  <si>
    <t>-950.4</t>
  </si>
  <si>
    <t>89.58</t>
  </si>
  <si>
    <t>4.48</t>
  </si>
  <si>
    <t>85.52</t>
  </si>
  <si>
    <t>2.66</t>
  </si>
  <si>
    <t>9.62</t>
  </si>
  <si>
    <t>398.4</t>
  </si>
  <si>
    <t>84.66</t>
  </si>
  <si>
    <t>1352.4</t>
  </si>
  <si>
    <t>-437.54</t>
  </si>
  <si>
    <t>39.9</t>
  </si>
  <si>
    <t>19.95</t>
  </si>
  <si>
    <t>192.22</t>
  </si>
  <si>
    <t>69.2</t>
  </si>
  <si>
    <t>61.58</t>
  </si>
  <si>
    <t>-6.93</t>
  </si>
  <si>
    <t>17.48</t>
  </si>
  <si>
    <t>13.17</t>
  </si>
  <si>
    <t>87.36</t>
  </si>
  <si>
    <t>56.16</t>
  </si>
  <si>
    <t>17.55</t>
  </si>
  <si>
    <t>9.25</t>
  </si>
  <si>
    <t>106.32</t>
  </si>
  <si>
    <t>49.97</t>
  </si>
  <si>
    <t>163.44</t>
  </si>
  <si>
    <t>45.76</t>
  </si>
  <si>
    <t>42.76</t>
  </si>
  <si>
    <t>51.55</t>
  </si>
  <si>
    <t>24.23</t>
  </si>
  <si>
    <t>1018.1</t>
  </si>
  <si>
    <t>-373.3</t>
  </si>
  <si>
    <t>465.18</t>
  </si>
  <si>
    <t>120.95</t>
  </si>
  <si>
    <t>1.56</t>
  </si>
  <si>
    <t>235.19</t>
  </si>
  <si>
    <t>-43.12</t>
  </si>
  <si>
    <t>26.38</t>
  </si>
  <si>
    <t>10.38</t>
  </si>
  <si>
    <t>107.12</t>
  </si>
  <si>
    <t>-21.42</t>
  </si>
  <si>
    <t>70.01</t>
  </si>
  <si>
    <t>24.5</t>
  </si>
  <si>
    <t>77.6</t>
  </si>
  <si>
    <t>38.02</t>
  </si>
  <si>
    <t>464.85</t>
  </si>
  <si>
    <t>92.97</t>
  </si>
  <si>
    <t>254.74</t>
  </si>
  <si>
    <t>-312.06</t>
  </si>
  <si>
    <t>6.68</t>
  </si>
  <si>
    <t>88.96</t>
  </si>
  <si>
    <t>10.01</t>
  </si>
  <si>
    <t>102.44</t>
  </si>
  <si>
    <t>-13.17</t>
  </si>
  <si>
    <t>199.3</t>
  </si>
  <si>
    <t>-8.54</t>
  </si>
  <si>
    <t>29.04</t>
  </si>
  <si>
    <t>13.94</t>
  </si>
  <si>
    <t>2.13</t>
  </si>
  <si>
    <t>182.72</t>
  </si>
  <si>
    <t>84.05</t>
  </si>
  <si>
    <t>181.99</t>
  </si>
  <si>
    <t>-54.6</t>
  </si>
  <si>
    <t>431.98</t>
  </si>
  <si>
    <t>-100.79</t>
  </si>
  <si>
    <t>-36.25</t>
  </si>
  <si>
    <t>2803.92</t>
  </si>
  <si>
    <t>4297.64</t>
  </si>
  <si>
    <t>-1862.31</t>
  </si>
  <si>
    <t>5.01</t>
  </si>
  <si>
    <t>227.36</t>
  </si>
  <si>
    <t>81.85</t>
  </si>
  <si>
    <t>1919.98</t>
  </si>
  <si>
    <t>53.34</t>
  </si>
  <si>
    <t>16.54</t>
  </si>
  <si>
    <t>16.15</t>
  </si>
  <si>
    <t>28.4</t>
  </si>
  <si>
    <t>50.99</t>
  </si>
  <si>
    <t>136.92</t>
  </si>
  <si>
    <t>41.08</t>
  </si>
  <si>
    <t>74.52</t>
  </si>
  <si>
    <t>90.88</t>
  </si>
  <si>
    <t>15.15</t>
  </si>
  <si>
    <t>1.53</t>
  </si>
  <si>
    <t>1268.82</t>
  </si>
  <si>
    <t>266.45</t>
  </si>
  <si>
    <t>283.92</t>
  </si>
  <si>
    <t>82.34</t>
  </si>
  <si>
    <t>-4.99</t>
  </si>
  <si>
    <t>4.4</t>
  </si>
  <si>
    <t>670.75</t>
  </si>
  <si>
    <t>-125.77</t>
  </si>
  <si>
    <t>29.9</t>
  </si>
  <si>
    <t>13.46</t>
  </si>
  <si>
    <t>311.15</t>
  </si>
  <si>
    <t>146.24</t>
  </si>
  <si>
    <t>107.98</t>
  </si>
  <si>
    <t>9.54</t>
  </si>
  <si>
    <t>5.81</t>
  </si>
  <si>
    <t>1.8</t>
  </si>
  <si>
    <t>20.8</t>
  </si>
  <si>
    <t>6.5</t>
  </si>
  <si>
    <t>13.53</t>
  </si>
  <si>
    <t>-30.59</t>
  </si>
  <si>
    <t>203.92</t>
  </si>
  <si>
    <t>22.94</t>
  </si>
  <si>
    <t>479.95</t>
  </si>
  <si>
    <t>89.99</t>
  </si>
  <si>
    <t>77.24</t>
  </si>
  <si>
    <t>7.72</t>
  </si>
  <si>
    <t>14.95</t>
  </si>
  <si>
    <t>-11.96</t>
  </si>
  <si>
    <t>-1.68</t>
  </si>
  <si>
    <t>26.42</t>
  </si>
  <si>
    <t>625.99</t>
  </si>
  <si>
    <t>187.8</t>
  </si>
  <si>
    <t>134.97</t>
  </si>
  <si>
    <t>64.79</t>
  </si>
  <si>
    <t>699.98</t>
  </si>
  <si>
    <t>195.99</t>
  </si>
  <si>
    <t>139.95</t>
  </si>
  <si>
    <t>26.59</t>
  </si>
  <si>
    <t>4.18</t>
  </si>
  <si>
    <t>541.44</t>
  </si>
  <si>
    <t>157.02</t>
  </si>
  <si>
    <t>17.31</t>
  </si>
  <si>
    <t>87.71</t>
  </si>
  <si>
    <t>41.22</t>
  </si>
  <si>
    <t>61.06</t>
  </si>
  <si>
    <t>28.09</t>
  </si>
  <si>
    <t>35.54</t>
  </si>
  <si>
    <t>-0.89</t>
  </si>
  <si>
    <t>286.79</t>
  </si>
  <si>
    <t>2541.98</t>
  </si>
  <si>
    <t>1270.99</t>
  </si>
  <si>
    <t>20.63</t>
  </si>
  <si>
    <t>26.88</t>
  </si>
  <si>
    <t>-3.39</t>
  </si>
  <si>
    <t>2.2</t>
  </si>
  <si>
    <t>105.98</t>
  </si>
  <si>
    <t>493.92</t>
  </si>
  <si>
    <t>-28.22</t>
  </si>
  <si>
    <t>538.92</t>
  </si>
  <si>
    <t>80.84</t>
  </si>
  <si>
    <t>161.57</t>
  </si>
  <si>
    <t>-28.27</t>
  </si>
  <si>
    <t>389.7</t>
  </si>
  <si>
    <t>43.84</t>
  </si>
  <si>
    <t>58.72</t>
  </si>
  <si>
    <t>27.01</t>
  </si>
  <si>
    <t>184.75</t>
  </si>
  <si>
    <t>-20.78</t>
  </si>
  <si>
    <t>0.44</t>
  </si>
  <si>
    <t>55.33</t>
  </si>
  <si>
    <t>-36.12</t>
  </si>
  <si>
    <t>95.84</t>
  </si>
  <si>
    <t>787.53</t>
  </si>
  <si>
    <t>165.38</t>
  </si>
  <si>
    <t>101.88</t>
  </si>
  <si>
    <t>29.34</t>
  </si>
  <si>
    <t>383.61</t>
  </si>
  <si>
    <t>63.93</t>
  </si>
  <si>
    <t>563.4</t>
  </si>
  <si>
    <t>67.61</t>
  </si>
  <si>
    <t>60.69</t>
  </si>
  <si>
    <t>16.39</t>
  </si>
  <si>
    <t>466.16</t>
  </si>
  <si>
    <t>-93.23</t>
  </si>
  <si>
    <t>10.31</t>
  </si>
  <si>
    <t>-1.29</t>
  </si>
  <si>
    <t>-1.79</t>
  </si>
  <si>
    <t>99.37</t>
  </si>
  <si>
    <t>-7.1</t>
  </si>
  <si>
    <t>-5.45</t>
  </si>
  <si>
    <t>-16.82</t>
  </si>
  <si>
    <t>-1.88</t>
  </si>
  <si>
    <t>180.98</t>
  </si>
  <si>
    <t>-470.55</t>
  </si>
  <si>
    <t>435.26</t>
  </si>
  <si>
    <t>95.76</t>
  </si>
  <si>
    <t>1119.98</t>
  </si>
  <si>
    <t>377.99</t>
  </si>
  <si>
    <t>119.85</t>
  </si>
  <si>
    <t>52.73</t>
  </si>
  <si>
    <t>69.28</t>
  </si>
  <si>
    <t>33.25</t>
  </si>
  <si>
    <t>170.51</t>
  </si>
  <si>
    <t>512.94</t>
  </si>
  <si>
    <t>97.46</t>
  </si>
  <si>
    <t>860.93</t>
  </si>
  <si>
    <t>189.4</t>
  </si>
  <si>
    <t>769.95</t>
  </si>
  <si>
    <t>223.29</t>
  </si>
  <si>
    <t>14.98</t>
  </si>
  <si>
    <t>373.08</t>
  </si>
  <si>
    <t>82.08</t>
  </si>
  <si>
    <t>113.52</t>
  </si>
  <si>
    <t>29.8</t>
  </si>
  <si>
    <t>359.88</t>
  </si>
  <si>
    <t>22.49</t>
  </si>
  <si>
    <t>-1.89</t>
  </si>
  <si>
    <t>89.82</t>
  </si>
  <si>
    <t>25.15</t>
  </si>
  <si>
    <t>30.88</t>
  </si>
  <si>
    <t>3.86</t>
  </si>
  <si>
    <t>915.14</t>
  </si>
  <si>
    <t>102.95</t>
  </si>
  <si>
    <t>671.94</t>
  </si>
  <si>
    <t>315.81</t>
  </si>
  <si>
    <t>2.74</t>
  </si>
  <si>
    <t>0.74</t>
  </si>
  <si>
    <t>2.17</t>
  </si>
  <si>
    <t>46.74</t>
  </si>
  <si>
    <t>11.69</t>
  </si>
  <si>
    <t>6354.95</t>
  </si>
  <si>
    <t>3177.48</t>
  </si>
  <si>
    <t>171.96</t>
  </si>
  <si>
    <t>43.13</t>
  </si>
  <si>
    <t>18.11</t>
  </si>
  <si>
    <t>17.52</t>
  </si>
  <si>
    <t>6.31</t>
  </si>
  <si>
    <t>15.02</t>
  </si>
  <si>
    <t>33.82</t>
  </si>
  <si>
    <t>9.13</t>
  </si>
  <si>
    <t>453.58</t>
  </si>
  <si>
    <t>39.69</t>
  </si>
  <si>
    <t>1247.64</t>
  </si>
  <si>
    <t>349.34</t>
  </si>
  <si>
    <t>3149.93</t>
  </si>
  <si>
    <t>1480.47</t>
  </si>
  <si>
    <t>209.7</t>
  </si>
  <si>
    <t>100.66</t>
  </si>
  <si>
    <t>17.57</t>
  </si>
  <si>
    <t>33.36</t>
  </si>
  <si>
    <t>40.14</t>
  </si>
  <si>
    <t>19.67</t>
  </si>
  <si>
    <t>14.5</t>
  </si>
  <si>
    <t>65.58</t>
  </si>
  <si>
    <t>383.47</t>
  </si>
  <si>
    <t>-67.67</t>
  </si>
  <si>
    <t>51.84</t>
  </si>
  <si>
    <t>24.88</t>
  </si>
  <si>
    <t>-4.4</t>
  </si>
  <si>
    <t>18.86</t>
  </si>
  <si>
    <t>29.3</t>
  </si>
  <si>
    <t>49.85</t>
  </si>
  <si>
    <t>16.82</t>
  </si>
  <si>
    <t>1087.94</t>
  </si>
  <si>
    <t>353.58</t>
  </si>
  <si>
    <t>20.14</t>
  </si>
  <si>
    <t>962.08</t>
  </si>
  <si>
    <t>156.34</t>
  </si>
  <si>
    <t>-9.85</t>
  </si>
  <si>
    <t>295.46</t>
  </si>
  <si>
    <t>96.02</t>
  </si>
  <si>
    <t>18.39</t>
  </si>
  <si>
    <t>5.29</t>
  </si>
  <si>
    <t>14.11</t>
  </si>
  <si>
    <t>-21.17</t>
  </si>
  <si>
    <t>1487.98</t>
  </si>
  <si>
    <t>19.56</t>
  </si>
  <si>
    <t>150.41</t>
  </si>
  <si>
    <t>-33.84</t>
  </si>
  <si>
    <t>31.56</t>
  </si>
  <si>
    <t>14.2</t>
  </si>
  <si>
    <t>27.92</t>
  </si>
  <si>
    <t>0.56</t>
  </si>
  <si>
    <t>192.72</t>
  </si>
  <si>
    <t>92.51</t>
  </si>
  <si>
    <t>359.06</t>
  </si>
  <si>
    <t>-35.91</t>
  </si>
  <si>
    <t>0.52</t>
  </si>
  <si>
    <t>46.9</t>
  </si>
  <si>
    <t>40.03</t>
  </si>
  <si>
    <t>12.51</t>
  </si>
  <si>
    <t>5.03</t>
  </si>
  <si>
    <t>3393.68</t>
  </si>
  <si>
    <t>610.86</t>
  </si>
  <si>
    <t>1085.42</t>
  </si>
  <si>
    <t>282.21</t>
  </si>
  <si>
    <t>13.11</t>
  </si>
  <si>
    <t>83.7</t>
  </si>
  <si>
    <t>166.24</t>
  </si>
  <si>
    <t>24.94</t>
  </si>
  <si>
    <t>33.4</t>
  </si>
  <si>
    <t>11.23</t>
  </si>
  <si>
    <t>1166.92</t>
  </si>
  <si>
    <t>131.28</t>
  </si>
  <si>
    <t>73.28</t>
  </si>
  <si>
    <t>21.25</t>
  </si>
  <si>
    <t>212.64</t>
  </si>
  <si>
    <t>99.94</t>
  </si>
  <si>
    <t>9.87</t>
  </si>
  <si>
    <t>53.25</t>
  </si>
  <si>
    <t>20.77</t>
  </si>
  <si>
    <t>9.56</t>
  </si>
  <si>
    <t>1.45</t>
  </si>
  <si>
    <t>17.64</t>
  </si>
  <si>
    <t>8.11</t>
  </si>
  <si>
    <t>23.52</t>
  </si>
  <si>
    <t>8.53</t>
  </si>
  <si>
    <t>366.74</t>
  </si>
  <si>
    <t>-110.02</t>
  </si>
  <si>
    <t>79.96</t>
  </si>
  <si>
    <t>-7.83</t>
  </si>
  <si>
    <t>32.19</t>
  </si>
  <si>
    <t>-80.48</t>
  </si>
  <si>
    <t>50.12</t>
  </si>
  <si>
    <t>-0.63</t>
  </si>
  <si>
    <t>9.16</t>
  </si>
  <si>
    <t>-13.73</t>
  </si>
  <si>
    <t>24.29</t>
  </si>
  <si>
    <t>87.8</t>
  </si>
  <si>
    <t>32.93</t>
  </si>
  <si>
    <t>4.35</t>
  </si>
  <si>
    <t>108.4</t>
  </si>
  <si>
    <t>22.76</t>
  </si>
  <si>
    <t>27.79</t>
  </si>
  <si>
    <t>644.08</t>
  </si>
  <si>
    <t>107.35</t>
  </si>
  <si>
    <t>2.63</t>
  </si>
  <si>
    <t>12.76</t>
  </si>
  <si>
    <t>599.98</t>
  </si>
  <si>
    <t>209.99</t>
  </si>
  <si>
    <t>157.79</t>
  </si>
  <si>
    <t>-115.72</t>
  </si>
  <si>
    <t>18.4</t>
  </si>
  <si>
    <t>563.81</t>
  </si>
  <si>
    <t>21.14</t>
  </si>
  <si>
    <t>-6.95</t>
  </si>
  <si>
    <t>547.14</t>
  </si>
  <si>
    <t>-68.39</t>
  </si>
  <si>
    <t>14.85</t>
  </si>
  <si>
    <t>-3.22</t>
  </si>
  <si>
    <t>-9.8</t>
  </si>
  <si>
    <t>352.45</t>
  </si>
  <si>
    <t>-211.47</t>
  </si>
  <si>
    <t>23.9</t>
  </si>
  <si>
    <t>892.22</t>
  </si>
  <si>
    <t>89.22</t>
  </si>
  <si>
    <t>239.94</t>
  </si>
  <si>
    <t>6.44</t>
  </si>
  <si>
    <t>42.05</t>
  </si>
  <si>
    <t>5.26</t>
  </si>
  <si>
    <t>25.49</t>
  </si>
  <si>
    <t>-12.08</t>
  </si>
  <si>
    <t>9.65</t>
  </si>
  <si>
    <t>-16.88</t>
  </si>
  <si>
    <t>47.95</t>
  </si>
  <si>
    <t>463.25</t>
  </si>
  <si>
    <t>-1181.28</t>
  </si>
  <si>
    <t>383.95</t>
  </si>
  <si>
    <t>11.74</t>
  </si>
  <si>
    <t>369.91</t>
  </si>
  <si>
    <t>-13.87</t>
  </si>
  <si>
    <t>3.05</t>
  </si>
  <si>
    <t>370.14</t>
  </si>
  <si>
    <t>144.35</t>
  </si>
  <si>
    <t>12.83</t>
  </si>
  <si>
    <t>142.04</t>
  </si>
  <si>
    <t>38.35</t>
  </si>
  <si>
    <t>6.01</t>
  </si>
  <si>
    <t>85.14</t>
  </si>
  <si>
    <t>34.91</t>
  </si>
  <si>
    <t>21.99</t>
  </si>
  <si>
    <t>406.6</t>
  </si>
  <si>
    <t>113.85</t>
  </si>
  <si>
    <t>67.36</t>
  </si>
  <si>
    <t>10.1</t>
  </si>
  <si>
    <t>54.53</t>
  </si>
  <si>
    <t>639.97</t>
  </si>
  <si>
    <t>215.99</t>
  </si>
  <si>
    <t>52.76</t>
  </si>
  <si>
    <t>24.27</t>
  </si>
  <si>
    <t>40.74</t>
  </si>
  <si>
    <t>199.96</t>
  </si>
  <si>
    <t>710.83</t>
  </si>
  <si>
    <t>-97.74</t>
  </si>
  <si>
    <t>12.88</t>
  </si>
  <si>
    <t>0.39</t>
  </si>
  <si>
    <t>54.82</t>
  </si>
  <si>
    <t>17.82</t>
  </si>
  <si>
    <t>37.68</t>
  </si>
  <si>
    <t>258.58</t>
  </si>
  <si>
    <t>19.39</t>
  </si>
  <si>
    <t>75.84</t>
  </si>
  <si>
    <t>29.58</t>
  </si>
  <si>
    <t>17.43</t>
  </si>
  <si>
    <t>-15.1</t>
  </si>
  <si>
    <t>479.92</t>
  </si>
  <si>
    <t>-113.28</t>
  </si>
  <si>
    <t>211.37</t>
  </si>
  <si>
    <t>-45.29</t>
  </si>
  <si>
    <t>35.21</t>
  </si>
  <si>
    <t>45.22</t>
  </si>
  <si>
    <t>10.42</t>
  </si>
  <si>
    <t>1.28</t>
  </si>
  <si>
    <t>118.78</t>
  </si>
  <si>
    <t>-27.72</t>
  </si>
  <si>
    <t>0.24</t>
  </si>
  <si>
    <t>55.47</t>
  </si>
  <si>
    <t>-46.23</t>
  </si>
  <si>
    <t>4.09</t>
  </si>
  <si>
    <t>1439.97</t>
  </si>
  <si>
    <t>485.99</t>
  </si>
  <si>
    <t>43.56</t>
  </si>
  <si>
    <t>-4.9</t>
  </si>
  <si>
    <t>569.64</t>
  </si>
  <si>
    <t>148.11</t>
  </si>
  <si>
    <t>9.14</t>
  </si>
  <si>
    <t>4.57</t>
  </si>
  <si>
    <t>1196.86</t>
  </si>
  <si>
    <t>119.69</t>
  </si>
  <si>
    <t>523.26</t>
  </si>
  <si>
    <t>125.58</t>
  </si>
  <si>
    <t>127.76</t>
  </si>
  <si>
    <t>323.37</t>
  </si>
  <si>
    <t>129.35</t>
  </si>
  <si>
    <t>68.6</t>
  </si>
  <si>
    <t>1447.65</t>
  </si>
  <si>
    <t>419.82</t>
  </si>
  <si>
    <t>99.6</t>
  </si>
  <si>
    <t>36.85</t>
  </si>
  <si>
    <t>62.3</t>
  </si>
  <si>
    <t>10.71</t>
  </si>
  <si>
    <t>38.22</t>
  </si>
  <si>
    <t>17.1</t>
  </si>
  <si>
    <t>106.5</t>
  </si>
  <si>
    <t>41.54</t>
  </si>
  <si>
    <t>21.93</t>
  </si>
  <si>
    <t>947.17</t>
  </si>
  <si>
    <t>115.44</t>
  </si>
  <si>
    <t>30.01</t>
  </si>
  <si>
    <t>41.42</t>
  </si>
  <si>
    <t>244.77</t>
  </si>
  <si>
    <t>24.48</t>
  </si>
  <si>
    <t>-6.9</t>
  </si>
  <si>
    <t>56.69</t>
  </si>
  <si>
    <t>-20.25</t>
  </si>
  <si>
    <t>97.97</t>
  </si>
  <si>
    <t>19.57</t>
  </si>
  <si>
    <t>-52.83</t>
  </si>
  <si>
    <t>310.39</t>
  </si>
  <si>
    <t>-512.15</t>
  </si>
  <si>
    <t>77.75</t>
  </si>
  <si>
    <t>595.38</t>
  </si>
  <si>
    <t>297.69</t>
  </si>
  <si>
    <t>117.46</t>
  </si>
  <si>
    <t>44.05</t>
  </si>
  <si>
    <t>81.43</t>
  </si>
  <si>
    <t>191.96</t>
  </si>
  <si>
    <t>51.83</t>
  </si>
  <si>
    <t>9.8</t>
  </si>
  <si>
    <t>469.95</t>
  </si>
  <si>
    <t>131.59</t>
  </si>
  <si>
    <t>209.88</t>
  </si>
  <si>
    <t>35.68</t>
  </si>
  <si>
    <t>64.14</t>
  </si>
  <si>
    <t>25.99</t>
  </si>
  <si>
    <t>7.54</t>
  </si>
  <si>
    <t>4.53</t>
  </si>
  <si>
    <t>206.43</t>
  </si>
  <si>
    <t>90.83</t>
  </si>
  <si>
    <t>272.4</t>
  </si>
  <si>
    <t>76.27</t>
  </si>
  <si>
    <t>221.02</t>
  </si>
  <si>
    <t>-55.26</t>
  </si>
  <si>
    <t>128.06</t>
  </si>
  <si>
    <t>-23.78</t>
  </si>
  <si>
    <t>21.34</t>
  </si>
  <si>
    <t>831.94</t>
  </si>
  <si>
    <t>-114.39</t>
  </si>
  <si>
    <t>97.04</t>
  </si>
  <si>
    <t>72.78</t>
  </si>
  <si>
    <t>-18.2</t>
  </si>
  <si>
    <t>408.42</t>
  </si>
  <si>
    <t>-5.83</t>
  </si>
  <si>
    <t>63.94</t>
  </si>
  <si>
    <t>6.39</t>
  </si>
  <si>
    <t>311.98</t>
  </si>
  <si>
    <t>50.35</t>
  </si>
  <si>
    <t>17.62</t>
  </si>
  <si>
    <t>191.52</t>
  </si>
  <si>
    <t>-76.61</t>
  </si>
  <si>
    <t>22.74</t>
  </si>
  <si>
    <t>8.87</t>
  </si>
  <si>
    <t>1267.53</t>
  </si>
  <si>
    <t>316.88</t>
  </si>
  <si>
    <t>1379.92</t>
  </si>
  <si>
    <t>648.56</t>
  </si>
  <si>
    <t>3.27</t>
  </si>
  <si>
    <t>0.73</t>
  </si>
  <si>
    <t>8.65</t>
  </si>
  <si>
    <t>-20.33</t>
  </si>
  <si>
    <t>23.83</t>
  </si>
  <si>
    <t>-18.87</t>
  </si>
  <si>
    <t>186.73</t>
  </si>
  <si>
    <t>41.5</t>
  </si>
  <si>
    <t>3812.97</t>
  </si>
  <si>
    <t>1906.49</t>
  </si>
  <si>
    <t>213.12</t>
  </si>
  <si>
    <t>-15.22</t>
  </si>
  <si>
    <t>1022.97</t>
  </si>
  <si>
    <t>-255.74</t>
  </si>
  <si>
    <t>34.65</t>
  </si>
  <si>
    <t>31.4</t>
  </si>
  <si>
    <t>209.5</t>
  </si>
  <si>
    <t>58.66</t>
  </si>
  <si>
    <t>24.3</t>
  </si>
  <si>
    <t>10.45</t>
  </si>
  <si>
    <t>88.75</t>
  </si>
  <si>
    <t>172.7</t>
  </si>
  <si>
    <t>4.41</t>
  </si>
  <si>
    <t>37.32</t>
  </si>
  <si>
    <t>35.06</t>
  </si>
  <si>
    <t>10.52</t>
  </si>
  <si>
    <t>8.86</t>
  </si>
  <si>
    <t>158.38</t>
  </si>
  <si>
    <t>13.86</t>
  </si>
  <si>
    <t>106.54</t>
  </si>
  <si>
    <t>59.9</t>
  </si>
  <si>
    <t>14.23</t>
  </si>
  <si>
    <t>23.7</t>
  </si>
  <si>
    <t>6.52</t>
  </si>
  <si>
    <t>18.2</t>
  </si>
  <si>
    <t>2.05</t>
  </si>
  <si>
    <t>-0.34</t>
  </si>
  <si>
    <t>844.12</t>
  </si>
  <si>
    <t>-36.18</t>
  </si>
  <si>
    <t>76.75</t>
  </si>
  <si>
    <t>62.5</t>
  </si>
  <si>
    <t>21.87</t>
  </si>
  <si>
    <t>26.8</t>
  </si>
  <si>
    <t>-8.92</t>
  </si>
  <si>
    <t>946.34</t>
  </si>
  <si>
    <t>118.29</t>
  </si>
  <si>
    <t>125.93</t>
  </si>
  <si>
    <t>35.26</t>
  </si>
  <si>
    <t>244.01</t>
  </si>
  <si>
    <t>-31.37</t>
  </si>
  <si>
    <t>5.38</t>
  </si>
  <si>
    <t>8.35</t>
  </si>
  <si>
    <t>0.59</t>
  </si>
  <si>
    <t>43.98</t>
  </si>
  <si>
    <t>105.83</t>
  </si>
  <si>
    <t>123.96</t>
  </si>
  <si>
    <t>37.94</t>
  </si>
  <si>
    <t>18.21</t>
  </si>
  <si>
    <t>30.19</t>
  </si>
  <si>
    <t>21.29</t>
  </si>
  <si>
    <t>2799.94</t>
  </si>
  <si>
    <t>1014.98</t>
  </si>
  <si>
    <t>48.81</t>
  </si>
  <si>
    <t>70.97</t>
  </si>
  <si>
    <t>-191.62</t>
  </si>
  <si>
    <t>36.78</t>
  </si>
  <si>
    <t>3.68</t>
  </si>
  <si>
    <t>191.97</t>
  </si>
  <si>
    <t>16.8</t>
  </si>
  <si>
    <t>14.59</t>
  </si>
  <si>
    <t>4.92</t>
  </si>
  <si>
    <t>21.97</t>
  </si>
  <si>
    <t>-15.93</t>
  </si>
  <si>
    <t>619.15</t>
  </si>
  <si>
    <t>69.65</t>
  </si>
  <si>
    <t>127.9</t>
  </si>
  <si>
    <t>41.57</t>
  </si>
  <si>
    <t>222.38</t>
  </si>
  <si>
    <t>5.6</t>
  </si>
  <si>
    <t>198.27</t>
  </si>
  <si>
    <t>47.36</t>
  </si>
  <si>
    <t>17.76</t>
  </si>
  <si>
    <t>200.98</t>
  </si>
  <si>
    <t>97.7</t>
  </si>
  <si>
    <t>31.75</t>
  </si>
  <si>
    <t>4.9</t>
  </si>
  <si>
    <t>-3.43</t>
  </si>
  <si>
    <t>509.96</t>
  </si>
  <si>
    <t>122.91</t>
  </si>
  <si>
    <t>34.41</t>
  </si>
  <si>
    <t>97.57</t>
  </si>
  <si>
    <t>-6.1</t>
  </si>
  <si>
    <t>722.35</t>
  </si>
  <si>
    <t>81.26</t>
  </si>
  <si>
    <t>-10.39</t>
  </si>
  <si>
    <t>255.97</t>
  </si>
  <si>
    <t>-49.92</t>
  </si>
  <si>
    <t>14.09</t>
  </si>
  <si>
    <t>31.5</t>
  </si>
  <si>
    <t>55.6</t>
  </si>
  <si>
    <t>16.12</t>
  </si>
  <si>
    <t>10.86</t>
  </si>
  <si>
    <t>163.14</t>
  </si>
  <si>
    <t>-4.91</t>
  </si>
  <si>
    <t>-52.96</t>
  </si>
  <si>
    <t>26.98</t>
  </si>
  <si>
    <t>8.77</t>
  </si>
  <si>
    <t>-18.03</t>
  </si>
  <si>
    <t>2973.32</t>
  </si>
  <si>
    <t>334.5</t>
  </si>
  <si>
    <t>104.79</t>
  </si>
  <si>
    <t>775.73</t>
  </si>
  <si>
    <t>58.18</t>
  </si>
  <si>
    <t>186.69</t>
  </si>
  <si>
    <t>87.74</t>
  </si>
  <si>
    <t>-12.8</t>
  </si>
  <si>
    <t>850.5</t>
  </si>
  <si>
    <t>245.7</t>
  </si>
  <si>
    <t>75.33</t>
  </si>
  <si>
    <t>19.59</t>
  </si>
  <si>
    <t>602.65</t>
  </si>
  <si>
    <t>-163.58</t>
  </si>
  <si>
    <t>7.66</t>
  </si>
  <si>
    <t>-13.02</t>
  </si>
  <si>
    <t>845.73</t>
  </si>
  <si>
    <t>84.57</t>
  </si>
  <si>
    <t>127.96</t>
  </si>
  <si>
    <t>467.04</t>
  </si>
  <si>
    <t>58.38</t>
  </si>
  <si>
    <t>32.37</t>
  </si>
  <si>
    <t>11.73</t>
  </si>
  <si>
    <t>207.98</t>
  </si>
  <si>
    <t>153.73</t>
  </si>
  <si>
    <t>53.8</t>
  </si>
  <si>
    <t>12.22</t>
  </si>
  <si>
    <t>50.38</t>
  </si>
  <si>
    <t>20.24</t>
  </si>
  <si>
    <t>7.89</t>
  </si>
  <si>
    <t>105.69</t>
  </si>
  <si>
    <t>-28.69</t>
  </si>
  <si>
    <t>-79.91</t>
  </si>
  <si>
    <t>104.93</t>
  </si>
  <si>
    <t>-4.5</t>
  </si>
  <si>
    <t>13.05</t>
  </si>
  <si>
    <t>45.99</t>
  </si>
  <si>
    <t>13.34</t>
  </si>
  <si>
    <t>2.06</t>
  </si>
  <si>
    <t>16.24</t>
  </si>
  <si>
    <t>2.44</t>
  </si>
  <si>
    <t>77.55</t>
  </si>
  <si>
    <t>21.71</t>
  </si>
  <si>
    <t>540.57</t>
  </si>
  <si>
    <t>140.55</t>
  </si>
  <si>
    <t>167.76</t>
  </si>
  <si>
    <t>-4.16</t>
  </si>
  <si>
    <t>-86.06</t>
  </si>
  <si>
    <t>8.04</t>
  </si>
  <si>
    <t>2.91</t>
  </si>
  <si>
    <t>85.06</t>
  </si>
  <si>
    <t>28.71</t>
  </si>
  <si>
    <t>160.32</t>
  </si>
  <si>
    <t>44.89</t>
  </si>
  <si>
    <t>128.85</t>
  </si>
  <si>
    <t>3.87</t>
  </si>
  <si>
    <t>151.96</t>
  </si>
  <si>
    <t>36.47</t>
  </si>
  <si>
    <t>26.27</t>
  </si>
  <si>
    <t>80.88</t>
  </si>
  <si>
    <t>21.03</t>
  </si>
  <si>
    <t>1406.86</t>
  </si>
  <si>
    <t>140.69</t>
  </si>
  <si>
    <t>15.75</t>
  </si>
  <si>
    <t>7.56</t>
  </si>
  <si>
    <t>323.1</t>
  </si>
  <si>
    <t>61.39</t>
  </si>
  <si>
    <t>2567.84</t>
  </si>
  <si>
    <t>770.35</t>
  </si>
  <si>
    <t>173.49</t>
  </si>
  <si>
    <t>54.22</t>
  </si>
  <si>
    <t>-61.87</t>
  </si>
  <si>
    <t>-6.24</t>
  </si>
  <si>
    <t>274.8</t>
  </si>
  <si>
    <t>134.65</t>
  </si>
  <si>
    <t>2.98</t>
  </si>
  <si>
    <t>5.73</t>
  </si>
  <si>
    <t>-9.16</t>
  </si>
  <si>
    <t>42.24</t>
  </si>
  <si>
    <t>403.68</t>
  </si>
  <si>
    <t>181.66</t>
  </si>
  <si>
    <t>28.91</t>
  </si>
  <si>
    <t>35.28</t>
  </si>
  <si>
    <t>35.99</t>
  </si>
  <si>
    <t>989.97</t>
  </si>
  <si>
    <t>395.99</t>
  </si>
  <si>
    <t>1522.64</t>
  </si>
  <si>
    <t>169.18</t>
  </si>
  <si>
    <t>18.31</t>
  </si>
  <si>
    <t>-12.21</t>
  </si>
  <si>
    <t>143.13</t>
  </si>
  <si>
    <t>-393.6</t>
  </si>
  <si>
    <t>516.96</t>
  </si>
  <si>
    <t>-6.46</t>
  </si>
  <si>
    <t>173.21</t>
  </si>
  <si>
    <t>45.47</t>
  </si>
  <si>
    <t>113.1</t>
  </si>
  <si>
    <t>56.55</t>
  </si>
  <si>
    <t>355.36</t>
  </si>
  <si>
    <t>92.39</t>
  </si>
  <si>
    <t>140.38</t>
  </si>
  <si>
    <t>64.2</t>
  </si>
  <si>
    <t>-42.8</t>
  </si>
  <si>
    <t>-26.96</t>
  </si>
  <si>
    <t>72.6</t>
  </si>
  <si>
    <t>-8.17</t>
  </si>
  <si>
    <t>53.7</t>
  </si>
  <si>
    <t>10.2</t>
  </si>
  <si>
    <t>36.26</t>
  </si>
  <si>
    <t>56.3</t>
  </si>
  <si>
    <t>15.76</t>
  </si>
  <si>
    <t>29.16</t>
  </si>
  <si>
    <t>1123.92</t>
  </si>
  <si>
    <t>-182.64</t>
  </si>
  <si>
    <t>249.58</t>
  </si>
  <si>
    <t>48.67</t>
  </si>
  <si>
    <t>60.77</t>
  </si>
  <si>
    <t>-3.14</t>
  </si>
  <si>
    <t>1036.62</t>
  </si>
  <si>
    <t>43.3</t>
  </si>
  <si>
    <t>5.08</t>
  </si>
  <si>
    <t>36.62</t>
  </si>
  <si>
    <t>13.73</t>
  </si>
  <si>
    <t>24.78</t>
  </si>
  <si>
    <t>899.97</t>
  </si>
  <si>
    <t>314.99</t>
  </si>
  <si>
    <t>3.88</t>
  </si>
  <si>
    <t>29.84</t>
  </si>
  <si>
    <t>14.96</t>
  </si>
  <si>
    <t>51.07</t>
  </si>
  <si>
    <t>5.11</t>
  </si>
  <si>
    <t>82.37</t>
  </si>
  <si>
    <t>-19.56</t>
  </si>
  <si>
    <t>364.7</t>
  </si>
  <si>
    <t>-36.47</t>
  </si>
  <si>
    <t>40.26</t>
  </si>
  <si>
    <t>11.67</t>
  </si>
  <si>
    <t>-0.73</t>
  </si>
  <si>
    <t>225.58</t>
  </si>
  <si>
    <t>22.56</t>
  </si>
  <si>
    <t>28.75</t>
  </si>
  <si>
    <t>27.22</t>
  </si>
  <si>
    <t>197.37</t>
  </si>
  <si>
    <t>-25.38</t>
  </si>
  <si>
    <t>3050.38</t>
  </si>
  <si>
    <t>1143.89</t>
  </si>
  <si>
    <t>133.98</t>
  </si>
  <si>
    <t>33.5</t>
  </si>
  <si>
    <t>-3.33</t>
  </si>
  <si>
    <t>75.36</t>
  </si>
  <si>
    <t>20.72</t>
  </si>
  <si>
    <t>51.98</t>
  </si>
  <si>
    <t>13.63</t>
  </si>
  <si>
    <t>-4.49</t>
  </si>
  <si>
    <t>643.14</t>
  </si>
  <si>
    <t>56.27</t>
  </si>
  <si>
    <t>60.84</t>
  </si>
  <si>
    <t>450.04</t>
  </si>
  <si>
    <t>58.51</t>
  </si>
  <si>
    <t>34.6</t>
  </si>
  <si>
    <t>16.61</t>
  </si>
  <si>
    <t>467.97</t>
  </si>
  <si>
    <t>140.39</t>
  </si>
  <si>
    <t>33.02</t>
  </si>
  <si>
    <t>15.85</t>
  </si>
  <si>
    <t>12.56</t>
  </si>
  <si>
    <t>-9.56</t>
  </si>
  <si>
    <t>228.92</t>
  </si>
  <si>
    <t>257.64</t>
  </si>
  <si>
    <t>100.48</t>
  </si>
  <si>
    <t>125.98</t>
  </si>
  <si>
    <t>125.94</t>
  </si>
  <si>
    <t>15.74</t>
  </si>
  <si>
    <t>319.98</t>
  </si>
  <si>
    <t>37.79</t>
  </si>
  <si>
    <t>796.43</t>
  </si>
  <si>
    <t>-525.64</t>
  </si>
  <si>
    <t>1217.57</t>
  </si>
  <si>
    <t>456.59</t>
  </si>
  <si>
    <t>201.57</t>
  </si>
  <si>
    <t>27.42</t>
  </si>
  <si>
    <t>165.98</t>
  </si>
  <si>
    <t>74.69</t>
  </si>
  <si>
    <t>78.26</t>
  </si>
  <si>
    <t>-17.61</t>
  </si>
  <si>
    <t>204.85</t>
  </si>
  <si>
    <t>57.36</t>
  </si>
  <si>
    <t>27.74</t>
  </si>
  <si>
    <t>304.23</t>
  </si>
  <si>
    <t>0.98</t>
  </si>
  <si>
    <t>-1.48</t>
  </si>
  <si>
    <t>75.38</t>
  </si>
  <si>
    <t>-20.73</t>
  </si>
  <si>
    <t>143.96</t>
  </si>
  <si>
    <t>69.1</t>
  </si>
  <si>
    <t>15.42</t>
  </si>
  <si>
    <t>4.16</t>
  </si>
  <si>
    <t>43.04</t>
  </si>
  <si>
    <t>21.09</t>
  </si>
  <si>
    <t>79.91</t>
  </si>
  <si>
    <t>971.88</t>
  </si>
  <si>
    <t>109.34</t>
  </si>
  <si>
    <t>43.06</t>
  </si>
  <si>
    <t>15.61</t>
  </si>
  <si>
    <t>621.76</t>
  </si>
  <si>
    <t>46.63</t>
  </si>
  <si>
    <t>482.94</t>
  </si>
  <si>
    <t>-376.69</t>
  </si>
  <si>
    <t>119.56</t>
  </si>
  <si>
    <t>140.75</t>
  </si>
  <si>
    <t>42.23</t>
  </si>
  <si>
    <t>24.96</t>
  </si>
  <si>
    <t>117.88</t>
  </si>
  <si>
    <t>269.98</t>
  </si>
  <si>
    <t>72.89</t>
  </si>
  <si>
    <t>32.78</t>
  </si>
  <si>
    <t>-85.24</t>
  </si>
  <si>
    <t>382.12</t>
  </si>
  <si>
    <t>-92.8</t>
  </si>
  <si>
    <t>435.5</t>
  </si>
  <si>
    <t>48.99</t>
  </si>
  <si>
    <t>74.24</t>
  </si>
  <si>
    <t>159.84</t>
  </si>
  <si>
    <t>45.95</t>
  </si>
  <si>
    <t>-2.31</t>
  </si>
  <si>
    <t>70.98</t>
  </si>
  <si>
    <t>4.97</t>
  </si>
  <si>
    <t>294.93</t>
  </si>
  <si>
    <t>144.52</t>
  </si>
  <si>
    <t>168.46</t>
  </si>
  <si>
    <t>-29.48</t>
  </si>
  <si>
    <t>282.89</t>
  </si>
  <si>
    <t>56.58</t>
  </si>
  <si>
    <t>1099.96</t>
  </si>
  <si>
    <t>285.99</t>
  </si>
  <si>
    <t>22.85</t>
  </si>
  <si>
    <t>7.43</t>
  </si>
  <si>
    <t>7.23</t>
  </si>
  <si>
    <t>-5.78</t>
  </si>
  <si>
    <t>8.93</t>
  </si>
  <si>
    <t>34.8</t>
  </si>
  <si>
    <t>-2.44</t>
  </si>
  <si>
    <t>155.82</t>
  </si>
  <si>
    <t>63.89</t>
  </si>
  <si>
    <t>124.95</t>
  </si>
  <si>
    <t>601.65</t>
  </si>
  <si>
    <t>156.43</t>
  </si>
  <si>
    <t>301.96</t>
  </si>
  <si>
    <t>60.39</t>
  </si>
  <si>
    <t>-17.04</t>
  </si>
  <si>
    <t>5.16</t>
  </si>
  <si>
    <t>15.8</t>
  </si>
  <si>
    <t>5.06</t>
  </si>
  <si>
    <t>464.97</t>
  </si>
  <si>
    <t>209.24</t>
  </si>
  <si>
    <t>181.96</t>
  </si>
  <si>
    <t>84.09</t>
  </si>
  <si>
    <t>32.54</t>
  </si>
  <si>
    <t>153.36</t>
  </si>
  <si>
    <t>70.55</t>
  </si>
  <si>
    <t>98.21</t>
  </si>
  <si>
    <t>28.48</t>
  </si>
  <si>
    <t>40.5</t>
  </si>
  <si>
    <t>48.63</t>
  </si>
  <si>
    <t>-121.58</t>
  </si>
  <si>
    <t>3.37</t>
  </si>
  <si>
    <t>-2.24</t>
  </si>
  <si>
    <t>39.92</t>
  </si>
  <si>
    <t>12.97</t>
  </si>
  <si>
    <t>289.8</t>
  </si>
  <si>
    <t>36.23</t>
  </si>
  <si>
    <t>-4.75</t>
  </si>
  <si>
    <t>341.49</t>
  </si>
  <si>
    <t>-73.18</t>
  </si>
  <si>
    <t>25.34</t>
  </si>
  <si>
    <t>29.97</t>
  </si>
  <si>
    <t>34.42</t>
  </si>
  <si>
    <t>199.84</t>
  </si>
  <si>
    <t>-37.11</t>
  </si>
  <si>
    <t>193.32</t>
  </si>
  <si>
    <t>221.06</t>
  </si>
  <si>
    <t>103.9</t>
  </si>
  <si>
    <t>-5.48</t>
  </si>
  <si>
    <t>537.54</t>
  </si>
  <si>
    <t>1.93</t>
  </si>
  <si>
    <t>-2.99</t>
  </si>
  <si>
    <t>0.69</t>
  </si>
  <si>
    <t>7.76</t>
  </si>
  <si>
    <t>-2.13</t>
  </si>
  <si>
    <t>659.17</t>
  </si>
  <si>
    <t>49.44</t>
  </si>
  <si>
    <t>307.17</t>
  </si>
  <si>
    <t>30.72</t>
  </si>
  <si>
    <t>1931.04</t>
  </si>
  <si>
    <t>321.84</t>
  </si>
  <si>
    <t>-66.51</t>
  </si>
  <si>
    <t>38.88</t>
  </si>
  <si>
    <t>18.66</t>
  </si>
  <si>
    <t>441.92</t>
  </si>
  <si>
    <t>49.72</t>
  </si>
  <si>
    <t>-191.65</t>
  </si>
  <si>
    <t>1348.7</t>
  </si>
  <si>
    <t>-219.16</t>
  </si>
  <si>
    <t>700.15</t>
  </si>
  <si>
    <t>78.77</t>
  </si>
  <si>
    <t>39.63</t>
  </si>
  <si>
    <t>599.9</t>
  </si>
  <si>
    <t>150.98</t>
  </si>
  <si>
    <t>43.78</t>
  </si>
  <si>
    <t>137.25</t>
  </si>
  <si>
    <t>63.14</t>
  </si>
  <si>
    <t>5.41</t>
  </si>
  <si>
    <t>195.47</t>
  </si>
  <si>
    <t>-13.8</t>
  </si>
  <si>
    <t>231.92</t>
  </si>
  <si>
    <t>2.04</t>
  </si>
  <si>
    <t>3.43</t>
  </si>
  <si>
    <t>519.96</t>
  </si>
  <si>
    <t>176.79</t>
  </si>
  <si>
    <t>1.61</t>
  </si>
  <si>
    <t>3.33</t>
  </si>
  <si>
    <t>-1.35</t>
  </si>
  <si>
    <t>34.76</t>
  </si>
  <si>
    <t>9.73</t>
  </si>
  <si>
    <t>831.2</t>
  </si>
  <si>
    <t>26.4</t>
  </si>
  <si>
    <t>106.75</t>
  </si>
  <si>
    <t>49.11</t>
  </si>
  <si>
    <t>-4.46</t>
  </si>
  <si>
    <t>384.94</t>
  </si>
  <si>
    <t>-126.48</t>
  </si>
  <si>
    <t>153.58</t>
  </si>
  <si>
    <t>913.43</t>
  </si>
  <si>
    <t>-52.2</t>
  </si>
  <si>
    <t>68.94</t>
  </si>
  <si>
    <t>20.68</t>
  </si>
  <si>
    <t>128.82</t>
  </si>
  <si>
    <t>135.09</t>
  </si>
  <si>
    <t>279.86</t>
  </si>
  <si>
    <t>64.37</t>
  </si>
  <si>
    <t>90.06</t>
  </si>
  <si>
    <t>25.18</t>
  </si>
  <si>
    <t>-18.46</t>
  </si>
  <si>
    <t>704.9</t>
  </si>
  <si>
    <t>56.39</t>
  </si>
  <si>
    <t>561.57</t>
  </si>
  <si>
    <t>28.08</t>
  </si>
  <si>
    <t>98.46</t>
  </si>
  <si>
    <t>49.23</t>
  </si>
  <si>
    <t>358.58</t>
  </si>
  <si>
    <t>39.44</t>
  </si>
  <si>
    <t>623.96</t>
  </si>
  <si>
    <t>393.17</t>
  </si>
  <si>
    <t>-204.45</t>
  </si>
  <si>
    <t>167.86</t>
  </si>
  <si>
    <t>78.89</t>
  </si>
  <si>
    <t>3.09</t>
  </si>
  <si>
    <t>23.14</t>
  </si>
  <si>
    <t>266.35</t>
  </si>
  <si>
    <t>209.93</t>
  </si>
  <si>
    <t>92.37</t>
  </si>
  <si>
    <t>2.32</t>
  </si>
  <si>
    <t>61.79</t>
  </si>
  <si>
    <t>6.18</t>
  </si>
  <si>
    <t>155.88</t>
  </si>
  <si>
    <t>38.97</t>
  </si>
  <si>
    <t>2309.65</t>
  </si>
  <si>
    <t>762.18</t>
  </si>
  <si>
    <t>1090.78</t>
  </si>
  <si>
    <t>-290.88</t>
  </si>
  <si>
    <t>239.7</t>
  </si>
  <si>
    <t>105.47</t>
  </si>
  <si>
    <t>52.59</t>
  </si>
  <si>
    <t>1004.98</t>
  </si>
  <si>
    <t>-175.87</t>
  </si>
  <si>
    <t>2.15</t>
  </si>
  <si>
    <t>558.4</t>
  </si>
  <si>
    <t>110.98</t>
  </si>
  <si>
    <t>277.5</t>
  </si>
  <si>
    <t>-188.7</t>
  </si>
  <si>
    <t>23.04</t>
  </si>
  <si>
    <t>-2.18</t>
  </si>
  <si>
    <t>-11.44</t>
  </si>
  <si>
    <t>35.52</t>
  </si>
  <si>
    <t>6.23</t>
  </si>
  <si>
    <t>-9.66</t>
  </si>
  <si>
    <t>56.7</t>
  </si>
  <si>
    <t>369.2</t>
  </si>
  <si>
    <t>-114.02</t>
  </si>
  <si>
    <t>3.3</t>
  </si>
  <si>
    <t>19.15</t>
  </si>
  <si>
    <t>13.06</t>
  </si>
  <si>
    <t>34.07</t>
  </si>
  <si>
    <t>106.8</t>
  </si>
  <si>
    <t>77.58</t>
  </si>
  <si>
    <t>494.97</t>
  </si>
  <si>
    <t>148.49</t>
  </si>
  <si>
    <t>6.61</t>
  </si>
  <si>
    <t>2.23</t>
  </si>
  <si>
    <t>144.78</t>
  </si>
  <si>
    <t>39.66</t>
  </si>
  <si>
    <t>11.9</t>
  </si>
  <si>
    <t>113.92</t>
  </si>
  <si>
    <t>33.04</t>
  </si>
  <si>
    <t>210.49</t>
  </si>
  <si>
    <t>79.99</t>
  </si>
  <si>
    <t>0.97</t>
  </si>
  <si>
    <t>622.45</t>
  </si>
  <si>
    <t>136.94</t>
  </si>
  <si>
    <t>0.22</t>
  </si>
  <si>
    <t>307.98</t>
  </si>
  <si>
    <t>89.31</t>
  </si>
  <si>
    <t>382.81</t>
  </si>
  <si>
    <t>-153.12</t>
  </si>
  <si>
    <t>41.96</t>
  </si>
  <si>
    <t>47.04</t>
  </si>
  <si>
    <t>18.35</t>
  </si>
  <si>
    <t>979.95</t>
  </si>
  <si>
    <t>274.39</t>
  </si>
  <si>
    <t>143.7</t>
  </si>
  <si>
    <t>68.98</t>
  </si>
  <si>
    <t>34.69</t>
  </si>
  <si>
    <t>687.4</t>
  </si>
  <si>
    <t>48.12</t>
  </si>
  <si>
    <t>10.02</t>
  </si>
  <si>
    <t>3.75</t>
  </si>
  <si>
    <t>29.79</t>
  </si>
  <si>
    <t>139.94</t>
  </si>
  <si>
    <t>-31.49</t>
  </si>
  <si>
    <t>133.47</t>
  </si>
  <si>
    <t>64.75</t>
  </si>
  <si>
    <t>46.15</t>
  </si>
  <si>
    <t>12.11</t>
  </si>
  <si>
    <t>50.8</t>
  </si>
  <si>
    <t>13.21</t>
  </si>
  <si>
    <t>5.57</t>
  </si>
  <si>
    <t>422.86</t>
  </si>
  <si>
    <t>15.86</t>
  </si>
  <si>
    <t>10.41</t>
  </si>
  <si>
    <t>64.68</t>
  </si>
  <si>
    <t>8.09</t>
  </si>
  <si>
    <t>104.23</t>
  </si>
  <si>
    <t>28.14</t>
  </si>
  <si>
    <t>70.26</t>
  </si>
  <si>
    <t>18.97</t>
  </si>
  <si>
    <t>2.3</t>
  </si>
  <si>
    <t>0.26</t>
  </si>
  <si>
    <t>1879.96</t>
  </si>
  <si>
    <t>211.5</t>
  </si>
  <si>
    <t>313.02</t>
  </si>
  <si>
    <t>105.65</t>
  </si>
  <si>
    <t>519.79</t>
  </si>
  <si>
    <t>-112.62</t>
  </si>
  <si>
    <t>31.18</t>
  </si>
  <si>
    <t>-5.46</t>
  </si>
  <si>
    <t>-1.91</t>
  </si>
  <si>
    <t>254.35</t>
  </si>
  <si>
    <t>-2.76</t>
  </si>
  <si>
    <t>3.21</t>
  </si>
  <si>
    <t>44.69</t>
  </si>
  <si>
    <t>301.47</t>
  </si>
  <si>
    <t>52.2</t>
  </si>
  <si>
    <t>23.49</t>
  </si>
  <si>
    <t>30.08</t>
  </si>
  <si>
    <t>-5.26</t>
  </si>
  <si>
    <t>252.8</t>
  </si>
  <si>
    <t>-31.6</t>
  </si>
  <si>
    <t>544.01</t>
  </si>
  <si>
    <t>40.8</t>
  </si>
  <si>
    <t>59.94</t>
  </si>
  <si>
    <t>28.17</t>
  </si>
  <si>
    <t>586.4</t>
  </si>
  <si>
    <t>34.49</t>
  </si>
  <si>
    <t>-8.98</t>
  </si>
  <si>
    <t>598.46</t>
  </si>
  <si>
    <t>-42.75</t>
  </si>
  <si>
    <t>-3.9</t>
  </si>
  <si>
    <t>-0.7</t>
  </si>
  <si>
    <t>663.07</t>
  </si>
  <si>
    <t>-165.77</t>
  </si>
  <si>
    <t>-82.99</t>
  </si>
  <si>
    <t>50.11</t>
  </si>
  <si>
    <t>16.29</t>
  </si>
  <si>
    <t>2.77</t>
  </si>
  <si>
    <t>2.26</t>
  </si>
  <si>
    <t>-13.55</t>
  </si>
  <si>
    <t>542.94</t>
  </si>
  <si>
    <t>152.02</t>
  </si>
  <si>
    <t>193.8</t>
  </si>
  <si>
    <t>94.96</t>
  </si>
  <si>
    <t>97.88</t>
  </si>
  <si>
    <t>25.86</t>
  </si>
  <si>
    <t>999.43</t>
  </si>
  <si>
    <t>124.93</t>
  </si>
  <si>
    <t>724.08</t>
  </si>
  <si>
    <t>-135.77</t>
  </si>
  <si>
    <t>918.79</t>
  </si>
  <si>
    <t>-118.13</t>
  </si>
  <si>
    <t>-4.22</t>
  </si>
  <si>
    <t>284.36</t>
  </si>
  <si>
    <t>-75.83</t>
  </si>
  <si>
    <t>1416.8</t>
  </si>
  <si>
    <t>14.91</t>
  </si>
  <si>
    <t>7.15</t>
  </si>
  <si>
    <t>0.72</t>
  </si>
  <si>
    <t>4.59</t>
  </si>
  <si>
    <t>105.96</t>
  </si>
  <si>
    <t>-16.59</t>
  </si>
  <si>
    <t>-6.08</t>
  </si>
  <si>
    <t>7.88</t>
  </si>
  <si>
    <t>-3.94</t>
  </si>
  <si>
    <t>484.65</t>
  </si>
  <si>
    <t>92.08</t>
  </si>
  <si>
    <t>32.94</t>
  </si>
  <si>
    <t>9.22</t>
  </si>
  <si>
    <t>874.99</t>
  </si>
  <si>
    <t>892.35</t>
  </si>
  <si>
    <t>267.71</t>
  </si>
  <si>
    <t>307.67</t>
  </si>
  <si>
    <t>28.96</t>
  </si>
  <si>
    <t>728.82</t>
  </si>
  <si>
    <t>29.15</t>
  </si>
  <si>
    <t>41.36</t>
  </si>
  <si>
    <t>15.11</t>
  </si>
  <si>
    <t>82.5</t>
  </si>
  <si>
    <t>103.48</t>
  </si>
  <si>
    <t>-16.26</t>
  </si>
  <si>
    <t>470.36</t>
  </si>
  <si>
    <t>122.29</t>
  </si>
  <si>
    <t>131.98</t>
  </si>
  <si>
    <t>35.63</t>
  </si>
  <si>
    <t>114.52</t>
  </si>
  <si>
    <t>11.45</t>
  </si>
  <si>
    <t>1552.83</t>
  </si>
  <si>
    <t>200.95</t>
  </si>
  <si>
    <t>36.51</t>
  </si>
  <si>
    <t>80.99</t>
  </si>
  <si>
    <t>555.96</t>
  </si>
  <si>
    <t>41.7</t>
  </si>
  <si>
    <t>959.98</t>
  </si>
  <si>
    <t>335.99</t>
  </si>
  <si>
    <t>14.37</t>
  </si>
  <si>
    <t>114.6</t>
  </si>
  <si>
    <t>51.57</t>
  </si>
  <si>
    <t>60.74</t>
  </si>
  <si>
    <t>15.19</t>
  </si>
  <si>
    <t>124.36</t>
  </si>
  <si>
    <t>1088.76</t>
  </si>
  <si>
    <t>315.74</t>
  </si>
  <si>
    <t>36.34</t>
  </si>
  <si>
    <t>-7.27</t>
  </si>
  <si>
    <t>666.25</t>
  </si>
  <si>
    <t>-149.91</t>
  </si>
  <si>
    <t>31.44</t>
  </si>
  <si>
    <t>129.45</t>
  </si>
  <si>
    <t>46.6</t>
  </si>
  <si>
    <t>137.62</t>
  </si>
  <si>
    <t>60.55</t>
  </si>
  <si>
    <t>100.49</t>
  </si>
  <si>
    <t>25.12</t>
  </si>
  <si>
    <t>120.33</t>
  </si>
  <si>
    <t>31.29</t>
  </si>
  <si>
    <t>-12.96</t>
  </si>
  <si>
    <t>238.15</t>
  </si>
  <si>
    <t>7.5</t>
  </si>
  <si>
    <t>279.9</t>
  </si>
  <si>
    <t>137.15</t>
  </si>
  <si>
    <t>619.95</t>
  </si>
  <si>
    <t>111.59</t>
  </si>
  <si>
    <t>-6.83</t>
  </si>
  <si>
    <t>134.38</t>
  </si>
  <si>
    <t>-6.12</t>
  </si>
  <si>
    <t>293.2</t>
  </si>
  <si>
    <t>-20.7</t>
  </si>
  <si>
    <t>-25.22</t>
  </si>
  <si>
    <t>69.12</t>
  </si>
  <si>
    <t>-14.69</t>
  </si>
  <si>
    <t>-7.82</t>
  </si>
  <si>
    <t>67.96</t>
  </si>
  <si>
    <t>191.82</t>
  </si>
  <si>
    <t>271.76</t>
  </si>
  <si>
    <t>7.24</t>
  </si>
  <si>
    <t>-2.53</t>
  </si>
  <si>
    <t>2.1</t>
  </si>
  <si>
    <t>337.98</t>
  </si>
  <si>
    <t>101.39</t>
  </si>
  <si>
    <t>46.62</t>
  </si>
  <si>
    <t>21.45</t>
  </si>
  <si>
    <t>671.93</t>
  </si>
  <si>
    <t>47.52</t>
  </si>
  <si>
    <t>-2.04</t>
  </si>
  <si>
    <t>0.28</t>
  </si>
  <si>
    <t>27.41</t>
  </si>
  <si>
    <t>-14.16</t>
  </si>
  <si>
    <t>9.52</t>
  </si>
  <si>
    <t>-6.98</t>
  </si>
  <si>
    <t>791.96</t>
  </si>
  <si>
    <t>-131.99</t>
  </si>
  <si>
    <t>559.93</t>
  </si>
  <si>
    <t>167.98</t>
  </si>
  <si>
    <t>481.18</t>
  </si>
  <si>
    <t>-120.29</t>
  </si>
  <si>
    <t>8.12</t>
  </si>
  <si>
    <t>51.52</t>
  </si>
  <si>
    <t>16.11</t>
  </si>
  <si>
    <t>278.82</t>
  </si>
  <si>
    <t>125.47</t>
  </si>
  <si>
    <t>353.88</t>
  </si>
  <si>
    <t>17.69</t>
  </si>
  <si>
    <t>106.68</t>
  </si>
  <si>
    <t>33.07</t>
  </si>
  <si>
    <t>179.89</t>
  </si>
  <si>
    <t>-2.57</t>
  </si>
  <si>
    <t>181.35</t>
  </si>
  <si>
    <t>48.96</t>
  </si>
  <si>
    <t>265.86</t>
  </si>
  <si>
    <t>79.76</t>
  </si>
  <si>
    <t>210.68</t>
  </si>
  <si>
    <t>50.56</t>
  </si>
  <si>
    <t>78.8</t>
  </si>
  <si>
    <t>1.58</t>
  </si>
  <si>
    <t>19.99</t>
  </si>
  <si>
    <t>772.68</t>
  </si>
  <si>
    <t>108.18</t>
  </si>
  <si>
    <t>24.64</t>
  </si>
  <si>
    <t>209.6</t>
  </si>
  <si>
    <t>96.42</t>
  </si>
  <si>
    <t>111.04</t>
  </si>
  <si>
    <t>29.98</t>
  </si>
  <si>
    <t>0.58</t>
  </si>
  <si>
    <t>20.7</t>
  </si>
  <si>
    <t>28.9</t>
  </si>
  <si>
    <t>14.16</t>
  </si>
  <si>
    <t>27.18</t>
  </si>
  <si>
    <t>1516.2</t>
  </si>
  <si>
    <t>394.21</t>
  </si>
  <si>
    <t>2.41</t>
  </si>
  <si>
    <t>-2.01</t>
  </si>
  <si>
    <t>129.93</t>
  </si>
  <si>
    <t>69.93</t>
  </si>
  <si>
    <t>170.07</t>
  </si>
  <si>
    <t>-12.15</t>
  </si>
  <si>
    <t>-10.04</t>
  </si>
  <si>
    <t>131.88</t>
  </si>
  <si>
    <t>55.39</t>
  </si>
  <si>
    <t>25.03</t>
  </si>
  <si>
    <t>207.35</t>
  </si>
  <si>
    <t>12.06</t>
  </si>
  <si>
    <t>912.75</t>
  </si>
  <si>
    <t>118.66</t>
  </si>
  <si>
    <t>170.14</t>
  </si>
  <si>
    <t>-8.51</t>
  </si>
  <si>
    <t>269.49</t>
  </si>
  <si>
    <t>991.2</t>
  </si>
  <si>
    <t>257.71</t>
  </si>
  <si>
    <t>879.98</t>
  </si>
  <si>
    <t>329.99</t>
  </si>
  <si>
    <t>25.9</t>
  </si>
  <si>
    <t>12.69</t>
  </si>
  <si>
    <t>15.71</t>
  </si>
  <si>
    <t>2.55</t>
  </si>
  <si>
    <t>2.16</t>
  </si>
  <si>
    <t>55.97</t>
  </si>
  <si>
    <t>-2.1</t>
  </si>
  <si>
    <t>190.86</t>
  </si>
  <si>
    <t>24.32</t>
  </si>
  <si>
    <t>8.27</t>
  </si>
  <si>
    <t>79.87</t>
  </si>
  <si>
    <t>801.96</t>
  </si>
  <si>
    <t>200.49</t>
  </si>
  <si>
    <t>59.97</t>
  </si>
  <si>
    <t>1056.86</t>
  </si>
  <si>
    <t>306.49</t>
  </si>
  <si>
    <t>-2.86</t>
  </si>
  <si>
    <t>147.18</t>
  </si>
  <si>
    <t>-29.44</t>
  </si>
  <si>
    <t>14.63</t>
  </si>
  <si>
    <t>3083.43</t>
  </si>
  <si>
    <t>-1665.05</t>
  </si>
  <si>
    <t>-7.05</t>
  </si>
  <si>
    <t>86.3</t>
  </si>
  <si>
    <t>9.71</t>
  </si>
  <si>
    <t>6.86</t>
  </si>
  <si>
    <t>-5.72</t>
  </si>
  <si>
    <t>-10.42</t>
  </si>
  <si>
    <t>-10.21</t>
  </si>
  <si>
    <t>344.22</t>
  </si>
  <si>
    <t>-103.27</t>
  </si>
  <si>
    <t>87.17</t>
  </si>
  <si>
    <t>199.76</t>
  </si>
  <si>
    <t>94.6</t>
  </si>
  <si>
    <t>27.43</t>
  </si>
  <si>
    <t>4228.7</t>
  </si>
  <si>
    <t>158.58</t>
  </si>
  <si>
    <t>2003.92</t>
  </si>
  <si>
    <t>-25.05</t>
  </si>
  <si>
    <t>58.79</t>
  </si>
  <si>
    <t>659.9</t>
  </si>
  <si>
    <t>217.77</t>
  </si>
  <si>
    <t>160.72</t>
  </si>
  <si>
    <t>78.75</t>
  </si>
  <si>
    <t>636.86</t>
  </si>
  <si>
    <t>499.99</t>
  </si>
  <si>
    <t>1259.93</t>
  </si>
  <si>
    <t>327.58</t>
  </si>
  <si>
    <t>65.08</t>
  </si>
  <si>
    <t>31.89</t>
  </si>
  <si>
    <t>11.68</t>
  </si>
  <si>
    <t>5.49</t>
  </si>
  <si>
    <t>16.9</t>
  </si>
  <si>
    <t>5.07</t>
  </si>
  <si>
    <t>24.4</t>
  </si>
  <si>
    <t>10.25</t>
  </si>
  <si>
    <t>717.12</t>
  </si>
  <si>
    <t>152.39</t>
  </si>
  <si>
    <t>18.54</t>
  </si>
  <si>
    <t>8.71</t>
  </si>
  <si>
    <t>66.36</t>
  </si>
  <si>
    <t>134.33</t>
  </si>
  <si>
    <t>16.96</t>
  </si>
  <si>
    <t>61.4</t>
  </si>
  <si>
    <t>28.86</t>
  </si>
  <si>
    <t>24.45</t>
  </si>
  <si>
    <t>1369.76</t>
  </si>
  <si>
    <t>-913.18</t>
  </si>
  <si>
    <t>294.37</t>
  </si>
  <si>
    <t>-58.87</t>
  </si>
  <si>
    <t>199.74</t>
  </si>
  <si>
    <t>47.94</t>
  </si>
  <si>
    <t>7.9</t>
  </si>
  <si>
    <t>2.53</t>
  </si>
  <si>
    <t>194.32</t>
  </si>
  <si>
    <t>85.3</t>
  </si>
  <si>
    <t>589.9</t>
  </si>
  <si>
    <t>147.48</t>
  </si>
  <si>
    <t>141.16</t>
  </si>
  <si>
    <t>1690.04</t>
  </si>
  <si>
    <t>422.51</t>
  </si>
  <si>
    <t>24.07</t>
  </si>
  <si>
    <t>121.96</t>
  </si>
  <si>
    <t>57.32</t>
  </si>
  <si>
    <t>63.96</t>
  </si>
  <si>
    <t>176.39</t>
  </si>
  <si>
    <t>14.6</t>
  </si>
  <si>
    <t>887.84</t>
  </si>
  <si>
    <t>720.06</t>
  </si>
  <si>
    <t>-63.01</t>
  </si>
  <si>
    <t>25.42</t>
  </si>
  <si>
    <t>-4.77</t>
  </si>
  <si>
    <t>0.32</t>
  </si>
  <si>
    <t>-2.56</t>
  </si>
  <si>
    <t>617.98</t>
  </si>
  <si>
    <t>-7.72</t>
  </si>
  <si>
    <t>61.44</t>
  </si>
  <si>
    <t>16.59</t>
  </si>
  <si>
    <t>517.5</t>
  </si>
  <si>
    <t>155.25</t>
  </si>
  <si>
    <t>1408.1</t>
  </si>
  <si>
    <t>394.27</t>
  </si>
  <si>
    <t>821.94</t>
  </si>
  <si>
    <t>213.7</t>
  </si>
  <si>
    <t>35.96</t>
  </si>
  <si>
    <t>5.42</t>
  </si>
  <si>
    <t>1158.12</t>
  </si>
  <si>
    <t>335.85</t>
  </si>
  <si>
    <t>35.12</t>
  </si>
  <si>
    <t>23.2</t>
  </si>
  <si>
    <t>17.12</t>
  </si>
  <si>
    <t>17.99</t>
  </si>
  <si>
    <t>1044.63</t>
  </si>
  <si>
    <t>240.26</t>
  </si>
  <si>
    <t>19.83</t>
  </si>
  <si>
    <t>14.46</t>
  </si>
  <si>
    <t>7.09</t>
  </si>
  <si>
    <t>104.98</t>
  </si>
  <si>
    <t>68.62</t>
  </si>
  <si>
    <t>32.25</t>
  </si>
  <si>
    <t>899.91</t>
  </si>
  <si>
    <t>395.96</t>
  </si>
  <si>
    <t>10.76</t>
  </si>
  <si>
    <t>128.74</t>
  </si>
  <si>
    <t>307.14</t>
  </si>
  <si>
    <t>6.34</t>
  </si>
  <si>
    <t>-4.65</t>
  </si>
  <si>
    <t>2.47</t>
  </si>
  <si>
    <t>-2.28</t>
  </si>
  <si>
    <t>102.58</t>
  </si>
  <si>
    <t>6.84</t>
  </si>
  <si>
    <t>-2.06</t>
  </si>
  <si>
    <t>2.08</t>
  </si>
  <si>
    <t>1114.4</t>
  </si>
  <si>
    <t>376.11</t>
  </si>
  <si>
    <t>47.84</t>
  </si>
  <si>
    <t>239.8</t>
  </si>
  <si>
    <t>86.27</t>
  </si>
  <si>
    <t>31.27</t>
  </si>
  <si>
    <t>72.59</t>
  </si>
  <si>
    <t>-48.39</t>
  </si>
  <si>
    <t>14.41</t>
  </si>
  <si>
    <t>77.03</t>
  </si>
  <si>
    <t>-59.06</t>
  </si>
  <si>
    <t>119.9</t>
  </si>
  <si>
    <t>-1.5</t>
  </si>
  <si>
    <t>363.65</t>
  </si>
  <si>
    <t>-86.37</t>
  </si>
  <si>
    <t>121.1</t>
  </si>
  <si>
    <t>-100.92</t>
  </si>
  <si>
    <t>45.89</t>
  </si>
  <si>
    <t>64.17</t>
  </si>
  <si>
    <t>18.61</t>
  </si>
  <si>
    <t>124.46</t>
  </si>
  <si>
    <t>58.5</t>
  </si>
  <si>
    <t>629.93</t>
  </si>
  <si>
    <t>296.07</t>
  </si>
  <si>
    <t>79.06</t>
  </si>
  <si>
    <t>28.66</t>
  </si>
  <si>
    <t>15.08</t>
  </si>
  <si>
    <t>-22.62</t>
  </si>
  <si>
    <t>-12.75</t>
  </si>
  <si>
    <t>15.51</t>
  </si>
  <si>
    <t>4.76</t>
  </si>
  <si>
    <t>1871.88</t>
  </si>
  <si>
    <t>561.56</t>
  </si>
  <si>
    <t>43.26</t>
  </si>
  <si>
    <t>14.28</t>
  </si>
  <si>
    <t>15.25</t>
  </si>
  <si>
    <t>-0.79</t>
  </si>
  <si>
    <t>293.52</t>
  </si>
  <si>
    <t>76.32</t>
  </si>
  <si>
    <t>186.15</t>
  </si>
  <si>
    <t>55.85</t>
  </si>
  <si>
    <t>81.79</t>
  </si>
  <si>
    <t>26.58</t>
  </si>
  <si>
    <t>47.19</t>
  </si>
  <si>
    <t>13.69</t>
  </si>
  <si>
    <t>-8.28</t>
  </si>
  <si>
    <t>139.42</t>
  </si>
  <si>
    <t>22.45</t>
  </si>
  <si>
    <t>108.77</t>
  </si>
  <si>
    <t>572.8</t>
  </si>
  <si>
    <t>20.13</t>
  </si>
  <si>
    <t>51.12</t>
  </si>
  <si>
    <t>270.34</t>
  </si>
  <si>
    <t>75.7</t>
  </si>
  <si>
    <t>-5.41</t>
  </si>
  <si>
    <t>53.57</t>
  </si>
  <si>
    <t>19.42</t>
  </si>
  <si>
    <t>26.9</t>
  </si>
  <si>
    <t>10.94</t>
  </si>
  <si>
    <t>11.03</t>
  </si>
  <si>
    <t>53.04</t>
  </si>
  <si>
    <t>-4.64</t>
  </si>
  <si>
    <t>32.07</t>
  </si>
  <si>
    <t>-22.45</t>
  </si>
  <si>
    <t>-2.7</t>
  </si>
  <si>
    <t>35.49</t>
  </si>
  <si>
    <t>-15.62</t>
  </si>
  <si>
    <t>15.01</t>
  </si>
  <si>
    <t>120.67</t>
  </si>
  <si>
    <t>26.96</t>
  </si>
  <si>
    <t>7.01</t>
  </si>
  <si>
    <t>64.94</t>
  </si>
  <si>
    <t>28.84</t>
  </si>
  <si>
    <t>66.29</t>
  </si>
  <si>
    <t>-103.86</t>
  </si>
  <si>
    <t>291.17</t>
  </si>
  <si>
    <t>-14.56</t>
  </si>
  <si>
    <t>57.6</t>
  </si>
  <si>
    <t>145.9</t>
  </si>
  <si>
    <t>62.74</t>
  </si>
  <si>
    <t>-70.96</t>
  </si>
  <si>
    <t>30.84</t>
  </si>
  <si>
    <t>8.33</t>
  </si>
  <si>
    <t>631.96</t>
  </si>
  <si>
    <t>303.34</t>
  </si>
  <si>
    <t>8.46</t>
  </si>
  <si>
    <t>57.96</t>
  </si>
  <si>
    <t>27.24</t>
  </si>
  <si>
    <t>29.4</t>
  </si>
  <si>
    <t>-8.6</t>
  </si>
  <si>
    <t>37.38</t>
  </si>
  <si>
    <t>389.97</t>
  </si>
  <si>
    <t>35.1</t>
  </si>
  <si>
    <t>269.91</t>
  </si>
  <si>
    <t>53.98</t>
  </si>
  <si>
    <t>362.14</t>
  </si>
  <si>
    <t>-54.32</t>
  </si>
  <si>
    <t>957.58</t>
  </si>
  <si>
    <t>-383.03</t>
  </si>
  <si>
    <t>31.95</t>
  </si>
  <si>
    <t>2.24</t>
  </si>
  <si>
    <t>899.14</t>
  </si>
  <si>
    <t>112.39</t>
  </si>
  <si>
    <t>71.76</t>
  </si>
  <si>
    <t>20.09</t>
  </si>
  <si>
    <t>46.98</t>
  </si>
  <si>
    <t>209.67</t>
  </si>
  <si>
    <t>-13.98</t>
  </si>
  <si>
    <t>135.72</t>
  </si>
  <si>
    <t>35.29</t>
  </si>
  <si>
    <t>5.65</t>
  </si>
  <si>
    <t>71.27</t>
  </si>
  <si>
    <t>83.72</t>
  </si>
  <si>
    <t>23.44</t>
  </si>
  <si>
    <t>287.94</t>
  </si>
  <si>
    <t>77.74</t>
  </si>
  <si>
    <t>263.88</t>
  </si>
  <si>
    <t>42.88</t>
  </si>
  <si>
    <t>2453.43</t>
  </si>
  <si>
    <t>-350.49</t>
  </si>
  <si>
    <t>6.17</t>
  </si>
  <si>
    <t>131.38</t>
  </si>
  <si>
    <t>-95.25</t>
  </si>
  <si>
    <t>824.97</t>
  </si>
  <si>
    <t>214.49</t>
  </si>
  <si>
    <t>77.88</t>
  </si>
  <si>
    <t>27.7</t>
  </si>
  <si>
    <t>3.46</t>
  </si>
  <si>
    <t>73.16</t>
  </si>
  <si>
    <t>-186.57</t>
  </si>
  <si>
    <t>38.28</t>
  </si>
  <si>
    <t>17.61</t>
  </si>
  <si>
    <t>44.99</t>
  </si>
  <si>
    <t>1640.7</t>
  </si>
  <si>
    <t>459.4</t>
  </si>
  <si>
    <t>97.2</t>
  </si>
  <si>
    <t>-2.84</t>
  </si>
  <si>
    <t>16.02</t>
  </si>
  <si>
    <t>6.09</t>
  </si>
  <si>
    <t>74.76</t>
  </si>
  <si>
    <t>364.78</t>
  </si>
  <si>
    <t>-7.76</t>
  </si>
  <si>
    <t>148.32</t>
  </si>
  <si>
    <t>63.78</t>
  </si>
  <si>
    <t>240.78</t>
  </si>
  <si>
    <t>27.09</t>
  </si>
  <si>
    <t>842.35</t>
  </si>
  <si>
    <t>42.12</t>
  </si>
  <si>
    <t>55.94</t>
  </si>
  <si>
    <t>-13.29</t>
  </si>
  <si>
    <t>2.27</t>
  </si>
  <si>
    <t>11.82</t>
  </si>
  <si>
    <t>150.38</t>
  </si>
  <si>
    <t>20.5</t>
  </si>
  <si>
    <t>161.99</t>
  </si>
  <si>
    <t>-10.34</t>
  </si>
  <si>
    <t>347.36</t>
  </si>
  <si>
    <t>-69.47</t>
  </si>
  <si>
    <t>-6.29</t>
  </si>
  <si>
    <t>454.27</t>
  </si>
  <si>
    <t>-73.82</t>
  </si>
  <si>
    <t>60.45</t>
  </si>
  <si>
    <t>253.18</t>
  </si>
  <si>
    <t>-31.65</t>
  </si>
  <si>
    <t>158.99</t>
  </si>
  <si>
    <t>41.34</t>
  </si>
  <si>
    <t>291.1</t>
  </si>
  <si>
    <t>75.69</t>
  </si>
  <si>
    <t>582.34</t>
  </si>
  <si>
    <t>-29.12</t>
  </si>
  <si>
    <t>68.72</t>
  </si>
  <si>
    <t>-14.6</t>
  </si>
  <si>
    <t>146.54</t>
  </si>
  <si>
    <t>47.63</t>
  </si>
  <si>
    <t>203.88</t>
  </si>
  <si>
    <t>718.64</t>
  </si>
  <si>
    <t>-161.69</t>
  </si>
  <si>
    <t>10.67</t>
  </si>
  <si>
    <t>24.1</t>
  </si>
  <si>
    <t>210.84</t>
  </si>
  <si>
    <t>103.31</t>
  </si>
  <si>
    <t>299.9</t>
  </si>
  <si>
    <t>74.98</t>
  </si>
  <si>
    <t>59.99</t>
  </si>
  <si>
    <t>439.99</t>
  </si>
  <si>
    <t>30.79</t>
  </si>
  <si>
    <t>182.91</t>
  </si>
  <si>
    <t>1035.8</t>
  </si>
  <si>
    <t>269.31</t>
  </si>
  <si>
    <t>6.71</t>
  </si>
  <si>
    <t>70.12</t>
  </si>
  <si>
    <t>21.04</t>
  </si>
  <si>
    <t>14.75</t>
  </si>
  <si>
    <t>9.31</t>
  </si>
  <si>
    <t>427.42</t>
  </si>
  <si>
    <t>196.61</t>
  </si>
  <si>
    <t>124.49</t>
  </si>
  <si>
    <t>1.26</t>
  </si>
  <si>
    <t>17.45</t>
  </si>
  <si>
    <t>8.03</t>
  </si>
  <si>
    <t>323.14</t>
  </si>
  <si>
    <t>20.2</t>
  </si>
  <si>
    <t>1295.84</t>
  </si>
  <si>
    <t>145.78</t>
  </si>
  <si>
    <t>46.84</t>
  </si>
  <si>
    <t>425.83</t>
  </si>
  <si>
    <t>35.36</t>
  </si>
  <si>
    <t>-3.09</t>
  </si>
  <si>
    <t>-0.71</t>
  </si>
  <si>
    <t>13.52</t>
  </si>
  <si>
    <t>259.7</t>
  </si>
  <si>
    <t>106.48</t>
  </si>
  <si>
    <t>42.95</t>
  </si>
  <si>
    <t>1.29</t>
  </si>
  <si>
    <t>1399.93</t>
  </si>
  <si>
    <t>601.97</t>
  </si>
  <si>
    <t>125.99</t>
  </si>
  <si>
    <t>1.77</t>
  </si>
  <si>
    <t>327.56</t>
  </si>
  <si>
    <t>205.16</t>
  </si>
  <si>
    <t>13.68</t>
  </si>
  <si>
    <t>1038.84</t>
  </si>
  <si>
    <t>447.93</t>
  </si>
  <si>
    <t>49.27</t>
  </si>
  <si>
    <t>109.76</t>
  </si>
  <si>
    <t>96.96</t>
  </si>
  <si>
    <t>33.94</t>
  </si>
  <si>
    <t>117.49</t>
  </si>
  <si>
    <t>41.12</t>
  </si>
  <si>
    <t>512.5</t>
  </si>
  <si>
    <t>-30.15</t>
  </si>
  <si>
    <t>2621.32</t>
  </si>
  <si>
    <t>553.39</t>
  </si>
  <si>
    <t>29.37</t>
  </si>
  <si>
    <t>344.7</t>
  </si>
  <si>
    <t>38.78</t>
  </si>
  <si>
    <t>197.72</t>
  </si>
  <si>
    <t>55.36</t>
  </si>
  <si>
    <t>1212.85</t>
  </si>
  <si>
    <t>106.12</t>
  </si>
  <si>
    <t>42.6</t>
  </si>
  <si>
    <t>1448.82</t>
  </si>
  <si>
    <t>209.27</t>
  </si>
  <si>
    <t>25.88</t>
  </si>
  <si>
    <t>387.14</t>
  </si>
  <si>
    <t>24.2</t>
  </si>
  <si>
    <t>62.8</t>
  </si>
  <si>
    <t>35.65</t>
  </si>
  <si>
    <t>27.2</t>
  </si>
  <si>
    <t>-3.52</t>
  </si>
  <si>
    <t>190.72</t>
  </si>
  <si>
    <t>11.92</t>
  </si>
  <si>
    <t>26.18</t>
  </si>
  <si>
    <t>7.93</t>
  </si>
  <si>
    <t>715.2</t>
  </si>
  <si>
    <t>178.8</t>
  </si>
  <si>
    <t>-12.92</t>
  </si>
  <si>
    <t>1345.49</t>
  </si>
  <si>
    <t>-1031.54</t>
  </si>
  <si>
    <t>26.82</t>
  </si>
  <si>
    <t>23.64</t>
  </si>
  <si>
    <t>84.78</t>
  </si>
  <si>
    <t>-16.96</t>
  </si>
  <si>
    <t>-84.45</t>
  </si>
  <si>
    <t>-51.3</t>
  </si>
  <si>
    <t>177.65</t>
  </si>
  <si>
    <t>-28.87</t>
  </si>
  <si>
    <t>287.91</t>
  </si>
  <si>
    <t>33.59</t>
  </si>
  <si>
    <t>371.97</t>
  </si>
  <si>
    <t>66.95</t>
  </si>
  <si>
    <t>66.69</t>
  </si>
  <si>
    <t>22.01</t>
  </si>
  <si>
    <t>28.65</t>
  </si>
  <si>
    <t>52.27</t>
  </si>
  <si>
    <t>-17.29</t>
  </si>
  <si>
    <t>43.16</t>
  </si>
  <si>
    <t>44.43</t>
  </si>
  <si>
    <t>226.2</t>
  </si>
  <si>
    <t>58.81</t>
  </si>
  <si>
    <t>186.54</t>
  </si>
  <si>
    <t>27.9</t>
  </si>
  <si>
    <t>6.98</t>
  </si>
  <si>
    <t>76.55</t>
  </si>
  <si>
    <t>549.98</t>
  </si>
  <si>
    <t>142.99</t>
  </si>
  <si>
    <t>4.73</t>
  </si>
  <si>
    <t>4643.8</t>
  </si>
  <si>
    <t>2229.02</t>
  </si>
  <si>
    <t>577.76</t>
  </si>
  <si>
    <t>115.55</t>
  </si>
  <si>
    <t>-29.24</t>
  </si>
  <si>
    <t>4404.9</t>
  </si>
  <si>
    <t>1013.13</t>
  </si>
  <si>
    <t>1024.38</t>
  </si>
  <si>
    <t>215.12</t>
  </si>
  <si>
    <t>26.22</t>
  </si>
  <si>
    <t>12.32</t>
  </si>
  <si>
    <t>2321.9</t>
  </si>
  <si>
    <t>1114.51</t>
  </si>
  <si>
    <t>244.55</t>
  </si>
  <si>
    <t>12.24</t>
  </si>
  <si>
    <t>5.75</t>
  </si>
  <si>
    <t>899.95</t>
  </si>
  <si>
    <t>79.9</t>
  </si>
  <si>
    <t>35.16</t>
  </si>
  <si>
    <t>714.3</t>
  </si>
  <si>
    <t>207.15</t>
  </si>
  <si>
    <t>715.64</t>
  </si>
  <si>
    <t>178.91</t>
  </si>
  <si>
    <t>795.51</t>
  </si>
  <si>
    <t>143.19</t>
  </si>
  <si>
    <t>34.39</t>
  </si>
  <si>
    <t>29.22</t>
  </si>
  <si>
    <t>577.58</t>
  </si>
  <si>
    <t>43.32</t>
  </si>
  <si>
    <t>418.32</t>
  </si>
  <si>
    <t>117.13</t>
  </si>
  <si>
    <t>123.86</t>
  </si>
  <si>
    <t>46.79</t>
  </si>
  <si>
    <t>7.07</t>
  </si>
  <si>
    <t>-3.73</t>
  </si>
  <si>
    <t>523.92</t>
  </si>
  <si>
    <t>-72.04</t>
  </si>
  <si>
    <t>146.14</t>
  </si>
  <si>
    <t>16.44</t>
  </si>
  <si>
    <t>223.89</t>
  </si>
  <si>
    <t>69.97</t>
  </si>
  <si>
    <t>238.9</t>
  </si>
  <si>
    <t>-26.88</t>
  </si>
  <si>
    <t>102.36</t>
  </si>
  <si>
    <t>-3.84</t>
  </si>
  <si>
    <t>36.88</t>
  </si>
  <si>
    <t>-25.82</t>
  </si>
  <si>
    <t>115.3</t>
  </si>
  <si>
    <t>40.35</t>
  </si>
  <si>
    <t>94.49</t>
  </si>
  <si>
    <t>42.28</t>
  </si>
  <si>
    <t>56.99</t>
  </si>
  <si>
    <t>89.98</t>
  </si>
  <si>
    <t>-7.44</t>
  </si>
  <si>
    <t>63.77</t>
  </si>
  <si>
    <t>28.7</t>
  </si>
  <si>
    <t>50.97</t>
  </si>
  <si>
    <t>13.25</t>
  </si>
  <si>
    <t>96.08</t>
  </si>
  <si>
    <t>46.12</t>
  </si>
  <si>
    <t>84.96</t>
  </si>
  <si>
    <t>42.5</t>
  </si>
  <si>
    <t>111.96</t>
  </si>
  <si>
    <t>-18.06</t>
  </si>
  <si>
    <t>683.33</t>
  </si>
  <si>
    <t>-40.2</t>
  </si>
  <si>
    <t>13.48</t>
  </si>
  <si>
    <t>37.6</t>
  </si>
  <si>
    <t>23.96</t>
  </si>
  <si>
    <t>16.65</t>
  </si>
  <si>
    <t>33.96</t>
  </si>
  <si>
    <t>16.98</t>
  </si>
  <si>
    <t>826.11</t>
  </si>
  <si>
    <t>322.18</t>
  </si>
  <si>
    <t>19.96</t>
  </si>
  <si>
    <t>9.38</t>
  </si>
  <si>
    <t>-1.2</t>
  </si>
  <si>
    <t>91.18</t>
  </si>
  <si>
    <t>159.97</t>
  </si>
  <si>
    <t>883.84</t>
  </si>
  <si>
    <t>99.43</t>
  </si>
  <si>
    <t>250.27</t>
  </si>
  <si>
    <t>-17.05</t>
  </si>
  <si>
    <t>-1.74</t>
  </si>
  <si>
    <t>20.58</t>
  </si>
  <si>
    <t>34.94</t>
  </si>
  <si>
    <t>119.04</t>
  </si>
  <si>
    <t>35.71</t>
  </si>
  <si>
    <t>14.39</t>
  </si>
  <si>
    <t>166.92</t>
  </si>
  <si>
    <t>-116.84</t>
  </si>
  <si>
    <t>523.25</t>
  </si>
  <si>
    <t>141.28</t>
  </si>
  <si>
    <t>179.82</t>
  </si>
  <si>
    <t>84.52</t>
  </si>
  <si>
    <t>185.58</t>
  </si>
  <si>
    <t>76.09</t>
  </si>
  <si>
    <t>214.11</t>
  </si>
  <si>
    <t>999.96</t>
  </si>
  <si>
    <t>229.99</t>
  </si>
  <si>
    <t>696.42</t>
  </si>
  <si>
    <t>160.18</t>
  </si>
  <si>
    <t>304.78</t>
  </si>
  <si>
    <t>22.86</t>
  </si>
  <si>
    <t>21.49</t>
  </si>
  <si>
    <t>-15.53</t>
  </si>
  <si>
    <t>40.92</t>
  </si>
  <si>
    <t>3.07</t>
  </si>
  <si>
    <t>415.97</t>
  </si>
  <si>
    <t>304.9</t>
  </si>
  <si>
    <t>80.96</t>
  </si>
  <si>
    <t>777.21</t>
  </si>
  <si>
    <t>225.57</t>
  </si>
  <si>
    <t>36.6</t>
  </si>
  <si>
    <t>15.37</t>
  </si>
  <si>
    <t>541.24</t>
  </si>
  <si>
    <t>1323.9</t>
  </si>
  <si>
    <t>383.93</t>
  </si>
  <si>
    <t>22.71</t>
  </si>
  <si>
    <t>31.08</t>
  </si>
  <si>
    <t>861.76</t>
  </si>
  <si>
    <t>249.91</t>
  </si>
  <si>
    <t>3.34</t>
  </si>
  <si>
    <t>186.05</t>
  </si>
  <si>
    <t>72.74</t>
  </si>
  <si>
    <t>-15.46</t>
  </si>
  <si>
    <t>24.19</t>
  </si>
  <si>
    <t>30.95</t>
  </si>
  <si>
    <t>22.14</t>
  </si>
  <si>
    <t>6.42</t>
  </si>
  <si>
    <t>63.82</t>
  </si>
  <si>
    <t>141.55</t>
  </si>
  <si>
    <t>-26.54</t>
  </si>
  <si>
    <t>479.99</t>
  </si>
  <si>
    <t>17.44</t>
  </si>
  <si>
    <t>62.88</t>
  </si>
  <si>
    <t>-50.3</t>
  </si>
  <si>
    <t>290.35</t>
  </si>
  <si>
    <t>344.37</t>
  </si>
  <si>
    <t>-93.47</t>
  </si>
  <si>
    <t>145.76</t>
  </si>
  <si>
    <t>-247.8</t>
  </si>
  <si>
    <t>9.61</t>
  </si>
  <si>
    <t>-7.37</t>
  </si>
  <si>
    <t>89.7</t>
  </si>
  <si>
    <t>23.56</t>
  </si>
  <si>
    <t>32.04</t>
  </si>
  <si>
    <t>8.01</t>
  </si>
  <si>
    <t>396.8</t>
  </si>
  <si>
    <t>-11.34</t>
  </si>
  <si>
    <t>15.88</t>
  </si>
  <si>
    <t>41.17</t>
  </si>
  <si>
    <t>66.05</t>
  </si>
  <si>
    <t>23.12</t>
  </si>
  <si>
    <t>246.13</t>
  </si>
  <si>
    <t>-76.01</t>
  </si>
  <si>
    <t>83.9</t>
  </si>
  <si>
    <t>393.54</t>
  </si>
  <si>
    <t>165.29</t>
  </si>
  <si>
    <t>325.63</t>
  </si>
  <si>
    <t>28.49</t>
  </si>
  <si>
    <t>-1.46</t>
  </si>
  <si>
    <t>1252.7</t>
  </si>
  <si>
    <t>-480.2</t>
  </si>
  <si>
    <t>110.97</t>
  </si>
  <si>
    <t>-24.04</t>
  </si>
  <si>
    <t>-2.54</t>
  </si>
  <si>
    <t>-67.62</t>
  </si>
  <si>
    <t>18.18</t>
  </si>
  <si>
    <t>68.81</t>
  </si>
  <si>
    <t>-123.86</t>
  </si>
  <si>
    <t>2.54</t>
  </si>
  <si>
    <t>-3.82</t>
  </si>
  <si>
    <t>11.61</t>
  </si>
  <si>
    <t>-9.29</t>
  </si>
  <si>
    <t>206.96</t>
  </si>
  <si>
    <t>-32.52</t>
  </si>
  <si>
    <t>27.17</t>
  </si>
  <si>
    <t>55.1</t>
  </si>
  <si>
    <t>18.6</t>
  </si>
  <si>
    <t>42.8</t>
  </si>
  <si>
    <t>19.26</t>
  </si>
  <si>
    <t>33.63</t>
  </si>
  <si>
    <t>10.09</t>
  </si>
  <si>
    <t>32.99</t>
  </si>
  <si>
    <t>-1.98</t>
  </si>
  <si>
    <t>23.91</t>
  </si>
  <si>
    <t>-40.65</t>
  </si>
  <si>
    <t>2625.12</t>
  </si>
  <si>
    <t>735.03</t>
  </si>
  <si>
    <t>44.1</t>
  </si>
  <si>
    <t>20.73</t>
  </si>
  <si>
    <t>16.56</t>
  </si>
  <si>
    <t>6.15</t>
  </si>
  <si>
    <t>25.82</t>
  </si>
  <si>
    <t>22.33</t>
  </si>
  <si>
    <t>368.91</t>
  </si>
  <si>
    <t>180.77</t>
  </si>
  <si>
    <t>14.7</t>
  </si>
  <si>
    <t>454.86</t>
  </si>
  <si>
    <t>54.58</t>
  </si>
  <si>
    <t>91.39</t>
  </si>
  <si>
    <t>104.9</t>
  </si>
  <si>
    <t>61.04</t>
  </si>
  <si>
    <t>30.52</t>
  </si>
  <si>
    <t>5.15</t>
  </si>
  <si>
    <t>692.47</t>
  </si>
  <si>
    <t>190.43</t>
  </si>
  <si>
    <t>599.99</t>
  </si>
  <si>
    <t>375.46</t>
  </si>
  <si>
    <t>-157.01</t>
  </si>
  <si>
    <t>83.97</t>
  </si>
  <si>
    <t>23.51</t>
  </si>
  <si>
    <t>104.97</t>
  </si>
  <si>
    <t>7.35</t>
  </si>
  <si>
    <t>107.97</t>
  </si>
  <si>
    <t>22.67</t>
  </si>
  <si>
    <t>113.82</t>
  </si>
  <si>
    <t>53.5</t>
  </si>
  <si>
    <t>748.75</t>
  </si>
  <si>
    <t>-162.23</t>
  </si>
  <si>
    <t>259.98</t>
  </si>
  <si>
    <t>88.39</t>
  </si>
  <si>
    <t>170.98</t>
  </si>
  <si>
    <t>32.49</t>
  </si>
  <si>
    <t>446.07</t>
  </si>
  <si>
    <t>12.13</t>
  </si>
  <si>
    <t>-8.49</t>
  </si>
  <si>
    <t>53.92</t>
  </si>
  <si>
    <t>647.9</t>
  </si>
  <si>
    <t>-182.35</t>
  </si>
  <si>
    <t>322.59</t>
  </si>
  <si>
    <t>64.52</t>
  </si>
  <si>
    <t>68.16</t>
  </si>
  <si>
    <t>27.95</t>
  </si>
  <si>
    <t>29.25</t>
  </si>
  <si>
    <t>45.28</t>
  </si>
  <si>
    <t>15.4</t>
  </si>
  <si>
    <t>71.12</t>
  </si>
  <si>
    <t>9.78</t>
  </si>
  <si>
    <t>87.57</t>
  </si>
  <si>
    <t>555.21</t>
  </si>
  <si>
    <t>178.9</t>
  </si>
  <si>
    <t>523.48</t>
  </si>
  <si>
    <t>130.87</t>
  </si>
  <si>
    <t>161.82</t>
  </si>
  <si>
    <t>46.93</t>
  </si>
  <si>
    <t>1106.91</t>
  </si>
  <si>
    <t>121.76</t>
  </si>
  <si>
    <t>-0.27</t>
  </si>
  <si>
    <t>8.78</t>
  </si>
  <si>
    <t>-13.62</t>
  </si>
  <si>
    <t>4.3</t>
  </si>
  <si>
    <t>152.99</t>
  </si>
  <si>
    <t>-122.39</t>
  </si>
  <si>
    <t>10.58</t>
  </si>
  <si>
    <t>-2.38</t>
  </si>
  <si>
    <t>94.92</t>
  </si>
  <si>
    <t>15.82</t>
  </si>
  <si>
    <t>-5.82</t>
  </si>
  <si>
    <t>71.88</t>
  </si>
  <si>
    <t>32.35</t>
  </si>
  <si>
    <t>177.48</t>
  </si>
  <si>
    <t>23.66</t>
  </si>
  <si>
    <t>681.41</t>
  </si>
  <si>
    <t>42.59</t>
  </si>
  <si>
    <t>-4.23</t>
  </si>
  <si>
    <t>335.74</t>
  </si>
  <si>
    <t>55.42</t>
  </si>
  <si>
    <t>19.4</t>
  </si>
  <si>
    <t>6.69</t>
  </si>
  <si>
    <t>-4.01</t>
  </si>
  <si>
    <t>61.68</t>
  </si>
  <si>
    <t>30.7</t>
  </si>
  <si>
    <t>125.25</t>
  </si>
  <si>
    <t>1913.4</t>
  </si>
  <si>
    <t>401.81</t>
  </si>
  <si>
    <t>2676.67</t>
  </si>
  <si>
    <t>267.67</t>
  </si>
  <si>
    <t>3.64</t>
  </si>
  <si>
    <t>1.02</t>
  </si>
  <si>
    <t>482.34</t>
  </si>
  <si>
    <t>-337.64</t>
  </si>
  <si>
    <t>0.78</t>
  </si>
  <si>
    <t>590.35</t>
  </si>
  <si>
    <t>206.62</t>
  </si>
  <si>
    <t>359.5</t>
  </si>
  <si>
    <t>-29.61</t>
  </si>
  <si>
    <t>77.95</t>
  </si>
  <si>
    <t>-73.58</t>
  </si>
  <si>
    <t>184.66</t>
  </si>
  <si>
    <t>84.94</t>
  </si>
  <si>
    <t>28.44</t>
  </si>
  <si>
    <t>11.38</t>
  </si>
  <si>
    <t>364.41</t>
  </si>
  <si>
    <t>8.1</t>
  </si>
  <si>
    <t>361.76</t>
  </si>
  <si>
    <t>68.33</t>
  </si>
  <si>
    <t>384.17</t>
  </si>
  <si>
    <t>29.88</t>
  </si>
  <si>
    <t>1799.75</t>
  </si>
  <si>
    <t>539.93</t>
  </si>
  <si>
    <t>1598.06</t>
  </si>
  <si>
    <t>-1065.37</t>
  </si>
  <si>
    <t>36.96</t>
  </si>
  <si>
    <t>12.01</t>
  </si>
  <si>
    <t>271.44</t>
  </si>
  <si>
    <t>122.15</t>
  </si>
  <si>
    <t>110.35</t>
  </si>
  <si>
    <t>13.83</t>
  </si>
  <si>
    <t>25.08</t>
  </si>
  <si>
    <t>9.03</t>
  </si>
  <si>
    <t>26.06</t>
  </si>
  <si>
    <t>-19.98</t>
  </si>
  <si>
    <t>152.8</t>
  </si>
  <si>
    <t>76.4</t>
  </si>
  <si>
    <t>45.04</t>
  </si>
  <si>
    <t>232.4</t>
  </si>
  <si>
    <t>78.44</t>
  </si>
  <si>
    <t>164.65</t>
  </si>
  <si>
    <t>12.81</t>
  </si>
  <si>
    <t>11.11</t>
  </si>
  <si>
    <t>97.42</t>
  </si>
  <si>
    <t>120.15</t>
  </si>
  <si>
    <t>219.18</t>
  </si>
  <si>
    <t>206.11</t>
  </si>
  <si>
    <t>48.95</t>
  </si>
  <si>
    <t>247.1</t>
  </si>
  <si>
    <t>-58.69</t>
  </si>
  <si>
    <t>485.94</t>
  </si>
  <si>
    <t>-89.09</t>
  </si>
  <si>
    <t>70.69</t>
  </si>
  <si>
    <t>-24.24</t>
  </si>
  <si>
    <t>32.75</t>
  </si>
  <si>
    <t>41.86</t>
  </si>
  <si>
    <t>20.51</t>
  </si>
  <si>
    <t>1619.91</t>
  </si>
  <si>
    <t>42.15</t>
  </si>
  <si>
    <t>999.98</t>
  </si>
  <si>
    <t>449.99</t>
  </si>
  <si>
    <t>173.94</t>
  </si>
  <si>
    <t>50.44</t>
  </si>
  <si>
    <t>-10.38</t>
  </si>
  <si>
    <t>152.94</t>
  </si>
  <si>
    <t>41.29</t>
  </si>
  <si>
    <t>2.61</t>
  </si>
  <si>
    <t>79.92</t>
  </si>
  <si>
    <t>773.94</t>
  </si>
  <si>
    <t>224.44</t>
  </si>
  <si>
    <t>360.71</t>
  </si>
  <si>
    <t>130.76</t>
  </si>
  <si>
    <t>1718.4</t>
  </si>
  <si>
    <t>150.36</t>
  </si>
  <si>
    <t>221.96</t>
  </si>
  <si>
    <t>40.12</t>
  </si>
  <si>
    <t>34.02</t>
  </si>
  <si>
    <t>16.67</t>
  </si>
  <si>
    <t>32.63</t>
  </si>
  <si>
    <t>1.78</t>
  </si>
  <si>
    <t>101.94</t>
  </si>
  <si>
    <t>21.41</t>
  </si>
  <si>
    <t>799.98</t>
  </si>
  <si>
    <t>41.28</t>
  </si>
  <si>
    <t>18.99</t>
  </si>
  <si>
    <t>44.75</t>
  </si>
  <si>
    <t>20.59</t>
  </si>
  <si>
    <t>134.99</t>
  </si>
  <si>
    <t>53.09</t>
  </si>
  <si>
    <t>-108.83</t>
  </si>
  <si>
    <t>46.34</t>
  </si>
  <si>
    <t>69.58</t>
  </si>
  <si>
    <t>-143.79</t>
  </si>
  <si>
    <t>58.08</t>
  </si>
  <si>
    <t>-6.53</t>
  </si>
  <si>
    <t>52.42</t>
  </si>
  <si>
    <t>54.92</t>
  </si>
  <si>
    <t>364.95</t>
  </si>
  <si>
    <t>-248.17</t>
  </si>
  <si>
    <t>9.69</t>
  </si>
  <si>
    <t>-7.58</t>
  </si>
  <si>
    <t>110.53</t>
  </si>
  <si>
    <t>38.68</t>
  </si>
  <si>
    <t>175.23</t>
  </si>
  <si>
    <t>61.33</t>
  </si>
  <si>
    <t>348.93</t>
  </si>
  <si>
    <t>34.89</t>
  </si>
  <si>
    <t>6.43</t>
  </si>
  <si>
    <t>7.45</t>
  </si>
  <si>
    <t>166.5</t>
  </si>
  <si>
    <t>21.65</t>
  </si>
  <si>
    <t>360.38</t>
  </si>
  <si>
    <t>93.7</t>
  </si>
  <si>
    <t>299.94</t>
  </si>
  <si>
    <t>128.97</t>
  </si>
  <si>
    <t>25.76</t>
  </si>
  <si>
    <t>134.48</t>
  </si>
  <si>
    <t>34.96</t>
  </si>
  <si>
    <t>494.38</t>
  </si>
  <si>
    <t>29.2</t>
  </si>
  <si>
    <t>9.86</t>
  </si>
  <si>
    <t>248.85</t>
  </si>
  <si>
    <t>27.37</t>
  </si>
  <si>
    <t>36.24</t>
  </si>
  <si>
    <t>37.88</t>
  </si>
  <si>
    <t>55.26</t>
  </si>
  <si>
    <t>34.25</t>
  </si>
  <si>
    <t>10.26</t>
  </si>
  <si>
    <t>36.37</t>
  </si>
  <si>
    <t>377.96</t>
  </si>
  <si>
    <t>51.31</t>
  </si>
  <si>
    <t>2025.36</t>
  </si>
  <si>
    <t>607.61</t>
  </si>
  <si>
    <t>1799.99</t>
  </si>
  <si>
    <t>-2639.99</t>
  </si>
  <si>
    <t>262.86</t>
  </si>
  <si>
    <t>246.17</t>
  </si>
  <si>
    <t>21.54</t>
  </si>
  <si>
    <t>29.52</t>
  </si>
  <si>
    <t>302.94</t>
  </si>
  <si>
    <t>48.47</t>
  </si>
  <si>
    <t>142.36</t>
  </si>
  <si>
    <t>38.44</t>
  </si>
  <si>
    <t>546.66</t>
  </si>
  <si>
    <t>136.67</t>
  </si>
  <si>
    <t>212.13</t>
  </si>
  <si>
    <t>180.02</t>
  </si>
  <si>
    <t>-15.75</t>
  </si>
  <si>
    <t>41.55</t>
  </si>
  <si>
    <t>-19.74</t>
  </si>
  <si>
    <t>92.96</t>
  </si>
  <si>
    <t>31.37</t>
  </si>
  <si>
    <t>646.78</t>
  </si>
  <si>
    <t>-145.52</t>
  </si>
  <si>
    <t>18.88</t>
  </si>
  <si>
    <t>18.43</t>
  </si>
  <si>
    <t>5.99</t>
  </si>
  <si>
    <t>675.96</t>
  </si>
  <si>
    <t>84.5</t>
  </si>
  <si>
    <t>1265.85</t>
  </si>
  <si>
    <t>556.97</t>
  </si>
  <si>
    <t>434.35</t>
  </si>
  <si>
    <t>43.44</t>
  </si>
  <si>
    <t>88.83</t>
  </si>
  <si>
    <t>7.04</t>
  </si>
  <si>
    <t>3.31</t>
  </si>
  <si>
    <t>14.65</t>
  </si>
  <si>
    <t>2249.91</t>
  </si>
  <si>
    <t>517.48</t>
  </si>
  <si>
    <t>1053.16</t>
  </si>
  <si>
    <t>-105.32</t>
  </si>
  <si>
    <t>-2.22</t>
  </si>
  <si>
    <t>51.19</t>
  </si>
  <si>
    <t>-71.81</t>
  </si>
  <si>
    <t>100.8</t>
  </si>
  <si>
    <t>21.42</t>
  </si>
  <si>
    <t>1618.37</t>
  </si>
  <si>
    <t>356.04</t>
  </si>
  <si>
    <t>60.98</t>
  </si>
  <si>
    <t>4.8</t>
  </si>
  <si>
    <t>50.88</t>
  </si>
  <si>
    <t>0.34</t>
  </si>
  <si>
    <t>600.53</t>
  </si>
  <si>
    <t>137.26</t>
  </si>
  <si>
    <t>637.44</t>
  </si>
  <si>
    <t>135.46</t>
  </si>
  <si>
    <t>51.76</t>
  </si>
  <si>
    <t>-33.64</t>
  </si>
  <si>
    <t>422.63</t>
  </si>
  <si>
    <t>56.35</t>
  </si>
  <si>
    <t>22.7</t>
  </si>
  <si>
    <t>19.78</t>
  </si>
  <si>
    <t>-13.84</t>
  </si>
  <si>
    <t>72.7</t>
  </si>
  <si>
    <t>19.08</t>
  </si>
  <si>
    <t>-383.99</t>
  </si>
  <si>
    <t>132.79</t>
  </si>
  <si>
    <t>63.74</t>
  </si>
  <si>
    <t>590.06</t>
  </si>
  <si>
    <t>-786.74</t>
  </si>
  <si>
    <t>106.23</t>
  </si>
  <si>
    <t>37.18</t>
  </si>
  <si>
    <t>111.98</t>
  </si>
  <si>
    <t>19.94</t>
  </si>
  <si>
    <t>21.58</t>
  </si>
  <si>
    <t>9.68</t>
  </si>
  <si>
    <t>3.78</t>
  </si>
  <si>
    <t>4899.93</t>
  </si>
  <si>
    <t>2302.97</t>
  </si>
  <si>
    <t>160.98</t>
  </si>
  <si>
    <t>0.95</t>
  </si>
  <si>
    <t>414.96</t>
  </si>
  <si>
    <t>1199.96</t>
  </si>
  <si>
    <t>224.99</t>
  </si>
  <si>
    <t>275.88</t>
  </si>
  <si>
    <t>157.9</t>
  </si>
  <si>
    <t>74.21</t>
  </si>
  <si>
    <t>843.9</t>
  </si>
  <si>
    <t>371.32</t>
  </si>
  <si>
    <t>449.57</t>
  </si>
  <si>
    <t>51.59</t>
  </si>
  <si>
    <t>-15.48</t>
  </si>
  <si>
    <t>275.06</t>
  </si>
  <si>
    <t>-90.38</t>
  </si>
  <si>
    <t>113.33</t>
  </si>
  <si>
    <t>35.42</t>
  </si>
  <si>
    <t>532.4</t>
  </si>
  <si>
    <t>-46.98</t>
  </si>
  <si>
    <t>212.06</t>
  </si>
  <si>
    <t>-15.15</t>
  </si>
  <si>
    <t>371.17</t>
  </si>
  <si>
    <t>41.76</t>
  </si>
  <si>
    <t>105.42</t>
  </si>
  <si>
    <t>51.66</t>
  </si>
  <si>
    <t>355.96</t>
  </si>
  <si>
    <t>103.23</t>
  </si>
  <si>
    <t>-3.17</t>
  </si>
  <si>
    <t>239.9</t>
  </si>
  <si>
    <t>71.97</t>
  </si>
  <si>
    <t>1548.99</t>
  </si>
  <si>
    <t>-464.7</t>
  </si>
  <si>
    <t>0.71</t>
  </si>
  <si>
    <t>131.1</t>
  </si>
  <si>
    <t>8.19</t>
  </si>
  <si>
    <t>22.51</t>
  </si>
  <si>
    <t>-12.73</t>
  </si>
  <si>
    <t>668.16</t>
  </si>
  <si>
    <t>75.17</t>
  </si>
  <si>
    <t>54.38</t>
  </si>
  <si>
    <t>68.52</t>
  </si>
  <si>
    <t>31.52</t>
  </si>
  <si>
    <t>74.94</t>
  </si>
  <si>
    <t>14.24</t>
  </si>
  <si>
    <t>2548.56</t>
  </si>
  <si>
    <t>286.71</t>
  </si>
  <si>
    <t>287.88</t>
  </si>
  <si>
    <t>3.66</t>
  </si>
  <si>
    <t>-5.85</t>
  </si>
  <si>
    <t>94.74</t>
  </si>
  <si>
    <t>44.53</t>
  </si>
  <si>
    <t>60.64</t>
  </si>
  <si>
    <t>76.3</t>
  </si>
  <si>
    <t>38.15</t>
  </si>
  <si>
    <t>364.8</t>
  </si>
  <si>
    <t>167.81</t>
  </si>
  <si>
    <t>152.69</t>
  </si>
  <si>
    <t>-26.72</t>
  </si>
  <si>
    <t>-1.32</t>
  </si>
  <si>
    <t>116.4</t>
  </si>
  <si>
    <t>52.38</t>
  </si>
  <si>
    <t>231.98</t>
  </si>
  <si>
    <t>67.27</t>
  </si>
  <si>
    <t>114.46</t>
  </si>
  <si>
    <t>28.62</t>
  </si>
  <si>
    <t>165.6</t>
  </si>
  <si>
    <t>-6.21</t>
  </si>
  <si>
    <t>1592.85</t>
  </si>
  <si>
    <t>350.43</t>
  </si>
  <si>
    <t>959.97</t>
  </si>
  <si>
    <t>-80.18</t>
  </si>
  <si>
    <t>191.47</t>
  </si>
  <si>
    <t>40.69</t>
  </si>
  <si>
    <t>59.18</t>
  </si>
  <si>
    <t>34.58</t>
  </si>
  <si>
    <t>10.03</t>
  </si>
  <si>
    <t>23.08</t>
  </si>
  <si>
    <t>-10.96</t>
  </si>
  <si>
    <t>1565.88</t>
  </si>
  <si>
    <t>407.13</t>
  </si>
  <si>
    <t>106.05</t>
  </si>
  <si>
    <t>49.84</t>
  </si>
  <si>
    <t>30.83</t>
  </si>
  <si>
    <t>-24.66</t>
  </si>
  <si>
    <t>47.62</t>
  </si>
  <si>
    <t>108.78</t>
  </si>
  <si>
    <t>349.95</t>
  </si>
  <si>
    <t>118.98</t>
  </si>
  <si>
    <t>377.93</t>
  </si>
  <si>
    <t>141.72</t>
  </si>
  <si>
    <t>15.17</t>
  </si>
  <si>
    <t>34.37</t>
  </si>
  <si>
    <t>69.98</t>
  </si>
  <si>
    <t>24.85</t>
  </si>
  <si>
    <t>63.31</t>
  </si>
  <si>
    <t>-9.87</t>
  </si>
  <si>
    <t>54.99</t>
  </si>
  <si>
    <t>89.57</t>
  </si>
  <si>
    <t>32.47</t>
  </si>
  <si>
    <t>315.78</t>
  </si>
  <si>
    <t>52.34</t>
  </si>
  <si>
    <t>24.6</t>
  </si>
  <si>
    <t>1.35</t>
  </si>
  <si>
    <t>91.79</t>
  </si>
  <si>
    <t>181.8</t>
  </si>
  <si>
    <t>-15.58</t>
  </si>
  <si>
    <t>60.12</t>
  </si>
  <si>
    <t>49.54</t>
  </si>
  <si>
    <t>90.57</t>
  </si>
  <si>
    <t>11.77</t>
  </si>
  <si>
    <t>31.6</t>
  </si>
  <si>
    <t>153.57</t>
  </si>
  <si>
    <t>-5.76</t>
  </si>
  <si>
    <t>1013.49</t>
  </si>
  <si>
    <t>76.01</t>
  </si>
  <si>
    <t>451.14</t>
  </si>
  <si>
    <t>109.9</t>
  </si>
  <si>
    <t>37.37</t>
  </si>
  <si>
    <t>110.38</t>
  </si>
  <si>
    <t>-20.24</t>
  </si>
  <si>
    <t>55.18</t>
  </si>
  <si>
    <t>26.34</t>
  </si>
  <si>
    <t>1564.29</t>
  </si>
  <si>
    <t>406.72</t>
  </si>
  <si>
    <t>31.36</t>
  </si>
  <si>
    <t>9.21</t>
  </si>
  <si>
    <t>43.12</t>
  </si>
  <si>
    <t>313.72</t>
  </si>
  <si>
    <t>-99.35</t>
  </si>
  <si>
    <t>428.68</t>
  </si>
  <si>
    <t>305.01</t>
  </si>
  <si>
    <t>76.25</t>
  </si>
  <si>
    <t>50.78</t>
  </si>
  <si>
    <t>17.77</t>
  </si>
  <si>
    <t>26.01</t>
  </si>
  <si>
    <t>435.17</t>
  </si>
  <si>
    <t>-59.84</t>
  </si>
  <si>
    <t>48.58</t>
  </si>
  <si>
    <t>156.51</t>
  </si>
  <si>
    <t>52.82</t>
  </si>
  <si>
    <t>-2.68</t>
  </si>
  <si>
    <t>626.1</t>
  </si>
  <si>
    <t>-538.45</t>
  </si>
  <si>
    <t>109.59</t>
  </si>
  <si>
    <t>27.78</t>
  </si>
  <si>
    <t>23.36</t>
  </si>
  <si>
    <t>635.5</t>
  </si>
  <si>
    <t>125.36</t>
  </si>
  <si>
    <t>58.92</t>
  </si>
  <si>
    <t>56.45</t>
  </si>
  <si>
    <t>14.68</t>
  </si>
  <si>
    <t>117.96</t>
  </si>
  <si>
    <t>8749.95</t>
  </si>
  <si>
    <t>2799.98</t>
  </si>
  <si>
    <t>18.69</t>
  </si>
  <si>
    <t>73.78</t>
  </si>
  <si>
    <t>-77.47</t>
  </si>
  <si>
    <t>866.4</t>
  </si>
  <si>
    <t>225.26</t>
  </si>
  <si>
    <t>90.48</t>
  </si>
  <si>
    <t>1.62</t>
  </si>
  <si>
    <t>348.84</t>
  </si>
  <si>
    <t>170.93</t>
  </si>
  <si>
    <t>0.19</t>
  </si>
  <si>
    <t>52.8</t>
  </si>
  <si>
    <t>167.96</t>
  </si>
  <si>
    <t>78.94</t>
  </si>
  <si>
    <t>484.83</t>
  </si>
  <si>
    <t>126.06</t>
  </si>
  <si>
    <t>154.44</t>
  </si>
  <si>
    <t>1.54</t>
  </si>
  <si>
    <t>342.37</t>
  </si>
  <si>
    <t>160.91</t>
  </si>
  <si>
    <t>50.37</t>
  </si>
  <si>
    <t>557.73</t>
  </si>
  <si>
    <t>-31.99</t>
  </si>
  <si>
    <t>132.22</t>
  </si>
  <si>
    <t>-18.18</t>
  </si>
  <si>
    <t>30.35</t>
  </si>
  <si>
    <t>10.62</t>
  </si>
  <si>
    <t>1127.98</t>
  </si>
  <si>
    <t>126.9</t>
  </si>
  <si>
    <t>241.5</t>
  </si>
  <si>
    <t>39.59</t>
  </si>
  <si>
    <t>31.86</t>
  </si>
  <si>
    <t>11.15</t>
  </si>
  <si>
    <t>0.7</t>
  </si>
  <si>
    <t>1350.12</t>
  </si>
  <si>
    <t>175.52</t>
  </si>
  <si>
    <t>550.43</t>
  </si>
  <si>
    <t>-47.18</t>
  </si>
  <si>
    <t>264.18</t>
  </si>
  <si>
    <t>68.69</t>
  </si>
  <si>
    <t>92.06</t>
  </si>
  <si>
    <t>-225.56</t>
  </si>
  <si>
    <t>62.96</t>
  </si>
  <si>
    <t>227.96</t>
  </si>
  <si>
    <t>318.08</t>
  </si>
  <si>
    <t>326.65</t>
  </si>
  <si>
    <t>70.88</t>
  </si>
  <si>
    <t>33.31</t>
  </si>
  <si>
    <t>16.5</t>
  </si>
  <si>
    <t>18.56</t>
  </si>
  <si>
    <t>31.25</t>
  </si>
  <si>
    <t>68.95</t>
  </si>
  <si>
    <t>296.37</t>
  </si>
  <si>
    <t>-26.73</t>
  </si>
  <si>
    <t>432.46</t>
  </si>
  <si>
    <t>135.8</t>
  </si>
  <si>
    <t>66.54</t>
  </si>
  <si>
    <t>490.32</t>
  </si>
  <si>
    <t>137.29</t>
  </si>
  <si>
    <t>57.58</t>
  </si>
  <si>
    <t>170.88</t>
  </si>
  <si>
    <t>49.56</t>
  </si>
  <si>
    <t>56.82</t>
  </si>
  <si>
    <t>28.41</t>
  </si>
  <si>
    <t>-6.88</t>
  </si>
  <si>
    <t>36.48</t>
  </si>
  <si>
    <t>836.59</t>
  </si>
  <si>
    <t>-264.92</t>
  </si>
  <si>
    <t>2400.97</t>
  </si>
  <si>
    <t>129.59</t>
  </si>
  <si>
    <t>42.78</t>
  </si>
  <si>
    <t>563.43</t>
  </si>
  <si>
    <t>-56.34</t>
  </si>
  <si>
    <t>134.85</t>
  </si>
  <si>
    <t>37.76</t>
  </si>
  <si>
    <t>637.9</t>
  </si>
  <si>
    <t>-127.58</t>
  </si>
  <si>
    <t>25.35</t>
  </si>
  <si>
    <t>7.61</t>
  </si>
  <si>
    <t>3930.07</t>
  </si>
  <si>
    <t>-786.01</t>
  </si>
  <si>
    <t>3.53</t>
  </si>
  <si>
    <t>128.4</t>
  </si>
  <si>
    <t>-0.81</t>
  </si>
  <si>
    <t>431.94</t>
  </si>
  <si>
    <t>-71.99</t>
  </si>
  <si>
    <t>68.24</t>
  </si>
  <si>
    <t>-12.51</t>
  </si>
  <si>
    <t>-6.3</t>
  </si>
  <si>
    <t>159.04</t>
  </si>
  <si>
    <t>-194.82</t>
  </si>
  <si>
    <t>1363.96</t>
  </si>
  <si>
    <t>85.25</t>
  </si>
  <si>
    <t>-7.11</t>
  </si>
  <si>
    <t>108.58</t>
  </si>
  <si>
    <t>-25.33</t>
  </si>
  <si>
    <t>113.6</t>
  </si>
  <si>
    <t>44.3</t>
  </si>
  <si>
    <t>-14.17</t>
  </si>
  <si>
    <t>27.96</t>
  </si>
  <si>
    <t>49.39</t>
  </si>
  <si>
    <t>207.14</t>
  </si>
  <si>
    <t>48.33</t>
  </si>
  <si>
    <t>199.75</t>
  </si>
  <si>
    <t>87.89</t>
  </si>
  <si>
    <t>88.73</t>
  </si>
  <si>
    <t>23.31</t>
  </si>
  <si>
    <t>176.78</t>
  </si>
  <si>
    <t>-22.1</t>
  </si>
  <si>
    <t>39.99</t>
  </si>
  <si>
    <t>4158.91</t>
  </si>
  <si>
    <t>363.9</t>
  </si>
  <si>
    <t>26.85</t>
  </si>
  <si>
    <t>3357.6</t>
  </si>
  <si>
    <t>377.73</t>
  </si>
  <si>
    <t>104.7</t>
  </si>
  <si>
    <t>19.77</t>
  </si>
  <si>
    <t>76.92</t>
  </si>
  <si>
    <t>31.54</t>
  </si>
  <si>
    <t>481.32</t>
  </si>
  <si>
    <t>125.14</t>
  </si>
  <si>
    <t>30.34</t>
  </si>
  <si>
    <t>13.5</t>
  </si>
  <si>
    <t>676.55</t>
  </si>
  <si>
    <t>6.77</t>
  </si>
  <si>
    <t>30.56</t>
  </si>
  <si>
    <t>77.04</t>
  </si>
  <si>
    <t>8.99</t>
  </si>
  <si>
    <t>157.92</t>
  </si>
  <si>
    <t>203.18</t>
  </si>
  <si>
    <t>70.08</t>
  </si>
  <si>
    <t>24.53</t>
  </si>
  <si>
    <t>-2.16</t>
  </si>
  <si>
    <t>557.59</t>
  </si>
  <si>
    <t>127.88</t>
  </si>
  <si>
    <t>28.28</t>
  </si>
  <si>
    <t>4912.59</t>
  </si>
  <si>
    <t>196.5</t>
  </si>
  <si>
    <t>386.68</t>
  </si>
  <si>
    <t>-5.52</t>
  </si>
  <si>
    <t>379.96</t>
  </si>
  <si>
    <t>539.91</t>
  </si>
  <si>
    <t>-116.98</t>
  </si>
  <si>
    <t>41.24</t>
  </si>
  <si>
    <t>-41.52</t>
  </si>
  <si>
    <t>552.56</t>
  </si>
  <si>
    <t>-138.14</t>
  </si>
  <si>
    <t>23.16</t>
  </si>
  <si>
    <t>-15.44</t>
  </si>
  <si>
    <t>126.08</t>
  </si>
  <si>
    <t>-28.37</t>
  </si>
  <si>
    <t>449.1</t>
  </si>
  <si>
    <t>-643.71</t>
  </si>
  <si>
    <t>21.88</t>
  </si>
  <si>
    <t>241.33</t>
  </si>
  <si>
    <t>-14.2</t>
  </si>
  <si>
    <t>145.54</t>
  </si>
  <si>
    <t>16.37</t>
  </si>
  <si>
    <t>-22.14</t>
  </si>
  <si>
    <t>-13.65</t>
  </si>
  <si>
    <t>1352.03</t>
  </si>
  <si>
    <t>319.76</t>
  </si>
  <si>
    <t>147.09</t>
  </si>
  <si>
    <t>528.43</t>
  </si>
  <si>
    <t>-143.43</t>
  </si>
  <si>
    <t>22.39</t>
  </si>
  <si>
    <t>-35.82</t>
  </si>
  <si>
    <t>89.96</t>
  </si>
  <si>
    <t>901.95</t>
  </si>
  <si>
    <t>297.64</t>
  </si>
  <si>
    <t>971.5</t>
  </si>
  <si>
    <t>-20.14</t>
  </si>
  <si>
    <t>189.88</t>
  </si>
  <si>
    <t>-94.94</t>
  </si>
  <si>
    <t>871.8</t>
  </si>
  <si>
    <t>87.18</t>
  </si>
  <si>
    <t>72.29</t>
  </si>
  <si>
    <t>-98.8</t>
  </si>
  <si>
    <t>-20.72</t>
  </si>
  <si>
    <t>-12.9</t>
  </si>
  <si>
    <t>11.99</t>
  </si>
  <si>
    <t>697.16</t>
  </si>
  <si>
    <t>146.4</t>
  </si>
  <si>
    <t>86.45</t>
  </si>
  <si>
    <t>38.04</t>
  </si>
  <si>
    <t>-1.42</t>
  </si>
  <si>
    <t>58.58</t>
  </si>
  <si>
    <t>19.33</t>
  </si>
  <si>
    <t>167.89</t>
  </si>
  <si>
    <t>14.69</t>
  </si>
  <si>
    <t>403.17</t>
  </si>
  <si>
    <t>10.34</t>
  </si>
  <si>
    <t>-241.18</t>
  </si>
  <si>
    <t>1287.45</t>
  </si>
  <si>
    <t>244.62</t>
  </si>
  <si>
    <t>459.95</t>
  </si>
  <si>
    <t>67.64</t>
  </si>
  <si>
    <t>17.04</t>
  </si>
  <si>
    <t>11.18</t>
  </si>
  <si>
    <t>7.85</t>
  </si>
  <si>
    <t>812.74</t>
  </si>
  <si>
    <t>60.96</t>
  </si>
  <si>
    <t>41.33</t>
  </si>
  <si>
    <t>-167.99</t>
  </si>
  <si>
    <t>-36.95</t>
  </si>
  <si>
    <t>280.78</t>
  </si>
  <si>
    <t>-60.84</t>
  </si>
  <si>
    <t>54.67</t>
  </si>
  <si>
    <t>71.25</t>
  </si>
  <si>
    <t>30.14</t>
  </si>
  <si>
    <t>88.04</t>
  </si>
  <si>
    <t>22.89</t>
  </si>
  <si>
    <t>1317.49</t>
  </si>
  <si>
    <t>292.78</t>
  </si>
  <si>
    <t>63.84</t>
  </si>
  <si>
    <t>18.51</t>
  </si>
  <si>
    <t>1454.9</t>
  </si>
  <si>
    <t>378.27</t>
  </si>
  <si>
    <t>99.85</t>
  </si>
  <si>
    <t>-83.21</t>
  </si>
  <si>
    <t>22.05</t>
  </si>
  <si>
    <t>259.96</t>
  </si>
  <si>
    <t>124.78</t>
  </si>
  <si>
    <t>27.81</t>
  </si>
  <si>
    <t>588.78</t>
  </si>
  <si>
    <t>82.64</t>
  </si>
  <si>
    <t>158.37</t>
  </si>
  <si>
    <t>769.18</t>
  </si>
  <si>
    <t>-163.45</t>
  </si>
  <si>
    <t>1294.75</t>
  </si>
  <si>
    <t>336.64</t>
  </si>
  <si>
    <t>374.99</t>
  </si>
  <si>
    <t>658.75</t>
  </si>
  <si>
    <t>146.39</t>
  </si>
  <si>
    <t>33.53</t>
  </si>
  <si>
    <t>3.67</t>
  </si>
  <si>
    <t>388.7</t>
  </si>
  <si>
    <t>34.4</t>
  </si>
  <si>
    <t>431.93</t>
  </si>
  <si>
    <t>-4.11</t>
  </si>
  <si>
    <t>1088.79</t>
  </si>
  <si>
    <t>-1850.95</t>
  </si>
  <si>
    <t>24.7</t>
  </si>
  <si>
    <t>17.92</t>
  </si>
  <si>
    <t>8.6</t>
  </si>
  <si>
    <t>159.92</t>
  </si>
  <si>
    <t>35.35</t>
  </si>
  <si>
    <t>12.82</t>
  </si>
  <si>
    <t>517.9</t>
  </si>
  <si>
    <t>2.43</t>
  </si>
  <si>
    <t>556.67</t>
  </si>
  <si>
    <t>8.9</t>
  </si>
  <si>
    <t>113.76</t>
  </si>
  <si>
    <t>44.37</t>
  </si>
  <si>
    <t>579.51</t>
  </si>
  <si>
    <t>81.13</t>
  </si>
  <si>
    <t>150.66</t>
  </si>
  <si>
    <t>48.03</t>
  </si>
  <si>
    <t>343.92</t>
  </si>
  <si>
    <t>75.66</t>
  </si>
  <si>
    <t>40.99</t>
  </si>
  <si>
    <t>63.9</t>
  </si>
  <si>
    <t>28.76</t>
  </si>
  <si>
    <t>638.29</t>
  </si>
  <si>
    <t>-31.91</t>
  </si>
  <si>
    <t>194.35</t>
  </si>
  <si>
    <t>-36.44</t>
  </si>
  <si>
    <t>383.8</t>
  </si>
  <si>
    <t>38.38</t>
  </si>
  <si>
    <t>933.54</t>
  </si>
  <si>
    <t>105.02</t>
  </si>
  <si>
    <t>42.98</t>
  </si>
  <si>
    <t>81.2</t>
  </si>
  <si>
    <t>189.59</t>
  </si>
  <si>
    <t>-145.35</t>
  </si>
  <si>
    <t>291.96</t>
  </si>
  <si>
    <t>54.74</t>
  </si>
  <si>
    <t>-0.77</t>
  </si>
  <si>
    <t>1121.57</t>
  </si>
  <si>
    <t>9099.93</t>
  </si>
  <si>
    <t>2365.98</t>
  </si>
  <si>
    <t>0.86</t>
  </si>
  <si>
    <t>123.09</t>
  </si>
  <si>
    <t>36.79</t>
  </si>
  <si>
    <t>4.14</t>
  </si>
  <si>
    <t>29.05</t>
  </si>
  <si>
    <t>257.5</t>
  </si>
  <si>
    <t>24.24</t>
  </si>
  <si>
    <t>79.12</t>
  </si>
  <si>
    <t>-48.95</t>
  </si>
  <si>
    <t>55.06</t>
  </si>
  <si>
    <t>29.56</t>
  </si>
  <si>
    <t>1554.94</t>
  </si>
  <si>
    <t>-67.14</t>
  </si>
  <si>
    <t>205.18</t>
  </si>
  <si>
    <t>-58.13</t>
  </si>
  <si>
    <t>419.4</t>
  </si>
  <si>
    <t>146.79</t>
  </si>
  <si>
    <t>73.2</t>
  </si>
  <si>
    <t>21.23</t>
  </si>
  <si>
    <t>459.88</t>
  </si>
  <si>
    <t>13.8</t>
  </si>
  <si>
    <t>71.96</t>
  </si>
  <si>
    <t>54.9</t>
  </si>
  <si>
    <t>9.28</t>
  </si>
  <si>
    <t>3.25</t>
  </si>
  <si>
    <t>102.34</t>
  </si>
  <si>
    <t>-12.79</t>
  </si>
  <si>
    <t>48.79</t>
  </si>
  <si>
    <t>-126.86</t>
  </si>
  <si>
    <t>44.85</t>
  </si>
  <si>
    <t>-67.27</t>
  </si>
  <si>
    <t>1272.63</t>
  </si>
  <si>
    <t>-814.48</t>
  </si>
  <si>
    <t>-20.89</t>
  </si>
  <si>
    <t>185.38</t>
  </si>
  <si>
    <t>-34.76</t>
  </si>
  <si>
    <t>78.27</t>
  </si>
  <si>
    <t>86.62</t>
  </si>
  <si>
    <t>8.66</t>
  </si>
  <si>
    <t>23.95</t>
  </si>
  <si>
    <t>251.52</t>
  </si>
  <si>
    <t>81.74</t>
  </si>
  <si>
    <t>11.33</t>
  </si>
  <si>
    <t>108.34</t>
  </si>
  <si>
    <t>37.92</t>
  </si>
  <si>
    <t>64.67</t>
  </si>
  <si>
    <t>-13.82</t>
  </si>
  <si>
    <t>434.65</t>
  </si>
  <si>
    <t>62.78</t>
  </si>
  <si>
    <t>369.58</t>
  </si>
  <si>
    <t>29.47</t>
  </si>
  <si>
    <t>-31.86</t>
  </si>
  <si>
    <t>22.61</t>
  </si>
  <si>
    <t>-10.17</t>
  </si>
  <si>
    <t>111.89</t>
  </si>
  <si>
    <t>370.62</t>
  </si>
  <si>
    <t>-142.07</t>
  </si>
  <si>
    <t>86.35</t>
  </si>
  <si>
    <t>44.94</t>
  </si>
  <si>
    <t>15.95</t>
  </si>
  <si>
    <t>187.06</t>
  </si>
  <si>
    <t>-3.79</t>
  </si>
  <si>
    <t>33.93</t>
  </si>
  <si>
    <t>6.02</t>
  </si>
  <si>
    <t>214.7</t>
  </si>
  <si>
    <t>83.73</t>
  </si>
  <si>
    <t>-3.6</t>
  </si>
  <si>
    <t>27.38</t>
  </si>
  <si>
    <t>-71.3</t>
  </si>
  <si>
    <t>132.52</t>
  </si>
  <si>
    <t>-44.02</t>
  </si>
  <si>
    <t>-75.6</t>
  </si>
  <si>
    <t>224.94</t>
  </si>
  <si>
    <t>-164.95</t>
  </si>
  <si>
    <t>5.2</t>
  </si>
  <si>
    <t>298.78</t>
  </si>
  <si>
    <t>7.47</t>
  </si>
  <si>
    <t>16.72</t>
  </si>
  <si>
    <t>71.09</t>
  </si>
  <si>
    <t>-1.78</t>
  </si>
  <si>
    <t>1685.88</t>
  </si>
  <si>
    <t>320.32</t>
  </si>
  <si>
    <t>93.25</t>
  </si>
  <si>
    <t>1.71</t>
  </si>
  <si>
    <t>54.71</t>
  </si>
  <si>
    <t>11.63</t>
  </si>
  <si>
    <t>-5.29</t>
  </si>
  <si>
    <t>-3.27</t>
  </si>
  <si>
    <t>54.48</t>
  </si>
  <si>
    <t>41.6</t>
  </si>
  <si>
    <t>85.23</t>
  </si>
  <si>
    <t>30.9</t>
  </si>
  <si>
    <t>442.76</t>
  </si>
  <si>
    <t>59.04</t>
  </si>
  <si>
    <t>3999.95</t>
  </si>
  <si>
    <t>1159.99</t>
  </si>
  <si>
    <t>199.95</t>
  </si>
  <si>
    <t>28.02</t>
  </si>
  <si>
    <t>42.39</t>
  </si>
  <si>
    <t>1006.06</t>
  </si>
  <si>
    <t>88.03</t>
  </si>
  <si>
    <t>1.57</t>
  </si>
  <si>
    <t>93.98</t>
  </si>
  <si>
    <t>3.5</t>
  </si>
  <si>
    <t>27.86</t>
  </si>
  <si>
    <t>9.19</t>
  </si>
  <si>
    <t>856.66</t>
  </si>
  <si>
    <t>-20.44</t>
  </si>
  <si>
    <t>48.78</t>
  </si>
  <si>
    <t>-131.72</t>
  </si>
  <si>
    <t>-27.79</t>
  </si>
  <si>
    <t>743.99</t>
  </si>
  <si>
    <t>79.38</t>
  </si>
  <si>
    <t>29.77</t>
  </si>
  <si>
    <t>-44.15</t>
  </si>
  <si>
    <t>0.42</t>
  </si>
  <si>
    <t>-7.61</t>
  </si>
  <si>
    <t>-9.82</t>
  </si>
  <si>
    <t>185.53</t>
  </si>
  <si>
    <t>48.7</t>
  </si>
  <si>
    <t>511.84</t>
  </si>
  <si>
    <t>240.56</t>
  </si>
  <si>
    <t>25.75</t>
  </si>
  <si>
    <t>13.78</t>
  </si>
  <si>
    <t>-5.18</t>
  </si>
  <si>
    <t>15.23</t>
  </si>
  <si>
    <t>282.84</t>
  </si>
  <si>
    <t>13.31</t>
  </si>
  <si>
    <t>27.02</t>
  </si>
  <si>
    <t>-21.61</t>
  </si>
  <si>
    <t>65.17</t>
  </si>
  <si>
    <t>173.24</t>
  </si>
  <si>
    <t>17.32</t>
  </si>
  <si>
    <t>30.53</t>
  </si>
  <si>
    <t>104.28</t>
  </si>
  <si>
    <t>26.07</t>
  </si>
  <si>
    <t>641.96</t>
  </si>
  <si>
    <t>179.75</t>
  </si>
  <si>
    <t>242.9</t>
  </si>
  <si>
    <t>70.44</t>
  </si>
  <si>
    <t>454.9</t>
  </si>
  <si>
    <t>35.92</t>
  </si>
  <si>
    <t>39.76</t>
  </si>
  <si>
    <t>12.33</t>
  </si>
  <si>
    <t>47.74</t>
  </si>
  <si>
    <t>87.84</t>
  </si>
  <si>
    <t>23.72</t>
  </si>
  <si>
    <t>1049.2</t>
  </si>
  <si>
    <t>272.79</t>
  </si>
  <si>
    <t>40.64</t>
  </si>
  <si>
    <t>-32.51</t>
  </si>
  <si>
    <t>-12.41</t>
  </si>
  <si>
    <t>66.26</t>
  </si>
  <si>
    <t>2396.4</t>
  </si>
  <si>
    <t>179.73</t>
  </si>
  <si>
    <t>54.86</t>
  </si>
  <si>
    <t>-3.24</t>
  </si>
  <si>
    <t>82.66</t>
  </si>
  <si>
    <t>-5.89</t>
  </si>
  <si>
    <t>86.25</t>
  </si>
  <si>
    <t>174.29</t>
  </si>
  <si>
    <t>-19.92</t>
  </si>
  <si>
    <t>662.84</t>
  </si>
  <si>
    <t>172.34</t>
  </si>
  <si>
    <t>12.9</t>
  </si>
  <si>
    <t>37.05</t>
  </si>
  <si>
    <t>16.3</t>
  </si>
  <si>
    <t>1979.93</t>
  </si>
  <si>
    <t>8399.98</t>
  </si>
  <si>
    <t>-4.2</t>
  </si>
  <si>
    <t>122.38</t>
  </si>
  <si>
    <t>-24.48</t>
  </si>
  <si>
    <t>69.5</t>
  </si>
  <si>
    <t>191.6</t>
  </si>
  <si>
    <t>91.97</t>
  </si>
  <si>
    <t>1267.65</t>
  </si>
  <si>
    <t>152.12</t>
  </si>
  <si>
    <t>388.43</t>
  </si>
  <si>
    <t>-88.78</t>
  </si>
  <si>
    <t>63.99</t>
  </si>
  <si>
    <t>41.37</t>
  </si>
  <si>
    <t>17.38</t>
  </si>
  <si>
    <t>0.17</t>
  </si>
  <si>
    <t>34.85</t>
  </si>
  <si>
    <t>23.76</t>
  </si>
  <si>
    <t>484.7</t>
  </si>
  <si>
    <t>-84.82</t>
  </si>
  <si>
    <t>371.98</t>
  </si>
  <si>
    <t>116.24</t>
  </si>
  <si>
    <t>184.7</t>
  </si>
  <si>
    <t>26.94</t>
  </si>
  <si>
    <t>11.31</t>
  </si>
  <si>
    <t>3504.9</t>
  </si>
  <si>
    <t>700.98</t>
  </si>
  <si>
    <t>314.55</t>
  </si>
  <si>
    <t>-33.36</t>
  </si>
  <si>
    <t>1297.37</t>
  </si>
  <si>
    <t>97.3</t>
  </si>
  <si>
    <t>13.38</t>
  </si>
  <si>
    <t>185.88</t>
  </si>
  <si>
    <t>50.19</t>
  </si>
  <si>
    <t>390.27</t>
  </si>
  <si>
    <t>-24.39</t>
  </si>
  <si>
    <t>62.19</t>
  </si>
  <si>
    <t>262.24</t>
  </si>
  <si>
    <t>78.67</t>
  </si>
  <si>
    <t>131.6</t>
  </si>
  <si>
    <t>286.4</t>
  </si>
  <si>
    <t>22.75</t>
  </si>
  <si>
    <t>11.28</t>
  </si>
  <si>
    <t>-8.65</t>
  </si>
  <si>
    <t>44.76</t>
  </si>
  <si>
    <t>14.55</t>
  </si>
  <si>
    <t>22.62</t>
  </si>
  <si>
    <t>-15.08</t>
  </si>
  <si>
    <t>-1.9</t>
  </si>
  <si>
    <t>32.79</t>
  </si>
  <si>
    <t>839.99</t>
  </si>
  <si>
    <t>2275.5</t>
  </si>
  <si>
    <t>386.84</t>
  </si>
  <si>
    <t>1979.7</t>
  </si>
  <si>
    <t>653.3</t>
  </si>
  <si>
    <t>62.1</t>
  </si>
  <si>
    <t>364.74</t>
  </si>
  <si>
    <t>109.42</t>
  </si>
  <si>
    <t>47.4</t>
  </si>
  <si>
    <t>21.33</t>
  </si>
  <si>
    <t>49.76</t>
  </si>
  <si>
    <t>13.93</t>
  </si>
  <si>
    <t>3.97</t>
  </si>
  <si>
    <t>167.84</t>
  </si>
  <si>
    <t>11.75</t>
  </si>
  <si>
    <t>26.55</t>
  </si>
  <si>
    <t>-12.83</t>
  </si>
  <si>
    <t>191.08</t>
  </si>
  <si>
    <t>-38.22</t>
  </si>
  <si>
    <t>179.7</t>
  </si>
  <si>
    <t>88.05</t>
  </si>
  <si>
    <t>51.65</t>
  </si>
  <si>
    <t>9.4</t>
  </si>
  <si>
    <t>419.68</t>
  </si>
  <si>
    <t>-356.73</t>
  </si>
  <si>
    <t>-4.68</t>
  </si>
  <si>
    <t>11.19</t>
  </si>
  <si>
    <t>177.23</t>
  </si>
  <si>
    <t>-120.51</t>
  </si>
  <si>
    <t>-2.83</t>
  </si>
  <si>
    <t>1349.85</t>
  </si>
  <si>
    <t>364.46</t>
  </si>
  <si>
    <t>136.78</t>
  </si>
  <si>
    <t>5.13</t>
  </si>
  <si>
    <t>61.12</t>
  </si>
  <si>
    <t>124.61</t>
  </si>
  <si>
    <t>-23.36</t>
  </si>
  <si>
    <t>2.79</t>
  </si>
  <si>
    <t>21.55</t>
  </si>
  <si>
    <t>15.72</t>
  </si>
  <si>
    <t>61.38</t>
  </si>
  <si>
    <t>328.22</t>
  </si>
  <si>
    <t>28.72</t>
  </si>
  <si>
    <t>75.57</t>
  </si>
  <si>
    <t>99.9</t>
  </si>
  <si>
    <t>46.95</t>
  </si>
  <si>
    <t>3023.93</t>
  </si>
  <si>
    <t>226.79</t>
  </si>
  <si>
    <t>477.6</t>
  </si>
  <si>
    <t>161.19</t>
  </si>
  <si>
    <t>466.32</t>
  </si>
  <si>
    <t>34.97</t>
  </si>
  <si>
    <t>695.7</t>
  </si>
  <si>
    <t>-27.83</t>
  </si>
  <si>
    <t>692.94</t>
  </si>
  <si>
    <t>1335.68</t>
  </si>
  <si>
    <t>-217.05</t>
  </si>
  <si>
    <t>23.62</t>
  </si>
  <si>
    <t>-2.15</t>
  </si>
  <si>
    <t>132.59</t>
  </si>
  <si>
    <t>902.71</t>
  </si>
  <si>
    <t>33.85</t>
  </si>
  <si>
    <t>226.56</t>
  </si>
  <si>
    <t>63.44</t>
  </si>
  <si>
    <t>115.02</t>
  </si>
  <si>
    <t>68.04</t>
  </si>
  <si>
    <t>19.73</t>
  </si>
  <si>
    <t>1007.98</t>
  </si>
  <si>
    <t>313.49</t>
  </si>
  <si>
    <t>113.64</t>
  </si>
  <si>
    <t>52.56</t>
  </si>
  <si>
    <t>83.65</t>
  </si>
  <si>
    <t>64.38</t>
  </si>
  <si>
    <t>-160.96</t>
  </si>
  <si>
    <t>-4.54</t>
  </si>
  <si>
    <t>3.94</t>
  </si>
  <si>
    <t>379.37</t>
  </si>
  <si>
    <t>-119.23</t>
  </si>
  <si>
    <t>67.54</t>
  </si>
  <si>
    <t>-2.67</t>
  </si>
  <si>
    <t>599.17</t>
  </si>
  <si>
    <t>35.25</t>
  </si>
  <si>
    <t>1293.49</t>
  </si>
  <si>
    <t>337.18</t>
  </si>
  <si>
    <t>-118.01</t>
  </si>
  <si>
    <t>39.94</t>
  </si>
  <si>
    <t>-26.62</t>
  </si>
  <si>
    <t>2.31</t>
  </si>
  <si>
    <t>1115.17</t>
  </si>
  <si>
    <t>334.55</t>
  </si>
  <si>
    <t>91.48</t>
  </si>
  <si>
    <t>208.56</t>
  </si>
  <si>
    <t>52.14</t>
  </si>
  <si>
    <t>319.41</t>
  </si>
  <si>
    <t>48.48</t>
  </si>
  <si>
    <t>239.67</t>
  </si>
  <si>
    <t>14.1</t>
  </si>
  <si>
    <t>219.84</t>
  </si>
  <si>
    <t>107.72</t>
  </si>
  <si>
    <t>483.14</t>
  </si>
  <si>
    <t>54.35</t>
  </si>
  <si>
    <t>566.97</t>
  </si>
  <si>
    <t>153.08</t>
  </si>
  <si>
    <t>376.87</t>
  </si>
  <si>
    <t>-213.56</t>
  </si>
  <si>
    <t>76.86</t>
  </si>
  <si>
    <t>453.6</t>
  </si>
  <si>
    <t>21.8</t>
  </si>
  <si>
    <t>45.06</t>
  </si>
  <si>
    <t>15.21</t>
  </si>
  <si>
    <t>29.72</t>
  </si>
  <si>
    <t>-21.79</t>
  </si>
  <si>
    <t>447.7</t>
  </si>
  <si>
    <t>33.58</t>
  </si>
  <si>
    <t>46.76</t>
  </si>
  <si>
    <t>22.44</t>
  </si>
  <si>
    <t>17.71</t>
  </si>
  <si>
    <t>36.56</t>
  </si>
  <si>
    <t>12.8</t>
  </si>
  <si>
    <t>186.14</t>
  </si>
  <si>
    <t>60.5</t>
  </si>
  <si>
    <t>-1.34</t>
  </si>
  <si>
    <t>122.12</t>
  </si>
  <si>
    <t>56.18</t>
  </si>
  <si>
    <t>324.9</t>
  </si>
  <si>
    <t>38.99</t>
  </si>
  <si>
    <t>835.17</t>
  </si>
  <si>
    <t>93.68</t>
  </si>
  <si>
    <t>25.29</t>
  </si>
  <si>
    <t>862.34</t>
  </si>
  <si>
    <t>97.01</t>
  </si>
  <si>
    <t>25.83</t>
  </si>
  <si>
    <t>38.24</t>
  </si>
  <si>
    <t>440.91</t>
  </si>
  <si>
    <t>123.45</t>
  </si>
  <si>
    <t>-19.6</t>
  </si>
  <si>
    <t>4476.8</t>
  </si>
  <si>
    <t>503.64</t>
  </si>
  <si>
    <t>422.06</t>
  </si>
  <si>
    <t>-18.09</t>
  </si>
  <si>
    <t>38.09</t>
  </si>
  <si>
    <t>-27.93</t>
  </si>
  <si>
    <t>-50.87</t>
  </si>
  <si>
    <t>60.81</t>
  </si>
  <si>
    <t>17.03</t>
  </si>
  <si>
    <t>-6.09</t>
  </si>
  <si>
    <t>32.71</t>
  </si>
  <si>
    <t>-26.17</t>
  </si>
  <si>
    <t>3.57</t>
  </si>
  <si>
    <t>171.04</t>
  </si>
  <si>
    <t>44.47</t>
  </si>
  <si>
    <t>231.72</t>
  </si>
  <si>
    <t>11.59</t>
  </si>
  <si>
    <t>12.48</t>
  </si>
  <si>
    <t>5.62</t>
  </si>
  <si>
    <t>9.02</t>
  </si>
  <si>
    <t>139.96</t>
  </si>
  <si>
    <t>37.74</t>
  </si>
  <si>
    <t>135.95</t>
  </si>
  <si>
    <t>39.43</t>
  </si>
  <si>
    <t>37.46</t>
  </si>
  <si>
    <t>539.66</t>
  </si>
  <si>
    <t>-7.71</t>
  </si>
  <si>
    <t>275.24</t>
  </si>
  <si>
    <t>121.11</t>
  </si>
  <si>
    <t>35.97</t>
  </si>
  <si>
    <t>1266.86</t>
  </si>
  <si>
    <t>291.38</t>
  </si>
  <si>
    <t>58.34</t>
  </si>
  <si>
    <t>1499.95</t>
  </si>
  <si>
    <t>75.06</t>
  </si>
  <si>
    <t>33.78</t>
  </si>
  <si>
    <t>195.18</t>
  </si>
  <si>
    <t>0.08</t>
  </si>
  <si>
    <t>706.86</t>
  </si>
  <si>
    <t>197.92</t>
  </si>
  <si>
    <t>38.73</t>
  </si>
  <si>
    <t>25.4</t>
  </si>
  <si>
    <t>43.96</t>
  </si>
  <si>
    <t>20.66</t>
  </si>
  <si>
    <t>1279.17</t>
  </si>
  <si>
    <t>225.74</t>
  </si>
  <si>
    <t>215.65</t>
  </si>
  <si>
    <t>60.29</t>
  </si>
  <si>
    <t>-27.13</t>
  </si>
  <si>
    <t>23.69</t>
  </si>
  <si>
    <t>253.37</t>
  </si>
  <si>
    <t>944.99</t>
  </si>
  <si>
    <t>-4.76</t>
  </si>
  <si>
    <t>-7.85</t>
  </si>
  <si>
    <t>863.64</t>
  </si>
  <si>
    <t>107.96</t>
  </si>
  <si>
    <t>-13.31</t>
  </si>
  <si>
    <t>823.96</t>
  </si>
  <si>
    <t>51.5</t>
  </si>
  <si>
    <t>408.01</t>
  </si>
  <si>
    <t>72.53</t>
  </si>
  <si>
    <t>165.28</t>
  </si>
  <si>
    <t>16.77</t>
  </si>
  <si>
    <t>338.04</t>
  </si>
  <si>
    <t>-33.8</t>
  </si>
  <si>
    <t>154.24</t>
  </si>
  <si>
    <t>44.86</t>
  </si>
  <si>
    <t>-35.88</t>
  </si>
  <si>
    <t>-319.19</t>
  </si>
  <si>
    <t>380.86</t>
  </si>
  <si>
    <t>14.07</t>
  </si>
  <si>
    <t>579.14</t>
  </si>
  <si>
    <t>419.94</t>
  </si>
  <si>
    <t>29.61</t>
  </si>
  <si>
    <t>79.69</t>
  </si>
  <si>
    <t>17.11</t>
  </si>
  <si>
    <t>51.75</t>
  </si>
  <si>
    <t>151.62</t>
  </si>
  <si>
    <t>50.03</t>
  </si>
  <si>
    <t>30.8</t>
  </si>
  <si>
    <t>12.43</t>
  </si>
  <si>
    <t>34.29</t>
  </si>
  <si>
    <t>-28.8</t>
  </si>
  <si>
    <t>-115.35</t>
  </si>
  <si>
    <t>9.55</t>
  </si>
  <si>
    <t>75.98</t>
  </si>
  <si>
    <t>162.64</t>
  </si>
  <si>
    <t>45.54</t>
  </si>
  <si>
    <t>280.59</t>
  </si>
  <si>
    <t>265.17</t>
  </si>
  <si>
    <t>47.73</t>
  </si>
  <si>
    <t>428.4</t>
  </si>
  <si>
    <t>24.75</t>
  </si>
  <si>
    <t>45.96</t>
  </si>
  <si>
    <t>13.79</t>
  </si>
  <si>
    <t>-1.44</t>
  </si>
  <si>
    <t>854.35</t>
  </si>
  <si>
    <t>593.57</t>
  </si>
  <si>
    <t>140.81</t>
  </si>
  <si>
    <t>33.8</t>
  </si>
  <si>
    <t>15.58</t>
  </si>
  <si>
    <t>55.99</t>
  </si>
  <si>
    <t>284.08</t>
  </si>
  <si>
    <t>24.86</t>
  </si>
  <si>
    <t>77.56</t>
  </si>
  <si>
    <t>245.94</t>
  </si>
  <si>
    <t>120.51</t>
  </si>
  <si>
    <t>504.9</t>
  </si>
  <si>
    <t>126.23</t>
  </si>
  <si>
    <t>89.95</t>
  </si>
  <si>
    <t>1.4</t>
  </si>
  <si>
    <t>99.49</t>
  </si>
  <si>
    <t>363.92</t>
  </si>
  <si>
    <t>419.9</t>
  </si>
  <si>
    <t>197.35</t>
  </si>
  <si>
    <t>3.02</t>
  </si>
  <si>
    <t>0.36</t>
  </si>
  <si>
    <t>109.95</t>
  </si>
  <si>
    <t>36.28</t>
  </si>
  <si>
    <t>965.85</t>
  </si>
  <si>
    <t>135.22</t>
  </si>
  <si>
    <t>86.2</t>
  </si>
  <si>
    <t>10.55</t>
  </si>
  <si>
    <t>2.59</t>
  </si>
  <si>
    <t>35.22</t>
  </si>
  <si>
    <t>265.48</t>
  </si>
  <si>
    <t>-111.5</t>
  </si>
  <si>
    <t>11.42</t>
  </si>
  <si>
    <t>-18.84</t>
  </si>
  <si>
    <t>175.92</t>
  </si>
  <si>
    <t>-8.32</t>
  </si>
  <si>
    <t>115.14</t>
  </si>
  <si>
    <t>11.51</t>
  </si>
  <si>
    <t>253.76</t>
  </si>
  <si>
    <t>119.62</t>
  </si>
  <si>
    <t>40.37</t>
  </si>
  <si>
    <t>255.76</t>
  </si>
  <si>
    <t>81.84</t>
  </si>
  <si>
    <t>69.3</t>
  </si>
  <si>
    <t>22.87</t>
  </si>
  <si>
    <t>1439.98</t>
  </si>
  <si>
    <t>243.88</t>
  </si>
  <si>
    <t>27.44</t>
  </si>
  <si>
    <t>65.5</t>
  </si>
  <si>
    <t>2430.08</t>
  </si>
  <si>
    <t>388.81</t>
  </si>
  <si>
    <t>10.44</t>
  </si>
  <si>
    <t>37.17</t>
  </si>
  <si>
    <t>20.62</t>
  </si>
  <si>
    <t>124.25</t>
  </si>
  <si>
    <t>48.46</t>
  </si>
  <si>
    <t>297.55</t>
  </si>
  <si>
    <t>83.31</t>
  </si>
  <si>
    <t>403.56</t>
  </si>
  <si>
    <t>96.85</t>
  </si>
  <si>
    <t>95.2</t>
  </si>
  <si>
    <t>27.61</t>
  </si>
  <si>
    <t>20.44</t>
  </si>
  <si>
    <t>9.2</t>
  </si>
  <si>
    <t>177.45</t>
  </si>
  <si>
    <t>-78.08</t>
  </si>
  <si>
    <t>-9.88</t>
  </si>
  <si>
    <t>302.72</t>
  </si>
  <si>
    <t>-378.4</t>
  </si>
  <si>
    <t>704.76</t>
  </si>
  <si>
    <t>26.43</t>
  </si>
  <si>
    <t>27.4</t>
  </si>
  <si>
    <t>-20.09</t>
  </si>
  <si>
    <t>3.12</t>
  </si>
  <si>
    <t>283.14</t>
  </si>
  <si>
    <t>72.36</t>
  </si>
  <si>
    <t>635.96</t>
  </si>
  <si>
    <t>165.35</t>
  </si>
  <si>
    <t>118.99</t>
  </si>
  <si>
    <t>33.32</t>
  </si>
  <si>
    <t>863.13</t>
  </si>
  <si>
    <t>-32.37</t>
  </si>
  <si>
    <t>1039.73</t>
  </si>
  <si>
    <t>90.98</t>
  </si>
  <si>
    <t>19.31</t>
  </si>
  <si>
    <t>136.46</t>
  </si>
  <si>
    <t>15.35</t>
  </si>
  <si>
    <t>81.54</t>
  </si>
  <si>
    <t>38.32</t>
  </si>
  <si>
    <t>167.28</t>
  </si>
  <si>
    <t>23.42</t>
  </si>
  <si>
    <t>109.8</t>
  </si>
  <si>
    <t>-6.57</t>
  </si>
  <si>
    <t>30.24</t>
  </si>
  <si>
    <t>20.95</t>
  </si>
  <si>
    <t>197.05</t>
  </si>
  <si>
    <t>59.12</t>
  </si>
  <si>
    <t>18.48</t>
  </si>
  <si>
    <t>53.95</t>
  </si>
  <si>
    <t>17.53</t>
  </si>
  <si>
    <t>0.23</t>
  </si>
  <si>
    <t>513.02</t>
  </si>
  <si>
    <t>487.92</t>
  </si>
  <si>
    <t>136.62</t>
  </si>
  <si>
    <t>5.33</t>
  </si>
  <si>
    <t>44.78</t>
  </si>
  <si>
    <t>569.54</t>
  </si>
  <si>
    <t>64.07</t>
  </si>
  <si>
    <t>-7.92</t>
  </si>
  <si>
    <t>1399.94</t>
  </si>
  <si>
    <t>52.5</t>
  </si>
  <si>
    <t>-8.1</t>
  </si>
  <si>
    <t>562.29</t>
  </si>
  <si>
    <t>-255.59</t>
  </si>
  <si>
    <t>209.15</t>
  </si>
  <si>
    <t>-66.23</t>
  </si>
  <si>
    <t>1591.02</t>
  </si>
  <si>
    <t>286.38</t>
  </si>
  <si>
    <t>37.31</t>
  </si>
  <si>
    <t>-8.24</t>
  </si>
  <si>
    <t>241.96</t>
  </si>
  <si>
    <t>8.52</t>
  </si>
  <si>
    <t>-153.2</t>
  </si>
  <si>
    <t>105.55</t>
  </si>
  <si>
    <t>35.62</t>
  </si>
  <si>
    <t>259.9</t>
  </si>
  <si>
    <t>-56.31</t>
  </si>
  <si>
    <t>247.19</t>
  </si>
  <si>
    <t>-49.44</t>
  </si>
  <si>
    <t>-13.85</t>
  </si>
  <si>
    <t>122.33</t>
  </si>
  <si>
    <t>705.54</t>
  </si>
  <si>
    <t>312.03</t>
  </si>
  <si>
    <t>37.52</t>
  </si>
  <si>
    <t>18.01</t>
  </si>
  <si>
    <t>161.28</t>
  </si>
  <si>
    <t>355.32</t>
  </si>
  <si>
    <t>11.6</t>
  </si>
  <si>
    <t>-3.41</t>
  </si>
  <si>
    <t>30.39</t>
  </si>
  <si>
    <t>-2.14</t>
  </si>
  <si>
    <t>146.69</t>
  </si>
  <si>
    <t>55.01</t>
  </si>
  <si>
    <t>276.78</t>
  </si>
  <si>
    <t>14.78</t>
  </si>
  <si>
    <t>28.05</t>
  </si>
  <si>
    <t>3.51</t>
  </si>
  <si>
    <t>815.29</t>
  </si>
  <si>
    <t>-339.71</t>
  </si>
  <si>
    <t>-20.69</t>
  </si>
  <si>
    <t>2887.06</t>
  </si>
  <si>
    <t>180.44</t>
  </si>
  <si>
    <t>33.44</t>
  </si>
  <si>
    <t>573.17</t>
  </si>
  <si>
    <t>63.69</t>
  </si>
  <si>
    <t>113.55</t>
  </si>
  <si>
    <t>3.32</t>
  </si>
  <si>
    <t>-2.65</t>
  </si>
  <si>
    <t>134.29</t>
  </si>
  <si>
    <t>45.32</t>
  </si>
  <si>
    <t>26.35</t>
  </si>
  <si>
    <t>-18.45</t>
  </si>
  <si>
    <t>98.33</t>
  </si>
  <si>
    <t>9.83</t>
  </si>
  <si>
    <t>727.3</t>
  </si>
  <si>
    <t>-172.73</t>
  </si>
  <si>
    <t>666.4</t>
  </si>
  <si>
    <t>-33.32</t>
  </si>
  <si>
    <t>837.6</t>
  </si>
  <si>
    <t>135.9</t>
  </si>
  <si>
    <t>63.87</t>
  </si>
  <si>
    <t>532.7</t>
  </si>
  <si>
    <t>-39.95</t>
  </si>
  <si>
    <t>43.1</t>
  </si>
  <si>
    <t>0.16</t>
  </si>
  <si>
    <t>1040.8</t>
  </si>
  <si>
    <t>281.02</t>
  </si>
  <si>
    <t>37.59</t>
  </si>
  <si>
    <t>10.23</t>
  </si>
  <si>
    <t>1024.72</t>
  </si>
  <si>
    <t>-29.28</t>
  </si>
  <si>
    <t>1603.14</t>
  </si>
  <si>
    <t>100.2</t>
  </si>
  <si>
    <t>8.25</t>
  </si>
  <si>
    <t>249.95</t>
  </si>
  <si>
    <t>87.48</t>
  </si>
  <si>
    <t>47.97</t>
  </si>
  <si>
    <t>14.87</t>
  </si>
  <si>
    <t>98.52</t>
  </si>
  <si>
    <t>11.24</t>
  </si>
  <si>
    <t>-10.95</t>
  </si>
  <si>
    <t>55.17</t>
  </si>
  <si>
    <t>8.14</t>
  </si>
  <si>
    <t>13.14</t>
  </si>
  <si>
    <t>-21.68</t>
  </si>
  <si>
    <t>-16.54</t>
  </si>
  <si>
    <t>156.37</t>
  </si>
  <si>
    <t>-52.89</t>
  </si>
  <si>
    <t>-12.29</t>
  </si>
  <si>
    <t>64.62</t>
  </si>
  <si>
    <t>27.93</t>
  </si>
  <si>
    <t>241.92</t>
  </si>
  <si>
    <t>-56.45</t>
  </si>
  <si>
    <t>163.88</t>
  </si>
  <si>
    <t>-81.94</t>
  </si>
  <si>
    <t>-2.79</t>
  </si>
  <si>
    <t>290.9</t>
  </si>
  <si>
    <t>-67.88</t>
  </si>
  <si>
    <t>786.74</t>
  </si>
  <si>
    <t>-258.5</t>
  </si>
  <si>
    <t>-27.69</t>
  </si>
  <si>
    <t>4355.17</t>
  </si>
  <si>
    <t>1415.43</t>
  </si>
  <si>
    <t>16.69</t>
  </si>
  <si>
    <t>72.48</t>
  </si>
  <si>
    <t>376.74</t>
  </si>
  <si>
    <t>71.16</t>
  </si>
  <si>
    <t>75.48</t>
  </si>
  <si>
    <t>46.53</t>
  </si>
  <si>
    <t>1362.9</t>
  </si>
  <si>
    <t>-19.47</t>
  </si>
  <si>
    <t>84.27</t>
  </si>
  <si>
    <t>-75.84</t>
  </si>
  <si>
    <t>22.91</t>
  </si>
  <si>
    <t>-17.57</t>
  </si>
  <si>
    <t>309.46</t>
  </si>
  <si>
    <t>34.81</t>
  </si>
  <si>
    <t>472.52</t>
  </si>
  <si>
    <t>-149.63</t>
  </si>
  <si>
    <t>1012.68</t>
  </si>
  <si>
    <t>303.8</t>
  </si>
  <si>
    <t>-12.63</t>
  </si>
  <si>
    <t>-13.34</t>
  </si>
  <si>
    <t>159.56</t>
  </si>
  <si>
    <t>33.91</t>
  </si>
  <si>
    <t>215.98</t>
  </si>
  <si>
    <t>65.94</t>
  </si>
  <si>
    <t>94.68</t>
  </si>
  <si>
    <t>31.24</t>
  </si>
  <si>
    <t>23.67</t>
  </si>
  <si>
    <t>568.73</t>
  </si>
  <si>
    <t>1141.47</t>
  </si>
  <si>
    <t>-760.98</t>
  </si>
  <si>
    <t>-46.8</t>
  </si>
  <si>
    <t>83.95</t>
  </si>
  <si>
    <t>-90.25</t>
  </si>
  <si>
    <t>-14.97</t>
  </si>
  <si>
    <t>48.16</t>
  </si>
  <si>
    <t>22.15</t>
  </si>
  <si>
    <t>54.5</t>
  </si>
  <si>
    <t>87.28</t>
  </si>
  <si>
    <t>41.02</t>
  </si>
  <si>
    <t>344.94</t>
  </si>
  <si>
    <t>31.04</t>
  </si>
  <si>
    <t>198.74</t>
  </si>
  <si>
    <t>11.22</t>
  </si>
  <si>
    <t>62.38</t>
  </si>
  <si>
    <t>60.6</t>
  </si>
  <si>
    <t>20.45</t>
  </si>
  <si>
    <t>12.19</t>
  </si>
  <si>
    <t>31.74</t>
  </si>
  <si>
    <t>113.94</t>
  </si>
  <si>
    <t>54.69</t>
  </si>
  <si>
    <t>279.95</t>
  </si>
  <si>
    <t>239.5</t>
  </si>
  <si>
    <t>114.96</t>
  </si>
  <si>
    <t>194.94</t>
  </si>
  <si>
    <t>23.39</t>
  </si>
  <si>
    <t>278.4</t>
  </si>
  <si>
    <t>80.74</t>
  </si>
  <si>
    <t>26.99</t>
  </si>
  <si>
    <t>347.8</t>
  </si>
  <si>
    <t>-24.84</t>
  </si>
  <si>
    <t>-7.33</t>
  </si>
  <si>
    <t>86.06</t>
  </si>
  <si>
    <t>-63.11</t>
  </si>
  <si>
    <t>62.79</t>
  </si>
  <si>
    <t>-166.39</t>
  </si>
  <si>
    <t>15.81</t>
  </si>
  <si>
    <t>192.16</t>
  </si>
  <si>
    <t>92.24</t>
  </si>
  <si>
    <t>93.46</t>
  </si>
  <si>
    <t>-17.52</t>
  </si>
  <si>
    <t>1652.94</t>
  </si>
  <si>
    <t>314.06</t>
  </si>
  <si>
    <t>-7.46</t>
  </si>
  <si>
    <t>-6.49</t>
  </si>
  <si>
    <t>-1.22</t>
  </si>
  <si>
    <t>-11.66</t>
  </si>
  <si>
    <t>58.25</t>
  </si>
  <si>
    <t>-19.34</t>
  </si>
  <si>
    <t>887.27</t>
  </si>
  <si>
    <t>-63.38</t>
  </si>
  <si>
    <t>12.21</t>
  </si>
  <si>
    <t>22.59</t>
  </si>
  <si>
    <t>95.95</t>
  </si>
  <si>
    <t>-2.46</t>
  </si>
  <si>
    <t>41.92</t>
  </si>
  <si>
    <t>329.58</t>
  </si>
  <si>
    <t>37.08</t>
  </si>
  <si>
    <t>35.95</t>
  </si>
  <si>
    <t>2396.27</t>
  </si>
  <si>
    <t>-317.15</t>
  </si>
  <si>
    <t>131.14</t>
  </si>
  <si>
    <t>-32.78</t>
  </si>
  <si>
    <t>67.14</t>
  </si>
  <si>
    <t>23.5</t>
  </si>
  <si>
    <t>601.47</t>
  </si>
  <si>
    <t>-300.74</t>
  </si>
  <si>
    <t>207.48</t>
  </si>
  <si>
    <t>59.96</t>
  </si>
  <si>
    <t>21.74</t>
  </si>
  <si>
    <t>23.46</t>
  </si>
  <si>
    <t>146.04</t>
  </si>
  <si>
    <t>-12.78</t>
  </si>
  <si>
    <t>14.66</t>
  </si>
  <si>
    <t>30.87</t>
  </si>
  <si>
    <t>15.41</t>
  </si>
  <si>
    <t>261.74</t>
  </si>
  <si>
    <t>18.68</t>
  </si>
  <si>
    <t>-12.01</t>
  </si>
  <si>
    <t>59.48</t>
  </si>
  <si>
    <t>300.93</t>
  </si>
  <si>
    <t>-34.39</t>
  </si>
  <si>
    <t>719.96</t>
  </si>
  <si>
    <t>519.68</t>
  </si>
  <si>
    <t>58.46</t>
  </si>
  <si>
    <t>39.62</t>
  </si>
  <si>
    <t>13.87</t>
  </si>
  <si>
    <t>3347.37</t>
  </si>
  <si>
    <t>728.95</t>
  </si>
  <si>
    <t>-157.94</t>
  </si>
  <si>
    <t>1599.92</t>
  </si>
  <si>
    <t>751.96</t>
  </si>
  <si>
    <t>39.87</t>
  </si>
  <si>
    <t>224.75</t>
  </si>
  <si>
    <t>62.93</t>
  </si>
  <si>
    <t>0.91</t>
  </si>
  <si>
    <t>99.57</t>
  </si>
  <si>
    <t>33.6</t>
  </si>
  <si>
    <t>15.14</t>
  </si>
  <si>
    <t>466.77</t>
  </si>
  <si>
    <t>4.82</t>
  </si>
  <si>
    <t>67.9</t>
  </si>
  <si>
    <t>0.68</t>
  </si>
  <si>
    <t>1059.12</t>
  </si>
  <si>
    <t>146.95</t>
  </si>
  <si>
    <t>83.14</t>
  </si>
  <si>
    <t>136.08</t>
  </si>
  <si>
    <t>100.73</t>
  </si>
  <si>
    <t>1336.44</t>
  </si>
  <si>
    <t>387.57</t>
  </si>
  <si>
    <t>437.85</t>
  </si>
  <si>
    <t>131.36</t>
  </si>
  <si>
    <t>841.57</t>
  </si>
  <si>
    <t>294.55</t>
  </si>
  <si>
    <t>10.06</t>
  </si>
  <si>
    <t>48.66</t>
  </si>
  <si>
    <t>20.42</t>
  </si>
  <si>
    <t>1128.39</t>
  </si>
  <si>
    <t>259.53</t>
  </si>
  <si>
    <t>35.4</t>
  </si>
  <si>
    <t>13.45</t>
  </si>
  <si>
    <t>273.67</t>
  </si>
  <si>
    <t>-12.88</t>
  </si>
  <si>
    <t>121.78</t>
  </si>
  <si>
    <t>30.45</t>
  </si>
  <si>
    <t>190.08</t>
  </si>
  <si>
    <t>109.48</t>
  </si>
  <si>
    <t>113.89</t>
  </si>
  <si>
    <t>9.97</t>
  </si>
  <si>
    <t>12.36</t>
  </si>
  <si>
    <t>14.82</t>
  </si>
  <si>
    <t>295.4</t>
  </si>
  <si>
    <t>-62.77</t>
  </si>
  <si>
    <t>5.91</t>
  </si>
  <si>
    <t>383.44</t>
  </si>
  <si>
    <t>-167.32</t>
  </si>
  <si>
    <t>350.98</t>
  </si>
  <si>
    <t>84.24</t>
  </si>
  <si>
    <t>900.08</t>
  </si>
  <si>
    <t>117.01</t>
  </si>
  <si>
    <t>26.11</t>
  </si>
  <si>
    <t>1.05</t>
  </si>
  <si>
    <t>885.53</t>
  </si>
  <si>
    <t>-99.62</t>
  </si>
  <si>
    <t>701.37</t>
  </si>
  <si>
    <t>-3.46</t>
  </si>
  <si>
    <t>1606.23</t>
  </si>
  <si>
    <t>481.87</t>
  </si>
  <si>
    <t>7.67</t>
  </si>
  <si>
    <t>49.53</t>
  </si>
  <si>
    <t>159.88</t>
  </si>
  <si>
    <t>73.54</t>
  </si>
  <si>
    <t>107.48</t>
  </si>
  <si>
    <t>25.63</t>
  </si>
  <si>
    <t>65.79</t>
  </si>
  <si>
    <t>30.26</t>
  </si>
  <si>
    <t>271.98</t>
  </si>
  <si>
    <t>48.64</t>
  </si>
  <si>
    <t>98.39</t>
  </si>
  <si>
    <t>-11.07</t>
  </si>
  <si>
    <t>393.25</t>
  </si>
  <si>
    <t>129.77</t>
  </si>
  <si>
    <t>41.01</t>
  </si>
  <si>
    <t>5.59</t>
  </si>
  <si>
    <t>7.51</t>
  </si>
  <si>
    <t>128.34</t>
  </si>
  <si>
    <t>68.43</t>
  </si>
  <si>
    <t>18.96</t>
  </si>
  <si>
    <t>63.97</t>
  </si>
  <si>
    <t>35.56</t>
  </si>
  <si>
    <t>16.71</t>
  </si>
  <si>
    <t>97.98</t>
  </si>
  <si>
    <t>-26.64</t>
  </si>
  <si>
    <t>118.25</t>
  </si>
  <si>
    <t>368.97</t>
  </si>
  <si>
    <t>81.17</t>
  </si>
  <si>
    <t>10.53</t>
  </si>
  <si>
    <t>12.2</t>
  </si>
  <si>
    <t>-9.76</t>
  </si>
  <si>
    <t>13.22</t>
  </si>
  <si>
    <t>21.44</t>
  </si>
  <si>
    <t>511.06</t>
  </si>
  <si>
    <t>-95.82</t>
  </si>
  <si>
    <t>6.38</t>
  </si>
  <si>
    <t>442.37</t>
  </si>
  <si>
    <t>-729.91</t>
  </si>
  <si>
    <t>143.3</t>
  </si>
  <si>
    <t>563.24</t>
  </si>
  <si>
    <t>56.32</t>
  </si>
  <si>
    <t>60.05</t>
  </si>
  <si>
    <t>22.52</t>
  </si>
  <si>
    <t>6.96</t>
  </si>
  <si>
    <t>499.95</t>
  </si>
  <si>
    <t>174.98</t>
  </si>
  <si>
    <t>201.96</t>
  </si>
  <si>
    <t>50.49</t>
  </si>
  <si>
    <t>68.64</t>
  </si>
  <si>
    <t>17.16</t>
  </si>
  <si>
    <t>286.26</t>
  </si>
  <si>
    <t>17.89</t>
  </si>
  <si>
    <t>477.67</t>
  </si>
  <si>
    <t>84.29</t>
  </si>
  <si>
    <t>5.12</t>
  </si>
  <si>
    <t>44.74</t>
  </si>
  <si>
    <t>747.56</t>
  </si>
  <si>
    <t>-96.11</t>
  </si>
  <si>
    <t>424.96</t>
  </si>
  <si>
    <t>236.88</t>
  </si>
  <si>
    <t>66.33</t>
  </si>
  <si>
    <t>15.62</t>
  </si>
  <si>
    <t>93.03</t>
  </si>
  <si>
    <t>-251.19</t>
  </si>
  <si>
    <t>454.97</t>
  </si>
  <si>
    <t>-136.49</t>
  </si>
  <si>
    <t>6.82</t>
  </si>
  <si>
    <t>-11.59</t>
  </si>
  <si>
    <t>956.66</t>
  </si>
  <si>
    <t>-225.1</t>
  </si>
  <si>
    <t>-2.03</t>
  </si>
  <si>
    <t>1001.58</t>
  </si>
  <si>
    <t>125.2</t>
  </si>
  <si>
    <t>40.88</t>
  </si>
  <si>
    <t>9.11</t>
  </si>
  <si>
    <t>71.39</t>
  </si>
  <si>
    <t>859.2</t>
  </si>
  <si>
    <t>-26.2</t>
  </si>
  <si>
    <t>194.85</t>
  </si>
  <si>
    <t>69.9</t>
  </si>
  <si>
    <t>41.85</t>
  </si>
  <si>
    <t>-115.71</t>
  </si>
  <si>
    <t>54.79</t>
  </si>
  <si>
    <t>-40.18</t>
  </si>
  <si>
    <t>32.48</t>
  </si>
  <si>
    <t>17499.95</t>
  </si>
  <si>
    <t>735.98</t>
  </si>
  <si>
    <t>331.19</t>
  </si>
  <si>
    <t>16.84</t>
  </si>
  <si>
    <t>9.51</t>
  </si>
  <si>
    <t>15.65</t>
  </si>
  <si>
    <t>599.29</t>
  </si>
  <si>
    <t>93.22</t>
  </si>
  <si>
    <t>-29.51</t>
  </si>
  <si>
    <t>59.75</t>
  </si>
  <si>
    <t>5399.91</t>
  </si>
  <si>
    <t>2591.96</t>
  </si>
  <si>
    <t>119.1</t>
  </si>
  <si>
    <t>34.54</t>
  </si>
  <si>
    <t>239.37</t>
  </si>
  <si>
    <t>-23.94</t>
  </si>
  <si>
    <t>11.57</t>
  </si>
  <si>
    <t>28.85</t>
  </si>
  <si>
    <t>703.71</t>
  </si>
  <si>
    <t>-938.28</t>
  </si>
  <si>
    <t>-14.92</t>
  </si>
  <si>
    <t>27.26</t>
  </si>
  <si>
    <t>93.36</t>
  </si>
  <si>
    <t>0.93</t>
  </si>
  <si>
    <t>51.71</t>
  </si>
  <si>
    <t>-32.32</t>
  </si>
  <si>
    <t>20.3</t>
  </si>
  <si>
    <t>387.72</t>
  </si>
  <si>
    <t>-67.85</t>
  </si>
  <si>
    <t>332.83</t>
  </si>
  <si>
    <t>-24.96</t>
  </si>
  <si>
    <t>169.57</t>
  </si>
  <si>
    <t>20.61</t>
  </si>
  <si>
    <t>-4.38</t>
  </si>
  <si>
    <t>-2.73</t>
  </si>
  <si>
    <t>-190.85</t>
  </si>
  <si>
    <t>120.78</t>
  </si>
  <si>
    <t>13.59</t>
  </si>
  <si>
    <t>-26.23</t>
  </si>
  <si>
    <t>76.18</t>
  </si>
  <si>
    <t>26.66</t>
  </si>
  <si>
    <t>65.88</t>
  </si>
  <si>
    <t>727.45</t>
  </si>
  <si>
    <t>-465.57</t>
  </si>
  <si>
    <t>139.92</t>
  </si>
  <si>
    <t>-150.41</t>
  </si>
  <si>
    <t>15.87</t>
  </si>
  <si>
    <t>1.19</t>
  </si>
  <si>
    <t>99.87</t>
  </si>
  <si>
    <t>82.26</t>
  </si>
  <si>
    <t>33.73</t>
  </si>
  <si>
    <t>102.59</t>
  </si>
  <si>
    <t>35.01</t>
  </si>
  <si>
    <t>39.15</t>
  </si>
  <si>
    <t>1091.93</t>
  </si>
  <si>
    <t>272.98</t>
  </si>
  <si>
    <t>1649.75</t>
  </si>
  <si>
    <t>544.42</t>
  </si>
  <si>
    <t>71.6</t>
  </si>
  <si>
    <t>9.88</t>
  </si>
  <si>
    <t>14.44</t>
  </si>
  <si>
    <t>868.59</t>
  </si>
  <si>
    <t>251.89</t>
  </si>
  <si>
    <t>1.38</t>
  </si>
  <si>
    <t>121.6</t>
  </si>
  <si>
    <t>232.96</t>
  </si>
  <si>
    <t>116.48</t>
  </si>
  <si>
    <t>32.6</t>
  </si>
  <si>
    <t>142.18</t>
  </si>
  <si>
    <t>-37.92</t>
  </si>
  <si>
    <t>18.16</t>
  </si>
  <si>
    <t>449.97</t>
  </si>
  <si>
    <t>220.49</t>
  </si>
  <si>
    <t>1927.59</t>
  </si>
  <si>
    <t>751.76</t>
  </si>
  <si>
    <t>120.98</t>
  </si>
  <si>
    <t>315.98</t>
  </si>
  <si>
    <t>148.51</t>
  </si>
  <si>
    <t>307.92</t>
  </si>
  <si>
    <t>-34.64</t>
  </si>
  <si>
    <t>125.7</t>
  </si>
  <si>
    <t>35.2</t>
  </si>
  <si>
    <t>61.1</t>
  </si>
  <si>
    <t>1043.92</t>
  </si>
  <si>
    <t>271.42</t>
  </si>
  <si>
    <t>98.16</t>
  </si>
  <si>
    <t>235.15</t>
  </si>
  <si>
    <t>-47.03</t>
  </si>
  <si>
    <t>661.18</t>
  </si>
  <si>
    <t>-231.41</t>
  </si>
  <si>
    <t>113.22</t>
  </si>
  <si>
    <t>29.44</t>
  </si>
  <si>
    <t>17.58</t>
  </si>
  <si>
    <t>4535.98</t>
  </si>
  <si>
    <t>1644.29</t>
  </si>
  <si>
    <t>111.67</t>
  </si>
  <si>
    <t>106.08</t>
  </si>
  <si>
    <t>-9.28</t>
  </si>
  <si>
    <t>242.14</t>
  </si>
  <si>
    <t>45.57</t>
  </si>
  <si>
    <t>-21.08</t>
  </si>
  <si>
    <t>30.58</t>
  </si>
  <si>
    <t>379.4</t>
  </si>
  <si>
    <t>178.32</t>
  </si>
  <si>
    <t>-12.12</t>
  </si>
  <si>
    <t>17.05</t>
  </si>
  <si>
    <t>8.18</t>
  </si>
  <si>
    <t>199.99</t>
  </si>
  <si>
    <t>78.4</t>
  </si>
  <si>
    <t>290.98</t>
  </si>
  <si>
    <t>75.65</t>
  </si>
  <si>
    <t>427.64</t>
  </si>
  <si>
    <t>80.78</t>
  </si>
  <si>
    <t>40.67</t>
  </si>
  <si>
    <t>12.61</t>
  </si>
  <si>
    <t>33.48</t>
  </si>
  <si>
    <t>1082.48</t>
  </si>
  <si>
    <t>10.82</t>
  </si>
  <si>
    <t>56.91</t>
  </si>
  <si>
    <t>27.32</t>
  </si>
  <si>
    <t>50.96</t>
  </si>
  <si>
    <t>25.48</t>
  </si>
  <si>
    <t>37.43</t>
  </si>
  <si>
    <t>165.05</t>
  </si>
  <si>
    <t>41.26</t>
  </si>
  <si>
    <t>-14.09</t>
  </si>
  <si>
    <t>38.19</t>
  </si>
  <si>
    <t>756.8</t>
  </si>
  <si>
    <t>75.68</t>
  </si>
  <si>
    <t>32.16</t>
  </si>
  <si>
    <t>3.82</t>
  </si>
  <si>
    <t>114.95</t>
  </si>
  <si>
    <t>492.84</t>
  </si>
  <si>
    <t>-14.08</t>
  </si>
  <si>
    <t>21.96</t>
  </si>
  <si>
    <t>251.79</t>
  </si>
  <si>
    <t>118.34</t>
  </si>
  <si>
    <t>68.11</t>
  </si>
  <si>
    <t>17.88</t>
  </si>
  <si>
    <t>75.96</t>
  </si>
  <si>
    <t>22.79</t>
  </si>
  <si>
    <t>13.35</t>
  </si>
  <si>
    <t>-29.92</t>
  </si>
  <si>
    <t>82.95</t>
  </si>
  <si>
    <t>29.03</t>
  </si>
  <si>
    <t>1101.48</t>
  </si>
  <si>
    <t>429.58</t>
  </si>
  <si>
    <t>8.75</t>
  </si>
  <si>
    <t>842.94</t>
  </si>
  <si>
    <t>160.16</t>
  </si>
  <si>
    <t>15.26</t>
  </si>
  <si>
    <t>43.58</t>
  </si>
  <si>
    <t>-3.47</t>
  </si>
  <si>
    <t>179.99</t>
  </si>
  <si>
    <t>-251.99</t>
  </si>
  <si>
    <t>470.16</t>
  </si>
  <si>
    <t>-13.43</t>
  </si>
  <si>
    <t>38.29</t>
  </si>
  <si>
    <t>192.8</t>
  </si>
  <si>
    <t>55.91</t>
  </si>
  <si>
    <t>-4.18</t>
  </si>
  <si>
    <t>104.78</t>
  </si>
  <si>
    <t>-14.41</t>
  </si>
  <si>
    <t>650.35</t>
  </si>
  <si>
    <t>-97.55</t>
  </si>
  <si>
    <t>629.18</t>
  </si>
  <si>
    <t>228.08</t>
  </si>
  <si>
    <t>50.5</t>
  </si>
  <si>
    <t>876.3</t>
  </si>
  <si>
    <t>-292.1</t>
  </si>
  <si>
    <t>686.4</t>
  </si>
  <si>
    <t>77.22</t>
  </si>
  <si>
    <t>-15.99</t>
  </si>
  <si>
    <t>-160.3</t>
  </si>
  <si>
    <t>45.14</t>
  </si>
  <si>
    <t>24.84</t>
  </si>
  <si>
    <t>11.84</t>
  </si>
  <si>
    <t>479.72</t>
  </si>
  <si>
    <t>52.77</t>
  </si>
  <si>
    <t>71.23</t>
  </si>
  <si>
    <t>81.42</t>
  </si>
  <si>
    <t>238.56</t>
  </si>
  <si>
    <t>26.24</t>
  </si>
  <si>
    <t>-28.6</t>
  </si>
  <si>
    <t>36.11</t>
  </si>
  <si>
    <t>12.64</t>
  </si>
  <si>
    <t>35.57</t>
  </si>
  <si>
    <t>84.84</t>
  </si>
  <si>
    <t>27.68</t>
  </si>
  <si>
    <t>37.44</t>
  </si>
  <si>
    <t>6.32</t>
  </si>
  <si>
    <t>359.97</t>
  </si>
  <si>
    <t>116.82</t>
  </si>
  <si>
    <t>-17.78</t>
  </si>
  <si>
    <t>314.09</t>
  </si>
  <si>
    <t>19.63</t>
  </si>
  <si>
    <t>20.15</t>
  </si>
  <si>
    <t>261.96</t>
  </si>
  <si>
    <t>41.91</t>
  </si>
  <si>
    <t>731.94</t>
  </si>
  <si>
    <t>219.58</t>
  </si>
  <si>
    <t>42.07</t>
  </si>
  <si>
    <t>14.72</t>
  </si>
  <si>
    <t>-3.31</t>
  </si>
  <si>
    <t>-9.79</t>
  </si>
  <si>
    <t>334.88</t>
  </si>
  <si>
    <t>148.29</t>
  </si>
  <si>
    <t>29.66</t>
  </si>
  <si>
    <t>178.92</t>
  </si>
  <si>
    <t>-29.07</t>
  </si>
  <si>
    <t>69.89</t>
  </si>
  <si>
    <t>-46.59</t>
  </si>
  <si>
    <t>279.94</t>
  </si>
  <si>
    <t>39.34</t>
  </si>
  <si>
    <t>20.37</t>
  </si>
  <si>
    <t>67.71</t>
  </si>
  <si>
    <t>32.5</t>
  </si>
  <si>
    <t>467.46</t>
  </si>
  <si>
    <t>191.66</t>
  </si>
  <si>
    <t>720.76</t>
  </si>
  <si>
    <t>187.4</t>
  </si>
  <si>
    <t>29.74</t>
  </si>
  <si>
    <t>221.98</t>
  </si>
  <si>
    <t>62.15</t>
  </si>
  <si>
    <t>220.48</t>
  </si>
  <si>
    <t>83.36</t>
  </si>
  <si>
    <t>20.84</t>
  </si>
  <si>
    <t>-6.92</t>
  </si>
  <si>
    <t>671.54</t>
  </si>
  <si>
    <t>25.09</t>
  </si>
  <si>
    <t>245.65</t>
  </si>
  <si>
    <t>17.19</t>
  </si>
  <si>
    <t>35.23</t>
  </si>
  <si>
    <t>451.15</t>
  </si>
  <si>
    <t>2678.94</t>
  </si>
  <si>
    <t>241.1</t>
  </si>
  <si>
    <t>-4.6</t>
  </si>
  <si>
    <t>-3.35</t>
  </si>
  <si>
    <t>287.52</t>
  </si>
  <si>
    <t>1474.8</t>
  </si>
  <si>
    <t>-21.07</t>
  </si>
  <si>
    <t>110.1</t>
  </si>
  <si>
    <t>33.03</t>
  </si>
  <si>
    <t>1537.07</t>
  </si>
  <si>
    <t>449.37</t>
  </si>
  <si>
    <t>-12.84</t>
  </si>
  <si>
    <t>203.98</t>
  </si>
  <si>
    <t>-8.43</t>
  </si>
  <si>
    <t>44.02</t>
  </si>
  <si>
    <t>217.06</t>
  </si>
  <si>
    <t>78.68</t>
  </si>
  <si>
    <t>-4.7</t>
  </si>
  <si>
    <t>39.41</t>
  </si>
  <si>
    <t>2279.96</t>
  </si>
  <si>
    <t>592.79</t>
  </si>
  <si>
    <t>499.98</t>
  </si>
  <si>
    <t>40.44</t>
  </si>
  <si>
    <t>380.06</t>
  </si>
  <si>
    <t>-21.72</t>
  </si>
  <si>
    <t>7.57</t>
  </si>
  <si>
    <t>25.19</t>
  </si>
  <si>
    <t>99.39</t>
  </si>
  <si>
    <t>40.75</t>
  </si>
  <si>
    <t>1016.79</t>
  </si>
  <si>
    <t>381.3</t>
  </si>
  <si>
    <t>38.14</t>
  </si>
  <si>
    <t>361.38</t>
  </si>
  <si>
    <t>630.02</t>
  </si>
  <si>
    <t>-199.51</t>
  </si>
  <si>
    <t>49.5</t>
  </si>
  <si>
    <t>48.85</t>
  </si>
  <si>
    <t>255.11</t>
  </si>
  <si>
    <t>-18.22</t>
  </si>
  <si>
    <t>103.97</t>
  </si>
  <si>
    <t>61.19</t>
  </si>
  <si>
    <t>67.84</t>
  </si>
  <si>
    <t>18.32</t>
  </si>
  <si>
    <t>33.22</t>
  </si>
  <si>
    <t>1319.96</t>
  </si>
  <si>
    <t>527.98</t>
  </si>
  <si>
    <t>22.16</t>
  </si>
  <si>
    <t>18.52</t>
  </si>
  <si>
    <t>-16.36</t>
  </si>
  <si>
    <t>-0.76</t>
  </si>
  <si>
    <t>58.37</t>
  </si>
  <si>
    <t>21.89</t>
  </si>
  <si>
    <t>54.96</t>
  </si>
  <si>
    <t>31.96</t>
  </si>
  <si>
    <t>944.93</t>
  </si>
  <si>
    <t>236.23</t>
  </si>
  <si>
    <t>19.1</t>
  </si>
  <si>
    <t>255.98</t>
  </si>
  <si>
    <t>86.97</t>
  </si>
  <si>
    <t>-48.7</t>
  </si>
  <si>
    <t>-1.93</t>
  </si>
  <si>
    <t>-10.58</t>
  </si>
  <si>
    <t>318.43</t>
  </si>
  <si>
    <t>-77.33</t>
  </si>
  <si>
    <t>122.92</t>
  </si>
  <si>
    <t>46.1</t>
  </si>
  <si>
    <t>9.08</t>
  </si>
  <si>
    <t>151.19</t>
  </si>
  <si>
    <t>13.23</t>
  </si>
  <si>
    <t>289.57</t>
  </si>
  <si>
    <t>39.72</t>
  </si>
  <si>
    <t>40.46</t>
  </si>
  <si>
    <t>404.94</t>
  </si>
  <si>
    <t>109.33</t>
  </si>
  <si>
    <t>-24.28</t>
  </si>
  <si>
    <t>127.55</t>
  </si>
  <si>
    <t>-9.11</t>
  </si>
  <si>
    <t>38.43</t>
  </si>
  <si>
    <t>21.57</t>
  </si>
  <si>
    <t>113.57</t>
  </si>
  <si>
    <t>20.82</t>
  </si>
  <si>
    <t>-9.63</t>
  </si>
  <si>
    <t>24.03</t>
  </si>
  <si>
    <t>2.09</t>
  </si>
  <si>
    <t>-6.73</t>
  </si>
  <si>
    <t>134.27</t>
  </si>
  <si>
    <t>70.45</t>
  </si>
  <si>
    <t>88.4</t>
  </si>
  <si>
    <t>33.52</t>
  </si>
  <si>
    <t>297.58</t>
  </si>
  <si>
    <t>-2.37</t>
  </si>
  <si>
    <t>657.55</t>
  </si>
  <si>
    <t>49.32</t>
  </si>
  <si>
    <t>1684.75</t>
  </si>
  <si>
    <t>210.59</t>
  </si>
  <si>
    <t>559.92</t>
  </si>
  <si>
    <t>190.37</t>
  </si>
  <si>
    <t>1219.96</t>
  </si>
  <si>
    <t>381.24</t>
  </si>
  <si>
    <t>207.76</t>
  </si>
  <si>
    <t>85.18</t>
  </si>
  <si>
    <t>-22.74</t>
  </si>
  <si>
    <t>339.92</t>
  </si>
  <si>
    <t>42.38</t>
  </si>
  <si>
    <t>319.92</t>
  </si>
  <si>
    <t>118.37</t>
  </si>
  <si>
    <t>1568.61</t>
  </si>
  <si>
    <t>329.41</t>
  </si>
  <si>
    <t>17.3</t>
  </si>
  <si>
    <t>62.4</t>
  </si>
  <si>
    <t>-304.39</t>
  </si>
  <si>
    <t>4499.99</t>
  </si>
  <si>
    <t>-6599.98</t>
  </si>
  <si>
    <t>73.36</t>
  </si>
  <si>
    <t>19.81</t>
  </si>
  <si>
    <t>34.78</t>
  </si>
  <si>
    <t>33.75</t>
  </si>
  <si>
    <t>16.88</t>
  </si>
  <si>
    <t>1459.2</t>
  </si>
  <si>
    <t>494.98</t>
  </si>
  <si>
    <t>-115.5</t>
  </si>
  <si>
    <t>-2.62</t>
  </si>
  <si>
    <t>313.18</t>
  </si>
  <si>
    <t>-120.05</t>
  </si>
  <si>
    <t>78.76</t>
  </si>
  <si>
    <t>-57.76</t>
  </si>
  <si>
    <t>3406.66</t>
  </si>
  <si>
    <t>160.31</t>
  </si>
  <si>
    <t>19.49</t>
  </si>
  <si>
    <t>-24.5</t>
  </si>
  <si>
    <t>19.5</t>
  </si>
  <si>
    <t>271.99</t>
  </si>
  <si>
    <t>23.8</t>
  </si>
  <si>
    <t>167.29</t>
  </si>
  <si>
    <t>34.95</t>
  </si>
  <si>
    <t>69.92</t>
  </si>
  <si>
    <t>116.76</t>
  </si>
  <si>
    <t>331.02</t>
  </si>
  <si>
    <t>-114.35</t>
  </si>
  <si>
    <t>39.81</t>
  </si>
  <si>
    <t>204.95</t>
  </si>
  <si>
    <t>100.43</t>
  </si>
  <si>
    <t>79.95</t>
  </si>
  <si>
    <t>-5.7</t>
  </si>
  <si>
    <t>182.67</t>
  </si>
  <si>
    <t>52.97</t>
  </si>
  <si>
    <t>101.7</t>
  </si>
  <si>
    <t>1126.02</t>
  </si>
  <si>
    <t>1263.3</t>
  </si>
  <si>
    <t>315.83</t>
  </si>
  <si>
    <t>340.18</t>
  </si>
  <si>
    <t>-73.71</t>
  </si>
  <si>
    <t>-5.05</t>
  </si>
  <si>
    <t>-7.73</t>
  </si>
  <si>
    <t>242.18</t>
  </si>
  <si>
    <t>-302.72</t>
  </si>
  <si>
    <t>36.19</t>
  </si>
  <si>
    <t>6.33</t>
  </si>
  <si>
    <t>496.86</t>
  </si>
  <si>
    <t>172.5</t>
  </si>
  <si>
    <t>88.08</t>
  </si>
  <si>
    <t>40.52</t>
  </si>
  <si>
    <t>751.92</t>
  </si>
  <si>
    <t>863.93</t>
  </si>
  <si>
    <t>248.43</t>
  </si>
  <si>
    <t>-17.75</t>
  </si>
  <si>
    <t>-30.87</t>
  </si>
  <si>
    <t>137.94</t>
  </si>
  <si>
    <t>366.01</t>
  </si>
  <si>
    <t>-47.06</t>
  </si>
  <si>
    <t>2104.55</t>
  </si>
  <si>
    <t>694.5</t>
  </si>
  <si>
    <t>47.9</t>
  </si>
  <si>
    <t>1112.94</t>
  </si>
  <si>
    <t>222.59</t>
  </si>
  <si>
    <t>33.87</t>
  </si>
  <si>
    <t>104.18</t>
  </si>
  <si>
    <t>33.86</t>
  </si>
  <si>
    <t>2079.4</t>
  </si>
  <si>
    <t>582.23</t>
  </si>
  <si>
    <t>72.42</t>
  </si>
  <si>
    <t>415.18</t>
  </si>
  <si>
    <t>134.93</t>
  </si>
  <si>
    <t>26.93</t>
  </si>
  <si>
    <t>115.84</t>
  </si>
  <si>
    <t>54.44</t>
  </si>
  <si>
    <t>781.86</t>
  </si>
  <si>
    <t>-137.98</t>
  </si>
  <si>
    <t>400.03</t>
  </si>
  <si>
    <t>-153.35</t>
  </si>
  <si>
    <t>542.65</t>
  </si>
  <si>
    <t>102.5</t>
  </si>
  <si>
    <t>394.82</t>
  </si>
  <si>
    <t>93.77</t>
  </si>
  <si>
    <t>18.19</t>
  </si>
  <si>
    <t>-14.55</t>
  </si>
  <si>
    <t>1649.95</t>
  </si>
  <si>
    <t>659.98</t>
  </si>
  <si>
    <t>111.9</t>
  </si>
  <si>
    <t>581.96</t>
  </si>
  <si>
    <t>104.75</t>
  </si>
  <si>
    <t>268.7</t>
  </si>
  <si>
    <t>21.92</t>
  </si>
  <si>
    <t>48.72</t>
  </si>
  <si>
    <t>113.79</t>
  </si>
  <si>
    <t>20.48</t>
  </si>
  <si>
    <t>78.15</t>
  </si>
  <si>
    <t>193.86</t>
  </si>
  <si>
    <t>212.88</t>
  </si>
  <si>
    <t>407.98</t>
  </si>
  <si>
    <t>384.45</t>
  </si>
  <si>
    <t>103.8</t>
  </si>
  <si>
    <t>1951.84</t>
  </si>
  <si>
    <t>171.55</t>
  </si>
  <si>
    <t>81.94</t>
  </si>
  <si>
    <t>20.49</t>
  </si>
  <si>
    <t>33.92</t>
  </si>
  <si>
    <t>584.82</t>
  </si>
  <si>
    <t>70.18</t>
  </si>
  <si>
    <t>13.4</t>
  </si>
  <si>
    <t>109.69</t>
  </si>
  <si>
    <t>156.79</t>
  </si>
  <si>
    <t>35.89</t>
  </si>
  <si>
    <t>47.21</t>
  </si>
  <si>
    <t>15.34</t>
  </si>
  <si>
    <t>248.08</t>
  </si>
  <si>
    <t>116.6</t>
  </si>
  <si>
    <t>189.7</t>
  </si>
  <si>
    <t>89.16</t>
  </si>
  <si>
    <t>968.74</t>
  </si>
  <si>
    <t>314.84</t>
  </si>
  <si>
    <t>222.35</t>
  </si>
  <si>
    <t>77.82</t>
  </si>
  <si>
    <t>271.96</t>
  </si>
  <si>
    <t>437.47</t>
  </si>
  <si>
    <t>153.12</t>
  </si>
  <si>
    <t>1097.54</t>
  </si>
  <si>
    <t>123.47</t>
  </si>
  <si>
    <t>190.92</t>
  </si>
  <si>
    <t>-147.96</t>
  </si>
  <si>
    <t>-9.5</t>
  </si>
  <si>
    <t>-195.48</t>
  </si>
  <si>
    <t>34.05</t>
  </si>
  <si>
    <t>352.38</t>
  </si>
  <si>
    <t>81.05</t>
  </si>
  <si>
    <t>-2.48</t>
  </si>
  <si>
    <t>405.86</t>
  </si>
  <si>
    <t>680.01</t>
  </si>
  <si>
    <t>60.34</t>
  </si>
  <si>
    <t>15.69</t>
  </si>
  <si>
    <t>-29.32</t>
  </si>
  <si>
    <t>61.93</t>
  </si>
  <si>
    <t>23.4</t>
  </si>
  <si>
    <t>20.57</t>
  </si>
  <si>
    <t>-11.76</t>
  </si>
  <si>
    <t>273.92</t>
  </si>
  <si>
    <t>99.3</t>
  </si>
  <si>
    <t>158.53</t>
  </si>
  <si>
    <t>321.57</t>
  </si>
  <si>
    <t>80.58</t>
  </si>
  <si>
    <t>361.92</t>
  </si>
  <si>
    <t>162.86</t>
  </si>
  <si>
    <t>153.55</t>
  </si>
  <si>
    <t>51.82</t>
  </si>
  <si>
    <t>65.34</t>
  </si>
  <si>
    <t>12.29</t>
  </si>
  <si>
    <t>1424.9</t>
  </si>
  <si>
    <t>356.23</t>
  </si>
  <si>
    <t>80.28</t>
  </si>
  <si>
    <t>36.93</t>
  </si>
  <si>
    <t>679.96</t>
  </si>
  <si>
    <t>220.99</t>
  </si>
  <si>
    <t>29.53</t>
  </si>
  <si>
    <t>1029.95</t>
  </si>
  <si>
    <t>298.69</t>
  </si>
  <si>
    <t>243.38</t>
  </si>
  <si>
    <t>-51.72</t>
  </si>
  <si>
    <t>300.77</t>
  </si>
  <si>
    <t>85.22</t>
  </si>
  <si>
    <t>7.46</t>
  </si>
  <si>
    <t>6.67</t>
  </si>
  <si>
    <t>-4.06</t>
  </si>
  <si>
    <t>458.43</t>
  </si>
  <si>
    <t>-137.53</t>
  </si>
  <si>
    <t>403.92</t>
  </si>
  <si>
    <t>68.12</t>
  </si>
  <si>
    <t>6.06</t>
  </si>
  <si>
    <t>-31.84</t>
  </si>
  <si>
    <t>122.69</t>
  </si>
  <si>
    <t>892.14</t>
  </si>
  <si>
    <t>111.52</t>
  </si>
  <si>
    <t>50.22</t>
  </si>
  <si>
    <t>83.42</t>
  </si>
  <si>
    <t>-14.33</t>
  </si>
  <si>
    <t>184.22</t>
  </si>
  <si>
    <t>3.61</t>
  </si>
  <si>
    <t>26.86</t>
  </si>
  <si>
    <t>383.64</t>
  </si>
  <si>
    <t>122.76</t>
  </si>
  <si>
    <t>60.35</t>
  </si>
  <si>
    <t>24.91</t>
  </si>
  <si>
    <t>1114.27</t>
  </si>
  <si>
    <t>41.79</t>
  </si>
  <si>
    <t>133.38</t>
  </si>
  <si>
    <t>58.69</t>
  </si>
  <si>
    <t>396.92</t>
  </si>
  <si>
    <t>198.46</t>
  </si>
  <si>
    <t>17.15</t>
  </si>
  <si>
    <t>7.8</t>
  </si>
  <si>
    <t>134.8</t>
  </si>
  <si>
    <t>35.05</t>
  </si>
  <si>
    <t>231.41</t>
  </si>
  <si>
    <t>564.2</t>
  </si>
  <si>
    <t>-304.67</t>
  </si>
  <si>
    <t>-7.9</t>
  </si>
  <si>
    <t>563.92</t>
  </si>
  <si>
    <t>21.21</t>
  </si>
  <si>
    <t>2003.52</t>
  </si>
  <si>
    <t>-325.57</t>
  </si>
  <si>
    <t>13.03</t>
  </si>
  <si>
    <t>18.14</t>
  </si>
  <si>
    <t>4.38</t>
  </si>
  <si>
    <t>9892.74</t>
  </si>
  <si>
    <t>4946.37</t>
  </si>
  <si>
    <t>254.06</t>
  </si>
  <si>
    <t>-169.37</t>
  </si>
  <si>
    <t>194.53</t>
  </si>
  <si>
    <t>961.48</t>
  </si>
  <si>
    <t>-204.31</t>
  </si>
  <si>
    <t>183.84</t>
  </si>
  <si>
    <t>62.51</t>
  </si>
  <si>
    <t>579.3</t>
  </si>
  <si>
    <t>28.97</t>
  </si>
  <si>
    <t>72.64</t>
  </si>
  <si>
    <t>21.79</t>
  </si>
  <si>
    <t>45.24</t>
  </si>
  <si>
    <t>-30.16</t>
  </si>
  <si>
    <t>112.78</t>
  </si>
  <si>
    <t>-8.46</t>
  </si>
  <si>
    <t>377.45</t>
  </si>
  <si>
    <t>-264.22</t>
  </si>
  <si>
    <t>28.68</t>
  </si>
  <si>
    <t>-7.17</t>
  </si>
  <si>
    <t>66.98</t>
  </si>
  <si>
    <t>455.97</t>
  </si>
  <si>
    <t>-218.87</t>
  </si>
  <si>
    <t>-7.66</t>
  </si>
  <si>
    <t>-2.88</t>
  </si>
  <si>
    <t>303.92</t>
  </si>
  <si>
    <t>-30.39</t>
  </si>
  <si>
    <t>18.92</t>
  </si>
  <si>
    <t>31.32</t>
  </si>
  <si>
    <t>-25.06</t>
  </si>
  <si>
    <t>19.38</t>
  </si>
  <si>
    <t>842.72</t>
  </si>
  <si>
    <t>202.25</t>
  </si>
  <si>
    <t>572.76</t>
  </si>
  <si>
    <t>166.1</t>
  </si>
  <si>
    <t>83.05</t>
  </si>
  <si>
    <t>141.37</t>
  </si>
  <si>
    <t>-14.14</t>
  </si>
  <si>
    <t>-4.07</t>
  </si>
  <si>
    <t>227.28</t>
  </si>
  <si>
    <t>899.98</t>
  </si>
  <si>
    <t>14.74</t>
  </si>
  <si>
    <t>14.84</t>
  </si>
  <si>
    <t>1499.97</t>
  </si>
  <si>
    <t>-374.99</t>
  </si>
  <si>
    <t>-20.45</t>
  </si>
  <si>
    <t>540.05</t>
  </si>
  <si>
    <t>-47.25</t>
  </si>
  <si>
    <t>255.68</t>
  </si>
  <si>
    <t>76.7</t>
  </si>
  <si>
    <t>799.56</t>
  </si>
  <si>
    <t>207.89</t>
  </si>
  <si>
    <t>53.45</t>
  </si>
  <si>
    <t>2575.94</t>
  </si>
  <si>
    <t>257.59</t>
  </si>
  <si>
    <t>254.24</t>
  </si>
  <si>
    <t>1747.25</t>
  </si>
  <si>
    <t>629.01</t>
  </si>
  <si>
    <t>-24.1</t>
  </si>
  <si>
    <t>269.97</t>
  </si>
  <si>
    <t>-386.96</t>
  </si>
  <si>
    <t>45.12</t>
  </si>
  <si>
    <t>866.65</t>
  </si>
  <si>
    <t>173.33</t>
  </si>
  <si>
    <t>19.89</t>
  </si>
  <si>
    <t>399.98</t>
  </si>
  <si>
    <t>171.99</t>
  </si>
  <si>
    <t>343.85</t>
  </si>
  <si>
    <t>2563.06</t>
  </si>
  <si>
    <t>313.26</t>
  </si>
  <si>
    <t>53.97</t>
  </si>
  <si>
    <t>25.55</t>
  </si>
  <si>
    <t>26.49</t>
  </si>
  <si>
    <t>7.42</t>
  </si>
  <si>
    <t>845.49</t>
  </si>
  <si>
    <t>7.4</t>
  </si>
  <si>
    <t>17.18</t>
  </si>
  <si>
    <t>754.45</t>
  </si>
  <si>
    <t>60.36</t>
  </si>
  <si>
    <t>67.44</t>
  </si>
  <si>
    <t>14.03</t>
  </si>
  <si>
    <t>13.71</t>
  </si>
  <si>
    <t>170.79</t>
  </si>
  <si>
    <t>72.22</t>
  </si>
  <si>
    <t>25.28</t>
  </si>
  <si>
    <t>159.77</t>
  </si>
  <si>
    <t>23.48</t>
  </si>
  <si>
    <t>-35.22</t>
  </si>
  <si>
    <t>474.43</t>
  </si>
  <si>
    <t>199.26</t>
  </si>
  <si>
    <t>454.56</t>
  </si>
  <si>
    <t>-107.96</t>
  </si>
  <si>
    <t>141.42</t>
  </si>
  <si>
    <t>-187.38</t>
  </si>
  <si>
    <t>310.74</t>
  </si>
  <si>
    <t>-9.71</t>
  </si>
  <si>
    <t>13.75</t>
  </si>
  <si>
    <t>-22.68</t>
  </si>
  <si>
    <t>-38.82</t>
  </si>
  <si>
    <t>-12.53</t>
  </si>
  <si>
    <t>-21.16</t>
  </si>
  <si>
    <t>-13.58</t>
  </si>
  <si>
    <t>-169.64</t>
  </si>
  <si>
    <t>372.14</t>
  </si>
  <si>
    <t>27.91</t>
  </si>
  <si>
    <t>2022.27</t>
  </si>
  <si>
    <t>682.52</t>
  </si>
  <si>
    <t>33.74</t>
  </si>
  <si>
    <t>153.78</t>
  </si>
  <si>
    <t>44.6</t>
  </si>
  <si>
    <t>61.02</t>
  </si>
  <si>
    <t>0.61</t>
  </si>
  <si>
    <t>110.11</t>
  </si>
  <si>
    <t>31.93</t>
  </si>
  <si>
    <t>892.98</t>
  </si>
  <si>
    <t>80.37</t>
  </si>
  <si>
    <t>-228.74</t>
  </si>
  <si>
    <t>760.98</t>
  </si>
  <si>
    <t>-1141.47</t>
  </si>
  <si>
    <t>209.94</t>
  </si>
  <si>
    <t>53.24</t>
  </si>
  <si>
    <t>7.34</t>
  </si>
  <si>
    <t>169.06</t>
  </si>
  <si>
    <t>-14.79</t>
  </si>
  <si>
    <t>168.62</t>
  </si>
  <si>
    <t>6.65</t>
  </si>
  <si>
    <t>-1.84</t>
  </si>
  <si>
    <t>67.4</t>
  </si>
  <si>
    <t>0.1</t>
  </si>
  <si>
    <t>18.76</t>
  </si>
  <si>
    <t>12.12</t>
  </si>
  <si>
    <t>159.8</t>
  </si>
  <si>
    <t>70.31</t>
  </si>
  <si>
    <t>34.38</t>
  </si>
  <si>
    <t>1924.16</t>
  </si>
  <si>
    <t>312.68</t>
  </si>
  <si>
    <t>-52.45</t>
  </si>
  <si>
    <t>62.59</t>
  </si>
  <si>
    <t>-6.63</t>
  </si>
  <si>
    <t>399.67</t>
  </si>
  <si>
    <t>-14.99</t>
  </si>
  <si>
    <t>5443.96</t>
  </si>
  <si>
    <t>2504.22</t>
  </si>
  <si>
    <t>302.67</t>
  </si>
  <si>
    <t>56.07</t>
  </si>
  <si>
    <t>25.23</t>
  </si>
  <si>
    <t>429.6</t>
  </si>
  <si>
    <t>-93.08</t>
  </si>
  <si>
    <t>31.97</t>
  </si>
  <si>
    <t>21.7</t>
  </si>
  <si>
    <t>37.56</t>
  </si>
  <si>
    <t>12.28</t>
  </si>
  <si>
    <t>207.85</t>
  </si>
  <si>
    <t>160.78</t>
  </si>
  <si>
    <t>130.49</t>
  </si>
  <si>
    <t>99.7</t>
  </si>
  <si>
    <t>33.65</t>
  </si>
  <si>
    <t>84.98</t>
  </si>
  <si>
    <t>18.7</t>
  </si>
  <si>
    <t>348.21</t>
  </si>
  <si>
    <t>30.47</t>
  </si>
  <si>
    <t>35.78</t>
  </si>
  <si>
    <t>-28.63</t>
  </si>
  <si>
    <t>89.52</t>
  </si>
  <si>
    <t>350.97</t>
  </si>
  <si>
    <t>152.09</t>
  </si>
  <si>
    <t>164.99</t>
  </si>
  <si>
    <t>268.58</t>
  </si>
  <si>
    <t>90.64</t>
  </si>
  <si>
    <t>2999.95</t>
  </si>
  <si>
    <t>1379.98</t>
  </si>
  <si>
    <t>210.98</t>
  </si>
  <si>
    <t>21.1</t>
  </si>
  <si>
    <t>-3.62</t>
  </si>
  <si>
    <t>15.47</t>
  </si>
  <si>
    <t>1.82</t>
  </si>
  <si>
    <t>62.72</t>
  </si>
  <si>
    <t>24.46</t>
  </si>
  <si>
    <t>2939.93</t>
  </si>
  <si>
    <t>764.38</t>
  </si>
  <si>
    <t>449.91</t>
  </si>
  <si>
    <t>157.47</t>
  </si>
  <si>
    <t>-20.62</t>
  </si>
  <si>
    <t>40.3</t>
  </si>
  <si>
    <t>-13.59</t>
  </si>
  <si>
    <t>419.14</t>
  </si>
  <si>
    <t>-68.11</t>
  </si>
  <si>
    <t>69.38</t>
  </si>
  <si>
    <t>2003.17</t>
  </si>
  <si>
    <t>250.4</t>
  </si>
  <si>
    <t>604.77</t>
  </si>
  <si>
    <t>-11.99</t>
  </si>
  <si>
    <t>21.46</t>
  </si>
  <si>
    <t>86.26</t>
  </si>
  <si>
    <t>29.33</t>
  </si>
  <si>
    <t>139.04</t>
  </si>
  <si>
    <t>38.93</t>
  </si>
  <si>
    <t>210.58</t>
  </si>
  <si>
    <t>12.63</t>
  </si>
  <si>
    <t>285.55</t>
  </si>
  <si>
    <t>35.69</t>
  </si>
  <si>
    <t>-26.09</t>
  </si>
  <si>
    <t>243.99</t>
  </si>
  <si>
    <t>-426.99</t>
  </si>
  <si>
    <t>7.12</t>
  </si>
  <si>
    <t>371.2</t>
  </si>
  <si>
    <t>79.19</t>
  </si>
  <si>
    <t>227.46</t>
  </si>
  <si>
    <t>65.96</t>
  </si>
  <si>
    <t>46.24</t>
  </si>
  <si>
    <t>252.78</t>
  </si>
  <si>
    <t>-417.09</t>
  </si>
  <si>
    <t>-2.69</t>
  </si>
  <si>
    <t>-32.48</t>
  </si>
  <si>
    <t>7.73</t>
  </si>
  <si>
    <t>963.14</t>
  </si>
  <si>
    <t>108.35</t>
  </si>
  <si>
    <t>147.57</t>
  </si>
  <si>
    <t>799.96</t>
  </si>
  <si>
    <t>343.98</t>
  </si>
  <si>
    <t>107.53</t>
  </si>
  <si>
    <t>21.51</t>
  </si>
  <si>
    <t>18.37</t>
  </si>
  <si>
    <t>28.03</t>
  </si>
  <si>
    <t>-3.65</t>
  </si>
  <si>
    <t>480.96</t>
  </si>
  <si>
    <t>-269.34</t>
  </si>
  <si>
    <t>124.79</t>
  </si>
  <si>
    <t>166.45</t>
  </si>
  <si>
    <t>39.95</t>
  </si>
  <si>
    <t>89.07</t>
  </si>
  <si>
    <t>-17.03</t>
  </si>
  <si>
    <t>175.44</t>
  </si>
  <si>
    <t>-106.39</t>
  </si>
  <si>
    <t>899.43</t>
  </si>
  <si>
    <t>-12.85</t>
  </si>
  <si>
    <t>109.53</t>
  </si>
  <si>
    <t>47.1</t>
  </si>
  <si>
    <t>1245.86</t>
  </si>
  <si>
    <t>361.3</t>
  </si>
  <si>
    <t>22.23</t>
  </si>
  <si>
    <t>215.97</t>
  </si>
  <si>
    <t>31.99</t>
  </si>
  <si>
    <t>51.17</t>
  </si>
  <si>
    <t>-6.4</t>
  </si>
  <si>
    <t>386.91</t>
  </si>
  <si>
    <t>-185.72</t>
  </si>
  <si>
    <t>-3.8</t>
  </si>
  <si>
    <t>1319.8</t>
  </si>
  <si>
    <t>214.47</t>
  </si>
  <si>
    <t>889.54</t>
  </si>
  <si>
    <t>66.72</t>
  </si>
  <si>
    <t>356.79</t>
  </si>
  <si>
    <t>-20.17</t>
  </si>
  <si>
    <t>479.94</t>
  </si>
  <si>
    <t>441.96</t>
  </si>
  <si>
    <t>101.65</t>
  </si>
  <si>
    <t>33.34</t>
  </si>
  <si>
    <t>-12.35</t>
  </si>
  <si>
    <t>72.8</t>
  </si>
  <si>
    <t>19.66</t>
  </si>
  <si>
    <t>47.05</t>
  </si>
  <si>
    <t>1049.44</t>
  </si>
  <si>
    <t>440.76</t>
  </si>
  <si>
    <t>103.5</t>
  </si>
  <si>
    <t>-77.63</t>
  </si>
  <si>
    <t>2.46</t>
  </si>
  <si>
    <t>62.7</t>
  </si>
  <si>
    <t>42.68</t>
  </si>
  <si>
    <t>234.36</t>
  </si>
  <si>
    <t>112.49</t>
  </si>
  <si>
    <t>16.55</t>
  </si>
  <si>
    <t>67.78</t>
  </si>
  <si>
    <t>16.95</t>
  </si>
  <si>
    <t>286.93</t>
  </si>
  <si>
    <t>140.6</t>
  </si>
  <si>
    <t>206.38</t>
  </si>
  <si>
    <t>23.22</t>
  </si>
  <si>
    <t>63.49</t>
  </si>
  <si>
    <t>49.08</t>
  </si>
  <si>
    <t>91.59</t>
  </si>
  <si>
    <t>42.13</t>
  </si>
  <si>
    <t>168.44</t>
  </si>
  <si>
    <t>171.2</t>
  </si>
  <si>
    <t>-8.38</t>
  </si>
  <si>
    <t>43.87</t>
  </si>
  <si>
    <t>21.27</t>
  </si>
  <si>
    <t>933.41</t>
  </si>
  <si>
    <t>-173.35</t>
  </si>
  <si>
    <t>895.92</t>
  </si>
  <si>
    <t>421.08</t>
  </si>
  <si>
    <t>776.85</t>
  </si>
  <si>
    <t>-181.27</t>
  </si>
  <si>
    <t>-8.61</t>
  </si>
  <si>
    <t>-46.43</t>
  </si>
  <si>
    <t>43.28</t>
  </si>
  <si>
    <t>32.17</t>
  </si>
  <si>
    <t>40.41</t>
  </si>
  <si>
    <t>90.8</t>
  </si>
  <si>
    <t>49.26</t>
  </si>
  <si>
    <t>88.13</t>
  </si>
  <si>
    <t>288.24</t>
  </si>
  <si>
    <t>138.36</t>
  </si>
  <si>
    <t>1332.5</t>
  </si>
  <si>
    <t>-299.81</t>
  </si>
  <si>
    <t>29.76</t>
  </si>
  <si>
    <t>89.77</t>
  </si>
  <si>
    <t>34.36</t>
  </si>
  <si>
    <t>-7.3</t>
  </si>
  <si>
    <t>15.44</t>
  </si>
  <si>
    <t>465.16</t>
  </si>
  <si>
    <t>120.94</t>
  </si>
  <si>
    <t>27.12</t>
  </si>
  <si>
    <t>174.3</t>
  </si>
  <si>
    <t>49.62</t>
  </si>
  <si>
    <t>46.51</t>
  </si>
  <si>
    <t>445.44</t>
  </si>
  <si>
    <t>-81.66</t>
  </si>
  <si>
    <t>44.38</t>
  </si>
  <si>
    <t>-7.4</t>
  </si>
  <si>
    <t>51.26</t>
  </si>
  <si>
    <t>70.46</t>
  </si>
  <si>
    <t>22.9</t>
  </si>
  <si>
    <t>140.67</t>
  </si>
  <si>
    <t>119.7</t>
  </si>
  <si>
    <t>57.06</t>
  </si>
  <si>
    <t>13.6</t>
  </si>
  <si>
    <t>59.1</t>
  </si>
  <si>
    <t>22.46</t>
  </si>
  <si>
    <t>-22.04</t>
  </si>
  <si>
    <t>-7.39</t>
  </si>
  <si>
    <t>27.82</t>
  </si>
  <si>
    <t>82.52</t>
  </si>
  <si>
    <t>-41.26</t>
  </si>
  <si>
    <t>182.99</t>
  </si>
  <si>
    <t>-320.24</t>
  </si>
  <si>
    <t>90.86</t>
  </si>
  <si>
    <t>657.5</t>
  </si>
  <si>
    <t>-131.5</t>
  </si>
  <si>
    <t>99.54</t>
  </si>
  <si>
    <t>30.93</t>
  </si>
  <si>
    <t>12.68</t>
  </si>
  <si>
    <t>27.5</t>
  </si>
  <si>
    <t>381.36</t>
  </si>
  <si>
    <t>106.78</t>
  </si>
  <si>
    <t>265.93</t>
  </si>
  <si>
    <t>274.06</t>
  </si>
  <si>
    <t>102.77</t>
  </si>
  <si>
    <t>277.4</t>
  </si>
  <si>
    <t>133.15</t>
  </si>
  <si>
    <t>2.83</t>
  </si>
  <si>
    <t>1805.88</t>
  </si>
  <si>
    <t>523.71</t>
  </si>
  <si>
    <t>725.84</t>
  </si>
  <si>
    <t>13.02</t>
  </si>
  <si>
    <t>211.84</t>
  </si>
  <si>
    <t>76.26</t>
  </si>
  <si>
    <t>143.73</t>
  </si>
  <si>
    <t>-32.34</t>
  </si>
  <si>
    <t>347.58</t>
  </si>
  <si>
    <t>11.3</t>
  </si>
  <si>
    <t>13999.96</t>
  </si>
  <si>
    <t>6719.98</t>
  </si>
  <si>
    <t>106.52</t>
  </si>
  <si>
    <t>47.01</t>
  </si>
  <si>
    <t>22.09</t>
  </si>
  <si>
    <t>469.99</t>
  </si>
  <si>
    <t>136.3</t>
  </si>
  <si>
    <t>470.38</t>
  </si>
  <si>
    <t>176.04</t>
  </si>
  <si>
    <t>45.77</t>
  </si>
  <si>
    <t>185.92</t>
  </si>
  <si>
    <t>62.75</t>
  </si>
  <si>
    <t>90.99</t>
  </si>
  <si>
    <t>1526.56</t>
  </si>
  <si>
    <t>427.44</t>
  </si>
  <si>
    <t>40.59</t>
  </si>
  <si>
    <t>257.57</t>
  </si>
  <si>
    <t>-28.98</t>
  </si>
  <si>
    <t>2399.96</t>
  </si>
  <si>
    <t>569.99</t>
  </si>
  <si>
    <t>-226.64</t>
  </si>
  <si>
    <t>206.1</t>
  </si>
  <si>
    <t>55.65</t>
  </si>
  <si>
    <t>1023.33</t>
  </si>
  <si>
    <t>-30.1</t>
  </si>
  <si>
    <t>-66.39</t>
  </si>
  <si>
    <t>68.74</t>
  </si>
  <si>
    <t>-48.12</t>
  </si>
  <si>
    <t>26.48</t>
  </si>
  <si>
    <t>532.72</t>
  </si>
  <si>
    <t>795.48</t>
  </si>
  <si>
    <t>81.4</t>
  </si>
  <si>
    <t>21.16</t>
  </si>
  <si>
    <t>325.86</t>
  </si>
  <si>
    <t>59.76</t>
  </si>
  <si>
    <t>16.73</t>
  </si>
  <si>
    <t>164.79</t>
  </si>
  <si>
    <t>94.2</t>
  </si>
  <si>
    <t>39.56</t>
  </si>
  <si>
    <t>205.33</t>
  </si>
  <si>
    <t>-36.24</t>
  </si>
  <si>
    <t>29.78</t>
  </si>
  <si>
    <t>677.58</t>
  </si>
  <si>
    <t>176.17</t>
  </si>
  <si>
    <t>75.04</t>
  </si>
  <si>
    <t>36.02</t>
  </si>
  <si>
    <t>84.95</t>
  </si>
  <si>
    <t>25.62</t>
  </si>
  <si>
    <t>188.14</t>
  </si>
  <si>
    <t>13.47</t>
  </si>
  <si>
    <t>-22.9</t>
  </si>
  <si>
    <t>17.27</t>
  </si>
  <si>
    <t>64.12</t>
  </si>
  <si>
    <t>33.62</t>
  </si>
  <si>
    <t>-90.77</t>
  </si>
  <si>
    <t>23.55</t>
  </si>
  <si>
    <t>121.68</t>
  </si>
  <si>
    <t>38.03</t>
  </si>
  <si>
    <t>482.66</t>
  </si>
  <si>
    <t>4799.98</t>
  </si>
  <si>
    <t>42.93</t>
  </si>
  <si>
    <t>19.32</t>
  </si>
  <si>
    <t>-19.11</t>
  </si>
  <si>
    <t>25.11</t>
  </si>
  <si>
    <t>411.8</t>
  </si>
  <si>
    <t>383.84</t>
  </si>
  <si>
    <t>11.13</t>
  </si>
  <si>
    <t>240.37</t>
  </si>
  <si>
    <t>119.02</t>
  </si>
  <si>
    <t>33.33</t>
  </si>
  <si>
    <t>233.86</t>
  </si>
  <si>
    <t>-102.05</t>
  </si>
  <si>
    <t>620.61</t>
  </si>
  <si>
    <t>-248.25</t>
  </si>
  <si>
    <t>-3.55</t>
  </si>
  <si>
    <t>258.07</t>
  </si>
  <si>
    <t>16.26</t>
  </si>
  <si>
    <t>1.22</t>
  </si>
  <si>
    <t>56.28</t>
  </si>
  <si>
    <t>2690.97</t>
  </si>
  <si>
    <t>1264.76</t>
  </si>
  <si>
    <t>2591.56</t>
  </si>
  <si>
    <t>621.97</t>
  </si>
  <si>
    <t>41.95</t>
  </si>
  <si>
    <t>10.49</t>
  </si>
  <si>
    <t>114.94</t>
  </si>
  <si>
    <t>195.76</t>
  </si>
  <si>
    <t>306.9</t>
  </si>
  <si>
    <t>79.79</t>
  </si>
  <si>
    <t>-13.36</t>
  </si>
  <si>
    <t>251.64</t>
  </si>
  <si>
    <t>88.07</t>
  </si>
  <si>
    <t>478.24</t>
  </si>
  <si>
    <t>219.99</t>
  </si>
  <si>
    <t>37.9</t>
  </si>
  <si>
    <t>-29.05</t>
  </si>
  <si>
    <t>95.74</t>
  </si>
  <si>
    <t>286.15</t>
  </si>
  <si>
    <t>71.54</t>
  </si>
  <si>
    <t>195.1</t>
  </si>
  <si>
    <t>21.95</t>
  </si>
  <si>
    <t>36.67</t>
  </si>
  <si>
    <t>20.99</t>
  </si>
  <si>
    <t>2.36</t>
  </si>
  <si>
    <t>302.37</t>
  </si>
  <si>
    <t>-38.21</t>
  </si>
  <si>
    <t>89.86</t>
  </si>
  <si>
    <t>8.76</t>
  </si>
  <si>
    <t>-32.22</t>
  </si>
  <si>
    <t>74.45</t>
  </si>
  <si>
    <t>196.45</t>
  </si>
  <si>
    <t>70.72</t>
  </si>
  <si>
    <t>15.57</t>
  </si>
  <si>
    <t>-11.94</t>
  </si>
  <si>
    <t>205.92</t>
  </si>
  <si>
    <t>102.83</t>
  </si>
  <si>
    <t>-6.05</t>
  </si>
  <si>
    <t>477.24</t>
  </si>
  <si>
    <t>-4.78</t>
  </si>
  <si>
    <t>-9.22</t>
  </si>
  <si>
    <t>2549.99</t>
  </si>
  <si>
    <t>-3399.98</t>
  </si>
  <si>
    <t>-15.84</t>
  </si>
  <si>
    <t>13.51</t>
  </si>
  <si>
    <t>274.89</t>
  </si>
  <si>
    <t>46.73</t>
  </si>
  <si>
    <t>11.29</t>
  </si>
  <si>
    <t>-43.91</t>
  </si>
  <si>
    <t>-52.17</t>
  </si>
  <si>
    <t>51.34</t>
  </si>
  <si>
    <t>332.7</t>
  </si>
  <si>
    <t>33.27</t>
  </si>
  <si>
    <t>42.41</t>
  </si>
  <si>
    <t>-6.19</t>
  </si>
  <si>
    <t>146.86</t>
  </si>
  <si>
    <t>848.54</t>
  </si>
  <si>
    <t>-21.21</t>
  </si>
  <si>
    <t>-6.38</t>
  </si>
  <si>
    <t>97.26</t>
  </si>
  <si>
    <t>-243.16</t>
  </si>
  <si>
    <t>-4.71</t>
  </si>
  <si>
    <t>162.6</t>
  </si>
  <si>
    <t>34.15</t>
  </si>
  <si>
    <t>908.82</t>
  </si>
  <si>
    <t>227.21</t>
  </si>
  <si>
    <t>675.06</t>
  </si>
  <si>
    <t>87.76</t>
  </si>
  <si>
    <t>121.94</t>
  </si>
  <si>
    <t>122.71</t>
  </si>
  <si>
    <t>36.81</t>
  </si>
  <si>
    <t>155.34</t>
  </si>
  <si>
    <t>-7.84</t>
  </si>
  <si>
    <t>26.54</t>
  </si>
  <si>
    <t>92.88</t>
  </si>
  <si>
    <t>24.14</t>
  </si>
  <si>
    <t>-14.52</t>
  </si>
  <si>
    <t>45.41</t>
  </si>
  <si>
    <t>-11.69</t>
  </si>
  <si>
    <t>11.66</t>
  </si>
  <si>
    <t>99.28</t>
  </si>
  <si>
    <t>12.41</t>
  </si>
  <si>
    <t>-0.99</t>
  </si>
  <si>
    <t>-21.29</t>
  </si>
  <si>
    <t>67.92</t>
  </si>
  <si>
    <t>73.34</t>
  </si>
  <si>
    <t>344.98</t>
  </si>
  <si>
    <t>39.28</t>
  </si>
  <si>
    <t>19.25</t>
  </si>
  <si>
    <t>33.12</t>
  </si>
  <si>
    <t>220.27</t>
  </si>
  <si>
    <t>-42.11</t>
  </si>
  <si>
    <t>33.46</t>
  </si>
  <si>
    <t>139.58</t>
  </si>
  <si>
    <t>39.08</t>
  </si>
  <si>
    <t>0.77</t>
  </si>
  <si>
    <t>5.27</t>
  </si>
  <si>
    <t>751.98</t>
  </si>
  <si>
    <t>84.6</t>
  </si>
  <si>
    <t>1048.35</t>
  </si>
  <si>
    <t>-69.89</t>
  </si>
  <si>
    <t>28.33</t>
  </si>
  <si>
    <t>-158.1</t>
  </si>
  <si>
    <t>-9.26</t>
  </si>
  <si>
    <t>4.85</t>
  </si>
  <si>
    <t>43.37</t>
  </si>
  <si>
    <t>-69.4</t>
  </si>
  <si>
    <t>163.96</t>
  </si>
  <si>
    <t>80.34</t>
  </si>
  <si>
    <t>4.01</t>
  </si>
  <si>
    <t>7.55</t>
  </si>
  <si>
    <t>220.7</t>
  </si>
  <si>
    <t>933.26</t>
  </si>
  <si>
    <t>-458.15</t>
  </si>
  <si>
    <t>-15.72</t>
  </si>
  <si>
    <t>763.44</t>
  </si>
  <si>
    <t>45.81</t>
  </si>
  <si>
    <t>32.45</t>
  </si>
  <si>
    <t>-17.59</t>
  </si>
  <si>
    <t>373.47</t>
  </si>
  <si>
    <t>-112.04</t>
  </si>
  <si>
    <t>-44.94</t>
  </si>
  <si>
    <t>183.96</t>
  </si>
  <si>
    <t>300.9</t>
  </si>
  <si>
    <t>571.44</t>
  </si>
  <si>
    <t>165.72</t>
  </si>
  <si>
    <t>16.91</t>
  </si>
  <si>
    <t>-1.54</t>
  </si>
  <si>
    <t>-7.52</t>
  </si>
  <si>
    <t>243.16</t>
  </si>
  <si>
    <t>72.95</t>
  </si>
  <si>
    <t>-7.32</t>
  </si>
  <si>
    <t>-152.98</t>
  </si>
  <si>
    <t>0.64</t>
  </si>
  <si>
    <t>54.66</t>
  </si>
  <si>
    <t>18.04</t>
  </si>
  <si>
    <t>11.06</t>
  </si>
  <si>
    <t>-18.8</t>
  </si>
  <si>
    <t>623.46</t>
  </si>
  <si>
    <t>-119.19</t>
  </si>
  <si>
    <t>-57.95</t>
  </si>
  <si>
    <t>68.54</t>
  </si>
  <si>
    <t>-52.55</t>
  </si>
  <si>
    <t>84.42</t>
  </si>
  <si>
    <t>1458.65</t>
  </si>
  <si>
    <t>423.01</t>
  </si>
  <si>
    <t>26.64</t>
  </si>
  <si>
    <t>476.8</t>
  </si>
  <si>
    <t>119.2</t>
  </si>
  <si>
    <t>87.44</t>
  </si>
  <si>
    <t>3359.95</t>
  </si>
  <si>
    <t>1049.99</t>
  </si>
  <si>
    <t>81.08</t>
  </si>
  <si>
    <t>65.23</t>
  </si>
  <si>
    <t>22.02</t>
  </si>
  <si>
    <t>147.92</t>
  </si>
  <si>
    <t>46.23</t>
  </si>
  <si>
    <t>286.85</t>
  </si>
  <si>
    <t>63.11</t>
  </si>
  <si>
    <t>87.99</t>
  </si>
  <si>
    <t>9.44</t>
  </si>
  <si>
    <t>74.42</t>
  </si>
  <si>
    <t>-14.88</t>
  </si>
  <si>
    <t>209.98</t>
  </si>
  <si>
    <t>-356.96</t>
  </si>
  <si>
    <t>127.92</t>
  </si>
  <si>
    <t>-53.07</t>
  </si>
  <si>
    <t>87.6</t>
  </si>
  <si>
    <t>285.48</t>
  </si>
  <si>
    <t>-10.71</t>
  </si>
  <si>
    <t>19.17</t>
  </si>
  <si>
    <t>42.85</t>
  </si>
  <si>
    <t>15.43</t>
  </si>
  <si>
    <t>87.4</t>
  </si>
  <si>
    <t>914.97</t>
  </si>
  <si>
    <t>411.74</t>
  </si>
  <si>
    <t>158.75</t>
  </si>
  <si>
    <t>530.34</t>
  </si>
  <si>
    <t>95.46</t>
  </si>
  <si>
    <t>7.32</t>
  </si>
  <si>
    <t>299.52</t>
  </si>
  <si>
    <t>149.76</t>
  </si>
  <si>
    <t>-124.43</t>
  </si>
  <si>
    <t>48.69</t>
  </si>
  <si>
    <t>23.86</t>
  </si>
  <si>
    <t>539.97</t>
  </si>
  <si>
    <t>440.19</t>
  </si>
  <si>
    <t>206.89</t>
  </si>
  <si>
    <t>64.4</t>
  </si>
  <si>
    <t>37.2</t>
  </si>
  <si>
    <t>23.58</t>
  </si>
  <si>
    <t>58.17</t>
  </si>
  <si>
    <t>-46.54</t>
  </si>
  <si>
    <t>29.59</t>
  </si>
  <si>
    <t>42.62</t>
  </si>
  <si>
    <t>220.96</t>
  </si>
  <si>
    <t>36.05</t>
  </si>
  <si>
    <t>-0.9</t>
  </si>
  <si>
    <t>-10.65</t>
  </si>
  <si>
    <t>-3.29</t>
  </si>
  <si>
    <t>17.24</t>
  </si>
  <si>
    <t>75.74</t>
  </si>
  <si>
    <t>34.75</t>
  </si>
  <si>
    <t>15.67</t>
  </si>
  <si>
    <t>1.89</t>
  </si>
  <si>
    <t>97.16</t>
  </si>
  <si>
    <t>28.18</t>
  </si>
  <si>
    <t>281.34</t>
  </si>
  <si>
    <t>113.99</t>
  </si>
  <si>
    <t>98.27</t>
  </si>
  <si>
    <t>374.63</t>
  </si>
  <si>
    <t>36.32</t>
  </si>
  <si>
    <t>133.12</t>
  </si>
  <si>
    <t>49.92</t>
  </si>
  <si>
    <t>131.94</t>
  </si>
  <si>
    <t>162.09</t>
  </si>
  <si>
    <t>21.5</t>
  </si>
  <si>
    <t>518.27</t>
  </si>
  <si>
    <t>-97.18</t>
  </si>
  <si>
    <t>343.2</t>
  </si>
  <si>
    <t>38.61</t>
  </si>
  <si>
    <t>1123.13</t>
  </si>
  <si>
    <t>64.9</t>
  </si>
  <si>
    <t>18.82</t>
  </si>
  <si>
    <t>520.05</t>
  </si>
  <si>
    <t>72.81</t>
  </si>
  <si>
    <t>25.33</t>
  </si>
  <si>
    <t>18.83</t>
  </si>
  <si>
    <t>171.29</t>
  </si>
  <si>
    <t>-6.42</t>
  </si>
  <si>
    <t>0.62</t>
  </si>
  <si>
    <t>-46.72</t>
  </si>
  <si>
    <t>48.82</t>
  </si>
  <si>
    <t>-1.96</t>
  </si>
  <si>
    <t>663.92</t>
  </si>
  <si>
    <t>50.14</t>
  </si>
  <si>
    <t>-11.28</t>
  </si>
  <si>
    <t>208.44</t>
  </si>
  <si>
    <t>62.53</t>
  </si>
  <si>
    <t>477.15</t>
  </si>
  <si>
    <t>28.63</t>
  </si>
  <si>
    <t>477.3</t>
  </si>
  <si>
    <t>138.42</t>
  </si>
  <si>
    <t>27.19</t>
  </si>
  <si>
    <t>54.37</t>
  </si>
  <si>
    <t>247.44</t>
  </si>
  <si>
    <t>101.45</t>
  </si>
  <si>
    <t>106.87</t>
  </si>
  <si>
    <t>-29.01</t>
  </si>
  <si>
    <t>195.96</t>
  </si>
  <si>
    <t>19.6</t>
  </si>
  <si>
    <t>271.97</t>
  </si>
  <si>
    <t>54.39</t>
  </si>
  <si>
    <t>125.13</t>
  </si>
  <si>
    <t>115.96</t>
  </si>
  <si>
    <t>-64.94</t>
  </si>
  <si>
    <t>65.42</t>
  </si>
  <si>
    <t>43.41</t>
  </si>
  <si>
    <t>204.67</t>
  </si>
  <si>
    <t>10.18</t>
  </si>
  <si>
    <t>-2.66</t>
  </si>
  <si>
    <t>-34.31</t>
  </si>
  <si>
    <t>53.9</t>
  </si>
  <si>
    <t>25.87</t>
  </si>
  <si>
    <t>324.74</t>
  </si>
  <si>
    <t>-77.13</t>
  </si>
  <si>
    <t>1925.88</t>
  </si>
  <si>
    <t>539.25</t>
  </si>
  <si>
    <t>2405.2</t>
  </si>
  <si>
    <t>793.72</t>
  </si>
  <si>
    <t>39.89</t>
  </si>
  <si>
    <t>-0.64</t>
  </si>
  <si>
    <t>1099.5</t>
  </si>
  <si>
    <t>4.55</t>
  </si>
  <si>
    <t>-3.49</t>
  </si>
  <si>
    <t>205.99</t>
  </si>
  <si>
    <t>1.84</t>
  </si>
  <si>
    <t>110.4</t>
  </si>
  <si>
    <t>-4.14</t>
  </si>
  <si>
    <t>384.77</t>
  </si>
  <si>
    <t>-115.43</t>
  </si>
  <si>
    <t>78.66</t>
  </si>
  <si>
    <t>136.26</t>
  </si>
  <si>
    <t>108.08</t>
  </si>
  <si>
    <t>54.04</t>
  </si>
  <si>
    <t>-17.44</t>
  </si>
  <si>
    <t>52.92</t>
  </si>
  <si>
    <t>-4.47</t>
  </si>
  <si>
    <t>381.58</t>
  </si>
  <si>
    <t>10.36</t>
  </si>
  <si>
    <t>1497.67</t>
  </si>
  <si>
    <t>140.96</t>
  </si>
  <si>
    <t>-3.5</t>
  </si>
  <si>
    <t>89.54</t>
  </si>
  <si>
    <t>108.93</t>
  </si>
  <si>
    <t>-71.89</t>
  </si>
  <si>
    <t>36.35</t>
  </si>
  <si>
    <t>54.06</t>
  </si>
  <si>
    <t>514.17</t>
  </si>
  <si>
    <t>-30.25</t>
  </si>
  <si>
    <t>54.33</t>
  </si>
  <si>
    <t>1347.52</t>
  </si>
  <si>
    <t>84.22</t>
  </si>
  <si>
    <t>14.13</t>
  </si>
  <si>
    <t>280.79</t>
  </si>
  <si>
    <t>68.45</t>
  </si>
  <si>
    <t>215.59</t>
  </si>
  <si>
    <t>-48.51</t>
  </si>
  <si>
    <t>385.8</t>
  </si>
  <si>
    <t>130.21</t>
  </si>
  <si>
    <t>102.96</t>
  </si>
  <si>
    <t>174.42</t>
  </si>
  <si>
    <t>-3.81</t>
  </si>
  <si>
    <t>91.2</t>
  </si>
  <si>
    <t>452.94</t>
  </si>
  <si>
    <t>67.94</t>
  </si>
  <si>
    <t>858.24</t>
  </si>
  <si>
    <t>143.04</t>
  </si>
  <si>
    <t>164.74</t>
  </si>
  <si>
    <t>-39.12</t>
  </si>
  <si>
    <t>470.3</t>
  </si>
  <si>
    <t>-87.34</t>
  </si>
  <si>
    <t>181.86</t>
  </si>
  <si>
    <t>50.92</t>
  </si>
  <si>
    <t>291.14</t>
  </si>
  <si>
    <t>-25.47</t>
  </si>
  <si>
    <t>84.55</t>
  </si>
  <si>
    <t>31.17</t>
  </si>
  <si>
    <t>120.96</t>
  </si>
  <si>
    <t>2239.94</t>
  </si>
  <si>
    <t>223.99</t>
  </si>
  <si>
    <t>76.61</t>
  </si>
  <si>
    <t>77.73</t>
  </si>
  <si>
    <t>-3.89</t>
  </si>
  <si>
    <t>90.59</t>
  </si>
  <si>
    <t>180.66</t>
  </si>
  <si>
    <t>50.58</t>
  </si>
  <si>
    <t>65.99</t>
  </si>
  <si>
    <t>90.97</t>
  </si>
  <si>
    <t>-8.9</t>
  </si>
  <si>
    <t>107.99</t>
  </si>
  <si>
    <t>46.58</t>
  </si>
  <si>
    <t>-3.57</t>
  </si>
  <si>
    <t>-16.38</t>
  </si>
  <si>
    <t>-32.93</t>
  </si>
  <si>
    <t>3404.5</t>
  </si>
  <si>
    <t>1668.21</t>
  </si>
  <si>
    <t>101.34</t>
  </si>
  <si>
    <t>917.92</t>
  </si>
  <si>
    <t>75.59</t>
  </si>
  <si>
    <t>103.12</t>
  </si>
  <si>
    <t>-32.64</t>
  </si>
  <si>
    <t>-5.21</t>
  </si>
  <si>
    <t>-1.11</t>
  </si>
  <si>
    <t>146.18</t>
  </si>
  <si>
    <t>47.51</t>
  </si>
  <si>
    <t>760.12</t>
  </si>
  <si>
    <t>-43.44</t>
  </si>
  <si>
    <t>-11.02</t>
  </si>
  <si>
    <t>457.49</t>
  </si>
  <si>
    <t>-84.96</t>
  </si>
  <si>
    <t>50.32</t>
  </si>
  <si>
    <t>21.13</t>
  </si>
  <si>
    <t>-34.38</t>
  </si>
  <si>
    <t>82.4</t>
  </si>
  <si>
    <t>40.38</t>
  </si>
  <si>
    <t>37.61</t>
  </si>
  <si>
    <t>31.16</t>
  </si>
  <si>
    <t>-5.01</t>
  </si>
  <si>
    <t>487.96</t>
  </si>
  <si>
    <t>95.92</t>
  </si>
  <si>
    <t>385.6</t>
  </si>
  <si>
    <t>111.82</t>
  </si>
  <si>
    <t>35.82</t>
  </si>
  <si>
    <t>276.69</t>
  </si>
  <si>
    <t>49.8</t>
  </si>
  <si>
    <t>102.93</t>
  </si>
  <si>
    <t>48.38</t>
  </si>
  <si>
    <t>71.04</t>
  </si>
  <si>
    <t>-2.12</t>
  </si>
  <si>
    <t>871.4</t>
  </si>
  <si>
    <t>148.14</t>
  </si>
  <si>
    <t>400.78</t>
  </si>
  <si>
    <t>83.76</t>
  </si>
  <si>
    <t>543.92</t>
  </si>
  <si>
    <t>526.45</t>
  </si>
  <si>
    <t>31.59</t>
  </si>
  <si>
    <t>358.2</t>
  </si>
  <si>
    <t>545.92</t>
  </si>
  <si>
    <t>72.79</t>
  </si>
  <si>
    <t>273.55</t>
  </si>
  <si>
    <t>102.37</t>
  </si>
  <si>
    <t>37.11</t>
  </si>
  <si>
    <t>8.24</t>
  </si>
  <si>
    <t>713.88</t>
  </si>
  <si>
    <t>214.16</t>
  </si>
  <si>
    <t>191.65</t>
  </si>
  <si>
    <t>31.94</t>
  </si>
  <si>
    <t>20.07</t>
  </si>
  <si>
    <t>126.3</t>
  </si>
  <si>
    <t>40.42</t>
  </si>
  <si>
    <t>1295.78</t>
  </si>
  <si>
    <t>310.99</t>
  </si>
  <si>
    <t>90.74</t>
  </si>
  <si>
    <t>312.55</t>
  </si>
  <si>
    <t>101.58</t>
  </si>
  <si>
    <t>130.71</t>
  </si>
  <si>
    <t>39.21</t>
  </si>
  <si>
    <t>185.26</t>
  </si>
  <si>
    <t>30.69</t>
  </si>
  <si>
    <t>-54.55</t>
  </si>
  <si>
    <t>307.31</t>
  </si>
  <si>
    <t>-39.51</t>
  </si>
  <si>
    <t>-96.47</t>
  </si>
  <si>
    <t>75.79</t>
  </si>
  <si>
    <t>-295.98</t>
  </si>
  <si>
    <t>248.57</t>
  </si>
  <si>
    <t>67.11</t>
  </si>
  <si>
    <t>569.06</t>
  </si>
  <si>
    <t>-178.85</t>
  </si>
  <si>
    <t>14.22</t>
  </si>
  <si>
    <t>-10.31</t>
  </si>
  <si>
    <t>169.99</t>
  </si>
  <si>
    <t>78.2</t>
  </si>
  <si>
    <t>59.44</t>
  </si>
  <si>
    <t>-8.11</t>
  </si>
  <si>
    <t>273.9</t>
  </si>
  <si>
    <t>92.44</t>
  </si>
  <si>
    <t>597.13</t>
  </si>
  <si>
    <t>545.85</t>
  </si>
  <si>
    <t>114.63</t>
  </si>
  <si>
    <t>215.15</t>
  </si>
  <si>
    <t>-103.99</t>
  </si>
  <si>
    <t>2395.2</t>
  </si>
  <si>
    <t>209.58</t>
  </si>
  <si>
    <t>258.9</t>
  </si>
  <si>
    <t>93.2</t>
  </si>
  <si>
    <t>129.39</t>
  </si>
  <si>
    <t>54.34</t>
  </si>
  <si>
    <t>332.03</t>
  </si>
  <si>
    <t>-348.63</t>
  </si>
  <si>
    <t>11.39</t>
  </si>
  <si>
    <t>-17.66</t>
  </si>
  <si>
    <t>-2.26</t>
  </si>
  <si>
    <t>16.06</t>
  </si>
  <si>
    <t>239.24</t>
  </si>
  <si>
    <t>122.14</t>
  </si>
  <si>
    <t>-13.74</t>
  </si>
  <si>
    <t>93.24</t>
  </si>
  <si>
    <t>87.21</t>
  </si>
  <si>
    <t>-45.35</t>
  </si>
  <si>
    <t>683.99</t>
  </si>
  <si>
    <t>527.92</t>
  </si>
  <si>
    <t>85.79</t>
  </si>
  <si>
    <t>4.15</t>
  </si>
  <si>
    <t>99.23</t>
  </si>
  <si>
    <t>786.48</t>
  </si>
  <si>
    <t>385.38</t>
  </si>
  <si>
    <t>23.17</t>
  </si>
  <si>
    <t>30.23</t>
  </si>
  <si>
    <t>141.9</t>
  </si>
  <si>
    <t>8.84</t>
  </si>
  <si>
    <t>-146.16</t>
  </si>
  <si>
    <t>298.46</t>
  </si>
  <si>
    <t>26.12</t>
  </si>
  <si>
    <t>132.6</t>
  </si>
  <si>
    <t>30.32</t>
  </si>
  <si>
    <t>168.1</t>
  </si>
  <si>
    <t>43.71</t>
  </si>
  <si>
    <t>71.95</t>
  </si>
  <si>
    <t>-7.26</t>
  </si>
  <si>
    <t>91.01</t>
  </si>
  <si>
    <t>19.34</t>
  </si>
  <si>
    <t>13.56</t>
  </si>
  <si>
    <t>71.92</t>
  </si>
  <si>
    <t>140.97</t>
  </si>
  <si>
    <t>19.74</t>
  </si>
  <si>
    <t>1889.95</t>
  </si>
  <si>
    <t>-377.99</t>
  </si>
  <si>
    <t>148.85</t>
  </si>
  <si>
    <t>239.46</t>
  </si>
  <si>
    <t>13.01</t>
  </si>
  <si>
    <t>310.44</t>
  </si>
  <si>
    <t>-48.78</t>
  </si>
  <si>
    <t>664.15</t>
  </si>
  <si>
    <t>88.55</t>
  </si>
  <si>
    <t>872.94</t>
  </si>
  <si>
    <t>157.13</t>
  </si>
  <si>
    <t>71.37</t>
  </si>
  <si>
    <t>-1.02</t>
  </si>
  <si>
    <t>67.5</t>
  </si>
  <si>
    <t>57.9</t>
  </si>
  <si>
    <t>28.95</t>
  </si>
  <si>
    <t>1194.17</t>
  </si>
  <si>
    <t>210.74</t>
  </si>
  <si>
    <t>801.6</t>
  </si>
  <si>
    <t>-448.9</t>
  </si>
  <si>
    <t>16.1</t>
  </si>
  <si>
    <t>-42.9</t>
  </si>
  <si>
    <t>599.97</t>
  </si>
  <si>
    <t>416.32</t>
  </si>
  <si>
    <t>112.41</t>
  </si>
  <si>
    <t>20.21</t>
  </si>
  <si>
    <t>60.83</t>
  </si>
  <si>
    <t>30.42</t>
  </si>
  <si>
    <t>163.76</t>
  </si>
  <si>
    <t>183.92</t>
  </si>
  <si>
    <t>222.32</t>
  </si>
  <si>
    <t>25.01</t>
  </si>
  <si>
    <t>210.56</t>
  </si>
  <si>
    <t>-52.64</t>
  </si>
  <si>
    <t>69.68</t>
  </si>
  <si>
    <t>7.17</t>
  </si>
  <si>
    <t>16.34</t>
  </si>
  <si>
    <t>1626.19</t>
  </si>
  <si>
    <t>124.4</t>
  </si>
  <si>
    <t>-21.33</t>
  </si>
  <si>
    <t>94.19</t>
  </si>
  <si>
    <t>-164.84</t>
  </si>
  <si>
    <t>2.11</t>
  </si>
  <si>
    <t>-3.38</t>
  </si>
  <si>
    <t>526.34</t>
  </si>
  <si>
    <t>-75.19</t>
  </si>
  <si>
    <t>159.75</t>
  </si>
  <si>
    <t>399.95</t>
  </si>
  <si>
    <t>5.51</t>
  </si>
  <si>
    <t>121.54</t>
  </si>
  <si>
    <t>37.75</t>
  </si>
  <si>
    <t>4.25</t>
  </si>
  <si>
    <t>138.59</t>
  </si>
  <si>
    <t>-34.65</t>
  </si>
  <si>
    <t>259.92</t>
  </si>
  <si>
    <t>-25.99</t>
  </si>
  <si>
    <t>298.12</t>
  </si>
  <si>
    <t>-4.26</t>
  </si>
  <si>
    <t>362.35</t>
  </si>
  <si>
    <t>91.03</t>
  </si>
  <si>
    <t>14.89</t>
  </si>
  <si>
    <t>12.05</t>
  </si>
  <si>
    <t>234.95</t>
  </si>
  <si>
    <t>32.89</t>
  </si>
  <si>
    <t>1145.6</t>
  </si>
  <si>
    <t>16.41</t>
  </si>
  <si>
    <t>461.97</t>
  </si>
  <si>
    <t>133.97</t>
  </si>
  <si>
    <t>25.51</t>
  </si>
  <si>
    <t>26.25</t>
  </si>
  <si>
    <t>-53.74</t>
  </si>
  <si>
    <t>56.56</t>
  </si>
  <si>
    <t>15.27</t>
  </si>
  <si>
    <t>11.46</t>
  </si>
  <si>
    <t>54.56</t>
  </si>
  <si>
    <t>285.58</t>
  </si>
  <si>
    <t>-57.12</t>
  </si>
  <si>
    <t>849.95</t>
  </si>
  <si>
    <t>390.98</t>
  </si>
  <si>
    <t>11.01</t>
  </si>
  <si>
    <t>-36.67</t>
  </si>
  <si>
    <t>39.82</t>
  </si>
  <si>
    <t>-5.64</t>
  </si>
  <si>
    <t>151.06</t>
  </si>
  <si>
    <t>125.88</t>
  </si>
  <si>
    <t>79.78</t>
  </si>
  <si>
    <t>133.2</t>
  </si>
  <si>
    <t>66.6</t>
  </si>
  <si>
    <t>145.74</t>
  </si>
  <si>
    <t>824.95</t>
  </si>
  <si>
    <t>247.49</t>
  </si>
  <si>
    <t>11.83</t>
  </si>
  <si>
    <t>227.88</t>
  </si>
  <si>
    <t>104.8</t>
  </si>
  <si>
    <t>159.96</t>
  </si>
  <si>
    <t>4.64</t>
  </si>
  <si>
    <t>119.45</t>
  </si>
  <si>
    <t>-13.44</t>
  </si>
  <si>
    <t>707.88</t>
  </si>
  <si>
    <t>44.24</t>
  </si>
  <si>
    <t>31.13</t>
  </si>
  <si>
    <t>7.81</t>
  </si>
  <si>
    <t>207.18</t>
  </si>
  <si>
    <t>1473.1</t>
  </si>
  <si>
    <t>412.47</t>
  </si>
  <si>
    <t>121.3</t>
  </si>
  <si>
    <t>1454.49</t>
  </si>
  <si>
    <t>378.17</t>
  </si>
  <si>
    <t>2.87</t>
  </si>
  <si>
    <t>-22.51</t>
  </si>
  <si>
    <t>477.51</t>
  </si>
  <si>
    <t>219.65</t>
  </si>
  <si>
    <t>1779.9</t>
  </si>
  <si>
    <t>373.78</t>
  </si>
  <si>
    <t>219.9</t>
  </si>
  <si>
    <t>59.37</t>
  </si>
  <si>
    <t>299.99</t>
  </si>
  <si>
    <t>242.62</t>
  </si>
  <si>
    <t>27.3</t>
  </si>
  <si>
    <t>12.25</t>
  </si>
  <si>
    <t>83.79</t>
  </si>
  <si>
    <t>11.71</t>
  </si>
  <si>
    <t>272.05</t>
  </si>
  <si>
    <t>30.61</t>
  </si>
  <si>
    <t>1614.58</t>
  </si>
  <si>
    <t>-1237.85</t>
  </si>
  <si>
    <t>423.65</t>
  </si>
  <si>
    <t>47.66</t>
  </si>
  <si>
    <t>418.3</t>
  </si>
  <si>
    <t>97.84</t>
  </si>
  <si>
    <t>23.18</t>
  </si>
  <si>
    <t>-11.19</t>
  </si>
  <si>
    <t>-0.84</t>
  </si>
  <si>
    <t>462.56</t>
  </si>
  <si>
    <t>97.65</t>
  </si>
  <si>
    <t>74.59</t>
  </si>
  <si>
    <t>-22.24</t>
  </si>
  <si>
    <t>38.86</t>
  </si>
  <si>
    <t>-99.1</t>
  </si>
  <si>
    <t>4416.17</t>
  </si>
  <si>
    <t>-630.88</t>
  </si>
  <si>
    <t>2518.29</t>
  </si>
  <si>
    <t>654.76</t>
  </si>
  <si>
    <t>77.37</t>
  </si>
  <si>
    <t>15.79</t>
  </si>
  <si>
    <t>107.42</t>
  </si>
  <si>
    <t>37.91</t>
  </si>
  <si>
    <t>88.02</t>
  </si>
  <si>
    <t>27.29</t>
  </si>
  <si>
    <t>200.06</t>
  </si>
  <si>
    <t>12.5</t>
  </si>
  <si>
    <t>-33.14</t>
  </si>
  <si>
    <t>-11.46</t>
  </si>
  <si>
    <t>1496.16</t>
  </si>
  <si>
    <t>224.42</t>
  </si>
  <si>
    <t>2793.53</t>
  </si>
  <si>
    <t>942.82</t>
  </si>
  <si>
    <t>1000.02</t>
  </si>
  <si>
    <t>290.01</t>
  </si>
  <si>
    <t>22.42</t>
  </si>
  <si>
    <t>-7.91</t>
  </si>
  <si>
    <t>7.65</t>
  </si>
  <si>
    <t>387.99</t>
  </si>
  <si>
    <t>182.36</t>
  </si>
  <si>
    <t>102.72</t>
  </si>
  <si>
    <t>37.24</t>
  </si>
  <si>
    <t>239.12</t>
  </si>
  <si>
    <t>77.71</t>
  </si>
  <si>
    <t>40.29</t>
  </si>
  <si>
    <t>5.17</t>
  </si>
  <si>
    <t>107.88</t>
  </si>
  <si>
    <t>431.97</t>
  </si>
  <si>
    <t>117.14</t>
  </si>
  <si>
    <t>42.46</t>
  </si>
  <si>
    <t>203.52</t>
  </si>
  <si>
    <t>54.95</t>
  </si>
  <si>
    <t>38.87</t>
  </si>
  <si>
    <t>33.18</t>
  </si>
  <si>
    <t>32.09</t>
  </si>
  <si>
    <t>4305.55</t>
  </si>
  <si>
    <t>1453.12</t>
  </si>
  <si>
    <t>7.11</t>
  </si>
  <si>
    <t>210.01</t>
  </si>
  <si>
    <t>314.53</t>
  </si>
  <si>
    <t>-83.88</t>
  </si>
  <si>
    <t>4367.9</t>
  </si>
  <si>
    <t>327.59</t>
  </si>
  <si>
    <t>161.38</t>
  </si>
  <si>
    <t>646.27</t>
  </si>
  <si>
    <t>64.63</t>
  </si>
  <si>
    <t>67.26</t>
  </si>
  <si>
    <t>25.7</t>
  </si>
  <si>
    <t>130.98</t>
  </si>
  <si>
    <t>-89.07</t>
  </si>
  <si>
    <t>-43.85</t>
  </si>
  <si>
    <t>1488.42</t>
  </si>
  <si>
    <t>-297.68</t>
  </si>
  <si>
    <t>16.6</t>
  </si>
  <si>
    <t>347.97</t>
  </si>
  <si>
    <t>100.91</t>
  </si>
  <si>
    <t>37.01</t>
  </si>
  <si>
    <t>321.92</t>
  </si>
  <si>
    <t>96.58</t>
  </si>
  <si>
    <t>1119.89</t>
  </si>
  <si>
    <t>120.58</t>
  </si>
  <si>
    <t>33.16</t>
  </si>
  <si>
    <t>1137.75</t>
  </si>
  <si>
    <t>250.31</t>
  </si>
  <si>
    <t>99.68</t>
  </si>
  <si>
    <t>21.81</t>
  </si>
  <si>
    <t>91.6</t>
  </si>
  <si>
    <t>26.56</t>
  </si>
  <si>
    <t>148.02</t>
  </si>
  <si>
    <t>41.45</t>
  </si>
  <si>
    <t>229.54</t>
  </si>
  <si>
    <t>83.21</t>
  </si>
  <si>
    <t>638.73</t>
  </si>
  <si>
    <t>166.07</t>
  </si>
  <si>
    <t>689.41</t>
  </si>
  <si>
    <t>569.57</t>
  </si>
  <si>
    <t>149.73</t>
  </si>
  <si>
    <t>43.42</t>
  </si>
  <si>
    <t>498.26</t>
  </si>
  <si>
    <t>134.53</t>
  </si>
  <si>
    <t>314.6</t>
  </si>
  <si>
    <t>103.82</t>
  </si>
  <si>
    <t>283.56</t>
  </si>
  <si>
    <t>45.37</t>
  </si>
  <si>
    <t>1199.8</t>
  </si>
  <si>
    <t>323.95</t>
  </si>
  <si>
    <t>1928.78</t>
  </si>
  <si>
    <t>829.38</t>
  </si>
  <si>
    <t>254.53</t>
  </si>
  <si>
    <t>-93.33</t>
  </si>
  <si>
    <t>1282.41</t>
  </si>
  <si>
    <t>-15.09</t>
  </si>
  <si>
    <t>235.92</t>
  </si>
  <si>
    <t>-44.24</t>
  </si>
  <si>
    <t>-7.12</t>
  </si>
  <si>
    <t>236.53</t>
  </si>
  <si>
    <t>-2.96</t>
  </si>
  <si>
    <t>1577.94</t>
  </si>
  <si>
    <t>757.41</t>
  </si>
  <si>
    <t>511.5</t>
  </si>
  <si>
    <t>132.99</t>
  </si>
  <si>
    <t>-68.19</t>
  </si>
  <si>
    <t>82.56</t>
  </si>
  <si>
    <t>284.97</t>
  </si>
  <si>
    <t>85.49</t>
  </si>
  <si>
    <t>201.31</t>
  </si>
  <si>
    <t>14.12</t>
  </si>
  <si>
    <t>181.76</t>
  </si>
  <si>
    <t>-105.69</t>
  </si>
  <si>
    <t>10.19</t>
  </si>
  <si>
    <t>3.19</t>
  </si>
  <si>
    <t>-0.21</t>
  </si>
  <si>
    <t>39.54</t>
  </si>
  <si>
    <t>1322.35</t>
  </si>
  <si>
    <t>-99.18</t>
  </si>
  <si>
    <t>825.17</t>
  </si>
  <si>
    <t>-117.88</t>
  </si>
  <si>
    <t>25.56</t>
  </si>
  <si>
    <t>-3.06</t>
  </si>
  <si>
    <t>217.85</t>
  </si>
  <si>
    <t>65.36</t>
  </si>
  <si>
    <t>54.32</t>
  </si>
  <si>
    <t>0.54</t>
  </si>
  <si>
    <t>1478.27</t>
  </si>
  <si>
    <t>421.1</t>
  </si>
  <si>
    <t>105.28</t>
  </si>
  <si>
    <t>97.18</t>
  </si>
  <si>
    <t>30.38</t>
  </si>
  <si>
    <t>-58.72</t>
  </si>
  <si>
    <t>-1.12</t>
  </si>
  <si>
    <t>80.48</t>
  </si>
  <si>
    <t>478.08</t>
  </si>
  <si>
    <t>133.86</t>
  </si>
  <si>
    <t>73.01</t>
  </si>
  <si>
    <t>26.47</t>
  </si>
  <si>
    <t>126.56</t>
  </si>
  <si>
    <t>47.46</t>
  </si>
  <si>
    <t>46.54</t>
  </si>
  <si>
    <t>135.3</t>
  </si>
  <si>
    <t>81.57</t>
  </si>
  <si>
    <t>7.14</t>
  </si>
  <si>
    <t>455.71</t>
  </si>
  <si>
    <t>765.63</t>
  </si>
  <si>
    <t>-566.56</t>
  </si>
  <si>
    <t>258.53</t>
  </si>
  <si>
    <t>-47.4</t>
  </si>
  <si>
    <t>116.83</t>
  </si>
  <si>
    <t>85.2</t>
  </si>
  <si>
    <t>15.5</t>
  </si>
  <si>
    <t>-11.65</t>
  </si>
  <si>
    <t>213.43</t>
  </si>
  <si>
    <t>-39.64</t>
  </si>
  <si>
    <t>65.12</t>
  </si>
  <si>
    <t>16.93</t>
  </si>
  <si>
    <t>-48.47</t>
  </si>
  <si>
    <t>-2.33</t>
  </si>
  <si>
    <t>95.88</t>
  </si>
  <si>
    <t>17.02</t>
  </si>
  <si>
    <t>1931.96</t>
  </si>
  <si>
    <t>-386.39</t>
  </si>
  <si>
    <t>628.81</t>
  </si>
  <si>
    <t>8.83</t>
  </si>
  <si>
    <t>-1.99</t>
  </si>
  <si>
    <t>258.48</t>
  </si>
  <si>
    <t>-3.23</t>
  </si>
  <si>
    <t>243.92</t>
  </si>
  <si>
    <t>-15.25</t>
  </si>
  <si>
    <t>22.81</t>
  </si>
  <si>
    <t>3.45</t>
  </si>
  <si>
    <t>-5.22</t>
  </si>
  <si>
    <t>147.17</t>
  </si>
  <si>
    <t>33.99</t>
  </si>
  <si>
    <t>296.85</t>
  </si>
  <si>
    <t>53.43</t>
  </si>
  <si>
    <t>112.8</t>
  </si>
  <si>
    <t>286.29</t>
  </si>
  <si>
    <t>24.18</t>
  </si>
  <si>
    <t>-1143.89</t>
  </si>
  <si>
    <t>22.18</t>
  </si>
  <si>
    <t>10.87</t>
  </si>
  <si>
    <t>2054.27</t>
  </si>
  <si>
    <t>20.54</t>
  </si>
  <si>
    <t>32.36</t>
  </si>
  <si>
    <t>1471.96</t>
  </si>
  <si>
    <t>459.99</t>
  </si>
  <si>
    <t>512.19</t>
  </si>
  <si>
    <t>-65.85</t>
  </si>
  <si>
    <t>195.68</t>
  </si>
  <si>
    <t>8.36</t>
  </si>
  <si>
    <t>45.78</t>
  </si>
  <si>
    <t>26.08</t>
  </si>
  <si>
    <t>-18.04</t>
  </si>
  <si>
    <t>113.37</t>
  </si>
  <si>
    <t>-29.15</t>
  </si>
  <si>
    <t>127.94</t>
  </si>
  <si>
    <t>241.17</t>
  </si>
  <si>
    <t>-168.82</t>
  </si>
  <si>
    <t>942.78</t>
  </si>
  <si>
    <t>94.28</t>
  </si>
  <si>
    <t>1079.85</t>
  </si>
  <si>
    <t>323.96</t>
  </si>
  <si>
    <t>895.94</t>
  </si>
  <si>
    <t>190.39</t>
  </si>
  <si>
    <t>11.55</t>
  </si>
  <si>
    <t>12.09</t>
  </si>
  <si>
    <t>20.25</t>
  </si>
  <si>
    <t>782.94</t>
  </si>
  <si>
    <t>203.56</t>
  </si>
  <si>
    <t>242.48</t>
  </si>
  <si>
    <t>116.39</t>
  </si>
  <si>
    <t>2357.49</t>
  </si>
  <si>
    <t>884.06</t>
  </si>
  <si>
    <t>369.54</t>
  </si>
  <si>
    <t>529.9</t>
  </si>
  <si>
    <t>41.71</t>
  </si>
  <si>
    <t>108.96</t>
  </si>
  <si>
    <t>30.51</t>
  </si>
  <si>
    <t>512.96</t>
  </si>
  <si>
    <t>143.63</t>
  </si>
  <si>
    <t>395.94</t>
  </si>
  <si>
    <t>102.94</t>
  </si>
  <si>
    <t>38.62</t>
  </si>
  <si>
    <t>295.06</t>
  </si>
  <si>
    <t>19.79</t>
  </si>
  <si>
    <t>538.19</t>
  </si>
  <si>
    <t>-412.62</t>
  </si>
  <si>
    <t>723.92</t>
  </si>
  <si>
    <t>188.22</t>
  </si>
  <si>
    <t>1292.94</t>
  </si>
  <si>
    <t>-10.15</t>
  </si>
  <si>
    <t>1415.76</t>
  </si>
  <si>
    <t>88.49</t>
  </si>
  <si>
    <t>225.6</t>
  </si>
  <si>
    <t>47.58</t>
  </si>
  <si>
    <t>-2.97</t>
  </si>
  <si>
    <t>95.68</t>
  </si>
  <si>
    <t>26.79</t>
  </si>
  <si>
    <t>411.98</t>
  </si>
  <si>
    <t>119.47</t>
  </si>
  <si>
    <t>34.48</t>
  </si>
  <si>
    <t>114.85</t>
  </si>
  <si>
    <t>95.62</t>
  </si>
  <si>
    <t>409.22</t>
  </si>
  <si>
    <t>-128.24</t>
  </si>
  <si>
    <t>-13.94</t>
  </si>
  <si>
    <t>272.65</t>
  </si>
  <si>
    <t>212.8</t>
  </si>
  <si>
    <t>18.1</t>
  </si>
  <si>
    <t>45.4</t>
  </si>
  <si>
    <t>12.71</t>
  </si>
  <si>
    <t>2888.13</t>
  </si>
  <si>
    <t>609.72</t>
  </si>
  <si>
    <t>1299.66</t>
  </si>
  <si>
    <t>350.91</t>
  </si>
  <si>
    <t>2254.41</t>
  </si>
  <si>
    <t>375.74</t>
  </si>
  <si>
    <t>-1.53</t>
  </si>
  <si>
    <t>55.86</t>
  </si>
  <si>
    <t>25.22</t>
  </si>
  <si>
    <t>-4.3</t>
  </si>
  <si>
    <t>4663.74</t>
  </si>
  <si>
    <t>-1049.34</t>
  </si>
  <si>
    <t>41.13</t>
  </si>
  <si>
    <t>-18.53</t>
  </si>
  <si>
    <t>691.96</t>
  </si>
  <si>
    <t>318.3</t>
  </si>
  <si>
    <t>171.36</t>
  </si>
  <si>
    <t>12.07</t>
  </si>
  <si>
    <t>102.19</t>
  </si>
  <si>
    <t>180.59</t>
  </si>
  <si>
    <t>-240.78</t>
  </si>
  <si>
    <t>160.96</t>
  </si>
  <si>
    <t>48.29</t>
  </si>
  <si>
    <t>73.18</t>
  </si>
  <si>
    <t>-197.58</t>
  </si>
  <si>
    <t>211.04</t>
  </si>
  <si>
    <t>97.08</t>
  </si>
  <si>
    <t>594.82</t>
  </si>
  <si>
    <t>72.96</t>
  </si>
  <si>
    <t>23.71</t>
  </si>
  <si>
    <t>235.94</t>
  </si>
  <si>
    <t>85.53</t>
  </si>
  <si>
    <t>103.06</t>
  </si>
  <si>
    <t>655.9</t>
  </si>
  <si>
    <t>275.48</t>
  </si>
  <si>
    <t>181.18</t>
  </si>
  <si>
    <t>1169.69</t>
  </si>
  <si>
    <t>-253.43</t>
  </si>
  <si>
    <t>38.71</t>
  </si>
  <si>
    <t>17.81</t>
  </si>
  <si>
    <t>109.75</t>
  </si>
  <si>
    <t>506.28</t>
  </si>
  <si>
    <t>-11.42</t>
  </si>
  <si>
    <t>199.8</t>
  </si>
  <si>
    <t>89.9</t>
  </si>
  <si>
    <t>25.17</t>
  </si>
  <si>
    <t>3.71</t>
  </si>
  <si>
    <t>520.46</t>
  </si>
  <si>
    <t>-14.87</t>
  </si>
  <si>
    <t>488.65</t>
  </si>
  <si>
    <t>86.87</t>
  </si>
  <si>
    <t>47.12</t>
  </si>
  <si>
    <t>51.29</t>
  </si>
  <si>
    <t>10.61</t>
  </si>
  <si>
    <t>177.55</t>
  </si>
  <si>
    <t>190.9</t>
  </si>
  <si>
    <t>-42.95</t>
  </si>
  <si>
    <t>-57.63</t>
  </si>
  <si>
    <t>33.06</t>
  </si>
  <si>
    <t>931.18</t>
  </si>
  <si>
    <t>314.27</t>
  </si>
  <si>
    <t>-0.35</t>
  </si>
  <si>
    <t>209.79</t>
  </si>
  <si>
    <t>-1.86</t>
  </si>
  <si>
    <t>336.51</t>
  </si>
  <si>
    <t>44.87</t>
  </si>
  <si>
    <t>-15.47</t>
  </si>
  <si>
    <t>-189.32</t>
  </si>
  <si>
    <t>-54.88</t>
  </si>
  <si>
    <t>46.67</t>
  </si>
  <si>
    <t>28.22</t>
  </si>
  <si>
    <t>-17.47</t>
  </si>
  <si>
    <t>91.84</t>
  </si>
  <si>
    <t>81.09</t>
  </si>
  <si>
    <t>61.78</t>
  </si>
  <si>
    <t>60.49</t>
  </si>
  <si>
    <t>108.61</t>
  </si>
  <si>
    <t>1704.89</t>
  </si>
  <si>
    <t>767.2</t>
  </si>
  <si>
    <t>157.74</t>
  </si>
  <si>
    <t>56.79</t>
  </si>
  <si>
    <t>112.12</t>
  </si>
  <si>
    <t>1575.14</t>
  </si>
  <si>
    <t>204.77</t>
  </si>
  <si>
    <t>2314.12</t>
  </si>
  <si>
    <t>-1002.78</t>
  </si>
  <si>
    <t>-26.25</t>
  </si>
  <si>
    <t>5.93</t>
  </si>
  <si>
    <t>217.76</t>
  </si>
  <si>
    <t>-384.72</t>
  </si>
  <si>
    <t>22.64</t>
  </si>
  <si>
    <t>-16.6</t>
  </si>
  <si>
    <t>95.14</t>
  </si>
  <si>
    <t>10.7</t>
  </si>
  <si>
    <t>369.16</t>
  </si>
  <si>
    <t>32.3</t>
  </si>
  <si>
    <t>-56.06</t>
  </si>
  <si>
    <t>21.82</t>
  </si>
  <si>
    <t>20.64</t>
  </si>
  <si>
    <t>8.59</t>
  </si>
  <si>
    <t>160.93</t>
  </si>
  <si>
    <t>43.9</t>
  </si>
  <si>
    <t>221.38</t>
  </si>
  <si>
    <t>5199.96</t>
  </si>
  <si>
    <t>1351.99</t>
  </si>
  <si>
    <t>72.9</t>
  </si>
  <si>
    <t>26.97</t>
  </si>
  <si>
    <t>206.35</t>
  </si>
  <si>
    <t>227.84</t>
  </si>
  <si>
    <t>66.07</t>
  </si>
  <si>
    <t>319.96</t>
  </si>
  <si>
    <t>115.19</t>
  </si>
  <si>
    <t>290.34</t>
  </si>
  <si>
    <t>32.66</t>
  </si>
  <si>
    <t>1115.91</t>
  </si>
  <si>
    <t>200.86</t>
  </si>
  <si>
    <t>-28.97</t>
  </si>
  <si>
    <t>580.67</t>
  </si>
  <si>
    <t>65.33</t>
  </si>
  <si>
    <t>50.45</t>
  </si>
  <si>
    <t>-6.36</t>
  </si>
  <si>
    <t>103.19</t>
  </si>
  <si>
    <t>239.96</t>
  </si>
  <si>
    <t>115.18</t>
  </si>
  <si>
    <t>652.45</t>
  </si>
  <si>
    <t>-430.62</t>
  </si>
  <si>
    <t>66.65</t>
  </si>
  <si>
    <t>-42.65</t>
  </si>
  <si>
    <t>18.98</t>
  </si>
  <si>
    <t>-32.66</t>
  </si>
  <si>
    <t>239.36</t>
  </si>
  <si>
    <t>-47.87</t>
  </si>
  <si>
    <t>254.6</t>
  </si>
  <si>
    <t>101.84</t>
  </si>
  <si>
    <t>36.92</t>
  </si>
  <si>
    <t>435.84</t>
  </si>
  <si>
    <t>130.75</t>
  </si>
  <si>
    <t>17.41</t>
  </si>
  <si>
    <t>2154.9</t>
  </si>
  <si>
    <t>129.29</t>
  </si>
  <si>
    <t>791.88</t>
  </si>
  <si>
    <t>128.68</t>
  </si>
  <si>
    <t>673.34</t>
  </si>
  <si>
    <t>-76.95</t>
  </si>
  <si>
    <t>59.71</t>
  </si>
  <si>
    <t>904.9</t>
  </si>
  <si>
    <t>96.78</t>
  </si>
  <si>
    <t>-145.18</t>
  </si>
  <si>
    <t>-6.81</t>
  </si>
  <si>
    <t>5083.96</t>
  </si>
  <si>
    <t>348.56</t>
  </si>
  <si>
    <t>104.57</t>
  </si>
  <si>
    <t>1504.52</t>
  </si>
  <si>
    <t>346.04</t>
  </si>
  <si>
    <t>37.66</t>
  </si>
  <si>
    <t>9.46</t>
  </si>
  <si>
    <t>-42.46</t>
  </si>
  <si>
    <t>-23.55</t>
  </si>
  <si>
    <t>46.36</t>
  </si>
  <si>
    <t>15.3</t>
  </si>
  <si>
    <t>510.24</t>
  </si>
  <si>
    <t>152.65</t>
  </si>
  <si>
    <t>70.22</t>
  </si>
  <si>
    <t>124.75</t>
  </si>
  <si>
    <t>57.39</t>
  </si>
  <si>
    <t>547.3</t>
  </si>
  <si>
    <t>175.14</t>
  </si>
  <si>
    <t>307.78</t>
  </si>
  <si>
    <t>111.57</t>
  </si>
  <si>
    <t>-479.99</t>
  </si>
  <si>
    <t>1875.26</t>
  </si>
  <si>
    <t>-968.88</t>
  </si>
  <si>
    <t>49.96</t>
  </si>
  <si>
    <t>9.49</t>
  </si>
  <si>
    <t>14.71</t>
  </si>
  <si>
    <t>32.7</t>
  </si>
  <si>
    <t>123.26</t>
  </si>
  <si>
    <t>309.58</t>
  </si>
  <si>
    <t>-56.76</t>
  </si>
  <si>
    <t>1633.19</t>
  </si>
  <si>
    <t>-1306.55</t>
  </si>
  <si>
    <t>24.37</t>
  </si>
  <si>
    <t>91.28</t>
  </si>
  <si>
    <t>-67.54</t>
  </si>
  <si>
    <t>328.4</t>
  </si>
  <si>
    <t>-91.76</t>
  </si>
  <si>
    <t>665.41</t>
  </si>
  <si>
    <t>145.85</t>
  </si>
  <si>
    <t>7.59</t>
  </si>
  <si>
    <t>24.55</t>
  </si>
  <si>
    <t>43.94</t>
  </si>
  <si>
    <t>683.95</t>
  </si>
  <si>
    <t>42.75</t>
  </si>
  <si>
    <t>1439.92</t>
  </si>
  <si>
    <t>374.38</t>
  </si>
  <si>
    <t>262.11</t>
  </si>
  <si>
    <t>909.12</t>
  </si>
  <si>
    <t>-62.38</t>
  </si>
  <si>
    <t>-6.56</t>
  </si>
  <si>
    <t>-4.97</t>
  </si>
  <si>
    <t>71.38</t>
  </si>
  <si>
    <t>38.82</t>
  </si>
  <si>
    <t>19.41</t>
  </si>
  <si>
    <t>11199.97</t>
  </si>
  <si>
    <t>3919.99</t>
  </si>
  <si>
    <t>2399.6</t>
  </si>
  <si>
    <t>647.89</t>
  </si>
  <si>
    <t>52.99</t>
  </si>
  <si>
    <t>0.53</t>
  </si>
  <si>
    <t>333.09</t>
  </si>
  <si>
    <t>248.98</t>
  </si>
  <si>
    <t>54.78</t>
  </si>
  <si>
    <t>-28.96</t>
  </si>
  <si>
    <t>863.88</t>
  </si>
  <si>
    <t>69.08</t>
  </si>
  <si>
    <t>-15.13</t>
  </si>
  <si>
    <t>55.2</t>
  </si>
  <si>
    <t>-2.07</t>
  </si>
  <si>
    <t>-58.31</t>
  </si>
  <si>
    <t>240.74</t>
  </si>
  <si>
    <t>-13.76</t>
  </si>
  <si>
    <t>517.41</t>
  </si>
  <si>
    <t>-81.31</t>
  </si>
  <si>
    <t>356.85</t>
  </si>
  <si>
    <t>60.66</t>
  </si>
  <si>
    <t>251.58</t>
  </si>
  <si>
    <t>113.21</t>
  </si>
  <si>
    <t>-13.33</t>
  </si>
  <si>
    <t>81.44</t>
  </si>
  <si>
    <t>-65.15</t>
  </si>
  <si>
    <t>-27.74</t>
  </si>
  <si>
    <t>118.65</t>
  </si>
  <si>
    <t>55.62</t>
  </si>
  <si>
    <t>189.58</t>
  </si>
  <si>
    <t>56.78</t>
  </si>
  <si>
    <t>-3.92</t>
  </si>
  <si>
    <t>46.96</t>
  </si>
  <si>
    <t>22.54</t>
  </si>
  <si>
    <t>43.86</t>
  </si>
  <si>
    <t>1702.12</t>
  </si>
  <si>
    <t>510.64</t>
  </si>
  <si>
    <t>-2.51</t>
  </si>
  <si>
    <t>442.4</t>
  </si>
  <si>
    <t>-55.3</t>
  </si>
  <si>
    <t>614.27</t>
  </si>
  <si>
    <t>-23.04</t>
  </si>
  <si>
    <t>-8.5</t>
  </si>
  <si>
    <t>251.01</t>
  </si>
  <si>
    <t>-68.13</t>
  </si>
  <si>
    <t>54.19</t>
  </si>
  <si>
    <t>508.77</t>
  </si>
  <si>
    <t>2665.62</t>
  </si>
  <si>
    <t>239.91</t>
  </si>
  <si>
    <t>23.85</t>
  </si>
  <si>
    <t>9.17</t>
  </si>
  <si>
    <t>76.58</t>
  </si>
  <si>
    <t>452.55</t>
  </si>
  <si>
    <t>0.66</t>
  </si>
  <si>
    <t>-186.16</t>
  </si>
  <si>
    <t>384.59</t>
  </si>
  <si>
    <t>-81.73</t>
  </si>
  <si>
    <t>20.98</t>
  </si>
  <si>
    <t>65.73</t>
  </si>
  <si>
    <t>52.4</t>
  </si>
  <si>
    <t>14.15</t>
  </si>
  <si>
    <t>-7.78</t>
  </si>
  <si>
    <t>43.5</t>
  </si>
  <si>
    <t>1673.18</t>
  </si>
  <si>
    <t>20.91</t>
  </si>
  <si>
    <t>486.37</t>
  </si>
  <si>
    <t>311.99</t>
  </si>
  <si>
    <t>7999.98</t>
  </si>
  <si>
    <t>-3839.99</t>
  </si>
  <si>
    <t>167.44</t>
  </si>
  <si>
    <t>1359.96</t>
  </si>
  <si>
    <t>143.93</t>
  </si>
  <si>
    <t>-32.38</t>
  </si>
  <si>
    <t>-13.19</t>
  </si>
  <si>
    <t>-2.32</t>
  </si>
  <si>
    <t>52.75</t>
  </si>
  <si>
    <t>-43.73</t>
  </si>
  <si>
    <t>30.5</t>
  </si>
  <si>
    <t>159.99</t>
  </si>
  <si>
    <t>390.75</t>
  </si>
  <si>
    <t>171.93</t>
  </si>
  <si>
    <t>-25.65</t>
  </si>
  <si>
    <t>492.77</t>
  </si>
  <si>
    <t>164.69</t>
  </si>
  <si>
    <t>55.58</t>
  </si>
  <si>
    <t>-66.6</t>
  </si>
  <si>
    <t>128.12</t>
  </si>
  <si>
    <t>101.4</t>
  </si>
  <si>
    <t>38.53</t>
  </si>
  <si>
    <t>31.19</t>
  </si>
  <si>
    <t>499.58</t>
  </si>
  <si>
    <t>-10.62</t>
  </si>
  <si>
    <t>28.27</t>
  </si>
  <si>
    <t>-51.83</t>
  </si>
  <si>
    <t>127.37</t>
  </si>
  <si>
    <t>-30.93</t>
  </si>
  <si>
    <t>318.96</t>
  </si>
  <si>
    <t>149.91</t>
  </si>
  <si>
    <t>2036.86</t>
  </si>
  <si>
    <t>366.63</t>
  </si>
  <si>
    <t>-73.05</t>
  </si>
  <si>
    <t>32.69</t>
  </si>
  <si>
    <t>-19.86</t>
  </si>
  <si>
    <t>761.54</t>
  </si>
  <si>
    <t>66.64</t>
  </si>
  <si>
    <t>350.35</t>
  </si>
  <si>
    <t>-140.14</t>
  </si>
  <si>
    <t>439.8</t>
  </si>
  <si>
    <t>145.13</t>
  </si>
  <si>
    <t>100.94</t>
  </si>
  <si>
    <t>272.97</t>
  </si>
  <si>
    <t>274.2</t>
  </si>
  <si>
    <t>112.42</t>
  </si>
  <si>
    <t>96.53</t>
  </si>
  <si>
    <t>63.56</t>
  </si>
  <si>
    <t>826.62</t>
  </si>
  <si>
    <t>355.45</t>
  </si>
  <si>
    <t>1633.14</t>
  </si>
  <si>
    <t>473.61</t>
  </si>
  <si>
    <t>544.38</t>
  </si>
  <si>
    <t>157.87</t>
  </si>
  <si>
    <t>523.39</t>
  </si>
  <si>
    <t>499.17</t>
  </si>
  <si>
    <t>38.39</t>
  </si>
  <si>
    <t>-25.59</t>
  </si>
  <si>
    <t>239.95</t>
  </si>
  <si>
    <t>-35.99</t>
  </si>
  <si>
    <t>-146.11</t>
  </si>
  <si>
    <t>430.88</t>
  </si>
  <si>
    <t>124.96</t>
  </si>
  <si>
    <t>-427.45</t>
  </si>
  <si>
    <t>-7.68</t>
  </si>
  <si>
    <t>400.8</t>
  </si>
  <si>
    <t>112.22</t>
  </si>
  <si>
    <t>241.42</t>
  </si>
  <si>
    <t>-36.21</t>
  </si>
  <si>
    <t>-32.09</t>
  </si>
  <si>
    <t>39.52</t>
  </si>
  <si>
    <t>35.48</t>
  </si>
  <si>
    <t>130.29</t>
  </si>
  <si>
    <t>88.92</t>
  </si>
  <si>
    <t>34.92</t>
  </si>
  <si>
    <t>11.87</t>
  </si>
  <si>
    <t>35.18</t>
  </si>
  <si>
    <t>370.78</t>
  </si>
  <si>
    <t>-92.7</t>
  </si>
  <si>
    <t>-5.68</t>
  </si>
  <si>
    <t>671.98</t>
  </si>
  <si>
    <t>-45.84</t>
  </si>
  <si>
    <t>-15.59</t>
  </si>
  <si>
    <t>-0.56</t>
  </si>
  <si>
    <t>-17.71</t>
  </si>
  <si>
    <t>10.85</t>
  </si>
  <si>
    <t>62.35</t>
  </si>
  <si>
    <t>-10.91</t>
  </si>
  <si>
    <t>-24.71</t>
  </si>
  <si>
    <t>60.86</t>
  </si>
  <si>
    <t>-935.96</t>
  </si>
  <si>
    <t>70.5</t>
  </si>
  <si>
    <t>2404.7</t>
  </si>
  <si>
    <t>150.29</t>
  </si>
  <si>
    <t>563.02</t>
  </si>
  <si>
    <t>190.02</t>
  </si>
  <si>
    <t>-27.26</t>
  </si>
  <si>
    <t>154.95</t>
  </si>
  <si>
    <t>239.92</t>
  </si>
  <si>
    <t>119.94</t>
  </si>
  <si>
    <t>-2.8</t>
  </si>
  <si>
    <t>167.95</t>
  </si>
  <si>
    <t>-27.29</t>
  </si>
  <si>
    <t>96.36</t>
  </si>
  <si>
    <t>25.05</t>
  </si>
  <si>
    <t>-32.99</t>
  </si>
  <si>
    <t>9.93</t>
  </si>
  <si>
    <t>220.06</t>
  </si>
  <si>
    <t>339.14</t>
  </si>
  <si>
    <t>811.28</t>
  </si>
  <si>
    <t>24.34</t>
  </si>
  <si>
    <t>52.44</t>
  </si>
  <si>
    <t>73.68</t>
  </si>
  <si>
    <t>34.63</t>
  </si>
  <si>
    <t>23.79</t>
  </si>
  <si>
    <t>12.26</t>
  </si>
  <si>
    <t>327.73</t>
  </si>
  <si>
    <t>-14.46</t>
  </si>
  <si>
    <t>10499.97</t>
  </si>
  <si>
    <t>5039.99</t>
  </si>
  <si>
    <t>19.61</t>
  </si>
  <si>
    <t>268.24</t>
  </si>
  <si>
    <t>93.88</t>
  </si>
  <si>
    <t>431.16</t>
  </si>
  <si>
    <t>107.79</t>
  </si>
  <si>
    <t>169.68</t>
  </si>
  <si>
    <t>-0.66</t>
  </si>
  <si>
    <t>74.95</t>
  </si>
  <si>
    <t>36.73</t>
  </si>
  <si>
    <t>81.36</t>
  </si>
  <si>
    <t>-19.32</t>
  </si>
  <si>
    <t>-16.19</t>
  </si>
  <si>
    <t>389.06</t>
  </si>
  <si>
    <t>127.39</t>
  </si>
  <si>
    <t>-25.48</t>
  </si>
  <si>
    <t>219.08</t>
  </si>
  <si>
    <t>-131.45</t>
  </si>
  <si>
    <t>233.06</t>
  </si>
  <si>
    <t>-53.27</t>
  </si>
  <si>
    <t>305.31</t>
  </si>
  <si>
    <t>-8.72</t>
  </si>
  <si>
    <t>8.37</t>
  </si>
  <si>
    <t>2504.74</t>
  </si>
  <si>
    <t>626.19</t>
  </si>
  <si>
    <t>718.12</t>
  </si>
  <si>
    <t>191.06</t>
  </si>
  <si>
    <t>-46.4</t>
  </si>
  <si>
    <t>1525.19</t>
  </si>
  <si>
    <t>-2287.78</t>
  </si>
  <si>
    <t>59.91</t>
  </si>
  <si>
    <t>-45.93</t>
  </si>
  <si>
    <t>58.41</t>
  </si>
  <si>
    <t>18.25</t>
  </si>
  <si>
    <t>84.06</t>
  </si>
  <si>
    <t>28.73</t>
  </si>
  <si>
    <t>28.13</t>
  </si>
  <si>
    <t>-46.14</t>
  </si>
  <si>
    <t>183.97</t>
  </si>
  <si>
    <t>-25.3</t>
  </si>
  <si>
    <t>1259.97</t>
  </si>
  <si>
    <t>68.97</t>
  </si>
  <si>
    <t>209.57</t>
  </si>
  <si>
    <t>-23.58</t>
  </si>
  <si>
    <t>27.58</t>
  </si>
  <si>
    <t>39.3</t>
  </si>
  <si>
    <t>14.77</t>
  </si>
  <si>
    <t>150.8</t>
  </si>
  <si>
    <t>1039.99</t>
  </si>
  <si>
    <t>74.11</t>
  </si>
  <si>
    <t>17.6</t>
  </si>
  <si>
    <t>287.92</t>
  </si>
  <si>
    <t>138.2</t>
  </si>
  <si>
    <t>24.05</t>
  </si>
  <si>
    <t>-5.98</t>
  </si>
  <si>
    <t>-4.04</t>
  </si>
  <si>
    <t>127.79</t>
  </si>
  <si>
    <t>-31.03</t>
  </si>
  <si>
    <t>2.57</t>
  </si>
  <si>
    <t>977.29</t>
  </si>
  <si>
    <t>173.74</t>
  </si>
  <si>
    <t>79.1</t>
  </si>
  <si>
    <t>327.84</t>
  </si>
  <si>
    <t>157.36</t>
  </si>
  <si>
    <t>1443.96</t>
  </si>
  <si>
    <t>375.43</t>
  </si>
  <si>
    <t>-15.2</t>
  </si>
  <si>
    <t>415.87</t>
  </si>
  <si>
    <t>-41.59</t>
  </si>
  <si>
    <t>-12.67</t>
  </si>
  <si>
    <t>7.37</t>
  </si>
  <si>
    <t>-16.08</t>
  </si>
  <si>
    <t>27.76</t>
  </si>
  <si>
    <t>-24.77</t>
  </si>
  <si>
    <t>64.85</t>
  </si>
  <si>
    <t>364.08</t>
  </si>
  <si>
    <t>223.58</t>
  </si>
  <si>
    <t>87.2</t>
  </si>
  <si>
    <t>48.87</t>
  </si>
  <si>
    <t>-81.44</t>
  </si>
  <si>
    <t>299.96</t>
  </si>
  <si>
    <t>37.5</t>
  </si>
  <si>
    <t>-179.78</t>
  </si>
  <si>
    <t>-24.4</t>
  </si>
  <si>
    <t>701.96</t>
  </si>
  <si>
    <t>168.47</t>
  </si>
  <si>
    <t>220.75</t>
  </si>
  <si>
    <t>-40.47</t>
  </si>
  <si>
    <t>213.14</t>
  </si>
  <si>
    <t>58.73</t>
  </si>
  <si>
    <t>93.34</t>
  </si>
  <si>
    <t>257.94</t>
  </si>
  <si>
    <t>67.06</t>
  </si>
  <si>
    <t>545.19</t>
  </si>
  <si>
    <t>828.6</t>
  </si>
  <si>
    <t>240.29</t>
  </si>
  <si>
    <t>264.59</t>
  </si>
  <si>
    <t>46.94</t>
  </si>
  <si>
    <t>56.05</t>
  </si>
  <si>
    <t>166.16</t>
  </si>
  <si>
    <t>59.82</t>
  </si>
  <si>
    <t>57.57</t>
  </si>
  <si>
    <t>158.28</t>
  </si>
  <si>
    <t>497.94</t>
  </si>
  <si>
    <t>224.07</t>
  </si>
  <si>
    <t>516.49</t>
  </si>
  <si>
    <t>-12.91</t>
  </si>
  <si>
    <t>1007.23</t>
  </si>
  <si>
    <t>75.54</t>
  </si>
  <si>
    <t>2065.32</t>
  </si>
  <si>
    <t>-619.6</t>
  </si>
  <si>
    <t>1979.89</t>
  </si>
  <si>
    <t>20.9</t>
  </si>
  <si>
    <t>390.37</t>
  </si>
  <si>
    <t>48.8</t>
  </si>
  <si>
    <t>101.52</t>
  </si>
  <si>
    <t>68.47</t>
  </si>
  <si>
    <t>23.11</t>
  </si>
  <si>
    <t>1242.9</t>
  </si>
  <si>
    <t>262.39</t>
  </si>
  <si>
    <t>173.8</t>
  </si>
  <si>
    <t>43.45</t>
  </si>
  <si>
    <t>155.94</t>
  </si>
  <si>
    <t>663.94</t>
  </si>
  <si>
    <t>82.99</t>
  </si>
  <si>
    <t>1781.68</t>
  </si>
  <si>
    <t>-653.28</t>
  </si>
  <si>
    <t>83.56</t>
  </si>
  <si>
    <t>546.06</t>
  </si>
  <si>
    <t>163.82</t>
  </si>
  <si>
    <t>1079.32</t>
  </si>
  <si>
    <t>-15.42</t>
  </si>
  <si>
    <t>52.29</t>
  </si>
  <si>
    <t>16.21</t>
  </si>
  <si>
    <t>91.99</t>
  </si>
  <si>
    <t>221.55</t>
  </si>
  <si>
    <t>31.15</t>
  </si>
  <si>
    <t>6.78</t>
  </si>
  <si>
    <t>406.37</t>
  </si>
  <si>
    <t>104.68</t>
  </si>
  <si>
    <t>219.8</t>
  </si>
  <si>
    <t>24.73</t>
  </si>
  <si>
    <t>10.13</t>
  </si>
  <si>
    <t>37.39</t>
  </si>
  <si>
    <t>897.15</t>
  </si>
  <si>
    <t>251.2</t>
  </si>
  <si>
    <t>70.68</t>
  </si>
  <si>
    <t>629.64</t>
  </si>
  <si>
    <t>107.04</t>
  </si>
  <si>
    <t>-5.6</t>
  </si>
  <si>
    <t>398.97</t>
  </si>
  <si>
    <t>-28.5</t>
  </si>
  <si>
    <t>559.62</t>
  </si>
  <si>
    <t>151.1</t>
  </si>
  <si>
    <t>294.62</t>
  </si>
  <si>
    <t>-766.01</t>
  </si>
  <si>
    <t>-3.72</t>
  </si>
  <si>
    <t>-33.48</t>
  </si>
  <si>
    <t>631.18</t>
  </si>
  <si>
    <t>-462.86</t>
  </si>
  <si>
    <t>2479.96</t>
  </si>
  <si>
    <t>1159.06</t>
  </si>
  <si>
    <t>43.46</t>
  </si>
  <si>
    <t>179.9</t>
  </si>
  <si>
    <t>44.98</t>
  </si>
  <si>
    <t>12.16</t>
  </si>
  <si>
    <t>114.29</t>
  </si>
  <si>
    <t>-24.42</t>
  </si>
  <si>
    <t>-363.53</t>
  </si>
  <si>
    <t>508.7</t>
  </si>
  <si>
    <t>-14.34</t>
  </si>
  <si>
    <t>906.68</t>
  </si>
  <si>
    <t>-45.24</t>
  </si>
  <si>
    <t>-25.2</t>
  </si>
  <si>
    <t>286.86</t>
  </si>
  <si>
    <t>80.32</t>
  </si>
  <si>
    <t>284.19</t>
  </si>
  <si>
    <t>136.99</t>
  </si>
  <si>
    <t>-21.11</t>
  </si>
  <si>
    <t>-14.27</t>
  </si>
  <si>
    <t>47.32</t>
  </si>
  <si>
    <t>188.55</t>
  </si>
  <si>
    <t>-10.28</t>
  </si>
  <si>
    <t>54.77</t>
  </si>
  <si>
    <t>142.8</t>
  </si>
  <si>
    <t>-272.58</t>
  </si>
  <si>
    <t>182.22</t>
  </si>
  <si>
    <t>45.56</t>
  </si>
  <si>
    <t>38.9</t>
  </si>
  <si>
    <t>17.51</t>
  </si>
  <si>
    <t>205.03</t>
  </si>
  <si>
    <t>67.66</t>
  </si>
  <si>
    <t>58.68</t>
  </si>
  <si>
    <t>68.82</t>
  </si>
  <si>
    <t>172.75</t>
  </si>
  <si>
    <t>60.46</t>
  </si>
  <si>
    <t>82.38</t>
  </si>
  <si>
    <t>25.54</t>
  </si>
  <si>
    <t>1889.99</t>
  </si>
  <si>
    <t>-2929.48</t>
  </si>
  <si>
    <t>320.64</t>
  </si>
  <si>
    <t>89.78</t>
  </si>
  <si>
    <t>50.04</t>
  </si>
  <si>
    <t>179.95</t>
  </si>
  <si>
    <t>27.15</t>
  </si>
  <si>
    <t>1004.02</t>
  </si>
  <si>
    <t>-112.95</t>
  </si>
  <si>
    <t>13.61</t>
  </si>
  <si>
    <t>1336.83</t>
  </si>
  <si>
    <t>128.9</t>
  </si>
  <si>
    <t>69.48</t>
  </si>
  <si>
    <t>178.11</t>
  </si>
  <si>
    <t>459.92</t>
  </si>
  <si>
    <t>41.39</t>
  </si>
  <si>
    <t>27.52</t>
  </si>
  <si>
    <t>12.66</t>
  </si>
  <si>
    <t>592.74</t>
  </si>
  <si>
    <t>160.04</t>
  </si>
  <si>
    <t>215.54</t>
  </si>
  <si>
    <t>-58.5</t>
  </si>
  <si>
    <t>444.77</t>
  </si>
  <si>
    <t>44.48</t>
  </si>
  <si>
    <t>37.21</t>
  </si>
  <si>
    <t>226.96</t>
  </si>
  <si>
    <t>33.45</t>
  </si>
  <si>
    <t>104.88</t>
  </si>
  <si>
    <t>896.33</t>
  </si>
  <si>
    <t>22.41</t>
  </si>
  <si>
    <t>-9.97</t>
  </si>
  <si>
    <t>148.26</t>
  </si>
  <si>
    <t>214.9</t>
  </si>
  <si>
    <t>62.32</t>
  </si>
  <si>
    <t>146.45</t>
  </si>
  <si>
    <t>1399.98</t>
  </si>
  <si>
    <t>629.99</t>
  </si>
  <si>
    <t>1669.6</t>
  </si>
  <si>
    <t>116.87</t>
  </si>
  <si>
    <t>426.79</t>
  </si>
  <si>
    <t>123.77</t>
  </si>
  <si>
    <t>257.99</t>
  </si>
  <si>
    <t>-9.1</t>
  </si>
  <si>
    <t>77.72</t>
  </si>
  <si>
    <t>-66.06</t>
  </si>
  <si>
    <t>116.31</t>
  </si>
  <si>
    <t>23.26</t>
  </si>
  <si>
    <t>5.05</t>
  </si>
  <si>
    <t>116.98</t>
  </si>
  <si>
    <t>-3.76</t>
  </si>
  <si>
    <t>721.88</t>
  </si>
  <si>
    <t>73.57</t>
  </si>
  <si>
    <t>-16.55</t>
  </si>
  <si>
    <t>13.58</t>
  </si>
  <si>
    <t>201.04</t>
  </si>
  <si>
    <t>54.28</t>
  </si>
  <si>
    <t>43.7</t>
  </si>
  <si>
    <t>974.99</t>
  </si>
  <si>
    <t>-97.5</t>
  </si>
  <si>
    <t>-292.99</t>
  </si>
  <si>
    <t>56.33</t>
  </si>
  <si>
    <t>-26.76</t>
  </si>
  <si>
    <t>39.26</t>
  </si>
  <si>
    <t>95.23</t>
  </si>
  <si>
    <t>467.99</t>
  </si>
  <si>
    <t>73.85</t>
  </si>
  <si>
    <t>526.58</t>
  </si>
  <si>
    <t>-52.66</t>
  </si>
  <si>
    <t>22.77</t>
  </si>
  <si>
    <t>9.79</t>
  </si>
  <si>
    <t>33.38</t>
  </si>
  <si>
    <t>189.95</t>
  </si>
  <si>
    <t>45.59</t>
  </si>
  <si>
    <t>66.28</t>
  </si>
  <si>
    <t>-178.97</t>
  </si>
  <si>
    <t>28.16</t>
  </si>
  <si>
    <t>13.24</t>
  </si>
  <si>
    <t>32.56</t>
  </si>
  <si>
    <t>-12.69</t>
  </si>
  <si>
    <t>1141.94</t>
  </si>
  <si>
    <t>139.57</t>
  </si>
  <si>
    <t>1704.56</t>
  </si>
  <si>
    <t>511.37</t>
  </si>
  <si>
    <t>1.43</t>
  </si>
  <si>
    <t>130.11</t>
  </si>
  <si>
    <t>99.95</t>
  </si>
  <si>
    <t>1665.62</t>
  </si>
  <si>
    <t>102.02</t>
  </si>
  <si>
    <t>-183.63</t>
  </si>
  <si>
    <t>27.69</t>
  </si>
  <si>
    <t>839.43</t>
  </si>
  <si>
    <t>218.25</t>
  </si>
  <si>
    <t>1586.69</t>
  </si>
  <si>
    <t>412.54</t>
  </si>
  <si>
    <t>84.99</t>
  </si>
  <si>
    <t>30.6</t>
  </si>
  <si>
    <t>67.04</t>
  </si>
  <si>
    <t>629.96</t>
  </si>
  <si>
    <t>695.16</t>
  </si>
  <si>
    <t>220.98</t>
  </si>
  <si>
    <t>50.83</t>
  </si>
  <si>
    <t>-9.81</t>
  </si>
  <si>
    <t>182.55</t>
  </si>
  <si>
    <t>-135.09</t>
  </si>
  <si>
    <t>474.95</t>
  </si>
  <si>
    <t>607.52</t>
  </si>
  <si>
    <t>934.96</t>
  </si>
  <si>
    <t>-249.32</t>
  </si>
  <si>
    <t>23.13</t>
  </si>
  <si>
    <t>59.24</t>
  </si>
  <si>
    <t>181.95</t>
  </si>
  <si>
    <t>38.21</t>
  </si>
  <si>
    <t>28.67</t>
  </si>
  <si>
    <t>29.31</t>
  </si>
  <si>
    <t>-74.75</t>
  </si>
  <si>
    <t>-54.59</t>
  </si>
  <si>
    <t>367.96</t>
  </si>
  <si>
    <t>13.84</t>
  </si>
  <si>
    <t>175.87</t>
  </si>
  <si>
    <t>63.75</t>
  </si>
  <si>
    <t>1003.62</t>
  </si>
  <si>
    <t>48.31</t>
  </si>
  <si>
    <t>14.38</t>
  </si>
  <si>
    <t>37.93</t>
  </si>
  <si>
    <t>6.83</t>
  </si>
  <si>
    <t>239.99</t>
  </si>
  <si>
    <t>2879.95</t>
  </si>
  <si>
    <t>842.38</t>
  </si>
  <si>
    <t>105.3</t>
  </si>
  <si>
    <t>304.45</t>
  </si>
  <si>
    <t>76.11</t>
  </si>
  <si>
    <t>273.06</t>
  </si>
  <si>
    <t>-104.67</t>
  </si>
  <si>
    <t>39.31</t>
  </si>
  <si>
    <t>270.62</t>
  </si>
  <si>
    <t>39.58</t>
  </si>
  <si>
    <t>-59.37</t>
  </si>
  <si>
    <t>40.98</t>
  </si>
  <si>
    <t>-65.57</t>
  </si>
  <si>
    <t>-5.07</t>
  </si>
  <si>
    <t>31.8</t>
  </si>
  <si>
    <t>13.67</t>
  </si>
  <si>
    <t>750.68</t>
  </si>
  <si>
    <t>37.53</t>
  </si>
  <si>
    <t>164.39</t>
  </si>
  <si>
    <t>-35.62</t>
  </si>
  <si>
    <t>72.45</t>
  </si>
  <si>
    <t>33.26</t>
  </si>
  <si>
    <t>-11.6</t>
  </si>
  <si>
    <t>340.7</t>
  </si>
  <si>
    <t>-34.07</t>
  </si>
  <si>
    <t>-2.39</t>
  </si>
  <si>
    <t>-1.41</t>
  </si>
  <si>
    <t>393.57</t>
  </si>
  <si>
    <t>101.12</t>
  </si>
  <si>
    <t>1207.84</t>
  </si>
  <si>
    <t>314.04</t>
  </si>
  <si>
    <t>300.98</t>
  </si>
  <si>
    <t>258.75</t>
  </si>
  <si>
    <t>77.63</t>
  </si>
  <si>
    <t>209.3</t>
  </si>
  <si>
    <t>56.51</t>
  </si>
  <si>
    <t>90.93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</si>
</sst>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zł&quot;_-;\-* #,##0.00\ &quot;zł&quot;_-;_-* &quot;-&quot;??\ &quot;zł&quot;_-;_-@_-"/>
    <numFmt numFmtId="164" formatCode="_-[$$-1009]* #,##0_-;\-[$$-1009]* #,##0_-;_-[$$-1009]* &quot;-&quot;??_-;_-@_-"/>
    <numFmt numFmtId="165" formatCode="_-[$$-1009]* #,##0_-;\-[$$-1009]* #,##0_-;_-[$$-1009]* &quot;-&quot;_-;_-@_-"/>
    <numFmt numFmtId="167" formatCode="_-[$$-1009]* #,##0.00_-;\-[$$-1009]* #,##0.00_-;_-[$$-1009]* &quot;-&quot;??_-;_-@_-"/>
  </numFmts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9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1" xfId="0" pivotButton="1" applyBorder="1"/>
    <xf numFmtId="1" fontId="0" fillId="0" borderId="1" xfId="0" applyNumberFormat="1" applyBorder="1" applyAlignment="1">
      <alignment horizontal="left"/>
    </xf>
    <xf numFmtId="1" fontId="0" fillId="0" borderId="4" xfId="0" applyNumberFormat="1" applyBorder="1" applyAlignment="1">
      <alignment horizontal="left"/>
    </xf>
    <xf numFmtId="1" fontId="0" fillId="0" borderId="9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/>
    <xf numFmtId="0" fontId="0" fillId="0" borderId="12" xfId="0" applyBorder="1"/>
    <xf numFmtId="1" fontId="0" fillId="0" borderId="5" xfId="0" applyNumberFormat="1" applyBorder="1" applyAlignment="1">
      <alignment horizontal="left"/>
    </xf>
    <xf numFmtId="1" fontId="0" fillId="2" borderId="0" xfId="0" applyNumberFormat="1" applyFill="1"/>
    <xf numFmtId="0" fontId="0" fillId="2" borderId="0" xfId="0" applyFill="1"/>
    <xf numFmtId="0" fontId="0" fillId="0" borderId="7" xfId="0" applyBorder="1"/>
    <xf numFmtId="0" fontId="0" fillId="0" borderId="8" xfId="0" applyBorder="1"/>
    <xf numFmtId="164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0" fontId="0" fillId="0" borderId="4" xfId="0" applyBorder="1"/>
    <xf numFmtId="0" fontId="0" fillId="0" borderId="11" xfId="0" applyBorder="1"/>
    <xf numFmtId="0" fontId="0" fillId="0" borderId="13" xfId="0" applyBorder="1"/>
    <xf numFmtId="0" fontId="0" fillId="0" borderId="5" xfId="0" applyBorder="1"/>
    <xf numFmtId="0" fontId="0" fillId="0" borderId="14" xfId="0" applyBorder="1"/>
    <xf numFmtId="0" fontId="0" fillId="0" borderId="15" xfId="0" applyBorder="1"/>
    <xf numFmtId="44" fontId="0" fillId="0" borderId="6" xfId="0" applyNumberFormat="1" applyBorder="1"/>
    <xf numFmtId="44" fontId="0" fillId="0" borderId="7" xfId="0" applyNumberFormat="1" applyBorder="1"/>
    <xf numFmtId="44" fontId="0" fillId="0" borderId="8" xfId="0" applyNumberFormat="1" applyBorder="1"/>
    <xf numFmtId="167" fontId="0" fillId="0" borderId="0" xfId="1" applyNumberFormat="1" applyFont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16" xfId="0" applyNumberFormat="1" applyBorder="1"/>
    <xf numFmtId="0" fontId="0" fillId="0" borderId="0" xfId="0" applyNumberFormat="1"/>
  </cellXfs>
  <cellStyles count="2">
    <cellStyle name="Normalny" xfId="0" builtinId="0"/>
    <cellStyle name="Walutowy" xfId="1" builtinId="4"/>
  </cellStyles>
  <dxfs count="17">
    <dxf>
      <numFmt numFmtId="34" formatCode="_-* #,##0.00\ &quot;zł&quot;_-;\-* #,##0.00\ &quot;zł&quot;_-;_-* &quot;-&quot;??\ &quot;zł&quot;_-;_-@_-"/>
    </dxf>
    <dxf>
      <numFmt numFmtId="167" formatCode="_-[$$-1009]* #,##0.00_-;\-[$$-1009]* #,##0.00_-;_-[$$-1009]* &quot;-&quot;??_-;_-@_-"/>
    </dxf>
    <dxf>
      <numFmt numFmtId="1" formatCode="0"/>
    </dxf>
    <dxf>
      <numFmt numFmtId="167" formatCode="_-[$$-1009]* #,##0.00_-;\-[$$-1009]* #,##0.00_-;_-[$$-1009]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9" formatCode="dd/mm/yyyy"/>
    </dxf>
    <dxf>
      <numFmt numFmtId="164" formatCode="_-[$$-1009]* #,##0_-;\-[$$-1009]* #,##0_-;_-[$$-1009]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64" formatCode="_-[$$-1009]* #,##0_-;\-[$$-1009]* #,##0_-;_-[$$-1009]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" formatCode="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theme="0" tint="-0.14999847407452621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[salesdashboard.xlsx]profit over time!Tabela przestawna4</c:name>
    <c:fmtId val="3"/>
  </c:pivotSource>
  <c:chart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13646615068639"/>
          <c:y val="0.19775135250950776"/>
          <c:w val="0.79541907261592304"/>
          <c:h val="0.65648950131233585"/>
        </c:manualLayout>
      </c:layout>
      <c:lineChart>
        <c:grouping val="standard"/>
        <c:varyColors val="0"/>
        <c:ser>
          <c:idx val="0"/>
          <c:order val="0"/>
          <c:tx>
            <c:strRef>
              <c:f>'profit over time'!$B$3:$B$4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'profit over time'!$A$5:$A$8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over time'!$B$5:$B$8</c:f>
              <c:numCache>
                <c:formatCode>General</c:formatCode>
                <c:ptCount val="4"/>
                <c:pt idx="0">
                  <c:v>5600.7699999999986</c:v>
                </c:pt>
                <c:pt idx="1">
                  <c:v>3093.17</c:v>
                </c:pt>
                <c:pt idx="2">
                  <c:v>6917.9299999999948</c:v>
                </c:pt>
                <c:pt idx="3">
                  <c:v>3329.4399999999978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2-44C0-AB75-ED9D5069E006}"/>
            </c:ext>
          </c:extLst>
        </c:ser>
        <c:ser>
          <c:idx val="1"/>
          <c:order val="1"/>
          <c:tx>
            <c:strRef>
              <c:f>'profit over time'!$C$3:$C$4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'profit over time'!$A$5:$A$8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over time'!$C$5:$C$8</c:f>
              <c:numCache>
                <c:formatCode>General</c:formatCode>
                <c:ptCount val="4"/>
                <c:pt idx="0">
                  <c:v>22548.399999999965</c:v>
                </c:pt>
                <c:pt idx="1">
                  <c:v>25041.55000000001</c:v>
                </c:pt>
                <c:pt idx="2">
                  <c:v>34730.239999999983</c:v>
                </c:pt>
                <c:pt idx="3">
                  <c:v>39498.689999999959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32-44C0-AB75-ED9D5069E006}"/>
            </c:ext>
          </c:extLst>
        </c:ser>
        <c:ser>
          <c:idx val="2"/>
          <c:order val="2"/>
          <c:tx>
            <c:strRef>
              <c:f>'profit over time'!$D$3:$D$4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'profit over time'!$A$5:$A$8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over time'!$D$5:$D$8</c:f>
              <c:numCache>
                <c:formatCode>General</c:formatCode>
                <c:ptCount val="4"/>
                <c:pt idx="0">
                  <c:v>20778.950000000008</c:v>
                </c:pt>
                <c:pt idx="1">
                  <c:v>31413.970000000005</c:v>
                </c:pt>
                <c:pt idx="2">
                  <c:v>36553.099999999991</c:v>
                </c:pt>
                <c:pt idx="3">
                  <c:v>48779.640000000007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E32-44C0-AB75-ED9D5069E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112495"/>
        <c:axId val="334829647"/>
      </c:lineChart>
      <c:catAx>
        <c:axId val="96711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4829647"/>
        <c:crosses val="autoZero"/>
        <c:auto val="1"/>
        <c:lblAlgn val="ctr"/>
        <c:lblOffset val="100"/>
        <c:noMultiLvlLbl val="0"/>
      </c:catAx>
      <c:valAx>
        <c:axId val="334829647"/>
        <c:scaling>
          <c:orientation val="minMax"/>
          <c:max val="5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>
            <a:glow rad="127000">
              <a:schemeClr val="accent1">
                <a:alpha val="92000"/>
              </a:schemeClr>
            </a:glo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711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886498342636773E-2"/>
          <c:y val="5.6385537359160904E-3"/>
          <c:w val="0.86185569233423287"/>
          <c:h val="0.196942207319142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[salesdashboard.xlsx]monthly sales!Tabela przestawna5</c:name>
    <c:fmtId val="1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025371828521433E-2"/>
          <c:y val="7.407407407407407E-2"/>
          <c:w val="0.85219685039370074"/>
          <c:h val="0.8416746864975212"/>
        </c:manualLayout>
      </c:layout>
      <c:areaChart>
        <c:grouping val="stacke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strRef>
              <c:f>'monthly sales'!$A$4:$A$15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'monthly sales'!$B$4:$B$15</c:f>
              <c:numCache>
                <c:formatCode>General</c:formatCode>
                <c:ptCount val="12"/>
                <c:pt idx="0">
                  <c:v>92522.870000000024</c:v>
                </c:pt>
                <c:pt idx="1">
                  <c:v>59636.260000000017</c:v>
                </c:pt>
                <c:pt idx="2">
                  <c:v>202537.51000000033</c:v>
                </c:pt>
                <c:pt idx="3">
                  <c:v>135709.78999999983</c:v>
                </c:pt>
                <c:pt idx="4">
                  <c:v>152158.83000000002</c:v>
                </c:pt>
                <c:pt idx="5">
                  <c:v>151678.72000000006</c:v>
                </c:pt>
                <c:pt idx="6">
                  <c:v>145203.11000000007</c:v>
                </c:pt>
                <c:pt idx="7">
                  <c:v>155680.99000000011</c:v>
                </c:pt>
                <c:pt idx="8">
                  <c:v>303245.96000000049</c:v>
                </c:pt>
                <c:pt idx="9">
                  <c:v>196939.02999999988</c:v>
                </c:pt>
                <c:pt idx="10">
                  <c:v>346069.08999999968</c:v>
                </c:pt>
                <c:pt idx="11">
                  <c:v>322571.54000000039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2-4288-82AC-02FFB65A1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121615"/>
        <c:axId val="972744079"/>
      </c:areaChart>
      <c:catAx>
        <c:axId val="967121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72744079"/>
        <c:crosses val="autoZero"/>
        <c:auto val="1"/>
        <c:lblAlgn val="ctr"/>
        <c:lblOffset val="100"/>
        <c:noMultiLvlLbl val="0"/>
      </c:catAx>
      <c:valAx>
        <c:axId val="972744079"/>
        <c:scaling>
          <c:orientation val="minMax"/>
          <c:max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712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[salesdashboard.xlsx]customer count!Tabela przestawna11</c:name>
    <c:fmtId val="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33442694663167"/>
          <c:y val="2.9259580897548019E-2"/>
          <c:w val="0.74553113152522599"/>
          <c:h val="0.84167468649752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count'!$E$9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count'!$D$10:$D$14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'customer count'!$E$10:$E$14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2-41C6-AB2C-25A59049C9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50731503"/>
        <c:axId val="335324479"/>
      </c:barChart>
      <c:catAx>
        <c:axId val="195073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5324479"/>
        <c:crosses val="autoZero"/>
        <c:auto val="1"/>
        <c:lblAlgn val="ctr"/>
        <c:lblOffset val="100"/>
        <c:noMultiLvlLbl val="0"/>
      </c:catAx>
      <c:valAx>
        <c:axId val="335324479"/>
        <c:scaling>
          <c:orientation val="minMax"/>
          <c:max val="7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5073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836243295674989E-2"/>
          <c:y val="0.16458278652668418"/>
          <c:w val="0.50748778733619149"/>
          <c:h val="0.7922448235637211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CC-48DE-ACC0-B06E9E805DDC}"/>
              </c:ext>
            </c:extLst>
          </c:dPt>
          <c:dPt>
            <c:idx val="1"/>
            <c:bubble3D val="0"/>
            <c:spPr>
              <a:solidFill>
                <a:schemeClr val="dk1">
                  <a:tint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CC-48DE-ACC0-B06E9E805DDC}"/>
              </c:ext>
            </c:extLst>
          </c:dPt>
          <c:dPt>
            <c:idx val="2"/>
            <c:bubble3D val="0"/>
            <c:spPr>
              <a:solidFill>
                <a:schemeClr val="dk1">
                  <a:tint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CC-48DE-ACC0-B06E9E805DDC}"/>
              </c:ext>
            </c:extLst>
          </c:dPt>
          <c:dPt>
            <c:idx val="3"/>
            <c:bubble3D val="0"/>
            <c:spPr>
              <a:solidFill>
                <a:schemeClr val="dk1">
                  <a:tint val="985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3CC-48DE-ACC0-B06E9E805DDC}"/>
              </c:ext>
            </c:extLst>
          </c:dPt>
          <c:dPt>
            <c:idx val="4"/>
            <c:bubble3D val="0"/>
            <c:spPr>
              <a:solidFill>
                <a:schemeClr val="dk1">
                  <a:tint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3CC-48DE-ACC0-B06E9E805DDC}"/>
              </c:ext>
            </c:extLst>
          </c:dPt>
          <c:cat>
            <c:strRef>
              <c:f>'top 5 profits'!$D$4:$D$8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5 profits'!$E$4:$E$8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CC-48DE-ACC0-B06E9E805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6607324624061606"/>
          <c:y val="7.5448874682311443E-2"/>
          <c:w val="0.423239397096276"/>
          <c:h val="0.855037182852143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39157874711015E-2"/>
          <c:y val="0.16790435856297975"/>
          <c:w val="0.69285446635123815"/>
          <c:h val="0.60488922706681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'total sales and profit'!$D$3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'total sales and profit'!$D$4</c:f>
              <c:numCache>
                <c:formatCode>_-[$$-1009]* #\ ##0_-;\-[$$-1009]* #\ ##0_-;_-[$$-1009]* "-"??_-;_-@_-</c:formatCode>
                <c:ptCount val="1"/>
                <c:pt idx="0">
                  <c:v>2263953.6999999578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B-435E-97E3-FAD3BAD97091}"/>
            </c:ext>
          </c:extLst>
        </c:ser>
        <c:ser>
          <c:idx val="1"/>
          <c:order val="1"/>
          <c:tx>
            <c:strRef>
              <c:f>'total sales and profit'!$E$3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'total sales and profit'!$E$4</c:f>
              <c:numCache>
                <c:formatCode>_-[$$-1009]* #\ ##0_-;\-[$$-1009]* #\ ##0_-;_-[$$-1009]* "-"??_-;_-@_-</c:formatCode>
                <c:ptCount val="1"/>
                <c:pt idx="0">
                  <c:v>278285.85000000003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9B-435E-97E3-FAD3BAD970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39550528"/>
        <c:axId val="671229104"/>
      </c:barChart>
      <c:catAx>
        <c:axId val="639550528"/>
        <c:scaling>
          <c:orientation val="minMax"/>
        </c:scaling>
        <c:delete val="1"/>
        <c:axPos val="l"/>
        <c:majorTickMark val="none"/>
        <c:minorTickMark val="none"/>
        <c:tickLblPos val="nextTo"/>
        <c:crossAx val="671229104"/>
        <c:crosses val="autoZero"/>
        <c:auto val="1"/>
        <c:lblAlgn val="ctr"/>
        <c:lblOffset val="100"/>
        <c:noMultiLvlLbl val="0"/>
      </c:catAx>
      <c:valAx>
        <c:axId val="67122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1009]* #\ ##0_-;\-[$$-1009]* #\ ##0_-;_-[$$-1009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955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4156241638003937"/>
          <c:y val="0.19484484921668696"/>
          <c:w val="0.1279141276931027"/>
          <c:h val="0.533316090963082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pl-PL" sz="1400" b="1" i="0" u="none" strike="noStrike" baseline="0">
            <a:solidFill>
              <a:schemeClr val="tx1">
                <a:lumMod val="85000"/>
                <a:lumOff val="15000"/>
              </a:schemeClr>
            </a:solidFill>
            <a:latin typeface="Calibri" panose="020F0502020204030204"/>
          </a:endParaRPr>
        </a:p>
      </cx:txPr>
    </cx:title>
    <cx:plotArea>
      <cx:plotAreaRegion>
        <cx:plotSurface>
          <cx:spPr>
            <a:noFill/>
            <a:effectLst>
              <a:outerShdw blurRad="50800" dist="50800" dir="5400000" algn="ctr" rotWithShape="0">
                <a:schemeClr val="tx2">
                  <a:lumMod val="50000"/>
                  <a:alpha val="60000"/>
                </a:schemeClr>
              </a:outerShdw>
              <a:softEdge rad="673100"/>
            </a:effectLst>
          </cx:spPr>
        </cx:plotSurface>
        <cx:series layoutId="funnel" uniqueId="{60815343-327D-4CE2-8381-FD30310302A5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bg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pl-PL">
                  <a:solidFill>
                    <a:schemeClr val="bg1"/>
                  </a:solidFill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pl-PL">
              <a:solidFill>
                <a:schemeClr val="tx1"/>
              </a:solidFill>
            </a:endParaRPr>
          </a:p>
        </cx:txPr>
      </cx:axis>
    </cx:plotArea>
  </cx:chart>
  <cx:spPr>
    <a:noFill/>
    <a:ln>
      <a:noFill/>
    </a:ln>
    <a:effectLst>
      <a:outerShdw dist="50800" dir="5400000" algn="ctr" rotWithShape="0">
        <a:schemeClr val="accent2"/>
      </a:out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l-PL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regionMap" uniqueId="{5ED2D7B4-E473-4AA0-9F1A-BF9395480916}">
          <cx:dataId val="0"/>
          <cx:layoutPr>
            <cx:geography cultureLanguage="pl-PL" cultureRegion="PL" attribution="Obsługiwane przez usługę Bing">
              <cx:geoCache provider="{E9337A44-BEBE-4D9F-B70C-5C5E7DAFC167}">
                <cx:binary>1H3ZcuO4kvarOOp66CY2AjxxeiKapDbL8lLequuGobJdJLiTANfLeaV5hD/mvf6UZVfbLJXtjvbE
hHROu23LEBP4kNuXCfS/b7t/3Sb36+qgS5NM/eu2+/1TqHXxr99+U7fhfbpWh6m8rXKVf9eHt3n6
W/79u7y9/+2uWrcyC37DJqK/3YbrSt93n/7z3/BpwX1+nN+utcyz8/q+6j/fqzrR6pX3dr51sL5L
ZeZJpSt5q9Hvn/5I1t/W6frTwX2mpe4v++L+908v/ujTwW/jj/rpsQcJSKbrOxhL8CG3LIot0zYf
XuTTQZJnwePbhrAOBTUJwSa2t6+nZ5+sUxj/DoEexFnf3VX3SsGEHv79bOAL6eH3x58ObvM605tF
C2D9fv90oddZf/A1ur/L8tshz+4/HUiVu9s/cvPNNK4uHub928ul/89/j34BKzH6zTN0xsv21ls/
gXMj1W2eKZk9LdE/h4fSQ4vYNiOAz9Pyv4DHPuQE24zZ5Ad8262xheddIu0G6NnQEUQ3i72FaCWV
2vy/KOTHgbTRIWwKLtgjRvZIh+xDi1nYpBhvQbKenr0FaSuUfF2k3SA9GzoCaQUasad65OZZdn+r
5W2tnxbqAzQJHTLOECOEbUFAL0HiACIRWCDMnh66Reed0uzG58XgEULu5d4i9EclwQ5/pBuih9gm
GJafbnWIv0QHIXQIborZoEgP8AF6z+3cOwTaDdCPgSNw/vi6x+DE60yt1dMK/XPdIfRQ2LYwCXq0
cOIlOjY+pMRGjDGx1a2RCv1RvS3Rr+B5GjnG5/Pe4uPdJ+t2XUEU82FBnH1ogv+xMHnyQC/x4eyQ
WsKiBAGMm9cIn/dItBufv0aO8PEme4uPu07k97zK5EfaN36IGbUsGz2G2SPvgxDECIhjbpuPBvBp
d2yd0PJdMu3G6PnYEUruH3uL0hKUp76N+6d1+gArxw8ZhmgaVOWl+gh2iAXnJqXWVn3o00MfwXmH
KL+A5sfIETDLP/cWmEXefqDiUHxocmoxTunWtYzyU5scbuI5C5mP749i67ek2Y3LdtQIk8X+KssT
g3CQfz9w86ROv32ocROHYLY45+yRIxgFb5wfmsjCQvBH9zR2Pz3wG32sD5Zb0V5NzXYD5v38ESP0
PHdvNQoQy6v1Xf5kdT7A1AFitmAMUtKtVo3dkckOGeWCWKBu2yjl0dS9Q5TdCAG2j5MYAeOe7i0w
J/ftwZ95FT+t0T8HBsydTWwMgdpYh9ghMAgmFQxtfRC8/xyYk7ztD47ekGU3Ms+GjqA52V8vNIXd
Ju8+0BFhcciAZ0OY2KPoAJIfwQnFYjcFt5Gkf12S3bj8GDhCZbrHDGmfA58dPG3dj9EX27aw9YvM
FJkQ1DFEKQQJW715evbWnt28LdBucH4MHIFzs78qc1rdB/lHctcEbJmAvJM8hs0jxUHYBGwEQgS8
z3Nb9rYguzF5GjeC5HR/qYLZfV4FHxqq4UOLAssp+O5QTZBDSinh1Hxkckb+/x0C7cbmx8AROLP9
DaoXd+vwA2MyKPUQYZsc00cPP8pCEYJaENR5IA/FL/XlTUF2Q/I4bATIwtvbcGyRJDLLpXpanQ9w
L+YhAjwoRMpb7zHCRNiHiIKBYz9KP0/P3rqX90j0C3B+zGWMz/56/0V2J9cfWjWwD4FQs4E026Jj
jzwMFK+hoiBMy36s+YyIm3cI9At0nmYyBudkb5Tn7drg1iVvlejFX//dFgMbKBrCuMmAm3levLaB
tkaCYKgabPEbOZsddf9fy7QbqB0f8WIq+9NcsFrLTePD8wV4sfn+JiiUHRLgoyl7KhmM8k3LPsTI
QhTIty02I9V5U5zdeDwOeyH5759W+1ssWH50qU1ANkkhOgO++eE1YmZsAVECaA0o1BaXEQ/wtjy7
gXkaN0JmebE3Bu2F5NAqdZzXUn2wvzEPbYGg1MbAUr2wZAgKpEhA/frRko205biWQ/SG69uNy18j
X8wPpre/gfNqXfXJOrv7OGtGgM/c1G7YKADg1iE3EXQW2I9WbORh3iPJblz+GjnCZeXtrcZs6Mz5
Oi1UKD+yOk3JoSWYheynzpuR8vBNZw4UryGK25q8UXrzbrF2IzUaPoLrZL7HcDXr13nFv9kKah8S
ZlFqo0cic+R6ELIgAWVkw4I+uabntM3J/Vvy/Aqg7bgxMtd7i8xqrdT6NqzVvdbq46wcFAegRYAw
ZkEB7bn7AQ2yTEhxoLdtGxRAmvocmXfLsxug0fARTqv9dUQXea3DA3dd5UAcrJ/W7J/TBgSYTxN8
DkZbRTFHFk+YEC4AxQZdbVu8RkXr5aNEB2f5//xXfZfJN0rqu2Hb/Skj9C7cvdWyk/tv1VrFH4gb
BU+EOSLgjX54oud6BgkrhH8b6nR3n9t7JNqN1V8jR/ic7G9qtJK3oQzWH1lRgD5ETrnNxW6KFBp1
ODGBD9qwQpvXSK/eI9FufP4aOcJntdhb/VlJaLNWuf5IBbKAVbARNIM+Kgh66ahseohsqJNCp++T
td0Spe+S5VfQ/JjGGJv9YeNeSA7J680agvAs0B9aj+OHFIptjAtQkM1rRPls63FQHjLpzvgOZBr6
N2XaDdLzsS/mClP9Y481SKm8ruTTXv6AyAHoHYsDIfoIgQl68sIDQbMB59CWwx47eX+ycG9LtBuh
zUmS7VxG+Kz2tz9nlWdwdOwj7Rt0skGQjWwokD68RoEdMqGNl0KTiEVGDNA7RPkFLk9zGMNyubdq
s8nIj+4rdd9/nOJQqNQRYBAYeQy5R4rDoXgKB7TgpObW9tkjfN4n026Ino8doXRytLcond1nmeqT
Zv2hjfCAk7ChD/4xPjDNUYQAvaKCCLGhv7dAjVJZkAqEat8SajdQLwaPkDrbXze02X+r+07efmA3
Ahz5gfSVcEQfU6GfLJ11iEwBKicAwedkw0M74eo+Vv2rfZG7EXoxeITQyWpvdekkr/53iAZo0yXQ
EsIg63l4jUI6Dv0JglHEoWD08BqF3X9RBP/vv//nv+B09evOcjdmOz9kjN0e0wwP2Hnr+GMzJQjG
qUVAe+B498PrZaAHXgzObG2ORD45rJdatpXn4Owf4LbjI8ao7W8t4zSUH2gNwWtRON4Iue1jVXZk
DQUcHjahviF+gdZb0uxWrO2oESan+1uwOI0T6Jj70NsrwP4JAor02N8zjiZs6P4FJ2Wa/DHlhfrg
c1/1Hol+gc2PuYzxWe6tl/ocwl0aBwv1sbVZIFXh7A/cUfGYsdoQ0T1PaTflPySgSQtOdz+8QLee
Y/ReqXbj9HL0CKvP+0veXUtoDP7QyJyArkCp3NxUJnbltlwcWjaUaSEs3L4/ivtu3iHRboz+GjnC
53p/Y/JtaenDowaIygl0ZUG9fKsro3hvEzVgAkeIkTXKb5+c/T8pKO36jBFiF/sbMVxCvgs3FN1/
YJMdYXB5ElSL4ETxFq6R6YP+VEKh/5H+ovPhXSLt1qlnQ0cQXe4vK355333otRYIQmwiKNRhf1i0
554Jyn0Ebr4CLuLxsMSIi7iEJPd1eX6FzXbcGJgvexs53NwrffC/4JLA5VAMBQvwSw+vkbmDOroF
HAWQEI8AjkKHJ8dy8BW6MXKoo6+fQotdTP1usHZ9xgi4m/3tVLnS6/C1Nfn7HUSYcOAa/mpOfa5Q
D7f4cGiTxNaobvGWHLux2Y4aoXF1ubdqdH1fpUD3fxwgcKbIhFP58L9Rwgq3XVlwatK2gMF7eEFH
0fOg+x2S7Ibkx8ARKtf/h6j8+sq/Hzcjemu9njxcqfjs1r/X332YP9zzOBr6uIy7DMzjW4u73z+B
xyHAxf24qnHzIS8A+HH4d4vKszH3a6V//2SA7YP7mIQFjeAILpcD/Fowwps3OFwZiOGkmI0gUt+Q
g58Osg2HBZc9IrgnCA6ZCThKDg1jwC99OoCi3+YtTKH1BQ5qbhIxCPLhxMyPiyzP8qSHg6E/VuPx
54OsTs9ymWm1Gf3poNj+2UZSRm2oUFLywJnAt9CCC+/frj9DSRv+Gv1H0HbmIIq8nrM40V6ZVvLU
iPJoqYryVHcN8qwkDGcyNeJj6ZvIrXEJFz6WsRcVZ7QYwiWu6xNDx8oRRdW6nFXZMdPYLZMgdOw6
UwuNmpVipZhXZlbO7LAR3rP13jEHWIvnU2Am3hyURHDzJdxbYUFr98splGUw2M3Q6ZkJB7xdVctp
bKTYMfw6cTKMG3cosVPb/I7nRvLGs5G56+FwQwMwFxQK8psbaZ6vX0WiBqGU6VlVhlPR5LMyIYNT
9eEkwah1aj84LazCcOIyc30ia/f1ue98PsBmQzEa9hjkHC+fP6AuLnpK9SwV6ozQNvZQi1pXZZaT
8sBwq3hRytYzZaomgmXSeeP5o/3zsPibdmG4ehS2JROj+XeNruOEweIzpkM3qprPQZWFDukZckwa
CocQHXhcwK2tjUjctu+pk9KZMCdZSpRDisp4Y0l2S0Qo3ygXsjdnmZ4jorvQ90mh9czIqeWgqAsn
GaIlnNb7oeQ7Nh0C5Rztuk2NEnMhKFznBXd6vXyMCgRRTenXs25AudeLPJpUnRVdF37rxpYOjswg
808GuB5V4AbN69Zoz3hVdW7CS3xcEBrOks6ylpGkYva6bJs1f6bTgAnDG6IGbqeAcw7QKPxSNFY2
mIRI1zNV3nE/II5lhLfQCuT0vX8pgVRwLT8q3tgJPy87g3DBhhwJrgZEYLVePtQP46gVJK9nkcmY
m/l24hamnU9en9quVQdiA/r6gMbdnIl6+RRTKByhOIapBZ3wBgHTqHJLOQlB5Rv7aNcqPn/UCGCL
mkEZsKSeiV7aTp00XlBHd0UUFw4cy1ZOT0JPhj3Uwl7bVwQi5Z/AgxtKLQYn8m3YwCOD3IexJdoW
FBpzs3ZCQ2dzOzWXWvJ0OhSYOo19GkZ9vSqK9lJzGk36spmDabCdwuCx1ySMTNrImBmthedxwn2Q
G08bC+yuqJvW6bv4uGSd6TS13Ux8Q36vAjLMDB+v/L5r3KwKvitkDfM+PqtE3rtBzCIH9VgeCycJ
9Dmqja+0ZHL+xsw3CzratsCIwDEQi8Gp95+2rVCBhXMNiptgHU9RJ8+JzogTBjArI2zOtVk5ZdsY
E97YlyqhiRPR/qzNGu51HWsmVnaRKF06pmEjp+bIKUTeeqSPlBdI4mQNbBbcNKajqqF0E5afCD7M
iy50ytL00IDJMcM0WnXqVqaZ4QaiNef+l95SkYOj+tjA0c3rU4Yu4l1zBt+1MVYM/hmpamQnVjyw
RM/ykqeTuh6WbRndd3mfO6q9GqI8dodaGG7LWDfPelgOg33vbXViajkthsg4DiCdiuHfpvknllbu
VQX6M/QHNJEkl67N0NSqWe4SbU0DkvBLu/bntvktMkR4lXa6cVoOftIoa+xisGa6SXuX+qbpmDpd
prbSTm3AezRKz7tGnNt5caXrYxRHDs360hGEr7A20SJjLu2W0RDYLgk5dmRbHrV1cx4U7ZVolnFn
V26e1tLL6QWkJVeCJRdVxNjctozCtbJ6ohvhwzWtR0mchW5FDT4deEG8HLfgR6m8lm4lUOEI3U0H
EVyRSJ7VvDmtrMJJZBM5om9v+wIXrlFk/QQFZQpr5yQ8PsLijHu9lRrzpqgvqcm02xr6NGjlMlY0
nXbFVSn54PQ0IU7eJEfULLUTDTp2elZhJ2mMzyjntpPbt2HFbnNenTF6aeWKOWnJvsIBzUs60C88
DQPHsLtFiizL8aE9zNECPqRq6isrEI0XsUrO8rQgDtgr6WSVPk3C/o1d9bPh2lwYBQVJBkdELOBE
YM89C+k6FbCataBHNdXTIu1mookNF8nu0u8q4QWh6fpJlr1h/3c+Fa6iggoP4xtH8PKpdgW7wx5i
cLvmtSLteZ0n3+vKOukG46qi8U1sW1/e0J6fYy/BOHgCtOkiBv5h5HJUYDeZkdQQe9FGO1mcgm2L
LipDq0m1ZrwZJra5NLWROAUbzl5/+M+KK6CIuAnPbThBQDYs7vNFDmrWRG2Tw3R5/qWo8DTqsbGg
Q2xMC42PTD3nxp3R8vSNZUaQD46sJDwYeEqIc4HzgqV++eDU9I1Ut7DOtOYnNmjYhKRp4yZB3y1i
IFZSyBlc1mjtJOFwosB4OiRL1lZzHbEavSXNz14fpAFaTgD5A0de2EiaWBoDsgpbzboOoiAg7xwz
KOKJHSjppKIHzWwVOlHcbJyA5qex73tJIqJJGraXuYWzGUtM73Vk8C5oIB5GcGMNNJnByeiXK1SW
OR1kw9UMEyzcJDEmhUXRtJHNdRH03xvVWo4qc9+Bq/AC8HvJTUryzz33zWOVoD/jDgXOXFF9FAqj
d+IaUYdbReQArp42g0sU4ZWWJj+BUKSZda3jaz9dlUP4PaR+N2ExfPTrU3oIa166Rri3AtpJISN8
uL53FIsE1DAMPyRqxulgzzJPB/UJ4n46yZoanDKKc7eJZOk2hKZOlHTxfFC0dBK2UfwUsjVlWms8
QOhiNZlyY+W1RaE9y1b2ZEiJx9skmZosM7048MmipuLSxDmfBFY4eB3twYTZx3bH9ZzlMOGALgIC
brVLknkAa5TLMH0j+qJQpPppn0NmjAjQhnAp1ObqoecK5qPKTnvRqlkTK1eH4TzkicNDo58PJTpu
dOkGLKSLsDUSt86yzsnD75E0PBZCwN/U1JhDeN5DFthZHiSArQNrMzhD02O3jfIvaVfWTrRJZnVo
TXXyzRDtVRUm4ijJkJrU7Sb+sYiXFhVxMGtih+GCuFYTH4mgDSaFrwYnlP16UClzkphWbuIr4mFT
XbS5dff6BniI+n7aAM9WY6RnrU5aGuS9mgU1it0+6SsXD6hycp62XhGLdAJ2oXBbP3Ys1ESujRV2
4R7IqybS0Db8WoTKdln6h4M1DKwQ4mPTJ/qGtj2r1cxOeTNrqeiXFMc3tW9PrBL1x5I13C1k7TtV
EIBBSNBp2uXxKbeLhU2T+QCCH/u5CUta2BpS1X7J7ZQ41WAMTrqJcaKsdDsaf2MYPkSW+VqjulnY
AS0cv7SEB4txCR97WYk68gbuJ27Y5JmDRJxNUiG/J5nuXZ/jU50wf8pS60tasMoRtu4dMvjdLA4T
iN/NRYjBREGbY+pBd4I97ew6daR5Q6i/Rjy/suoIfHthT7gub2qtXFKG8liWxKVVcCdQlEBX6atr
+/Omhy4+uAUNYmDLBErj5aZncLtt7EdgTgWN14Gvc88YzNDJB4jpX3/SDiNpQZ5IbUiU4VPNDcjP
ggSVxFZW5UjNiiD7HhWlm/JiDqbzTLRh6oRF6GQpDV2a0cvXH7wj5AUuDAsb29AOws1x4lz6QV1w
n4F5ztikbiLl1KKji1irW6CsO2cQvsdxrR0riy2HBaacpD1k8j7E9W6c5F7BxR1ltZwNRWe5fVhF
k1xOfQuFb5jdHRvdgjucLE7g0kBg4UZrpANZYj8y1SwLA9tpy2WuonVjJmedwdxUyu+K52+RWQ9B
y0jTgfHDcH0B9KbDAdLRFrAbQ3VSgnahpj4xiemB7fc4l95g8eNA+NrFliqmhk3mwDJ8xr5YYJU1
XmvHvkNyetaRSnthqJtp5UOgOcj+UqJ2qY23QqCf8zUAEs4hb466Qpv9OPyStW5Y2IBNakWuPbPg
FthBHjqWGUuXhdH31zfOzh0LKdLm/gYGZPnIB1p2FAdp3akZyVatxitK4ak4s07AOBMngf3r2kOX
eMZbG/bnjFxA8QqCaahBwnQFfakqkUJBjmihZumgb9qeniMO2aEf8tgNu+oU0hUXBZB/xl1ouFag
fSdiygsbA/JwP0hdkSrLJWYzNUV8NAxW8Yar3EFFgYCb+7BNUGa48mK0Zdq+ZkOoYtAog67BqjSQ
yOhoGhdqBXnjfSghOm6omFoY8jXeXxQ08Hw6FBNe4QEYsuQ76WEJX4eL7sILImRACrJbQccbWQeN
j0lmVrO+DqKpmfbhwsjYIlFD5HU9BK9K27YbycCcBo0ZeBA4LgoMJGIdifSsT2cZZvKCdN19HYXt
RY2C89BX6iTIlrZBhmUpwpMBLM1xaZe1Z/ksm0kINE8y8At2hFZaoMyRdmivhgLcRNZACCfN3pqE
lt3cqHKVFZAhyA4YnoXSep107MtQJ/nCIBG/xmVwN5RyEjconLVZ2K0SBG6NVENxnBeeKiEGeH3B
dqzXpuHeAmPMIZZGo/0dGkL2LLPKWRMwlwwymtR0aCZtVoduXrNLGdbnllF9j9o3SewdsRZUZuG8
psmhVRxugny5w2WEgO6veDmzuoTPI7Omc2n4/gz7JHZFbqFFW1VHTZO2R4kP/CYhJTsKe/L3cyrI
paDJ4uHygp88Q5EVgy4ELWex7E8rmjZOGZvmRLZZ7vIQrTuRoZM+z44jitUb23UHkQ53+sGBBihj
Yw5c/kjL8eAHUV7DwzXvmVMH4QyL/FtUBMFxGpR4Ig07c4NhWERNMC3CMnxDi3dYGWjpsqAFZXOb
E/z3U15iAJFSpu2QlbOkHlK3sBfEdyOhlCOjFHuV+eaMIRXakUtCTAkd6ZuTugTs+MtnipjmdTAg
eGaT2t9yzCO3LbR11gFpM5W6ukiyJvFQV9qXBhyFg23o3xEehkve+eUs6Hz7LDLWWWSGkzrtA6eV
MnTjlgRnNdbHCpXUCfLacDUPpZdwYlwJX7lFXzEH4uT42Ig7fq2AYlKmX1zgMLlRfdO7XFXRWnf2
lPQqOVdJ2kIVIWfgAU1Ie7NOXmW6aCeySIN5ijtyE1P6rbFCNmlxl4Gm12IVoM0HUeSvY27MosaF
Q5XmZ2BzjEvqQxjJW3Yt7ThaAP3lr3yZBE6eU+OMmU11PmA/ceqWnENho7zS30kuakd2jXUjyHU9
oOi+AV6/arFT1fKSQwZxnrfMWLWV37hFmkHOLULf/hxxu3eCoF+GtTwbhh5dqwzJEEJP+4uvomxG
eA4UEab0NLOTa4hk6kUVBcNJh80lK2p0pLX9FZKgeFWgLjoWQ2I64CGz666PLs0qqL20HeypjXT/
ZwhxW9rrbk1zloDtwLGnB0M6sZm0bt/X+UUk+S0Oi+HWjNF5JpI/dSqNaYapXPW8lqu603dFr1o3
rNtkcESa15O0kAPke0lzBP8FOMjAdDJUnoyr3olQ2lkT2XQuT4g6GvICovo6udFGVM/Q5qeHX/Fw
EO7g09QjJpcn4Nnlic5zfdQDTfLwKyQKdqQFniWZbI+jzZfcpM32u4ff+XHnqabyZ7IT0ygm7Bio
R+v44bu/vrRp0EyKFjg5wYp02ksObg/ncuW3vVwFtAOuM+jLSeDH+TLsTCN3bEPny5JXXzsrh+xl
8PWRDNr66OG7IU2TSZJg04mbYDg18mo4rWMH5355+vAbqPz1pzKJ6FwM8TyvrGOd+ezsry9lVrsS
YpUTnqrQYyruZhnQ73PVZx3EuAW96mISzjVPZ62uB0e3PvWdGFKqI7spr3tAYBpyHkwSxPwLKvIp
6jN0Y4R5vlQh5DIGhMlmURifdYGMz11enjcJ16s8yowzVAF3bEs98zuDeCxg/mUQxuVRqFTgPvyY
Qoi/6ofEq1W3qBojNZyOx+0ZhAlV2yeGoyNZn6nY42a0xCr0z8vEZo4yumTRFKXvotLKp5FpRec0
b6JzIJiaSdfLwRt6C+h3qwmXxJTN0h+KyNWE29dJHyWzIi/4RGfYv7YiZbgZ1SnEVmKmrG647ikC
CiNohlVm+MM1jtMjAy5iPU/NqrpOvyabX1IVJouuzkAZCj4rIX25Cny7v7B05lQclVdlX5WeioMM
OHISTay8hhIdpMSnlpLk9OE7CF1byDUcLpScolZDjBT1pDrm5cCnvIy/kkSwIy60dZSGiQX7mzpU
+/lJ06WBC+W1asZQ6KUwl6sNR+ngWHAnZEEzjTKCLsw0ix2jOavzQk3sAaZtN7591YSZ5Zmd4DMS
w4MbWSdeh9piZfR4WHaFmiq8RFUbB1A9989109Rfg45+aep2iYYsO7VaTE5yBfskx6LzjCrVK9Xm
DrWK8C600t7BNGDAQZjlNA9YOmmUggXNdHoxpPV5LzrrzzQS2UQ1RbcwOkN9Yd01Yzy9JpJOSGEA
cZxFzcxPS/FnHR6VuLe+Qv23m3bVoOfKCOIvzIJC++b3FoEoNyn04DYdmFUicnVlUaN3cYX7eR1K
p6iG6Drr5VcwJMnXjPjw5/FFhPPqTKDYug6jKQlket3VbX1OhFyF/XVBS3QpKjs/FWl3FdSVf8Xk
EJ9E2rh9+CmhUq4ylWRO6ufYazMD0ADu9RycjMMDy7+wN196TWPghQa6TKAE6hURruYkq7U3ALk0
LzDqr2zfop6UBYF6W95fJZTFk4Sb37q2S90yj9RF3YVoZVP5uVKNutCbL6gD/qDLBXaDINZu3jCg
nTO7PWozDDWqzY9RraMLmRWe1Zpf7bRqZqXo+Ly17C8dyWLI1yzQRRzDHqF8joJYflP3AHQ7b4y2
Bucj6JlvccjHmVclip1AWS51si4WM1FqKFO0VTkBg2cdM0MUE6Zl6HUy6E8DUfanD981IQQyeZy4
bDCiad8RqOd1Kj7r0iI8tZJruwyCadowG6ixAC/NhqBlgYGx4SUfPMuw8JGFwPfapT3M7T7lSwL8
WlyEJ7zn+TJAcbGkRWpOlIrsWdtHbh2zbAolWnWOpRl7pKN8WWJRLFOLwi7lQ3j64OxyCu+GUQuJ
vm8OJw9fGNQNUGybM1NVwTG1y4kIEF5Q318PUi+tUKeTqLzPjebW8hH4HODZYAJLu1GLOgmrKWTU
tpfzbiKpDpbIDAKPZShysjw9wv0wryCNcBiVE6OxZ4QUdzKOP8exT6C220+DQd4bfTWris5hRksn
maIgBcR9TacmORfzAQ9QfPWjYxWqG11Gjo+ru6g5puDHIYFxO03/bKT12TT6xAP66xzCeS/roCWF
xxh8fsMCr4QY0kjpsaj1De712dBuqsrFacKDjdeFypJPoZOEO4zHNwL7czqwW4zDGVVy1uEjv7HB
rBnfs0ae9FjcDbrrnIzkrhH4ELRy0bpVgtzO1IULpVDp4CBvJrweKtfoyyNIhqIjlA/XdW+dlVYz
eCgpFnE1LEifnDeZQ2tImZKiXXQRzZyoQ1OSDTMljUnf4FkcWB5LoOTI+3vIOM8LAvXVnlfUTQsK
DGTaE1g2CFkZTKvIIFY242Wjm/bYKq7iuGxcK2KfI2oObq2o6aDGh6iAAV/rp6anpLgVKCkdKdPQ
GRJ9ntn+Z6sfSs/oejRTEUQmhpluSEbutsDGlbk4TaJaTIah1W5mpwutsqOUWA3UJo1T2XVrOVhT
lg/IM6seJkTQ16wwT4AqaVwhZpmJPT5A7mmr4S5spQHFP7zQDewv8EmNWxpD4lRVJaa9Ua5wbEYe
dITkblmQM7MyiKNYErkNitwEf8G1OOkVNP40DLZqnCbFBMeRmpRhedJyI5uaHaqmUKpqHN9oYi/I
8QkzII/IqkJOVYPtZW+BSaD83tBN4eWCfDcyYrqC5cSJB/skboZzU9mQISOGnf/P1XstScpzwdpX
RAQg7Cm2fJvpsSfEWCQhh3CCq9/Z/f5/fDv2CVFd01NTU8DSWplPqrokqaPQ0+Wg5v40dDMrIPz7
ZU/HvliZt9R7CtMiOe4pXZeLo5SVB+nbcdO3MGCf5+OYi1jFFyiB/xSk5F7JYlrk34zzf2TSQ7Ed
aiwWdBZFutpmkDjH0Tp9SVbyYwwMAANri/g1emIezOg+X1HrNlc5P7cFCz18wMYHwBB7peHzNc8a
PUym8rdF3Neub44w+QmKoy/mMR4am8R9MS4rlt0gqQK+ZcW4zzfCI1Fx332LA89r0217smYlFYPz
WQTjdl001iWzpmcZMtt2ShSk94/zNC6/FRZAbnb2Mu/2aeWCFgujaaVG467Dtrvrx6OJ+ZXt8+W8
Tlh6nI3a7ejN1TiiryzFmAudMQ6MuYos8oCC0GuuRl2MfmrrnOWq0j4044yrapW9vWZLb0EZTP1a
6hgS/MeTCyfj1cz9jbgta+HdjNfAs1AUjT9Wfj6M1xDzjSnkZsJ28Zd7+v4PjtFurmmSonoGLsZd
mhXaWQjjOsrKj/dOpVMNSflvWAPsynvHrglm90KxaalWu4YoV71fCX+YrvHII+B979iHdUe9suyh
h+EU9tarp07+Wnuj6rQfxkKui74u7x/CwGEu5CqK4aJ4y5XG6X7Se9xSmO3ShdtZZj20HKyZhYch
8JLZRBUkmbwqy5fTboCNbFvnlyQNp+vHAb5gk05hfrJeXLtJsrOd4wiIGr7tuxQU/v9oM3VlsffV
et3WTO8/fTyFEfzGVMrrw8or06O6HpKqa+aOH1mMZoksAMsgRJl6SZKx0N0x64K/f8ojtlOpAnOo
K96eOh8d7vlZkjPPsPBTX1zn3orr8P4o2Gh7xHQ+DWr5lq2dbvBTd/k46COdm0gFX5ToJcpJnBYf
z3ORo1R+PNxiXkOmS0+j2vvrPgz0+vEop8fJYwmmoC1qpijYTsysbWrHSONsjF+pmVzz348ezcUV
l9RSRiQ+QFJgysuARHiMXz8Ouxezq9Nfhe7lf09nc5QVKuG22g4jVDNHZMKs0QEAXBbvYsfhV4DB
tIaZkV3IsgrU8fVBhtxdaDrdR9Zmymbw0PwNjifWtSDF5SNm4p0CnPHCSDacAkxwdbhFaXkIr2KZ
n90FFKu7cGYoeO6bZvRMiJt8ALAxpbbp6d8jC7orRD5bi8Ha0qozT0a/ibsYwzXJLruXH+U2ZFkR
wXvwRsyqYvB/b4u3lcGMwrr7+Z89nBuXUVcPHcPVNKvS5gE9yskb1SWTUL0xj+DhwSI9XXETq0vy
8Wzee9lQrPuhLh/PLu+/FY8Br0kHqcLbg/rwfXr6eJ5QFeCmeP/bfrJkBMDJ+69/HD5e/uORv5Go
5PmQ/fen//07/x0//qr2AlXKxbPlf09+/CXz8Xb/93LGpkkVblz8X+/Nfbz5j9/5753Eu/gah0f6
31v633+CdjSpnYu+6nBl6Lnf3/DgxacpdlimezNfVOjmy8cj8f7ofz9+PPp47v/5PaAcolkW9fnj
+Y/D1tvwnZ39/18q7ae4GR19+njqYOKowcf/mmaFUTnrdCGxD0/18eP/DgfHIK2PEWf74yFq+nKJ
chdXmSAXHaAXp+MUl/k2dpXV4231vegOhjKpzBFPzTBz2ToZdJVxaVb4716g43tUAo7753gwl64P
4pLJ5DcWIlP4KM7tYOmZSHVUab+Q53kPpkZ0yt2TDJO4gcktJcQZO+VBG5lZFBsAq3DY/grf+e1B
JezT7IB+X3kL3F7m/8owujxRSB2Ysz/J9Ds6NlpZFPJilEdaTpJwcK6oPckg/k5uftg4fAGwAuzT
MVF1tPuqodgXXnJ4jX+kP/L0Gbu2NtqNvzrXi0u3j0udhgGm/27+LDhGusVuBV8T1krNztQeSYvt
dD6pGXCROsYTRqvnYycNy9e9mPquKzaIJySYb8KKucwWfy9z0H4k6dZiiFxBNpjATOeVXZUt11Ta
UorxF/u0reMLi7qwMISgf+qfiXbPIdf/5iiupfT6Auvn33UNupbOGDwyMlfrFF34MWKq4HARHAgL
DHYQi6CxQBGz6JBmDKXeWgdaZzdJzHe3PC2+eu2GcWttn2UVxMj8OV31r1VxWg/Z+Mf0y5s3j3u9
+JspmXLXntOfkjeetCnO7DuWuERVaKmt5bi0qVb5tbdgExh6o0Bt3mkJ/yaqC050/UyBb732AdoZ
w7qbBz7lGuznfdWgkYh/y/PZ1EPOWckWzSp/lKpaGAuwPD+4+aOj3tUTRuAmiPu+GGItyoMFSbH6
a9rmvZ0KOfjFO4pfBtOIxd4OkLWC4eF5tj9N3fEXjOPwSCOjL5HNrnJ1DBzZur0QgGdMmq+eMNM1
jRYHr2NBtxON+i6YOcVr5J/3gZ0gPX3x8Bau2DIEXGe3wgbsMlcfkYganfLuNIXmJ6bbtYKHo9s+
DdcnlhT+gpZPebDlzTL3pXKprVbYmwDSRziKMsVAqDG7QwKTtYU6gD9gbxho9pbBJio4fNlrt76A
Y8rRmaA3AGpwTWzyeQ2zqRj2YvcEEBe/4ov0zgeA+pI5FZ1losxNMYOVSBr0wQMk2w589wElEVQU
/Z7yBCv8QVhFuLW3GfrQlIHMimRmSxP3oNO37JsLjLhkvwbsf/Y0di3vLC+POHwsPRSGyXnsNPj6
4QegP9Y4QOmn1JV8X2WTxFPegn3NKzpEPzbhr+UUJbSkDP3+AgMXY0V5BOwrcYBLmVriimsMTlSj
SbW9EqUYReN5YoL6wUyV6m2DjKX2VpvlOQ6FrSleJIfOdV6WqYj8acNVI7J6VxoTZBY+RAhbePAj
tPZJEpedRmEW/s93Bsx4Fs0IPh3MdVD0xfFPwUr2NPvuafNv2Vx0WYLDK9DJJ61MgGvJwzR9nEvc
Rvj7uZvD2gso9vHsGqfisUbLrSvK8vRON0rBP7OxGBVwztjCk4budwPnlFUGwDaWzqhrIuv2k9X6
aPnMhqoLtz+M6f0FFRAgzLoshR3dcmEDH5t9W4fSHjI5e5jm8MU6wVVidu+TUV+DFQ0Y8cMvkSe7
RiLXctbBEqMF8vLTvnbXceFb1eecfpod+dPFd20eE4eP460xeVeC+fOhg/xONSnlEaM3sxK39vtd
tJFxO48ueEp7iyEuXyU8yrRNyA4sE43yfXw/bCWnEaQ5NaeXOc2j1hvtbcrNcP/vEKI2ziT/140U
DRZMiNrPN1h/RQAttU1HetMKmErMeJnCDkxhAUIcHBXG1mG5TgDnrxgoXRVm8C9k31kNgo5BXEel
eu8mwza2/Tm3UFZCJsEjeCor5n6rVZqekl15jWXjee4WWzj1Mwp4UBpiGGxyGlZfplUljQCEBWmr
Kxea0abHd4sBc0W19nYOYSjfTpG//NzVQc9pt+K1ZOl1+VRjXQlrPFtnhpnaLGFfZlPOSj+dxZWR
QReKsiZh/fR7k+vv0HclG9DsKJ9hjnUqQJ+4/9UhOe8JafdhT6CFZoWznrmBcm5XdLDPQdgXHLNM
sQDdLMKFgK6xxzcW9lHDmfp6zPxOO5ga/SZ5Cy/Hw+WGoIdc9KmH6tWAvLL729Shygo6xzXs5u8Q
G+MSzS3YnVAVnjtCuDm5vaqhzW3YqjlEjVpwZ+Z4TYLy+DTi49vpE9rUrTGL3xdIQ/FSDkHaTPwz
JG+Ej/JmUeQpP7IcZG0qIKkzUaZme2y9ntAx5Fm9yfcZKxP7JRdemXqLe6bTdd7zUodz9jSgA+yF
Z18sMb/ZkOOii9bh7obp2zBy1u4QXxq9rE0M1axGn9xXTAOMs7vJmnEI7jTCFKJ7Vm56G64pzPRa
oGhXfR8dzWbXy0pdWO9Q6ssY9PPTlGNxIetrcPTg5/hIscSie1gNC+r9OyId8nWFgVTxQUVlqpQq
NSSvRkcA2LK5uTkw4ue1H/5sQW9Kgu0FCtwTMHgE+SVEHrbRZlFjoXWdAnt09ZxufQFD7QxdZj/H
ix2uk03LdTbd2ZPHASrK/fLwbWbXceb5zeV53wgwlaCxQphtLtdFCu7vASnAvw1iLIOl489jhBm2
28OnINcuK7xF8+cXn7mjGGCvnvqYrxTV1j+KOHHhCckt+0y619US+cmIvhK8D5/BKKhPYOOHJlPz
XAXLd7t05i3mfLk7yr7jdhvf5mxBWx9TVeTdv3Dl8htb1vHqG8+V/vuPIONkNSfhcCGrdmcqoDGM
ad9sbgv+eUxcMzPXNnfVOsbpN7lP/TsECJUkxay6a/eUIZOHeMOMmQBSUtxxfgrDcavSYDueCD7m
IuaRPAuFFnLHC7W5J5p9pD9it54Fz9YXk9D+Ac/0MTsj35hYTpCgAuBo4t8cz2tJFts3kfT/DfMT
B8R/G7dfECSm+8AR05oF0Eqq8guXS1TGCwlrztzZD6YFd5eP+Ia3rFcOM2sDAdNKQD3wttB27qMv
UCM3mCQYXlTfsRMxCUo72pQYF+7FD3+zbKnjfSWg8PqgjliHAbebf4REP5JQ6kccQC7s5OzO8XSc
N64axxBWGvaj8QxNnlcet9FOkjNM29M6b69xFM+PnVsfK0iwNkbvYdFLrK5dnJ7B7tEWm/zkNzGi
h93UNxtShw6JwdsL8pM04a909sk55+TuCGQE4kidbItt/X1ZLwJ+U0EmiiE+i27S9X8RrYMgmqZb
PfAjqYXaWuHr5DxjU96mF/MCxD9ZyrSPsOB2u4Ce4KIT0U26drSAj8KfVlTdgAXxC2NxXPidTAtp
eNSECoqIBwsMoMleJywipb9Ny+mwojsD5TkfVISVyASwKlSKzSYNgVRVxdo3ZzvEe5F0+xc6BvGV
ILFQyBAoM3Uyb1RmRekmZj4FQtZTAklZg25pTSJ5AaOKFT14x6cc8ngRjtNepTDeAn86oyI5oB/J
CuFjpa9ZRAsfWPUU53+DqFvPK4EyPJG4mHeGpm/jpgoxZZcmYugWMiyjvoy8OoyWezB4eyOX0S/e
58/rgXEWuGsHkyBmP0JIrOcoy3/0W7febVwHlNPn3iEsIpYMfVLiSzQXKRQVg+kOE609+YC1iRvV
bdsvAKcx+PFpAJAb25Yw1gLCBHGeuHM3WKQ/p3RvNpUP1TY8cz6mDzsmJeAT99mfyo5b72vg4Mqk
9oXvY9d4xP3e0SvelMbgCXHtlvHuqAfgOC1OTHey0ddOx13tsc77kWx/ulQlXwP+2+yyq/PY7bco
W7OzVQd8uL7Doj7QO8V3EJZBpD5L5aZ7Nw/B67q9mSFEAAJYwp3ybHjIGZUEUn47ADh5kXSBPCRY
cl/FA18mGL70GajpTPYTOttpfunQwfzbhU0fHtuhYMeAVxMCajTzcP0ayAtr3NkilQfSRO+HKern
xqZHWqBtzB+5/wLb6yZ3/9RbPZzscbwZOvMbLIr91UZH6R0eZo2Fw36Ko2/jdGQvHwfIdic+hH+N
JjDvfJECQk1Zid4dYaB+fzs67u5YD9bXaPUvNKQ/NsjEUK1XODQUVFrq5dP9WDqJucCzFWggfKxE
vWgyBKWXLhuk4QUe+yEIvugc7HNmtuyMjsFAlevsc3hUS9zg633yOlJkr7E3v2oWKvmN0Kmeh+y4
KgjFNQt9UjgfmqfvrbBzYtjNY0zbYO+2lwHcyAaTcuQuuyE76i55D3ibme0vG7cRntER1aNR7hJj
YNWMTdVKR8RqZR9UCw37JsggKwbXQfTmk4oZPqWSILR02wXyH0TRxsamK0IWo3/vaF7OXtffWKae
B0rYicJggAK6lwkx32C+o4pEijWOc1klbN6fiN7nEv4Ib0LRLbVauC3pDjMoiH+BRfXOMTVZ6wJ2
AW9grx8Hz255aRw+GKOZfJG7rhOAN28r7vgLX6cFKQJ/vews+666/q+H8OazIASopDJnwFS62Duy
oWVUpj4GKat9I0ulbQjneEz6s5x7V1o59m16LOMpNhuD/A/lbt8dtFf67vEzeM9xM/NuaucN3eHI
sm/HdNzFooG9k81eXcoMTBH1DcHYGZdEzmrqBb/2yEf/i61cLzNm4pYH2VjxRL6Ex2IfcmXuqev0
dd+DsNoliRuFKtSqbfCrNeEF6CH6dZ+8AEVSTDXxAPB1GUcrxLe0MFAknuL+Zx7+G9OVfM31Bq4v
Ed+1h3yoixz/Dl3dlB0usS1KzhisE1RvBP42SkYgA8Q2VG5vMuD2rtFSxJK1SzInRYY6ekYEBupA
O8wrOyFj/6YoNVWHb20vt3RD7zFnScOGeTnzYQS6kvvjY7n6Mv2bLSHgzbGLqzDe36JERudlXorM
nwArhICQpVI4o/OMuSMDJ7AAeANqM8cF85Iedu3xJ4lA4WqY45gejcYat4+t9uYS/gTAd4RB5l6b
puPCIrCQAlnHVDTMA6AcQHjQtY4QZ78bC2IXVQ0s+Dl29RSE6PQ92H6zyVthQld0uT6ZaNcADehS
GnCmreiO06qMqZwB9D6Yast6uJ+mTSId/dv8cxwnxQClP+4YefaCYL10o3fSvqgHAeEqdNB/km65
W+l9d9L97kNoIXLpl1IduyvMEQVn7e1Px5rmd+MN9hboOatAU0kYmjBRxyBoFAlZjfX+/dZV5eCk
bYj7xnWINiW9jLNEvY/GyibjiKU+7Yso5+ZE0E6xfav1ptxpJkjIJ10I5BKSDHoJ8HVmK2cNN1dq
nhUDp9/GxYNSC40fQyp4HrNjlHPZQ9hjvxh/aIduT6993ATBBHbcm1SVKohfYZzPJy9nYYGt+0nb
2U7CDRHzRcfzH+jhfpuRcSoQlN7qDSabGPRP2GRJu/cEspaHaA26oLoPKSlY4l9lPKjCkaV7HSEu
7Q5+7YL0wtVbZ4oxb34dB4pdBoYeOMTiRZ9m9RNfICwuwGDXYpZ7UI3UxKflfa73IKytMyOnHfHe
0mNILcSQwpG55ZDRR3SOMv1KvTyDvGhUO/rUVaM5BsAOLm1QDa84WQ65BovZxB/J06qCC+J3ooCr
uqGXBSRuwwxaD0KJJaUTuUWgcs5yk895OuubUhzKz2TtI03Rcyazu6EIH4XrhvxJMOggDNoa42Nc
uGl+QwdlcbESwDJ0OpMs5FWELD/Mz77uZ5u3hy+BU7giG3VaeXK0jyU93gI4Ze+KVHoJQiGraNE7
Zmp8cJvZMf4nXgfJM3gbh2O+oMJdoj0ZELrZfi5bGJSca6+cCOQ9WkddTutwRPvW6+AXFbOAy6H+
TBjaW2dUV3r6rxomegNilzVpzP9s8bvUFfbixBG5j7NNVyFShE2Udb/CUD11/EO3hZC9h/DJJorw
74KrOvf85BwoGpcuh/8itZjKfjbedYo5GllEC8ujVxHqrPwLnxdDlkT70h0c6/YKsSjzOIQF4+5k
/gENo+RoRL6m23mfbXoZgjkog5jj7GQjXFEqxxoB/kt+kJ825X7DfDpcnElmgPxBHbJ1OY+KLxjQ
UUrQR76o7l+QWv3iR/EOGiKztTKct0mPOzPNXQHNMcdADUA1R2ykJ+8Lq8zPg9i+z8Kyaz/vL0al
ZW9HcxNIFpQ80XAID8zD2QQMa4sJPmP0A0xADNqH6HcXQKKJhhlneYtPOt3WIomdKIY1J5c4834J
BIl9ZFobSI5YD9Y9uzqC/17ksgT5kXGuZBfZqofl+JTv9ERSIF1QaPsqGjvSpjBbBppcepnpYtsD
fc68RLQcsl+zRt/93cuuo5tzBFg3dk6jh4bIQjxUHM976YMYe0qEOa6AcMKNLOxXknbbBcE+3ZrD
T0oN+8lFCQx9MhpQJAZ1P5rz68dBbPEfA20N2h8bG4gX7Ay/6LnLTHSjlvxCT+n/FjZ6iTufPug+
Zk1A2T1dN471dQ1qSEJrozrMP0ic4QRPncCsmZygt7CvPNePY1tcISCCcfNuj8392wycFQ2T4JdQ
yfM4TOLS+709Kxe/EJW6NhxRtI5hhL1XYsmg/VoIcB6/Z7Rri82+dsKiOd/I0LohGkqZew59APnM
U3WSy/Qz1NPwZiAJtbDLQHisZHzIxb6hqdrPzpdACZT4otAj7XQm5zW3c4EgeN2lA8Y0QydUpC0q
1wGC6Z4hYD92e0HnkF6sj1V0cR1mwzFGwHwaMAocSGEEPb+M2NDgBmSueQfZa+X67GWiei09Z/xm
3/MfKcC10k96BMcdsgeIbi2l0PNpDDW5ur2Pixyz2Mwhvw3YFgFCwxY0lmCmObR/z48A62BqWtnD
i9kHjxeQxtJ7kg/tpHOMOsiX4xx3rw/RiaTh+RLW0Yi7fDIhFBqqurv03cl3UX4R6KXPq0DKPDET
eKdQPOgqvJPrG7wPzOUef911qsDb7PSRIzJIOfITYR+IVsKnhAXlpvNhIozK3p3riZSxH/GKBIc5
z2remgwRryrzuwJxkBWSZvJN4F55lsFu0SrQswJB9SSN95C7Xc9LMkyPvO+x9YGh4r7hvqTEBZdY
asAmrsNGCGDh6PCgc7SUk4jZbegMTs86h61VAtVK+bz8KPzZimky9Ywo9ByGZ6wdD7ajVfRH86x7
/kRCiL5HtFbC4+sVJzPFJTSjkBvjn8yw3KHKj6UdbfKpS2BOUBt+0go9SrcBPloHOEMrC34pbtQz
S6d61WP0PYPQUiIKhLeEfEetRkm++OtpXv/OZo7eRuLPzxmf39QEfgrzcFgOpBdfYkH/6iRZ/2oN
fS/e8+Kw4GFjD6MwO/bb6iXkPIVuuGdh1B65M9+xDCowiCGvh0TTy0Is1PFlTx90AFPS9VqWbl2q
PhjF2YOV3rHwbWL5K5UHLiIf0/muiSkRkN6BLErymC3Wj47P8dNqjrWk2IhAQ8p7Gt8Puy8F0rLW
PUduC6EP+NHnA9R4QbcvyMnl7zMuttXYxPNuiDtNzvyTZhjLjKdjgqEfQFG0u+ctD/qH9X0Ju+FV
dZh8Id2k1xg6Z5UhzAD5nvIy9BWtvX5JK4zW8XmcLEMIANm2w6Dvt2BpOZpacHAaeyjMGOrCzUOO
tx9+BHHwhHSy1yK2SZvQAnJDuf+RBkeMjlzPZ6a3vpqZHeojHBIkqOh0ipB1+jTI45/B9c2yVb1F
+UJOI+boYsC9fPir/7Q5lB+eDmBWjw35Rzbou7TvYEuULbBWj+4qrYHLcrAbAo3DIwxuvYW5rWci
AZDkL7Po9dOWaHsZVlx1SAxN1yzp/PsaqekRTuLsj/oTiT3Iz0jmnDNr0dDMcRmm6LiCvCef3Z6/
QuyfL2tGqwgRgWLXffcJjPCXaMu2wh/G4TomnXgJJ9zwmuSsSgmDQgY1755zDfEvREDX0VDe4NFi
xjLrSebB3ix8Dl+0+wgFx9W4iOTmkn56LL5/D1AzqmnRYS3eVxFPQLpNegbyDmzTBgMrFoeGLrjM
r72n/ZecXqakRdhK/B4gT5WJ86fnaX3WsxA3gXABBs8h+AYwEQHuwM7Igh3bV8yL63bvTJR9J3zW
cH+wKAaQf9AdpnCX+r6EZrn8VI4DXUxMdJHB9AMTgX8NLdaEnJHaRxw83XZ9ncGT46ygOA1ipc+b
I286Q68XBRQKyfshg0GFLTeWF471+xkxiJeAsCLBHiGXiE+giHjAruuep+U8Im80xVuBkXXDVYtD
P2Pe9o5tO4lladd1CM5jHvPXDmBc4o91irpYSrIe1wQCxmlP+g2SjLxsHmKBJif9F8sgu/Zy6m44
6woJxhECdDSoH6JDI4LNOtiLVEvYTnBHv8DbBqb3AmUviYanUAK4k/PFZKn5Ipf36Rm7C9j15CE2
dI96/3MHQ/OfJiOWwDR+ThYofevk41W7jDzgCr0MG5qhbO72escuUZVe5EMfK0P/hBFdD8a/+9D6
i35YPs0AlPG5KvaVjpB3xgx5sW23TRTsBBNtUMZoQle5mrsZhK0kqEz4UDmKMI+7ZyuTn1mf6JYm
66fQ658sBXC7DMq1XTJhaOvwz9hIvMR7ll3h02s4wRuHTiK6kxLY+GeN9vVlQ7pkQ+7gW2IhfA4D
ewmQNoRREiYF7kmkPLoz0n9NMoXJnwU5haSrBw1t6uPA4yB9RH3k37EbU9VXHvygbyIa7TURuOCD
QfnfZrsugNRodiUb8L5lomkrvFXeDeNgt+N4+UxxcUPsHb4ApuIt5EOMVEefns3UB0W+5ebXDoto
Z4F/oxxbH5gsjy8hORYMcgn4zglWPZHkdwZU6PMECQfdQDyWaZpZMBWbe933RF+9ufvrIAe9so4f
jVEAFfIPvUqBMVWGEng3kK8SO8lbtv9LU8+5ihCQndhUJiixw93SjvN76oBx8jk+NlqycCWXqVvJ
5zHw/78fE4P1DrvF7Y0V63LyNbBwoZw879uOsIDsf+wLYZ+Fec1Nrr+sYde/bmQDc8H5S75R7wkb
H7SGdm9QdfbbRHIKPC9PXwbV0S/BhxexOHNZO1XmyH2+UXHc5v9D2Znutq0EWfhV5gU44L4Ag/mh
XZZk2VIcO/5D3CyX+77z6edjy9eKlUzuDBA0WNVF2rFEsrvqnFOOYZFOiYZPUUamDZLZrowBYbDN
0XadBSXKc8riZXQpYUEuyO/gZrbrsiTn4IBmQ1igcVZRwxbaAISdTvDy0Sj7dZV0NvySOL03BniQ
qUYldwBqvmwRFlxR3QVRaVTZvZolf5NqsNeFKoNgUDtty4qcW4LFxqxPKPC7g8RjhpXuXK77cdU4
7GVZWw8HkwX/PM+6lvWdpGwcRa+P7ciWN4889fNA7aFu7ObEL/b3UJbOYgQesmwiv9ukwNBmZR25
e2Df9ZKqJgVWtzSPEYhiO5rXbePuWo8Fb1I1f/NxkiD0qoovUqOt0iSaXsWK9sBOV39gW9lA+TF2
iWT0y7rPoqX+PBhJ9KnwpPIT6zdvJkuxvzZy1kddyh67G+vx3uhJlNWD9dxocvMExJYtrpUMj5R2
lPvRzRZNZIUHKBwGFcjhtTRr5SAGqVUo9sCBJH+BjzLZpiycdm0H447PKr4DraecXOMuaJroMa9c
becmPc80hW2NaWmfRuVcO5L6rHyLq+be7h3vsy+p3hFFkefedPJFbFgZ/Da/OzZl1R0Te9zDgHWd
OyRvQn02kjdYpQNL1BHiK2XiVF5VRVkJRYOdHI28lbWqnht5oD40evxX6IC97MNcewYn5QOyO9ct
O5LQVLxVprXlwa/So6W30pENAyAgvyXHM4blTvGkuyrnk0c05dkclWajtxYSilb7hZ2FsoU4pu1I
2XmbvleSldPDmSnjMV064EBJnES62bNV9a2l6rnFIoM7B9us/OyTFZ9T7P4r1lX/aWwezNpPlhD/
u+VYNT/avD4NuWIvej3rDihV3LWZZiAe5z15TiHvmqTWZ8YgjQveE/a6U/X2Qrh80xB9uHDqL1qY
3zLKU4Hn1zfmf3/KEv7913TOe4yQC71aNBQtswrI0x+j1j+yqT9mdRv04cr89LffblIR/WAsbyVN
/xfR0tOPqonr/2Xyg6Lpt6xJ63I4/fAg5v2jGTtpfqoTtfVdlOIXPdMzjfiG/3gNf3xPs29jlv74
5dw3XVPT/E+arGhwR6FBKEhv/iNsqqBZqzu6hfYUtQDVmcRL33RNaSEBvxfdK0iKyiSFWl1ETRX7
P+mgQ7s+AAzIOVmq9f8RNdWUiax7+cCn/yHqSFxddkxFUy1a89i3kqAx6eJU6SLjR6FlByOVWUMW
FPNyH/UcpTXVp04v1EUCDWgtZmVbUi6zaplql9k4jt5mf3euuJQI/t25ivNX4GU+SY+82InBjuMi
n11tpx8KaLQMNz7on/k/gVK1N9O634AlKPfXIc6dn81AT6QdpSR4Otqzl8fJHvlYb85qRHsuhlRe
dh1vddUs9GfVqr9DF+iOHtk+xfchtpQIBYzd8GqgAZLWivPcTqlFJ6ypGMnWqC/EIn+gSrcTR6Dp
3B2rQbNkXcXyX9iRq2jww0MQYrK31C0yBjXSqB5bo1HZ9bFiFSsBIxK2bzawKV35ax4FrBKhmuzD
0c/28TT45DjnsZzr85sJYYrBDMpsH+WRVM3EYb5xvC7ai7m476Wl5/fhEt5tu+q10b4PqaauvNy1
7/3paOwhzZQOaa1cWbN3rz5TGJAe6jgjmwy3ctbnLTS/aXCliMFCR8jI025W1x1sHTBrrGvywoNG
VNf3Cti0ey8n56tkQbVUJ25D2ZfG2YdFffDy6qlIEnch+7LRwjcKK6gYcwu82qmR4/rE/6PdpAHJ
FuETw3SvzJwg9LbCNEfVO/3pJHGh2Gg3GgCvLav+rJgZQTPsOjv6eRC+nPrGTxPC1+r509tnzlJ5
CNsNKPX4WGqBf3ZdyViDpVPQ5DP9c18Nyqztqn4Rql29LqJa2ykK9eCc1ODGRtaO125oLlN7zE5q
b5MakSL/GSHKdNb1TrvLQZKAdurjedhV4WdxhErY21HVScHFdz0CU69uIHCYS4Uk5hz5DQMdYRdd
BGGjAGmsvcTxNq0yQHwY/WImVZ1/tnpyBWPZFhuvl+1TDoV4Bss1/O733bIu/OSVrYCy8HUpOKBZ
7O49LdIXbj24QH4gNSS5yxIXPIPB5gUyQB6rGVlAHwQiSdh7mE/ZfQGRfIa2Yb4SE6U9+Ar3DTOU
5WAiF/k3q+kPhRu/qtAp/HnuFNLdZKZpC0gms0YJVH72yu05CT38Y5apXj4CyVC0MdmNRq0VMz3S
lV2YxhFbeXqgLbUO9I5wXuYRKvlq5om/sRIjWGa+ZM6bVgrttSF9k+qkP0SWq90nPane0IrHz23c
xTO5CDw7pZwGGFoxcujqRjQ8OKPRX4ZUX3BG8LMH5dVZVpTj2tUJ7eOeQp46rOGwBY8ZdMyZOpTJ
t6BjxRA2/bNRUWZA+TmanhZi4KnnQm/nOSLMRDxMrjYf4NEdkSq2SiXc162SHPxSJytiGeOLh0qb
2O6QcjjDjgueE9vpljI7/X0GN+QQoHZwCW3TEaWIJPsXecVb2QTEuGVH1REWRl2RMq4q30hFWEoS
NL7p2z8iM4i3k4pAPFOdIL+TcjO7qyMVWxze2rehP9m/HN6eWw1jNJdAtyx1bZSfmsI7FcbQH9Eh
Cp+yDhBPlQBrGODXTh+zGKgo6TzDkmifxvXFn6gZFS0xiy4NyTIJaoiIu572fsbVDxkBHWFxxr//
jCItD0XapefBLsHotln3GKiAfl3TDxeGWed/eVF75/XkA1iMBiBR3GTllXb+V4vOrRf9VSVZtQLg
am/MOKo+S1KyTcKJj1afe48EvWTWxgmoxsFDt+BlMAx/M5qmvlSsunlJ2wKsZln5x8SovE3pWRRd
SkjlDqrcr61bDfNElvt9m9rDOYmKB2vyVzY0RDkZXeSyDUCOjTwX/sYJrdVQhyp86Mh/Veoj1DHr
xQXmuWmbUoe6iNtr9W0d5gFrV7ve1cCnSZd6watGqeynxdjbovVnwfZbfWAaNpg6sk9IH5t0afhF
dzoy/aJWe6m9p1aSz6TObbx1rDveoVTUB8dvlI2SOUE3E762KrZ+3X4aa7NYFZojbeGTKeR+ppdZ
VyTfeGPdmV2kg+r8J0ImT4N0M2gySyDEpqGp2IQggOMsi9pOgWP3PPmmo7g6tSP712rimE/LCG1A
NaxBMfC+oWbwICZkHjz/IhVzqyIm/gzk1C9d/kzzVm7a6vtcoXbW3I8JjItihoLc5QuObqG5zJoc
cOTlO1vk+uVuiKns6pSm9ubk4sn85hdnwA1BhXby+XkCsDsjG/PnT+5W0ZCyvj2pclMH4ZWBwtvN
Y0PrXEWBuBveu8gbSGe2++W8HviWlMo8bp3h1ZKTaF04rrz+x13FLdtShTL3r25Pqd/cstYErzqi
7+/RVVhbCyMA8yUby0K21afEcoInsOBZnMXLwa8kyFStvkgjxT9JXvF2BPBbX3RN7p9ST9EXw3R0
jUsz8AZ//qMIbarrSh1NNQdBqqlTOmtShHdvNda6YeypNRsUft1SDoHywF7mBbDOrSzapnz/T93I
a0qbXildEz20sV5+vka4kj4u+wagROe5+R2oxxp4QB8D7PfHr2BfvP2gZf7ZkBPkiKdZYYrBq7uv
g9l7e/gi/vl6ftoh4TmPFOWr3NFD8H0r9Zu795d2C1PPNsTiVdPWVcv6RTsxcdUEOSwgJHWD9siW
SkQ3sAxYNjGIeNVLIcOyyaf6Uh0jEMJH4W+hLqcG+lQk+EA9eE073GUU+OC6qsC4W6nxl5onfbCv
85obV0dIFn/+n6DwerPHmvRIWXnpfJ3ZafFKZP4nBcEx1OzKlM3gO4LsGopvLKFDEhOvujya/K9U
9i65q52a0WZLkQ2vcuyY8NTraj9Wg3Yirfg8sHBAeyMLF0PsRvtSk0HG5eXbkfBJaIGRMULo56Nf
xPaN2SPEPp17nYZk+FBqMHF+dznhk4G6537zaBl6xpcH2KFcJ8Yehi3CtNnovdRmeISman6HqwhP
XpefRajq62+h7UgB6j00s2LreyZpD2GeKM8k07KlkqMNUvq1B4RT0qWRYpnddFuWBqsu1ENoRRzJ
sQ5z1Wv8t6OPs7dxUg9MLco442NcZlfKnVqC47BTR95Lw/jz4OTKNtTMcnvjv8ZSSZT3wjSNbF/3
ibuBNDCAhvrN5YTPyNKj2sU9pHNOFRcW/tvTEkc+SZHaLUjYgZGIh08s4smQ2woZ7QG+elDb3VdY
i4cx8iDXhBE3L8R1pIODfFYbTnlSAvKkkpE+0cchPKq+rD69W+NUGwqC4kltkxAkOtY0JyyVFfM1
8v903jj9hPerXH8eKpCXn/4+d/1509zVev/NjDS2thEaEIgkBf7Bzj193hsqIC5L9w7CJ46uQyQm
vBgwjtK/xf0u2O9dd/PnO1kIJ14fwbxCNdrl6mh2GxMjAh72xxs5byh18+21v0seOkPSzFCQOxOp
jUxBjUyVPgkDtnhn5NKnHJX5M8K3LbloRKy8g2mW7GvezdyV2dcg7nGZdQJAvo43LGRWTMYIjVvT
SSZWORlrYzrSJp84Er7rbJa70voaJ466oDspKcXGzkIHwdLVfiWemOJhKQYxkTVOT1qDB6gYRMjI
MhEFMyZy8SwVD1l6Cb9d5hroRBSi//w3tj6qu4m/saaj7qaZCj0fSXB9/BtDZ5BUECXS9yCUz/VY
2o+2FYaHahKiEE9Ntn/fILPYj2xzg0Px7oeD9K1697dj0NF9Rx2m7eI3AJ3OT/HCr3nWt9j9Kyid
k4NWVzPjAars3fdb+XI0+eSxKmAaQCBx/IqKk7iPxbQYxB0tjkQgOyE4rkgoNzPhvFwchnc6R/la
XkgZCZAiBiudtg6c/SkBkmSavPZlOH/ClJEce6yV8GKhZWCcNdfLeV8naC0Yr2Mdz22XLH9c1NWx
U2GCwlRLvoEdnoeu2b8mpESW1wjTgF12V7W2uWV5Ec1qxeSLd7XJhf/5UzR//RStqbuJjXQt4u/k
Fj9+ioAvA0nufe27AVFvXk2cUUEcFYOJlATCPZOzrnV2qbm31OqgQkHiH1eRcnvRq0BbjoGhgyCP
9HsAQKTy/eqgD41OlZJB+AOUL5bOoJCY/zghZnsHPGsJAvOyjsjGwIrvZciJi0BNXgpIHFsDAYpj
1TcVkGaOJj8NcVBwELFRSElVb9Bn0Vv1aVQzGLlWsCu7XHvSosF+mObEyvF9rprWkbqOcHsWD8tM
lYpt1eXhThyF6P9cjuL3o+vs9cjrrHAXwfZb//mzsae/PT+Hflci5WvJhmrqtmHQOYUeUFCqP342
tRnI4UAV7ls0pAsF2Wp4C2NB7kQmgWIqdoKmBWZhuBTuy3CkUsFufSambwJDG6Lg/BIuguiR9Xah
a7i4pDDFJe3cOMawt1ZBWA/3cBZyyqRu3NznO+EZO224j4TbykN35XUywDBuQTplTGeIefLpzcyy
4mgNU3W4v0y/XUUhv4cWTcISHvVxlK8Bw8IU3ythViQLcSiGSorBZHhLYcidXu5/Cr6GDdOMj+j1
TopRUgS7NxOuy6HbBDxYLQ1oYxVnhypNh1XOKmZmkRU9CJ8YDHI+YJSnGLuz9rk8lFuUmuD8XGPE
kY/09uUKwnRyw/kX6WxF++UbwMLaNnW6x9ClVWOh/fEb4Fu+G4eDXH6P6hT5+6WVO6vSH6RDbBcP
uQRbS1gXl6W4tOlKm2HhobpPUyZhT9FiPkSC9K6zSihNtnTQEh/c9eBkP11GTIjYwFT1RZ119czN
4SuH2Sh9MdT0hAQiaGcy9UMN/JkmOw+9mhavnZuzl65T+Sz7Y79MM8k9FLkcAnlKi61t+hr4s0hd
Kl1YntEyQAej8r3X6Yp+ZEGELPe660UnW/PLtS7l2mUnT1unddF3w0vQQokZJau7U2LTfRARcWl2
93EYhrNaPLSm51OvN/LeEg+trkAG3QCRtWreZ66BmYpGnea16TzttOrR6bNZjBjEWS8c/6x2EGYC
x0ZnYfK9R9Q9XQeUHrj0lMhELSpdqa4bLKrJFL4gpqNR4bD4t0Tq03u3U1KGjyJQ+CQnROVdCatH
MXG9ViIyqCk9kZRKqu/0wr9NT4gMRo7I0Y7C7PKathB+kcAQk9OZV5c4Mqa0Rzmd+X7Zq1+cqQb9
5bIi9Ob0j5etAPH/+XGn6B+1W1lRGI6ss/0iD8kXVLNvvu0ekoKGk9fS16iKljU5VFoDASteKFmD
hMT0Zrm+S+zW6e/tV+FAk45Q8U6BzlEsonF8ixc+ceYYjP19+40v0nTV67U+Xv/yQ4PQ+tviAQYD
oHpMpqG1Tr6sFw+Xld+0/CMVePXAU4se8nCv01Wo5yn0GKHSf3ak1ltUEBjWFMERuxjNcGcWJHbE
bI8C0nk6QXf5GggXlR9OABAXV1W6FitUyYmaBW+IDLgGVTwPpYiFGivZRp5M3/1nVlQAr7OiAihm
6Snwy7lKJKdPGdB58J7933Bekwdf9tPLIHnt9zEHBiVcYrKx43YbquXfwLTSh1iGNdXDSOF/QkfR
ZhVq3qKdVjXQgmjkoA7GsRjkZmdVBip+leu9VhZd+2j28TKOcD89uE9u3/gLni3+uS00/6xEPQ1W
aukoXH3QAzOSc38BeZtHHOD5pVM3KTjcoJ0bJAOPhe7YR2s6QmjBm5HVjbfXiT5y9ANKZ3MRdvWL
izR1igzadL6YoGYxzjRZYrERoCC+Q72ILGvEmjzMswdZMr+BtuhfkNpIVxb4kbWZ58OL22RHVHW6
U0Qbjz/fB9ZH1WzdIjsv67qsg2WifPxLH56mc21gyWP/tS+pOMooJErpzNR7Awqx9pgZ0GXnVq3/
rbW+sxtDuT1TPqo2EX0z5sIUQ5t/MpFWOQlDDfjekLJyV8L0ldQ4eKHxKKzGTdtzG7h/w4Vudmor
5T9lEodBWqIbIUFsJAV/yZnHtuOvQBcjpP2ecbxkJtH3XAKfW0jxnViEJQ77nSiHRSrWXdlH0xkc
eM5WvqL8bhy0ODuLIqMY8ih58NoyvxcWhJh+GaOFBaZ3qkqGpXmNz8Cvwf6udeB+vbYQR4nZ25+Q
TN1Dmx9ehZ8Ern7n1K4NATu/9WudzNswDEAwIbPo/stKjj49N0s5RTEttPZl07F1er/cJkrtQq3q
oTIRGBqQsEhdt0QBobkP+wEBkn7SYkcxoT+IoyyixSiosHv2GpVxJ4InM+nccJg52ikGaXtwoOVt
cgeEZi11ycGauMRWmvRn1lHOrIQO+5eVIAvXAGoD3QLRpY3U79YwoKYiG/cqtQk0AdKUDJc9UN/m
hVSMKKnPQNKlD5Pes2ON64b03sxv1Sj4oaZBvUgH2uKM00LrOph+UO3tabj6IHPB8+3h6cNRWTq8
3etT1prb1C0v+tZa6KNfm+vGFvlF7bk27b2rOvkJ4cruFNaobFVp9Dm3jpY1Rnt+lWgvjsRgj+VQ
TeQp2lfEykb4SlQzlypan2hrTFs6CuCfACO76+smUOwbr6bY9Ik94XuscIkIU8qXLpDqbUWDpd11
GKFr7ZI42SRJrW40zcsL4Pj/hFxsy+crarrj1gg7/TiaqKqkSXEA66wfhavmrUMXr/4gLJ4xb/42
k4PVEMrd/OoTIdSSX5Vm6ktBran8Gmpyuuzq3txqqcn2Kx+8L4mWTlyEYNhlQ5I+K2V48WdQHbeD
H4ZLMnP+Fy2b2liZinPUk9R8BPz2ZE5++heCmnB6d43WDhKA6uCPtIFCuWTYtX1nnpHkDJ7qbCUS
T3o1qS2i3TxlqGiJ6r8b8RQG0Osa5gWrIoTs9OenJOWhX24pno2knS1bZeVAk4GPa+Ne69LcSUft
K6J5FSwa2d6LQbInztkAd/vq0/0aiDXKgG8xaRzLe+484/0sEXtjinhDJlUdI0uLgnJ99iWy1eGE
MxbDYMhzdBsRWXp3mUElo2OgphMLRL+E+ZoZrUy5sufCp3WRsjDo8bCSHdjxOaqBW6FIX5iSvITF
C7KkL5xPsBbLTVSDEBdmiBbBDhXyeibMxgYi38r6QViRP2afJs7gdKIYErPdoPxgPXhO8C1EuxnJ
WpLOjd5D5pyWrMO0/rzxyZOPlPzPcVefZICgudT8b85D/G7YGZ0awVf0vjRREqEK00pLRfV5pQye
ezAB3wMRjOQv8ughBdGY3z+GRhZvH30KNYq2XVDy6NZ26VtUgFv/3p6GQiadi8Id4PzYvzeNIpFn
YlbYnd3fs9bXtxJSb8h0TjEOOhv3pYSiseYP6fKn8wpJBRdsg0cqfD8+amP9OsIf/xyaLNP0hMSN
MMu809dW5KdLYVZqHCw1u3PXl+DY9edq3JY7YXpS8WIZfnM0vVL57NPly9aMH80kmzM1fj0DEg4O
uam8iLeYcIER2LG9CY5W5tAMJ9JP4ODBW4j1uALDY0ZRECnF97rldVUuZtWC7N/Ncl1y5WwLnRvJ
9dHl6VM3A2SmgM5iE1cqRB4HVATyldPgJeh2CXPMooynHbDqd5c4EmEiQphikGsLUS2XXkugfwK0
zRubzhqWBs8kCF7MLBtmkF3GQ0QJ6rMzHH2rDV5k13B3o5umc2GqcKMWEO6TrTCzOt1B+nRPYRl+
cSvzr0gZLGSnXOj0fpY81X4MxJjaofAHk5/uMb/1W+TU7wIaqswELKOHUEWvC0yBzRCoDDFxhW9c
fQ164LDsUImStQMUuWzFy08GfIN5HZx305VRHDMKPViLWY+tLx3apumyUMPDGGzdvNAOoROi0t/r
6VIbNfvQswubeV1XfGHfOM4D3wQ4TH75KW9cbvag+KJHkr4O1bheVaOcfylU/RDwZj8joOFcTqfK
+MvpSYNy0eRnqaQvkYOisxetVq8wLC2jZUyYWNqd8LESUI4ViHNhDakF/JbmYys0X2lu1jwFvYtO
ITkoNgeAHtCmk8plK5rZTD7q+eFRRSy+QU36p7DUeIk6dj403ZKcR304jST3kJZzUsS2VS1YGVrj
n2WncKfJYsJgua35L03dUH64eUPQapj2Mw4knanr1C9ts61ESos2bfPX3AVqi06OiSJ4gC6wFiiM
l2O67Bi71srlueqbiNWIqUuAmLoMpZGvw26SnKp82tkkaXwpJ+STafPdXIotl5uZOZT5Kl6KDZkJ
k+wyG7ZJ9uhwqwoclcBViaOmap5KGlVsr/4rJAvplsukiBfYrGuYI3dP4VidMsSnxjQKnqKwX1pt
Mr6oSLRsffrbk+EohxenG3tWQ71/HzndJUwarfaQ9JI6FwseVhfyyjWU4FIfE77rSugm234NvllO
3ZjXK/OeQtthStdfL6r27b7WQuiz6EuKumQSdI+KFHXPeokWnB7G9d6RImcveehPSxKySJVW3gcV
ZZpGFJpTj15haExEMyWviyN4/f7cqfIdb+3hRauMZFMNJVWfyRRhKpDKfa60KVK6tPklH5ggBkQx
Vny/vSF5avNevrt8mTUofRstYY8rQsRQT8G+mT01XSbfXf3XWHHNy00jGdnlemE2BPNq9JFQHePo
RCZaWfTo3yzziWckBjUJXsdEH3bCcjvFfnCjF2GIc3zLVbda7VSA9jjnd9fp00j+lyWWMaGXPySg
VUDNDlkZwI607v5l1xKhGZa4yAm+1tDM7shC+weBwemrIZlHbD4Q5TXSaiGcv5sWE3VufKkqPd+J
jWbtHBvTa0/CiMqyWtDvzV8LU+ob5SC7/emyyY0i+Qc8CW/flraxGRSYWm7fI4ICE9ZbQH7OFl05
mJsibJ4Dtj7wCn2AhOPoHA29U5CnGbVnO9XDO+Ezp3RBOEjUiWj1I6xx0Gmn7I5gLLs2r2DI0oYC
dpijP9r+CBeJnXGiknmQASktxW4ZmR3/kUL23My87iwiYD1RhkvpsyXMwjLtu25K9AhT0WJ9VkRB
B6ZpTPe53i9qVkv3Jipp92NRk1VXfLlbeg3KCb7d0ExDTFUSXRboHbUZHG+kK4Pnb7KBrngepIUT
MsftYiS5c/KioUWgnKNw8mWurR4ksWy3IsXhHRlQSo/9B8NXKZtMgyBdCD+bvgdhjYGMsF3oQGOM
rIdRar+IR0eVeeOqzaUE9l7n7SDDm1sYhBAgER8S0NlaTaOt75QuhTQe6WJARPExiqzqIKxrhIDe
irPeryEiAq+n7wt3/Oz6XBQPO1Wp/EPtfr9xC9NqVf9AqkoY10emeD6KObf5fn1YiqNCP7SVTf/m
6WWVI+iyp32LT1uaClBeaHQHhKkA7dlxT76P7k69bISfG19voejRsLNI6gcn1t2/zRqV18EEBaHk
ywwk8/eqRoQfNtAXLzKRKCXffZerbKhViVbigxpaB7TOrEMAcwkAUPRIU09tXPiTT0yk9tn0WQO2
sjRtwHsvnKctjXyvqbk+jVeZ0x74Fjzanq9/ez+IvfDiCf85mKZqxTrSYD5CPT22D5Jf0YqnK0kt
NoZUshXB6SggyRdF7eartIOkGNC5HPmRSXWnqWW0MHS6O0hy5KzE4oCnz6RsdYwlSFeAaffX55/F
X2PFei9BOHVaL7TVqabR8BLpQG/bBVH8ifgXxdWbr01gIlpCb5ATfTyrO0vOtWVRUkKgndBMRGSN
EizqsowOaH1b96aLlk5UWOpWsoF50UrR2OXsXHflNAjzOpSFvO602N9eXfDQuzVQq2D8rJTIz1He
WZJ88+9VqpEPPVXWBwQuTLZUo7VuLR0FD+ilLZIkJv0vpml9Cgx6P2Tn4VHILEI4U7Ez01rNWYeI
ttwpSOvs46hWVo1S8uXRdR0lEdd6LizjWz8a6Y+cXoSWA5x4NnoDuuBl/zWSwFKoTeUuBpLiM7vN
yjPUvZmjquZjXNnFOQubYCk3EWKC06QW1NbRlZyVmBQuBIHpaERCcitMibZYO9ogscHvItplgDJD
fVmLDyNCCYvcgBewKiraTQQJxT9ko5KdrJtUDMWhcIoBBjWC9NMQ0W81m+UppcZrjDB53Jq0dO2l
u8j1VWvW62Vw5wfhS5/1ztEtEueIdiGJWjWQ5nKUD0sx0UVZv3FLT0IQBtoiCug8Vux+eFFVCie9
9ZzDT9x5fV7NU1I8RaKH4+cxhfHaGGp4EoMnPTVu4T5IJJ1PtYGyMhIEr9d5rdQRyYSRj7YX59CW
7S8760MWChCK+3U8IF3ceWgN00V34Zhqtg86Wl/T+Yo2gBMo7zcRuScrqy7XXzS2ZyeP/KfGJuNJ
WKHh/WRNc6w0KDlPkZmCdt27Nc0Nphn9SEji7uKsCR8asLuX+62ISfr3ZEIvy3VBgEgn8SYd4LCb
J/dDrUifDbual+XYfnKlqj3JSrqN40z6rKdGvy+0WJl1U1SYd9YaJU7kSqfZOPTp3lnlsBzQqZmJ
S6tZHD8gDPvT5qCl+/u6dIEsijs+9LSE1g5IA1SRre0ROD01iTXGfDJBvGxNKn1KZ1cnMVAuu0e8
yVjWbnU0RAaurKgH+wEyv860+Ls448HI1q1KJY3mhLzCTIm9mRqlD7nWpkDype4Y+lvhubqvob5i
JA9iIk6UfgqVIdGu2xyO1ibIZHVJjryagXJHuhxwmZK5P6zEDqgQ1PWTETtQh5Rm3AO1VXaTRuEk
gKlKiwvQJA7uHHNsn2TPojekZ//kB2UbHrIx+4pYh3bi5TOXY+0t05LR5AF8cn4SeZfQtV5oA+Ne
8jIqSdB52xTZnZhsvdpZUHaO18IMNLNe08NOXYirmUM53FmqhCQiXQVXrZKFpDQdSoVuaexlncpK
SZfNWefW/lfuvcdWibwnWKn2JlcTbSXTReIwTBUudtPrqpSC7zSyQ8kvipuzO3rSuvGHYQNCpj3F
Iw0ARUiI5DYYNfk17iQ+kdYHvKYm7b/kwPXfLCZFG1AbbKxJF/sbpAktCgDgOnn8GgRI0rdF86Bo
UnWKanRO84ouHSBq6pPw5Val8NCnjakwxcSIUOTNWT303SFzaulsIK2cjujTO8jdw5d9P6C0njxq
sqcuyUZREba0GpnyaXATg25ihvzXKEnVLoW1S5MTi64e8jSIEGHq0GjfZq4n/3SOuE4/lF/+nN9E
f/Z28U3HThkWInwM+Bm//L2qUq78LtG6L2qbJiu0ApEWndYTyjSII7jOvNYDuT6hQRBuhY8Ogdah
KwwmqANUa0tCPkI4myiwDwl9j/dRa7EFyjw2o6ZyvDlq1Vi9+Pr3o/9/XKeWq9rwxrWoUxoQE2a+
TmJNbIuF6eko6omipjAR9ach31TUvM5eg6/n1tmk5fEx+Gp6VckPoqHenM5EKG5mWXa0h2iTTIV8
MZCvR6Pb0bQ1CVj/HI8O/ecsup+rcvG1jAZpBleifoQvpm7yiE2kj5YD+wIE58O+Nb/Tkbri0/5u
Ro00S+I+vIPxW80R3UFSs4/TF2/gkS/5vbIWJnr1nyR0dx5TlWIcyLF7zdFQ/I2zauPT63B5MUP6
DZidOxy6sB0+a+mPMBnTF3jw6Q4Q3vTN5tIwnoJFZssVurrMDro0R2W3fAoCuWc7wW8gLiYngbcS
v8HF1J1PKP6ljw3iZaeqNe4Tj76ihhEG2wZ45KLsLWjoce4+BOGEkY2K4Cs3x5fAzrSzJofa1gwU
f4VcWPlqW18lWp9+vTnRbZTnP3//6ap88/3XLNNULZBPhiqrui2wMT+DsTWempJjJp/NnrXIZ12x
6TTjhyaNzWjvOFHtkdJxd35bPPpIU6+FJfxU1qyS9hTMChtWH5l3YGCbDkUIhMJho6cIqSdzS20U
RJdGJOBaoz8VhYmiEOK7tM8ZTsKVZn27aqW0XghTTOiqczbLBtjndJIFSZAGauOTsMTQuwp0ePqs
r1B9cZaI1Hora6ysNd1mwfaHwPhYZKLVJNcx2mpwVfoAVIKdDE8g6bxtEf4Paee13DiypesnQgS8
uaUXjUT5Ut0gyqjgvUkAT38+JKuLGvV0z95xbhBIB1AUkchc6zfY1oY9amwzGmZa6nhkr+RDfHnk
5aMcoaximvUh6FR9YfFa2sbe1NyZs9K4PJQJMjxmaqE89qchnM/kCGceIfvlpf1dM3x7WXolPN1+
NnNCgLvCReivs1q2yDKJXtfFCMv5MZQegO+5ozKot61qnz/FAWTxWoe47ASICZE2qD24GQWna8ig
1YOKLJtvLkI3D/cw0ZSXIPa/msz9d7LUtXepWbjPme5n96oT3pF2Ul70LhwOUFMw6rA65QWyJNIn
hFobAXLyASJg/sBcHd83/EPCRLUelZhDFeIu6ZVxdZB1GQpzBYKGWz8u+4M0hlKKsT94qe7CR5qN
omRZnl37uHNvWWTbdxsSZNZ7bdhdNnEhwYt96JfPEkYhgRPyzAy7Cp9FD6Q5eusussnNh35WARO1
UeKJ5YFm3mnIOy/tmhUU0lnmnTwgjGvd5WaJxE9t7cfaipxF2yf+qUak81O3uGrHxYWlq+JScED2
Cfn5+ZAPeBOghCYLRAMJOxNZfik6fbrJJ5GZC9niRHPyydQI286jPH5MBxexfGac+GFonEVaiPQs
S8h0Z+Qvonk2ih/kIUtJcU0tiJxrnVmGrOVLF9n7Pjzl9fhTypkkdunKktQ6iZXpQ4mc26XUZLqO
6Z7/oQ1DKx1PRLSdA2zh9lYYq3t51ophupzJOvjgCIaLFIB+l1Z7x3LLPYKEPuk2p5st1uS5ZsKX
zmI8OPGX02+wnUReLuvSo+768IKV0b/tRDatFfKeD+gDRiszD9tnzCuchS/IWwx99B6zn/yBTSM/
5wEF9hjRJrOP2HQgTonETYCy3ph2x6xS3O922Pzy7db9knuFtzBLLXvG4JS1sQsp8t8n1L8pCLgG
iCo2j0yqTKY0f4JXoaQT5gIZ62eUk9WFfNeKsquW6Limexm+HhQY86Wqpnv56pWtWYScn2xVcTK8
tF7HylbdGm46vSjv/7fx8nJyQKiDMLbqWh/xqUPLFfcfzE7/J33A7oCDsxlGwPISxHJjTxxNPZol
/DrxXKLajLSMLZ5NNu0dWEdF0e9MxMJfJ5RM9oNTzBlZikQKVfw2jZFJkqIdOMC8q7Y6Ta1WvFoW
KnRjlW47q/VQ/AzR6HWbamv1uv3cTdaD3AiO7RQuXADPj7GwsKQKVKSe29h5VnrjAdncFluAEG32
odqrTZG/WQqw8Yhl7gkRav0Qzk4lXmH3L8jmvMgo95+uWZP/7oqsu3bp6nrDayFKZQVz2zmZLvII
uFnC4cTF/YCTOmu6bgzck04KFjVO4X7Xs+nB5qH8jjT1uxPig2uUGdiHzJ9eYc9CzUaK7nlwIGFk
nt49pmj1IwlGkELFkHHtYidyl+eYMYALDW/9ulS3Q2e2RxtbtJ2uDN4eH+Bsj+DacOMIoR7wLygQ
wYKU7EUFusVD6dyWsaWsbXeczjqo0FlqrnvI4wKTw8htn5paZy+v5+KFiQtj0mzQvkQONjlNKZSv
zjR94S+pf7AAODmoCr9bItugqxruA5I2u0rw5yCrlt6NxVjd52X1fYgN7U0LTOw1A61CoBJCNipF
KMVQj+qjs63Btm2GwFHfwsBCHtsNn0R3hypLcjN5Y7wrkWyAKYW0H0mt5IdZdYuwSrr3sXKDRWd3
5XPkp8FGtxTj0FZ5cHJR4Vqn6Hu+JsJ+Ed7UvStJjMOYZW7sItZ3I3uaJaLj3UNW+MbG6NQetegx
YUIMyk1Xh+Vjk8VMl6GRfbeqaaOVdXtIitnbIyldlN4UbGXngyzitQMBtbbClazTEPfBg3duVrOY
U9npcurNw40WK8Ak+nAZ2dmNWrF01CK90RGaWg1CrW99NdL3nZ3rmwDU4hOAx5wXjpm/G+GbmMLp
R86LeTnUuXqvV1O+U1CJ3JlKoJ+VEMZdUDnV9ybAKnkek7vur05Xi+cyM5NNx0/vYBkoRGAa5wBY
R+O3gALJazHOEOQZHiO5+pgPxrxKkfV1Nz2C/Pxdda0nK/koS8LXBwuKQXO5xj/WyYvIOwx9+iUz
gAnYEVbDkIWCJww2mts2c8+6EodPssq2cJUjmXynzlWuhwSpBeJ+Kxtjy0XRNSYZIIuePhKPs7cm
tuENrk39GnrdrYGI6Z3dKu0j3g2HIE0IY2l9uqs0y1j3c1QLCYd4gQ0q3i+G0T3qXfChWzeCtMy8
VyPBhLIkTJd5Asy6jgbucbDArsmDLGbJyP/PsvIV4SM07rQiOMfRHokA4pWyShHWV0P12t91k82D
DgygWstWVhnl/8X71D/hFF0IIy4oT1KrPJyapn4C4FRGnk3YsuvP5D9JxmyYa8u9mNwtynv6fTWL
lk0e2r1u+7s0t11Lc5vs2c6vdVxaPrVde/65ZjNf80/pz7gowStbzEYJfu+TTvE7QXrFO6pND2bS
tcdbWSMPI2CprRKnSKL8z4bGTtkFyECx6+Ld69X5PkwsgOxzyo0HHGeR2t/JkjyYTWRtmShq9I9D
kYBAdNGd89xxi8rXcgK3BAew8+6cMfL3mJvcR3ns3ckqeaZEpGu6YMJ78k8D0a0apbBgvI3xRjKz
ST8H86p1zCpstxOlAnaSW4+hFqsH1g8J2mj695o471Okue8TirbPtdaLzYht3F7zE+vWNI0QxHDQ
3CB55q2JRsEsaq0Hp8zKxwQp7iSzi1c7F4g8d8QGZXEAr8isZeHyMOTl6zjpaCRqexvfsFslzbMV
MSkdtklh85gLq7gN6vWkNSbceQU3gVxt130GCXY7TtM3SIJiMSZ9uyYy7T53pf5gkGz9kfWkUIYC
RgDQIHuHXigv17/3IH5ZrBDV1rcQebTNVLYkNfQsO7EHLtdZqWYvvMt+whPw33X9rWu75pyicGDu
IKMHbJ1Ki7hOap1FWmj7mEjJGsy99UUtlU04WNkPTUl/9+DTq/uZOogPBOmrpjSbJf6JLMFnyC8h
ddR9a/bKegnIBcxppLjicIHI+WGHI8M4HAc1wKu4IYvSKg180CaG4jwK/VegmbeEmZPvNdzeRQ8U
9tUtqxwB1jR5GtGfXfn8Mec08tpNDnT8ZIXZuBtaoCxj1IcHf7CKXeEW7olwY7qJa6RJ+I8hDmOQ
UB6DzG42rMGnk1GNMIH0wrgJVGX8kgy8A8rBI2bu16cBts1C1pt+M62McKDbPHEN1fChG/KjOLLM
M5iCZdeqaK3f3ZIEqYnE+8WrPXk1+QoRc6nfAmRX1qnthsc2Rik91RJ/GUCz/K6hgBSo9o9IVYvl
1CLFbgeevm/aOuLD6tVrUmS3mZ3YP7I0fc+xX35yqqr8v5a+1idmAVOVByVfxzABsQITuhuxhg+x
BDRENQfm/PgMWsfDkuTFNTomXmR79lbvwRhIk+oti+JyYSttd9eLyrgfdA2JH+qTKVn3o1iFsI6W
RjkkN3IjIotRY30syla7aA9VVN5j4pUefTS+N2E9lA9pnaDXSrTjzcim+0jicj33prSc6ldjl9/w
K3dfFeiHy0xo2Q3Jn19t26gHRcUAoOzK8Sv+Tg8NymWP9VwfAsZfBaYxfu2PVeyjSKsSepc7+iKZ
VOQCi2Ap9/ty+0+CazhFemnd2Kljtls8f/IFCtfx1kE2EmcJsyBXiW/u72C6I7QVaOn+6MR5wAJJ
HcRRlhEkFsdgsDqyEgOywf+zQXaxS5shsiNeucM6c4fn1rTPEkkosYew3NPjXIVic3Mflk6K1I0r
VlBo1ZPrtAivqvNmSFVLpIii4WcbwarUA+uX41YPse8qXxA2wZswrrXzBFmd+V8jFvdneOSDGZPD
+eYuw7HjNn/VUf8wGWNw15m+2GGUl9810AqwCrfzL3UdtRv0SbKtUjf5l9Cx3zrfFOeomqJHD0qn
rB693N0h4oLU2DwoH9n9mXrtH81QbV+jYoe7T/bFK0ob93NgH7I4KOMjbLM7qSiS1/6tE1vVUyBw
uROa0a9kfZAHd4DqqiejHVc5+uB4XJUbs21ZgrOSPwIe/3i41qlOK9ZmUWPfPne5NsgiSFGxhqGH
U7jAmmnQs/Teq3JvzXJD5UUZ9dsozqpjUI3FTcKycJ+BXDgYPKA7I+46tIoybaMGPZSJeMrWYxYP
Dziz+cvSzZvnpEUiddC07osa4p+UxaPxTffnHHBZvNdlsxkTH+eqydq6FlhUhC/82VUiQuCyIAnj
O+2PLogejX7K4189YIobmTEbGvICPlqU6pw/K9xo7zO/3cs2MjqXNmMmxf9pkzm5v4/zsNBd9SLX
L+wBz8S42i+8EL1oQJlwY/HuLUOoiDN/tw0cZWOKtATqyi+ye/TU4IZlfPALotpN6GNwSSxEY6IY
ktvUw/dXRWJrk8W68+jWZLEjJKLeY6yxXSQUag27qknPlQcXWflty2JgPwTItgUV681KT8e3ogoO
kZe2p0ZN8A4gkrcg8Bn8AnKaoTj6Synbt4Lk8qvTYYxSuR0Wbk457iZDx2nH78xNgk4owtRptEnD
RjsYtRad1LZK14C+kldDpC/oAHTvoFw2XWKG38YE/aDSHsMzxAhmmioPcW7qjXsnTEK2xbr13RFf
WTJDN0hzQ5wiSVOwh1Ic5vykmPkKsgFE0O8zRIQH9A0w5lFHyz73on2r8SH40rvjuHFyk1jjDMRq
kWBRO8V7wpynOsJrwumxNaMvuO0BV+PnsZNFb6pPXYM8c+237ezn+ajPvbzCSHdZi9mK7EXwjsin
Ev7ILdHdkk/gqyghI11BUlM0OmSaI2L5f8BWuLKtFKTv7mSVkzvRrkZnlVyBcUiTAcJF4Hhbs0Rc
FEsqZdVoXfeU2ANWtHUvvrZBeR/z68BIWFknSVKEC4TjD6PRB99btEYXShCZz+p0e1kYKMkPJuoX
Hwvz17LVJuxSkESXRc9DqBhrnPxwaeXPEnlg3/573Mf+27vPNgwCxDoIfs1T/8bwxvIPirRdKU/C
m90yfXyRx2rq71SRJfsGG/UN5ODiyS9Ylph65vwswQUGLQ/xte8IixcX31uWBXSPyvyprBDaxbfL
vnbPVJTx5KVT+I37S9/50tbMJsE8U19eiNr51AGpT7GpJ+L7Xrc4vXRF8rVtenMZ4aB4NpNa3xXs
O3aYo8TnAI700laK4GsGIztgUS4H9cJJiIKC05jATejzTFBipvTk4Megz9n5EOG9pwS9XElTkG1/
SmMyfW6bx4Fycf4veau/b5RgnBgoUajA6VSkVT6pJBG+8U3ghM6TQWp3lXRjUr6mlr8AYpZsAYo1
B1cVMJHlad2Rjmznw6UlNzEykZUibchETqO7DDILJKk9nSTORcJh5NknTMynohDWiLJBa5s7yFJo
lHX4+Azk0x4dDUv63O27g6ZUzrFN7B6PP818RqokWMy7oPesPCKpYf2UgzIlYpATdxvVYM8vBzUJ
drFq6BrPTlqy1E/vdMSYf3ZCrF294SmpMJe2R8AwsPu+Oa09ffE0vGfgslgP6phAAk8i+9TGprKD
f6jeJCp+dxZwgY05CWXvheZL6BNQSwHZHAnReQfwobOd9iSecjhxvCvF+O4Db25NfiDg8cB79PGz
SDxrHXn170EEwqPLILat1Z9BuLSAFKiRDKxTPboMiuc7zdumy518XRFPqm+TIgEAtO1N9LlygJ3R
C9LG3+CEaUcsTOL9VMYei12ijI3PWrYZhmAnY5CVoRYLq8IpSLYic7eY95vPZWqthAp+U1E0+0vZ
/2pmnHvbtcOmJp6yc63Ymaux/ijOgZl8yZzMR6YRZnrT6K/Iqfq3skoeZNHL8BMyqvj4qd5sdH3Z
ZQKXnfEh6YwR1xiEWMmAQJ2fz64HWZcEfblL8iMzlNuzb1Mf82QGHOP/ctTmbK1jg6fV3dw+6r2t
P8vWsVOtY+09BjWq/XqWGK/J5G1I0tmP6uCE93UoHlN9IAlmNh52Q1gxKJNurJUOPaCirPOdIP6+
kk+t5o75zhvd7lKUrZld3vjauLXK9pc1b80GgPobwjg2VRSVWDtV4D8f/OKnMToKTsqjc5IL3FDb
RI5anS5rXt2124novN6vCE6znElQmRRqjIpjE4KuRvyNXWawgq0eHss4zB6tKf5YP7Hrw7s6e5z7
W13mvZn6MR1B+GctHNsEFStTfiIs0m9Y+rsrYfTqzkbrfJ1n4bTI2tY9tUlYPCsYlsh95ph35U1G
fHgpEr17RNYfm03XiDcyUYjLOZYBiekdE76y1zw+l6o2voA+e7qAYMB6GavJUNQNa2Nnn/nYubh9
y/YybqsvVpucgznW2cfl3s5y600kAy4vrMtwJ4/8Gw977G0UeOZDmqf6wgWr8rPVN2bSoLeuWm95
8UAwuIBE+NeJonyu+diUg16IFx/7YJ/kvKmQ+2RSAezLnCPC3VbmCPKGlJEeofAtW3toklUxfned
BVrp2Q+ff+cSKkF7m0ZOcuysIkIir3HeuqxeN2mr/cgKTAM8LZnuUxZJAAFtd5NGwnvO0AyUPeos
YsMapc9tmVbbzs2jGy3tqoduDr7JHij0bUurH/FBCGDPzHoj9XwQKmQaNcywwcF3YpYui6nEK3OZ
YlL/nA3RraGn1Vm+fApKDCjP8mc8t11LrRF8KP0Z5/v8EP/97e+pzt/f/zPchsyPRqLu7zo92JA0
SqAOuGl6+1rRRHcTYUO79DysS/oitg+SGCHPgs5nA2TCcVrFjY+eXtv7my5HkgZyCjx8YhOHChMs
sufqU+Ik3tpmqtqO2B5vbB9/AwkmliDjeFYqagu0cyoIaxGCOwebmfXFMb2X3E30O1lSgwEj8vgp
iYjaaJgH7pm3MdbKHesNxvVPB6Dcfek1yi3y8FgYwjC7HT2lIgYx3KMC2UD+635aKGa/1UTWwC70
42uMduAyqtMzPuHitohhoUeuW9zWnuPvYk00NzW704w95Hrsqv5x0NXpmEbdV23S+8exyvVl3PbB
xvbIKpS86356doOpIWijRIuVXeW338caHbjMzEq+DzQYhebV3zSe9lwvnVdzNP0tdOB8i/pidx/a
5SkFyvuWZsZK5pXUFnWpURTh2Ymre6GE8c0wRPbBz+GiyAOvTxCKRYXc2swTmnlV/S+h874lQxNV
3pew8BH8NdT64Dpje0dKjFdpF41rwxqqTZ345l3N7LQUmCRsXAGiYAFrG0Uh/AEeXF+9M4DBfcOe
oF4Us+ei75TYZ2EiUajua2jl/XfXjYpFJepmHU8dhmy1iq2yaolXz7YjnD7C/kcAHb4OKhEuOuOp
z03vl9XjYGbnu5bs/Gp0YCyMib5sWw2rZyw5cKTFqKwYmmFnu8reR6x9rY2w2NOmX6igq1+nvBs2
Pbi4TeF37MDz9k4vwe81gA6/d4k4uyRb30k5EbNxvGXghy4Od227T4HFSLYfHf6iBebj1ENbSI9D
EMb38lBVqnZQEiB8c1WiYBwQZS6O7lahnYQzwj8Q5ZfBLc+VnZdPAG+ftNpL7xBRUp8LRXspAs25
1eOyOY1WfYYIAKQ/i2O2cO+x2uVHNQoePHjdN4GTRSZE7MI8KgSgvfUU2tmbsIkal51ab2RRwa/e
Ldke2novbjtsCxeBkudvphJHq1rtwoPu4XyMIwX4ZxSuJIMm9Dir0GxKyhD37FH8rpeNCUFMwjVz
F1lGCeur4hT5qvfHZzIj+V2Vxs+sTprbEbP2JcsnbS9E07+oLjM10PBsS5DkJ+9dcZ+5vXEaBmdn
pWYYLZFFI6BnAkGfG9XZ/LYfMEPEweo7OUZ6CBQSbrwIzaxLOUKZezHCmlz4Q96vSyLLLyxjujXQ
e15rc9E2bG+pelp3k6MTv4m8clyKtlEQO7KN/HA5dcyObRIrLncp5tok4AXl6piKidtShN4+b8Zz
NcbWnZu1W3afa9MzfhZCY4UXt9+FafXnqc3KpV649aaO3qYaoG/MTmfs4uaXMB+F64jnJgm9Y+VP
cIerFFpF0kEiiZnSkfDzd6qIsgUW4uU5U7rynM9njqmdscmu8PGgSjb2RYProJglZ+cegJuyW0Wr
vyekhIvGsZ7qRO1vRGPXS1l0omAi8pZ8i5XcfkLjXDxkXbFM51JZwNiMgr5bD+qgYGDFATTZ77M0
MfrZYurbtera7drXg1FMaoO7/xnp2M0BFO+vyi/d/VA18Y3b+R6U0CHbRaYWnEQUNduwNpJbUonj
xiiN6m5ya2ftZUh7CBGcPd7MuyIrsgO66O0+5PHfITLrHg0Umzf6qE53Q9UWax/wx0M3JUjgm0J9
KtP7usYsJ3UnbKJ6rOl7s65v4sBr7zBKiYh7pfWb7ucnteJJx971ptPy5mtcd8YSpF52Nki77gBS
qbu+7JJlhb/2WiOKeqPZXE1YyvzKEDiWOYb2zWZjoau1/e6W2aPGGmLZEBU8C0NZIy5S/jIhlYXM
hW9BzycUYVKcrTzqdvXY3ro8SttEd8V2sMDKqI5LbMEO9VfVar7rdhb/yu0TKE0EFniYzza55zcn
RAC16rXmAbmXblOleJO6Q33wYnKCfqA0ZxhGuNI2ZAKqYsA9rU7f1ZBtlpezJkFkNd9ALywO02RY
Jx0cySr0hPbFFOOJGIhLotLTmLI3jWpX36LQmtbCVas9YUrnIW/EO9wKJkqy9uyIG/seJ5r4YEQB
KnNZP95m3rx9sazvsVYG0DLacaeFbYddFEskBLruO1C6Pzxgcgstz8aHMTMFCPNa3dR5370SniBB
Qo9oXjjjjYqnsmgKcADNTnWC9MaZPMxGp7g48r9MtqPa2neeWXmrSMxqRUPs7UY9Go95CRx/iDz/
yTLN5uzUwz6BmSoMsTAq0r3B0KanCBnFLRnkdi3BXQHf5coWUXUjoV8dBgsgRdwWTSOgX03nLjo0
TZ9Utc8fVL8gZNpaB6vuU6yUenHT4TqD666Wv0HEeCfrMpwxtzLPhRH+jOY510q8RdkrJS5LxGFH
D9vUPurH7dAn+UOgC494Zdf8sL0aMc9Oe1dIWVRq5DxXKoq9mpa8uWNdrvDm9c7ZfIBgjzVxzA/V
txVdWRAI0lZT7ZTr0K+9s+zoeba5xTDPW1zrEPaC32IxscxXkd1Sa7DP7uXal4ultrYNQDX0YnrF
6ihcu0WZn5SAACD8QNbPvZEevdj76iSGd4oM9tdh8zgZRrTUJx3BWg+We+3vHc/VTiUEleWEzj/Q
E8w5vLTRb/I+He/K+RDt8jHLN2yOo13JTmFl2p3+itzpN6Mehl/k5yaQyixU2G3XCp7lDd6Oa0Hs
m+kyDaa9kjJRm4p1PzCP7PA/jVdpZWvPdhw4Oz9RcqQ2c55XLf0CZiZdTW7Dgkstx+Pkgx7BotvZ
xLYxoAeUFBtXHZ1jUXX4jZGSe7QKJ9vJuutBa9y/ujSuTlzNAf7FagRFwqZ5dRvRLHLHjF56zCVW
fWYZ58QL2aKChQDPvY2NCYoAhATwPch5Cr0SiylqT6I22AISoXrMyDMtIGUPN7JOywwM7qcWUrHi
nmMjct7JReHGsmz9wH0IDFbJeMh/UxVl3IM8nfamAtNk4aPhHo1zaKJSBAvB5IvSROmbUEMA68CB
ZuCySwA83INK75H7M2xcYvHItcHQW2FEQjLIoqNaDvlNNOU8D6WqrCpn0kntef7D6OBwZwcnuNEB
vkuxQoAl6ba+Vhf3xNOgJCsIaitaC23cZtUEpbZ+tosxPg3ENQiFtPVzUhburZeYT/x+7KdphM0D
9fsvhrgzq8VcqWAVu7hV1ZMAlqRa2RBXjX/blj9kwQ5DdY0DV7JynHo6J0hjLQytHWAmGNP5Uofa
x1bHRH0hi7KB3QIaKQoaMAwqRZwsVStnATzLBQ6eUx27Lv19lhplskY2Ehf5SDQteVj6XE6Zifhd
pWq/wboDWTwLyUlFhdqN3xleqvOBn4F308G0MtAWOVm1zQsgi+/bSkl4/JkWWcE699qE6bjPN3Nj
1RihybrWLfZ60kw7bL51BKZgduG9SBZ+QPtQzdFUqcZbsk7GWcUtbmn4YXAf8qm3ozOmO4WtZaUH
E2y0cQ4h3IFgXfXIxfOaBrnplTpcnNh86yH1ncL+J3LfJFq7scQmncBtGSUOxnANa7H5TEuQz7lU
yrI8tM4tWd5x03dRuyZsSoqihK0nlPTNT8LkK6YmsyKK0r4w32vLNvaDR7Ao0dqMa//OVvlRRMk3
Nlck4Lsa8H5n8WqZi/IgPB1UreURHYDXRpM+OPY+FytFpPrZaB4is4HYqNpIr/h8wUgioJysenV6
49s6noyThg1tOREPMBMrXUWTYtzLQxVCCWS11W20QP1dV7ddR8JGr26GtDYv/YSm3ZLQs49JYXmb
Mp5x4o5m7tuISIuHhvWTFtrNg2jw10Sg9cl0+rWXqMr9vFD3u0Z7NUCsHgkQ+JeiVWbZMh5FvMn0
Mq7RgcWJp8SGZIsEU0outvjh+nGBg4kQe561iB2zOdxbKGksRy+dtpbnu4ekVl6wEUweBAxJs6ub
pwA3MUy8XEhPrXZbBhi+eYawlj0a1cywFHGD8rdaT2jGb/1bqwBUBXXLv81j+6c2TfFrkMX1Deba
ZIS8IHm1YcusTdFEO9kKIwLpxtAsQa/Qit0NWsWJ8qi6pvrA+wMYC9WD08NbDAt7YbPRPDjKBGCw
t4ydZTTpChURG8ZU0iDYBHoMHrj9nBFKwEfHVVfE9WkdVW1bFrzelcSxCLGEyDcCE13LsbrXB9tS
K7v1ZWwH6Iy3PXG+uTMrvGZTTLPD7XyppCf2Z45TdSkC0+KFNQ7qRnbORUp+czAR75w7qwH+8nVH
YOwydhj8lUNCeys7G1gIr+rQ9S+tqd106Ftk1e4yNhIk3npSQvJPSKYQX+8W3wFMwXaW4/V3PRYc
mwyLWpxFD6BPoielWfaaKp4Uzemfsnp4gUXlnQozH3ZVD3lTMQZx17VI0EW9B3dIiexLXat9qyb0
1C5VPWIFtybJZl8t0bnFssIEWB7uXRxf7+Q18jpK0TzJo62bYzvq5IIlXuSsgFSnhyCA+A3r7UdO
cOpbWWJoCMrDust8K95Fg7tv2yk7d1by3KlJ8AofWd/jr4MaszcEr3XSthti7RjEzq2ABxr8UFNv
L1sLs37MmqI/B5FrvHTfmioLdnqIkXoprBrFELteNfBWt01MkhNvHWSQvBKXonVsOX+dYgA47k3s
4/Xlhw4fTs1MKzfJSPggsB58SJgvNn/eo2cC4539BA1+bfd+WuxlSbGEeRcH44MsxVOOQUcufshS
zR8NfTuqSLdW4ctUox3kDuTo5FXjdjI2PsiUVWwrxt3oq78PpnLjKCK4u1az4C/3qR88y07X+tTs
tHU4kin+1IDhtLqofNgC186yC/EI9jromIk/t/N7NoxWrWnP8OE3kWjHN3ey/dXUAmoetVw9qTrh
LrDTeCazRw7HGlPP2Y1JHvB3+32WGpbL453zDnfwYZKt2p+ztMi89dBDKPnUIDvLVtHhhnltheyD
DZQtGqISxF4vV20ad4HVNcC9DlIxARaM4/fIhf0+xCwV9ul8kGfXhmu/a8Onfv9Bl+vlJwDxyUJe
/zpOFq99rnf6D7p8utR17D9+yn+82/UTXLt8unwTzMC8T82f7nS9zPXDfLrMtct/933842X+/U5y
mPyUWj9Wmy6MHq5/gqy/Fv/xFv/Y5drw6Yv47y91/TM+Xer6hf1Xd/v0Cf6rsf/+vfzjpf79kyLv
ULM6NIolAiEs7aL5MZSHfyl/aCIVxag8dX+PupQ7MykuV7mULwM+DPtf7yAr5aU+jvrnT3S967WP
St55Wl9bPl7p//f+bGbYegszZnV+vePlqpf7XO/7sfb/976XO378S+TdWzgQViWwuf3z7V8/1ae6
a/HzB/3HIbLhw0e/XkK2pPNNP9XJhv+g7j/o8t9fCkx9txpxGluY8YgB/YCjbg0ifimLYT9LBph5
A3KHVjBa1lKtXH+luE2hb9OmKqFMeawo52bZcRgDMHGAV46Q1Ou9XrSDuZLNQb82zdQ7gfmFQSer
+slLD5XHKrDUS32LWbqzwoGcx4qoN2kGoJezbeTFVFL6S0prSTh7SHrKU2uYEmV5NZzUnd8Dr1VX
S0rfN2JUjpv0mx81yo2J5PMyz3C/IidFPErNigdQmTuzyttbxJbyB4Xoy9Hy2rNsk70qntyNZ9fD
Clp4/iC76QleUSHBlr3sovsqS6ScpSlXlR3SsgDDZcaABeebyIb/8O66258dS/cJov4vd/ZGlJd0
/3uQG0TgclecJpBY48JG++Mky5jehssh9X43XxvMP11sU6FLMdClEL+HybHyIPt5f65iVUm4KUzI
u1oJo8WoY7IA8lQeiBIiUnotf+iUuO4J9OW4/TAG5Olf3T/UIq6YusvBUAUyfUi44zZp3/ZahK/8
fJbiXdH3eXf6VM+CKFqxPuU39GnA0IbHPglQa/jrGrKHPJRsb1GBsvvttU6ehanT76BBvn+qlxcp
G/dQl5O9l42yyknFJlNHcVOBtwczSZ4QIyeLr8hZ5nbtXeplo6yXZ9cD8Dr7IIuTFMCTpy7JFL+O
f4+Vwxoz8leRUbd4L2bDBghAv4ziSfcW6Ov9P9qurDlOpcn+IiLYl1egu9WbWi3JluwXwsu97HtB
Ufz6OZXoCrntb5mImReCyswq2nI3UJknz+kf/FZDkgSiRgq+tYBQI21nT9vMq9kDj1X20GmNc3BG
95lMqx30W89WyVzsNRBKhxJw5K1txmMg5EyyLdeglVYjXcd1YrFchxxqM7+WddfvqC2XzsADdX3r
171p3QUJn9f4i285p55d6t4FLSzQDiz0wMuZoIZ7UJlhFOA1b8v+oLSKjfNIUbtfzplmdGpA4RHr
xunINN32434swz4z3nqnc2XwXGQ30B29HoymB1knsvlk+hBy23lN/jhz0Y79IdRQIk7TqREb9AV+
ClULCDgiZ20aaJTuC9c+JhIUAaVa9WtZgx1ISiKuEYmtaSAN5mWg729AP3kJ8PmWjJC3r0/of7WQ
AAnrd2wQOI0gmx6jciQzgPilPKaoooK4ErR4dAAhewl9SzYupHkN8UnLOIZq2BIHqAXfgPWkB3Vc
018lQ8E2ZV0WJqB6TwIgBSvAQcos5JHXXRsuuivZNGkb0NQNORzkaLc0JvfNOpOaXfohivej3fPT
qFrjyeOoEPs0zsBCf3T1+3qopypcHEg+AQ8wOcP3BOI2KNzrI/iX4yZcVxiq7G2tG1si14v0+xuz
rabKTtGn6/CuVvzhufKmZtxFc4AcgvbhCbM8dlACPC4xNP4wc3nI8ChVgxigpwAdfuDHVVAxLYv0
BWqM9a6SonJ0KN7PBInKrWNyjzxfZtzYaYgd9LgD8v+154M7+0h8omvKQxNzaabKeT1UUf82NGPm
D4CJnMhJ9mXuiG6cIJ67ebNOQ1Y9Csem1YKF7dZEwyHaoDjIAE0jTQEC1tqN4vRfDDGU8YFVDj9V
WYWNaQr5z2wu2n1uFK76yC3kDtTJrQKK6WRgTh0JwgMyekDVDXnIezK5iV4HeBnloAfpNbUMPN0G
X/HkzHd4zGkXNLPqFzoroUesz+lwXu06pNtOpW6BuwihngpQra9NjbVz8LHR4gfjekBaD/8SoL7D
VAGJ9eJOTQ9Ule9Xo+heXnKqFZRkcLX1AyRd1Z/G3lyu9sFeFS3QMdDF47O+n4u03SFPrT55Qwmi
SiWyf+oQr0mGkn93WcWDDk39D9F7bGo4800sd147XKZowaccaygBDD3I0QqvRzqpiu8M8DXxxd3a
KTKSQDq82Wo0VtVTC4EVOWOZTOvwRCb12sT1e+npwGOmhbSiPSV3FHI7Ra6N1toUrO+YQd7aasNC
d5zJvgCzXm3cHkTD+K+zf9oJ+kS0vP2W2Bl4Pay+uLRdDg1yiBluLfS5PFMs0bX8GquOs4UyDaAP
it4pvqPhkUQ9Az1UD9AMk2MoYcSqAV418lK3AXkdF0AH8tLcekAdErqyptcFEdYJTNTJ/U7qSSFf
jwx8C/zUOiRvK5WoyFvW0FDqTACaeg0sv97gm1LSEkQl6OCRZ6tjtSXSCwSHtrMzdCtQHB042JgX
B3o3fs6o8M2co4i6TqBL3KxElxBgOwEjNBam4PXahfxQQF/151ZKcTpms7EF4HipPWVf0AcF8SP1
S4w/AIqFKaiG+aB9aS0NIKtGPImaoz9PyQtUwmPti1OpDoqfanSOi1mFACK+sHI6rVqxqttPyPf+
d6tGkw5uDEWBmhVeHvcWd62dFo3ozAY+ywd/2HhK9TR+SZp5H7fI9jM3m5/rtg4mSYyG/rn6Xh+g
GhTLKDQt4t3ZhsYMeb1cb/FPwZLkpSXRlcdP5E1N9cOSlahQKMYaLqt/oqRQoMLg1UDQO8OjCsLx
/eAm9hZaR/ZnZU7v6Tm8RhQAfu6b1LG2SW+BdNkEOxX3u9lqd/SePGepcTSdKrh5V0ZTJd7AZ1U1
jlb25n2zkSftuw8eMeHx4y+v6ij43Bl1/5RL+UajKMCiY/YHpnKF378PURSNz3SYK2eP5ujmbCtQ
JcRC9V2vuekjHTwAPJocWDwagdtCP7cmOxqjCQGYUpTTrhz4iJssJsz4/T86ZcECKb+0q0FFB5EY
ph4aNjhnChF6xO9td96tE3R7zu9wB0VXPU1AK7MVMNCnLzHLdef80tR1sixigN7xkggUPulTOIDh
34Fg2vIplg5ATRchsE18a8rlZ8VtggmqCE9KEaoZdFTqoedPIu70IOUQ4CbbBMTtCaion57keyVT
W5ugCirVsyNNHOj0bd7ZeIuUwwabvkfDeiUfhZsZ+ki9Ei07TI3MgyijL+AO4UcvjvlRRBNQ6HRK
B9zeFQW6Fu8Bt1Htu4diaBjVLG59GoPqLN3o1jwua64xZZ2JKFhn07pWJ94+x7IEjZvSeVZ5F+9u
QuxexRM19j4lVgcllcEzD+6opMAOzipO6bCOyU+R5HZAlfUWSWN7jVxcFIqChAi0GDwjFERr0Nl6
SWgTKEbwx6tRJPaoCVgHgUxU9X66OCAYDLNJyzc0HL0EttGYLqM7Oz4HB8X2xhHx4meCesv+1l5P
h6QptWNXdYUNORUsMrlPumj4fazHDOCk0tl62FleQWrf+VE38z0N6ZAP7qNqjtmJRm2WadfBmqBW
nSSXWo48M46vaMxcp7Rg4TgPg3UXiX5OA29gYBnwym8a2r/TABwvM34iOsj+aLq88GQmfNunJXBK
bRcA3sOvnaMmT2gEAK4yeqKDkdkMCCIrOhTS5vYAqs6zAnEXOUS1frhUsX5oTe9tgj4CwmBBR45M
aEUrN848gjZWxgN7W53G2vl7jUdrIOBdNsTNZEA7tiKIx0Tc0XBmzQAwmp0GNFTcwnisms9lXrxd
DaxILdKXtrM3CpYDdVMbSNq4UqUPXKIZ/mVZHIJiHfp80pbWFkDE69jcG2iUA1c/AiIZQFE0pIOR
2hlwNHUc3jjWIbRbzG1i2cAIfjY0Fzo5woghleKi2CR1uC0AH0PG+3lLotuRmyZXNXX9TDTlb16a
a0KSh2ILw42faD6a+2/nU0QilbtvrvB+fXKuawAUDC5fgNA9UP1vrQQcXnkHwUjfRvPO2VXYBp0Z
MYgELP6jY1l8yCTG2qfowU6dQCTG9EAHBtbUcxP1oLVn4qGy0eRRZlG5o88EimlIMljdIjyeuyij
9Yo1+Tn9Od699OnKP3gLpMQ+zB3kXC41zCs1t+5Qq47R4VSg9SZvugPgguCWAgD2cUqCIpUFf2mp
1cw72FP1N7mWoC4aNkXrppt1Tszrwhdj/LYOOUBm/P+4znrt6T9/nmGc1cCwwFDWFpZxqnt9N2a6
tWeRgfetYhyNk2ixDF69CuNU2EZ2mNACDFVA40QmTt4lhsJbNOVsNOahl0ROoUham4bKBPWIsI1B
+MTyVmzISO7lihQ+oQlpg+arzk/dNH+7SzcCOB+/MQ1xB02MDdTvUjNAUsM8pG1pAbqNez6L8ciD
xATGHt3fyY9cjnA3TcvY3dt7TTSle2T5lHv8QOKLOxTudqqZAa7jf2yqdED/Dp05nb7YKzDvQMhX
hkCW/HXUrWZP88lEEzR8fUJ8U0CLIueTg4+le7J1oWyzckI/B29OwEq0p1mzmtOfhuSgEAFWa7ub
0Vr7n2NppSKNvzk2GNE6+6lRDCWgMxOgleWskramUCD+9+7993GQA1WACkYy0y02N9xYNNQB41Wq
FIBZ+R5HJjp0yRh/kOEuAC0oIgO0bWV81py4eUGvsW+aJTDOk2kAwJw9GdIclUN+ENhLBzS0WrTe
gyNJAYB5rl90DUl4ZIFAOCqD8Ua/rDHjneYhc5KnGM1KLzjk+NmaeI+BwoVdQu9tVzfOYx/Z0E5d
h23X78cYhCY7pfcWbwyysmtmm9YJFOHTwwyaFEsYwxEkaOIhMnHoUwUs2G2qh87Y4OY1ZXZ+mt23
CTSLDq5RLFNpRPMnK882DqA0YeO2BXKdg9jVWmpcGzRabYYGeTLTsiCpJ22RYrKgqe1+CSGHwAI+
mNmqQ6OLv4bY0g5IDRtXkJoe1CxRz9rA3DSoXwR6xa5MusTAlLNmT3fMcLwUIs+lOOSK/vcSaaJZ
C+h0sw7omuuHKWJwfWeAxTTAsB/JXjCPBS0kPnbLUuuHITd9wMwplg+yLle/aF7u7KtMj0GYgI2d
IfeTbqqMd4D6o29LwZbeX42amIG7pf0ihQPzjUiQ1i8x6xKrY7Wty0DtJ/Nn/E6hdT99RgrtBQ2V
yjOrhbWrB7O5Y2VXPIPJ77sO4OOPXwOmFIIXXYy0DFEBCRV9MgaIvIgMUE1sI7Tb8uPQlEMKJi8F
r0Py3sytbcDTGTDWAR8s41zmwANNkfsKfKsWHWINdOlo4gHLV9coAmmazDwjt2ucKbqfWJh3Bj/W
7O+itsxDAoqnIzpJ8V/VKtCpRGdo3YFEDFao0U9HpITIK2QIndGh69EktXhux3bKjIM9/oCkmY2+
aBlHy9EYSaQBrdDtIRMx6NrjfCzRBo2DMWuJcje1SNjPeI4Eo9VW7t9FYZZHoIEbpD7Tsjz2QEQF
uRNpAU3q3cLbpMOQ4t2qchTz3DYQOIq5QAeg1LmXQ7BGiYuXRAOk5L03r6WO3XWGNMAZDXgv2HXW
r0OZzb5Wp9HLMACOpI21eIna1PI91lcvkQPZwbqOPago9IqvWOjZHQx0NKFs4B00aDEvfdpmlkXL
UCOqB7DVfBiuXuqr+2/nFkWcBg7HlpzJ7k9jADzG6FIN7wqec7Yl2wnKZ0CxC9QMjzxuN2SbALmc
w8Utp5RjrW06uYKJhq6Np+ndxu2U5g70Ke4mR9vuFz3PPvdoMbiqY6tfeNkWPtmrcjTDUgWM3JOg
XrQ/49VMe43mlh3wB+ihVFLmX9Dd1vt97EX3wALOj43CrmSP9bLdFpFpITGGi6Q92w4m4EQMPJsv
6VcjyaaffI4hV4Db2nVs2HwH9ZP2TjXL+BHbQWDo7cr+mX7VGfhPKBL0ZuJqZ6CFeXuzBt8kOp+g
6RiCwqJAD1SBrFGH2/SFjGg1KDZCOMUZaDznUrWKEiixhafZ+1lcIVVKtvT9bPUuZ9lUn4cK5Fhp
bF8TvL3u8V007umAJnbz3soiqDZCOdC/cdBQZNG1aUp3T7FrBHjekQmzgDkdi/gR5H7Vk9YV2SZS
AfuvezSOZUrTBNboFD/YlAWzKaavMdTFNnOXf4zoZYnk30YQT1SRpUGZJlATjRU0fFSg2tyB3abE
r0hRk0skNxx94jmhpYITbJEMT2hz4shtCPmjGP0NSmodPXCGDqEnHeT1Chc/mqI7C6Xp0BQi9zQf
psm1UQOejn13ZlJqVx+R8DVar3kUACbuuavo22lulM/IYC0RBpp+/FKAeMjO0BJVoT6sSb51CMl9
Q+lZO4JZlz2CR1Hcg/v8zqjwsQO1FvXWEjoPKZYOhlp8A4WddqRRO6QzeirHO/C59w/YXAbj3KEs
GUHMjYRyWY88XG0gOzL3THxy9CqkFmjQo2I7DDmVkLqcXd3RfNe21TMaFIMi0UblKY2E2IB1v7bR
KQNaXDoktqoeFEsegDUvcRfBKbC1po6WguF7iXsjKgXSQ+Gyp/1fnVYxRCA7tMOi77UV0zWV92uQ
fVmo4RQWtvVoXKj+miNWbVdJzxm4W6j7tdAKFM4d2W9VPymkyozpWIjE9GewcIQUSI51KTqL836X
vS91E5a7F8XTyj7dgXJFz0JWWiFjdvVgNQU00sw823U6K8JeT7HTVAs0zg8qdEbN7jtvSm+rj+oM
KQLoU5N2NdmYN87BpEz9lRz/0qbKuejwQ2vqGkNTiq7nwSAmLaTC40oQvZQtP9QxE6gXbSPOP1HV
cnEv3NG/ny/lTdOAJN3COT3Ug70d6+GTm4Ygv/QtfSrOXIxjsskVtHo61W/DXHYZVxwZumJkOxq9
hzJ5H6Ob2budVqQR2SniPZ7sphRIeo+nS1Ko99VuQcDUSNZqOtRNZG/6sZv91UZnkj/zrNceaGwp
xnLBS4h+/bd5zOVoCqJInrfxeeK5s6nb/GPMuiID8doO1aifUD6wD21r3S9/DxqC9Qpt0fgDrP8i
VNmWMDK5lYP7+fvUZUieGxsyvt+iuGt9Tefqpme4sxG7QNMbPwGoHy8xoMXAsGo+cRD0cVueTBM8
oRRFk5x4BPuCpDL/fRLr8/NbqURLNSh9mxXa3ZpcQEMK8sx+3tjTmcYx5HG2o0ApkWyKjPkYiK7r
De5WzjKb3MgJa6gsIv8G7LUB4qHsLxOVt71SCeOBDjMbndDhfbxZbR3a61BCVGO/rFQT22JItXMp
HEYHZKvBt9oh511NERgcpXBYYucGxKi/UsAH8zBqW9DZlgHZ1jWQkwPuqXecZQ1y2JXmnfUYr5ry
UsP79YACKrbzbPJbB945fqD0Ou7XxVsPP4PGHPDl8/Q7MCiBEkaKtoLUsLsaeo0+a8e89BUEXqEt
2V1lAJkogA6Z89FEoXIiwMrWMvHXtdblf11L1OzVSzPt4OqJ79hW/0iHTKuheK9Fw5uuDatBiqTP
nrkf1II9jmPpPYxlInNU0JLhMfRVIxXRyxiJK9TiK+0t2kE7zkONrcxt9Ho9mqHK9ckmzMl7mLA+
jYZGe0nL5GXKU+c6cbzutbmR7GlIrTve7BzRhdafqYenzLz4mmlHGlBQAmZ69DKaz6ns+yE7oqNd
PgI11VloBgsGSOeFWo9fDs2gGHQgv11qXUpeykESF7Lb+DAaq5Nr1KHPT66hovPqxHGZ0pOVLTWq
trGaAGQBnP5DUo733VyII5no0IDVaQdRbB1kjghD5hFc8hniVAvggVxx2kM7mZkDJWHIbt/RViKn
Rxyd0gEcjlHINE3zaZtCNtqW0NlqW2fc2GgBE1U/X3XrYZOgARSQIfCFfSANQ7Oos+/UAkoMkk4M
7a5vhGG16DaWpYMic4S44FZB/+S2kwXSOW/KLdoM8m0rq6mrV8T6j0kDggYlvTRAn5KzuYHJ05C8
DUqOi3eFyROcHlXaZJl741iWkt58xjcZ2obIbqGLCJpGn+cGTF2RBkZ/d9Ssz9Ggf4UgU3Uh58B0
HyR5+nNbdt6j0JMdmZMSQnwGRx/upKf256lW+32lNnlIXivulU3sZaijyQtE0D5eLrAsOTk3F0Ax
8cMFUrd3t6AyBeoVbS7sZCV5gCHSLjQsLQD6hKYHRT4eQODpnoZIpGFvpen3Fo0csw7+UwjBmVuu
1zZILer806R0VwoAgNIB2UVsXNaZkAdMvrcaNsFeZL4Wc2ltIe6Cr5UF1vpiKsEPIzErowS7rAey
VRBeAb1ttVvtXtrxbQugJPJcEAe7mUpDhcCUci76dKEX9b6weMxSfJmsIe4af5D6FHSw6wGJKjrt
MkCwmDysbrKJOU7CmSMRRI7bJZZ1mg6FYmShQ0PvwKP4fuDD2B/GBtCld1MMNNLJmEC0F/5zipbD
ce4/xNQsnXY5876P8VTfgytZP3fKlgaghobMsy11ncneljuyk4XOmJzD814/491mNccQlASnHYqs
vyz6Yb3V/suiMQSxxqpPXSfQ0Tkl9xS0AbEi195NU/512aJQ4UQebvYfaBR+hegX8LTSCXyZvk2z
CdniX2MduVqbpF+XHRB5l/3M2PIQgCb3mBlli5RO1T31BRr4VGVGM0rZOuARbp1nYaMzHYQ1f0PC
zv2k4f6JHJ4Wneas6466ASAk9IuMJ/zNuZ8oTP2psAvpfMk5Vqu/zYk0JTr1cQpp7rwWG42LQJQ1
dsXIaH9luD/7I0hcLl0/gs5DjbH7Ssr5a++A+wF8kSIoenA5OlzUISoq2QXQ42lvu0LZ6U5fX13N
a7HzQR+W4YFuWZKHiZQ/TGOvv95M0lingG3VrK+sA++BK3Rnb3JPlFCdwAsk+oM6Z5tblfE576b7
QrjFj9zI0UmJt7dH8Gt26DFFRKKoxueOj/eUP/tTxPsa/zICTWxuUKELOHSH/BN4KcoHAjoMGxXV
rc+W6Ds0gCXPBKioE9U+TODYWmAOZWMA6gk1jK0xgb1qAN/urjGqMahrE2rbEgmRVemyKM1nIS0q
gJakRQlDgcZOZ1l00MSwySBaAmgxXlNUhz/EaludoG2AHQjEyZYhidQTb6wGE3InYFiRrztkl6Yu
U6sTLfG+Dpkg6Bk4maLhzwz6fhugRzRegeQjPs22nl96KaQ3JEn1Y0iAmGKe91XMahQW2GgtERZT
Rz8BSMcD0m5r9xkaqN7zqaAD6C91U2hwQEZOUP50NVrgwYbMpYKtC81G0ab1dXA+yAdybIf1NCO9
JsryUjbgEiVd86HNJgCqfnd0toK9hHTEyKgtM/LRw7dYOuKsMU+6AR7i84RUVVn3av/0lt/hhlNu
JxSoSe8ujEahfmP5C5RCyx/I9KlB6on5XgO+6YQGdlCEvQVUY7rpCgV4PiVzd4INW0tlztEWkeWE
SJfk2wpEikAZQWOe3KmiO8cU/x7QD0GvskDr3b7Q0cRO/zLArDcG0P8vwwSmj9UObpyNWeTJyx/i
bWnXU68GsrEHF1kNeo8i7/ArlTlJGqtu3PkoG1sQtEPuwmu0yTftkkEytjVeelReOoYkJJID90k3
ND6xbIJnBZRWCvgOaWja5r+f1GomwHmVOCNJVYP+Vh4U8FQCXgj9DDb/Y5OODDJlUIThgD2p9kaA
3bjR3PaU9UJcE3moJmvTNzXY3eWIDgD8m2mPl05p8cpBvQyoFdMIlI7g4wCyD5LI8XE1ZVNXHvmo
fiETHezBq/euqrNlZp92yb7qrL8g0TMcwf0JGaNhykeIg9ZDACJ0CzUm3iDfLo3koUg6W8JpbMbl
X1WhqsDL5NMJWyZt084j9wlrqXF03+C9HB4aUwyd0QEsaeAtyE+rGfS92eA3w/A2oeshsd3O6iXX
HUgZKcxzcE9WdPzlhi7aiDZ2wyw3xHM/JsijWt5VV4HlSqYG7KG2phzJOXNVRUMlhNbJ64L+6Q6i
1VFAXhePmrMtnG/oLBbPFrignyAHUHddNwR1p1xaDm4xiqwtdGe3olL3tI7e4afTW1xsyKv3Az9o
6HcFGyY+EXAc2UOmNwdaliKAhARhn9I+0iitQESJLWd7otWQsxpAYt8K0GjZ0Bs1oYdnaSO2YXOi
f4rQzIqCRwqaKCiR3nF8kfcGaHTP6MrGrbmLm+cW5Bi+yqHMVuOPFiHhE0MuqA/VOJvuhrgC4ELm
VLGd1oI0TVqw4mFY6nVi+EAz5Gc8lMDX0photlFMJ8xYpgVFVP4SmDgQAYjacqtWLVSAZQlOkSW4
SJbmCuSAvHFi92Qip92DwEb1TL6lCHLYA4icaD7Z1kU0awBGtxzuya72CockDTSz0K+vnbqhre6a
JLpGs2KC+osoreJSB5GVBo7UOcp+lHiWg1xFepLewym0YPKtDe1gn4zgbkY4nS6hoK6sNsOAshTk
qUPPe0lqJi5rCkAoJtoColS5o8QBOdLenCCE3XchbrDGAzkKvUfNu9ZeQJBRHJy6rnDj8/SdWQ7e
fcOga1BaKQQVonkO1M7JXhh3a9+Zy+hb67b3nCMh70/z1wYbPvxVa4YOkrH9KzfLzxbPq6+Dgv9a
9C+LT9gPlGFSFf11GGskBExLO7vJNN+J2BkOrepxqPLqv125nsyPV7bklZWkuW9EjTxLXXxF0f7j
lcch/5w1pRpklTle5rTagsQMbNyzqezMWijfDI7vuTfkOsiwO3cDin/vhJ7/8YA6urYzeKY+5CA0
C5y+bV6tfniRoG3M/xvURqh0zvk3RVPUl3h08lDHj/4hLiJlh/7t7JDmWX+eWDZvLG+un50kAmF0
YmrfIaTx9jE0fAwliuPvg4Ek4M3HELP328dITbf+5WN0eLE5G3hPDoYJv+eWQ74CRYjyGVSw9dVg
uK3IkempOADLVzmiuicT3rb60OuNYUdDmp7MwCrRkBnTMh193U4fyKloDECPOUiRndlMw9FIrKeo
1sortloAJjDrCXoC1tMYyyQMRJCOZOviWKJ+JdcVSI6fgDAqr3b0Nh2SYKgnphayCeagngZmvh16
eZYD/m4rI9ClcmSn44zcSmEgcSo9IOeBao+m7lWwVIak62BqyC6gBDKfwAYLTT31B5mhLgqpGBlF
OjUUVc1CnJpWveK9JQrSpgEfpuBmdxolgwoddDaOeD8GGXQK+sf96oA0AqLV92gxdZuaRXeQ6xwC
A/mzPRXvihzcV2CYcEGGCpw1ecF57e2p8FfqM+R4XdDL2lG0WYADM08SP4q4u6tTrTNC0nvXpBGa
Cu6OhN1JLJ7OyKuDxc1n0tsyYGcGzqC6DpKwy5wYzzqx1MqRsNVnorAlnxytPhmpvkf+Og8Cw0tk
Y3QGGskAC4u4JTY5A4cSvQIub4NknNIGOiHyZZFK5XRYok1moMsXpfn14AlFbESDt1+e2HeZqRgA
KaTiK4BdYVN4+YtIuwatfrATN22eemCyaIvF7grJMOZG4qu0r/Gabv6F1zeOexhyL5NkbKcDy3V0
i/AhRboNttUby7jSYTPADrRbrIoyuY81PLgY4+i0EM706nlRHE5GqR+ouuPUD/Ms+pebKO5ksrZ4
KLCDvyr4TxsMG4ULN3XM0K0SFDilMCs3+unaCvyXUllj1LFno/LaZCjOtTBV4wksOxsFzxtopljD
SSmwXyOlGr3Q8DqnJ2gikjo2kH2pAE1P+iN5WWEdBGgrHuM4MWkNMo+QFj0lJdagJQ3kwYBHyku/
TOocClZD8tSItgX9DoBKrZEmTzWI+0HW4gbzBPbZoDVGaBpGkbNtTfvNm2NbTVPJ9Kf5MoKcDhrs
NhY0adA70Dmskf+UfiEwd2qzPeGf0i+c5aqVdCfyzrIyTl5UxxGcgN989dKviYaJo3+c+6dg+q3h
rpaf+LFKnSmobE95VmLx25mY9Dcbfz+7iVMyaLlPfTft+io3jsnkgnRHfmmBg3gUzSSerJEZx2YQ
BVQN8eXsQPdtYPfywU5f5uifeJ6BC3Qea26rm8Z2kCACiclx7hP9KHRmh5CEN3yyrY4/DZFL0Fuf
5q1uo5rtkCVQyL5xaHL9Ak/ckLkGJL4ULbnQoayLZ/SvOkA8/mOiM/C6eQE45YtNTXqZZGyyHrQp
tgsKtF+j0wRg98L+vpoNEafrFUqnfruCYwG7JVnjvECPk2JDM9ZgWymfYl7uFQUsm+heyvy2nLIt
g8ontORcfc9mtb1XZaVXSUrvqA6AGMhKL560/WOPnBNkFlrotsoIcpS9udfQQ7ZMQnvxEPYQNxPa
HN1DjpT5SuE1X1iDcqSll8mxjMbmBXpki70TUCmCIJG5afOu/dLgXVXT6vrRqCKwFZUCSGNpH+V0
dEDF6/QWkqtPsT18hshFHUJ7L3/iKtItdEY2Lm1C2ujs/yZOqZFeqFRQl09TogWeMYNuX97RrN08
CvZq6ok4ChWYZbLmRakFE8cdpUkM6Fdshhkk2B5EeBQQ5G27PtN2JHQxO8a9pdXqY15O+UPa6z/J
TFFu6qq7yjTFq4xSPWdnlMDD1Ir5hHfN6qhZuAmgHm89ka1OknBCk+PVsKBPkkGoOXSAut5RBE0w
BdKdUgD2iWxywmiDvXXJA7h6nALEl2/A2p28AC7d7aOx0zeJTH05sFvM+mivsS36KuP/ZOdzAfXZ
NvKTKRnu84q721wf601dJeUn0Bgad9Cl9IIkYuUnnnRoWnZix1c8DLM5QlKiAT0mBWsG+HzGkt+T
M2+y+TEHCVmMVycOna2wjGv9WR94euUO43djbrsq0nA2OzR4WBY+1+Jobxo7zer78Sc5lBp0V8dS
n9hhCYdsH/RmIEIF9FQLFpa5me7NtB5eWGhPJn9RlZ5BcGoqfBrGzSAZJhXIwEovVEkbiCuglYWG
5QQFs9jiT6hMe1d3sM9kxl8XDEUxQO5N3mFJFypoJYRg7sjraOJrZAq2zQvs79bHLbIjhfBTZEig
BfDhMUxP2/XhG00b2dT7IYB8CSmwwDlD5mV5VtNEHTnoFGRIJxPs7thDanw7yipbOUzsMZ2jLRuS
+EKmQXWhd5x0P8lHpnXSavt1Epvm9qgN/CfF/28npQPQYmB7wEcbehd5Ume6eFkMqEfTc6P9Lrr4
qGR423yqIlY/V3n0tybfulqnS30XL5Nn0Akay9D+dUjeNRgZq/68DnmOjjOtiNvQU/aRKTuLJ8Od
HzCKqc94/OPIcKrK54XdPgISogdWmehXV9fEFrLS3QlEcOOB9xDL8Ry3vyC/bIQKABOf5hZCGqJu
u+9um+x7DXhbvwacG/wEEAotje9Q3klebd3RgxzltmXJUZG0j071tiSfAVgauPW2JFrKTzG+uynr
+atS6yOoGXEm0IPnQ+eAv1Y9rklnXNr+GFcbM2hiPRCWBhMrky1pg0VIq5xtBxQXLYiTNzTshg5C
4VDkJKUw0gxrSt05v9tJWsxGAgMP4zzDu+DZrSAb7OPEjPD88SHVsZx8dP2bGBWAn8M4p8Y2Howh
TGYn2qeeJ14dyFkPvG4+91qdnQswRPsTdD1eKSxNc2UPjmDobJqO3+ijd5flerRL0KwYojHZ3KS8
wf91U8xDaNQFdD9oLJg5gFbENDcTRIWgC2rPG0N1dsAy/YwsEe+Jtx6gK3ahs3f7aiL7bGlLPFHc
k8mSgJEJdjxV4z3ZyUTO/2i/WR/f8Q+f59f16XN6hOh4X5vr1tZDV9tWU2wTX8h/DiOIbIU+XIYq
B+97y12ULqrse2c4Ub4Bth35n24AyYicsMQYcwahl8yBKkyGu/TvS62W9+WW6Rkofe2phEK4VEMw
a0t+i/om8DS32JKNtBMGMJ/e80L1jVEHLzYepYYZa3uURtUFN8bdwvSt3h3ODljmP6Wt8fYAzpq3
sAVGJsM8Vg9nsIaANvCfsJlNv632axhNr6MY/8U2vv3GjI0xFJgurLGgSW+0zjXtU/MKtCdH/zC+
6LV6KhiYLSiyNw12Z9uGC65EHZsSGd/NKagOkw5ctxQjFMv2ux5oOh01liXmf1j7siVJdWXZL8KM
WfCa5DzWXF39gvXIPCMk+PrjCmoVtXr3Pseu2X2RoVBIZHVnghTh4a7uAPZl59Md9PXsnotwOoM2
4o68aVnp47llzckhvZNHyYBasUOt2OfQwXzRa6QkQhZGF+qC6m/XFn3yqEGR7rEYrfWoalyz3DJR
9dRVK+pOk2HtQcasz6O5jAGEkWW5p1FaMobgxoW6askxBycfLVmCXifnUX9xohC0KJqPYEUcmBQ3
UU3XFoCJQw7uTLEUHtUTNPGSaEtdI4vFydShWTQ0cfkUIW/0aOdzKIUc2gaUz8v0rmv0wGd8Y/QW
VAqj1L+XDUrVTKUWWosBtBOsB9CYD2B/+E8P4fWnVuJV/4cHkFMIi6uUx1/WYDi/r2ViQR8ee5bC
3ACJg5CKa9loJ0W7P6Taloj0Z9s8DlJ9kOw3LVhgnVIzdk5jIythgtUUebDmzKiLlMncJYQNYWpi
4cymBVPzMYnQOuT1YaIeuX5MNFGOcI4jlFKnZnXjeXaC/CB7BDSYPTLTfEEZV3sBSSyDZHnjbRDf
lhsa7JnmX0aErHo1SKayzK8Vy02w0mJ2ljjpBiX17Zame3pn4CTafp9nq0mQ0tgB3p/ckUn3Bmyq
QPy8o08gB4+fYugBr2iU1jCRgyt1c7gnk6g1VBAJlu3pI0Bduzk6pqsDAPLPJwLpD1S/tAey9HoB
1afpe5gmw4ECcB0IcndTw+s5gCcSq7/iRXtPg/QlQzYWou9pfE9fsDjrUfbx7+ldUdfr2DVB31xm
3iHBewDYXe/Q+03x5Jhp+VRgn2TJTN6ixsJ33DHtwDHjbk+DQEhPewtECQFN+JiO51UBEteRbTy3
Sq+W9UigCRMvoTUgvRPYd8B3nzVIKrdCJt9Bg/vN5dD3AdGIfyhiqDGyPDe+YiKN08Sx1ry1kwI0
U641PTUPjoLgG1oz7pEWNxT0ortHXthZhXWbbz2wFgjIIH3hWWKB7TRHBiNXSlJKykXZgaw1P9n/
7Y+c4cX025gfULosAWHNgFRQkb8/YoA1S+rASpDQWAY+BQtbigQyAVbNMsEzfBgqcGmI8B4qXuG9
ayDLgu2xvxsgY3sPjgDE/F2UfgnPP5OHGabGneTfptFx0iD3Y1fRh/8KmXDTwFHswK1aknxpDVrS
aVpo9qk7NIOJ4C2Henc4oOhNnezwXHIh4xf1B+q2pr6OwQr7nODkgW3Lf7rRq2JwoKDtF/1f3Rq1
GgGZP9zUOWZejex0U43b3XJTWo0PYFQeMgHgBITJdv2UZSfoguWnwtDs3QgUwi0WFWDsleE98hCh
68Z0qjczid+SWNS/mhR6dxmT8cqSgEC3cfWL+83bqMXlW9GUKaRxMvY4mvgx11qc3yBQ8X6XxpCf
7+LaSbpBHqwF/fHXxtLfWWOgNC1OwGwRR8wnM7QhZ1qZv9lokqLg8CIDEhu+t8kRe3uESEx1dJCy
gTCPYz+SLeq+9MIeHoSB14HvQHa4ncCFtfhD+gqQxk7HLrU12vu5eR36CaKllX3njNI9Wmqz6gK7
sTWyMUUae+puSLZLoF3/bZzF48loKc90Yx9l53k/q0w/62A5WS6Ya8wW/5+Lf/lUqT++JH3zlfbI
tFumjfI4QGy+C/UD2YXv3WLLA/Yhn954BNmBJbxLYWBlt02IndtutKXKg1G81BGUKiAVYawT5Bkh
OZdOVyvs9IAcHP8l6xs7iEsUq7ddlAfdpEfbKXHsqwbE7dwYvhmf/c7eDEWI8BYNkIuA3FJQ4ke2
JduA+r+17iQRhOl4dxsE6EJ6J5Pbquzw79dUGgKQ3XjEpnH8AvZcBolKRzty1TXNbeNL9lqDvObk
eFDvi5V2tFFMLOAdKPwnppVgwqp/1aOlfVUXXla/Xxjgx806CII4BrKLpZEbL43X9+uYd/ZNGNAW
yNqkOCJhAEaHcPI3tQlVhNQIyyCvQb4TKXm6Ul1xD2hvAHnQ1w0k/VKpG5v/7kOO1KQp2E5i5b0s
Rldx8a0sex/HLetMR86hiqc7U5vOJEOWpeZ4p8bohEljrYlvizqcfoz9b/PAhwKWe2l/bSHLsALx
UfwYW6G3HT1gbARoDC9m6icb3nTGS6Xxb0UloWaegAcPu7ofoHu2VlJN0sx/JgF8Ky8o6EnBrKnp
L5OU8yTIqs6T2goBLcBNtHDITknjaEE+iTRAzCk7RaEESTuN9GE6vl/S0JTpCKA4xXS0JBJopSqr
rDQUgicGhNehBZac/RAMGlrRtQ+andZBVXfx17EQN+ag1ms1iG9D5/W/UDL1O/Yc74XlFniYPWnf
MqZn0H3q4iP+ZetLNlrmprM99mim3WsSRrtJ5Y+oEdXoA1sTo26c+rmFdHHmyKNBGahPPh/DsReP
R+r1OhTn+9GfdgQJqiR0yocWEb0ZIaTgQ6Bk+butc8FAQaLU5Ex+8mMuoY5oPfL7r+s5LfboXtaf
wb+B8hSdaeslwjLY+hNY0oG5UUGa0gYosHJcUJUpdLRqaFIIbafNYptS/2poXxscu4+J59c4Jeua
xL9htJ67UhTubRRFisrdxEe4AMRJiWpoAEx24cpyynj3yRu75XU75sNlcXaYIvbO6sdPbhByTzbS
KVpwgb+CIMa/dFXtWKse8YCDb4WvtWmG17HDuWUN+P3WtcBANrug5mpapUmo4ekyFmvgiSBqsDyf
pJnXILPe0IOpJ7s9cvta5n2xFsqZRsIcGbiV3gEgmHaz8x8PP1q9MC0DZIsoS1dsh66iR4zMEnWZ
dKkT8eEyREZhpDZQfcBmqCmkgffJLx6MKl6To5MYKA+yamYdTFvMtnkFa6z3LWTa7HhV1AXkJgzD
vkuyqdk7SZ8fSssZbxOEIKERlzZvEnKPTIu0X55o9m5lsq89K2RAkwo3bfYiN8A84vPxZmHJeVKh
uxd6Ithlv0eMyJ0nhcC13fnpuDGh0LcqVKWCqyoVqKllEyBo5V8sWxjA1aijPbg2YtBfofQAhIzv
fjg1gbmkqxvgzRHyWX1M1qtE7KCPBnljpHNuwAzLW5GJ5mK6UKjvzMKF+A4oUPSkHY+Vr99Tz1Um
ugJvSb7nripPUFNpERootSjb6jXgdyxsy/dV/Dzv1yZHJDUxvDDZlDYOmjIzQUi43Aq5JXwaIGj2
tJoc032Ypt21A6nCxvNEsqFfVKV+VnpSPkLJzTxTrw39/lI2HLx/GKPGb3SxcYG42KSV/25D5ep9
WGne/FtEVW15qSfrRv70UwR5fLeJYtFsloVE2N1ZkC2+0DoIDoN+Y2QpgkygVKkV/5WRJb87kbI7
Z4B4dxeCtZ7sneuwwGgN89RGpXw203jXj57xlgsDStZlO+7ILUMKPTdwsG+nwTz+t2UnU6tXrgAN
Fy1bhKI8WgQLbDVu7VE1GG4KZ+q3xEJG3RSx9U/dWHWJskxvm3CzjIYCQQm9/B3htfA8QFPo2GX4
K6lrx4iWV66HQgQ1mjqKIzKugUtUXT0F9rBTNP3URcoguWR1n83daBT6Jaq1X/NKyHhc06j8Rr2o
c5zr0OsvbJqm577s+psGHTEaiw0rvmtz/0pjEsjFu3a0wBmAO4JRo7nHBmsfgmDlOdEmDZiicUtj
xWAaDy4IA2ked3j7OPZJQGP1FCVPbvG7xjdvJ1Jg3XlYDo+iKDPQcuXDyVXkToANW/vUtGto6YAv
anZBNU1jOc499dIyN4EBTIwtdQcDGO4y86/Uo0klNugrBAiGE3VpSebxe5alT6OiPcmHNnvQVNS2
rGN7hw3GALmbuD5I1O5fyQVJmfgKDYrDMqEvOn2HQgAgKNQi1PAi6eZFoqIZDhagyyswTPhIZdfu
Km18oJlr29ZWpubEENnq/LXNp/CuzqvwDtWS+T6BvNFKJ5/GRJldWfMrjVJDzuOx9CP3bnbKWjxc
WnwH5nUzH0xJupNF+2XScq9S3cZIQWHrZ6WzRsEVMCR+pJsnB/84H3uBQiRAa1P/09tfJmO+4QxB
8LrXdynPh72LaqHHKHZ+xulU/Ch1H5kDVj0XoEv7m0PWsmd/rOrZAS/eYV+POHSpFXIclh4YeGRW
iQtN+9KI6gvLNevV7LZTWCSvdSObq0wi4LSVmZci3mUAjm+RjLJel0nvXezWU0Sypqk6zW9Gafr4
jSRxhfI+yCN9angIwFs8jFD5xUCr3q10BZl3dsWBJ7GkvyaLb5rY52RVtQvzEmp4ju1D1jXvNk5n
ps9dga1g0kf9zwqxKs207d8d0lg1G9M3p0dQIwc+GydtjuMhtt9Ho25RbKemhxC7madPnt4+I+Ux
bNIcu/1WYSFchY/oWhuvS8av1GM62BSmPusCYzSA71Cj3BPvo1GEcvnGqYCYUlM/5vueLLe6DwbT
BBTWiAWgEH5QNSq5BVoV/EAekbf3wBWFs8DATP0rF080HoLbbW1a/nSiibma2FNxyySfmjwZj0yV
VTS9V14ddUXdyA3xOw2HszFBaxssHOBnbCpxJjfymLSo2vUcZLEHgI944DlFg4znqM21AWGeVqvE
0MWdMXj1FdgXDWhWpE5dUVf4ftZKnPSfGVaU+fcgBASHeW7/YJ3XnejlxNvEv0IGbdfHeNMHrRkN
WzDptetlq6cmuCLvT2QSoOnb6p4FkDTCo13qyq9hXh9AvKP9MhzjDOHS6a0Ds0DAUO9/A2+Wtne4
PuxRXgrUpprEHNQtpnpzmGRc3abQLlfZWMaXXFWlZgng0QKSQHPvw+50TtmtC1EcSwtcigvJDGCh
0PXROAO7ql4eaSDH12tT5TZy/GYIJVeuj5cGDGmv/HctDP4amTICRy5Y0fzGt1478H9tU0PILTmB
tfV9juk29qvxw47yvWjK5J43VvxoFhaA8bkO+qo2TR7zrmrPeOK80eAUx/UFFNWXUrr52RqzfA1l
XAgsqq7P8QZc0SU1oZbiEaZGRplhhEG4Uwn1uBsyDs53QOLye3tkzTUHfnTVD77+JW6ltq4aszxQ
N0PGAuqY4jkz1BEMONtVDGaYL2HaSGArdO/AYi89oerUDbAdWvGs616mIoovujb6INAFDABCsv1a
q7zoWKmucuuUmx418QXxSmiiRS2SYUBhrUFlEx+p++FmqNUAFgM3GoEKpvY7KjvAsFVX33wXMXUV
MU/1VgBpxb2r9MvqjIo4d/3hgZQESgBSIQJXeYQ9KOXJA5pE1beoeV+DPDQozoGLCBzJeCDpDz2S
aZupQQ2IrBrjAaX0xkPe+dsWUcobeRRJagFx4MsVolPg2WWpO63wtBkP5GxbKMzuxhaYK0ylGa1a
E+HIdmNXYiqC2tW2cnDeTGhqHTLQMa16xQzjTGF9oi5Eaqxnh3fv3UiOyTZBqfJaNp27r0sIhtFZ
3cVfve8qkazpIE+j1KXT+uJs9yI8IaiTriir1ds9qILTctgmracBpFzwY2db3kkHamvOjmUhKLkk
Mqw0geyUOmtHmexGYIDmlZYJf66JSBFUCddZjG2PmQPoFhdDdudneKPJid03YQkTMAQnaXpfF9OQ
upBEsAsRRH3O04DFRbdOtT7bzv06mhRneWId5r4R4uXbVOWVlqgKN7sbJcf5UE0G3m5eP0eJLUjq
5DFPTkUksjN2O+/N5KUA+/zZj6t6OBXtiew0ow99CzSqOlHNWFemwObTEEIwmKGW0go1c0U2Rw3g
v78KSoCiNgsNCF0hjI40KpB2cVI8Ts7oPMkOMJkxufFOc57IYmnTAfQR/K5TpsHSm1Vac3YijxIZ
iXXbQQmt1VoXOyqUSnYNOKRoagwp2SOKsfwVdVESa1z/jzsxq+F3CSAuLbLwPs8dVEpPTXHqVZNI
C30+xgUwQ1NxoisarmwuQU5sSfA2fsyJyJ3GybOeavD5/HlJ41o7NBtIaSU7O4+yNemGHwpVHVbj
e7I2W11cOAD4FyfPs3Wum9ZJutWvLsz42RD8vYlSm5/J5nrg13Ps/ESDk/LgYGtAHO3DhUYkKuhA
6QxetUK7X9JU08Dikz42b91HZbmNNAOZKE1FjdaDolJ5UY9caeIU9/PEOaP1z1rL8v9ei+wfd1zW
Mv+5I61slqV1Qi02Hp94GDUZKm8Jwet9dHHcMZ/THo+VZRTbic9dGkVCPM7N9mI7mrhIswsPeLUd
ezMFYods86UHgMohNYwj2agp3Rr1zKpBmQFISl/jHicI8HZ1bHzWAL/3Uu217pvqe2l5rx6+CN9B
BT1fAE86X/xrSA8le4FUxlENl2rm/7HE/3cfSIChygv83RuHO865ka69IqKHIs7jbQud2pkdwmJQ
dqlr3bn2+JNfTO8pmUzr9W+TQs9sZ3aI/5wk09p6jSw7OYsSxZe80OQdNX3CcmhlBotlQiDuzk3U
hjyLleirrtgsy9rYGQnOqK4wxk9Tcx5oYVOF85KDAa4OXaqghLqDiundNWFs7LIQRLBks5GhXLU9
K0ENWtabATX1h5B1+cuoTbuyMQFqVXbdyvzFLqLq3c7A2HZogK97cSqcIT/si/+/7VWD+jXKXs2J
L5W9AuUlNJnHOVnWgLb2zP32acmf5YPZ7AbHk8GSPxNIYSIKm3jbJSnG7egtj2x5ItNsj4MqREUZ
5dwmLczOsVU/LbfmeODsmiYeg2WZNhw+L00Do5HPS9NCOqic77hrBpOBCsHOnRAYzAFJuea16wZa
2xWoA5DhdR7BE2o8oK7luVA28mvNEAqKQJDsaIV5Li3wsYoAuw8KmtSiHw22p/NKi2lZs0myHd43
7ESDwIE9pE7OzwPK+NeyYNhxq43MvPPAi68ebaRmlckDz/S+ykdQdakubVecMkKuTYTZiWyuB4ID
gMJvNDi7qXVdpMK3i600fy/LaqP3eVma5GsIZqWiy3COwjaIlh3AaE2D1PQfy4YdjgpjjV2V7DXn
UPfY2dF+xouAg6Au7Weo63qDQCESUhNLl0ZRy4bfS3b2Ipx6BlQQ70I5ffN7HIkipg9nEIpjj0d9
pox0RU0SlpCIzdodTQ3Bso7XhppC/WWFsALBvzW0D3/Y55U/3WTM/WTFvFJsEeIYDpJFj6Y96F8Z
hFj90El+FDwdglam3hWCv/0ZNB4oJxwr/5vRXMjBgSpxUDFwyjeyri8ldETWNODuLGhMfYeyc7N2
G5FA0TcqrvEE7AFSW8kP13waamP6ZqEofQ0d21Jtm8MdUsSIPXQQ7sQ7d/xa6Ha3SjIruitL177S
AI4AqK1QAxpK7OaBWgP/cmiijkI2R2bEoFZ0FARKduKBbKJ3gLIbh/GhQWRwa0WauIV5bN6MVr/v
1KY2RSqJeqLX4q0GxnwoAkPkMWLMPCKqcqCilqXQhbpQd3aOID+fB8mf7NSMSC0dncTd/2lXy4Id
WjtWRr//5K/sdINs0uITCnLmwT+mo3oX+WNdzB9vqbchN0Aiy9NU57tlWROY+kvqiaDROnlxXSR0
JDD5tyHE6xqFZslDl/mA/VZQbJCtXwaGbdSvrGtRxifa/KvnAQUgRPnDz0CeVLr8N7fLdZYVDPqh
D0gGpTil5F1Q+1b4G6kzwLjz7LtMfqJGr3m2OR83MR6N50Yvq5OB7Op28mxsKkE+sIoKr/9hmVGg
TXnxGxzcL9wZ7VdfkwjuI/J+dTVdP1Q2SvcZzmT3aekNgeh14+toDwfhGvlvnU1HPvrNV4A2IdAF
9kPGu1UshulRN8t0F9pNdmxYl91sL47Whj+Ir0DS78Y6y3/pY/yF5+n4Mgg54vRplGff4PYZv+xq
wwZWvTKOcKBytfrpkDAvPjVt4gR1lHJQYDvdKfGM6bHvjEfwdDhfodEMNafQ7s/QD6sfQNP2nez4
YxCVGRpxKUFbd992MYDUibfWfBTXgQAzumpFmVwaI8Zh37KG762zcdOk/AFwDWSylIPZueMONZTx
JjWz8g7FL+VdFaLACwGHGvF6p7gzoL3mreoCn3jKb2RCDZeGzLTwrXgltWofaX26FQr0gf9q7d70
8mSFsLE4Wuq9Nw+EqBaYwuqOerEbVpfCjC/LpLzCW3+ME5B4fixUImG8xo8p3WoEEcGG+n1h8mGx
0a0Kr/1BZG+T4uOsMz6e+mJVOorybSZ+m1vyoeZTv5bRdOqAdeWGd4SEzcpxweJR5dZ1xixMkMZA
cCDdEsYhKs3uggKNFxokkxsbF9Ma3v07INyRJouck9Z6TkB0FHbVfqkS23gwETQ7/8U+NOVne2r2
X5y8e/dvAAAKiL0C35svfpiaDzJCNdUcySrDoXvnd0US5MxccIMSJoFK1QrwL/RtD+6J0L7DP0z1
PECSad+jhHvbj5bxZcKDN+Is/o5XGOhTukw7j9yZblCp9kCUgYJkNRM53epZqpldhcBQ5NbzTHJw
QhSB0UwLiIobTyE6zv6ZSffUGSCKNNOJPf1LB/AROWCnh9qLaFNErf0AhHi6xX+GfxZZAr5hiFfv
rc6qkReILaiFcx161BboVS0z+wHpou1YsylCTWK8AUeX8SO1UVkIxGz64ky6WPumMG+ViLTdMA39
0W368Yw8O8THWdU8NHjMozxvKN+wjXgKM4B7V/HDxFswhtWsVqoi9lun6WXwt882ces/PltU658+
W6JpENlVtV9UuhXLrgg6K+6Pc3GW6gI13x+p7KsztQfUkXSHWmSZWCGyCgo5Ctd5LWs2VgLGgNno
Im278WSsrZDGLnFq7dlWQswsiGWIf3UydlWCd3TknCel4iVVU3KdbbsIYuesljtLsvKoARJyES6X
F7qihqcVGMpC110vA00Tfk86PVwVLZNbK42sg8fq+MEbVUnbCKpfIE/OKPGsX8ljtC0T+U3rGdU/
IoAee3SUeJRYS1r/U4x/viSnCU6UAmBp4myFjHHsBxvdiOCuwzzUoIT5plGw4s7q+pXRAxk4ABb0
5DqASNvZ9IXcQh00p05dIwI34KyRJH1/7ZXbEKGWT03/m5vEL39XAooIGSvGn9ui2KGUG3k9/PK2
phNPu0J1RV4HKXRDXrOy0Y+Z6UJ2XJv0N92Rv8bU9+6QaJY3sGmjYl35W4bvBh1nyFypZQte7sh/
TNn7shXixvupQGU7qLXBsLv1gBkLkF1MDnS0pW6tp+lhPviqUVRsJJ+6iGUmh7TRkYluUF3qEXA1
SpxhZRiDs/FLXz87hHbFS2JwtyjPuHu/I9RpTlGPOE0+mf0ZRSaglyhAVH2GQGdobqMaReUVk2JL
49RoLPmWurW5k6XJUcOCJimj4VJ1TYVS/twBg4znyhUZk6p797FczoO665D9Vd40wFkkwX8JpYWs
RvIWWuv8wkUIMCH0pYK+gkSjyIDmR+oel9h59VswvvUrD6FJuSJjq0boygNS5lA17LbYa8ME9cc8
yq21UQNoKLEzcPAaP3X0Q8NPKL70mY3fHF3G3mNt5SkUzhA3pwY5qlwgpPtPvwe/UAlef7J8mkn9
KUsMaJYHtNYyB0JCCMWrxiyYtbFl7uZX0IP1Wx1c4NfaCK2Lzp8NBfeihsx0NcXCCtx0LDcJdioM
Z5DQO09REZBLRrbRL1vo98T2ZlmhTfRnnE5i0PR5vFxpUCU7+qqhqyhz+hJMCi6MOM/5G7L2U2sD
vqu8HGZD6bwb9+RDJtup/plNSy598qFuVRWOHSwjrsGqteFCULIVSBiJMnlvUkQjW9TLo59LrwHh
UPRrtuU0Qu5Oy6rtUGi/KQL5KUiZJQlUfmKQp/dAs59xdvwczfwjuEmTPSd61hLtBSho62Jq4AcU
VjxCKX5ML82Yl+Be4to9itDMoOljEzGePFqBMbL8KaNsA5BiCexHAuEaJ4x/8bT5XkVu/6UdkbfX
3Fh/wIbHA/dkp+P/scoOeGkNYMFpUc3Pso2Llyt+D06Jf4tUjOf5UrO4djRa7KnKrEElkRqhxhVA
Zo2gxZM4DfaJiaI90GG8AXh5D7HO9tGbav+MYsE2ILvGQb5YtXFzy0JruvMdif2LmhCDKwAZo8o5
2agvfvIqyOkKvXyOqqldSTDynakZhVacddUsNupywbvAyc1tNQEQLsru0rlR9ewDBfvQeWGgm20M
XMu6dcv82ZF99YzIK+CNNX8gx6jKr0BJeTfqtWn7U5bNOC8CvTrQquYxfodqzUodaPEgEgfq5pMz
rYEFsnfU7b0a6UEEuLfUHZOww2ms9daWuim4QpMDshtWQKPIxGvHpgK9BY167pBc+h47VBrVpdne
EDK4p0FsXZNV7Yz6vtA0awLbctaiIKM99tgcIJRUZOEF363wQleaqL+AL1vsTaNyppXZhAMC8COY
4I0CB8MCyszqipoIqgDHMEGzdP/mt0yjGeRC05bu//tSyy3/WOqPT7Dc4w8/GmCd4IfBeAxjiCxr
UAmpVnS5NCD+cNaVVcsVhBLy0zLAElDSN1XxzxTqL8OeWnHp0tWfN8h7ZCQNBpbD/32ZuPn4YHQX
+iSzcbkrGd22sauVaxv3E09wdlMfYplC3dmFLmlKXaevUN5sDpqVVHc9pCEdpILOpWLspKYeHaBA
tLAORtN6twm6SrOtBlGjy6h+AcBG827b8gy1Eh9zaUaVAi0nmXlZ7JOO2u0px5OI7roMjKDXEa7I
rqUXY2fO48HdZHXiB/MdPxZGlAqF2+DwFnTvnJc4JTdGup6Xoskxf8uZiG/zUjk36k2caM3s4mv+
1QIJ0Q4ME/zocp0f5yuWD+9Xf7GRi/RsluOHjXnUlB9Xi81Vyyyr0sBia8ASGqQ2fvGgd/Mf6oGB
myoGkzp1QyfzH7gJCW2RmbdYeTSQV9vHvTMENNjYnv9QId5SNEK/zJMEh1IgingQ+QJEtORdefMs
6wqalOZnPTlXzdXrnzZn15jhooTFC9PuzJIc3Ey+Hh5YK58JkE4w9Ehh0REJmO2LiTzIXjTTDVXm
K33EgSB30jsQ6Nn3aZKyKx5IG+pRo01gc86t/ucwRhkyfT0QebXfdIHnhmAxYEV0anNbnecb963/
uMpS491GV0Nuu29xPOYrvSrY2zwa7XTDf8w4z+4dx8nuwXvtnrt+OpEJ4hDZfQ8g/i3EswyqeTIK
yG0Y7mOQMd2RFzV92+0zqxIX6skkze7bsnqtWAkmDbUymWQHzgpXM6PDYhsqqw28VM925EIDOS9Q
dFGhiIdstGbcQE406u1svdw1YtzaZRIM1Mt6kZWbB2ZI4LUMDx84rSbvZLv9PU2jPwm4iAZKpfWn
1Y0GNLzp/BGWPyHDiVKA/eu6mMqwvZM+i8/LJ+MsTFYGaBJRk4p/MPLt3DZcaZrLPv1VjRkCRmqC
ropcqPEncIB0RmfMfxUtygYfontFwYPltnpfenutAW59+UuHdtCOuie+LP9wCJCC95/nh+XTydLx
b1X0RmvN/4e+rFXUdbzN3am2j2DYEKqYRhyYCZEErSrkt7Trn8y8yJ5SSDYema4Doavs0LOztKq/
TtiHA/zpddseVEYHr6jtZw6iO3LSXdMIeldvL4nlaGvNqYoVhwDf4yCNF9GP5UWonlv70xZYETAn
N77x2LqyvfNAetV7mfFIpsEAtVdURMmJbHKI6n2RVHowT3DM6FEa25BzA0ycgOhhXz2kB1ocnLjZ
EVERY0VdmuDjy6K5hrwn0zAhlJjLod3R4qg2Kc6pVf6iQfq4WmKckMKNbvPde0sAbZa4G1rMY5m4
6nZ9JX9q/DT9VmXMOFNPYnu4C5k5gE4Ef9CkyegeSJU1DZKpgkTmym5DeaRuNtXWniUI1pELfQSB
yjh9eiSDxqDx4jeTvqcPAFoP/RhxiaMkzlQiedUTa7ifbMbv6kn8DIXvf4G0+7iBIuC4jyS6MdfW
IN0CRjP1/XPdFlDgQwX1F/AU2qDELfpTPSSArpn3s3mAAh9vGvCFIEYTvJ+4QaG2n3F6CzY/Q+rj
NJT16hNQz0o7iIkb1oOGj11H4SvlryO9/M47Xj3VSLLteQeJH0Rp/SflQKlt7AG/291XDUHO76kD
AGQm7N+Zld/6fDTfeNqP0AM1y3vXSoad15jyGDZuhjhFpoM10JZP2Qhl3BICnT/UdGiU2r8TTGcF
gsH4iobb0Mrx1ch1lCSoOvLE08BsYWQoPstj+QKNCnA5w764CVV9nvsMaUQE1GY3F7X35IbqiPfV
RuW2rJakP0IiOoDk8Qiab5R3aKti/FmwGOhS33yF7HADUKJR7DvZZy/NYJ9ZbcTfUc+TBzXg0VfO
TP1SGSNSa9aYfP+YKXKIUdDMyo0A27Ysfa2lKRJEUZm/0FUZudl8Jf5i+5tfpBs6npt1/inPprnW
eAIz2P5TVm/OsTnjo+ZM7oHSa/MoQ5Zs42gNykw+cnTkTKvkTbcnu0zzVTkhsXuth7reuaAfeDWL
euazcnPP2GSW1x6AQoI4b17NfFbYS8Oe9iDQNn3tRfl7iJOhSg0wBWeswKNs1sLcKOx8ELs+eLCb
OPsvfRGkfBUmPDz5GWRHAJXJqmsxOUi4GGJNA8gTVtcEGoLWOp3kGhiq8LS4haMTb8coZ4G0Uc0p
ANQ48WIYnmJhlpv/IezLmtxUtjX/yo3z3EQnkEDS0bcfJDQPJdXgctULUZ5Ipkzm6df3x1LtU7a3
7z4RDkI5gikJMtf6BqiUDetbcYIQG3crXJLldY9tb04QcM2O1EiH3oNgGEhdVyrRbENqvs/Gzf59
tsg2onXXqgYRL2GlC9LMgv3QsRdmdaZSzbJ6m/h5taQiHRDkhTBnVJ956QOwOfeoISC25LOVCNX9
YY5bj3nAr3P86Sx2Ce/XooP2pBx58WCk5oG0GUK4k25TcK1Ww/yjgEdfPMei+7sSpt0PvJ8ODOav
KzwcvYOsI7lsxMSPdartTwxy6TfZulbpPVQoiyACau4zdQuzkh9NFm2EpTuQ6t0v9IupaxhXlIhZ
XBvGmkMTdSJgURp/afOTLm3/tUshuzo1U7xneaYe5oHUXqUaHjoW4EJ2nLq7NMM8bm253yIEfKRs
+i/IlvbLjvvykgrThJnrBJVRW08wUU7f+zpwZGlhx6gCE8nTDgq90P7gLBjok42taq9agXABPt1a
50+2fHOaAS7uAjSh+QBRzDba1AD0bpyGIynb4knUYBkBfX9v2vh4zlxLD6n1WS/t9seQzRjULoKu
9LfMZJdc4Sw3e3BdHJ85rxm0dmGm2L9a08CWbZr08NKL+m3jdsaWIdN514MSvkRebnoph+FIGtq+
gnpnrPtXVmawgwT/wuiT/FGBeg/qNj5FVQHbUDySH42kfa/7aKVPirF61asKykAcD0pQNPI9XXLo
ZtnRLau32xXP/xW3gNgX9chlu4VjQfLk58VRa8N/TCD4tMcTZf4V9uPrXJ8xvC0sKfne9SCV8mv9
hETGQpt1ucXjbzhhwT+cJsft4Q/N9Sa1inhRsgEmBNTiyXhaNKUjN7of4WtmwAdB+HNQay5+1Hlp
Nm6Bbauu3XyoIayP7AXqqEgNH3W69up1GVrdklBuhHfDHvjqcTfcEb7to97wkmnDgB1eZCTT+uFs
5dvVFbm1eqVaPD0iw7TuVOoYq3j+FLnj+yeq+1MrgKWQzwFWcpPg27MXSB2s68krnqpKfbMRZfwW
l/Uagbj+1czDNAB+ajy3QiCyZ+p6rTLPXVpqMhahyM2jIEUEChRT2UFEDuucaE9VdPDmKDJ9QpoC
Xq7FBCNagFfXideCrTwT7gjERXUQAID/je2eEMjRZ39+/KrWerGmhm0T7uCRXBhDuuPMwFuiTOGB
3tURh5mOmXwL8asQluu8Fb5MAtNx8rOfMnGQk65XQ6tacL3BF4eb5zde5z9G3TWPQsbNJgx1voty
B05p82TUY7LhuB7XzhtC+0kQepMKPCbGLSQECaNOB1+pchV6jrWiYg/y3r373oHbzsbNc8DFx+Zh
UiGo/Wmc75DTAMEQDg9XOIO815XeyQiTnZLu6k+eFaGNV+3cOM2peE9JFgCy2BsPiK7hLvRxVATE
/U+Rutoi12vhFQaXJwgpVleJYMytjorUAHR7s7WXhgcBhI531hNo4N2eW8WsTS0QPqxgDfFRdCGg
iPtqnxI7AkJauP4ynRXGYdX6ya2r6MFzmuzYjWm4JEVv96/6VtvZUduzPRMi8Cto+WYwJSwW+Nma
X6C30QLzb2UXr3VHaL3gD5E5cffARAXBoflRO8r3vp2EorFttfJemhCvbkMksrA3nF45gzPP0I7P
sIt5rycgBjQyb/XUf1JJuIqMCRyDpkm3vI/lGkkO5PXEhOcicuVQtwEpJM2yrZnmzWfqIZuYbxKY
8y2w2MqXN+n5xmDD5o9lEp5HvgwsGUf4W8uFNJx0a7if0S1tq5+L1IqIf7+j+1/G/d9afxv70bmb
pyqF0W6maNr3I5KusEIvDwMiAGtVmfaDAiQMNsdq+qbDu2Low+/2VP6wHSGe2szEzjIawiNQ4NVt
TJsXxkqNYCrR742NvNokhtSIPc1roHZe8PTzIfMne8nY2wdn+oNXXUBMYpeXMPfhYF73bl7DoHhs
35nYH/3gyYC1eZc/cVYzfE/7Cto0ub3OHICL47QsTiDBqxVgT+WnyjO/ErXRcL/isZV++xjD4kkG
Rui8tC7+mMRaA8K4XH8U/Xoo17BHluvMi6KjM4J65QzPhH7XuoM1nQzHs+CiP1otNjJxGZpvdXrr
YA8PbDAXyBaUQIjgJ6GxwkRYmBdHsqHJ56IzF6nV7sDtpFbsFa0nav3T2NSVyFzkCgKqhjpjmYB1
JQxorXIQh7JlWGrO9X3lQjBgbF7KVmj7R5t64h5+tAEUbqP8KqOZwNDGRyh1O/yrAoc4gKwGvzMK
uP6Nhpc+RZmuVnCSmk6gfGV7t0jdzVRo+2InhbPsHFe+dJa6zzPNf4DYD3yj336T5V/DPdkCvtGl
FoT88a6APoKPUIyfH52mC4EeGD7Rz5/qLa7cjVdUN/chf7TyC7jdB6VgjPRhSJQXstk4rYQY7gRD
oo8Gs+Aw/DAuULCBElUB1D6CK4vSifsDFZtRvxeJeoi3w8+t469Fak0Y6GH/41g9AaNTqjyAtO3R
qT218+cFFtCIcGQTZS5PVKbD3CXUk9olqRcfTSw+Sc8gafvvoaPlxe0Hfs+m9ExiCLbq7Q1go8ma
eo359B0sveiCte2tF1Vbo41eQ4Ze88r133NBv+LWS9WFu25Fba8QoQRAeKjYc2xDGw6/6/CqZA09
bjz8T+DIIAcVdhJBl94+TYCKwxyxtu8bXTdLbarhc+Lbb53vpd+tssHwOQ/lZCW2Siz95vowWh0i
h8GQLcJvOqqhjdKPSJN0ZnwKTeMtM0J+W1B2qZkfdSLfaJlGGwQBlutC2F26p8Waz/EdBBm+WJGa
F+l6tUOYnYwKr4pZ+Yvqm6EFtWOu571YfnSleth0Zngx+OUCgr3TBqSZ/NmDvbgyhfySh6BBe9Bi
OyeZ7M8CBGpADRr5JYE1gMOgvWF5cbj5dWRqxtNF5fazwsrmBAkmdcKqV52wA0m2zmB8EnYcH+wk
XkdWXj5kWdJd3NQDoKWHM+iAmMuyChnbUqvROc0xisTrrZWN7rca5I8DFkfYtbjcgOUlImTUlw4Q
rls7vTLuqBSXvhv867/+9//7v1+H/xN91xfASCOt/ku1+UXHqqn/+18u+9d/Fbfq3bf//hf3hS0c
h0PDwvGhPuK6Au1f3+6RBEdv83/JBnpjcCOyHnit64fGCmBAkH9LVBiBmxaVCN36fGv7s6oCmPT3
TTqChtu23jekzpE+V187I7jtY6NepgcwVjYprbB6x+m2gJo52dmdZL4RpCsHu1S+kGMZb24ug2nc
/FIGj/gsAYT5WGYkqZMEyMbkMAiBMhEdojT8uY46l3kWMHzH97AnBnp2PjgqH072fBiSplprPPSg
yPRXa1a1nyGmn2+djmHF7uRuBTyS6G5daCx1pgngpsAW/3zrufX3W++63MU3y3GQg3b5r7ce8nja
6GvPfWj6eNwiCRwBNWVOq5wb5UuVImkyLyf6CTzoUvDqQj1ccJ5A1WaAif25V6VCY59L8dM8PZtl
NuyhhVmxsXecWr5kcWUFiZ32Jw+WmIeygE7GiNzUpwmiz7i97re5K/SngfGeu7IQTiNRNh7pZ2ZW
410rE3vPuYVnLigN3n/4Xvr27zeHM0R9cXc4oCGu4zq/3pxepKUAdF493BbpbuGAl6/5J2Qo9BWO
st0VVP0nehzGtTLW9Mij4twLcC11HQt4FVvSf0MMuF25Tq6gmoYHk1Q1zBocp/lstdXJm9eIeCne
q4TpZ8coYBlU9Og6an6ovYs0dHUB0H6NhL3zoGc1/RLatpA7SMMD1UEyLN00BfQfqZUGVPGwdmZd
fkTN4FpbxRy8PTtfIjiV7CZPQbU/VKA8DiE0M+w+rZZ1CBahbB7gXe88/NaXm5fatXYCzh2/Le3J
Yc5qHX8/N5L93NRFYCf1CHpg+cuOJo+/V72fPzbzAZHConISCIChkMdut+hAPdznfqEerdas1oY5
6RW10ui+z26jNcR7727xRl5YbGXxJv1JXL5rvPmpbDZraigtJv/DN4L7v3wjHMaEiX8OHLM90JA9
e/45/fSkwpPFGiElEz04eEXBPo4N596EvDLxDOPyk+nX1hstwrjRDcfICYezIX0s0YwKVpBJeiJX
2ZtLLJnH3uxh6WPlF0WxaGa3txggQHjvlAnMZdLyQIOogYr/Y91tsoil4aauBVA2oy2yrddP5oFx
YR7oEx9Su1yoeATaCokituUi2X00/63PrYJX7eY/PHt+fezPNxMCUC5nrvAtCNH57q83M5UVM7Oc
hffeUI9Ixeb+wgR/4WLFhg/Qd26uusxXL5o5K1rrUo+qkmDp9byHwi2EZ5FGLAS4x12xrZFnmJ+z
1fx0/ekAktGpa+Hlhg5UDY8PBJ1MiXBaNKlllZqQd7VYfjX9NF5QsIUaWG68NyA7EyNKAFl3g7dq
mRQFtGxCP7u6wLn8813xvb99xWzuMcczLUjuMm7/dlewouKRajL3nsEu92TPhhmQNkkBYZtdbkkT
NXKTJBiKa+xOWfCT9LKGoQHJJVMd9PNAjBWQkidp5dAbgYMb3Caoq8SAFndeLwkKqB3Ic8AKOTo4
M2IwiTZeW3jPH71qF+g0j8G6sZ9DQ0WYQBQjNqItFdu5rhdgKMnR/lsd9SvmUNOt89yP6sZaYKnN
jZdqlvdeeNHEH/AYhq+IFSVQ6nLLHbXEJTy2wgo2XNT6U2+f1zUMcrl/lK01fwXGV3ydinVi1dNW
OQCqzPVMDy6eEQgqQjUFO34I9guA8R2x6Gp/eLBmAkkBIjJSt9gpzaW5rR/hoJQ1CMvBIkxGCvLO
vRnuYO5dnNsmhsz81IQHkXufM9U291Sl8eoKMuQw1lSkBjMDhYqZb//8HbGcv/10fPht+CbMBXyH
Yxc+t//0HBp9htfdaJf3Uppz1Fk9J3UVf1E9QIfh4LILMj8x4HkAAENfT34poIiB/H74UiCttIZv
KlQyPDd+/HWkX3UMG5jx6OdGDI4rtFjcPqkQk4JcLRVFPK1k0U4PnfSgKhKpdTw74hXa0CfIxAJq
Ohexw2i2wptVbuZiXkF8tBTOsKUiiEbvU1IRVsirGFCzlbDxLSdGUBxa9Sqe3OYn6jXY4lgZVdWN
OIRA1bTLOKhuN+q1k0NIAk5g5o16Dbc5fRfazk/U6yIa6lXb5+3tFHSeEcQc4L6t1HuxLK+9upYf
3aUd+K8DSDwvdmvBKZyx/AiEgvdoRuUulIX5AlWRZo1narihbkkC/fMCua6+EcA7ddhBUL3Lm7eP
ae1oQgR4Hk7TFq2OEIovjnXLJ+BGYd04lp18hOY6Bz4H0brKq3djjYwAaAXeEuoX8Tcsn9Qin8rw
Ke0mKwiNIbtTwIZuW91ZO5rJaZAB/JipZ3l07xcDyMnwyerCYWnBNA7BaXCTxXygeqdqxlXt2O3S
dKf3OmqgfgNG2YzZtzlEvIGJVX0nIkRQFG/zVwjA78kZskmagzNM/gtAjO4y8UYJ/gTsU72mMrdD
jIC9adk2rkDkryKu93WonkBmSO8YHofXERsjeF7A4NrR3SPyXBHs7CL9qPOphk1A0W2o6JZZu6s7
AMepCBNm+1LXbJ20tr4iwm4GmmXevVXq7I6V3sYcB++eqoY4bILQCqe1PddZvKzh3HHrHvaZOluF
2lGwFqZBUDfM3B0FjCRlyOa6ZvCAje4YCOFYLAlIt70YyrzGlYOgnq53dliVPzorfbOTSYDzWodL
bNP5pTTtesOz2gAeaIJcA1ic6yJu9f2f5snS3ZAX5QYBi25VdrDEU3FxX8xsFMAg4ZI8E1GUoWHa
WGcKPynU0cGBcQD1dSc8pURcIic/jJ+F1sE06vEpSUHQEKVrIteCHTtWtxwEDY0X6Sxu6GRFAGLR
sO+rpkIGru/69FQnulzWJvOv0CeVG1sUMRxn9HhMLUTnAUn0HlwLiQJXS/EFnKpVlkf8R9T6h65B
RoaGAw7gX3kk4w0ATdP6n5+Epo1g868vTIdZwsNCwraws+JC/L57ZHDT1F4s603WpnzfwqZ3iQw9
kCO9E32Ocx/SUwB8Cq8CQ4kPMZgSqEfm3VtDAw2Jn1jJzz6USWEy4rhnE7G+pxz5COqmtKMOkcR2
h4ragRxsnfQMYmox3lJDU+wRqf4CkEPyIy/OeFjjm6AiG5HgULzMEp9L7Mjbex5mzTpnZXlsss7b
I3nTb5qKTxdwIqMAt9B6nufpmjD+MU3v81gGFNZcBPGL4mxGEn84KLd1ZwBcTyJK9d7i2NHN27IW
yi9Re5qMpwp89zP1omoqjm05bcE6fKN6qqJGOoxdGQYmXrfL2xmosp6nrM2hW7RKRRuq++lkwms2
7ZjUh5/q8k7lx4aVgdOX8HmjIXQqB6SLjZVV+c911MdwKj17D3XYKPz9qmEBi7WYYP4GT7hyFzGo
j2VgbMA9zQQvSmQqAMvGco4J9PEPZWqGkKdqje5AZS10tGwiM8ZbZVxlYe3CzWhKxyWES+Ot5zb5
g9dK7zTx8M7lEqW5qs1Cc1E3zIFGv5Mjbhrxg8HzHx89eof9gPisB100nuI5jZEIgHu7xoO9Kc3h
zxNBsBhk4dY5UQ+elekWMSkEfuZGqrNTvsKWUV5uZ8r9cZ2P4xTc5ojxpkmm5M6rNnGdQqFpHmfV
Qq1M3/RWtxl0WF5t+Mp9TOqZUxyAYFVsaFY+FeE5zqK9cJijl6DhQAm+CMdtxm7naaKQH2GZ8Ezd
aZ4B6bRFAwG7PRVDKfiMlgeear4EOpQReOyZax1pVCQiY1sV+JvQVVGdbQEGjBzTmfrHPAYpPjRl
QPdmHMJXW9fxUUCT6a4qu7UlOb+HwBq/tydI0EDH3V81riPVcoDzN5wS8it1QW7PBnUELoCxZemV
lfBm43dQ8YTHdtZn2XqYeLzjhlV8yqZwa0Lz+w3IozpwG20d4PY33Btd98Usw/QNeIQI9qqNeRaR
n97hreAuqEG5w4+u9IxrHOr0ONVNFtAJEJE6iBlGpLvxDIksyEcP+FPQSbLwUYOdCdXDIdtkRe9v
am4Un2F5uxxZFa6trAaly0f41GgOfVIi5tdiE77E0yXZmZALBbcRtww7frYohpiVyxAPsdCM1JVa
TTfuAhcr7g0VpeEDRwDDw9tUFb7DJfZGZ+G37AFC9PE6tLCBpmKpKnYHKtH21rcZwIuERLdeh7X9
lWbzCs/YwNzSWWL1az5YBmLBuX2gtluNAgI5B9LkdqnCaNQeawVYHMxXbmdY14C8D7h+DQchxEHe
r3mORSQIkm/oOlrN+NHm6v2ae1fcAcanbtc8fx3W4BTrFZ01c4AcnTwPGaz5BPOBrhtxnv52Xf90
zTRoqI2/XXOUVhDKRrz7rlHDujdSZ9NW/q5ATBzcj7ZAQtXoNGgi88cxayvAxRCLLGLP2frUIgwN
lpDKYKd069kATJ04IoJb0pyPnQf2QDKuw1g8p7aEgSvVMcj6ySN9vNUWncUWgLiEykgDGeMFYKcP
SV0CR11BXQksz+wBfKfsoczhBNf7V+qAZJ29YqAwrKhYsNS6x2DqSEPgvCOCXvZqTXW1QJKmjZew
IBx3usuW78Mwby0b5MNb+KbHVpc9wBe8uRtNd/PRIy/HFv/NVm9prnZq/BPuCIywy6I4UD8aWkUD
bJDYUO+oTg2sP448eZnKqd0Ju8wCRFSSDW8GZ89SlZ+ioaqXCNyGqtiJVMNWhql8kcli/C6ndaa8
+seYTV+xcrU+CY2gXlKFClhMCE5NNceCzmqi6xBCv0F1Vv5qmQI5GgwCUA0rjMZ6SxwbAtjNlN/T
mYdRO/skGdwdJLk2hXAh62FN3qFJ5He7t0qkJwyIyrnCOcV4a6x5EZlgscCqdkxLf8lC5BqNelVy
EOIzZDffRMTOkK6d0w7YLYkBNzlBgk7Glv5mtNHXEo6Kn92BpUvej+FDDV24APLnDHDr6f3cYM8W
+9/OG7eRuAKHDLqKlP0noPNALDSRyfvlfLDGBY9G18XaHwsoB0N1eF2Bex+EGawrVGd6QIp15hsI
MYuws+oXvwbFVUKtacuwh/jkc3df5vOslW8uxQSDEXvozDsVp4ih0kjEAEJZjg+hbxZ7DyauKxqQ
q81kJeIVkO4MxhR9vQM8VjxOvnuh9slNEEsxy/4sC4TFwCqCz/B8ptyPILDDvUf87JrdwGS6Lq0q
fA2r9W2gLbqV1U56bzLsLGGu9fl2IUCrLQyFG5fCkehkIW661POEAAzsddyqT5OQ49YCBXOdN237
khbjgjoYNngx8MzKDxA9Ke99AdMXOlXtgDRZY9VwiZB7PLpQnguowXDqtY+n5nMr4PcuIBG4kelg
PGuOv/x8TkhLlcEkRYbUCTLt8CYtb7dLw9B4gTxzdO8acIYIZ/NOGlElyLRjA/fSTG60Gaai2kL9
f/w0afgbzDc6zcFnhvBcfnInwwf0JbEWE15JTwgSP5UjlPNj5PG2Okph13NLOCHr5ICzjH2ki5TB
LMBADWbkPRgDTPHmt2llJM59MR9EhrVdaSfGil6fsd+hQXyV7lDfXqhFHk8bDb2NJQ2iXh1QcyOW
kycquUPrQ+2+x2tYa2uDZa65B3Nh4SEb/ZRxw7imUXEwwy56HjyNmwOS1S0GUFUm4AUsH1bU6uZR
FhgIme9o0w8E14+sEOxMpXlGC9nLJzXPCFkoCBojbuCUOO9fJM1MwucNYOwjMF/i2DodVqddOVjb
3mvvrLkBHBOQN35qNoZii4e+u5uKBN5RwEOIY+hYf30cpQt3i2n4FpmvPY8gstt2OTafvp0upSeb
pcA7clPajKdL2KBtrE7Y5xo47/upYvJk5+zuvbMyEGgf2jy4lS3s08GMKhs4TMyT1Qr+fyy5ZrGf
3SMlhUCb9L+3boY2qxX5ympqfM3oRDXXX9uiMVdAgLIVcIY2FHDc5DmLDHeVG76GoQSKZQ8p5FCm
xZGKg21tgf3AKkqHzoOaipUeVfocyQoRxNlMBwvp9Bkq5WJTsfC9NcmGNIBSyrij1o55b1zL6o6G
GtFqshmQwllZXCAu+UTnyRUv93RR+Tw/qJp/vihqzbHrp4syoKyHxUJabsJxYkdCV91wVnNRIfG0
CLGTuZF0qcuNvvsTIisyQgS25k4ekXg/Jrp1ojnjuZOT51NQNtFqnIYl4ADJA/Kv05MNlGnagJVH
JdZrLNGggkwlYdo7e2LprZQV49GOdH+htrDx76CTI+6oZEXsoYSk260ENNNzO3jmmdpUlH8xpRPf
1HphZR8hJsn70+0UrMoW+G2ER9LkhbBhtVD+iETsfHFhq8EVNjNxoFaF9/zCzDnio9QK32X8pjIg
3NqIPbmeny1zdmrcKt0hJK0fJ9dLNqnBzICKUcaak6jCzx5zY3yL4Q8YjVD5oUbW4FTarv29qg39
OKSdXqsEoTFq7UM7P9Yjnmi3sQ30CUT2SF1zBYlgBMiwcJ9PKtu+W0FpPUPWCxP5YD7vgbrNqr4+
ZzYkvbM0NwPkteqzU8JfE8lwfEwkcpsjlNLXt8pS+miCHcAlyTu+syI1woppnoMhAZvb+eeqlzvo
BEKYKg3Vg+n3+bmM5ZnBelsDpDVhw2basPGYW524bg7hCKQHHN/1A9XBYObVgcP6kapiv4dZ87wR
GmmC0QRa2NI1nr4YP5iALIQSpmpUpBFWsZZpx+6pxpRY641Olq6pTY5pf2m78dadevQDjGbbwkm3
VBSy6SCY3d1P3vAKiYrmSNWNATgRvqDdnopRXXIg/AHTpSId+sp6tJssO9GZ/Amw5hhvL1AFcKF0
YE4AzfsAX5Ts0vOBrWzWdis8acq1arQX0MBOm8Z9//32v61LfwpGkDwBh8EsU2Jbd2mWbCw5qgfq
7igkRCw2We+XLyKOPZDz7KfweVmCpwUebLSEowoUdT3bvqTejIg0xP6jij6lg7cGgmY4UelWBaF7
hOuHYQMi2/tw6GvbgGyO3RIM450sBm+VceCLR6DPLl0i8tshrMUsdB7u/VZD3iGvITM1DOq9n+23
/br1YKjlyyIO+jQyT8gjNScgcPIgHTL5Ndw1fZl//WhnvPvHdhqPV3OOzV+m14gue0GJ0OyhbcCJ
JVfijyKJV3wUAdmH7MPcGfQgdMby++mjlcbWgEMFlc+GnUDk+K62zR+UinGFhDRSVbkbSsVg1XYa
IQB+32AVSr3CxHsae+iERnnvr2/eJZb51LVxc/W5X14zO/tEGegiicTaKwp/3eLViVTIYnRBZwK5
T28+9G0yo8qPEtuWNI1lgez7X11I2yYdZBlAgmJYjb1Ox4Xnqwv0xpIdARNudQRPcIemDm6mSvDa
RWK2GKA87DKBmwYBUzlxQOUUAOvQ27KfqBXWPjAWhZ56lvbReogQpyuMHip2pqXZSab+ykRU+mLP
hxGs80uUF19Gq0r3VKJ60VrvQ6mODsw1hmDEpu3OsaExGkMU9jB6dffopG29akpZr/u5yA3T27lJ
FC+pVfPEvysrvqdGqiq6LvBtZl6pBJ8KyGKOuT7A+/jn2Zi5jqPKvcKhtrk30lNrqf5qzrbDfY7U
lR82bEFtVOdGBuxj4h4Bobk/1fnpqala69gl+fljoDsObEHF3wbaykE6CoPAw+gRppjez0QDklyF
W20JkZ0V1gkgO5sIYUXe1jCUdVBh7/7tE1b4a9MLgbpoED1CJA1Rihn9i7RcX3bOkUrtYDgHCNK/
UYkOgNqOywQOwxs77yGQ24novkM8dR5M04RxY8y/7jjo6hRqt/OMjXScY98b8t6VACdkCt5r0yeL
/ksJ5GQDLl0B6UHcPjokVXXIbNs4UWnswV8bevMTlSqv746VFtMmQ8T6GEcSTm7zIf33Jyf2202T
li/UIzPL9x5UHLNs6fAigR0YbyD9CPD9BKvIhQ+V2nNfZv4dmxvyuUFzgMggxAh6rO79O5D83keA
ZfZjKizA5J1s182pQduc+JVDdW6y6vt8Tg96eLRv6wJhFOpAdf0swmEAg3YbVGuDXz1/rbyT6wxL
N7VigBQVP9Oh9wfYH8G7ct3ByAQbejRIMQMMx7mFgzc02AipUT9qBajnsYMb0pYUbZTvworAFQcS
tPFNaFsvqIHKc6sRRl+BtQLvVcLDQ/m99fDxKTJGGRRznRGhlaf+z60f/QbtHGEy8UX2ffmC4Oyw
6PHnPyPfYd2XyAJQfQXvZ4TN6mLLhrh8kdgm5UPhfupaLHggfYct91z/MVzBHeJQARJ5aSwoRUzw
T3nGRgLCw/Onaq6jT1RHrdSv7yr5e6vw+/exugqrpd9La2NMNsgpjYQ4CRSw90j8rqjqo54+abeJ
Tq3g9cZ30umRZ+HJgDj+t/kDoEo9fYAZ863Gq+CgebMADvGXaJNW7o3KvGQh9hAx/eXoY+1PMMkQ
Y48ACf6m7nygBnuy5N7/a4TA//R8g+B7MExAbtWeAksPzaYXpfmIP6Wx6bNIBVTMaiD8HIRtFlSs
hxTbNKwUoiq22qVtWOu+TxLk7DHUB7JoUeKXdzAa23ykiaukRGB1LkoXE/sKsfYQEV7oc47iAmGf
VSGt4ezPoPx0gDUfc6KgA9sAKaSw4fYzlHogJZbmxdL0M/5suArRWkOV4JeU9nNV1C+jY2eXCPHP
xz8MMsyRBUpb7knBztYwkhRrpSCKgHbCLyaI6UM/BXhjuVvXdp11blhqMwJbifg4Xr5UtGuOndX8
8qViAx/D5ZTL8jqOGd9bmW8sIb8yfmYQK1l2rZMfEXLpnoEFIQdz6iULboDm4Q+ffQGxTAit5Ee7
M6gXDf5TL9sABluZrkQ0JO2euXGiGYqmfT8tFX87LXrVWa/XpdGbwWhZMKb/9yGxocNUsNNHTW7i
Pb4AFmJZVU5xpAao+qszSKftkUFQ87PK8VvGe+YJ7jzuNh9LZ51y5nzuqjrIZqxA4kE8PCoacUyg
wHg3dLAavoEIMDKskvQpK5v3kWaY30ZSh+zfI0srt28jCWUAa7frqJttDI34t1ptBgjF/KjgALco
i859csCOX+muj09VaaSHyhiste+4+gGRFuS2vI5/bad2QaNSPb60coqfGwTjA6A55FnysNibDuJ3
IJ+l90kdymWUZ+WXuBdgVyNzloZ4oxpF/XmK/RJaCbW8g0xbtxOVfsGiPw/KgSMWBcMT6KyM4hUL
TmDZ2vjHbDCQgm3yonLTW4baiS9mE1pbIVJ3q20TSSLgXmGP2Q8v3NWwj8C7FcbYLxAUO7em45/D
0tSPHaC7ywLa/FvT1/qRIVUFmpU/LQsui8d+7NldA5cy/O70I/VwBrGNpjG7UJVb+fUyEULuqP8U
dc6mzM0soFYE8ZszZImudCqqEnIIYHHRXqnUSNsHzh/+ATR3HFfG2oWXKSQZcTFuZGuAz4pX6jvo
vDrnsQOmZWzYMLGI80eErs5dpvSrHQOb+P8pO6/dyI0oDT8RAeZwy87dUivL0twQM54xizkU89Pv
x5LtNgxjsXtDsALZkRXO+YONlMa59X0wbQtgamyqv83RjIpeb/OnQEP/o9Z/qO6aASZg8lnYqyJ8
aK/qxs/K6psjjlZyr6rxD9x2dlqAYS7MU2WKZqduOmjOueJhfHXLDiqMZZ/AbmTPWWXjl2EDqpTe
gC9MNURMhQ1zNdHk57ojuy/mAXJFOWYbN277I+o5GgnStfx/vPjrVuur/ecNjBj3vbSrUD1YmdId
jFp45G8pAj/3vVE7oaovjWnZ1vFofXVry+kf3To//2c3l8XSSWedfD8nyoqXJOLPJOuCUHoGOuXd
Yv+m43hZosP6ruuBeHDdRoTLOoiyPhgOAZjonSq6jeOEGYGCO1WMrLchdrt3YbX2dSrijDQmNxtc
BxJfj7RYOoRuMfe/wyLd6mZJcAJAwSU1guCbbeHihGWZ/oxIwrCfsk67REHTXyBV+nsrqbWndEZo
ScCt/OYM/dVU1y8Z8itj0v6sS6ThJ68bUUbE87OOgvLq1XN/Qj52PqaR7B6KWUPNEwuAdxJEvwp8
6v+I9aNjWryPxjDf/NyfcIHg2dNWckeaNsYBRG5/7sSCS+JQ4nCO5t6rvg4U7N6nH5or0ZAlJoZP
23DMLD06zlobbztpWm9l0vnHuiEIoYozUI5jpmXpVxFzQetoBjL7Ko4xT2mB5dBWr1L7LdcnsuVW
WTK/UuycdKLoVl+dPdLVxwYDs69Wt427o0dE6OtaUXms83KBxdd6be2SPZGzge3a+q6A1RfYNWnD
V2vhQODqfR31t7U1COrkGBva/NWaB5F2iAcD1/C1dcnT6ECKHRD0eufWIxGCFa/11eoYOKw6JkK/
qrNIdOugd+gXqiJzm3FYegldeL22nMblYDoRZgXrnY3BnA7YJkGRmOVJ+nV3jObyDc+PaQphN8l7
deDn/fMstR48uUx3/+6hugmoZiGJvPygirLG3LMUDmYlq21bYZv+fbB0G+Ca0QOTr+UhSuAm+yZG
dFBVqn7qEFfpDy8B0aVKqtHV0H3ri3GfrtffuqY5sag8JRd2q1Nnnam/miVWgrd7SxwRL75wzjKJ
mPFUtyiF69agUbFVNzYKBp8wgbVZwG683F4sqpD9b7TqMWND/o/XBzotERcp053qe3sxz8xOji/r
u1t9H2vFGc3Yd/XKt3snpelvCIwZX/fwXiLPgKK12hyog5bgcCAC3Gnnlc3xV3WeC6cLVdlEov7v
U4dUGroJUH0trdjqACzuvk5V167OtVB0+GCplv/ldl2eHMwoJrWwvuS83seNe3ZFqmzPmg+1PzB3
RuqzNkN/MhiN4NTE/MtV0XUyj32TqO51J4jfW7yTVL0x+dapaXWWseO8fBgSCoYrgRmCLrTfCqIB
qj4rgum0iAlSjro5dhjkSGA4EQNhQWuQClCHukuDu3Y9qGLXOc1ejyBoqrqxaUhSk+OvQ93UbSJT
qXefep13n+Vy2wfWcmEStomNrQ1u5A07Al/MK1nJOlt1VC1Ggl3a2lus197q1VkQGX9epopf17ax
c7YrtA5/NLk8zLOp3QFpyH27uFeH2U4QilkP6kzVJSSMtuAP282/GpD4hfizXqs6p9pwmPW6Ov+r
XvVQl5Imj/Yty+WvV/yvF1PXGm3wgwDiGpkj9JuP0bzXV1uym/G1MsiulXFZDpwb13p916rirc9o
xfpGD7TxYEovDR3DSTBybeOTVxf5YRRx/p5E2ZOCci8ySvlbdP/sEQAC/d97RFrTbeelQ5YxQLkv
6DuCV11c3pm6t7MtPC5vVV6eQkq+lW9XtGbWH62quQeWXtyp+q/O3qx726HAScrp++4RjWcQ5TZK
+ROxk4B0X+sdsYOpwmZ2usevyrqUh9E0VwFF6qr1INs82bHH1rfqNl8NhodvQ4aK7aKv9imrp8qk
zfomz6N+c6tLfeF5X+VKeabcmgwDGcNQXakq/9GuylLCQf/X7f6z47S+A9WiDuqOruH/WXcr8tQx
sas+fol/NXYCED+2ARmXKazjub6fcEEjs1M1+qUBE65bgqJq6SNp9tu4a+E08SvvVaXbuqsY/2yl
26xFc9Aa5XOT6IwlZuKd/CAjXDK22ZPpf6g2VdMg9Hz0iDxubnWug35+UsJiMTKnfRZgBZ6rZ9Vd
HXIrYNmu+97Xa6g6W+gpZH387c3KH48424OBKYr8nmBcfi+JfRwF7OsmqoyR/67PUbWoPsk0deAg
B/RT196qAc6Ssa8GC6meIjfPlZMN8jUqMNp0GiyoAj9+KZxk+jQKsKKtU3TkoRvMoPIYgESJ8/Tc
QGZl4Rg/ImCHMZoG8ylj6xyOhT3/hOC6Afw9xmHej2CNrADMkg2RN0/6Vy0iiTdYLZR5D8lbPc/S
k7auu+AMVDtrmqfXWgLiTFwUrQ0/O33dCYNBgisRQms9j19elNdoKRAv7OqL5Zjkcb05r8kO/VVW
Z+ogE1kdbWkhshLH9+7fB0JrcE4nhrUi8c2D7stP1Xir/1ffZWrEim37z3vcLhWZP5zxwtqpe9/q
1dmtbqn95C5BrnZ9B/96pVudejPZguSpj/vX31390k4OjVsicBM78h5BRgyivdjaT34hd226gJst
ngIPApVWdf5rXZqPNbYnDzqJ1FfZG0u4eF1+GcYieF2iXm6Ju3h8B7TacnT3Fsv/nbkWg9XDctGA
4Kg7pUNr4NcgvqtGB4mO54jHhTX3XZs5NfZHMY86nscco1VGkgwUWAZVVqfIE49nEK0r3noK3ooI
f918Gq+qBIXqpSj18eGrJGwCW/70+FVyvWOxVPqTKgUZERIXvm5peb/pZgVdb+yWB3UwAcLuysjS
gShQVzb2nw0tiEqsDnx/1+lO78KsXVsQMwhjRqjj7Q4N/NyHNBaHMk8wgf77zpBSg11pgb4MML+D
ZlDYOzR/3McO0M2jXXnpcbY9GB1DDbRkPVhERe4LLJ/NiN0Iq1Lqeis+WO0ysTylpPqmiW2GrZtA
E8VW47HHrCTVpjs9mcdtQWTrB+oXjeH+aFG42upZYd5ZWu1d54G0mmpoYHnil6d/DqMDd2rB3bvQ
/MMsu+pcIJKO+NbtNHWA4JLWlcsmjc3q3BkunjmTFp2QUifmDJHJddr6VQx5RcasbE8E9+rXggXO
ocWCdqtaC0g99+1YvBOMzrtNPy6h3yfyuV6Tqqg7LKHj4Z42xAFi3DATkPPvS/0sjWj5OmTl+M/i
D21xCwQ2tfhCVAg8+HoWLZX4R1E1/KsuX/vVfon1o7rEWLodY4tzbIEDTUKQ8ZgLsfOE3sJGS9In
w2lBoDey+SEH9zWYdOs16yf7mHl2tM/rIfpNK5A8BErzo1mQ+iuHubumemHdT2Q7N007lQ9TInR5
iGMYICUoL3joY3QyZIZHmzSjR3M9sGtqruNKIEkJ9+/AwLJIlyNuDTSqbkzRvwhfp2d1D3UQbgII
PN5DBwOXJuwFT2EkxGxr/mbVNQp3JNJxY+nTQzKACI8GR1xT+NPXqhFoLcrIJRJB8dYg1mJhd0Cf
LMxPbg2a6zT3GsBND1bExi+l92HFERqnovUuLoS+38b+h7tWR3ivnPo1OEiWoAlBMMdHA44ZyjOj
hiuhq91B2rN3Y1yQ+FkbVJ1qdQy2uYgk0wc4bLNB+yvUisV7CDoQ4r5nJz/0OX+WTaO91kC7jnKx
zX3elNpH6Wgb1WHG2XbbN5l9p66MSqA6yvIAef/nwtDJ7/4pwd45ObNdZj2krmM+EJEc93Ghodz/
d506a1PRbNZwxn4O5gHuDjujYZ58/phcqw5Om5vXoHpVBatigAgLQH+nqfJ+eu3cZzvW3fnOhjmz
vV3VrNfHVj2Eco68g2pQbyUC+4B1Roy48+pG60GB1Xop3me8lh+G2ohDEvoEnNtlPniN9Haqmx+R
InDtgHl3bf1/X+UMSfPWY3qiWebwiCjI8AgbAYq9hT8pmaS7W32flCSKl8VnO0g31ZDlun5HiBUP
+b8u5/NCtu7GNcTlWQ9ku4mwj777m+7oH0rMIg0O8H29X1oskc02/Prdk5q7HQLwdVYsupPEqeUI
Mst6cGr559V8ox+gh/+w4v4Xt4vvv/S1lPKWt0pCCAf3lCTCSO8myaUaugHr8jzTt2ZuAAaW/v1s
oGaklGDSwTzEeuLfq5KqX6tUr2AR0eEr8WuWFYA/2xUv9WxGT1rxDEhYvKjDghXKNm2mZK+KwEVX
+9JmPjTpgqCc399Jo5sfnKVAQI6s+8YHCXhSjYk3zXvcT8udasVncroUJf4XqrUtUNKZwXGpRlUF
0wKorT0/qJITEWOI5F3E9qY0t6vPa77K2A8ASrc5gPSNKt58Yr8MJlR5WvvIRus2yktW9/wJTqIx
v/g+cnmmhoEgS97lRdOLdTMxvc1rSVXppvmOPGN+r/pL/rIH7JmZddYePjCip0HYBPC5WQCZAnI7
SDET+wozuWJLwxJwYvSp86dZd1k92sk9eSl9yxsan5CTMlnYhoybT1M71IArzWwzFzM+V9qAOnf/
EXdO8JidXQabJw9OZT7PZFvzwjvYRNf3vhe4e7vKP+q01gDpu9pGkJ48ko49IcCZPAURg7sBN+ib
T6Db7lBGNUzbgltuT1d1pjnAjZoa4TTT5WdNtbHANrlexUaDDfEnZmlCsUTOmJJHPcJlVEb21q9M
orjZiiQ/etPTHKwrogBJzZjXh3o+V2fLbJfNm5nAroS2fub5n0JgbL9XSFs917oVn2K/+AyG+LtI
4+AQJUZwzCKN2BbbYWbJhH/R8uYkc35wVzSDL6dT2tZ8VnQr/AR7UNsJZ2RcHuvGCvYCunEWgT5v
jNfeMr4FhumHOoiwrd1HRDs1L2wtEkT6DPBnjPvNMPL0ECUo8XrpsMuBq68/BoGO7DB5QqyvBQQg
EhE7QM8ehK96klsyHbtx7JmX9Ty9TMAWQ1F19z3h+JiI/c/MKZF2bKxuF1dGs687rQhHG4CpmQ8b
9NwAOiWfhtsv37umP+AbdpKL82DVrX4JJNhWJqdhFyRtGRrJ/EfUf29LVE/Z+/5CgpbvQn6i7nVI
g/K3oQBMYtY9FLjq2QStFo4tps6m9ltcZhunbZhWmg7bH2F/z8sP9Hb2Ft9MGWBWNXnyl84yYevY
77ABmjOQY3YnmCyEdjoQMtC0cWMuZQ7AyvlmJuYC4Js1ZZBUYkOHT9i9u7pkgp0LTF6aOrsmLsjq
JSZv52Rog09VfwAt+l0by/K1j/5okK48NK1804iOsk5YrvVEAKlIVqGXKWfyWLwtsiJX8Jh8kqVB
DYXwAhDJ8Veexu3VmC1MiPLXfhiMN8s7DyAoN1okXg14IdsKRvF2Ygwg4mmfsPW92st0roSOA05W
XMcOrxUDisxuyfgxSPQOhwQ86TmJT0HT7TwT07KoarGmsMen3khaFp9dc0hcxL6GoX8E+rG123kE
hWyfjcrXQj1JCpB2/Yu3VCQs52rZ9lHZnkU6ntoebC4SJ6Rmga9rvX4cRzhmlV0CfAXXhVw02f7E
w7qgJk3U9bg0DaihJ5F79T1gzrhViL5xD12foFmX6BsXBKSA8nxcFngMNtYboRGVxpltub8Ze42l
e9SeiGGHNq5AoDj0cxoIeJlNk5i7Zm7kuc8QLH5Qpw28tzz8R9ti6lSUlTscpN6fqppAF+hIrlJ3
MVTz1w1ivDnSyAyLaRkPkD1KWIZ2G2KxPMFfX+RZBIm5d3r9QTfr5gyQfOEJS3xsCtgfb+UMyKQ3
51/MVS40mSV4kmJVcWZlEDL7xWfXhNRcxpuo9vB+yf2fz/iofKY+GzhMrpOwNH+Yrvcioj40yemd
YqtHmTMdfq8lP48IlsfadhHOrNFMJQNflas47RA8tHmWoNuJ4aErXstkaXZ5DxC57X8VHloBAHU9
5Arrerdoif8wtNGpWHztJUJYM5qTi2H1b6XTVXsUAz67Mtd2XiT58RBUQ3VjuNddMZDCJ1FtyOpF
JsO3uLU7FMQS95C5JFTqsd9HQ1tueL/ZpSimQ5DwhRQ1Wglm4Qz3TcWXZeTitRjJ65sNW5dIHLK0
2C8ElI+ukHdFUSGpkVVvY61vxOrJgD8c9ix4FZHRzPZdFd21NWzujIdRN4bHOjI+EtMjVCPbi85+
Y9Mvw7CDueicNVMTxOwz+5QLyOVt1/whjKoK8YK19PYP1DHScLJTLIFljlFh/NSVlnFEGbONe2eL
8mjlyRc9F++NrSdhYE1sff3imnhuvG+tEV3PGGxqGxQn02CRkPnZR9cGS9hn/rzx5F3d5aHvzm4o
ghKj5aL29xXpnmsPZLGNZXctnZ5oLjIAiBjBw+qEjhac7N+I6aehGJwPq4phZBFyehB6cBxztAZ8
ea60+VfgoTvjBJ/OWGC7Z42nksxTmAjSxUzO02Z2gPNVZuBvCENPR3ZeOdk1VCTyormkY8cY7E/2
HtF6M+xXhz0rN97zvJ7ArrZ39uwH27Qe0KzPIKeKMb2owyCc9EJ29JIXLbwj6ITAeIcXP4NgQWQp
LFwt7Lv2j9Ry3p1x/r01O3JgiX0HGPtSw0L0ZuKItus3W/jHv0lM/nZemb8i5+tcJ6b7sGvz9ljH
sngsZnB4WtI/iX4J7b7IdwWLuq0JMQsxmhRnHWMES1u4m97A0bQxhYUQh58d28KP77CDiFDZsJLL
EhTOKWKldhZJZpzT0YKhmZTLpUqz8VgiPnoHNNw6GELM90NSxCxmobUCj2n2w4ghGbkmY1enmfdY
dHGyi9v7pofWYwuXZCrGa3DWWRKXDf5iCaKbmxUFuekynby5DSTeEcJ5da0Am65FNG9SHgfNRee7
TP23jqT9pvWcHpXrBG3PHhiQNWOFgjS1/tvSsHMymqH60BpyokHWTafasZ0tlFcZdgyXH5MD0wcj
bPcDWnEHOBnsAzhV3LZ6YX0wgeFoBlXrY3L7Hu9MoeNp56BbT1zkI0aIIGRYHz+Ip7Nhy5rhwwii
ISxASX0EDhIkzuK3H3HFEIF+WPMBhWxCzBZppVizzhh9mVd03wICEl60VcVULOa11GARTcnH0mX1
Bl6SDaY77vaNPTHJ2vY5cdkTR7E9XLGmHq+Sz3qZ/HYP4Iy9MhPQtg4KqJa559yz1iaiFDxqS6u9
dhlf2WhvBpd3ibRHhoTuNKJNihhDH1trFBQVDaBRwH5jnKvcyTY2LpDxva5rEsMC+d0fclLMcPJ3
jV69kNOZ9wM8/i1IIXeDC40VDoaVPzTO6IWzyKxdRgg4tJzhYFZZgBdwOu6X+jpkzXzsZRpdFz6L
lrp3YBbf8iQSjwRS+xAtGKasVtMfkCBGSatcHl17ZsKu2nlDIAF0HYq5JKbYyepD2m8gM3R7azUf
7Mt0Y+NP/OCOfXUKFhwOkVTD+6BevlV9hb5/tRwa3LB2cx28Aw7e9u2YQnzh+Y8WEL9z4ws+igs2
BKPPbgGt7bm7KEviMMoJtMoW/QnB6T5NoQyJCG0dY8wfXS27muvQHecErtyib7c9mn0a+kdM3ALi
AwEBNBAjZ9MHhRfqRUUikumhSyP3eawDgupOsZe9VYdjRVCjCmJ/m2G8FEoyyzuZ1O529tvhbDmu
e58KA6vqbAG3IAmXGTYDaskS+sGr0rvSagDpWnczklC7wZnTC9yO5sDC3+GdPaBX1ByNObsKTUaX
jkcVUZb6d9tbegyQhHMckIBIkpQQ8uwZu66LqkMVi3xjp2/SNZrHeJ7MkIjaN0ZvMsyjmM+lEw7z
UIeJjLUHt5b9dXInLSxJ199LMYoNWql8cD04J0jelxVhnqxrH4l2A27oAf5ULcpvpYNxrWcYKEKj
NRciBunrRnaF3rjnLzFdO0m2Efuy4BxHPk6FhX+PgPJhiLU8HHz9wSags7PceQ6NTjt3QfUmhOvd
lZ32q534oSbHsO7tuil3cs5+Sgv8TouYL44Vj1Xfpnf5ME6hls5eOKHu3THve1DPw0B3izMGutFu
jnDtEANM6T6KMDuqi63wtF/2ZI8XOwK+NdXJJuknZyMF/5O+NouzJgYooBaB0XmqTv48oMjvV80d
Wj9XvWVLZQEVsbAiM5G6ByzLikwU7qWdApwUJhZPRjvIAyTbXTJpUNYasRwLJ5dAK+vXTlZPmg7g
DWFbefCk/DQwft9YrWHzhOU8fIH9sPQTLLklPvkxbiFrTLQfkmyHDCsr+NiYtzq7jzpIxBmOkk72
avkmpQVWjmXBlocCDgX+xptlmnD96IPPPCrtsPMGYh3Io0w5mqzSfSBVOl0nQIZohch97sfvHiIR
uykwcREU+W6ZYpfN8MAXNAxi78aRvhNe/o4Rx7RtCJntkDrUd3kCmrDS4utSmPVdOaFDIyOmqMK1
rdBDimmvpXh4d0XabUSUHIjB5ecMyUtXN90La/w7TOY65IPTR8swtEPNgxRG82MOgGMsUvEk2c/G
DolmyydvIuCVdI1kx6q3Jit9dna1FU+HonaNbQrAJhQ+Mo7pQywmh+WNHDYFCMmt42VPSSAuruO3
uw5pSvLWhb4foOMdF08PYPw2SLFlNVSaISv2PYLLS+9WyOikaKCjY7yPZn0nPb8NoSvn+yhwGEki
Ee9QV/k0kF3dNb0cX4yCsFAB+6YxTSx2ggCvQAvBnSZKpy2may/8VD4xFv874c98LzQU5mdr6+Vg
ZGKCcqD1vRYngRYhKTMqgPlM4j0hPgPPdaOBDQTU3rWbgSXFHhFTSOMoQYAOr7rnJofCZZEIDMj5
txMI+nyy51BnJW33WPIw/vxAZmG8iDR/wpl+2Qy6Ed0LaX26Nnn4ZajPaZ+JUzkzXNsacK6KbEbt
XTx2mVBPL3hebg3cnzZNY6BEUkVQ5yJwSpk8d2YJyGvK0VKLmzBC2PCga+xZhsZpvw7OAgrCrgos
SVznKQqyZQ9HExH6DEJqv2js1KciBQgQNCes5vrzNIrhrM5uh9i1+3ORAp2CU8NM7RFuB99+mMvc
P/Dj1mcr1+uzS7xr3y3VdUZk8ywaJoa0YNMWwEvaqLv5HcmAPp8ODQlGJJ0uRC/8kFD/VRhBe86a
8r31CwIopT22xyUp2CIHsJr9fEYOtJ/Po9WjIexJPChdoyhCxylDvgT7NGirEVV9mOalPDOLlGyC
pmjn9NW7m4AK6Ia44v6EWiT+loVdbbSkSthL+dFZHVi+sg5NsqtD2H0faXp7XvoWnZrRObQMh+dW
z8AuJixLw6atXtOs+112Zf/1Xakz9TUli4Pm8BwtfkjgURyi1QVO7TPUmb8WV0ssfu9tW5cTb5qD
O0Xj2Y3fIDXVDHQ7A4ltdhdkZQMvfbfKuDQ2Um+yU9ctJNyXrTFmT4YWpLhI88FIvjnIv6EEwQpe
yijaMEitb6DBsF5eM43hAunKTZLNUREmehQdlrw5jrJBWKHEjSxNTmMHL1FjsQYMdrLO6h0g5kFe
2FveSNvV6MRb/rJRp9JIara/kRUmHSBKpEKgf79WZcDWarSJ12AEcwboYJ4FHPNN7cFja374S/6D
uIvPNxuh3TSYjs/umDLeM9gPJuKkfqvanKpzux5UUR1sxDz4m68/5X81RxhA/6P36AVyP4+C4GJ5
MGrMyAf3k81Jv5E2akw7V7MRGCmz49AUAUkdOsQ1vruVnyJSPIdt0ILPFF4D5I7DAOJvP/8UaLmT
AZwMrbuL8j455VqBjPJDjz3Xvk+GpzKq7zLGgTPqtDgT1cV3ZJxiAuUSmlaPt+NiPkg0mQmHa/7O
y1otBBhNOiFOl+eoKUrG7qXYG2P85JEVi4oX/I7fWt23DsMaJtAdpzhPMfJsbWteZgNLiQNEBO+l
b3mGg8EHL1lUr4GiQSL7XcYQKYfxpFVuxqPjz1cxI4TkeJpk1UScMUC8oRnyc6QL9HA7jWUVZKwL
X80JLRjNCReyzqE2AdLyLTPMgth+QXavrOvsHFTLT35sfCEArZ7sscTTzky7bUKKzBy74DqKxToQ
VK5hjW1SthBbp5XVg15AahzYRm1EXqdhn8fVg5OSca6qErHs8gDRftmShQnohdCqNaEoibeE6S/Z
B6j/9hKVqb3BirTcSm1p7jKEMyyj0t5rhtm9N7X+KccP5AnPOnLSztL9PmXi4C0dns+d/eJ5ojrw
CJTHiDj6e1VGKCak2vc+susNspADiFGRXzWdfY8Mhl2dJ+J7XCdvRJI2ON/an0MsnhAi9H4Vgnga
84JZau5DHrF8KeO0CVsduyRbuj+IzPvEAhijPL3rjwRLnkkNwnHpG4hWREu2VSyzk4nS89Yr7OWI
euByWEgdbEFpWttF6+SO5eO2qsf0oDdrvCMgIlUSae1E714B+mMTJobnEj6JlVbJZ6TVLkxwkgnm
S1br1UpeSXa65S7PctQ/O2l8lGPXoAoMYZJsP3kYPBJSPw3QARrLLVqn2ZNIswJyazYzSO26ucgv
TVGPF2eN3s1AfUerbY7B0GpvWM7uRGARUoWxt436fDfFafwGUvCHwODl3m5N7dXSHQ3Zen3c+X0B
stGpkn3eTv5nS/y6DXyw9TKaLwQ+421uI6c0kEE+ooS99VFQ/i6D0dp4mWc8sAOwTm2dyIOEe/aS
2B2sdzLhv1pkO50g/dliBMp62rCegiqvV81/+xhYg3iymojQhibK3/P6F7ICCTnSpA6X1g1eQBtH
+zjxIAw3C942S7Y8EGL4OZvdaZlF9zLKzn/qEbZISvDMGLy2BxR4GY5U/jvnzZ5Vzjsjl5aHt/JX
s+qpKlVZHVT329W3uv+8hWp2l0iN85FZaKeYyCfsj9VM9Ou0GrEZVWV1puabIdHppMr/OL2137qr
OnX4V526j6qbja7cWno9hezt8jwEElwzqa6nuscShnDqX7XWYLMgWNtzDcjuDh+kP8tfl34dxUwa
UHO0fZyJ5qwO9TrNjnaF+Jgq23L+q4xqLKvIIb2rZjN+dgydx8EvrA0govhZ1dWFy+ie2uNB1amD
DjddT8bo7quqcLPHmGHsdlGHY9rJRkX7q041lHJpye+sGqPrzb/qUk2u1tn66VbHjnODiLT1UNm5
sUv8Oj44NRK/ldY4V7229WtUBAlT39R9b33jHbfwVY9Im85LJIqdi/HHUzUvbJ/iOUQgvPpMQFwc
UozXjiRGYC3DTsTcamuYwbAd2pxYSlTeu9Ug7+w0P/jMsRcc9FgiLVl+gjl2yNjyX0qkEg+Iu7yV
be5doR/qO41tF8NK7N6P3ZSywtfvs6k7I4ZSXHDNFFhZAOQGRbXsrMBwMRso0I+rlu/Cs+INX3Tw
QkD/vuxa/RO9tXIrRrfc6YvxSLq5Z4vZ1xu0X6eNTJryYLcVmR4dQSbDhCjH0nubDYP+1ngjgNEu
W9kURJJyfFmwfomtj7T+acleslMG0NjHzvsy2vW2gDv3nCeIFNRT9YNY/nxRVW1s9tcgL06qpA4Q
heO9hPq9Vf1VXdebb4EztHeqNCTVQoZpuu+6OQCn1oltVWTjcymiEhpsMu60eByfVV1SsdgFHHVV
pQA3vEvSFL+QofmzwzIhEUtUEgzKeg91KMw/ktERT+o2QY0bu45lWHjrMPTIrNtam59UXcNze9dp
0TWQ5PDnajvB3n00lkLHPC+b954fr+EJhm1VFzvJU1GSQVVVTjWAus2r39W4rqqScZk3em2YB1VM
Z1k9z0TFv+5QYj1rAlRSmFcFcgUO+pjWqXdMJeMrki1/gW6/usiF9bkR/Xar/3c/QvwlcEjL3Kv7
3ToORvIykY1jZ1OMGxScqnskA+2TNa36OU0yhapOHYZKr/Bq5xCnGnBOc15WzSeoOX833Dob2eId
a1N/vFWpszmPqvtbnZ8Wv/SgZfXTJkHotzK9r0xSxgKTzK+zW52rdYAI2uCsemhkmL66lXGTHzUT
MExnovab1jYmBHrRvcUEgnYRa4a9KhqiKlAh7+Fde458E1G0gnzWWOHaORlFcUyFAFS9FkfR1zh1
gjNBqom9l3DfrCAH31bZRJjXok1S/WhKkPvd2LtvU9mOR6GxYlOt+SSzY9fW8za24coPHVbtUcui
xM2IzumaIRBJy91XbyjZggXiXZWcwshe1jyBKiV+5L5atoNKUlc8qaqqj1lNFPVyp4ogpuwN3mmf
DToPW3NqglcnGTQkwRJt5wSB/2qwNDrqJYs6VayQekF/jUWO6mwxXDzCYLioxuh/GDuvJUl1bV0/
ERF4c5s+s7zt2X1DtMV7z9Ofj5G9FxV11tyxbwgkBJUFQkhj/AZEx+sXnW7db4fJ4L0qy0d1uWjS
Mt1tPS+/lYbYgTKnmzocSTAM20jdwJdnHzaoUHms772o7CHR8Mkb5cMm3yZXd3zCnUsap+2hi2wN
W59PTtocQqdPwX4G0TFHLeQ1GJ7Kss4OnoIhazosupcDMv8LXdKAk7IvQGW9KUlPdCpVv3RBwtd9
yrM3Sxsn5vmMcpg1pMzFDedmjqA7O0uxV0aSLZ7/jgwr0vcjoqteZx6lVJVD/eoYZ0bHaG/jIeeA
Cro4uu5B30qQgM398K0ZiWSlFSkpaDT6ScsDZxuSE1iifM62B+myj1KzOxDGWmJjLtP57GXqjHxr
6llw8vSdvbBQ7cWHQTZ6ejJM5cHI6y+drmCB4VbTAz8aGY5iJF6dsnZRDGiRMcnjbWCXUA11NARR
zSq+t3n/6PuV+oqDmCBuNrXp+S8Zca2kYq6uKhX3Z9JAFy0b2QuXOYZdmHdBHqTXKm30owtW189x
k/4sbdc4NcjH34cW+nATU9ybrMr+Ye7d/HTN8L4fM+038vaHxGssFksPzTRvmJDn5LDbFriElWw8
HfWpYMFfh3m9CdCkfzPj5hwB5P2pZQjDKY8p9gHPul3c1JqaHwqNOG2uxPneHeKSpHf0hUlfdexd
iAxh64XoQifto9kXNYEAO/pZh9/VYLaPXqMt6Pzc3U0qMcI8DgsMa12CtirIWHvWn+Z4yF+HLl7Y
hWl4kWJaoTcKaOIW5r396HcTeahuqOBqGONjVJsLvyxuDqCC41NToRFiKfkJmxXE01O7PhH0q/fm
QitnZW48M/Xnz8/kIElQ7ABB7WOFRD9JrXQT621E8MbemPoTbl/PwcwIZDDUHgJfL3DZzUF9KVr5
pjst9ixZ/mSxWnvrZ1d7ahv9IMeQPvVuOrxrN6P9q2NwfjNDx3vJSmSxkaZ/6y1jwr0W89Pl2IgQ
HLFm3ASXkore4nPVE7lfSj3J4uccB0wpTXVWPjdecgj90npriwqTyzw7yrHOs9Qnx69P11JpVk/t
MGP4lqjIWuinpErn+2zZtOpwM8etTriGUtk1/aF3FRstI92+H3XNYc07ZRsiOmgGSKWxHIktvjHT
lN1kem3fq4PGUX9q570ZRT2CtUtZDsmGBCb2Kv29FK6XyqrGIqlaEEbNhvA09BlhySbEqMi16hDC
EMphUiyWP0ASwObsBfZM1gI4EcWx1Wk9u+p87sLp9VqUI1pd9pfISu6ztP/HLOLinBHxuu/76u8G
BUxnj59Ttf10YFC98U7np6xtW8PRjA3WDtUGADnSIstVopZg0KjHCAaYfvBgJO54CHvIlFqqBg+8
SZAE7H6ebhfvEKmTdi6WHA9SdCvzEcYdUYbl/LV+rhrki2pbQZcxqJnK+dounPwQximbPG5zAMZQ
LIe0JIm81EUmoydCQAFwDrt9zaz8rfSr8F5Knjf5C7QSJ+Dl4NDGylEZ7JiFdN69qnau39no7YMY
aQG90KIClsri+EUKYU2OCZ3o+VaKWguUAzJeepRiOeXx2R88kMPLmch4Zg/zEF3/sFTZ1rSN6jR4
lpKVDYRYBzRRpBjhuby3zSUQvZwe2lZ5gYthb6SY6o71WEPBlZL8vjbQT6md1Y/y27MF5zVasYKP
3fK7F2DRpGvlXoolps50TdytpejZGTJIMUJQS1u5WuT3j2lJiJfEMqk1S8vVrVI19cUmWUAgeaoY
q82iOak2maEA0703ZyymTRwEzncAxDc1e3hB8T411vyHuMX7RCT0a9lBFyEpH77gr8unnqnhBm+8
8h4ER3oqC9u/tMYc3vi+Ep3IQ+anAhHPBz2L31Pk2X61k/NsTvgkO275K88KG6vTZLxoJWaibgz6
hthP9OtMIr4hgs/CQAvc+D4d8xgkThDckCI9xuP8as+5sUGOE/hGmdp37dwV2MxXGt2bN7VPswfZ
KLadPhANxcnW/+6g8LjtExjo7lCRTwuqHsAV0HM4dCoamx0sFq8dbwDLz+e6qX5gV6ecLS2bXq2u
otuNjxo+zO/4Hf3MZ3dLgv6un0r/ENrh76rLkocojtCtTR3lAE1ffS+tWGPS2h40V7ffQvtISiz9
YszzcDCUKN67SnoTKN5Ppuvqxayj32ZU/OjG0CS9UzknDcQoWTYXwxqExsY6TlFggvzghUbybSBJ
lE6WCxSpIlnp8GIn1ejt9JD0UgUQ4LkojkTkY1J+mA23eYzpAurEZAm0L9UceCfLI/MJ8D3dVyHy
mKYDWAnbmGPT9P6t9c2F9X0/5NqzoTYXiOjVhixUcFALImIWcpcEXkbivSpz89oxHsbxm47TgPFU
tLZ7mrIO+cMRgHK9Jc6onDSFvBqcpuoAd15HHsQ3Lj+Beqj3KRGwHfpK9i6388W/cT7zeURi0w6+
Vplbv8w6H22q9AeHxD3gbickYspGMcfwdvTin1OO2dk4oJ2LxdmfGRpM2eoeLlx4oVt92D6RvNWO
Fk6tl8DKicpHpbsLctV4B/n5Y7Di8o+JCia5oN9R11WQv0OC9UWJOMTQdhsVkbozjlkDviFa9FiB
UpGSbCqr1Q4Q5wmOLS1k45c6SJfRu/Ehqzwjo6IB+4tPYCP2sY0of6+Z6stEanXv6eS6pWghpHif
xd6dlPrF4H4wIGOPdn8rVQbsgyP28dWucfGD93qjBeUJgGgpSZW22NVXLX7icsLy9TkbfJmZu0Sn
QvMXtc+ye5l8IK1mVD5JCS+YYJ+6PtYVy8GRlQ356vYiJU/XupdISUEIOP10rdPR5j/3Xm7DouEE
2TApOfBqYOu3nBC4yrRPKgzV5SCz6vix08k+LAeVZTMOBP4USANnaUGoe7j4BSpQ6yUDN70gvppc
f3MWDcU28qaXKSbcMVma/tL4WBLldXhJs5AvXdHGf+zWRleaudOzE9rP6fCrxIvylZjmdjKsEUuA
3Hgtx/JnmCA0IccI0apbxCm9E4hR89XW8BFTem/YS9vc0INLhT3EVo4OKpkebI+to28+8r0vAcPU
U3bxQmYQUNGiZ9kgjlLsq8Qv9sl/6vQpwpa68hDvtvXoeQpGUF6+h/a3eUzDyHhxi854SWaFQR9M
y1mKseJ1Z20GHiJNtME2XviATU4WXdvnDWnkEZXWk72cXgX1Abi7jyA63LZK6Zxn2SRxw2jXDOPZ
CWLnuUUb/X6MFWjmOgC0wgxgR+MEcZTGRATDJ7TkWNP4bb4F9dvsuUHjHmDz3+vV3Z8iU/w9zH6A
UdgVPMOl07GWarprUepas97VGt8zKWEeWBznCoDdtaj7nDVnRx/gxoNUjcZMOq+L1a2hV8GL1E2z
f9FyXgwp1a3Sn1qrLmjBH5VNb08PJeCQu2sVLEicZAZvYzh59Oi4vOYt2ln2pJsbcrtkio0heJaN
p4ZHtTDmeymNvtvcR7V7LPQ0SrZzs0SB68rZyNEi4iufWjqhsyaJD2ud4SW/PVXlo9eXzZMWwSr7
7eDpNzbqs2zoRyh49GSr1zrfHN7qSB1vUfRRn7H0jm9rzf5nbZCwTkF5o2mOa52LTVA7Xi/a9AOC
FcgIba3Rnm71KH5sRy+75xuY3ZNCv/SQIC5SwqDOVjey66Xhs9aa7flDnZxmNcWPuvWDnVZWGSCf
3HmSjVsTJXQgBMBQp65UFUC65GLqYZfAUX2pY7988ZOS8JoXR0epy6KcWGUMxDzMi3I7Vb66oe/7
Z2lsGngjFqgUGybwn1LFhiZlmN0HXVS/1HP53BIovEPvtX4pEkRuzVDxtyp0ULwehhunM3tuAAdD
4FM7EqkgpTS7flGnOn5oYvcsB6UKfx+N4H3jnbVpKO8nc7yx67DneQ7GW2MO5cUb6w5U0BRkd3VQ
7vNyr6hDuWsap95pVjADPPKxuFYM565PoGjEvZ8stj97/JO+NIZfwIfvb/2yv7P6AMX2kJwUvIQf
fhcfrBDBg8RipVMwA/BKrTqNkf1rdnMQbPVZ7QOYE0oIplvt9V3LHGTbMPvIPXw99GwzgxLejpEC
kdTnay7ZPvAxsOtNMOiqMlxATLxptRMdAz4IBLhVIOmAlPtev1FntOZaTTFILsBOcpVjOurvrLsY
bEAv7EpDvc+69IwJrHJbdSX02H5wz1kPAc4w3uJmiFn+uayTQXtmfei+zJmlodquXIh3tAQTjWKT
5VMLZ2qjjjhYok5M+nbCDcAr+2TTznwjWQzfqf2TFjbe4yLCN0FisKfKhPcYGLdmE6sHBYvITRG9
z/P8SkZoF7VaeSjs1r3pM2PCx2jZXTfTgAK8bVQ3iJZ9AWEx4v7U9ofSCfFP1HX/vs9/cZnwgtyK
sUH3edg6pkHmtlC024y5amaN6pORcuWhyuYbC8HZIAQkkilYnSU6nLwpOTXaUF/qzq/32LYNu8Zx
gtvUreed2upfghH/ABBT3T6YoWioc/lkAf94qnTzTYmj6pSh1niLTCK4Er4p+7Rx2tuyKIiS6AP8
rdnfBtXU3wIkOHU1goxtnWzzujx62eidc2OqdinzBpZWZrgxcLHZ1n13sqoFERh02t4c7OQAQPgH
Uk3fFxO/k0mWfMvd6rfA4bot6mxE8Og3dqMA10va9kZji04CcC20JFixdwZfe8OGbaP+qBJ9gldn
1jcDQIOzsgQ8jOZJZtTaMq1mikI36siDpCHCLHmCZEQ0tOqbnn3vbeU+TeH5Io6yTeMn0Mt/Zteo
LuTfVL6ESY3mmnqZikp7NmF4mHR70r12PSTgb5xqa+RhdNvlVXAJRmYYmcb7O4XFFnpnidzesPTe
MiNk5fRoUjjRGwaZTDATYqh2VdfH0J5+uKbq3o5u0m4JBbYhodAr2AFPI3JLtnMO+hBHiAAyjZZj
FlTUS6TkC0SAfDvE0a8mK3GnjcwT3/I+AbGCvFV94Ib+qVMsYkbC8GQfMOVoK+uRwIi+iUGX7fy4
efHcBo6Z2+C6pBrFOawZB2PF3M5D32zLjphAnT+iaare9lGk3bbLxjExinMgYab5JtQDf292IPVC
TWeFojgdY6/V7IMkcbeAsg5REfxSyDygxBChKEQo42dvDeV7i6w5H+1Tl2Mf5bhwmvSAHIg6Qk/1
mB7fBQ1AnvmJFUm7Je9ZleY9dsLZBjeAtzRWQ/68Yy0Q6t0Eufhh9Aiw13o3kRUOnhFW4fPZViCU
fLUDh2/GtyPIy02Ijx22fvgeJCocHrMleD2nwcH2FvXZqv8VuH6GQJkBvNHVU0AMZg7w0D+GMxZp
OoT5TadBZWp/D5AGI2C/+8YDzlfbDlFnB4fBVt0iNF3s1aIDodwpGLBoqoJ8JHoxQeCTWCjdl6ma
nsfQbm4JNWbbuZsQRcvaB9jLz0Sam42FnvzZm3RQoLpvnR3bvSh+712UxHcv1oLTqeLue+N6t2XE
MGs2CsNYWlWnGYUlrAu/DQBRj1XXfcP7wIATbAd7pUymuwGvoluH4HGxEIiDVH9JHfcG/MPELHv0
uYPDt5FVO9GNAPhSHO91o/M3TQGJIosrAhVtYJJ1K61T5VbFxkrs9gh0vQAU51mAbvgYHCAzX5yc
pJReoLmFdOxLaXUuUZ5C2yVxfCyn1jz2deX9k3qvcJk6tfV/zna9g/POt9RbIDLKz8jot7mVBRcd
I+6tXqnNjpW6d+oBnh0tcKDgTkhJKT6Ltw7CvWMVBD1Uc8ec8c4breExHdAocighJpPsWzN4zTPF
vlk31VA416LNzP9s11DE6tm6t3zmjt5ggWN0M4Celecd/MD3tqGH+prG0LdlybzR1YBX0TeNm7mO
SZsy+/iV5vo+D5Lpgl/2qUMo6kmLg9/W4hAFVecW3WLpjKzO+BAvm0U8x8xH7VY16/Zp6Nvpvo2X
kZuSVwbtUx0x1a3q9FgGjhpuU4fHCCbsrLSsP7o+ZeZhRe9JqqNzaBaPljHahzGPWH8vG9+9m70O
Hlqrxfume0qdJrmELA8uqe9EO6OAAAAbO7qxbPNJDwzYG95Ij8JmbQBxRXwv3g9K/TRjDEdgj8VZ
twicadlJMGD2kpGGKgws0bQWrysQmP/ZKB35IvztT4WHXYYRIqnllyA1xsxrCbPg1+Age74kApRZ
3+s+dooYbsGRwITPg2Md9KCxpmCYWHH6nEto5BZB6TMdtbhpzOlRDecRaodv70ZUabbTUkSmYNr2
Jg/LTF2AZk6YwivpkJ6cNdBFnlncgMg4DROMFOBK953ZPSkt/k+5GSc7HfO6eSuYuXAh8Fvgz/bO
MOVwCmb3fkw1jalglz14pOYucVO9z8CN3vDaAG1YfA+HKH1Tc1xivPaXW/h0bokSOEuooJ51Vjop
HcrxXO1ONhOfMABWnrLzpTUa4AGTStkqgD19kAJTnZsXuQxuca9RHeTnLC4ZssfO2WGUCzyElAIg
uGLeFiimRU5h817YW5Mh727QoPTWAAWUDmBV0vD3kBzx72ICrKdkDt9DpOAQHz1MgV/uHGeE4L7g
jQBo7xKNp4v+b6qgvlX/YV3T3rRDdqzHms8kqMDEwUpWTSAJtfA46/rshF+LvDS+ICGPIuf4rCeB
dUoH5XkmCLDQW9VjZS7GA/E3tTNOsTeGZOt3Xjx75zCy7mNSadtUR1apVXOE/wwQ4/aNa+rTrZbG
r6PKKhXvbWQUQyjDi0lT5aNrkzT8PaBA71cFiCCru4NNwhssV2lfhSPS6U83ONoLsF0XaWxlYiFg
Mk5rC64+T/tmV6S29wgLwHlQp9cZBN+jARjBzoPmUMXJl5KJAfKVEdDKkmSqFOdUz5jzYfwd54py
TDo3ZP5kpMBfrF0edMa2Kov+BDuieO3MujmNsEW2UtQTpwFvXFv49CnNHdNl/p+2s3d6GfyabGU6
FnE63yD88djPgL1N104eAqRcHoJGq8kMI4Xp9E66t2q7OpbQwI0AdoaSIDGX8fMWpoY7IBXshCQZ
i2DjzGO2ZxX9YBDnYBTfZRkG2YDFvuf2K6Zl7TlbMDPlgqsLQVicTechWnCjtTGpZ4AR4YIklc2k
R++KYvj7+D9VUi/Ns+W1qy9lwH31Wuh0m6xI2QrQs9FBTmt1Fez8w6QaTAzD17gBKeC/jE2QHgLo
vHZrwC0axheEylE3xPPuqqshGCHBDWUmCwY3dlDyXgQ35EDnp5Akxx+T2wQXcFnWvGeyyi+RXXmj
rQou2Ul2k5kIEiws/r2hLkD7uq2OglCpHKcFUshcNrsUPXDroMHrwd8kirbEEagNwGLtyap8dZR8
l6gBzpS/zH4AxbzcuGa5ouyt+ERbS9R5L1BFqRznbMpO0jJyWu4MsojB3/Pb5SLSSgvVaWM7OMbL
r0zQmiYBi/DZ4up3DBr1KAojjreF5D6cwXD+7JbnN5qRc8pRo5YcsGwSuf+yG7NEJqWF8Z0Us6w6
hqWi4z+z/KYc3GeAd8ZJ/qT8DBxPw6gaECfpqz0G1L/kvHQM4Jgvj/H6hKVS8FK5T9bFWkija91Y
6t0RqRU8mQB9XLG/0hug3ZKhHqd03Kt6/V3wwLIZgFF3Nfw64qlIjmTVYGNGVDkpY7zb7CXpfcV5
hWrwrYe5uPeakCdqIyF6aJPmRZ69nbgPA3Gfw1wbDOvWEKG3x9Sd9FZxSR2Wf22IZtv60MAO60Co
m2Anj0uehuyVmktaV3alF1ih7pNX7jZe0ecXfB090Geyu2wgItA3lGOFxzJjy5DMABGAOWPxac77
D7tytoMjBUhk18gv19057UFD2dFJ/t7YNMSom13cJl/mUb/InbveJailm8JKp53ca7krSVuw/m81
xFcWDIA8EzlD9qTu2h2kLBsjxTGk6UIgmog+Dt2zPPhr15Rbs/YGOVIT+dxUYNh3civkR+p9zf1p
g0LfEkFnlmtVP9rFNgS5y+v9NXOnnwFeGYeM2QC97kWr8hambXjIZ4jOrT4968vQIZ/tLLad4xzM
IIGx49uo0DlRwm3QE7KSvPj//vCH3yC72F5BdtdD/dry+vRQk8lBmhj6ToYA+b53yI2fbABZ43MK
l/d6c69wig9vzQdQxec7aJDGKyJYk3NzMMJcm/exG35Tukzdr3eYQfCiOy6U7nVwUfvHDBPLg/yW
3q8eUntWD2g09vO2ycLbdtAVYB7LOLS81nKm7P1rndeVM8IBYbKTntDH6YEpDEuXpSPoI9JOJhzr
tfssDexqpoGpY/AdTCfpwWNnDacpt1iWVPvcGTA+chdw5b/+XbtIz34IVtjLDeAKCyBl7XtzfOfq
C4DRKOx6kbdheFuGZelJUlzrCqI/y4hk6bOz951qALOSPjqBwhgp7WWzvq0fuuh1V47PlTecvMbc
Sk+4noKtwFF5bxsSBDIWsmBvjih0n9c3fO3LUifFYOmFat8fGkB6x9CJDnLMlM4uLdbzP3dBKctT
k73rOVK+7n46LsVPddduW1a2/XfowVaOBH9qngO4cpsUeEyRAnLrbRDOy4dD9yCaBjoL1Uk/4ENB
np55gTzxwdYxBnUe8rl9cpgbsD681YlYzGqxaaFO5IBShrq7sRas6ox5fD643cE0Z6YSja7u1KAg
dtMjMLMhwXsQ3sGUL3aR5jzUuyAqH5ys+vDg5a9KP7i+TmtZKtdusvYVaVIMaXvqsR+Uziibehmu
ZU9PoC+ZMZwnuftykQI84wRmhW7X+9Dqt/KWwGqnVnY/1A6u8U9uIaIk65YJ1+A9pLqvtnApQm5Y
FyvpmTg41JB4wTeMif4W9cDdkTHZyz2WjTz2eJmeIJTLGnlKf+STfvFiIzuo83iTmCUCZV53kkFG
Y9Ru4eyWqOfuwiK4fgGM9hek/OwsF5QnL3uM9O3ChrGj4dc8eI+YxblXzLKf2C8+nmeHXHrEOhio
muqcOW/9fXo7art+gni/3sUycxhJk+Uzk7mZtfMt6EJCKoEX8A+4ZIOZuIf8qDQhtwblxEAXZdSs
/VXHTCZb4HWr4+Q65wlgDvncI/RINIoje5vhGHadXV1XUZEWFOTcdO06CMOlvq+NxDjI9eV3+XY0
nlv9YTby9qCaxpM81fXRyl7edT9jY4o2Y1Gg9A+F/O8CbR04FPn2S/k6sWN5WuJIw/IBjP9ey+wc
dn6bD3cIspsnoGnVRVg7Q9RVF/rCnzLMsuvzlSexjjHrg+ED/TuFnmlOXr2zIEgji+EYOJwUvAQu
I/gOhcB9yS2TJyPdOlCJPVrAg31s2+W/kWOyWUf09UleO/Qy3q83YT0qe9Lkf78Uc7UR9tKdvE8y
U5AfI8XrXHwty961co6w/WBCizCDTHSVzj6peCxKE/mz1ymX7OKwyat23SWv/RdWf/1Qyu/8MMu4
nlvm7hZYwC0JQewx+NDL/JXkCKFreU3mAjmYbTCZ39BaIZ4c9smpaMJQ3Uvz666/fEEjwCBdkF7n
cdJTZUa3bta6ac5IOWgoRWrAxJZJmPw76+aKkpTyh7ns9deX8wgT524s0HXr2W+Apx9sslTzFr3e
giTUD1d+iFlfdFdXz3KzZVIne+u9X+tIBKF5HUAAWRvLX1+L67mytz7G9cB6vU/nRvlbh1AHYxhj
pgycHUCA/CRlefO44wnL+OX49cfPpVZsImVQP0wj5RFee978PYBof5buGqGkC2h6eQZh1yG5IT3l
v+/K2dehClBOc3LLdPeZChLAFFmXcJ84IULwkKPrgXUNKAdks7aT4uD/HLQ6P19//dKTr2SP9Z25
zmeunVlqPT3vyJ/8572TvWsr2f1clpOuV/3Q6vMf+HyWopHYaO1XbUZqVsaVdfYg5/63urWJHL3O
s2V33cjzWIuyJ+f961U/LGektTT89Kf+W92nq376S8Ey4GM0V3chjL7lFcfDmVxFNV/XqvLCy4ZQ
CuRMaEQs3pcw27pZ6+YMT1Dod7SpWoPdayMZbuXia9MPR2TXNwMQQqTgrz1aXpb1jf/0Uq0v0Pqi
Sd16mpzxr3WfTvtvl7++rnO+kPuLGLTfuHNxaGNau8yF5cO1bq4r2bX8IVbx35p/qruuJ5bLXv+C
XOdTm+tfGBLvVlOGP2rnhVsZGmQNKnvrN1rGkLUoe+uEbG38qe5TUdr5PYIB/U+tRhIhKWyIfLyc
5N6Z3koXvu5KrZRnQtksq7MqO+he8bIO74CpoI2vZWVeaORSlpGfuVBARMnKLPcaOvIDq523MjwQ
/UeStUEZ+C9d7Tpo2CoxBBldinKGhIn4206epGzW4VaK0hUcWfSvbdZusNZ96kLrZcagSQlZuDC9
BnU2d52jp/NW1r8JAAPCRcn4GrRDdLi+8XJT1s11WF3Lcrv+tSgH1ldXigGBlL/Dt5Q/XUHq5iwB
O6ElvEbrYH+dWF+Py/NZz2zwKmHxlp0tAiPGEiH5sHJcm8m5spGJwVqUvU/tZBBd6z7843Lk0ymD
Vyn72bgDFfhYQ6XANUBaECk3NJAcy4erxBGvfZGhy8+SLDvJnSmTPs9Os+psmsyxTvKE1yd6ffc/
BDM/TBXWprInDz8qeiJ610bXIFfuIHpixBEyKTpa2cPslaRjUHPRpnt5Ra9xSukB46zHzT/yIv+N
atVqsMc6m9RJQ3Iwz7NzgkQwLHFIa7KpG7KVm7XsW4GC/llobcpFd9iZLQzIGJDXyIela8HR1P0b
4WxbJAAiFe0auavyXOoMKpNeFa9lDM9E+OT68oDnFtGd9hrP/HT75aZ+eETXpev1rsuaRXavr3lE
cnL2zGkvd1n+7LqRH7AW5cZ+qruu6uTIZzLn2lIOr/+SHob61sZab4ONIVZxQe6/d0U8Hg2EAPc6
jFmKUM8QIC3O+Exy1NLJnRkOMj3LUc8D5qknCd5NdfASadlRW66hJnV2VwZ1u5FWc5eNJ2UuzZ3a
Z4D0hqHYNBGvumy8zDW3tgfAUwNTdJsm7kGNQivfIxmE4TIr+z1RSVDDk3Nu9KB5gJNFrhnRWIjn
mYN7Uazepv74uiDanwNkYJ/h39Q7VONGVDkoSl2G4FGWkJ6oR1QgYrtKn2PPQVnQ7O6mGC0EB9jC
QSe3f/Qsf35Mq+YnfMdTb2rl+5ibuGql/re8ZEpe4wN/8QMVpHjWvPbebH33iNaT2fUDEg5aizrO
MGyCpq6/1DOYXpbk5ZuupvYWRR3gVRGyXWqx2AKYhJLn3KrQb1JVpIxikkxNCY4bI8bqflyOEErC
TGDAUSBMtGNT2OX9PCXVvezJJisKB92zPEdYmCC8VcTBrqyQH/Kn4atJ8uzYqouUX6ZWBnYkKHHs
lgDwxvVZucVFjOq1CuHT8DESVVEw3LVZASbIawfWw03hXkBqkF7zCLa3qH5N/RQ9DssGokv06KvJ
N2Q1lbNUlRkm3eguospVIHxmWGRrnOCxQQ37USUT+pgqmradxjFgBcGB2PaAVqU29zLHUhQP2c00
DN29lnTew7xs6gzYnk3fgl1Ni/VAqGfpVisdXNEGsjPmhNncOOrowvi/pySa768l0Bwo/zr0ufX8
KrK8B1Rmom0Vtht0T429o1nmbpqaHI03wPSFoZkX2wHqDKxV2+m2nrQbrOCRwcABvPTC8raCanfb
LJu1SP88JgUx1AFpIxtuWqlf8tlMja1mGtpFNsUU/E9l0VfKdvJguXthSrAZUYPX3gcw6tpj/zUZ
8n8MUungwqH7826Z8JlBJoJWKCpUYvr5N+nOL2Ge6F+nJgGtgCDOazBmwK7RwXqYNXLJ1pRYN5Wb
9xe9j9tTmsbFPY9Ag/Lfqs/NqNC5stS8U43+tUY16M6NkofBrhqor0r9HPckjhzEHvdSlAOkQt+Q
X8/39bjpMe7YTEvzWEsx5YvBci3nkcGmylGg3TJm7D6cbOXfnHQ2b+RSdWNq944XniCH4dSZIYt2
4INT7dZf0AbJnzCck+t1a2NuH5qu3ecqsjZbH4vlPsheMCqcCdoXDWtl27yBaNE8wz3v7wkdn6WE
0W77jGkdZKhsRKxpaSF1jlF+PilxX1UXPS5cAwFqQ/shYrHsKjDobtFP62/rgbBymaJ2IgcclCzO
yGAmoNm4FbqptEfENrWtFOX2ZKm6fKocMGHL/bHHEaBLtUz04qM9/rn+O2mS+0e7qOGcLfcP1WkQ
ednk4U9PnxkHE+UU2ZVNFcww3Ney9LaxRULyQ6UcliMd5I7d8ABwBgReMGzAdWGpUFYMSnr9T10H
4am3hwCN97D6VpYHOR4PYX1IdVSbqllxCFgrLm7hxAPPTRAFt92yGRJ0T1zDP3440PcpdjLvgW/H
eygM8U05ZngYLhvZkzqTVTaWDTaKarEWNfgN/ktDOeXaej27GzEH/L+ckroD+ApVO36+TNsViNw+
jfelSjRw++nXSWv5I1NR6s1t2i48CtKOptXCgEWR8i5aNjkCE3dSnHwfxcLIHyCvqzHB9eVwqaJc
vlkbyR4Oejd8+DryyJwcu0RVwrLy8MSYFOXivFtA8VGWkqOfTpWi/OEW1dGTgxD49VT5ax/OyHRz
35UAND4fWH7VVMaQHZ/mwv4nxZ4U5NLspjftVKU37hgBONFQ3uwy8owq2Yp9UoTai1qGw62r1z/y
UFNfBrtQX/Swvu8YYO/JTcN0QXSQr19voP/l1K1+YwMteXczLkUyp7xLUTN4jyrlC3zk4EEOmmVw
5xex/SjHQArvUwh1z/nScqzfk0EzXzU/Kt605CxN+OZkL2rTQL+8D+t0uu0DLb0blw3ifvqwMZOa
XbuZN4zZoPGWorSBaEoix3d/q8mAe6lL7BLmUvqeeTU62prRbqVo9M1wMnBN3ZWmhSL+xra6/hkb
K6SLrFHfRxAq35seWwQVvt5x4Ve+AwUrd3bmm6cRy8zH0h5fgdB0X63y++w27hdLcdtLVkZIJ9l6
97WZAVKojpU/IqKDlm7Y/wkcu/0KZEvfzTEu4nbjv2qAz9CwbQfwnuzFYbufsYaFL/w/VdAi/x78
VKdbDqjYbL4tB6/e49dWojDnFK+ZYtmXJu0mNLf74lWHMf2M9ftGDirA2F5BYHyByaveSZXtN+QX
3KH8f4yd13LjTNZsnwgRMAV3S4JONBJbXjcItdSCR8G7p/8XoG9GPRNzIs4NgjA0ggiwau/Mlbtl
dYAmcdDcMVkvq1XsiLuJLt2ytrxi26tnFdabjiP6GIwTugRphsaxghWDLbryobBZ+Zmie9x6aPHA
eoKW3ZR+b98se7rGdzdC602+d6SdTD53HoAx0VOnlt0aj090s6zakWohU4i647JqEUREDqTun5bV
SRnfHX7zL8va2GV33K/zOyNG3+MPwT6MeuWaZo16jnxsxKFPXFWfl3cIfTZgJ7pr4TaPSdyoR8QK
/VXXGy6VGKp8mTin5YBlO1zEbaFU2WXZtCwElKPIwsBQtTqBq5L02MwKrsvhMXa0u1xc61pundYp
CSysNmDMi6M12vIYtZjlZlhwcVRUFnVbOmBm1dGL3Q7ouBXVt6FmEwU+mg8QwtJX1SzdDdzMYr+s
4tFBUq/Lp0IMICmNDi3BfJjWjf4Kph+qmnwgXVltEIqX6Ssq6myHHd/e6vQ+Xi3TOOaOYt6LMLPP
RWIisJgPa0b1z4ha8sBPm3ZmWKeRRsQjZ15MWuqvqeDV6Hf/te3nkOWRqTR/yk7Xdv/r+XqDAKa1
4ttqmOrLoJTIpaUD+g5Vl+CX6E+u+o9i6K2n2h7gA+W6PGWhYUE2LlMUcf303JXOdTl0MNJTFRnu
S1XnqudUsXlOC5cAlqqClgIX9hE70ocC/GoTy7WDbOikFlxUzhC/txoCMdNw6ltXtMGNYtnJLkpD
9R6qSrVaXt6eXtTCrT9a+kbIiEQMh3E09tRsC6i7hXl1LZjjXO42YEstXyVZJSHjwqg6FdxTT1YR
ep2vxzcVcPJ/dnwfs+wufrbiI0H8DMbfU6dAjb1lf4ju8bS8Wmw7bLRK7ISlLQ7fq8tu3dWSYcul
HX0fGWj61RSJuVOtHu/2z0uYtjhayMtv7NBUNqkmdWKpentvovc9kHVTnzRD2Fsryca7kRwXr2vU
+pGrUUX649hvjJ2vsHmUr9p9cPqEIekgze313mqk+MCTCCxScJ/n28dFmyU2JpVg2lRlWV1ivan2
wij7m8hpTNJ9/YJYgtaGj4VYlRsfzky9AIvld/5rHAyPSSSUPwpKy+83ynINVJw0P8e0fw8VxX7R
rDqDdqxN96EFG5whSnCLhdrZZTNUXFX89NilsbmjHJDeOliB0DjXJvUzbmSWP4Wv3IDfMB8qn3pA
DjLqJEbYDMKTwBF/MsjIets9BERz1M2vrkWzDKe4fnAb5oRtV2q36DZa5DkkLOG7sj2Ka76/13WD
DKrBnpEGakpanNZmx+WRbVe0AEEgnNsErAv5Nb80u3cf8tR90cZYOYvOdTkH4HurMK1ultXWgDyX
23F70OMOMJXGuOzQFkjdZO24jwGG9FXZh+q5Kwv/MaqmV90M9MuyNs0KcFs3b5dDXc0+Rprp3y1r
YRfsmrRIfwmp+4/+RC9RmvV9Ydj2o78b/Mx+jfmp3DWD2uzspg/epL6r+sp6K1BkEZlTVvs+6OUL
MXfrzoycX8wjT4Q8yEvlK8DzA8wbbRdqq+9t845I0nEmWXd2sgw7YEcjFxHgNSMy/ixxhyYwtdAO
2sefA2qjMrzSas1tT6TgpZ0XfDFGryYb2VtWlx00bOWlnkjbIrL6iNiJdw7aEnUDgaMranfyYswL
CxTv0VGMc26X0y+qAC9tEY1vYzQLPRr8HHCgQO6l+ks89ePbUEXmepi3R/P2/zzeAbn0c7zv+LwO
8rR1HTgA3/71+j/b/1+v/5/HL++rlz3ObVdsRG7G654J+7Xox+qq20LfWfM2cBnVddmRM/n93rYc
Aiiyvhbztv96Lr+c4KwUdxfr/CYuC3N2W7plrW75ZmT/bFOJj3Zzsf05bNk5xK67qir8BkFxq2SN
iWESz9egVX2wsbnWvQ6OjZcNmrxdFoPg/yW7J32l1eVGDxP1FJQY8bhJLSsQ2tVTMy+WVctQMN1/
r2el1zFdg/X4r73L9p/V5RnLNth2xzxC0Paz6fuVftZTbnrT4NwWnK73jvgPiGTua4KfiS9VkR9c
Hy+pPti/Rqtz3w0AdFQL3f7WdBwCRxN4KzJVI7qvuIkxHh/qQtkaujs9Q2Tody2vugBPn7BlHZb3
CDPkfF3ZmGeSsN2L32o0uubXJrziVuesPaIbMUkdMIytXjfDjV6FMLvnwJ0lUec7XMcMJeZcJl/L
jmXRwereOIiscKJ39kGkogCu0/jXzE6UK4Do1tP3LjFiyTTBdDFgxwAht8WKIQi+mHiodkqZdTsm
f2Dxja9SNG8gRvrnKCYJPmmb7jaqO22vxk128IdUXMJAJxNDKaanNEy/EB1mXzw5JA7+RhECOhbR
v1fyZHbG0AaXUtb1Vc4LQ2V4GEpwifMBhj5bkWokG2ZTXLQUXzzIZHXTu7K9LMcvhxHwtCE0ciQA
DThNMmeyI5knS7ZLrgGwDnLV6vQO6BABESbBaEarDlty0KqLGbTJrsRac04yTBXGIKaT7aAsxh1v
He2sjw4SlPHRFZF5oOwhb9xx6m+ychgOihoVx8yQBPv4XXRKah/EU287p6QYyXqtKJJEbeJv46ZR
SWBQq63jygGjK9BlAFDdHf2JYpPGdnv1oT3BDUY7yB0HNVDZdfdTS9QP4c7DQ2SCR27FqmtDilKB
VB9retDrcFCNp8FxYHnDPX0me6ZbldE4nH1yqEBQ56lXjmEECQt+HL9NGD78dPqd1M7GJ4/she51
Ddcmmr32U3SPlvQrstTpt5IYvyn8Yi83AwrlgaNvs4YfZ78Xu25+BScmvwMdWEHEw8CEyhqBdCIx
+S3RJeqteHfRGjAFzPojbNThriJIfabxT0DXqrNrji0oZK4AZkbFPqs1QDLA+4ZLDK2FQfmwz4US
PfiKa19sDTftEgQfig7Lnen3+y7txxdhMXfStODBkVwp2phLsAHq8BIhANwERd/tl2fpcXKojF67
yW2t96glyhscQTFT1VkZbLoEcvjN6nuTGAEiLocsj/7aaM17lo3/vefn8CFb+IS8wc/rLNvK0sGH
RgNvnZEYeDGLhijHRmmfWgIsbwZfzcBXcEoyeNvULXucHvMqRDt3MzaSnMt5VRcjpiVhysOy6qeV
tsKdGK8IecAkZ9lMCuaFnofkPRViLI6Dm5QkWPBoWfwcszxatpE0ztG1jkSpz1Fj/X88bwIYVWBQ
/4/XXlb/emubHIEDI6HVX9t+nrK8/xAV002WvtRjGD5wz/VXMrbNg+7jrehy4151bX9n9KGynnL+
zbYr4zurlPtlbXmSMNz7ps3cs2kqe9BF08VtayyFTd48d4NdrozeDt6bQHnAUOR+Ck3b5g63Azjg
60DL9YgDgPK2WfxFMeMWOkj8u4yqmJ+dunmZ4+7XidkWZ+rcRxWI+xmjQHnOtTLcgjOdVolQy/PP
jmUvA6x/jhNE8sjGXqvtExIZkpvnV1ieshz4s9pZg72y+4qe5b/f5L9eWhkS/EK6/5SiUQWYOb/J
zwssq2mv7ml+xTee0yv2qR0CAoiIDiXxRelCLCS6fScgOd6l1nz31SQKAxE639tw+hKplDp7m1LB
2VYJLolVUP/fq/M2krr7czQvlm1IMLUNuWh0Qea9PzuW45ZtZaVmW9GTCrCsNpaRbyKwMF4bj5T3
y+p3hHHBlWr1qgUj9reuGJ/sgkl7Ndb+fT7lnYdUrLvqbQwN0x6yW8cAqhIDcTuPZtfvJapaCI4R
mn1iqw5m6sIEme/iva1GlzxVy23GXPdOhbVLxYDqdWpWCoV1mT3y6cI1NW/nObEgoJiTEG9kir74
dWp9FKZ/o1LIDCDh4GtKqoSh9KMsGgt8H0UGGhrt1zC6Jz/P5YdRx++KoErN3RIBPaoh0+xIwxKg
FkyQntmU9Y9+1dcwzZlALHsHOyyOYYYVcNmbE+F58rupXi174zTMyLyEKbfsHRsrvVSKeEvmV6Lj
kd+mVXm/7IuFQ80J0BJj8ui2aFTlEpMkxOPAnKLb5dGyULPgddLV8vCzaXlEGmroxeT4fD/rZ69q
Z/YuphG1WrbZdQhu0qnxnQIHXf8c9/M+ap+dayGtG3/SOXaKSaXCiXQ/JG5Bi8ineaKl2tF1Wu2o
4qPCsx5pu3QCFbPsWBaDAzVorczHVIoyltuf52i+8lFMBWS7f7/MX4eYdoyHbHnxn1friOlYd/ZY
eN+vu+z205i3+OvIyVKUNXFYwjMsFyPY/PJKX2ERxMH61xOXHd9vuXzAMFP9rSvE0/c2Y/kEP28+
uglfQd9u1UMdNt7//Jt+jv7ndbXPLIDb8P0Z5rOwPPrrw84f7vszLXu+37QtstsYsCtW8Z3ZOOpR
zoctB/iiosyzPFz2LItxOf3LQ+G0oBv63y4dobPS9ltGG8SpDfW5TqJyXRFgEURYzYI6fzdlPcLQ
Q9PYqQcr9Ked7bZ/kOWOXgpYUY0+Oj0hOlJY5FG48MHcvj2EafNZZb67Zcx0dECYRqUeeZo1zihb
98NSiMiO25VScSMHNCvA4TsuNcaadCunSp6YZ+4x4T2KunNXHZcdXI/xofJLxMXtoxYMvBg2P4jY
yaVT65Md478sUT1R0NmkVLek0N9D2Z8Uup6jJBJxBMFQzA0/qdB0SPD77vERM011k2OkaNeqSZQ7
NWbKW5BndFf6R8FYhHi5eVM/dNik0uT8vU0jxGU1yT47/DwroJLnZRXIJXJTlbtlBx6092bCcVU2
HVbO6b4u7+tU9Hc9A6HGrmCh50zJ+wnJCPCymA8SPCoFISsk5BB7ULY2ZIdmWA1YTYWL3tBML502
kAA2L8bUv1Y9Pv5MHu2gN1H9s5BUi9d4zIatLmGNLdtyCAy7iZQ1Cqb/2tZODCRAmuq7khQ96Zj+
bTYvwFG4hV3eNRa4prSBizMwhrmb5kWUGsXeGe1xtaxyBzHuYmgUGIbq700/22tLPEdmY9wsmxyl
1OGSDRNxobXcLNuWhaH7Om0imI3LIX/tgJhnjPX3Gy+bTV3S3x1lfljeeNnmh/3KchvDa8aKjvX8
IZedUaLmR9MCQDhvMimrX2xb8fogjK+y2EgMwXeNpkVXeuZfQ1T6h14zzoDI09NAWNXdsnAmWP9g
rcztz7Z07HJC3CDzJ6oSK1gafYPM6/YmMRPzjmK/+f3cNrI2k/RJPwqbmhQth0mbn5IxNJmFs/te
JyGp3FYyFWt0vuwPC1M/zoPnuHZuJ5fRQTeV9IrKVty5bqLcmtExmFeMKP5nMZjVa0vV8mYU6Twt
xO9D+h/CjJ/jhgTKUTpx611eyFalRXZFdEfgXXsp5Oh9f6OmIgrQGjcrqMj1rayy4Cookl31WN4X
fjAcl8OWBUMyfUUsULFfVpdjNSjrnlmiHF+etWzDUZFiSUjOzOGGtasG7l2aG+4dXO7pxjDat8Cv
oITM23U760iSild+7OD8Xw6DgHmgcx+elyMY+d2pkWYco4nvnxyjZq8ErnWHWdS+I0Gs3GihQ5bB
MNl3yw6tAe6pFjRnltVlB8AUcSlTBowkbyiQY8OGVrJhrLuI+2/SmaefY0Nqp4SZ1fYu1ct464wo
JsBZhtcCN4RHPEuyMWzIaGu7Kf2t4RqQw+G3XEE9R1fR1HhDjYT6wUA91DFSQoXmLJNlwdhlIi2L
NE99GhhtFAFxeAphIf5M6vMBD//zaF6Fr/ecN2T5ka3hor+bo1V8wqFvlkfENWf0r2+a2SXUzhLG
5dGy6Beh5LxgUotwctkIurbduTod7yEG+CLHh/BbeDXrvFWG3dWLqk+UWRpmsbPx4WfBGBmrw7Ke
La6HTmTPYjYetbOTppo/AtlEOI+sxX9kloDdoEFSFIC7e7Ms9LIZJgKOqpm/8e+Heup+RIkOA6PO
wT4uu7tuwiG6PIzBzoD8T2LaHIDzadpB2fs+Y85IBEkCZyR2LFqIy1n83g3s5ThXZXawT4g7wGGG
fUFslNFQsNi1f8ZWfPrQIlJZ7gbivzxTuw/IdbyRbfdic1qPEXFg20YTb+Eo3M0wq2oTXka6R+44
2Wb5e3/O9vJo+Q/Qwwo3IuBcKaSkHdVW96okEPuGoLYby5DFwWKSkJRxtVLUdtcL6zHlrzbNAYc+
pg6V/zBfAa1iTO4ApJ8U04srTMyzKS2fFdf2/M9aHmVAGzYlWBB+dzvtpoZsEZQWjS6jgMSXpMPp
rxODRZnzZrk1CEVbWytK5lPvp+BWhuaHyEJlY5gn2VfDTR1a/ffCENFw4+vzmcvGt0zTyxssv+WN
m5dAx5eHueN22mZ5uESvLo+WRWL7JWonFxrGrJ2XcxxLYZQYdBh0/M8vVuHa+SHKAAHMHtH5z1wW
yx/8s9pmBmQZjdxMf/YwTbNGcTkdcvGcLg+biYJXntmj9/OfWb6nP6vLI1fribfCwMvNW8IJZGHM
sr+fhdmKcNcK85jM2vvle7Asonm1p8WxnaL6tGwqfJNwh8BhNLLEGnRLooGldPx/Oyl/pVpdkT5q
5HjAZtfY90O71ftDAuQLkzzndOZDlIIYg2WxrMYRFGItUr4qhpT9kWDIZjXVdkcqihIPR9uRnkFM
VyOHcRVkROuG5FN7qlMyi9FVf0ft59NNhwetmMG6jEfIjZUEzmGlH2mdb/SswzeanDNZhisYZTRK
pyI8WWhhzoHfrum316t+zC6Zxk9E7pam50JZPapls+aWUdBCp7JYlO0B3MA8tZ3UK+57fT/1JAhZ
Dpm09nNTNflW0IRBxd52ZLHUwTZqCKIU+UrpMvojyAQ9fnC5acS3Qtes9aiNysZXGmJhOn0L+x88
3fRoiPSQFwX1OyKJolq8ln1JZuGYbsEvRRsTo59s2lMYVOqKH0ecyaGUXo0hI2xPgF/Rk8S0dBWV
1msQU1TBS7UGyhZt+3LOiG4MVLiUKGhOr6dC78k3dmqvAFFRO9Qau+GrtjkxTucSlcLzp849BWMS
ryMCtvw8VuGaElEaaZSrOxXwrRFDxyc0s+y+Yh9HtoqSaj1MprPzYd0oRbNv9JCTAIcuEhZnWoR4
xeteoIvpn1xnLl0SBMl4rP60+eme7y2aBjvGtg55sjOUESOwgt6/7ZUdI4ppTf/xjcFzuHFG/PuF
YiWwiZDpOBNjT4E3xwGPhnyTPzzI3XGfONcBBNKejqd6QkxLeoZDAoOa848ucOnimW8DgMFO4Khk
bbUC5hSup1D5anyyZarhPH+D9Nhqzmk4/THZuc5rfihLJtmK7V+k3n6UGXQknUt0rfUdYU1jT78x
tEnMUWPhURA9yaQmAdfCJ4aD20spJxgCU/iUqOnaamakCKzl1aA3zz6/Fx6U1xW5zOSDZrRwHN7L
Kt0IJsTUrVHljBC9zHNbKtssqP3rCHF9Kp3fRUqqXqAG72OnbBuHiWCvdd48AOwsIzyilduabvip
wGFdyYFsYm2YXtySggUFSE35YxORCNfIiA6GRiXPjdUrxAVnbYyp54fdw6g5W4JwkY+ESLEUodJt
ZYakJB9JqbXbqRxabwzTYqs4T6GS5yszzvxNlebUZ7p8a1qKPE0hL9g3VAYjTbsNhrgBTTkeWvWd
mX+4dke727TVfZ0Q1VqR10U9f2O5xavWdOBZACQ5BqHHTfeEItcAdhSHa1I8sxWjQW09wV9duQSm
rppxyFaxHe5NoairDmSXFYsnQGKlQCQJ5itlfFSqXh6TvuJADFW1dq8Zgcm+8Tlwu3c/KCugTvIz
nl4mPQG+loYfiHMzr9YfiVB87NBL0nWBltofXZCpc2+jGVrHo9Y2jK1NyQwRsOXrX5RvQJhYr3Fv
XuRA0z51T0LnsEzrz4bK6J97erzpSB1uivrkTy0Bsvm4I57XIl02D/fjb5KzqVc/JHn7prUEyqvN
eCdiRv7tNON6JYVAotFp9Anu0DmQyRbNMGDDgO/EupItQLD4veMkraqCUGDFUA7FwCArFFq5bnac
e9VLbQr+RAocjWJbZaZ/Jduw2dDaiddDaT9aQ+YZecuNQAFDm6YvZNynnubS8K6rJlrVdfaMXhST
Y8Mcekgi8pJQb1oVQcJzTizK6GFTK+kTMP8r6DRnVT93FgS6Mkrw3fcHJ9I/pZJ8ZpH+UZcGYYEV
ZH6VORQV7l3et+PWyWgWRBpadidFRxSOwYtGFXTIgP31o7xX4/JSzoWqfJwbsX+M2iZ6oecDh0hl
606s4N5Vm0GxZrtzcduF8SqSFtWSWahbBsNBavwoZGiELOB9sF64a1rBOtYOVRbd2ggxVkUqL1ki
vzLDPpSl9V5HTLwGcRc6aeYJNd0jVKEe5DfktfQ+vnqnv2lIMwtAVXslCvRNa8QQefou8SyFNHpd
acaVYuaD5xvKhwPZKPQ7hOiRsRGESumNbe3GoXog5o02dCZ2VAF25kQlM8wf80HdClK9t05ooR9G
sxKZfM0U+eKqMr7p1kHozAyxX50RQhtPn8apST34Mw9hNX3IwXrW5XjtrLWeWeXWCobzBJozsSDP
1eRPapZ1lmCsHVnDGZQ6HTVRHxLfR6Zt7fpI8ZyIrPvXMSre3CB9sIr2NFhoGtX+KWzSfY0GJxn4
TsRNvQXJBpqmO4WAAxG0AUarUtNLCmbgSuUZFdcnVHkz3Ze17CnijjDj4EMDDSC7IjDfxmZ4I5s6
W9mp8lg7gGyaSH+ts+SjB6dnlMMr/rI/yHbRxRq7qYsOrcgeRmzk61SVv4oWeHkEh6lLUFRzPu4F
IWI7SRsAzZ9B7aiedjQgganVh6Btr2QakSHoUB/vG/tPLWrQFPzCkrFN1HsuQP4CUF4poifyUs3B
NqUnvcmvCWielTb15ka47m6w3MNrVgPogzZ0kIPZwNtPEMuPyCNCcjRJYz8SiiEv+IaR8Nlg03Wu
yMKnskNVuDE/1Kw5JWr/0vKhmPo9R4gwIH2mT26lHLnz3SMuK1Zta3Pqg4tGMr009V0T9/tB+tt6
X/f5tua0cJNg5k/vcFjR24sY//eggO3iElGl2jfkqak1wWKDe0okrM/WSOin5Ns+4urtHf9PmhKh
nKBPy4fq2Wqbk+42d62TrslzuBZN8GZmzBuxkBHd0KevNp56+KSyW9OaIeVBEP058d2gIwA2PmfY
UGk9I5ph4xgqAuN2J5hnHFxmyzK7ED1aMQ6IVGpVXC7ts9VQVJ5SZ1jB4blN46FelTZEQFUgODKy
4EFa6Z+iGapV1qS9V7otiZGYDqtQPXSq+8s2GESOIeTsPOiORs0ou2j9t7bhuptafWsB87br7mxQ
vYOckngg7iwlpRta+qBE0U6B3H2GQYjQKaCEZlA7rDqDk2xzGok8mbiha5nX6raL4d9xVl3cZ152
X2cworpEUbe6AbOhrqJfBMA3Pmx7fuAYSV7dT3Vo25MGiIzZmLl3/OZBESPYTbd9Ew2k8VGJ0L20
b1XtboMOpGgdkVHsJq6XUiKoaHCkCOO9XFW4eBiElSJelwEVgVZVMyrWyT6bOudAyOSzHQHv4Re8
7YpPrWFsPPZcnhK+ThydhCJJmOthKMZ8Xcrol8btx8OdhKqJ/J4pKk9BJL8IGQ1XQmtpKxmPfu0Q
VJL/1iDXOVOFS0IjEcyPHPI583MblEeLwWLQ5JfOpWlIvgioqzMGoifG2k8OTYu1GcxZEfrwMZrM
ABKnGy6Oy0+NNXqJ084Jg/yaWwRIxTUc1fI50Uuujn5tVZN6a3bZwGA8TVbCYQxmpeg2guiro57d
HE05E7LMAd7b0D+ast9oujkwsCI0I7JhO1jtndIPxSFSkjsjYEBOJm2um/nOoDJVllPPgDbsdpi0
jdrKPApCj1YY/IZvBTs1QbMXaiVXAF8a5Yui33skk4NvGQPJwA3dyktWgDEDcS9WKWrb/WQGlVdD
xHT7eB1P5rlqXbSp7R9TuSFq+RQRzJpThAb4iPYuKTZYGe/iToitmpevQBZu2nyC+CxnRPNbKQiu
HlwNs74MHwthMxJCA+VQJFiVasC4U0ZgJpGg584O0ZJJNKTdr2MLc4814gox3+MWBGTXj2S2W/pW
GOODrlqnMuYKDDnDiSBUgq7kH9P2Oy9tIA5nm1CzdpE1vE3DDcqZxxRF6opckHKTaZwnosQvODGQ
jUzM1y28Ss04l+DNZwUy36xtW0MPedHro6JtLQKPVq6p3Aspth2A2/kmJVdwULFCjQiodzNdjvSP
hBubYhxBB752ofFbt5Rx6+sdsGQspBANmZ6mKXg7RoSmy7dfKngHGJgQmxjiX2GM30QhjKTE+DKs
Jl9ZA+V+E2oS901KiCZ4QV29Ro6qQ5WzvYSU05Xi8i2xTf2dgssfMpSLY5fQtdZp3I9EFSW69gtg
X+YhlcFAaWiemkhzfsImokbs6TqNfSfZCRMurTYMe1vrHMYBcbEGNVdDT2leYq0ER90clYhvm6zE
qk6LxzjNsSNZN4AxvUkyfu4bl1RfihQrKw13PYnjUDuni4WEvRCfo+Z+FNkUewjZCr6m7dXO+1e7
7j8gie6ncVxbuvYmh8iEltyD6MV84Q+VCZ+kz9f0QdRC3HeJfW1rB1tGnJ07p6WBUqo0st3X2GxI
tM+MB7/51QoVVDcMURLESNxRbd8bwvycmuIkNItLN2jIc6KPUan2bcGso5N574WRekfgyKPekYrp
tvk2CMdfoW92aAHtKw0VAlxiH2bz9OK4vxxLQSSizyy+rBnWTRMzwGaACb4u8GJdeiMUW2LOV13V
0m8Id0qRn/P0EWyeS7PT3/OdXFdFaGyGWGMm1mkcqkf5RtEtY+3c1AHATop+aBfIBndbNCe5velL
9UVJU1otrb7zB5h7g08YXgoGrbTbddA1H2GJ9N40Dowv6jxlgNHbK5NRJbOv/lZNDoykTajDKSlV
kbvWZGfxNuQhpK6y9tHm5qWhrR0n/hzt8CWkTzmObbZWOtiAsauPB3t8liJKN76+SwUN6RwfKh7U
YGORAyNF+5LkwVyhZubvx/zXXKta84NAr6TSqLSSV6fsYkyko5U8DgO/3iap3tuiZ8jRWQ1twpr2
cEhItGu7MJQ/C5+MjCQsLk0Qbg2CRLbuOByLRP+dKhh2wxjy+8wbKpsPFEmPNMTlVkGjsiq54jeu
YjM3dLmU+r6+5OPWhQI8jpTb0XOVnp8E0NkktsASJ0JKVyuu8f6lPrWQKPqUfnpSbQWoeVyQLOSb
tJ6ieh8C2FghWrJXldQ/ewPsVPqoWXa+C6T2ZmvK3p4G6icuah6j+JQS1Cm87k94M++MqPttqYeX
CeQwZN8kWZMGC4Vguq1CIlzvBn5NuRQxHObvSGKQfndf5FtefJeI5Yh7lEbQedbZT642HMcKGAmc
ObLkjeq2q8R7zj8LJMo1Slx9p8yRy2ExnlJThfoe5e02ipinqYz9i6J/4hpFBoKofr4dWpsqGHc8
jy54GwC+DQ/ECj0mmq54JGDtnjCS+qu+9FEPfbrDc+kYz9S2H+ysZbSJMNWcUJwRXY114pgmLtNU
blG+wYCXaxORLbXeskJe86pa+lupoaXK0ExQsP0lOXmrvDeuSppQMhTGS0ffUgv6ziP9Z+apuMEp
NMVDMFl7LWWALgJC+bg7MQKAtMcc1tFht5atgdAYkjAFqzs3DK7FH268Pp2fHmflEHbXVDBTsyr8
NHFPLIpQX8KKoIZRl+RB9Q8ASNMtGq672O5OtBUw+inpRaRB4zEJPPUzuXU07rX3IHfe7bZ+qlW+
mIn5RPbFvW7lngjIKSQCGAo4QbLjTV1xtWDrQiG+rw31pW3M34rdUVdG6VYbZNfFKsWYmN9/e4oM
HBPdoWwvSQkHnBsAMrgZ3qy9+vPk1VGC0wSpEKT2KdGticJd/VGUw7a0laeUSOKVHRr9upcMvFUT
NYPPt4VRTJtLF6u4UFemSG+k3/zOBRaKsJ2AUiJ/qtp7OxVHI7Pqta60jKly5PcqgOohVhRPzPm8
rattsIITRR/LjzAL94Arbqoo3KqJ+Rk6FXWqii4gSapEKUY7fSwuiUWgaFWmh6IjMrVViw2q8PdE
q5GL6iR0m9EmTmg8xw36Nz8HHGxu+AjHNry1oxyRcH/KFQ2+k6WFK0yPfm/88hssFL7/NeXKg06U
0GDJ8EFJ3mAm5uakr5VARY3V65cR9phnNNqH3TYH3Y3uZU9nHQfgZ+PPJztM30ate05yfNWkLUC/
kvzNUX8Zk/4sY+R5fvDOEOKdYNVwZctuaxbjW1vMvjyVH3Ilc1EEThL2uI7ajrH5XKkcdnTxQs8Y
Kc2qkU4AvE41IXxzTRIpkjo/ZSlxStL8lTm9oIOuvE5Bf1JLENJufta5hQvb2TVSOuusB3KXN5uo
j16itBLrr9IsPkwj/e0XBVpLXV7/j64za24UWdPwLyKCfbmVhBZLsuRV5bohXGUX+5LJzq+fB9yn
3adn5kahhARJNiSZ37vluDU2Ts7gYkvSlqwGe7zjVPR+QH48LCe02lp1RGf0pCsd5HSUv6gs9mOP
LWFENmiSqBT12qLjaoRzPpnGRgVTxYMrRAtS9Gt13UxDQlJinG6n0DmioHy3TfEzm6ZLh88XsJp9
5g652SlubUq78YoSDqYb7nSZrJ2+hXCskBaVTPeIl+5wrZ12wjJ8C3sDnj8aeZTZ2tW5u7pJ7fZk
OuCiDw18cFtM1vlRleE9Dg7FG4d6yspgRsdVXJyN7LU10w0BqlcZNT+iDgh8vgSnkYgpiCXqNrS5
UNBP3E9ZsKMi/iNwmnsqt5cAo3xWCejQMqH5pBAdMzN/aiL9LR9sk4VexLQWPZXr4fJkNjwYi/hp
oQqEKkUZisfVntXYE6HaP6om+c3q9xkVaHPANp9M5SnYoHv5YVUnWQVvTA/gY0RMUQIK9ScFIEdq
hK20o5X6bq7vYRlR1ktGgymDCMmHVE6lUyn3rDVvQ05td2qdLXnZxaa07J41/eBt8wkrmsnM0n0h
z0WpABBwAt9Nld+se1cjWggzDtz9MCnoJnMsKwnJCgc3vOvinkUjzglg+8q6Sixii0drN9a5dqdk
IFgCJQJIhMNCzY1U5Bnabhw9cUAeF6/kSAbToBn5ozLWmMY7ab1bml/bsKFPuC/rLNg4SDgw4q90
nlUNYeNOXpJlMKc/DT9cM8aMmwAL2xnGtfDGQ+kgSUfk9NOmjqyZ8E8do1X2/J7tpDFRbc2ASh8m
9ixtXqdM1ruOGbrseYZ1kgJk3DyRL/zeNtms7OLpMyn9wdQ6b+cEfxwyO9djpr3DI+NZU0N3S1Qz
JOc4e1NaDFVLg6m93WufQeFy0zDDzoPgl5GY7ZoSkbvBNsD0DEyc1YLfZDMsueIu7ucpW6QcIwcO
X+D8jjz9d1dD3x4ZhIM2OODEjEE6FavG029eium3ta1G5Szmj4tnBMawoU/1ON977iv+edgeFiRL
TMW6G5PTpNqPeXWpErNbJVn/VISgz5nrHmRlUtJ0LqmOmtxxP+RgYeIfiutoZQ/JDB14Sk7ZcJBH
Uw37dS0N7giPFHhUZXfkYxQbEYoBDL/ZMLnuua2NQ9GZBOpYrN72RhiZmE3A7FBtHAk0p8ITNTUc
HBpD6SdWdZFJ92PI56DFIel2gZH/6eOpPjc4bYSUt1WLlbIRejxgRwN8wDB8L1J/xKNz9sI/em2A
yUry0FwWnFXsFgyPyVPevwZGjLuQyxotCo1whcR6NTR4OQzlsHa9hLWzY/UrMNVdEqvaLfUYrfGO
ZXVLiWXIyYfS4qPZUn2xO/OeNfazrea3OnczX5FmDNEi/IHHCBJ2V9+hZlLXED0YBmfSoUPsEJVD
ilTtei57+p2OWF3nf6zPaOukEAxppemOIFOO0o8GWNhWde33CSV/3lOqDDrAFSxUkLiDuPfNwBpO
IXfJLTJ3ndq2hqKpe9YyDAFVA8uXrqygVVGwsqqPNBF4vxT9PhupM2uZ5R1089DkTbsaQ4CpeqL4
5Djpe0uRj6dNqawKSA91VkaHMOnmCbT+ZiFxWVGtDLE7GeRVzXOAFd36Vc7QU/BTUGFZa6nC3LU5
1dQsocnKuxBpYMtk5CGwuSqLkmJnq6I76e479HVrOCqV7xUWLukjsIc9J9a0gopfPLU9eBkXDM4I
6U5GuFQwvVsNMm0fBJnpm5p4o9mQ/0hd/hxaYp211G0GHDW0nrImc6nqkHQCxw+eCJEwg7VoY/Xc
9Oo2Z065Gh2U0/FEYrmpXrzKNHam2ootDpGHSSTOyk4LP9IJbJlCHg5haNbHnnp76kJwT9Lh1S4g
marNC6gZ//9igvpDRTaI6+QuKymrs27FpzaxiV7ptngx4CIhivjUOOCnQlK0r4xBQRSLH2Tm5f7U
GDyM+/oHFj1+Yc3zzxJp3NQdrJSRNIvL18KejL2jl7CZzXK8M+sZE5LQaYjfgMPnpJJ5bUaeONoN
34y4LJTeRIBdUwjkRmOZZVuveSbztaMVwRrLlQIuJ6rXKlkT2VZgADXfkpds4CPSkVvYyKS1Nk1z
zlMQJ8tMbo3N3zbQGnufxCkEJm57ZD6v0uYXC4uPRE9EJSa0GdaAZGy3u1meBbE4zU9YfQ7HsHxQ
KaFwRRWrgP+KH6U1dt+1ZLnHZ2vVuCVopAN1ZpblgPX4tluV6yTs9iYLd+KFcyJWW7PYARYbeMRs
ve5cRoS3oJV9V22zecz1wO+S8Wb0qC47p3upA7Se0IDkriCIhiG6uQzxRCflj0lKEGWd8Fdl2O3G
cdu7EAyVwqGnY4wSjpTN7eoD/2b+RGNy7dRWIXzaRQHTucRuFAgTRAWfVqdCpxM20pKwWXAlWwF2
a9xIqP6rszk2DDdDoR8wKiknphUW15xZaR9DaL2r+p9umD6wniHcAqNwS1yn2lZxxgmoQwfvmG9x
tKnbWzVDQQFkiHtNjciEuofSd/c9GLNNik8SdX4dKW+eNF2/1SSBa3FankH+HD+bXNLxTDAdYK+1
qjHTYZ2DuJcZK+vaHcY+5hpPjHTDY/uQGMF4Zwcq2AZLH7OAkuOE5bBV8IKHh/zUKJm6le4Vjwsm
hur42g3afqpVqsKDfGk6EBG7b9Z6WNTrofc0JorZxLcPz1HdvGU2EJnxR+/iq8tqn0UwT8WuG6Aa
sRxoBwDoyFOYs+8luvFLSB6JUhJmTbjTpq+VD1l2b0ZIrlcWnNMWbqXZfvQuBf0qoQQPu/K5oShA
3puH729hU/wwXrqA5WGCe4OPQOddmdVrkTMeB4fogjxJHhSzwj3fGrnkpqpclVBRNlrHms+ZPfHr
qvhUjf5X06nMWOx+rzH27GbT7b7MfsHdIL0S91PwXlbGuiMf+UUJV1WUUH6xsl2EBS5kw02qJPtc
JdBZBsZV1F5yV9Zc24bYhPyRV2PlQQ8EBNeEZ/lR0/f3lesbsGc37mCSttG+j2N54QmbMAs2VmaF
fE6WBTyQajsms2C3Yd1BaBsE+an6SBBZsVRInnTVC9aRoPQalVbMOwonWVi2l8JGmav8ptbe/1TC
PeirirWTed/VwGzTUPx2nNmbxWRpJGuIdR3/FU2ddqE31Zd4frGovuUwae+WTXYmiDKi8lClNr+2
niNogmGfQ3+Ek6szlhKs7ioeLv6yGzeVYBwOKu05aeOE60C91dhLbDRdd9ahsXdt29qYk3cL48hE
5UZNu6zz3pcBC5m8RweRrORQioMY6ufOqaadnhix38nsfoAyBnYMOmfITOy4eQg2dtsUH+EBrBYk
jikcYywqfWwqqA77hqzb+65yH7OCP2gxZau80uR94zUVGd5bl4e+W+HJ0gBv4Dp2kcFIkZ8yYxMN
v/pWw0XcAZZPWu3VsGEWVvXPSuDkgqKLqVDue9K55CBim2oy6zWTVj9AOtgBseKZMwdt9J+JHDeB
3TXEF96lsh22GH/DXAzuvSk8hzZrFZZl21SvonWvpNRjtP5OI3+ASc7wyZCLeZTjXjVDPog2pQxj
h6/ZCP5p8lwKcZCWyvhnID84CQztPraMbtMUebhVMpIRhOb+cSw4mnnzOjRdsDKxQV47o7p26pHx
2Zg+zMHdS4OY7OSPY3OBTnn2Wwxoa1WnYe6nEGJUjOGxN6oXmUKmaLi49PoZHcfRkzB8wiDyg1ji
4tHqK8czf8+KEybiuJPUnm6sA9056TCvM/AXvwvtgwfl5w6h4os2x4yHlQLaXvIHcMyPOkNsiY6o
pPi6HQIXU5ske/ZscGrdIaMIL5A7uxwvnQF6YJnBW3SFgcKosg76yW91qPudPI9tmu2gZRzGLrgQ
F4L0hVpEqg1QdRzOGY7jLS+sTzkNZ9NsL8xSsS2OjmlAD65OBUJQvU3Nlqt7np2Bo1zsJDKZztY5
lRNjL6zmoA3koOfDkzJO2rmFC6TDA96W8T6XTHEbz/jUU6NdFXZ9U8pmos6V8jDg76ajzBSQnqQb
HRuwNGpu77rZNCeNsNgkcset0jTepp7KtWdGXC3xQ4YzwzpkrC/lDlulA5xJHuWpqqPvr35mNnFi
wWCQOK18hlb7nprpr0ZGE1e/vusF/xczJryQvPWtPdU/Q4MiZJLMcvoEBM0g40kv3XBtYlFGhQHE
1uLP3MluC/GJEfYuaZIX/v+Pzi9ZSW8TUi+gTEvRv/bUldKzrLLCz6EeHmvd+ayy5uaO9RMoRLDW
EwWffIfgLA9HKRGwHDC1mb0DjqqQGmybULKJPHBXbT4JlvwqqLMTGEeM0n5pQe+uRQFPbEazigZ5
Piu1bEPszqEbbMwf7kZj3DncQUVY7nIG7sBWfhht/Adzs4LKsxh2pQqtDfl7JD8Lp76RM0U1uigv
wtxqAU9OxnTclb19bna4Hxe/9NSFmz74rRtDqVPNilwGdKfVHD+jjBDsAu3D0T8BNF0/mrzzACVt
U2hYI0C9joUKp9eL7gZr0lZJHJ2rUiG10shPNmq1tBD5rhkt1Yc2ZzG76NdtYe+0fghxG6sEESzi
UefEOKxx+6fmnWRRGqLoJN0xQnjtiYYRfjdWyWdUitl0qjkYhcLvJpXTtKniML1lETZnoI39qzZF
3pHKxnqoyR53rVjzB6d4jip5NVqCILCp5mvEmz6H6+pSLUfvbZ3tlKWQAC5fx6NKcJWRnvDUe4D+
jenfUIFYDYAYA+FOMKd2olEqv68uzaRqxyLvtn2hhBuRMimr6n1ZaMxbqQnHRcx/byh8N5rOcc4A
FESi8NWquQtdgttDldgFGEeap9S+lynIlbsf2SB92dVMAZrwqmhM+vui/AgB9ERCGKUXKvFGGfV3
uxEXU232uZeNfqMx382a1KYeZCAWynBkCfprExq/KvMYGoya5AQ6wGF/PDgOpWkhc++8TzJS3il+
mcJ9BUHZDcTAoWk5GixKo5BpxBDqFwQrl6hXL3HfwvbQDlWY5VuN8oCd29dB92YqD9PRShCkOMJ1
raR+q4f4GYYl01F8qKymQ6hR2PfFZDwFRvJoMqZsXafdpXLaeZV2F/AkRyy6bksAMqIp/SShGkli
ZxLLlS4GYwONkpYbMtmp4MXUOVVztNxxGe3GTts6TcOshGKjR2bBqlKykznIjyDpPtIarCKZVpp4
zETbctMg+QvKH3pkf8SD9dl2JX79+sZQs2qH+T142YixgmDVbke/KMkC2FeFpHimXIxyeo4s5zVx
hr2qGwcRMVVVGv2E/Q5yDxOOTssD0arddnX6o5mKL9SKBwbWEJ1nbi3BE1btf8kC28D0l2mY5LCl
B4q6D7ZDJS5rytsUeBs5TuYuarQXjxxWIby3qJ0Z8XF0UnqIFBDtSIHIh5OVk3ta6hS4c/dFxcWt
DcoLhkcdzKvuSXTUYpoQMWzp2GeEYwTaBdVjjpBh5U3jqWi9TTxZpCjRBcTkZOCTAszqbi1XPhpW
/i5rssoU1cFrH0Ka2j17JuVlw0NWYLlPfaMxYbM2DLkg0HgkQMM1X1ICOpGbYC9mGfK9UNuNAktV
kBo6xPrF1hwyQ/ENTKi5t1Wwnx954AK3qUitlRkVaNOR+gTCehBGfW/JwV2DNbLsJrRupQjjmrV2
7RdwenoX5uPQHPUWNDgETpHKb5wciHqktrrqJQ6S8FJ1h39tD16eZRrrUudACZ6xMdYqnmvTrtXa
11ylBIYr0qxI3ykIu2vPZlLCRLFHrTLDgPhJxdhOqOFIcYDZb1D/FK62baV5ah0HP5SKZMiUMRtD
C6ekoNk2574ym7NWxu2ZAsQErNcre+gj/apWquGQ12b1mJhK+siyen6/bChr9I/4FPHYtAO8IIMo
1NbSUuvdX7vpqAydT6yhuCyboAOAQ1jm2/dJkj5MGMfdwbemunqkDiMeoYs9VSrmHcsmg3jXe+Gp
+68Oc6+MANMt3zbafJ+IQjoq/V5XDks/yNbDwyCIr5/PurygLdlHCCqBrflmy7barps1DDsLG5f/
bMtid61h6nNZeuDdNcJ2SShoW2l/MYfurxfWdg+uWfR3/9puMjfASqcH0PpPf03YuFiYJ3BS/f57
c0a02n0Iw2g56bI9K0eipyLrylpkW+kiuCZkej6LAOJUWfXN3dK0vTKdM+AmPx6S9tmTYXbUBbXE
IuxbnhyN+0AGwjpDftOsC2c49yqD73LoKL16HULWOyzNJPOSHcIGc/N14jDoT2QVUjSbP1ZmuM6l
2lfX5aNcr7qBupjn5ZP6mMjGKXBDChJ071uR71lOK+ulGaM8Pfee/pILhe+hqhdDaPXTch6NIyll
SHFaTmQVkPpE4QXbZW+TWOsRTi+qmqx8WF6sTMhtKrm1sMqKonVrl3hd9Hm9XnbDaC4f+MB4L8lg
ZhSf++TxFMG6AtT6Pk9ajwPrgWJHkULfNo0RXyixR9uyH7IrEPzMHKiqByzqnE0Zxt1jiqXmpsZV
4WmUwl4HqG+emXvJddjb2WtD9Y37zupv0YSfnZNZzo9isIpVprTlT1NWn4TKIpeUxc3tkvz3UBXI
BhPjo5ggsmdu+acZmFHkYCogHOW6UysGjkm9BgMzmpU8Ua2CkpvjQmPaCfQDoomZ7nT0nspdBBby
CRBxNJpJfGTSeXBg+P+K++TNLSL5rrImYPZWe2862O0qTbJxG1ch0SieJh4Ik8dXM3MYgubA5WVb
mFZIKieFyU8nxMOyQws1h0EiqPylueyQMcWhJMwUpjuc6qtfFQ6+DcVsszSb+QSlo7t+N7g46v39
GWQ9l9CnwdGsXpTRepKOulUMDRfiuc9yfg9McDcIq/v6qsuOog7aXVGDaS1dlvMPigrPv4vA+0sB
nw1F+n7qUuIigUAvpAXl+1ZYCZGgVXTmNlP8RhmSJ0wM4rXUrOZnnin3ulX1IRjxw+QG0R+RW+8Q
vL1bb+suEcgNstneyaiqeOKoFKVxdPTe3bJ47bj/cx1c3Oh+9EH3wyqxcoksH/UA/6ApnR4Kp7Lf
Blsv12HYT4+eFpdbz86x28nr7g52v7sjtTm4EGtabwyRqq8wChMMk6KrUNPHYtL1e6PKMVow7B5o
AiywTSNxz4UDUBSW6X3K0mln4LVwTlMz27UCl5SsAODK0348p5bR7IwCVkFhAv63ppaftXbUdzjb
hGfN0+0dN4pzSlOEACUDLnfZXQHpZFch7d8bVhI9MBthSqc59u8wu8NXwv5oWIev6iYcH5eusTUp
VGX+03Xo6n91NZA5P6pkfO+6xmL0bdMn2FPJieyzXR/gbYrbMuWMZRsFz10nqj7ye+JCN5VUQf2C
/iHXa5KVk2Dy9XjqH5YX4mWdtYGdxHZpanM/rUOJGxqVtasY2gjuTqhl4+oTHvRYDF/HRQlFZVcP
5B0g+MdEmh9GVVT64fpfm8rD9gadEqtBd1+SogLHskcMjC7hwcBVeANpZ/CXbX3pBg/M7uHo47gJ
JkS/ZZvTG5t+xJ5pafVRkN9jUbZfWsuJ0Kd5+4T0POjMnGN5sUwrILiZe+h7G3xOCZRr64f2737g
Hxsda7vLsqny3AJLN7kvJRHqQ5Y1G1XvYVdQQGm2SmLyvyMOMvJRI6LHVKaUWpZeXxweCxAB5o3U
JtP1V7sWEgM+6rhfPZcmxvmUmuaX71MsO0orbC42kDqe0y42MH190YJR3S+F+0LJ+BJcmP/PxtCy
1b2iUeJfDlw6Li/LDnSowMHzwdNUQR9PPfsQzgtQEUnjvqP+cwlzAa0F18CfVA1rQB6rvOoVRhXW
hB6nbAEcDaf4LPTSe4hDhDeeoJ6+bM8d7wm7D/XJm6e7QiCLUaKW/kV5LCtcoayRtOlgLIS/bG8j
VkR9W91AcRzMiQbiVROgy9wiclaLeuVYO1xNq+VtM5JcWgwdVuaWclw2ySRl79L+erts/d7feQjX
slz586/tS/Nf2yzd1Q65SP3epYZK7tV4jPTxrxdVrR/ilt86mfDF88ixfmgJ4gO1SqufgHYfllnZ
74pTvDaa1hxM2zB3rpZEvpcbuH7gAf9qlhrwGQqPQncZT0MNXyaZxTcSLwk1ZsCElaH4tTEeXVy2
gjExNrDCGf+K4X4UIv8cK0w921r/EVq1CoO0dFmx98pdf9vrWoetqAp0v1J7I9wHecHSukHa5er5
e+Vpb+STK48YZpfHQsdmMHYmCAlDuxV5ld06FRBtVDJtqyDh+mkHa06Q++2tk2F1pwmZbVUEYoey
DfNXdxwPFCOLd603SlRPQXDMoy55DMzwz/Jxk+7yHxRDeXHKvLsPQlCGYT5g/h4wKMG0EriBhR2a
O+wkfyVYkp6XF6MY2rMwW+i1lovFgcIqXUCQPBt6bA6rpQ9azvktNG00cObxr+bfp1i651V1y/Os
3H+fOjOgBZtK1/itQBowDNMB3xbvfmkVKQI0p8P2fmkmEhYL9NRD79b3DoBgc6ipgMAOU+N1KRR5
Gztw1aQwxZszgVvHQ1a/l1l+g+bR/yai+dwyH/2sOxtJVhGSYF9Oq9JFJrBSWMjP5WgvRN+SDzBk
3NCc5fY5OvEGnfJsLlc6Aoc5XatWMdHSu6X5vSPNlJwcZHiWHeXuS/yqdMSIGxhSn1w7Et62rqD4
9oNdHyKjvVtay8vSxZr7LU0xq4vMPqRe1jgP8aAqh8JF15WjUmeV3mGioCO+2sTz7qWPVAJ1nWXU
RKVl0YfH6m+W9Mrd1yG6lq2lHlqXr878n+41kiUsaTkPCIY4yd+f8XV8H+SSK4vPqKEUHIeq6bfr
Bh72Y5jmxWMwLzliVcLV+XubW7fNJqUEBnUHSziUK/pVqq57EnoiT2hZbqyJrWcVWRV+Y/a1qh0s
ZRP45A4X4mnZaeFqv4EHUu3VCp5g0xnVrnDgu2aNEb7EQen4VYc5gp4M6KiQdxKe0yF1G3L7ecpg
2XhlqHxuwdeCz6JjSmrIxnrOOZcPQTY9DZYRbaokQ0AEU+CJaqY/cK6rYRnW0yQDCqeOzgoTkR1r
c0zdDbNJVstexwDpHBsnOAHPYzAax9l9Vdvy3oGxBoQu41/Cye9kkViv0qgcNBUhdiBTHt8qhQLC
3MH57yPBUmuK6m70C77I15E2I9a6Gmv9CrZExd0R2XOfoVDCwDN+SIIA3yitKYFIMmfXj7Z+THhG
QIfJWxDtpDwxvjW7MVede5O/j++kqfFQZsTfxariPA+zZRF+vCshTHdXt8E0rvI5g6F1Ru0M1JlR
uMR1a95UwOA/V/PLV79GmiXZFspfRyx7mnEkIbk3AyIIEbeDcfswEttH22ijp8rGsyLG6M1fmssL
HUzHbh+Z2c8qIIyHvjss2+igmZQDqYD0h8BrTZJpu/BoF5k891Gf+2meNa96nPxe/tWa8Se2+ugj
4VqlmD4SdDEf42JVdDTnYzKHmoJMzPp1Mmb4oA8+zeLrmMLLtJXu5n8dI2x4KWlWHJFUeUetGb0j
kCf4Vq8DSIikCLcpzwZJGja7imXXv98yCTY2Shtvs0HkLSEFJjo+UnVXNb8el2dy1McQE4aVpbq8
FvOG75cmiwkAhvX6PCGk9duBxPU6HoxTWeipH1uJckMkf+m5Cj+suLuadW/c0C0UwOL1/+oa5O1l
mbqa0XCtvPivrv86qzmpZKyXIqWM+K7LwnhRA1k9h90/GnH3rnW2/rVH8/6x59/HVF7V72oZQEKZ
REeyeK0OPGNR/AOIqqa/vE01DAHi+aXyEhwm3YuKb9dRpvN6bXlb4EGrkKn631uXNs7w8m4yKFl7
o3JXWOERyYi5y4CK70DllbtlO8J3iqfLRi0fXHyR596Afl6xWnq1ttZa+6VDvWxd3i4vwrXAypw2
WVU4Z/zVf9kzauHP1pPRcWScv4bcGvtsoDCn5aK4BoVWXJd3zEJfG8DUu+/tQxBqe9cAuF8O/e++
sE3/6tvg3bvC46DFdtgNz8uLhdEn11Fu+o7I8S5pWrTfy9vvPvUI3PHvPstuW7Uwa+kIlomhGYbP
Cubvx6JoVOrT81tdgfG1vFte6pBnF/SkaPW9rdPdUZy/26k9pdskx8dsORiJI05N/zoP5UpAmrq2
Ga5cMLJ/nIOJk7MuxkGFX1Oh1cKur/PiK0YGxTVUo+IqstFBIx4YG2/U83/u2DcdBn7fWyvDcDYg
rcZmOXB5wVq5uNZ7OfdcNtQ9/DCbKccOnUZO0sxtAm48E4YgVksTKVO5qw2clpambiIZVdBqnpZm
bMcbHpD6c+Xp+jXNzedlcx/j3dqYZMglYzHeag2olyWEc1j2KpZ6IUlzeiAo23yqi+nr1F5mtsc+
aSv8lDgIxGP08RViPTp/LS3DTbC0FOO+J1fppgckk/zvb2vO35ZpWLQFSRpu3992OWXKt81rDJoF
Kv3d4oSe87jYNmUIL3o2S/9yR5/91L+boo5QonlQaJa9y45pyBjZl3amFm+ZlhX7pTXm4shQicQn
03wvYa6LLDCOr3i7DZuaerY/1M4IlSnK1wFGBfclUyGikwIL+EFin7X0/jrQMSK408Kdcz3iq6XU
8RW+WcjSon9Iyb84YSB/bJXBvak6Hz96A6ojz7uKLn2p582Fh85GpsDpTZu6t6ExkjWF+Pi07G3s
hEyMMX0NNdjTjUnEztAr7k0iGtsWMhm2y1G63lOObJPk3lMy73VKTstHukqnnnB6BQGcPypIEoBc
WSi7pTmm49tE7iweVnX1XIeBv3yk14CNaRPJ122X6a8mqrE0ds9NZoB4qCriYoKsziRlO+deWGAv
iWYH8ELNp3HMTOyG/t49KHAYvg+ZpmlkEMVi3+LRalioTqLuKYza7omgJUqHGeTQIKSJ5Q0BMv34
/t1Da4OXPjGy89Kf1JN6Z3QILZemnE84o7jzuZZjeplbazxFvJ1nWLumHeVlKNDbMwGAai8V7lYV
k8zWsMOP6KGNuvKDDKccnmA4Zw2YqG2nxkXo3ycvll3/8gyl+EgDHfqLLX4YuiX8BmfCE9VI+1xN
miADyXN+JorYLF2FC86n96r7OGVkw41qzJPEkv3jVHndavk8G5Fi1tniPaigKipiYDKmpNaxRlTp
l7Ht3iAOnJeuTaK/da6KBlG3Nb4UFZ3lN5RBL9YO66j//IaUNdTXbyhz5lTLb5Cohl7iQvyCvttt
A5Ga20xNpz3kgHyjY+zxsjQ7mRYbPVL1F7Op/9o7eaHxj6aa6mIPaJRvUTuDkxhK8qqSk75RR1Xe
Q4bvD0JL6z22yfiIKnG2cfDN+zGO3Q0KtPnHrY91pkyfjWCYwIQ8QVDO0ZMXyPuaembZYrjQG8V7
n4toh19Wjv1d1lcnKnNERs3v/tVsMXkmZths1qwD6C1EP6KOIAY6aHL7PtMMPxiU+ARs5K4z6q7+
sl24OlwghM7FybBKv2x6IiPCliMMLyb4xRvcrxP0B8MxSdXS5ng9x1FPpgkXdG6JJITFU8rxa2cn
I82XssORYN6xdFn2ep1eHgEQcNFPAKhwAttmMrTOJvXNsz2/LM0o6+3jRLjk0lq2Lz20HPwI0MfB
mbpIkL7Px/YlGUeRlW8jUm/WiwE7SteXCqP/pziEMFlr8CwWI3Rnql9sz02fgNOjr+1V5qxbTa9/
4raB2rz7wG2cZxj0l4ewMoN9iHXQzo2y4intATkaRe0+jF5dYwDdvqu4Nm2wcdTusU4lAa3N4u0g
lPpVqtpLKNMeSx2CssbCu1kJGSqJ5qSnthI9GSDGiGv/GF5ZYyDGLsIHZOX9ydAb+8GaX0wd3qJV
PoxJbM+OYu0ZCuYR/R9cS2mm8qBPTCu++7d1HW/VhiXbsm05rItg4Y9xm++W5rJDjeUntvXW3Xc3
ByaVU5f5BfGm/ZCJoL64nbL+7oCzDFOzZPz9fZracMSumRD1LQctO9o2HjZpFgVILjjRsk1rioGw
6zg/LM2uDOxtEVewIVSycbzQurks6Y69BwlgadbjGPk41aj7pemk5UsD3HVFTBU8oVDf1k1r3aox
RMDmPWpDYp6BLrDgD9U/0LDUXSIrljTLtuUljov6hOYK2TJ91ak0tsEkq0PTFW9wgZGee4G+0VQ3
eezHwrqa+q+W2gLCGeIqDtiYIXmdd5ayTB9VM1Y3KuiQv2z72hFUb8aoa8elhZWidfWKX0v3ZUts
aeqBSes/z5NkpQorolF86XQdQtKmfgvRUH2dg8UFdG0xvSF+cdfSA5lOgP61eQCK8Xt9+m4FwVdr
GasGXC6+93X/1fr7uGWQ+7vnchyYU/+k92DV8wD4d8+vz5v3zYY7/8dx3hDCfgz7Q/g/7J3ZkqTI
lmV/JSWemywmBaWl8oqUzaPPMb4gHh4ezPPM1/cCjwzz8Mx7q6pfqh9aJIVUQMEIcwxUz9ln7W6I
zlQ2RmcRuXdNMrQ7cCzR+bJ9br1sK3oSZh3KBrpfNqclT/rFvF6N7VPsIczHn+HsJiI7z615URUD
TBU9bjAQ+3OHq6lB/2rdtINdpnrJIezwoXw5zeUMbaUMay2c2H3T+efFfC4GBe3i3W//9o9/f+r/
t/ec3WTx4GXpb1Qr3mTwtKo/3lnau9/yl837b3+8s1E3OpZjSt1QVYpIhWax/+nxLkg9emv/K1Vr
3w373HlSQ11YX3q3p15hmnq1q7Ko1fcCXff7gQI02vNkjbiY01/rVkSlONKLz+40ZPanYXQyDagp
M3twCP0donmsneptywsGee3cZV7IpJDLtETvWyyUoHMYqGASEG+8MDKvylEYL4tk1K5MHq0HcsN8
19CSzCtU+flW0bxmcek37yDnhoFmFoBMzgOCoiLdFansziJN+vPcMn62ph6QU1KGcehOfaYmZ1fX
9nXQZLd5gJTWNYdXa06q7oXvDJt//c0L5+03b5uGZZnSEYa0dUPKX7/5QAzo+LzA/lZi43q29CS7
6ho1vsLdYmpTvV2R35i2FGsx4EyGbKMHHTItfmwOSwdsYFG5Z4Xk5ioxVQHwpq9uncAuQSiwrXct
gZxUbX2q+v5cz5vyqYjLBvcZ/0OBXP86IBv+QdU/xFHdvDcomrqL0HLPW2VTh2fNpcRwXo01kiq9
oQDPn44R1B6svbgqKd5vxAe0FvFytNP4OO9Ns+jV+fv81fkVQ913TUmhpavheuq6NbCOqj0Tff7X
X7Rj/OWLtjSV+9w2pUbJl2n++kU3MpUMWL30mYhIBy+G72/+hr3E4UsVoCwo7IOWN3/Hl91dBha1
StPDSz+/aqgUhiN68M2xPBHWoR424oZLrKHBNHPa2MpJPzw3Xdecmrb+o1curOe2YNxVeLmzh1ll
rFtZj491vRgq4uEjBjEbNdGbfZOY8kG42s28P2GWQ8Rcz6nkdK2rErzxsmrl+OhW0UNPjPmBZ8Cb
E8bID+5Ux0BouOxjuKWj6G9a2/ZPTZef5zUggcPNj+3tDT7PEPjaPHUXrQH5EZmLsXLNSxcOrc30
5VBdMcvVyPhkl4WoPHzQISDsg/5OdYuHodc0DN5aYkmynv4tnvLJttdDI9TPKvT/HWIh62XVGoKr
lBrWe0NiEhRkIsEwlaP/7qzT4aUBC2G+Nf7tl8dfNT8On7J8KAPPr9+s/uMhS/jv36djfvb59Yh/
nIOnMqsQCfzf9frl1Hz8j8tbPdaPv6ys0zqoh9vmuRzunqsmrv98jk89/6s7f3uez/Iw5M9/vHsE
oEWcFXfW4Kl+92PX9NzXVJVfyc8XxfQBP/ZePSYc+B/x49fH5PGvhzw/VvUf7yix/F06EniPI0FM
a9IW737rnl92yd9N5FOGrUlmNyx5rqXwz/w/3hnidxW/P9uRqmFa2Mra736rKNWZdqm/6zoAXEdY
SN5Vw9He/fmv//EWe/m7/f1bTfv1rSZMTiNx7tJ09Ha6+pdna6jlulkZprKjAMzZ6FifLXE2hLzR
Zbvc22hJnu5ggKm4F08aSBgHy7F1o5fb65e76/XL9W8vw3YMm0CGoUpdf/OIH0FlDu3YAurJIdIP
sS6PjJG/2hUoS2DDXhHqlDHmyppQgr2swTGvfL03/pMHoMYf49U7fv42HE0zDFM3HNsyxfSAfPWO
l6YWVk5ruDu1NPOVCxJvIo/qe8VdGvjqYFT9KbLcGytwPvHogOKc1ctcS6jHTgk+VEZLBQ4z0vWr
O+pvhh6aaU6Di8vgY7ow20BjIlSNR7Nhq9Of8dWFoZsXBSAGd8cAn1yT2mRbMyyutcyXJ/zYnUXf
m/1qDp+Wo064nQfEqg91sKhF1RDka61sLSzT2rq42bV55py0Pi5Ptr2NkMyfQFqNO+Hgi5jp5mn4
uYhzG+mm6DC3HeSwTrtMMKrx+2sSeMMhUIaPLrnQY+8i1DYCJTt7AzIpK1OflUJaB/NWeHcFJjxL
p++2w4SYUcZO2WPP8d1xZU+pGaW9KDrWVV3tSKicXS2u1pZq+Evm7fVZTapvbY8b49jlS/7Z6VkN
x3uJuGCjDE+uV1OlG2abvl7bZMjbrt5KO85W0YAPZLTXJPGGtl3WVmJsCqW4ssNvuFUCCex8kBEx
QRQ4zQuDsCYJ3u6BOi3gz01jrSvnSMZlGerMpGPVtDaaEzYLYVOHIrtTFkThvvSJXbZwcaNBmhv0
YtA79tIn7hxyWVHyfShULAZyLC8N33mupz9I6qN9Cz4mwhq2fd0kq9FrKSaBNh1Bol92lXlw0Pqs
glpuQfy622IInklCeAvCM2uU3N/tdLzBsOimAGQdmq6+6NviNrxP4+Irdc8lbzxcGcIMESyPk2vU
ZQtg3x29qA3wxLAUBjVfNlpXyLFbUAGokBsSTQosJaME/e6WOzuNqJdxxL3GqGyra+EeY6JwMqfs
Fjnl6iLp3ksdNhX2Dc1a6Qna5H3xlaEFZgg32mh/8exR2eSCUmDFdz8iPY2hAQG/ZiRzW/f1lR3F
z5o5mIs6IVtQJqO9JMhLDXDX+qvU/qzlBL3gV1FQGFyH6levzQ28WijJQwnqJxE/gF6FRdU99xSc
CsJMVJE5MMzIbS7CPEYTKxsKq9P+3AwaUmmvMW7MJIW0UkIZkQNarhL+GJHyp8HTiNCRuFtmQ/c9
tnSsfFHuLOIGZ2NIf+6KWkK8tmFybHCBtVehmYtz6pbkGjt3FRTUbeQaghcnNsBJG2LlWyYmWIIF
1XYTknxq4jfyepHUvlgVIcZ98w5FFF+HIB7XQFNrvk3/2vIqsUFHgE3stKn1mCgt5vV5UTfpe+RS
1IP87DK3oqnzfMRlx7ztsjq3StGP21ARu5mSzNwjGPFwNT9Sl2O9EL5nuvW8d6Z+m0P8EWytNiJY
A/3dBWYGOWNCgc8dNUpuKKK2rRcA89yHwjl/RA5Jd24ZFNh8peUSxAYqi+nAl40vy7lX4EQEoztk
3fPqG+b2aDXSgEkwHfrqSgZV9XfuoK3rSqV2vtDwR5k+8nJtEokkVcvzJcxbh/ni59NT/MuFzc1i
vlweIYD6KKAwrRh+Seg8N0jnUR1zeyqe9rWLKBLTSflsPVEz2wPkVvue3IBqugH1sO06FfQWOLOy
L5Hi9u1DYFbfSPe1aFM+WJZ+ShMLfnXa3mIE+ME0GhSX3QF+JnBZAbjMzfH1ZY6W7IwRz2J+F+pe
4cEOnsaTxCLLnat6d6Zi6WsRQOps7fCOGs1FaBnXbqQ6u6Gob3VPUlaNaoZy4rXd+MbCqkpz5U80
IuHlVI9ILNzSwT2l6RciG+c+l9TDhZSq8PymDs/Jn+vWxq3LKnepQR2Qq5fUNIkQjpOKc1iqBtus
za+U3vUPox/vzXYYH3Qj27pK9USSAb82wl5l2vVLJvcRj+fiNiXyjE8YsN/cNxtEahSlU6AoVqo9
KItgyL3VMBJbZYrp1kHI40CtqGLFDw6VCESqHoJVMMi1HSQ6j9/xmpKj54Lf7+eiubb8JlsFijFu
6m+R7VknMtw5Qps0JPjbN+umnl5alPE3lonzqKS0t2pQ8lCLq9abBMguQYQAtF7Wvx8sjddZqpeb
lgEexX/HqkcDbY/ejoSzu9Ip/9gEzbeyS57NcfzaquV7oZTpndLaxU5XnJ0T8arzyERdA7oF1OFV
k1NUmB3N74z3nIUL3TSDEbHAMjZGEdI+Vj0ZEbtstKVhB9magjJq90v96EeEGRz1gA6TBwBEgLb2
skVLpZAyArBIqPZd4KbbgoFYYYInVWqpdQ1VfZ7734OsPSSFdhRl8U2TebcBV77Oi2tK9T4F1Nmt
dBvskl00B8gha5CNBgjLx7QN9KMmBSUZcdHvUFzcaw0VKq2JxFkLqKrSrK96UjxjWq9TcFgUa4Ln
lE5h67LK8qNm9edYmuMSvsTVqBC1GAVlR7oCFYuwxBIc2cJRuQP0wthUtrHXQrEbhH6K4gGkbbZT
gQetuLGvLd0fNqrHeNO0vHynZxtNBwzatP3aG3wYjDX+KxmjmX3bP4/YESwi1xs3yDI31PZ+CTJ1
BJEUDwvPv42D5Imf+L4lnhlEdrK2cwHeKFnBH3nv1mnIaK58sKhBae8kTt+yp3rcJdWslPpj2eY7
w0fdpeSkfgLpfzKCfGmpEpRIOqLgzq/DEdxA0UIK1nlB9e4ycojetHgMnYLSu1F9hG9ivGst425I
EKi5hlzaEs8cwkobpfXspW7dMPLbRzgj4oWQ7ZTAx23c6+9KjdSENZUDKaPxnag39xYZm4yqzdRO
nHWbA5BJ1C99Qamh7+RPZgrdD2JJvZiV3EXAWywK7hG/4x3QooNAuGyfLSO/7kMwIrx+fIqtnTXx
ImXR76G4HPRE3ki7uKksSHG9gtfPEH3u3e6smvaHMuLR5CTch8oB+zswZd1w0wceX/Qgb92yWgut
fUDA63F7UK9LQQBYDQXeqEsJh+v7VC94yENtCGchfmAkN/VdbrcfoVOJpQTLExoQOVo/ppqy2NQp
WFjgxycLjIJNuYrVBlDRhpNV94AYFfWUxlSmjW1zLMc7ffT1tdSRUHtu/iU34MIiNP4QUsuDHMZ4
sMejDCbEk+ufVcroh9B6lr36OPTLSHHfK751iEysIxnS+hiiYGJZwpAfTqYjv6Vd8jHLDSB/wc45
DtiYkr+2ITABTLmyYWirC/LnGIAXlrEO0oHZ1LRn3vayW4stxlIW2eUsfyh4ySAB0D/Nvdw8Kdd5
g9fzwOv/irLTZqur3Da1TsTZc6mBxJguvRqBuJ/0HgsuPxmuqCBd17qSrGPMToBXORPGB1Z6UOb8
GnXKu+3CgfRFLgB2Zrl0pfrd3rVZMZwMKH5rP0iR/AAaRPR1Nmqd7KfGSC8DHL6xCUcGeawvrZFX
mksxwFlTHgLb5l84XYmp1uMai+aEp6rN19eq0dqBsYfbHSmBRoBoCL579Zhe90bGAlQnXgjtI2bF
LXQIB4vGDPOuSPbuJHMCys7fe+T/GcnoWseMzMn1Z93piMkp/RclN1YxJBqmSO4prHu5T8jyVgGM
gTSlBkTAp9XH5komUbCGnPRdUazrCMbtYay96043DF56tXGlwWOw3Tg+f1WpYeCQbK9m1l7P2ubQ
ifJswtuB1qneilhX92R1klM+JCtfKhXH2rB4pj9iniSYqpAjgaIGzGuotGEtC0CeuWj3Q2mvcd7J
Fgo1p41ZOPu6yAGtgR2+QsLRpW50Bai92GlD8TXIvINhArx0wi46OP145za4nVJkTcLaLoirRd99
i2t04P9XLR+TcGdFoyC+KaIzfu7TEFx8LFKe++h6dpperDAn/CwFfxWI4TlzP4qW9BLqb6TueC8N
B1/iMxdpLuLgslxicOcSqyoE737K7jQcJZIqK47O4O/TWnZX8bRw9O4Zeae5SVRudAvzV2dIFmJH
0RSToZqRi2lHw1IlRglTKvjqeH23Aw4VnewyWyWxikRXHzH86G+E8xVBBLdFd5gX7dRSMrRupLdp
Vo02ast5l+E1kpcUMzq/OOTQGQ5zK/StLF5c1ueN5myrMTchxbOfifyP/n+7sTKdVWTAZE2brFvW
Pt+2NXlyzK0AdeQ/X527gI740fly7HzYZfXNqaQJfqvHsZwxGR80n4Dnt8D4Yu9OxkDK7Ak0WwT9
XPzTbTKdpBN/d1xBCU9gZRHhyTF/6TF3s8nXUkj789RJkVSHefXlXJePCmYLmXmX6R8TtzX3BcRY
1aZ+ZTr81X7PnIB989ZoNueZm/NiPl/TgGmWgw7Tr6xJuU6fGRWo+NdzM26rfezp77GuYlTghtdY
JcQMPA1Qb4Lq58zTrgHWO4s6GmAGMsXbhx6VcmmEtQQiVHdVECVER0qCJaSiuofhWY7c1Q3ZJRjw
KK7NDPhuY6MmodZlU1DAfUZaXG4Uv0JyOa22nhafAwUKtOKLHgvozjxplfEhVIW5HbFmWcTC1YFD
QlFawbjZBWmp7aWUxskmnzyq5T1uVZ1vhrsGqfcp9IP4lPvlZETJO0zzreXYVe1elup1aDvEs0cx
lKeBy8OhQvc3AzzOesxO+D29ZyI+ntpUGU9zS5Y6g4TM4U077dCmRWqAbWXwgMw6+NHNG7XxZFgD
pWmaBo7WoAadKxnF5yCx0nMIh3kxDswJKqwLF7nhroisa2u1pojbsPRDG7veqZ4WGrGLKvTEPiwK
beGD61wBplSUs85M5eBBbT3qVOHyYuM74oRM53m9jFl/4mlKaa2XPBS6sHku06P0lO4UKR2gJWx1
UCfhFaUAsGOaHhNh6IMPtl7mQPapZkVHS1G3mT75DmQEt8G+1qmKnfRRrY+qOCJG37kFE7wxBsOa
OWGytfrg0UU5v6nD4FPpWMEWPxP1pMYSZ/GpNS+MbqDoQqjjUo8J34eQXYn9KAZ/gnaMIOjOvfLB
SZEeJcDqyUcdiyS1jsLQYN9JezVo9pPDdP4EVoK6JLC+yrTWTHcK8wvilKbV8qb6c5tvE1pB0Vu1
3V2OymERjol5mm+suSXbztuEAjoouoWBgWNN3qGxdiIZjZPT1cY2CsOPowMMZ4WBRiS0kz3tmvdb
XW6cJBIrP2bQp/NPCTq84NRs3FM/dsiHDICyCvndFkB/en4kJ11NlNPcij3kfbiagL1NckrrT3YN
aDZoBDofQyjpOo6Lj0AmD6UFIwPXefRmURudLD2OToZdk2PYOmavbeatCI/LlWUkRHgyGZ7snz3n
7vPClsfQah4IdEabZojqg9EmzsoceBOj1ldP/qR1kdN3WE83/bzQmiDDv0TLebfmTARFeBz97sdC
CbwWfNO0/tKESzFMs3bgsMr4Yd7RTIdkYdP80nHeNZ9t3j+vUqNAgU9kaC8fc9lx+dR522XVqQtj
hY4c/fCvFzb3y40qOQzNRyOUdUa9VxC9unQqHpkCmM5m7vpyfZdPvFxeMV953BI5c8kFLOc9HTcX
KG91e+k3t95c3pvVucuby7h8BW0dPMFzPZeYjm09M1Z570LgEHl0H2GgIDuflGmJd4dJFuUmI+C8
M3LjE26G2NGWerr0iPygGzODJaZp4uzAP+rwnr5y8U8z1P5JLZV8OSL0XSDtb1apiLVDFuv6ieAj
Yl0ou4zq/aEe8T37WNnqNiZmsdbL6ElnnLuWluPwkGKma1J2hq8Bjloe8dhcNdRpbondW7oNstim
ChX3867rx4MZ6PCZ6pw7WNe2ZkP+PR1UlEnxJ595zZboBtNRAy9RVvU9FwHgqWI4KJxQbhQNtePg
nUc3/ZKog/zY+o957W/ystegxS6Ssi13StnepoD+FjUZceyrCHOPsi3XURp99hVey5jaUb5cEEjq
GuMJtMFT1MTmfop0ACWDsFv3IdrH9nPlyptEqNZGMdH6AckJtY/M08QxHuI1Zp5izfMcsnCmEVKV
cO4KCf618Z17V6j6MgsHnkSJJAHQA5kGvMO4H0oOdi2jWzF1csyvlG9QWa52+5Sf4J2eRYIIOjrQ
GnHT1lEBEeQUzPUlm1J0Y0SD+6VmIk0eG+rX9Er92hXVl1oV2gaE2QpymUHt7qcxFN59UkVb8F3W
hpvk3HV482VmeNOihtvYZX9NGchVOxDQ4adsHuLd2JsRUzBYdbVV3qpOvS4j/GKaVkl3VI52RzHi
LhJcw1eqtlQPHDLHtE69HMYVbGvKdAEFXtVfQteSp64d8ofaCQ414ct91oYmLhputST4JTY+VUNL
Lc+sa7NhupQlZrowq3HTtrm400IPoSkGZG1mnTul084u5mlhnhgHsE8YUrm+PBZB96yDvNiyIA89
xMOur7tmTewsgls0jls30RW8bCHCwrNR9gxI4GHgrhcxJV6riVovQ4jeG99s4YcOo3KbD/5VQ/ne
3koTohyNNTFxc32XDeF3HLuja9XMcNPgjiLSBrs26LYkrpuNo0DyRnsv1k3cfWXWR9WTNa4jKfQ9
AIt9pFn1/2TWd/ucTSnT6m1q+P/FpC8Ml1cpur8mfcsAh4Ffk77zIT+Svprq/K6a5OoEnC8Sq5OQ
4kfSV9NICGsm2n5yrtIBPX5J+tokfaVqSRX+KgTy10lf7XdDl1J1bIy3hKPJ/1bO1zLe5DlVh4mf
ocHL0MH7gWx8o2VKCpui4cjqTtL4/2al/xNmpVV6wKOqS9L8IAYX3xKrzQ+X1Tj2wfWkih8eCtwI
sro+pGMk1OXcpHSfZNDcnBcKThAH2Rcm07q0UZdjhoYpm/IklwUPB5IgHgIFAOeTTSz0fMa4SW6v
GlJzBz/H2d5uw1zFMJX6OdIElpbu5s1zh0uvrtQ/iA5n1ZEU42Yoijsk4gDBU+Z0c0v72cJYHPTk
m90o/FwsRI0w2Si99uBKLFujOuetMXec1/V2nqRedl3O/uqcUAimo+qigH2fUI8/Xcfl0/OX3T83
zud4+aS5eek5H5jkW6I86SFSomkmJLWXlmLW+sEQcWIs5+a8e14UY/wF6Qf1i9MRl0Xyc1UUyrBL
s/Clx2X7pa+osHjNwCMoGnajqeSbr7yS5Ut73nxZQKDMDi/7541/u/7qVHMzAFG4gbzwcDlkbr2c
5+0pXn3uX5qh881Iumz/9hNenSm2Bgw+WqCNr45+tf9fXPyrA141Lxf96tC/3T/3fHtpb3sGVoiR
TmxsbMxfl7rEq/hye8+tf7rt5XfxdncQG+nuzUYl48c0/3QGO25GVOn8wi6LvMpKda2Mk1uGWfbM
gPFfvhxz6fjmtPMOa7z1g1zgWsWtQMwkO8wtLeVRcll9sw2jeLJH1nTIX5pz13nX3JoX84nmU15W
xWxsO68n8+nmpuhqzvyvP33uOC/mjxEmFgpNhy3pdD063hPtp7nZQq1V12E1alu1s7cG4cKDJWR+
GEaHIX/YxPgRTxvnhYxxdly+7Jp7zVvroBM4oo5w7qoi7FZmrYQYm01HjSoWT/dzE//EJLt+dRrd
8tRFn2sRZWgeUcOXcylQUsNjCVxmEyG7Ww2xdnaUElyz1X/Fo+SzO+akWKg7TX3AK33ZfI1ibJbK
uu9xuPk2UF2QkLtdJ0qFZi9PoTrL4EiyF2BtjystKb8mOeCz+GSMLWToumfgG8Ged0si86+u8uWf
MZgkn4YA3WEzpbgZTrKYnvPz6j/dVs358J+L+Yj52JcjphO8WXWIKyEa+vXU/4XTGFI0W4qMdvOZ
Qe3xzplP/dKct86nkXPe/V9fCWCxA1YD2fb11cBVgkM13OXzm0ydzKCdpE8Oc6ueLviy7W2fy+5L
n8s2aiUJKF3W/+60elvy/pyPvpziv/cx82kvn3I5zbzNCaPP0EvSA1Wj5aGfXl369DadW/O2eZU3
+A1AhGFz2d76Vce7cDrspTnvCuf36nzMmzPOq8n8hpx3v/ScDxqnj51bL/sv6y/n9E1lNSgiXo1Y
5UHMVa4E0xHqHb74vZIc/THBWBybGUjkCJeart9W8DXgxmoOcUn4tjJSwXQZlImZFgWXfv41arFB
koNDAKHOYV75eIqivHW21EqdKsfJdm2tgTpU22UUyS+G6aFICw5R9cVS5F6L8gTsRMFM2NV9PE3u
htQgF6liZ6hUxVM4wqhpGWGsA+NKWh4xh8LdVnkvYetSaB4HxYNqK0ADs+pTHADCS5j4DlrjrLNR
XHmUuyEFG5eUuFTOVHoXEI8Q4CBF5BNaQFMQq5M3Z9ouLPC3VeE/RS6Ou0Nn7YwK0KxwO9w9ok2S
9xX4qbjbpLaJ/WxxQzXZd+w+3AUzDhURh3ViioDVeedAxo6ixyGWmFST8cUvpc9W0rIPsa5+TIyo
v0qC/KQOFRo3CJ+DZd+3FEnsRbFxoNIsi6xwkIwp/dqsB2QDXXBnAc9dWR6mgI9tmpHQajKfv6TK
lD4LQiiMIzGd4JEgtLHWus9qdd94+U1hCuy+dlmiJuvcnp5zwt+OJZjafMAOIApUGOYSO8jGxR/R
HkEF3xKHm4sZDrpe6kujztD8yOwLVLNuIaFd8Vh0DYwnjVvd+EZ5pHFIcFPGNI8QTuQPd0ltndKg
+CyE268aYj7NcOsl3iHU82OY999hUKUHpShhx4PJ5G+R1xutrpBt+cO4cFM/2NcDe6MBz5IhOnQ1
D9UC7+8NZtPLpHGwmUBCviQ1+hSiolzolS5Pg5GsHKvwVsLJgj2SdFz1yGYDyc8D5uOFWcoVAK6t
htDH9IS9NjBWBHpPLDnHRZV/ljV2+76Tn1NfD6/bJh9vm0/yHu5ru7UDimJEpTwr6JUKUByxr37I
HEqGYVssYqwXsAQ1bgxsxTPM4ERuY2KYO9inwfvWsIpocx/CUFqmS1Jx+CcQgPHTuNoXIVnyAG7s
qpClvfKxKVKCACss11t3Iil2+JF99qLmO0jmHqoXRg84tLTgP/Faq8S10I4+pLfIca9yo7aO0nPx
EouDZZ9/UyzP3XRODA6IAvkiU5tl3WgHp8q/p4V5IxpX2yA02WJeU2JtZo5BvnWimyJEdSmQrC2t
arILJkS9NJLcWSVugFtDxisaPDhyrcmDRXotP55Ru8tJj4BQAlBpukGzCLvP9djfWgSJ1lUw8qrU
kdRNRwy57698dcCOprpJXS8n0RnvAm0EjWxvEn4fVZSQrzbBtQN0bxjtL/Iqlkcobt3KlckiUqkE
cnTzUGSDdtRDKhD593hr09OeejH5D3RmjAPnkN/0qUUVArbpZexA7JbGsu/j5hY+JQU+QdLytgca
J7QguUHCh1UDjpXLZJDvx67lHV6qaCAat97YhqdtC0zF9IaqqSKs70vDl7txPCRjQNhqKHMMETPB
hIwhdIFT3FmVB3BoYtsb8U3fMf1rI3NYZ5l4T3gx3ZTjsGs7zBd7c1zgSaRNwbxqnct6M4bto4lU
n6JqXGbRcIx4P5YZ9l+LpMZXSCjuthFev8GiARFSk79XGvzlqBkzT24x4WaHLwaDEYu6Dp6nebxU
JI4fVskJgrYUa4/AfWUWG00eYR9j2VNC3YRPNAgeCQILIWq9448ZcCAgZYiRuDIYtNW56Bzo621d
IORErzdCZlioWv+prttkKXDnzfnjLvTWf0Zm/pxm/jlox50V9vduihjFBaQma+gfSmFvco1sRU21
7gKDvIcMzgFE7qzEFgI/yNow7ltDM1dj4OzhEpLpUPrhpguRyKBU3raoN7FjiaNNnWC7nWeT5Yid
b2pXbzZZAteehGJR9FeuYX1CpaYtzck3NHGwec/Gz6sh1e8wwvvAry8kqk2eqnPwO45Zq+FGZp3J
fDQKiI2P3jHUCxSnlY5BMe5XfQIvh58prIBHLUNmgYEL1bcFyXsCT/e960Qru/XlcqiRK4W1vQAr
doo87YFicYYoTntSxRcndtNtrvs7p8Y8KHGxI9LK5N5wQW0R08VMOY0KYoiQAp1a3EOsaVupH1HK
4Ql57PiB8UsjQRgGw0I69pJqvGZRJdgODK2O1FnKtWfdtiO65SDnN9m5JErTAjV8L24odboqekxG
Cpt7r4sakO5VtI/qj7h/gHhD7ebyuKvr6AsTBMQRyJyd2nE2mYsaXVgUuJsRkrIaaNSakfS+VEM8
xobqJpLBegjNEMdogP+QAEhYDuYRUDGumvD6G89Wl5Q1d0szCM/GiFV17VDRj4NXY5vAjN0PozVk
S7N3PmBeOpKvBaASN/GyHtzHshHHVofq30VkqzA0f05KoJF4QwVgoj3iz8wEFl6u36f9VDANo34d
20fdgnprFi4JaIxlN7UP8CzUAqryLP1zIRHtOWWCa5hkUwkpdjfYSs4UPvvc91GyH1tGRI0VbBRh
ve/bYYNxyntkYwigcWFCWWyTeog7pFvjqZDQ7iJRPaSNiQOGgckcdX9XWM10xJ8FtBstcJeVhH0w
dt7aSLEfuFNrHXNgYBKwputDxm/DjtyORBsh4bp9bJsAaA8FAvhV3RiTvxkTPMENrR4KhIqE3/UD
FVoDCUAz2pIE+eAmYXwYQ+UKO6yvJm53vjZ6B1WCBKZqZWHqagkH0brKSiXemgGcLms4udM3nWvt
VZbaTJZynnw4f2jwqTAML+XCkMG3XAtwpTUZKGCJBaKKYDdSdbw+UIdhtdfm2yZMHyQBoobn8cHy
nI1fad0ZHwAkjkJv1iYKmgZDnTVURfxp1ey+YuRQQDpZ1XV94xhFufBaYxnXen4tLP0DqpcjPLDe
AmlvGbhg2mFerSAAga27byLtRCf+bMZtL0BxjYl3CvT2a06U31RJBaUqihZqdQ4lXuQnTffvzD5u
uUfrTRf63yb3H0Q7g95/jzsFizFbwQHL0/bVpH01zMhehGbSTE6D1Jh9N3DpRIsVZ6CVzffS8SFG
qv6V20qFRJSiLQoqPBZpGjrkMYCCBlHq7guG0GqZnfJ8BNikmiDS22VsS6zLFGPf+IgcGiQ2fOJy
bHDCCyiiWJkFdYOF3W8wDTR2POPWieYAV0lD5I3tU0MljxnBow4kX5xPuXuIPJuRT3MsfMs6uIV1
LPJdGg/B3jHUlVchTOy0Y+2MKeP5CUfXY0gbKUsHQdyW6QNeAV8gKxvXlTY9OuM0IjPfr5KmfUpV
MtNQofnGURl58oEZW860Dspxvh3ImjNxSe56M5UrBY8cz1Dv9I4aTENN70XTfKPcEaFlrmL+7n+K
Q2QQsvf1E2jsNbaHzQ4mHLakPY9mP/SPVFZdRe1hoLZ7QUnPJ5jVzoKHoYX/Y37iPchwy5J83dTf
N/+HuvNYkhtn1/StzA2wg95sk0yfVZVVUsltGLL03vPq5wFSrVRr+p+Is5gTczYoELRFMgng+14j
rFsTBgq1CX0QOoq5RzHcx9QF4AFC0cjXfBr75ZNijbvIgL6oGdVL4bnJHgOZkExmdBjydUHkUgBb
w9XZoGS0btVRf0rt9kqeHUFLZLuGzEkf6nR8tJJvras/tpNuvzdKRJGTUw2qcztnEW5b6fcFG2u/
H7HdJFceb11r5R0l060gK7Zzc3PDEE3Z4Dwf+3GlDUEzafz4MPNVMMGb52dNn3BICvVHpeYYVd+C
FQ1hH6aKbWC+Hm57LSfSMKWYPKvZOemHaI+axXaKloewjdVdGeXvseqM9mW7ZhhQWI9APurXHuyy
jjAnPy9GByg0BflEuGPuV6Cl8edhSd6qUWUHZTj90JE2d7xRO2rL+MOOXgEOkxDulh9TMRvvrBh/
nkypxcByNrZIuSK1UnXDgx2kmu4dIrSPlC661D2EWW9Qo72rPBTe9MVbugwH5mmHXwnAuFn4ZyeN
jxTHMSIqfEBd5bOFtutm6ldrM6pHOw7XvePhae3iHp7jL6UmX0c9a9GrQBip9BJgrWTi4rz/1uK4
vGuA47rohCakLgMN3qVfO95XGz0RsvQAgb0Hy+n2ZmvTY0Lz7UK0eNvsXaWHh0lzX81uxLWZSfLG
cJa3bdjwVIdXLcL6WQtByTpq9jiq3YWvdOI3PaG7Nt3mevUOhvfnuJou4N82C/7K/oIuVp0l62Ol
5N0mAzx0GOEX7lv0HRNFe24F8FlNrfBaQxy6NuHZxHgHHUvRNM3jsZ3z7OHWpjkRsKFqKo73vSI9
jEnpI1VUiyPJFeNqfO5XB73lfgyMeH3TNW+63JyukzbtewfPUulLOa3ZuJnsNOVColelxmRpEzKK
TZvB2Y5jP+OUcLZMflWECB5HbY6ee1EsOaq12DKXRXV2ogk4vSgIR65+uqyMRCvnZxu6Cw1pZ4Rz
1V9tw4quvU5Sf9+4CqqQVvhUiGLgZayBKfOj0Pnko744F4hBraIgNFsf3AVQllzs+ti4pq2TPE1k
a2XTvb2zzffYkxsn2eQqjX7N63nFbq+rcLf5+5AGbvYoImHqKzf5bYWxcbG5vJ1YNgPrAUC/VOVR
nli2hTE2IV5vBExO60A2yZUJUlNnIJpvbnsWdfLoOEowRXH6TKywAlR5RSI1eZ6a+cecNOFx0owH
dUnzyzxb5lUWuEoNPnrb1u7eli9juQ87/FIyOJPKBrtVuNqoNGZWZl0TUciNB+QA1yrMhKZm55d4
NPFQc4yMV6t2AXGJ5bZam10L6MOv5XJcWzojo/mKs+HT6vENGRH757czmFfPy5QnKzlHYsFgenMr
mFp9xBRgPS1mzhHzaO0gxRl0Dr+2wxURVbQVeJo8kAMw9wyQ9lpgD/hYV0twe6NgtYGIivuNlxfd
E5I60TMSNNGzDmIb6vl8lpvJwm4qYRBe1ge5KLfVXFilVjPh9Sz2km36oiNXhNRFPsxQwdXIA99m
eFdwo+vJMIZP6B56V9muO8X4ZE84LaQunntys3BYjrWjIwMn9mQWiDSpZhC24f2rEAc9KJFnX+G3
Ote6jJutFrtoSs2rc5UrtD7tjioOYdCM2E6uiDLVxGmrwdE2Q6QWjxiEkPGuwwhqYeQ2Wpf7tnEj
ZDCyztnnegOLcYFUiFVSLARn3ACRkGxrOGEZ+Q7S6Tu8pge/a5rkeRAFykg9ypLwCuJ5Vm/KGT/J
2f8gHf/ihf8/447/D0IReJqh/t9QBNjn9S1Qt/91rvKh+JIkv5PIbzv/xBM49l8emiPwyF3bQFBZ
J5//E0/gOH9pmsP8TDUM29Mgmt/xBO5fnmd6nusZcMuR7mTV3yRy9y/ABIbOSttydJ1V/wUSuTj9
P9nJqmqppqFZEJ8M2xD/9u/s5EUrMy1GNvCgeDq8o00R/bDW8xBFO5XZtoaxm2qmQeq6Qah9B64F
IPLNQJRTXb8JUlBHCjWByBEV6WGiu0FhNnnqmw8azid9cv3tHv8LmRrZ5H+5Wpir0Ly5PboAU/zj
anE2thE3jLjaWT3xKyRTVGCS5wChDM0Pi4cY15htoxVgO+rahfrikMWo18fFRaBF6WE+gfUx9cNa
qNtoyphghogyuLvJIFBkYnsy8d0npDiU8cZ7cozvXb1sMganMcZi62NT0qHjGRSVhFY5HPhf0va0
sUXWTjuzqb6KbUbIkH0Ne43TVShFTvj2qYxoxal6dF0E+pOooGgSm4hDNjUGylyBC9NLHAqg8gkv
HQyTvpoc/e+LaswyENckLlBecDPtKgRRbKfwxTYJh4saXH4mG48otq3oDDyEJBPdF/WGeofzRdib
nDrbdREKqK76JLaJC3vbWnumEIFYbRJ5Q49t04hNI9pSpmxNCez4yczmo45HYkPgp2mHrdjbTLyD
WoSf7K7Jt+IYCY6GTVyDN8elh32JRUMxAtXMDL7wHsTh9PQ8jN3BxFlVbJEl03PD1pUIeovTTr36
Q3eZE2YD0zFMCs9o5SKGeMhKDsA55HVxcgj2u7//VXE+OJ9AvLR9r26acjyIVaYRy7/zwVK/dOng
6wSf5T/AcRD1BWaf7MXtEf+7OLn4H0wl3TYlBiniXNzCUNRZh0wXmshBmr1VubTFKN+Z2APqbYzA
Xm5igRwBYASHOWBfGOkzc9cIrNo11d+GdhGoRAHU/pR44cZGFFUsio07mItVRwBClXGwTUPk1UzH
3ZDC0cGQVLSjmYUgQBik66eEc4jjdtm4S5AJJAgsD6FT9whLlAOzRK4KDCVT7duuri4sasxNNqXb
hBF0KIKXrGvEYbe1yX/G0TITf7lE69+gxEZIVvPFFYjdSPza3kcN/AhSCoexWXYYx5JnHavPRapt
PNvwTdyAi4ZgS40JYAR8Pg4+j3Pht0P2MivhW7KJ/YbB3Ses9ba5ZsNNM644/rybahvvSMvYlK61
h3N57hbnoWk1fwWb2eMb4cT6wzAnQFAJ2mwYZk495HGgV2+z8oPeEbxTkrDxs9Rd+J+mr9hUBEUM
NxD6ISx5LUbz1Nh28NqyZNgaU/9MZtkX4bEBj6ckM/ABSCNffrL+2zrQ/w8Rdo4tMGf/WVaFLrFq
P3+rfu8Sb/v8gtjpQOwMFx0Ug085neKvLlGi72z0U8g265YBxu5Xl2hqf4GZtAmRGKqHzojQdvm7
S6SP9ZhekkGzLMPhIP+VLpHL+Gcvo7oESB3P8xwUw5jtmH/0MmoR12qorMoZyQFMliPkuaYOAANi
GD9rtza85IE2oGudbyZZl1v9H+vmkIl2uyx4uIuj3I8nF2UBOLg56W407aLJu/bZAM+ZnPBzPDr9
DmNwkE0yrd+B/fOLyE2wuaMxESgCWdSLMLi9bYRWerbi5cc6uVX+z01/O9x9m/uRZI1cMAHtYfoo
5COYCf19mj/OOpkpVOf7aln7Y5vblXWKQ9DOYzZ936bUuvdqiuStkvcMv9tx34Ul3Ix1ak/odmTE
irNQ6EOIVlk4dvePZbwVfq5ZCfJqihUd5d5y43wEnqW9lfX7hveD3be8bS5O+9sJ/m31H21RSX/e
ZfaDSIcMNgy5+5FkDaWaB0dt7B2wHyBi0FlXX1ZlgYQEUKNfhT6jNQjtKfrZOBgqczgP9rm8Zfen
+MdDlYulfP5upK8im4zXnl1jcNuaAoEjXrpUwE8qfJK3aSxAMvIlrAosaFutVm8byja5y20/+Urr
lmKQntUe5Xu6yDa5utC0M8YSeLqLkyAVirdkAiT7t31lVZ/Mqz04004u3V9+uXg7qLhAmOazpjxO
ZkuiMNEhwcqqLJJJG49D/rlM0uGEQAMIStSYe34TFKWUzRA103Gh3yrE4BLN6E5OlcctmUWq/dJv
qqiJjlpclHgHI4aZuQY/KlEMHWqAKk+fQM+QHBy0cmR78msLNQsBkbfqvtUBg4UCbpl6OGBt7stG
WxlbuFEf9bmtT7KQwCZZk4gkjd7mtoKY4/t1wRLaFQApGNN+TS96mBGizwTZjxIv0nHvtc5BYkwk
1iaCIv8T13OrGglR74WfxwJxIKty1saQQE6FrLoacEhCDuPRKq6E4q1dY6kP8h8rUdPkWyH+PTA/
ES4QRTH5lRemfqk7evGkYAzqpCne8CZQk+398h0sYAK9UcGjide2FrejH3lh5aIsTLFC1rKieXC7
GE9FD6ReTyKS3hrTdAjY4h4VBcmSdeme5V2QADFZk2dTB8CXs+n4qdCzB1syn1LUWTdg9wnMTahI
oCyN9kaUNFSx5gBSkpXWJs90B1Bd45D1Z+i6pB3ytbfr0gRkL055QyudlJm8KPlMTJRNhrDT0VDi
OuUDuz+rcIdpUHnKQYsB282Ld3WHYcFtkcRUc8IcQsEHvGLkpOqbIgkJaIpXLnSsd97cRLvJXCHi
VeN+JU17kutkzdT0rY6z5+HOtJQ1bxZwWgU3g1MT442qGcM3t59aTGtj+KpGpjS8eKIql8s1faO5
Wb2zRrM+4VVcgv8V1RCG8knWhGMoL1N0uUMDcVyYuTECxCfhe4iewmkVQjCWF30AewMcWBSydl90
V68GKBD/kE3DEH108eXdxhUCjuQznO7k5gURimh9GDSIYrIpjnp9D5v1MCMlXpsQDu801T9pq7OQ
ENVnBfWPX//h7d80YuSaJOu27jUdmYOL5ATf/0u5KP9fSSuGqr6b3TbcJ7kGq9kcE/8OisRbhNfw
N1Rk1aAI4Uz6IRWozEFwUAc9zba/va/y7aiyzgsgaWIFCpotx2JX/IJF4Q3KvogNbX9vMs3isYEK
udMRqTmlBl38vUCQPSE1hXaPfCqVy0SuUcdrCraV0QYBZlN023IRPXTUJOSypTGjqNYx3d6QdRKW
JwvVxTJBaZpxlycdZmWj4QW13teBI955G/kHhELAzabFOPltXc4n2Qaz6hNOf+lOHyDcycLOkXfu
K1ULJqh9gbHi/jxo9I5zhEmErDkAPwC5Z+18bJ032rRguV26NuTgtTtBrp95HdSmO3miGGcCBJ46
FzAcNfrvTFCz5Qt+WzYbjKNLL+bnHWmBLVng8vFL/rcs1sXl99csk4vwiAemaXWARegOyHtDoGcR
hAZlWuEyhDwqPR63T77csnZf7Ftb21Yq6UEXZQwHI++TLKJIe2+NWKIDvweFKD6dsnASvqf3NrlY
IeFAHlKskdvI1fdF2WbgHrPXF/sslzBM4dsst7tVZetvx7lVXW3y7Z7vHnR/Zdd2zUWC+yRuT+9m
66h2z5Vuj8FAsjzAjtYIRoUpFgEGSGplkQV6zXuWi6FkL4dMWslXwxSNnazK9XxUnsAZINGTkwsp
BexyElBMiL5cpazKRlnUYrWsKYya6TQEEvW+j1wcn43BSm4HkatkqzwQOWyOmenrCIYHSZ/bciIO
cj8SNOiG+IRVIlwhfnhydSXHM7IKKoxBrtiHXEN5kouZxKDel/91dSHHzXJLuVMuh9D3Y8rd74u3
1X+cLb3vA7mwQrW/vl2B3O+3q7xteDuGI8BtEYbpfpvR6Vdw5uimJzo9uRzq5oinek/wSrTJYvhV
k4urS1ckN5a1+75ycVib+IRtklwwsZOHrih2UC0bM2C5sWKK7lZWb63349xPRY+o+hGEFbiPf5/v
fnpZu2/82xHvx/rjEv/Y5b7dnPClcJMD8I0aWQx+trJYf9X+WDSWAmAIuKmNXKGLDq0Ro417YVoo
roTW8k02qYMgvnhiaHbf5I9FueI/tlVVnAXJkBExEicy5Hjhj2PdzvKv64fRIohnN+bPK/71j8pr
l/9FJz9Ssnr7r8Q2cjXQLMFaF3fjvrlctDR4/GNz8OrJQPuj8eUdlIW8eZPS88gdbYKQk9lv6lpE
H/NhhOQpBnnFOD7EUUFwTIzSgDpCFJJDPrl8L26Nbamh7tSAxf1zIxSToB/IQ8qDyGW5+61RLqtL
Pm+1EkyRSzoTRMTk15OKw9/Ueqc+R6BMVQh3NS3SKmRPQexZrbGiZe04ZO8V0r6y2wMRN70hQxw4
S9MdRoAc0Jxale8VvyVTjNEGOZZc5Ug7jvn/XXD+m0VToW8OHjqMaFCdZC3GgfVWM5PRgfaOa7Po
fToxuvDkqCotwTETb2/x+ogS1cdoUef7X8gRH+Gm5gRSkyFXIvrvSBSy0VY6xR91FJgqR3vRYw/b
RRXdGT+J3ZM698t+HFzrNItiMKv6mPThTQQwFXOVm6Yf0hlpypihVUv11IticsL11KECjMmm9cUc
1OE0iinRvZBtNiOEwNAASiPpgusFybtt1RnKSe/W2M8VGOdak35Y8dnYFrI7dkVPLItuReOmqt6r
fIL5RIg7YQk1E3ljZE0WckVeR0hwjmHpI0IxnW6FnhNJXXGjkN9GqdiXYqxK5yG+z7eqbFXL5BG8
kLdbpng8oZHqMddI+H+jdjn8uTEOxiX9OJ95uUbWLKxaDB4GyrtAo34Vgs/+26JcIduSRgNt4c1W
UJbNeAo95DjsFHkzYFgTqVHa7itkbRa3ypsBkkDv/vl8Ze1ejOIdkM9ctsnFXhNBn/vyrbYOz/G6
DLvsNlsQB5Qr5M5yP0QoH3sb+4RVdLlS0VAKGN4XFdllxnKyh5dEeWokW+K+KZpPxG3x6/F/2yg3
kn2S9Nt4ZKoKLjnsDvMyjCcUVbnxurD6q7SaWa+dkLWt4RhOuLcHo1EPF1kMzUR2cXAPjjoj6xpp
0AhkMRSCmwAvJBjVARk38c1qIFP//bkSy4WmzhgIDglpCXc55UYT4JQ5nQwxRdNEcV8cVjNGy+vX
almT28it5SIGYflNHvi/LQ77D+Hs/0GJTA1lMwSo/3O09lhN/yRD33b4Gar11L80y3FQLjaN3+Sv
Pfsv29RtzdYdzUPd3fotTGv8hdgB76QI8CL8b8Kf/hmmNdW/DKjRluBJi5wme/0XMpea43Go33OX
ZEEJz6JtY5ieqjuG8Yfk81KAPC6dxD01RoZJFd4BLXILXYn/jFCLVMP0nasvyQXtLwz/1u4M7GH0
nUX/rKRGslWaJd+HNcLHkEwutfspZoJxNIIUaJKw39gMdf5jWYgJwTH9Njuf+lbRzjhE+gMj9IOT
JfpbA5TqDLD8XKvtJRkX9XGYXsNWzY4Fs6MdVLm3uqoaz4tTX5SOUEY9MZjFlsu3S2Xa22XonbLJ
fWPWLuG63sECt9jrUete0OXYhO04owiTRTt8kuqNFRIyiVpjC9YIXoPmJMcyczqAy/b72EvVp0pH
zzo38m0tDH8sRwtSO0S0rzaN56a0vzt27vlALr8Dl0GcorUuidfPR9PtXpt5jXZO3mFmExYg4StD
OZvmchim/iPakspjMrTBOEHRwal4j9Pe/JopRK4M80E3SZEjgX2GsnyIqnV5xjtRPWpDf4SjjhlU
gYl6WOnpPlzck9aP6i4aBWDaco5uU+dBjsvqRsPiet2WCRy8RsSJRwKWxgIOpa0d+EWTrm9Qv1/x
MzQOZn5c+iiYG63bz9YBJGa3NRK8h7M6Cdx4+WIruX5ZBoJXDjHkjTGjdzcOGkDSHKpf+clsu9dF
Jw00hEgp5zEiwaH1rSkLkBW5TfQGM1N/0oWw6Ojg2zNl9rHKrn3X6qfBBvSirS9DoTGxqrapvegb
zXLTfZ44ZyPe6vqoCtFs1E4JjoFONH8YRnk2wqk/l0p7SWfFu4TC9/0dCN5ov3pobs6K4695/MWc
4IC0unoyR5C9fWQ9mlZV7EormQ9J9V3h8vwhUrMdOWdlr6bDx9KZpiBZl2I79lOglaF11LHBmRoV
+JIT5Vv0GEvwNgh8oreC8gc93jg638rKSreOqZPhj8JvGu7bByPDYS0jvYA335IE9HJopCsOxuRk
zcYJTUorQkTEtcdPpRrPh9zsH8A+VucwxKC7mgCiKNXRciLvvOo4IIBOr6rwfbU81VEXPdvpwUDM
Wovb6pTxgu0bMP6AlD4QY17PCwwdJDdRM9TrZ2yrUBSspvGSaj8g2uYP0CbCrVXGBKuVsAo6Brq1
Y7bwQqbyzC8Oy0DAwgWZ3GPttUR5++T9YBPgNjPbpK8soGdVX5UZEw9vLD5GS4/fo5uvgQ6X49R5
PlFB61HVwwuCN2lAZBGFrWn5aLiFC2CUybliKU9TYWJGWPYbetQljXEUctVgGE1UvM3yodBAkru2
PR1Kz97ZtYl06lJmvun2zk6Dm+NlpIt7mDsHq292s5N/Ke0Rm80hj/xkyqM9JMIPPUjR0BlRMbTI
LX9K8gSH4xJlrdh9aSc+XCj8kRloVJKfydnqQnL0ED+CFD3g1UoOUxohf1kYAdC3fKtW3XOurz/M
UA3crDhHybjF3MYl16p+h1B3tCvF8vWwDlGfaQ5zWnzlurEey5xjXUEwwBu13bp4k1lOVZ1X+D/V
BBmpGsAA98nHGWxqFnYM84uRB7i621mNXws+2ht76SGG5NWEz3CdbFqAC/4LljgNSmgYO1r2nD0q
L1EDwaYsk6Ne5094r5LwtuyvIwN7P0foZRvaTbmzBkRTlmwAwddXKFPnegwD99p29rj18oyo5ATq
tbebALS0P8EsJHj9ZHstGi4AXPyxilSivFm6Ja6585o19PviQ722GbbKGHQXaQKZZR5hCqxCUX8K
cLBet8ryDTGFLJizkMgToJjCXFzCGO0nGy2ZjTnzXzaEtqF/Oe+L77M35fsM8C1wTcRp1XoTJ9Vy
wSR2Coak/FrN3kUNnewxI7696bVeCVRMKdH/PSYxl1whKgatHE3cstAdJqIW3DTl+yr0eZI5bgiQ
qHBxpu+ZM3kYiXiEEBIjekefu+vn5Lq2XhKovdYG6bJc0hTp97wsvpi28qqo4VmbuoD5JNSgSGdY
r4zvG9SVicaSBErDE84lzrb00C3Ou+iNV4wvzVhau3U2MNs2rWw7Doj+YkQM0W923iyh2u3cCjsH
h9D3U4Zx4LsFm5PTkPaIwuugUXFSBopdaws4RoKhqoNAtwHfdGt2YpDplBAgzfUaZm0PWhiEfogE
1GypxmZNneUKm7riZW/5baToilVAuMPI8U6uSdA/w2MA2reFELKXt7ABFWg+XqPvY70/IJt4qJLh
qCwRcAsPtF7TjYLqPbS+16WIspOStUdrfTTsuglGu9CDuhrOSUhsEJ+YGsme/NVdXMhTY/OqqosW
uFEXb51xbkTGhSicqvOG60q4QYbP2bYreHxrrFDaqxY+vrDGJrvFvr6+FPi+n9HEbf1I7y42xjaB
NVfp05T3ezsyHtfam0660uFhl2TnMimirZ4cxhANb1vpte3sEdOnZ2cWMpV7s0YXjlGLsiNgiE/E
ZNMjr71vV/FzguJs0AERYmrXnJ2+OHioIAHqHdIt/EJvjyzbXsnhJnilxpub1j2uT3TACYyaGUCa
37oThj66+zDUwKTaNwpplENsGBh7JNHb0IlRswNLurfDevSnGKXjlmCDG0PTsWzoGLAjSbKk1oNZ
j6RE6l1TK/OlsNDRykcLKH0FVmlqR3GVxVOXMAzwcAdQmn0U5cob8l7RUe1dZ4P8ayT8DfLL0C37
pYlgduYLhhMzyZ1qIrUrk10upK3hTY9eJEhpHZ9AERcekVrfRNFiAYGyuyCMEQuUYeShdb/p/aIE
I6phQpFUtsqaKabAjqCVqjMSeqDcZjEVd4cFZejKmXjLFJuMl637VgwapeA1O9m18SmFp7pJyxHV
8dogI1jnB7VXARkNy0kWaz5oW2AGnwladtvIGr8qq8j0ysSZWoinnauI1osQS2GtwyG0YPrOWh2Y
cZT7TuKB/xpgEae6W+/7ziX92Zg9QsaZQz+QEbj2laz3VaT8tlrff+kZgwOZIi8lL3IuJ7wldBtu
apiYRCSs2J9H4lxG99oW9i6MOvUUKe1rmPU4EItZq8xhaF53SasFCL/Ib0S1izwkgWmZwljEnFjW
/i23gcYENwM8mMwVyAIe0M/UwaJDqUiiLZSc5By7hNoq7wVj9PTcIB95HPmelIOr+VaZkY9M7Whb
WciwI7iOk4dZX+XlTgBI9nEWHWSUX2ZQZAGqhxzWfdmOYrR8Q/v9LEITMoMy1hGeu6H42ROVHDet
nF977XhM27LFV4MIhCm1AmS1E5mjTEUDW75vqvZeG7XmKNOr46jBGpLV3Oqgd61YdsrH+lty9ZZi
lQ2aWV1XW81Js84fo4ZYpcwly9q9wO6T2K+IQZpqEdhocm5WBMl+ZjtEJFRmuWTyA4zqd7Xu8E4T
7bIpq9sM/snAOEvMzeW9uCl9yHvV6dbF0lHF0N+ioLaeYqslVrZC43HXtKSX0uOzLDpR69wfzSDk
1SfQ2yCa600WMUepRCRlHtEFZ7CDqYFDrOVX4eG4eVJzp9pl3vpaCAdxOL8KEAHxzsH09fHm3Mgc
qCzc0Wm3qt19z0nCo4A0Nes+7oBvihSoTInKwlWQR7jVpG6uuuoYnyv9R5kflIWjYaeL4mADhXPk
2zd0DV91D4oKVjEkpYdHCOHRngDjUGzCrn3xnGnZyZWj+LEbaOv7fYMwvgm6Pd8M+dxv1KpgQC6U
iO+av7KmyZyUTFSh6/8ucREElU9APgtDPJAxMxB/L503nQzwymRlY3s7J9HsvXwyf7y/3TQxp+rS
+ZablZs4HrOs0QNw2ZSrL19krOtI25siPtoyIPgzi/pbHrlIh/jIdOJ2C+R/Kf9fIBaC9sFtkW18
tsudi8EKnpFBPbZYNKnGN4AEI6hysAlOrz1rzIgd0y0CS28Zext4Bqur+bEjBeXqIxqSJBGXpXpV
BPAwdUuNbP+KEYzbf1d5Ki4UVNQTlg/4SvOBdSN4XWWe0I97BuioPnu4F7MH7s/RknNnLQjKonNm
r8LrA3sBp5p9kkUvcGzjYPAehDWQHoXX1mbupsR09Di2RBA8N4puH83OfKn66k1j7ugxAd6aq75x
MgbvGuDX1Ssf5vEhLcuveHy9UyNt3ORKxsxPGP2o79I4QzjYrT9EIwhDJ7T91OAnoBXpIw5C+aEy
52e19a0K0P40F5ckgttfqHgzkH19P3TMPJGD4tPedbsBlVbuFxKqUT4cplBoPzjj27RGFYHs+0Nv
TO4BRfJX9Lvh/zNQVaH4+Som6UdNpX+N1P44uE65B1Hna8t89Qr3bWoUqk8g4ux+EZKf20X4OqNQ
+GINLqMvdzx1pomb79dZf3bXF3JCyQ6Fw3LTFNkltuYvTEgADivKozJEGSSdIt1E+GWHrgumpCia
jR06ETEHhSfWvkFUGFOM6+Jm38IF5ih6iHxA8+hzNzBYURZ1xikju7jW7PqzMx6stH5xWziITPV0
gsiaa1fcrv6Kh4PgKxiIIhSCsF88DFUzMOobH9T5Xeg4PT6Q9sPCIKNvIa0xhEw2HXZWjJkDp65f
3Zy+ziDmrKaMq9wsOa49qhiz35vZ584a33a2+4kIfLBCrtgMEzhYz7betHl2wm3hpclhsRuLsa3b
9WumM6ceU6/cpFP3bIawPm0bu84cRHyUJ++GGdHvUX/FvhG1Z6/DxMv63rZGGwxGcxz0GOJXN8By
GUFC7FZzhmiZ7sno/OgSrETgTsdBDcpbny20A/JtZ1V+NWCtoDWJs00tOHS12r0UtQKX8qCna4QR
bfJl1bOXFHQs4sH2Q76YA/Ia5cUJ54NRLqe+WM6ZSax5xPFpNOev5aA9xkX7upKQzzTvo2cPoa8L
/Cw6KEfVyGDyNy7MqGJfYrc5ZUg6Mybdt/bwoaqKF64S8S8P6RUthTYUM/ECnbKbDayXFhUVj5Ar
KCpm7k6yBjhjwgG7zrnJwDHbIls/rsRrRtvZJdi+G3jK+JZpwZAtvGsydx9IEJB6ChcfKvqHFhdh
wJDZsddtJD1cHJ/WNsI2AAbRWQfTsy9X5WNbZh6sg4qu4Dgw6XGqztmFrs3kthk/q3BHW1VBQET3
ZsbgfA7sQes2Tt5fh851kUkPYiRiABUwVlby5GyXoAFdSPxgLfIgTosg1VvXN9CD5fROwzg58Vvg
EZgjdUuA1gnOJrhrdGY/++2kNnt3FFjo8kfeWIk/2vUHF3lnvwbCWGna937xuiCuxkfcE/BNUTFt
wMMnxwwbvFE0EhQ34wXw8cuCTMp5KMYEsvMeNRhiRDijH9QMbW24YxjmNspF1aNLrALzR8ImvdYD
TGavNfad5bygEZP7FcYxgWNo4EJmZ5cu9g9GFpDKB/y++Y06eqSd5uLd0iXPzIvRHTeTS+UVjKzt
4YcxeI3vNQQkWuMzzC4kiVv1I/g6CHOreR4cQN9pgziDG0O3Nr6ZOZ4Ia4pbChjVIMtw60SPNTHc
B6vGWlDoFpirre8wttt4KceuVZyS4Sy9Jsly7UqisUVmjHu1N7UTA9h39BodrxSBwKW8dBFETsXB
nG1QX7x0/YKJXPmgkyLxV0exH/vcelI9K+Hj3GDSXmAW3Y+HMRujYxETFsCKbBOG7o80JQHJNMTC
bh6ceOokuV9Y2ja26g8dEesLn7UgmXmaVtT+IOyx7Nq5DiB6Q1sJwzfI7gynEqc2nM/93giBGRbt
95goyqaZfrjoWUFxvrgqFGmUlp/B6GUB6kcgiQr10rfDE3rB3+hiLh0fsl0hcXH9h2F0v9Olj74x
LzFGUdBfC5W837fMwkpkWofpQjoPh3jGZINpoNfrdkSvdmlnMpSlS+OH1NlbJYOzjeUP4pGA9T2g
H+Qo0WPyrgjMJIGl8JVhVJtsDHXS+Qy6uGOsyhdsQJAHXpA+UW04D23y0mZW8WiXE5IghR3CLEDx
gTNpuXPNmVijUFPXgWJOwEvMbTs8VKFQEzY/tbNTMs4cpn1VWPj8fG9dfvIQ03deBU3I0HrsX7i0
qocFrxM/xxNvQKQl/lipTemvfeA1FnbeU/mEPdbyHFqYy0IPXLfGHKmYTs3uxjSQ+11hRDcO/7AO
KVzV8t2o2y9diqjO5GbpoUHB2mgg3NruF9BVDwqzsMA2QT+V5tsyW8FGp5lDsJQPWjSM1xBBgaGt
yZ4DcNSL+RHhcvPB4K1O1mm/ptNyMQ2QBsqCekh8yoq8DeYOb1++Er5iVyu3phnB70SwTLdF35ln
At5+BGXEtLSXiFc/13ZG7uws53+zdx47jmvpln6VRs1ZIDfd5qAGV6R8KLyfEJGRGfTe8+n7I/NU
ZeLc6nNRkwYa6AkhKZxCJLf5/7W+NXwmevJYdJcGFwOW7SbxwGE7bt+J0xQ5HfyQmQqcBWZAtvsI
y8nt1O9HbVZPlMmguagOVnTTdLyoJuooErfExHRearwk1LfxXnFNrQe7t4ieyv2DlpePBgPb4A02
HXab5BU3pjhUoiPeUguOSGIn1SxKmPyDL7KNyrM/GOre9smdajprGQzHg6KneCsI6gs75zoieHQD
4+4h7r9F7dkXFSk1LIk2dumbrq/rTzUWGLskx6S1kw/Hx+JOL6I+TGn/NmvjN9ZNxBGl7ypxZEOS
yjs/Ljy9Z91SR3d6yvtp7OH7GBokQYxXwK+NbWbPRGEYH6Y5oebKSxAR5nFW2V5FbfqjAwtWYOTZ
tLS9TT3+Vgrj20zFwytbEF2jwVaz46qTuM1FhDiuLXCCjF0RuJwThuEkX3T87PeVDsRlGpKbFBTu
MGmAV2bzXq8qyH9VtjVJLG415+hbxbATaVzt5nkpJQ3Zc62JYtvZsAXSVj9CzM8oeXTnCcbQKbSM
G1vDGJrJGIdz5lheExXlTQuiRk2w8bMbAFHep6xQ6qS6CokRS9SMmFI7bLDEf+R9n3uq+lmVre85
nEeU2WLXWRp9VdX5GMp8G8fYqDKXqtMMdgKfmlwK5p02XdnV9TBTtHDq4jFL7Zr91QSB+qfwOUWZ
WQZle1qfq1VAPNQiRH1OVxnCWkfIFl31+vzXISpDhguTkV7JbYhyWrkPNUhwBYV/uGP8BkVF5hqt
ezbJ9RZG8U9VQz7md/RExh0Lnj+EDj9zC5d30Q/D7Pq2jF2oZd0pHs100XigcFDjSzxnb5JSxrZM
ne5n73rtYudtXmhuLmfTBSXCvFKQFsICMRhO3dJI/tk0DqOrWQvy/fq6ar3FgoTzVbGwdpYlbll4
NCaqxkXGSN5WR8ONzsj61LYg0ShFaS3Fsuq0ij1ClXzUQ8lyhvTn+Ei7q9lEWAA8eymImMuBys3v
h7RVI28WMwFvixJpFauMvn6P6pGVWpQ+mgPBdOaixVwPeOHIN4KPEUeWcvCXjXMct2QPLof10a/X
kC3etgNhWrWtLZQRduCBj77hp6zil7ZhfTGvQ6+A1H9YIyrTecG0W+WBdIvuNI9lyOzu0yyqTdAI
q3wiXcpZRMiLjV/FMaU2oi0Ikyy2SszPWYu0t1y0nesjY3m6Plq+oyLhCk4ZmsSmBXvThrdSJ2bG
bLueC7+LkcMIjX/RqgkTUxVxyiwhTuXyCFJwcCQZ1O0bkL1+MhiIuQdH2dl1crO+FgeMnOsjbTRg
MIFcp/XT/cAhOm5zs2I1oYTayfAhViTVt/XJ+rLR5u0x4Yytspr18Etl86enLHibbVLipVvfn1KM
OpeypzX8w8T16j8P68tT2/rHsbjrUNFkG7YJyb5M42vNCHmaLm92fccJiwQXU5RGoBTv0ViUptZy
WJ+uB6tqY6+q75OSmTgDyHEiLWz9+7+9ieVDsgCCZxvyynhTy3O8bbfkMnGHD4m59eWjUdU3Dix9
twvLgD3XpqigDEIO2czE8m6iEJ1nTBCFOdkWPQ4ikmWw0evSuJ4zhxjCgpK2AqICo00LJMeM3VHG
H8mYfmMN5KY6MKhJZJanFdEP08yfiparJJnyBWJSEQ2hdnR6YPLMCR8X4KQzy3z2EgrNwz7C5adR
qNjpgKBadjTtmJv7pOfX1TC/vlRvZL+5n33yJ0QdnCn61rxyrCPtqdD6H8oivbJ6jL5BrPApABmk
U8qV29unoAX6affqg0JWwAaIUPR/2bz3/6xoxDGx5P2fNSP/VScfefPR/O7wI1SYn/lDNiId9CGm
YduCnoGggPrL9O4Yf0c34liWMDDrSXMRdfwzOd1COgJgX2qLsINEcX7qD+mIrmP+0/huDPEkq0tC
xv8D6YjQBO/td+mIpvHrSBhBAqGZ7EOtRVryWyh3BSXGKFluH82UraJOoosXZAhEIvMZ/27Erp4S
9WAZwH13duNyJ1tHuolv9lipWzzLCB1Afkgre2uclJ3njEu5AKDEZR88OQA+WBJHR33uxq3QI1YI
5CjL4NKp07iNBRXF2Aem13f2SzDF497BZxwajVcGiaTpD16TqsCF1Lp43CkZacaYGPARCB23tq+7
ZaJ9I4Hbj9XmCpFd74akKm9aGzRXpun90rD4SnrdemiIfx2E4QnIHTdEYB3ShgVG3kGUK50J5+6o
mnvaxBtOCzVH1UIwMYW3Bl3AY6oyaWTvx7oMn8pyBi5ZyclDKIbCdDauM1nMt3EUax6BkqrX3IXW
0F4pMibn2aYNXhSJcyhSlr0EbkdFTHfSVGhys8BFCjLemMUN/v4l+InmlKNmGgwqlkVGxnYj6Iof
uWn/8G093Vd18eowAG2yIc/PA0KBmYVAyELExZ/sb661vhmORQeVyqd3WTeXhrwOS8T63o6n5yET
DxkAJS/PwhdnruLt2CbGbsqUnNMKdGYevvx0vGlr/zaNYVxVagIitIdxEvWlRUEgOyRdZJxJU9qY
lQoWwDEI+WQhOHSipPaivfgFoYVtTi3QT3waKtGutqhC+4CnskopdobTq/tiMC+mJneyCvaxI099
QbRYuSRAjSn5Ujrj3l5LJIixvLIA6lIrCEznsTTxNVVLpSZakFZWGR/mIX8v1OS+aOojC9L3WiK9
qzKH0B6FAbJpiU4F6hIdKUhQHEXpGieGy2QF9lfN3yuFtmAZPDXxnkhyPPT5J5VgZo/xnmAzFHyE
oGEnIGZrfA8JeHJTS3MRPkBQVMly64IjbV3t0FryVSUSaJfWMBdaR/vO7vwJOisJxI91KpEaYwZi
X2h/GGP8ZkiQTNSkRrcyiw/WwlQahySn1EgLlQqkfcgCcckKrP8Uxf0zst+khGojEgsqbQt6kJSE
N7WMfsyC5FdBOjxNJmM3IIxqoXamaYkrvu0x5KJLGrLgoxfsIRL/VmGXQVbW9ErD6sBEtp9E6w2U
cNhOBM49PJiDrvwwsZDeY7P47KPUoIkfHOK8+U7eKfWOdAr5QMVdg1IrDXt9+1zEstzlvOtNJ6kV
qhQMxs66RZzkwvDSGvrwis2ut0ric2+A0tPjoqAT+QlEmX0jOmTOJF58ob8D1Iu3PZsyLHi0uEpa
mVoCWc8kyRrQFNaO+8Ia+r019xai4ug57GiRWQboSm7okGJKqRpvJCi5Yd2yucRrU1J2VLdDMeBM
vS+G5KJF8j7mjmulvDIjQR/EBslk9jm+myUjtofXlg71XmAqUaRy7FMbJo8DU3WA+dDFePEoz47N
UtNHah2q2afoYehQb76t0KpupzR6DJQQX4MYLgFOiU2Wa8KDBDBSVUT0MuTDFyqfccOM/mZCECEd
bKsrdcwCznhHghVeG3V99N8qaxzwgpLkagBp0IlnOkQjhivKC1+oRpBhpKN/Du5lSX0m8SvlwRA0
bu3vaQ7xL4tjYxtlKbcO2pMiMMKtGlQJSKD+CGcTIjdSgxGP29qQYw7gMjek3BSAUV14P29DPt2P
I9lU3JTDsQyWorCvX2Kp5Pw3dePpXKB6P14CQb1jKh3WLehtDzaLoU02L2D4nuQicFcjbsDxfSCU
21PB0kKB+2ZEl9qsKfwMgRtAM5xtYBhFk2a7OhTQKnKwwXO6y7r4Bq9wupuSOEesQeE782PlICn1
ao3qHGMM0SG3CrvrAF3NqERX7Ty5FqPPIUlpwaffsdIkbjAU+F7lrcB+t5lTVfWcREi3Su2eAkG/
VeDWnLshuBdtocCCU3oy/AQFCK8vlcukktqk46twI5hnQalZJzsDmj9ZTYrsjiuDtMDMby4hvuPt
rKINkGkdUTKOlX07UaB3DIMLOlRcLSwiNx3CYNdW2bNv5iqTGcX6sIm26OKocfeWhYw9Fl4Be2Ki
wLkTmVA+Ri0VB9aUTLHAtbdOm9/0Y/kGI1kuKXvXIzW77diMr2R2qcexe1XavHFJDyxoUoJlJOGZ
rWkogfwm1iZKbuoAMQaDAYMyGZVuJIa9SVfQbSxGPGdT1GOyj6eaYOaaQLtUN59lETxX7HaAhdQK
vOiMnYGJHCr2i3JHpjkt+O46RaW6H9Ik8NAeodYIko8yGp7ioibPTh4aVLfUUeFeCWQ0OvowMtAO
AvUsAckQyawe2Fk3IiiqbvJ+Tremg9eA9qWxZD3TyQ9AkJ58qR/qnAMyR8pZAxmsmvPcW+FT5Eiw
0/omspy9augAzcr+Cj4rb7ULOLOzCbRSN2G8MOzaPrMqdhX+KiRRZqB+O1TPYFkLz/Id3ytnvrGc
EST2CcRmX5zyZHpIcnFjtbxHhYEE93CkHKIFza609YW9DDUWf7qbMusdPjtyi3E4zpHmnE3qxSPh
t2xtqP3Tr6akl+61sgshwFhXESLeK/o1bqsWhzL3Iw+TyweBvVkszrlvk9BWGl+OXnLlTzvyGJqn
sKpPZYCZJKVwPg5gWLoIunOnhDcIFNKLdsaiy81njvrFn/WDFnXWUbJqkgUfaNRRaJ/9H077ksUm
O1KzoOI2JIew1V1/TDOI9IO/VZAfmTfdxIWXaNW7pZJErSAx0+CEbmwGM9SGJS7JDE19l0RkPRfe
4Hc1Y4vxreZG9FK1e+2VosFWUu6JrrO8+dVW2/epMDJEYPK2YPV2TrOpoXdoBGeI+e9aXKGYQTnF
nZs8xorisIlk1u4CH8mBqjpY4Njy+Ea/tYPG9/SMxoqiq/vQKC+2NuKUCR6Bi4U7NfshqqRhMjT3
BTYTf0g/DLi5wIOYSfOEyAzFZrBqoiZG8z8fpeHcCTop6PVYCUbG9DJF6PjtBihgDqcQ8GmjbHKV
dAzuMLpErUAwAfTU7zRwQoSfeSLUApoK43EeTDgDbUg9t/CP0qYki5iONROkrCOrwG7Ty+Ooc9aT
SeES1ZH69ugVHTwSV2Uzozw1tQwLcCLwyVHbg9UBIacklkAPP9IEL0dS4LeZ5TXz0ri1C33yAko4
XJFcoESEvizarLl77MfeoeM0qJfUJtottnd9Ti3SCMSraVflNrdMiobN+HPNlSiRh8WUjzpuuGr9
U6PEJQoC1L30bDNpXZVUNo7ounAbqRWttZCVBa3gjabRHItNHfVdlxjIjrbg226cAdms3k68pUq9
n9Py0Pr1fYhizzVnSo/EpXgVJ6GG4NZp+kvTtdNRi8tyF+c+yk2dbqk22B4SNNsbOqc/pK25NwlX
pd5N3zYbLWc76UF6tAyV1LrXlLXLvqdw5GFj7y/2bL9rWfWt84PKq/PgWzR3W9HTl6Like/HhR9O
y4Qs9AA1IVsONxP9l9bQiQtyKju2zqA8DeRDGlW4LNsMlpssNcERv/XFoF8PX4NefkyhtasK/ZIJ
MlGiFNhj2OmvFXjkLmlxqiK3K/EkM7gRzlgtcv0CNL6gnxuXu2Yo7aNAHcRmqFNxHM/3NihPL83q
eKfbmNaa8THpyw7bCohiszVgHo8SnXwD67VWsSFbdnLfFAzvphI/4Iozvbht0Q2gBoVeFH9EqnoD
NJXlJu3bBDlFlDqUESyilPOj/V3awRahlgaGNec+qYk0H+CPpv25yL7PoaMg66P3gKfhzM5VfcQj
gAcOMUJe76Ki+WSt9M5KLx8l+szC6LaOhcAvUdEETl2zbdEKWjTjwA4EaAWtArA3LOmNsKptb/VE
ogBHziCMqmxbPJIGroKJ9pDWWZcO+CtaBP9ztoZiRy7GprNzfZvHmeUiKSDWW4FZAY9Y3yWoMhEE
6kTVhCGLr7S9MdDZmnMvGeKQHiAHOyfcgMdaFzdhZ+KhjtsXGYYoKfv4HZcPbGWlhMpNokFWWf2G
Ug8yvW44kwLg3HVTfFFCpzuONmypQBIx0Q0RzdP5UJf6F6aDh75iKLW0i0Q/uukdOhRx4WzTRL0J
mp0a2e3e8Jsr7HZsY2qdrE8EGj0Rvn7kH5VEjfay0p8DuvubqhuKvZUiGmQOndmFUeY5W+KmD1hL
BCqZXvlouUGtwhtHyBmYyqde0FxkKZs3dK2IEIC8yYW8M3yfQlOzTyLlWzxQJqIWEGx8uDEbU2dN
wmYHXLUdhjuhBidj27KZb6cQjsFCdMBNv2FRy3yuhSQpsxBDHZ94sqkyuGKJzm6VSjbT6RdAoWtE
S7tYC519kZSjSxrxW2SIF0312wf4rvdqXrDtLxHNEzIQB092zplLUJwCJyYJe2JvUt0bJbt5Z+7x
dFq+5QWQq4RafmgJxgsrSpyd1bDKgoXhxUZnuGmRPDp2j8LYqQ9FZzzSBSQcup52VOBwCj5iL9w0
44jgoyNCINTCMx5WfKHZ3LmOrJ6nCR3hNLXlNojMb0pjPpVxzGkXr46ZoQKKa+Y9llG65pmhlm/R
J0UesZzTrkosr0+tU5IECCGaSd+EprHTE4TyffHWNopPiV/td2J4H6KwOBcMBVEu5T4OxYOE0pki
J3s0sn2vCjjyFjLyWr1V6dMiIm+Z81Bdw/XYOshu3SL+zIPwJZaVeUWd5zIrEAeYL0fti1Cn96Dz
T7JVd0aNNJV8oohMkGErMjpOvtaRHG1NqPe5hwnDZg5JNOgO1EDngBlFMkUFRFEstPspvRJDQ9zt
EF/b6vC9y7/E4DheQRgstefO9clMRm47mCjPaDBZSG1nf+i9GX1/jmZzmwUxbbXi2rYG/85X4MLb
Y31KhL4w6pSN0skLiIstuzeFZCnY5aaU96lf+wccfm5G75X6gMr2dOoGlDyWV6TtVWug2Q47alRN
mO9sqT6KocI7o88vWHsLJYEfFzO4FL52SciIOLSseKxYizHswD+uA0JYalle+8u6JPDZN+lpftFM
UnNaOWmMp+ozIoanWudOs9pnq5LzDt/V51AEvID8ZjKqq0Gycuhg3hLES5tdBBe4ro+9yhAVLWD0
vuPezOIHdOoDSmvKMm6cBg8pwkv2YtOlrSgNteU0cDmp4j6fo9dEoHuByZMhoB0+ZnM/NHF5xOn1
aumje2md9iGaw8dZlzpnlAEsMsqfutkGwv4fEtpVcBln3wkyKI4UnekQKzPCHjyi60Gz5N7intuv
z1ZJXYVQcC8N/1aQ8Tpltnr0w9yhmzMrxJarNz1Cam6S7thkhnb0Fx6EOUlYHevDIZX7ltobDbGI
kSzpDj/lnjWx0GlAFzVE430XogWbkA3kOjqXUCMIJRDhbWOL566huVDKPj/obO+0nsZly4j8OSi3
Vmh234a0PFapQ7ptY+ZnEtotVFVWTYljQGRM6Z93hlMB9y6fZ1B/WvZ4tJSZgoWJ8o4Q0i2fdL7V
MtgLmkhultt1EzrJtFUeVJvep0oHQfftizJYrCFxVXhRUCK77igCaRFbOvWgN+1079PyYHGy7VE8
3Ctm9clQBJJcty7IALGtpe/WMFwXgTJ4hYIvJwmuhX2uI+Np0GWynyOaAmQ/0Mzk0i5ltg0dkphU
9R3IPTSwDptUnFLan6S4Tx0pPJwUb0wPxFHRjIpp3mQxMb3SNK9gWbKiUxJjX5ea49mpvE5a680p
xWsJfr4qEVixQPzsRgfMWkHmBMI4w9K6PS0mcr77VHDRM6zMJWlHlkfORaTedk59gXNO+gMmbuqz
/kbkWolOqrm2J1U/mGn+MCtblmR3vakk+6JdUL52/5rpoWvrfrAZsoyEIuQrabT0Z/VdnYduYiOq
30hMJiSRJGfKCdeGjh9tUqrdKg4dHB3vQkc0N6rZP3S7Ynm0wkxW6ej61AyJQ1ZwryGsANWDxrDf
Cql8lllKX2gObhoupf36zK+ypyaT3+h+k3bUECIwp3m3WW+OnwAkmHoMMo0r0846FfAOTy3tGgAU
uTNQlRkkROPqdcUvDWto34pC6hdCfmNYjFSLolUZ0UxEM3u/VWm/vlX0HtiB7SGU+yjQ90GfvOPq
uKtjlvyrdnw9/Azn+/Vc40SR6hce17e4HqYcl9rPtxyLg0E5/ViwM2p1LOQkO62a6J/gLahD9o7s
pUvQoJdzV1QXu83q2MqX9WbUbSpaRL4dVln9+tu1IPjnb1/+tp5EFEgDmRGawB9JlTzbr/+xaXf4
LdbPYX2eh3j7bTHdm3r3zemJYQkpnwwNZ9fs6r0fLgiqlUY1rt5m9mPwWKBrsRmjQ2047XGIknav
LGyZ9Z2uo8j6tACA4Mpl31Qv0o71rdd6+loxWzHF0GV3sCR0eMQO9FvaQ+4XW2kz/IYdXUPibu4I
zjJ244oO+6kKXgXCiuPkuyp37ulULAmBBmmwIKhYgzEmZI5THsJ4piyFCX3KRmWvWw189yhWz8BI
jbNWd+zIxnBAU7CIuYOWdnttW162+vzDhVG0/p05wJxjpjOyuH/xnjDzuYUCT8tSyFJ2KS5O5WFZ
Yazjb7I0mp28uW7h1HEKS0r+K9FnsWOsAunVjvGL5qRGyte8wIOmfAnWFURV+XRXEUGibv91EEt4
Ket0211xP125xLGuNKeFPERQVWN75SI5KCKamnmT0xPtMP4RWUM40LGcqpAdhvkjW3q4WWpeSyoF
O3Ux0a8H3a6Lrdlyy9uLp15HS8k1r48gypyaupHfBNS7GW2QVEcNS3U2V0u4nL9Pxjg6j0xsHuYM
YkwWn8d6WPFp66MwUupDG7SeguZxYXDhAPhlCJiXS+OzszpmWW1pAwclDerOelLzuD2u50Es8ISf
Z4RqjhTKp9KbbAWt6Fs1ONMVWz1UaaDCMXDG9T5Q56dRmLZnRtnNpEh49MuhikLsZmLaNU34rJps
6UY5/fE1rVb2ZmzJoz0W5lW6qIdmhcBh5BFeRkXiypJUutLI2q/fQIBKA2CehM3la2CkrxrL/xoM
cGx6peyNepj2atK3GzGgxkIGBv1R50bbQKbKrntDP/Sp04CZSHdaX+MgVHwzvFRksG3MkWy/IVn+
q6L0qF49UFuggluzSBLLm1ZrelwEc/RuxkLjEo5sS5Wep4oxE0QB9TfWu6vWNs59kx+SGfExFkKP
oT+/+NNX0WnhlSUaakgU3DZzOCXHqI5pmlvqLm7ZPQ/DZECUbYR2YcgUl77uwOJJGgqAfq5CKI+H
rlISV/TprmWLhc9UeasCm91UTJWzyM7Sz0mA6YiZ8MrRvFPxpG20MXtHUJ16ppq+dtU8bFF0o8sb
5GdUZ7fZEmE1NX287yrW2OpVJEui26zoSjPRkHcA5jdiKk3P0pqY7UkY0Nec6ImjR8/Ovw72KCzi
fGaNuI8r0dvAKaVzR+FWLTb9VKXnDF5a0c0ta5Cgd7uIqY54Is+cUG3IBgHC+siIxVbRhHVQ1TQ7
67NMfx5sSZHTIVLM7ewf42RHHsqIbeQUkLCnQJw0Q9dO66Nqebo++vWFsCnFCfc4LGg6pu76BTU0
WP2VJkEe//oF629Zv9nQoueG+jrwNPxZsL2tkyhiNNrrQ8fWlMNkhFjMzQH5hLu++utQD4X984fy
GjFBYWaJq/U6S7TRPuUt+Gg5LzMJdXLUNmS6jaogDiVTD7VPKgkrwqnh4sRrjQi7hi/e+0vgH3KX
bNg7gx+ey4k7xil1cOMnzksDRBZMi8rEeSwZVYcJTF6mEFhXgdBEo5YMZ23C2xEPo9cQueJq/nA0
BONaqyTFzmQU2Oim9mmGKrd387LI46iuuIXVvurg11yd1JquaB6jhD1uIp2XIZGLigMvKncV5dbu
OvfD72mJSQsDcujqQ0nrrd6KBlHGUsOEMZi+a8MlngbqGFTSegulmSLSz1Gtqq3OR5bWzadj0/OW
GDdH/TF2Xo2JwnhkYt9vjemJKRujhdOCDB+odBX1gy1pfEmL7BrUg9s2Q9NSENgTRo+hmmL1baXp
sj3ajkX2kjbxztfhZud6xyTLiGei822akk/BpNyWx7eQJU9+SvBilYSPffZOmp9kXLvRJ6VwpZrB
QlCI/Mv8J79dbvYCP0VKpkteHrV8pDpUsViAlQPREpyinZfXkrK2VqMu933AKSJtz0tZdln1Y3/8
IhSM5pd9sKr4Fi2L6QFVoYGTtt+YGYadFDepMp7o49+Oxbgf4vC1muixOeljS+OUC4t2FnDUIX+s
7cXxG5HyNhdcAYyUe8cZUVwGJMnpfnwz88t6qov5WPMZtdG+KQsqxuQT4pNCfYpUkmL/xhRmvpnL
6TpLyLBJH5s2gtCgE6DCAMgd7ONJ5QYWFcg9dVYv2OveWo0yZVRtiyo7jnLk84k+SjoBdhbuMHVd
pwXdHOVWEfAj6ZNYTnqHDb7tCFoFKXcNwWejYUgJR+d7b+fXlR/TUuijD4QbW6zEXakD3Inu0Fkn
btLoW6cgtaLU9LPi1C5m3E1GXOVA8hEwiU72+FFV4nmAs8OVNA1xRSEQgZtUL4Pf77sBB5WubulC
XFE+N8hJS78U0R+ihrNqYmop54vMUy8ZgnMjgmfofg+adQV683utXydZRSFMsCEdKK7RQD5WoxOf
J8UaPdPCuD2TMXjmbtfO66P10OmBOE+SsTQL4/dyJuJwshdSLNTLHSKEF2Giq4qJDqXSH4Z01kNY
tAwB9Bwq7vFO3cuG2EqIXZLV2wrvU5cUYKvGG75ZnzcNQAvkyYwbokUIOpJ/t6ibu8Go2MMx8g5B
or+FrD3Qmk6CrRB9uGWfSa2CkwmLoD7Vy0GEJEiFCHG5OzHpL3ShDv/kql5E/1ufoLfAZ7bI5lqh
SuvBtu27JpvrXdlSOt4QJFOc0IeXkOPGb9asxm6asYmxlx1H35PC49vTPiz9RU5QbNI1P3z94ngT
NxlRc8vGRVsO47pCy9S+dZF1E2wIM94T5CjGMfcKuaoTxlWN6TDnHk4WsqsCNJlpjikSlYPb51jM
GILRS4coJamDRdFmGNWcji70qWA5ZGx5Tur7KulsZxzDOf9JrixT3vpNSxbUIbQQp4l/cr7YrGHm
axbQ1RiXyPfqrZaQKNXI4EWshtEswqdFsZT/eFwYZB0fDSRmVBlKauvdeQxY7BF4QCl+oarqDV7h
3igAgP56nmu4bIag3f/Eiv368/HyRmjs0elmbFGd+pQlhnStCvm7s5oal9fWR+tBEcVVwa3P+sgB
e6t39mG0w62fzm+60bTsXPNns8ccx1ygUYKjyERoH026QveB/nevKtpjFMdLsxCYqdXBEFuhYTg3
Z2zcJk0goBmn9RDM3LCBMmK4cVTQ2xxMLLPSV+JDu/6HzUyOQ8qSh0oAGQ0EAFPG0uJoF5X6U6ow
LG7HlGhgzS5qr6xVxumux3q8rLVZ6rLdiPDwNqtt+ZfQeGidh1WC9v8JT49T+eMff/v4nkW5FzVt
HX22vwvvdFMV4q/Ues8/6qzI/93P/KHWs7W/G9TUHEtXWbAB5Ucs98+IGv3vhm7Yqm0ZmqVqpCn+
S61nmEjyeFkaJgE2mvgl1jPE3xH+aUTeIPDTVHSA/4lYD5TU70o94ZimBoqfNwiCyjDUPyn1JO6W
mdwUE8GM8yk7mwrY3axRCYsD5Ha/fTC3RToFRf6/8i67LaK8bf7xN335ZT9fPn7/x99MQ5JHwH9K
N37JHtDVP5H/fcxTQi8C/zDVWrITsmMR0y+LsArsCourWv0OuQKMwbZSp4uTS3bq4zHNENlHLEJY
1JxIR8CfNNBAHFBYJ+MUEJeK2VXmQKUo3ZapYaLFIl0qxeZRigo0SN1AYE/wTI42XUETo1YgD0Oj
ssTup2LbK/X/kKRjwwD7b/+ouUgmHM6Uzenl67/pH0OaK+DopXMgwfEwthThdMZoOukmfbrZTbSU
COVIfBpq+gWy7wB0gkwsXBQsA8ptRGR34GcHdEBfGe3sNO0H4DI+mdHkC6MUoA1lscwQjJCioLVU
Z9pL0oXFSewh4hlHIfVjby0yusAQ26LVL6x8L2kMQUHVt+smVxFqsXPs+DmyEK2nc8gQHOaAystQ
p7RHnwZeyUwXG4edafC22x5ax2BTfCHADCNd0L5OldXQtqkOodSe8mhS6WuS6CCd+IDkG6EUOlR+
JPrS4umQl8Mt/kW5CRud3SB6g/kHAV63iRp8WYnAsp5ED2U3eYKQPpd/CxCMkbwVVUFDySGptUI5
nVnp4P31RWkvF92fL0rb4DyZjmpyh/7polRrAwhiOzOtwYjZaJWP7Td5h3S86XMSv3JsQJuagd8N
kJJ5faXS7KsHb7bMA7ELBR16Ys9hNrKokJiFQzYvtHR9iFpMzgPm/NzampV8HRvoWCQVIhKnJA08
hnAjK6DgWlMFTttgJ6c77YViMIvfIPoyY6cBsw6PurKh96NvQ6fYK9t6GJztbDjfsNmMJ72uXlmm
XzGXSAJazNijsEKrKDmDeXruhvw2K7jw7BFO8NRfRVryTtX71m/QRZgngDjHSZC9o6XXsa/cdKK9
ok2djtlJp19KL4DEab5hpDMafRk5s8+ym1W1Qd34E25QWCQ3jjN5JHA+jk3yJevkxIm6zxyumP/h
PP2b0yRtgrzkSrcTf0rSagy96ya4PIdILxGoqxiaZIDFEOrDphUPGJNf//oPav/uJpZS1Rm3FiW1
/NOFwSKA9CuNv6iPAOgs6xbgLpFBy81g5d1LGeXXupIQCiW712TiCo4KzrBdoEEC1IjGPvhqAI1W
waHv3v76vf27a9ZRbfyvDKbC0Zk3fh9fhNbkeaakzsEWV05ThHs75K0xk1HTN22T7Fard5fl3n/8
Zw2VzT8R1zrhLcafzoFTCyGJ8pUHiDNfoykf1ZLxQBbxV1OxIQoQdyWNfPzrP6qpy6/90x1qCl62
rWWa+m9zVBxowqGbLSG/0PWKgptgANITDil9CxXiYKmxo+9htBhPfmM/JjF+y2qEwVTY6peGSir7
3+yd13LkSpZlf2V+wMscDv0aWlPLFxiTmYTWGl/fC8E7dXOyuqus3+cljJkMRiAQgItz9l57Lk+h
pWf0D9KzFeXHMmKQ8cgvRvabnBLN3Y4ucOwsojjAgSTLIoFLlVjprVFjWybq9yWrxF1mWIes41SP
kN9WsYU9h/ddJ+gpWbpbm6joG67NWwvf1Iq0E9JckTyhWMBgoR8zEhsX+btPmiKLdD9d6gF7Uhb7
KMrpE1tO9dnIp7iI+5XX9jeuV3pACQfw0yV0RCQWscmR9bGNL7akpEUaugv8zPgayO7WPBWvorBB
ekjkrxOTfEyOrcXCe5wHnmSYTuhywLMbxKyPfG1FucHjCRB8gFinJ+Oj3uVPrTY/l6mV4Kjx3m6Y
c0rRSaJ73UfD58ZDV89SvqSFOE6LuJxnh9GmZlcSXaao6MIq2lUzLB65yYIdPluaKv02juDn8H/l
t/+6jtCU8YfBAM2oxGLAhUgdwCJiaL53f5tgPeVh/JyqYee7lEp7HUlPh56Mdpbw6nzZUXKTlCEC
DckFxMVF0NjnqZ8IpMQSNQ70ert1whoerW0G78nBYe/0LVEdUYvIlYmItcrciWY3jXBRyNY/5Up7
aqMaIX1KenyyaRnQ2btDdQmMDtpG2bJyNz9DGybjmM6lqxSYEdiSFXIROnU2biINchfFPGYQP9jg
Pf1qsDfaKpQrw3R/5MhHgv7ezftyE3Z0yvK6QTNsVOd8Mn7GyAeWnjc+DgVIOsasdc7lhAU2LKYH
krJPiZndO+iCFtZQ6Qv2Buai0FAatEm/wS6yMdPMJu7dRU0eiZVJz2s5tSyxfC2lVoPMDLfjRmQZ
Nt1OvFhot4YqGGn460/sUt68vDWXVW2+VGNN0zEJH6JIlIvSh8sNDCDy7JMDKm5p1eJSTihZUuSG
XWPf8b41pkTii9tq36Tkh5VB/6Cj1VBduKaYFK6suIdPErUrhzNkJ5wq47npk3o5lN19VppfYxnm
27RCFF5ULTBLN1pZNsdNS+MuYGENUhvTrBVrm9iNimUyKf4Wif/gKWanCZ4eAcwwsgnOFSZnb5Zq
ebq7Fz6LryLeDwOiZjSCSIut8YOlGRny9AMiNAvz6lTbGJq3Gj3UBxO5iBC5ykPrWx0dwiLcdBOb
8DiqVlS+cxQ8OKPxDxLzWxAZmFRGuOkjnSWgnhbLOKZE58fqWGWm3Bfz5KzT4HKSoFk7RjHrIdPX
0YQoM5TB8+QnD5FZHkP69jTzSPmLqfJEYbBLqYEkJXG5XrHpbROJIhfDmBm0PPNZKzfEXHY7/BSs
npwcr+no3rmI4pep6B78WdxVaNVTOqPFOk2nnW4jS6/jo1ar6SNrD1bMyzCVWNvCM57N0rxYsozX
tRYIhiEdyAWzC7QwRkHlq61ENOiY48rMw6csHo6R1tVI9SWO1qSgGYLCbnKTmmpmrtOa1rZ2quge
xsylQYzeyhXEsRMBLPw4ZC0/MqKgtFp2k32Th8VxCvSbsWvXhRAfGOruWLQumG3sGRvO6mmApEKM
9Funsntf8v2nlZRHkwpIjfhAAXgPTFYrOTSFTdaKB91jZJ4yhljDz3Z1CNM7Cu8Q7XE/QXepRUdX
EMXrwhDqNFXEclqY1JeNFu1GoqeXsCzedG6bxRCni8IDUCr66BxHEUN0Skp6/lbpVORhPBGPl454
luE/InnXP9zm4AXtz5LRZl/13MfuUAOd8C5JWT5gat/fEf0dnItRxzQkMnAt1cZCcEi6+3Ocdr9K
G0RDJzEmaMWlHo6tVb41Zfvo1uo9Ng70Rg4l5NUFHYFoHc8lUjy40XKy+5fENFdt47HobrZmXF4m
Aso5CTZ4tQ6VJA7IRRGkT1UCgFAl8NRw0izMeHhI3InKoq0vcWUjFcuJfkkY6jNBIbWpQHyOXaDW
fkzzLh60rVAGtmzAcAQnnLrMe0Qks+yHfLp0tR8tCpW8RRlnJzBwVvTpKZ2B9VAGUDj0/YurmE1E
JOO7QrjZDigJyAutvDN8S2ygZKk4Cognhf/YInhm37iIZkxboEAhwkvl9WX/5PR1ze6juy8DhQGB
m7kglYjqWPNku9mdaIqbWMcfmjlIxlB+LjBurMtaL2fQ5JPN/mY/ZamxKAayI2l/kduaevG2dtq9
0wTJrLwHPBNEH174WNVug9WdQTPQ7zJfgtgigtTSt81gBFstiB7tkpE0qtByoZlkUPCaHdiscd3E
ct2g6luZtkE+eIuuPHRwMvT9E+4xCj2qBa0+tYdW22NOYrodxTYc+K7ozv0Q4Tt3Od3aqMdQ7Lo0
Vdy7QWOu9t34qS6qrTEgyGskvRMwSqm/t+p0G89MHD0AtREUZbUsunYjoWtIVF0EmAYLYbQ0MScd
2Yfx5pBMSrY0CzzmTbS/lMSyAz7eT11RGPM/U0NHCF6KZMlq6qmh2g05FLhrQTNIeaTPCffTS8Od
VWA5GT3xHFsIvWwtX7HX7yiTD/GulcZrV42PKcPLYkycm8hGTtfYyc6FZRv3bCPj5NC6NvgROFum
QyO97vIXNB441cmb6dFC5Xrw6vmvtTomGbVlGYPNiXR4jMWAby8gd2j+2x7GIhq5dlNP6HoHEj50
l6VBr5njMjCXUxnjhPL7F5x2alFhtYMwISgdQOUCwzg94YGAvtMF0GeTZIWJF702Y24Tf5l0giHj
xP1OG7WXHN0yNjdzrSjH0hepDxNjHLUIkkBDZK5D5X4N85tNTj5nmSbPQdEgYEOED4jxKVBs1/SI
1kn/1gj8YZ79isDVfBXVXRTK+7SfKgT0SGWUmNxlbzDEZ9jo3tCgwllG4j9G0RZTLyoyzNMA+7Vf
QSThA44foGpu+35milJF2ItieG1s/9QE3qHLuo2bCbSApngaR83YD7JZjz3y2YEFDy7jCZhwaaIc
tI3buDiqJtsbc/KSYOdaGxvPMuVWzqlWbACr7wdzzjYycvyYZK/fsVydNjnOcoBSI5mrNLgp2YPE
kgppCR+3hcBJksH1p78f/LlAkUbIqGTbQducUXKd429Hcn+21xS4q5iEbBBr00z5ZRxiuHuzUCCi
ILp0Z/nE9dWcRtlboHPb0vR3huMeUac4MISaSzDz+OMye66cNNzgYSI91lPMHAC5kRii+Ywjbdvq
6lyY8iwz3I69ouPXqHOkAq7Q9IlLnGnXQLQKWYuEY5/ViEkDvhQkB0nVHCeHFN4aiqkv4l9tFd72
U4rLxcl+mVpytkkjD9l7TKN/63nDmWUSQet2cNvn9VNWxw8lFLIU32bVD8cQy6nmqA+ntd6NA3in
17hzCZFK818q8W9VI5ea6vFn2aixZ1Ybq4xz11rM6+3T0NLRrNpjV87LFHq3kZyY+iiGOZLmIc0Z
OknxjOHgXSZoQGsUYO/s+8Zv3mavt9m6s4nFyC0NaSE6ZvbfmbHvBMKNothedRLXzCyLzMW12ebP
VxXGVSUU80XHtUluPbeoCPNwVY8wba8PWZ/Qug3jC+tubJ5z7X5CAWQkvUkKIoTAipI9aqS0snBs
5o8kv3/WDWuV67d7/el6rYQTFIpw9Fhn634bbK96oCte8vqTY7T4iEsLvRzomLpyHy1FA9ZMpx8q
xycbI5oKwTX5uHcXfZc9e463zeaChozir6jzHtkwwUjPDTCv5kk1/hOR8eF2tFyOV5r46ZjdMpk2
yEn8gzNS3/Gbno1r1yBxdeN9lLKII04agyJLt6WhN0shMxPR5/TTQP9+rWE2hIITarxEoCvw1mhs
2EJowRUerHk72UvkIdZ0tuZ+Gb/QGTfXvcX2xOP0VE301RkU5ExT/BqAry2qig/QKPQdxaAtiPBm
ccMS82CzvaRlOvfORrUura94ntbn0t91kwipfVmgGUSK3dAfMzCkzFvuCRQ/rUprXKRdsy9U6qyG
+e1wTz9p2rh2HVpLcwnvWuYSqftIquF7OU2saxGPYy6KPmsv/jKGaW03GCwGPl9UXQKJuqn3E1Lq
pAzWYSPvI4WUw+t5kj3eiA4Yjpszu1rIpYGFhdjFaSMVISiIwZ82bVYsu0abVpjkMbWpW68BMNqP
LOHIA/1wGu/BrLJdNBJ+WOnxzk7aj9QaMVbArE0okZ9UeIIX7mAJVPhokEoElup3NvXU5qOmE7SY
r5hhIrGaWISVsia1prvbaVQPoFLTbjOHlVFhxvUlLffrV+mgYV5GYOH2w5wo2c5lxT4PXD7WcNfY
1U/PoiKQ9eOxQEW38DoKFVZUv3hOsUUoyUZU5s9ai97PKJGnRogYKkN5q6Rh1u4rY53rLJqoueOh
rGzEHYKDskRzO5BEUx9bjZv7+vUEjDRhADjC8qL3Zlbxd1P2rCRTWURlsMfCGrmIZmOwMyvh9feT
QeuJuJXZcaFfhO7cSZPCCUEwvJ/r3IuQfuPgUpVoOCt2RBUjscK3sA3vBBia76suHoI1GSYI6gZW
JzQcl/zra5pYP8A3vBZC4oqLZ9Kxg3pUHOk/SCLhncckAvEezb9j11ZyQe3JNb5+AXowb6nnSoyd
mndVZXwmBbUh14MfKeWvUMhLZjwEHZl1Y+Burqc0jIjx0cPlXKiklcE6Jwu166vl8Qdr23z2cwQn
O53ruGKKF1YNGZcLfN038UM6DJcopzqPsZwqW2g4C2IZ1SqZpgaBlXZOiniH55GSDRPFeuKCXwwN
3+u1uJ1RjKOy3e8bXB0ypsIjrDRb5yDXd+mEtKMkMlyh5VvkhRHuINo0FJ1wmPmpuW+bvkTKE737
BlUYTZw68JqLKsoPSWrce04ZIzJKmI4D+1j2WrDORF4to87ZuCmBNLCgm53rPQR1HW4Db+KmpRfG
9itrYTqaUR5vkp6dAkEJey0c95UwX31aD+wKCuLZPYgJ8Q965t0+bssIYuf0lcqnZr6AzWDWfbnx
ewhyc1F5bI/JqNvG1M3IlLrDfLRNdapzKFGTJfB84CktJQsuPOoX5jKb1btcJomIviiv8DX3zmOY
qEsymXe1x2XLAgr/brO2wYEBVsKdN19jk4FDcIhIzvXKkVu3UmvZlnc1QtpFkMdfcmKkbauzzlC5
kCH0cW80qYZp6qiUIVYU7GVabpUKXayxySqVNXU1UexHeI8LiWKGQab+9DzvPFdxvfjUlON90Pkv
MuWmHiwlVgmkBber5zoaq2Afy52Fhm41cj/zCetfZRGTeRUGR1ND1V3Q4wOZT4HUjfqdYExZQuDX
qD/Qakv9rl5UbuGt+/AeP/5HBX2IKXblgVhiw48VN8dxTsUQ9gOrxIFtTm2MpOY24sZ3d2ke7vNy
V0kFdBkusNFv/aLI93QKXkKjuZN1v8upSGkKETVF7JmVVeZbLQv4Pp6tJmUx5vu4w6y3SktodCTj
kzXZOy21Pzr00BWpjzDshYG9dtogG7Y0loVhFFKKMvVlxf6mUNFLkQQxYcrDu232Ak04tGk9OeFx
ZV+TwX51kw7Zq1VfPFcR0KAeS/BQzhReZJlc9DG8a3McR0kKaMpFzOMl1c6tpH8sc+uH1iavjc9m
MXSSNbiHaB0lXI+2hHAgJ3wmofmqeWSs9HV5Ea5RbinZRkeCGN2VkMx1DWoPLtT8OIBRO1jNXWhQ
z1xgfx+ndFyTlv7Lm1TpEGtTTkDKOFRPz6fD9cGX5Yw0/ue/q1mpUYLGEnXuHKtSq7a68O8rjuCg
pcm4nON7lt0gxiPeYIzXcUmcGDXXYZLykAfk72HzruTh+m838G6gzuJWap2U6qKeQVI0d1Pv4DJo
7bWkWEDSgfLXWS+3Vp/ALxHI/Jo41rki5h8LE7Hf9afrQxxjkg6Zu9dXgcv1wWuTgD1uzGotQJz+
9y8myF7U/Ie1H1EnrMjcjnz9wcdOfYJGX/aYsRTaOKjNlEWQSNOfpGTK1rjet0xH5hGoXrTOmbUX
XhbJw98PpjvzEtFuA24ts6MwqsO1NfD/RQn/QZRgsp//rYmy+mg+/s8voLXNePlIUTMcP5LwK6+y
8ON3KcP3X/2lSsAy+w+cv5ptuhYNnVlF8H9VCZTb/2FIU7o2cDMDnTLdp78YQmgPuNqU67JkoAek
pP43Q0j9w9R1x8Af5UAgc1ztfyNLUHye33s+ksMCK2Q5tHykbigD/cPvBf5m0vOibNvhkvW6u9Zy
iZ5qME6dLAYGt6B7gg6d7VsjdFZlaKKfhPyw0JqwAPvYPnRenj4iG/j00/zUISVD75hdQitYoUOH
vZbdpNIVB8bX91CwygKI0O3xlu9qt3jqHWe4oRM03LiNY21++yL+m96F+YcGYv5gBrIAZGA0shxl
zZ2N3zoXRjYWsRu05M8gHN72c8W5MT4nozLxyPvZiU1bsNJgVGxpOM380No5senTLkVg/GqCqTi6
Q3eTW8Vwpm2LyakVDfrIzjpX5LTIvmpv7RD6sWvgutcGPHiV4yVnNjE/u7gPdyDE7nO71R7tlEWC
puqOElLRHUMH05Ylsy8mdtaXFqy60WjWIiv7vY+t+6i3fXSMGyqng13b23GM/TXrdo9Mpv7WE8JZ
1bBAn7AI4R20jeAYrM1M+PtsdMSDNRX6LjPGbun7MCz+/Tm1/ujUXs+pZVsOrVDUMs6fvWEjtAO6
RGNz8aex2XRtEG7cDquwT3XjsSOaxiym8SAmg4MNBfjjguVv3v90DL/ehqSaHOumIHYcL21HHW7X
5E2Leb1TZHhsq6EyH1i/xPeaXy040erJxdvJaodlUtIwUydWjzeiy47+INe+4UzZoseMl4Wyf0Qr
QPCyhUySNj1NQogi2yRA7GqrNL9QogsoR3hA5hEooF13khvQEXOlY8bXzZuKUfXao25zLt3p1gks
mMM+MgQ77bHxF8E51vK5NH6wi3CefacGZo15H4fOtIuCJn1WzaU0CX/RsRBfJXx/P3Rz8Ps4Rn+B
3f7n/ty/3rxMcNLmKre4h3X1h/zFBjvAaiqpL5n54xpg5cR0pBTltF0VsF+DghIeO7zC8OENlotV
sLa8DNRhcGxKmDUqMy9tY8gTgG+qlQLRH3TbUj7/h+vmjzHGRpqjObbuKsYYHv5oIpoSFF5R+xmx
VKI+RLF5zizqHWYA+qNlO/8f3g6K2v87ps3vR5SepGCIlNd2/rj18diNU1kF+WVVCy24EdqvsgGB
L4Qy11qlGRdqiYgx9cl9KLmhFpQOV5bb5kdXssVoDXlv3+uj6z83ukz3stcZzuwfEeigpAnFMynm
7LHw/GxzD1Fn7Y42jcMUJaqCgV5Lzzr/h/P3RxdWcvaUVKZCxGYh7frzA6EqCwM/S8MLOYLviN2D
ox1w8Q+OVjFc+eWScCeQZ7bZrWuQNyfii5JjNbVqE1nlPfxdf9WxzWe/DspyZDSsC+32+hAb7i9c
pPZeD7kFR22KV72c/OMwZQ0Re9VGYbie90F4x2CGbvoW2ppX9ofSod2MWl07QO7QKCeRTVBXdkI6
kleylY3sFzfNA1bfh1HzsNFGrY36OnHaVdosfXeqGQKKekOv21ngRx6wcdICbFy5hrg0oMQt9KWo
26+mlsFFVDhcPSZUpF2hdnIcT4PaH0+o6ZL66OWEbhdGk13+/Xk3//VCQgnD9Igxgsatbcz3329z
iLRa9LymB0PIQTE2IKbCf3HnmNVrHwgG3g4laU/WEMyQ8WesOdEvPdVWKiKssoxtDSupYd0EdFn2
cS+6LXVR7x6u17AI5+fSuRt0ornaNr5Q0NwPgCfeo5y+Lb3b4Aa6+nhbJvMO1ESr1MHK+qA7SpZf
cW+UjolwrKa+TusOcfx4GxW4k6Z4alem4Yq9n2kPPT1t1N4ltjmqohTeZQY7VZabzBiMXYheSois
3w0TGjfDypKLTxm586q3Lh6KG7wW1bNh31WqHl6c2mzO5F/8+xNM9ty/XNq6oTMioC1wCfk0bRY6
v59iLBmhrIDWUIn1wmWpJdoRybl2lDUujYUfattkQpFy/cX1YXA8TyzF/JxKCJCcf/+N5uEpnQpM
NP98md+eYtqRRo9r/sO/X62r02jZ2WNBn2F+3euvPUB2f/34/czJEmKZhY4xW2h0LPAcpeirdI+b
ZPPbH15/8f2W1wOEZ+htoEc9f/8f1BWO4O83H92YL8OzW7mvA1xz/91n+vvZf72u9jP1Saf9PoZ/
fpg/Ptb3MV2f8/2mbZHewDjUqg4nSuPIYz5/husTPKNyxPeZv/7m+jBeT//1R4NbljYmyg64QZ02
rfEInoTuHUPkQjsTC0DdnqnLTcAyBn0NfcPbNFBQlj3r2GfCyb6wl8SbsXkaRf/VUdtEeKqfImP6
kkMDfWEMH5sYIA59UqIOhh9FCrkrajvwd5hTUJPiCpPFk9fal6hWRHTVyPmmKntRIcvV3JzOWSvX
YaX5W4B/Ryb8uQSRAAHLxFpXHuITj6Y9vR9c3yXLhNhTF6UA3I3DXS+Yzv1qJr6oRdNbLd4hhEhT
Q884tul+OwYML68i61sODz3Y6HXb8RqhYxPNGv1idTYnAU36Og0PYK7IrVfWCzLxixX+LKPu0sV2
dCZ5dM/X1mxiq7rVOnUDqmZcx1FvY+mglJpaDfKJVmxTboNVRll3i4D3PtBbJiSr23D7vhvJu5NW
s4MNtEgIEMXUa5xHRlAs6YdQwib9GTPdLN50loUgO4yAg1Mel9aazrtLAI32Og1Icxz9EOv2heiC
4CgaSm9JPq4R5hFEgb2/zip1Mku/5L/j19ijQkiJYaklw8/ILB6UUbWr3FL3kV+d3bIhmgTjOvpX
TnBdbEuXOEU2/oJ+NABFb+XDXIP5vM7a7tMGiFMlWbxtNLIHhrzUb3TjPW6KJQwyGrljAaODIo8D
oGQQVrbFq6gdUesMSoMgMYZAPMlTso5VYFkHZuwjAYQ4cALiYCKnonZK26ez+fai4TMsk/vUziCp
O4ySOaaxAumDrwm5H+2yXgnK9cC4aXOCC6bj0y4ykt2GgGIFyuGw8pudFplM70F5Ks1xa42dx0Y8
grAeZ5xpSHV4HSO1UDVtyKmNWN2kDMWx/aSVIFEmgJQLiDVpMuAZUnW7tifakI5OukxFEbyyhYIF
Chp+UsOX3ceHZHg2zOinlbcbjBPdGhPafYb9hSAa+wAoEz9jXzqbkmy/SHU/dBspkjCB+4f3DfP8
oou1U1bGDxR/naioV6FB2qbWo5owkp1H5i8BFM8Dzo+bvjDQH7dUF+rutgI5vGrY6U0yfwj0Qs2q
RsD1VXERpmrXME8pQpF8hrjZ3XS4zA+up627KEPJVmwlTslVnRcVZVojXzVhQn8ZOjI0S4bWaEp+
TkYH7rBoepCly6mQWKky22TV3V3atCHlq5cnH09HUYlkK0frYtLB3RDBDNUkUMigHf/QI5nKIvsH
eRE3DFgJFs74eWyBGUBiRfSs9MPojQQ7xPIAgJNmj51wk1r+HeyugVsLMK1HB4LAF53FxsYH4sRu
HXTACKrE8sdLR1k9udF7SIsMiPCislmSgOEHNQIe1iG6tLWhlinEDmQ/9SMa4WajTdoJbfLcLeVW
HrJiN7G+XFhu/sRiaxNF7lNv+dEGRs5JkzX6L1W+cQ3h24chQ1AtghozpdRY9nRPp9J8Ew7nbzBB
kSKXIokkD9GAAQVEAnMidqhaQyPVqO4aDyiNSNm0smzXgZ5ZKlEiDnOdX1Tm6MqbdbYSoX1kO/TD
TOhRzmc6NK2JirB4FqHO6Gf5L51tbNmKwfmZIMeDsKZ2fB5KB/qNb0sGyGQVwb5YyRHwtZkxTibs
iqbIiO4SPOedGuvbGsZpVBn7topCvgC92lpWEa+Q9sULr3HdzUTZlVoqPvImfo87msucyNqyyNps
XgK4IgMVObpjxgzci6uV2zaX0bzNS6H2g4fEJCqsmoiRQVsF1l0zKWetj2wam9Q9ViMVa4wXy1Em
I9IfqW8N3IF2WYpjd9N3jjqiBsPCaT6EEPt8xkMAo7gWjTntBQTrA4wyVqCNAW9CBTsv8cimMt/B
lJ0USasY4PVHUzkkFvENT02wd8jsWo70F1eEcT+guMr5cOhLVa4Nm07/4AbrtkkbPsUMnMuxqhWZ
SeU2YFWN9D5bFr2hrYbY36aIBgaXyupYtXSEI/5Z2cVzGct7dDTTW4YwDlcbMCg30uBnWK9VOVwC
hs4inbYt2ISNbQPay41g2ZIXCyKdoAYSkTx0d2I7YGtbeGIYsZFQ4ZShu+91korRvzxoIgko4OSM
AAp++Zg3j61A6FFqguhZUdob4p6OaN7MLYWJWzsaHqJu2uV5cCbp9Vebxb+0ll6f1g07c5rSpaYN
rxLn+UIL0MGExD8jwMHsGg3tuYTusjJ6dE9+C+zGzF6sCpTKxEW+6EywYhW7psAs90F6qoFUMMBg
yjI+4fEQWe5pr8oUxONKoz92visuMN3k8vqM68P1n/GU+TfSCoajR3OJyGb+bP57jRPz6QBiBvY8
CbDt7bArQJ1t/diPHul7fl1fo+7HMySL9qVkPt0YhJ8demBXQAUSIl/m18icuw596Q8rikMyCbTg
MjR5TQtThz3jVuKtS3EuzodtU+em2+Y6d0oMOcjGJN22KTCXKMhovtnJhy2K6qdKtaOFUepVGACp
HCXyE2WX/kwVfVi5sk3fiQ7dXJ/KqaebGfuUR4JuZPfWg+KZpuquIgpy8f1qHT7nOvlUtuiXEFLl
jSSa5eAEsFCxHulPECrIp+Z9IfudCWUNXmHd14Qc+8Gpbxvz7MdMGYXhju+IIde9ZpVkxWM9Hduy
fWDJQ0EfjNVIh2/XdZp2J0nSQtPD06TxQp6c8WOsoefoFK1vRn/QDmZNNnQvq/DZVs7z9ZkmwO2I
NM+X1kc1E9qDcUxF7V9QYwoYVJrbifcMumOOsuWn44fVQlp69OBWUBsUfXMC/CxxZ5RKA5LHZzFo
rFQyq3+A5oSBSXjWTWvn7sEavXjT4R9mB+88Xk8QusJbpqsSeR6GXu6D/ljGZUW6PLKuXKrqI8+R
Jc2vWhCxiJomN+8LvEA7Kzc6WnhheZ/o8PiuT3FZ7TqB430Ik9aWQ8vm4upWfBSk0q5LJzefPTd4
uD7Vb/17aGOUDUrprKvCzI8p192l0lPshVZrfDSJ+9eJdATIqSnr7mlw1JAagmKn9Y2899ACfr8x
gZDLonVchC+8hlnjdUdNXJxqWRqwSAYUVjLNP3vjRUyJ+iCVWa7KrpIn/FzNRVEd/H5CJo6VbiQ/
ELK3KyEq79QJEVxGjnHpjXr2CY80qXrtR2rBwzWMPj+PRq+TZa4Fq+tbpHT0uOCkBZ8rcZrp7Fl2
fe5bK0WeO9o/5l7K9VAqAtzaxnbPDqbAM8jUeoVXhjm5pmvldbP7Kv9kyWcuG97rkg9CP12fIN3I
+RjF/fV4LI+o5WwM5SVGfogZg8TkHsngRwf36PuA5h5pnrveZSy06CRL211ljem823xZ12dQhyBk
z0nLGwZP8xiMao7YGZv3ekA4PX9q00XOw6ZTuyFgricAzy7WASPeG5ji748NqShc8tTg1nfM9JjO
Q9O8uX+zwpyn8lGmhq9HuV59G/u6c4BXrNYjRq+3DPHi9V08nVQllVu7MBIhewPEpF2YuWsuJuje
g7G9vk4jTA1PkhXfmWNVEgZpRBvLEtFr5wN4nI82GCglwLYb7mpFjtboTICZ4NK9sDw4XJ8R+027
IJ3YvZvKAr8afP1NBI2xVXb+nMPrMYdp+AgdEupMOYZH4Jjq3izlZ09O1wc3j6QeYHk3TsBqXwaU
NOz5D6RKTtQlzadEEcMhLTY2XgAhT6uP1z8kfAO+KnWNA/N5skY0X28sJ3u6/hItdkABtbAuvemA
PgaJ8f2qUTzd971sH6OqtvZmmSC4iMPxw+pZ3Fj+R4ObeANyO9+7iSyfFAW+6+FLq+lhhKT6OfO9
4UZLQnNxPcyuG94b044f2lrXD7gvo/X1/7MA2VXd9G/FmLM6AT+z6wdTPU+2sbseIiBWCMj+qJ2i
JtRvTR+x4/UvLYDBM27CuQsjSx27kbH6+xeeu1JYJV6dodG2maimrXSt+FWGxur6kmCIyOKbQgoH
svLumhF5qWuxSRNO7d4WmYaErS6126IO9dPU9GJ5/eyE3Owp80zPeWayP9PmjDzg2m+FZGmPD+OW
NgcqWAPC/FBU6hBGRvrQwmn5PipoLjAa8v5GgrQ4O4K+wPUXdTBdiMDNnrrJKvaNG7PHHdr4A7HH
9Whb2Lc0MUNzHyT4AnPlUSNW+f332anRy5KFVDOWe/bFDCAbXl+10tqnnsLog631yWEAxf79BSbi
qJjo3x2/bDe6TtyXHHLryalwiM5fsNCEBj6KS6z1e+/metlh5TfeVbSVKvgcOqZuX4sBUxiKEHfm
9sZzbCQcmG+gOhT7KrLecXNDANHN8pwHPkuTTAc2b+T2uYgtc+PYUMDLrmNWbe8xKOb7yIZe1pO9
AMxF2/bSCNAGtOQcuh3q2Ga6H5vKOOckAUincLf4NTqmmB/WGAtI5AZ5bz2GHkIbjBXci3FF++Xd
dpDw1Bpyl7R38idi7fYhCJRFioKapGH0rRl7QPhV9tnW2VX7RgsfIKTxNqnuQSTGO2WMXRI55jOB
nGC2VdftWqtRm8DmHq0Rla0DOD2HqYnLo1faxKDNDz6AiIVNPWn+0rL/Yu88liNXuu38LppDgk8g
QtKgvC8WWXQ9QZBt4G0m7NPrQ/Wve+69Gig01+AgqopNnnJI5N57rW8doNcATHjcHByYHS24rwaf
w9aLg/zwz+P/+d89/vHjYM2wwL93W+TVYTEdH7/2+AOPx6eu4f/xuPnPgyzjPnJIx160oCGpnYBS
HdKOkbUN9KTTUKpNnhzP/C0CN0GMr7u0eCsEKQBxTAUUaWralp56i6MP6IDI6USerRoXKgOoxOpQ
z4e01dnrVh17/gKslwEY+dCrmDdXf9htYCHzFm0y90sofdyjy1WHsskUcpYSWVGL8oLJI1Hy3VXY
ICYf/6CbCTYpZLxDPh8et9IjDtJ4Zw3mS0oygiMR3Sr9d6lpvKBoBmA9DiMYtslB5ck0xtyAcwdr
htQhrruPWIblUSAkx0e1kAKap+3UVzT+JxE2GBLmt4ezTBIP0aMRSRto5gCZFkndvT5eHN3R6oD6
M9erueWIUELZ36nir2pUKptCxK9GV/G3pbrrSTQsZcovqL7hvUIIMS0TZeBGJTr08djjp4Vki+5a
QKfaMV0Bq1tGAj5qUQgsdadwhkY8nlgE/WZVVlRxZTYHNU+JFvKhbdmO3SW48IUlNYL9gm5dmt3F
hqiat5SWwsf6PLNCEMzKAw4LecCF1SxJOsEKSHQGCVlRuqJ7hfR+fgP+/nUH9cvhcT8HgYfS3cFf
a6u9ESQ7ychwNxkIYtHc82KBNVEst+3KdWg5JHGG3HIS2tIlqhBZYnNr7aKdvTLJkSD4YWtKcXK1
EQ5NnIpgwRSagUhFQNfU9G8xviFR1t6uDH3/QLFoKyc+RDq4CzjJIEq6gSZkF7tLx0PSmcz4DlQ/
rL+JOa6NyHLBCQY/sUL8SkSALbttUsZr1sXuimrblO41m8D+mUP/9sDYPXB1j1D2x62GyRktfq0v
NgqDG24Fd9oVjfU2xb57DjKIZK140so6Ok5mxv4wqbw98lfnLPuuW2bStzcN3oBVAgd+nYgYcAqs
+G0gmp1s3R6do+kuzQ4LpmMQ8Wp1RnvR4inZA814U047HRVar2Mh7ep5Gmt8bmPonh23xOxn4TkY
W0T7DCEJrS0D69C1hnUIBoVxcWBvMQSUxlwalj5amS1qguLqtc6mqGkQwxgu9QojjT7eQ7sPntLS
T9ZWloGgA5b0rAGbWfD/ISe+pWebRkl8MEYmHFixpkXWG8aumhGRke2fIe+JzSNm/C+Wsq3LbIvD
/ZjM4JfHAczUky91g3LWPHnzAvYQI/9zSDW0rH0Jw0cX2k8cUK86sd5LNmDBQSvbNzfSYC4PDBto
iAi9lkh9OOVF98PxcLyNg/kUWSZaXolYG2TyLrIodNY1O3/Oa3Jw+1nx05nIlMjyO+Uz9OafQ+mi
EZigPy60vPwOohwvYznHj7ne3+ffz8wWZHLwsauOTMgZPfI40HICQiLe/LIb9pIT9KBUco2LzMEg
NKjD46Hi32510HyYKjhv00xezAaUWItwjlGM54M5WtpaF8NHmDITp1vzlBuxzpkYVoR8BgBoMjmn
+Ty+5wQfzyJ9zSehz0EyrMJJ3/fYCo5OPpzSpPQxFQRsjmaYILBXglLnw+OujoYFfd/8E532uVv2
KOXmV/I45JbmrALy/riEYIuY5kMVdtk6J9YJbWlk4asuL2Wn3x/wxmgOCXwcPGCjf28F/3aLP2bh
BWSWnyZkDqoZDPO4Zc8hhf/cfdzSK0EuA3mA/7AJrRlVmMIeDW0z2TxsCo9DXrOOPRTy/zzmpST9
JFFoL7UaiE9gAdYGMoDRyhN4FSz3FcfixAjUIslzFtenMzknsiai6/J6AN8H6HZCgSqMqjrCH8kq
3BlhvmLqRmvUY203IfAgsBWVSaxT+WZ3E40aW78FCiJjHoCW7SEhLNTIehHOM1hNwdfKmnlQyhXx
cXDZrRNSEed/35J25hEZD2L8/K14vJy04RwKKNd1DUWt126GOP3SWyc5Oh1K2dHodw9/wWPZajk7
QdeBHff04In2WovezsrWYdQPB8eGkYDQJWAa0BeLcgbwJAleqBRSKyUSi3YuONVM5Pr/uu+3oOwR
y2H+wNqr01Vb2rkFbMmvDm1TrDMr4Fo8YzZVa856ZxEWmyho7w/08TifK4/l4HHrPz0WunwRfVUz
ceV70Sr47RVqgzmZE6le1MC2LQkhZ1boEyKA7l2LMAFMejjgl9QV012KMbO072mR1ht9SLwrWtRN
S5n7xQyGWA/fdmhMq4lPA7BdT9B1zUz63A4IHckA53Er3LliSk8WKp5DUJOPClH6h5+b55gR6z3H
NXn0EG6u0pfI8YfnArfUBXPzorS07pDAQVxZEbMlm5E44TmG3GKrGq99XZGQo4jxIUKcNDFkUPVa
mj1jGmSf9GJNB5IiHl7sFU95n+K8Kc1craI8pKWczOWKcC4oXvqbSYd3PXi1jsms72/k3FFGwXmH
OzVuzEmDaYFwdATy8oT2uViaPqObJgZ8RfPlA28edLF6Xq2TAQM2it6TgU4M4IhVbhDapyc0tBPT
GYjIXR7696xLfjV6UJ0f9+jFswUsWVSyxE+X0nfs96Gwl6MmjB+trblrEDeoL8w8ficeY/14XFQd
UwQSOvaulTZvTd5syzJxnhHufjZgFQkGsugp1crdmSMCGHNy7hVYxXebOf8e98IcQlLI99KYnNUQ
FgyF5p96qU4uBG4IqwI4K/OQTLkMB+5eL7k2C+j+73DsD2zn/e/aRj/tWtOaGJJ0q+sqopWzifOe
2LFLip3g+jhYs2HZZAu7T2oyLtgsGl8KZxlNA+cO6L2lMGDjIZ1sfGoZt1N7vNVK894sos53BWFX
DFLatVZG5lM43xqJol5HeF52jV1w6jgqPcjUHm9R1mhL04ENP074DdF+Kd5qCdc9S0asdQTdGtVE
bP3ECpS1Y7PXI8fcySL7nTctyIGiqt78LmW2EUuabfakrUjoC9fwQboN+waMflwrv7vwxU+7XVhZ
+tvgxQc5pNEyccP6Lswh2xdD1yxRcNFP1i9Sag5PAjhiYpB7RtLchOxvUGfYt2DjwZYtCKnjUugr
eWtq4MWDUQa/rVTlM2NLsIOU7b5v6uqtYcABBC672lOC6AsItesXYLxN8x5HlrrjCMwEXop4VMm+
GVp5LXgVrhjznbJUcXqc6bHrQSoCOj8y6hr5HT41LnXFc1Zk7dkyG1J8uGfgiXzW9JrJjSAwwArB
SgZTdMUIS3Y1Fp5tM5X5d+/TZwu6JLx02fBZD9V4YixK79uxxF54jnmDc2LeiD84OQl99FyHijRX
fUuz5kvmJ5l6QvuEch6OiNEAuYkDd7xZzlTtu4hpW4DjJSgRixQjA20zYO8ZdIX1YdKsXEQYO0Rl
RN+eZCtBzAVz7fYT3ZW7GqR0DoEflnffp23h1t4PHFHYmiKvOjEganFxEM5WpY7O6GMcf3qZuyb+
fPr0/Q5FVBblq9Cz2lWll3Kj2aN6UXnNClpP8c8hjFdeJdzfWlIP6UbryBFie+YdykoRBkWDCwFk
uMHqnh8ACD6yNqiLhnfDD63X2tHjmY4ESSnSzVcnqP919/FTJpwMSR22iqUM6hd3YHEeRvvDtuS0
rcl92QC7tD/qZvjo8EztErP/Ix0dqzOuwLDzsytm7PLoJT4bXJsOsEMO1pWuZb50m5BZaTzSN6G9
q7s//ZzxPRKP6G4HDAKYkoy7UPfE82TMxrykrBe2NfX3Yus4of1HV913yTD5vSjGjsjoIb9mIbuk
GBfnAk81cxzyzRg2NBu0icmrHQ+feoofhvPD+zKld6s9s/7duyWjmQBm5lTuaP6Qiifx1TuVw7Jc
ZrRInTTAeRzKA/m27j2Y+nCdsCPYamIiP0ho5MwNXX+NM+Mzi8Npb09Sne1JYMFKqreKlT1P7NfO
dfuXnHO+sGx1jbWwwGboGXu+RKAiHa9c4+7D1C1bdRht1zlWnXop6+wOfUGtE2v6kZkI5xdgadwD
LE5M+tJYNbDwduFUde/8zkfa2Nh9a06MhlHxsoasshwV/a3RJ+E7JBbwfSoHbwEYK5WW+2Ex4c+L
/VDrxtWq5TYLI31T20FLwzTaWbSSdrSZ4qXj9vau6Ap9vr6Wa00RDByZ9GWsIJNXpsIUjB15a3Ya
qHVZmOKlGW2fnIrCPWQpcUS2A9RVpUQ70j2atlbmnJNUjz6jkPCXKdO+I0NjRpdAabLCUcNEojU/
5fAL9xUz2N4CYqLhlyyazrjIpH0bNDPAlZ07p6SVP5rGaF4yHB+HYO5vgpFxvrxP6M3hVirHuPeG
mR19lRuEQkDuYjXN2PkW1us0ia+kMlZaVKqFS6bsegrMcA8jq1hKYAZbOdGY88pa7TvHwnjW+FRn
ysu2jEW4iOnheEIqQ18hLsWW6Vd5tlufGE9bOyeItNfMi6vnqrGaDYhjc/mvTxBT1AoO6N3N5bDy
/JQo3DjZoEYGgd1H2R6eEO+Kbs2eV2uvp1l1rALmuIZBPGDnDM/RNGgXQ4G0nu85LimlXFMIJi0U
EpCpiBYMt3DVx9avdCp/NY5hb3I+/XUoiQ3MpPjqkcTip2crtoSWWV+UYpBR19OrHBBeGF5sf/rd
K/6Y8eT23oigUmpnS7fz4zjKWUqkH2F8/u9DU26F1v5mkvHUJwHCQm02yMfTcNTK8ZRFRvIaa6M4
asjngKwl/nVMW//KWTki/jZwoqHZ+k1WO4ENkT0BjRuSF7hBTSO9QwPI/RDq2ou0YMkVUtIhdc3p
UhbpuSBgnOsdONEpUNEG9tu0MaOaLIa5mJZ5q45BZuIDkv5LZmgIYOL4qQXlSzwT2aUsUaL0LllP
WVXNrxD9kwbIlg0WTrmkf81hs59pXngXqUROXdE5b00UbXMf+M8QGNWeoXG1mmrSrOKC31VO7R/4
c6+p3mM9ato3cwgtfI7wXIO6+pwnj19xBCsIArO7HuXIDi1ngMCryc52BXVf0V84aP0IpKIqftLh
vaosNm9EMXqblPbYqpKJvm09Yv2cHvS4cuWhsGv55ur00sM8Av7BaQJ7nEy+uB5u6eh861XuziV8
f0Ninx9ttvaEqs35IqXcqo4Gb2oFryG4cS7aWfQzmHeU2rBzEcCuy5jsUO9mWbVYNF3XfXtcWABF
R2v6RRnyICN+ImWe+T0YHN2c2lctSNa5LGMudUTCOFNJThnr3yYq0uTkSOvFFkxZ3FibrqZGdHGP
CBuS0RBsMmYfjPDlV94zBGqb/A89GqZqhshJiGG3ZLrxc+1V8Sqzk3LneF2/LCwWbHB02dGeQyth
7Io91vpyJz0Dv26PYX8xaf20iM3B2tmRvapEmb2TEkmLhX59oVKu+a7yv3UuFnoU5i+VSK6NkGCJ
Ote/xqalthBIuuNYxiEE89DdGuRzXc2WWZbbfeZlHTK8zbPjIIwtQAyuYXH44YQCEARwoB3JjqVR
yXOcWOtMx3FClkdXPJlEqix5CsyfDEohXjZPynoNFZZKImJvVZIaa556tqaBZTwDvNWfOYEbUgEV
k1HbpvCzm9NDKg5UFyxCDA/JnTrSRnBVgdXVuy3XD2RRrdkcrVo1xyrmKl824z5EgL9lxxEsDN8k
Dq7IiJ/iJ8fGG5ojtfIFfO5+DFT/OjTZuU5ba8/epFgVtkmbL4msI9ssrm7yM1Jgq4cWUI+eaucs
MtMLAC5c3bDRz3S+CAHLADSlWba1cyWPBpFcOBC1pyCcDBIcOJVB/rvvTcqMsmjfgAHGWZxflGdl
F63GJwiX++nxUJ4ayGkhS5lVNl4qM72HsS7uHWg05KX+exc37i2u37thC32rek7wmUNXqc1thy19
Xdnp2ivpkwgShgFGkkwzQbVuim2osdXJna3JuOKH5TLxTUrnh+O29XMyw8xlnrvfcyofAM/wBbSM
SfYeNpoQDknbkSACHGQOWRjeFbqkpBjIFMztbK9ptnxJHb6wjD92HnZ2GGhOSOsvh7diB8UL7wZN
qUZFR5Qwi3D8Vu1c7lo/hpB8ymQIgh2JKcMhjtPT2LHPKRtPYKItmy+FrLjTiTl2UmGSHDJMGD94
JxLSPt8xnkyYpcOEAZMY3tmzIKQkIbC1rZVJFPiNGqJY9QVppG7pNjuHBsbcOwjPj0M8kDHiYFxc
+aECIKrE/XEALrIazWbRx/nw3kMH39RJmGxnkH8IRBULjoYJLmqzswy4HNsFChiDUGzSBSP9kAKG
XOU5sdJ0qp6UFXzAo4JALDu2ViwFSUv56rVedil+mCPLXdKSQWu7RHnLGWNOD0xDttVl2zH3gXsw
9rkreCaGTyXQ1dqCq5RxCSqNGB7NplaPc1LL8D3qdGuTEOm2oqDxU208xK0E2lQ1sDw0bIFxqKMh
721rrxDtFcowzqOkzCT6uGZvoiVbRLYO30nqtqHPbq1rq3PS+afQHch3a0tEZsClPjVELUKgzVZV
nR90Gt8QCrdp2lkHm1CYM1TDaU0T03/2pALPEf6QlgBfU4rqAKIUI79WBm/T4BSbN4r8AndLVlwR
mECdMPsTTB29BAEY1emrE0EYM/T+XJvzNDCXxrUJbbEHgvZhNJFxRcdyxDdX763WLYiEMw7FUCcM
ZOpwjVO1olmRxN/DeFDJtvfM4F73Y3838X6bTfqLEZY6a04ob1TAOfM90luHQKO9kJclZp+kPoue
wasuewttVssIQleC9BMR79JybGDeqGynlN+wweDgSmiRyhqOOIPyk5OSesEeyMADPdA+Kx3Gw73u
3COlrmFh518+HFfEXwhSmvClsqZs2bVp+VlUIQMc4fy2GLO7hY9j3nLYxTv+ti685JA7JW50K9DP
+Oz1M3I8degb7aSKeg1ZS32KDmFtraL4CIv3XdET3jHBo91H+U7P+SlusDHVVn4PlNneLKioINyY
0rMPzfVG/2pnNk6G939GCyBuY2q6dzxBy6jOrTfds6BXjxrt/5ThtekiFyCpInvpc4NWvSd/xVP2
KsCKLYjbnihfJQgzWhsb+nqNYQYnaXTeSy6qM9icNU0r5zCQtZ2MzbiLHVY6uD9k4AKOtTYmXZ0r
WIGQmkC+u7K0r4+HSLL11iQCVjunKukZctXMYj1Yc1lNl6rq6WoiszyNpvPTpqW1LFvtPa+n4RC0
df8EdXV4Mpwq3PhYAJnctIiImCYnAJm32aBnb1R8F6xK5H7GLTY7XxcLhfByx/QdmFoWuqfErK8C
CYTyiHLrsWs9K/oZOBq1V9GqzSSJ88OaRgqnZhFC3MZHBM7Vs+twMuHfX5kaIGPTzxiKjDQnC5qq
O2+OP8TbaK60rHw1p4yTbyIiHGfK2rYJRc8A8bpxXO/CEKp/b5RoGYgHYiqGGLGJg3WJR/pMROK/
DuQa+gfCa/Kcdar6ynPNPT4OGkF0BBZVHS0XP1shx6aNUNYviP2Nm2jLdKfHxAVVIYhMsjrjGgEE
wYfT4Nm3MWF20KhbMh9wD9eajQJJ1NASmaquDOMY9Xr6aRRIGyENdWtQkriZ2a3Q6rYSVJwkzCu3
DRdWnhQ7ZtHGOvNq4INDZV5jApyWuP3UrtNoG4691m/lOBAHSicVA0/hHQqysjZGXL+0rvBIHxi9
ox9GyUomU73W3DKHNSzLU6wV04tM7va87oZG7G27vG/uSEMo5CXZGpqSv3IXmYk9RtOq6ofq4JC/
SoUl8x0q9YNfzSqY4ksGeXgesbYjBh3bax9zYgb6q9W16hykSK/S2tT2mhE+j5MmLkPZuvdRcb7H
GMX+1tVdNMKFRjNUTmjgVPPDr7vpc3CpQZ3ASjaPuwhETm45oRGnRbDQyyI6mINhXytrrJGXTvay
cKoPSyrrqe9/9b3RPk0yxMpQogZqacGeqSU3qSFK7FQj6ZKZX6881CWOHQXviT10m7TX4R7F7RMn
GpN8U+9gkaIXdZtAbI35qxqV1YKZznTouxr8WDcPsOdUK1hpHIYLXZ/6oBitlosIOc8OvS00QVO/
EBwJHBW8fm72RHGQtP3pkuWTT5Z7q+FVIZLal6Xl/rKBESyGNhmee1Gf2B34O+LkkNuWafLKONC/
xLOc3LOag9Owt/aIH3wuAh+lNj291IrARTFMJV9ABAlaSKtqt8U4MOM3i19xHVLyxPJCAL294HvR
7Q0aKgcBIMCyTf8Z3TTwrTSyd4+7iL26lcCaC/7XOA1VgWata6xl6nGuWJp+Rs1crumUukuC2vRz
qXfEIfcmK3rCJdGwQvkytJ+kUcbPppDyhSy8rRaan4Wr66+xy1sRasW/bj0e0zqSX4BDbYXSkE9i
unqxMv9MG6X7nKBbbaqxQ9hkNHOECTmGYcmSYaBBwozaMkIMxx80Rl+svhle4hpSepelGABcBMtt
nzdXRwIITLLJWk6yc15tD7HmOAfc8JIYjMVJ+dUq75Uo91vMqb6NnIn+oq6e2gn7CWMWynYVuNPS
iQbve3bJmolAoR2RlJzpaJ50Qmj3dOOCuy3RTpsRjNMoGy6WjtksiuXsHCizPSZbMjZ0IzgAILHs
/gTSoVh5qg2+FCBr0VbuR5c4RHAq91cv6PxCgUD5YiLAqjNde6aFTLj4VKSfCBffQ4aTx2LiT/RU
4/sZa7EofS28sX4it0+x8WXIjehRMirI6iF6eRy0EbZGOPniADKrXk3Cn1ZwS+LT4xC3DDjqyPp6
dHAjdJaGFhIv2ba/TZbIfR0+KVavXaoN7S6h/8o8vfPWgcuY2dK0dcmkDXm1gQsyrkEpTUa+RYmF
2yrIGep2qmOelWoUeDaNbSXUVk80+k+25mxdZl87h7bvMm0Y49WRTwnEZHLnfeNB82+KBtdSZh5R
FqWQa5Y0kuEcGsoEwjhze7i2Adk9nHH/n7jwfyEuYNzFhPnf/ud//2uC/j+IC6hEit8/VfyzVf8e
ufD31/4JggCLoBuuoEdpmZ4BtfufIAhhOkLXASfYBtwFHJ3/DrlARgNWRJYbHLU2ZmpZtir6H//F
1v+r7/kg7tiqCAO/0P8TcsETM1PhP3C2BTEVpm7aMxZCx6j8Hz2Pjonn2S3jbtdkOjCCIAQLU59w
18dLbL3+0lHqQ2l/0sZ69vQO1GY5KQxUVHppQhJA4WX2IkZLtYSb9V6xFdOVd/c6Lz2ERRVAnANU
DRLUA+okNPcSl8hG9Jg1Y84ToJJA0kED1+cavhBdQKFPghVFXLwsXMYJxfQaz8NZzMAXZmA3dDLx
srLEFw3tV7zot8ywIAiF/dnWUNSIJ33twA2bSz1wbwJGj8GTBJR46ntwEMZXYuBwAwm80ofXwJsA
McT2zR+fica7N72z0ibSpKboT9S4F9dJvtvev0o3OveokgdFaJHeXFIDcW+lsGy0LWmMVdd8TFF1
x9j33AX1p8ya7agPa0lAEkQx8WZb0VMr0j9dw5N3uVjTX/5ThspaDCVvs3DNm1s5R1qWJ5h6cpGG
POdQNB/0nVm3NlZuboOAFmRfXCgp1rphbz3HvqCt+Mg6AlENgn3Sic5NWPyy6mTdNN4+1nnbwGIn
CxwB6yRwKiyR4NoVAEKolWvLHc8mKxg9YD5VO915to3qJa+XqLflIusqciOSbKejhQ9NTEVIQ9aV
7u3twf0RCPUzaPi9uJuQryYIRPucmVbu0A9jjuQ+vikaGFd3+mG4E8naYJzTCOsQFfneZWu+7FL7
hgFh4uM0mXx6+8QOGEzNnzZtyV929R6OvA8VQvd1PXjvSUvWkUy4ojOAu8mwPjg1WDJ8XVxPqQyq
wtk7fb3quwEBCXaTWPaXtphjSUnubeuGRjJbtxWO8teUsnqB19Vbkab1Bzo3mersOml0XeIZtsR/
WwI8nEUrgOupUrw3yuuO1K0/g0zDOt7490Q0hMuE59AqFzJjnhO1RFbpePIiInY3NnhZVBPjk9YZ
P83mp0Fc+rMpgxW6hwjzSaUzUl/VvhssneBgT3q6aQQ1JD2P3gOcYEmea+/AoAsIB+uK5eNkCYg1
W+pRB2rMsJeT/qcSnb6iHrrR4IXXpAPdG8J3iq1LGvP5gkfDwHqjQUTzyAipaYt4k450ym2uLkld
8DKrDXLuCBdRNexNAum6YFlV5NS7hfnsK9UswmcdV8YSdswFWCLtgxoHSOb/ZvBBAsFzZc4au3Gb
2fofAtYH3IbziVen+yyi/ZI7zmUY0z8Dm7QFWQKYq8zy3ennMcsisFPOBP3dcNFNBc6w6AzUBLT3
7J6vCDUrw5qczyosUO0whfqgce6t1Jx0MHcTlo3E/p64UDRmSysJhVSoS42Tjry6bV3lJxQxA8Do
u/Cxi3XQ2kJjOkzpd1qHdJYhL9W81y3PQjfCP3ZjrNp+Q21wp5G/MVID+AbbDU9w0jRdhcA9x8la
5vvaHjTuBATpihQVBz93veTbMmDysTZ6i74OPgpI6ruWj1DY4m42FrNP+CT8BDQYOtsFjeo5boD1
FBky7MCox4BH39MX8oNMEajqgnkna+02kuOJrSdDAIERuXoqKlagnOJpU1O9LKo0/2araSOwrPd5
xcJSMFtdQjzIzFkeFtaMWMFyV3rkbprMeG7pMS4J+2l3uYScbVaMcvuGuY9vzudsW2GbjKlZEhbL
smm+zNL/w1w9BYKQEZheD6uZwVamVbAtbe3oSdKuVGg9pdF0aJClrekoxEs/epOS5SgVzIHG3jrF
tOB5PaVc1ZI0XF/RLkjigotBerZ4I2g5eOcwOOoxXlU/tl5oZq0HBYPMm+yFbaTlasZxWmUeoM4t
yg2ZZpde4xPsCOhYFkhtyG8B1xiN3ivaoV1J8bw0yFA563nT41RMyoWeY/rwRcnylvd0X0KQMQQC
bHtsd8sh7dadwdCvSz1S9Wz/CUjXxrau2jx61oLiZFbBz9QUy9AwUnjKCYH2GdtuPq3U+ehVT50p
ZuRt1dCZGavvKqWKLqRDt1Y3oWkTRmpnYBU0k/mAzddlXktCad7GJk1Woa+emUW86E37C3vYa+Pi
BPeUYrFwwyeRzn57WBv+DpM6dMuG0Ym77e2eAYgc4wU9/mtMJ8bLe5bbwm72tUVC2uOChagNn5vG
EyVJOEArXgNehJdNgyP+xo10xVP1JdriT2Tn22RqP8uar4FhZL9IASVsnI76kvb5NocetY7J2sQE
w6DQ15wFfW7CNfyaSF4CnAdnW7Paj8hKtDAeZ8nnZerFue/BGgP5XulBB9Q+CtZEI63ZHLHgT/pv
nBNv3kTfM8rG22ThW5uKGqrkJOg4cDHSjJSlfEDwIlzOZSTfDRcnWuXS53UV4FFFkn/pffreVPph
povEuFc8mpwVcEiK3WTpBXgwmHYuUjsLl7g4bJtgjK46OT3t/BJx9wxMDQwEn80AULd3WWz81N37
CM6WQqliYxBvG+ZkNxBHtdQy/DciNNS6rfhYKEHusptYKrx5/tWat65tlnU7DJtpXiDdAUhwR9dt
oVuIhrPuWA/EgIRgg3CyQSyl7kDMh5QBUimanwuu6mVOdbXJBULMx+WQkwe8PjuObN59JTFyPc3Y
IggGyRhqd1BIH7QyUppnLY0BvMONY990DSEtMsaN33KljKyzgwqN/RvbBs2pXjRmhcvIP1vSYOpf
Zvoqgs5BR24dlviw5q1LXJln6ljo26ZxGSf94/HN8a2SYFAkrJg5DlGBTEoMGhm8XOI2doEQNZ0w
KDeaxPsavDMS2RHUBUjj4gsr5YtkF0tnEGo1RMGTOfXRSiXo0yOmM4nBJLmk8mri4rfXG/UBuzD2
Up0ysXWcdddFCNsDfAaLshZveclWKdXYZrnpxvHpAZTgEl2GrRtl2M+85cXOdF11VDQx/h5qfKbH
pu8ggo4o/Jpm7Q6df7Ao/TxVGTt24J9RjesR29JKyvyxOSbvtvHBjzNJy/RhFdEx4689E+/3FQon
2XhVhQwuaGhthZLD3/s6kcurogNvaM7apwj9UELfBfOr/vKPLv0hUy8F6cZhsqYEJeGEWerBacka
fChv/9GrPjS4wQZ9Bl0W+7v/t5xwt1bl0h17koJjuEoI7q62OzqbVLokhHuEajdooJaaJY++2Xgb
XOOu15u7ScTrQdoXI4+MrR6TAhKlQYTVrsbsC4Xb3+ZmgUNAoX0sZinwQ+BLfMar0/gZ8on5BwzL
7CWBqRo7b7rPkzKwgbWz9WD+PCmg/TSY9rEkt21WpUfFBZsDhB2iJBbuaIQn4apT1UbtssnA9lD+
hid66SetNPWtNUvbvax1sd1YRDTbzGlpyiPIegmc32h0ghc5WWzA/O5nWTbdKRJ6d5puWeRegHWi
scg8B/pP+OpGP9C1ugcroBWHyHefqSRb1w1fGE/qw0F14AmWj5vMl9jiuNmfx724ylJ2/GJaGFPy
8pAkJwZxE49bGfKZQoRH4eKAScoY/aopPguNWRVGH2b1rfshCEjYgDy1Dg9tNrNrTNX/3GdqDsG3
iH49ZNp6PKBY+3vTTpEiipS9IyKhhdYQ6GxoAU3YLELQ1ct4xTYHR/3gYVjJzVNddlgqE+wpoUOa
73zP7GPKKcJAiuXgddWKYDc86fNBzj/+e7ev3qw4CDZuqcSaQgUFVK5m56Ey1maPs0MXboeCDLpy
JNgEpP+LvTNZblvpsvUTwQEg0UbcuAMSBDv1kmVbE4QsW0j0fZN4+vuB9jl2uU7Vf6sGNaoJg41E
qgESO/de61tlMl05kSRA0MRmo9r4BoGEfTY83z43Ren8uAcjwQ2sXgNWsz53+RIokidUpif0Qtbu
8oxYvwmCACdvW8/bodOvDWFfR1M6fq/5OetZb79gSqFbZOv49SIw/qM/jOepmZxrpWlX6UIVvljT
Y9ITR9MX9hli+8zUecrPzUq/07oSZxza9/3lob3IG1HIeudO1Gb1pJtPeZIaV90yy8005lAJjAJE
nO/FoCTERHZtvEeymt0z48hAb8xfisEtnuvBt3d5SYGQlTbluYNSb+CvLV3n6bf+wt0/hCD9u1Qs
egGO8BAOcLB4/p8ZYLmvmRiH2uHQF125N9c8YvmeZMoLaK0+gcdi44CJPyHiEN89V6//zudbBmR4
B2m70P/oFvjKgvTQ18Ohc+eP9tLctC7FJBtBkWTfKPbNjoiqwSFH2lj2//ln/8G/shBaWg7KWIdg
KB8vxB8fTfGvkeBTDodcsU9cN4zd4D/NuYJsbgEusfQD1s74R+zU//a+/kXvSwgmA7/9g/5d8+vp
O82vrvv+/ffW18/v+tn78owPju26OjWBRbfKWhtcP3tfvv5BrApUh46YS6zcSpH72fsSzgfHMzi6
LZOptW7Yzt+9L2HR+4JqBaTUowHme9Z/CTeq/wkctVaqKVQ+8u2EowNwXI+535hqKHCFJie7PEoD
x9Yy41Qz1hsG4v2x158HvP+nSpjk1Cw6HBINo8+2W5+8vHK50Qpm1Zt+zY6+PJ5Xm86vly8vXJ7D
s4l3a0Bu7Lr9xl4te90YVyc9jiXxauvjH3eZcbAR9/s9LTCHkokI4skoTu7qIrrcu9wMSEDW61FK
fhfwotQjUtugRMvIl+DuxARl2V3uNuunZFa60qBB6qDE0EDaNMlwkpPGVtbB2zmjyLe87NlmHWOZ
ZqtrU6z2y3kSuHnRZp8MEvLwDEUTvSCzNHauU56xSTabomtUAFBzkxJbSJMnfkX5QMb3XH9sDS7J
fea+acCV9C+FcrD1myl5yLMGsnpB3q9ZbPEHqwvrOr/t9fFusiQ7arUSsYxogHrcBgl0oHyIwQUw
PEUgtTpx44QBVouWZU7OfQ8jZBogw5TyM9LDs5rh3FieMEAnLCh98+SsieF+ziF/4qjbWvuZXILQ
nOCijDIsKMmHabY2Otsms7A+6U7+1E39snMYMCXQuJCMzu7WKIp7FPEYBFzWeEursfL6j15sgPda
TNKlDO9zuZibmpkUfchUBEr3ka8AgTYKTzvoioCmpOvYgg2+ESIAjDcaG+S+36eVTtiMfCA7+0s+
l7syWRZQSUwAIkxkGdq+kFSgKXBhS6RyaTaTRx9qcKcrExRH4RoWw9l2Y3rJbRYNVuga+BBjZm+5
kXcBbeSSnYV3bXX1fLAs412jWg/KxPQxSdV3+BeaezM72fhodyrXepwWJJYBtVy3knSAFLTD0jAG
dBrLg+t3bSi7coeYl3CinFCVHifj3CYFQrT5i5nUMaaWxAhnw2uCMnK+Tuu70HHM0vlzGTWEISWI
L4W3vJC5koSGB4tlPYOYzebw6ZU53+klCPUE1XMgk4nocGm9xb2DiYCOS5C7HDYgbI9lUpqoYtp9
NxBb2Jso/ixkfEXuE68xYa5GNzY3URdOCOg2ZazQ6Ilwlj0atsyjHTQKRjAO+edjEtrtdFxw+Net
MzMp9ooguvfNDJ3DuMZGrQNRPAXJ+DUfiNNRS3XPzrzcGgva94FpPMtaiPFdHTFYBQYUTCOqGXrS
mtm6SfdQttMQqJVBBliI2EDAchosAv4apVOymRtycr8re5vVDf7aOHtqdYEQHliWvhway/qWmEOz
LbLChgOiXxnIGul0Ajqfud4D86q+cnQw1xqmBMKOAzE8rtBeNyRdaFAgoIhuOIqDJGk/j/YQn618
r9U03ihyNhHdgjOqGgxKagqNfjA2MEg2nr0M23KVPZseQXBavE8Izc1J4NKqDraSzk6PA+gebd2m
VupzN1HSthYdILX+YE1JYAraxD4gHqk7FtZTYTgv2F7r0AgTG/p8U7w4nW9sS0MSPxmhUhXhRHyj
+53GWX+AFU2DeC36wEVXQZt1n3IOs4MrAFbGbGYRg5EYX+pnGCfTrivogfjXhgUFShUbZGGMFuxy
n+oVvGffh7RmzunebyfCOCfjW4MisGg/ZzEph0Yt0gMLCH1MTg0p0TDI8tZZP6Rqiv0yTtqeiq6H
PQ98UiPIE0bwHZyxb7nNmhoP4ZDMpG8k8KJyChL6E/ERDW40A29FuRPxB0pmnMPlseUY04HNhkuu
cOlhhqDdFqv9mKLpxLthk/FJH1t/MzMeIbd7jbVti0CF/hS1/krQL3Jm9PJBxRE0GsnKOerOtkb+
HPTY4Lqao1Hi+bu04SznWaDX4TBh5jLHcc4WoETGT+wYNCIkvmxcIKoy0V6mhhmquSKl8oT+5BSd
gZ6NJbQpe1LObpy879bM8jI6Kj+gsMcjeBzUmL3kTnmsI65UoFg/29Y7/bJ+a2g2ecJ5cozorG+r
+t1DKI8abjxo4BkO8ZQ/ERgJeApA4L7MCGVI2a/d2eRJpyUZFpgbj4vBujl8q5t4OWBjfAZwO0Ks
MiAidlMZVKVv7jiqRyj2m7gmOoIgg6PrPqSAPWBpY69HQr6dbPpAJkibY6kIeS6Mgs1h+hUEDe8j
evscrahC82UcmxfRpoJmI13CZhAKzaEksS8tv87+9DqrsC4IIBm0+bYY6yEQun8CstWdhX+rk3JG
HGNGao0ZfWkhDR49OXCVkcYxKiQWDtPaQoYlbBld10GjkN23hEhPtqUT+YOoR6vRXelspYjBQLfk
En4iFRhI2bcnfz53BqekmJ0oaGV6j1Bw3Hb4zsY4BKaRB2DT1lhUtcfdhKjJRobT2f5BpKScVAyU
F9HelshwaNzKp6bgWrSYU7TP9QJvRMmiMZFqFuO9KSbaw+i03W2qD+ax+zRaNdFs6roeahYaRStr
yT95OmKluhlQJeOttZPyvfQdUKU2vRT09V5QclGJO4XwfXlqnW4FTqKtH3GsUjY028QQFiSNBGn9
Yp9pHZ9Zp+G1o8CyRfNMNobDHA1FbhoC95n3WqffJil+SfLzAF5UnBPdGjziWM6DptkH327QNVdI
MylfiE6JAicuzqmh37il/ciZ81n3CLRqamjybYaQh3rmx01GIZF1qbdzzYd65cpbZDegLKJ8wGzA
OkDHOkVhj0K+Oharn/RiKhXSfCm4pGMY9a7noYTXnbGoL1l+L+uaI0/6L6NEZlVn1WGOCdCMYn1m
rbMaBl1Y73Sa1fBA1Rccp+mObjPYVWmjsNILshW98vWX43rMNFosyBse9CwdQ9Wl2xi/2zGp7UPj
ocaBGhBG/rdIdc3OBkPBJM0g9gau/YZ64jBp2lfW/C70teY27kc7jBuWfuSiRDySPkkClsU1y4db
18KM2loq5TBVwHkStU/t7r5MsIERP32k6aLb47JFVqETpIgwqDVnUujLsSHrrH242JcnfMbYbEfC
0KLEhY4kqKoz8eCkdkwKjkuP1CLcS5cRrHg+s9NLWIng2Qv6vEO3d2zMRTpxkiJHZ7HWs3oJ4nFt
XrH+X09+gsVXmON+7tIT2Wt2OM3ydhbEc7BFBXGvcHnINDcPdLG3Pd2KkzXkTWjmHubWfgEx/ajk
M6zVJIC7XiH15cdBYLausPLokqETMlql/02bQ85RdkqZoJWOaZ5KJemGawY1IRJyWmj1E55RfltF
JR0i9bte/Mw+FoM5se5Zm2qt3THGSMgDa6ZeCgHc1nosm2SONfRjiPck2Lah95pHPqjKZGwCHa1n
gMG45sKAsuri9C+iF6uLPqYLxXJnER/ESaIL76HoRXuYpP4skPuEfbwhmbM6TXAqAJoTYQI5Fo2i
MeyWEb9I3zqfvbjTT13pToH0LbIC8niB6anTvvWKlyIBBrLkJSxtvNmEyWnY7nZ2XL4042ORwnRM
WC+kXt2UKfYSlDknvxEfZ0ziWZM9JYASaamL8TRARNiI1Hn18Txg98JU77PJ588QNUEygTZdXfhG
nD8v/mDwg1vbuPA/UwfSqDbTK5xUzCqh6ubm+H3MIm23lKcozibwivK9n/OzMVTiVOtPNQaxI/N0
dbLWTYQFYUQ6nb3NETpvh4q5Fm+DRtevVrLIk20NxKro1GB6jf2+nLN7rbGbvV3AOfX05qDpRANG
edVtKfpqCKGdOhb+w8WVU6/WnCl+y11PHZdoKUKzKZ+FMASxLAuZ4jKLD4kG0lJbQSNIGLu9YOPG
jEaEbl5/oaIgQ6lgsXGtoO9pkDe1zsChWJhsz+XHhsU2dASzJUVAA4LGcZL5vhrcES/RjK/WM45q
OLhYyMC19K9UD8/k0iScVt0Z8/aWCTrWJ+JYJ6lwYuDYzvy6wftsW8RB2nv8gzPaXxJaSpdh+4Vq
QdYLY8rqU6I58y5nLf9xUltTcW82Jomks59vUgFvwmyJfwRllO3n3GW4E1dGCJTCJWfrGNWraV7X
2m2M5gOGMkuHo/ksKwTdxMXM2e3BQWZHGB+QGa954yspxycteyiSPTur6ySakpO6K2zAOBNaha0r
4qcKCEjYp5gFhmJxyK1eS741dcZJi9CX7nPsCng97sKCpzhI8GQ45ZKe8ImX+IiYSNQWbCaFkS1a
xe0d9ubEoF5YGRSXw1wxAdyw8GQ73/kCQuRFZjWJ4sDsUhM0ohDDTrTLGd4ohRDaZuK32yBdUCm3
OiW1a5NNX09XTUakiLReihIvP7NyhF7eezEM2ulyQ7wdFVhki/upWDhG170raek/b/J6eB6rbg4n
2Gs/nm8ciMhCjvXucgPVDklMHg9XzBIvRfpuEcY9F9LudOm5iwzZrNY3rzaSBiaoeHXBso0cmHYf
FORTnxKHYM18ITpsQ5L9YaIl4RRWH0p0cdscs1fYf0pYjE6M5KxT0hR4eNd72eRsY4bmx5LrEGFx
dtfu4lKHB7pK/8UsCdiKJ/qCjbWD7sO20mru/DKWe91p3MOCENhtQNqM62u/bi7P5Smq4lib652/
fknDePfkpPCGUVWFM2Kdk0juTQuMUVxG6s2iuYJqiHY+2lAuoJXj3zQI9PYSceWp8t0o6BvGMJdI
T/C53g6wz+fLkASHJoPuisgqMCPfa2Sq4ks90CsoMk+WmIwkB7Pn3bMVa060oOofN9F6lTQk1W7a
rBGj642+MkjLwQwQahQsGwhtLimllxttuW+E5hwvl7VfT5s9JTrnkCps/aSvN8tQP5W95e8yb2gC
lVivUZfFRJyZ03lxOaigRDS7hWOUqWN1XJZsOpNRUlSEHqblrp7X3HknJ8V1PMZw4SMymlkDdK4u
0uHIKay7y02h6V/1oXq0e7fb9r7xsfHFwIUzAlXub/AMYwtobRrqZg8mqDMJZbWtfZfmexcr0rXk
yNtaRlwGIjOsKz1lbp2nz5kS8ZfVpU4q7tA7a/UVB9I1kldrxMzfgbc8R0t0L8vWfaxrSgOIjrWs
OdXLyL6LfILnCpl/63GBRpDOTkkN7Kaxlipw5lThzc+qbU8V8TRgvLLdmPGkxcZgxvlxbs2XRS+O
4AKHL7jsR6aiQNhS8amrUyjTUOI2s8CHvWLthzLOtlOK9WXw9PloW/Z3UG1PoA2Bxg+6Cmfh7uXE
9iyS1fywJAlZ0OVrVBTGW9lUJ5oCnxTepYc2d2LS84hcZ2olUeqMSC3i+aZOQI/63hIkC1vLqrdc
eoUps4nKP9q96V7jYKhI5lPg17zJv0rqr2DpxJmp+xrnxw7EDFq0NWGb+IElWRErhQE/Ndn5xrVR
rPnS4FVi6gmFLidsJ3fYs7sN2gZtaBa17dUUzdFVDKbbnl7VLLMXE11dr/fOLp3FEyK/V+9THhv+
DVfFOGhXk7C0cY33PmDjGgJgLUt11edLFy6ab+9d1flXBOuRsdH1xEcUAk9U4e5HOYOcIm0VNY3a
u+K9leVyRCs37fHvonwRnrbLu+ipWggXjXUKjNS15uum69RO9M4YSG/6ik4HFzX0C1l51lauWbwX
tM3gx25A15I6cL0IayvVRiUZ0nu9Q8A3EHXqGxMhrCz/2egsJ6/FWFFp6dPlKWohdSKoAu7P5Uap
AX7JJLB4moseDGuP6RJV3K9NXKJ3AuCdnHx+Fwq1ZNvK4ADMMRuFqYVMbF2529GfDrGQIUze8gT2
qDzhBLtjVz/9eIqZB03X2nQ+Ql6OQ9MFEHe50dd7ntOEVd/kW7JCuNTLO2hz6nh5XXClP3Vszxiq
SmoFgJhofkwkBNsLTeYCkrncmHMXKNByW11nYM18Ba2jTQfhdCl6oo5f+nIvN9Ic3YeBH4edTsW2
xl0nuvNslIeZA8UxjG9G48l9nRTHApvngQx2/2zGHTr8kYYh4YZrtAntFlWmhzrmnzfOuUOV6zNz
mldjx7DnhCk3jP1YP7S72cjEdox6g9zgBpj27Hwf1WycleWdPY+Yh5IoUfLNh11OhkCcQvuZxhPv
TnJylD05i0DL4dI9TkwE/OAUgXVXzW3a8FkjfBNu7LvYjKMd8E/4PWqKrjla4UOpiiUSW4zcaVmy
a0FH3HrgqKdy3FeiIeiZAZ5HU5320RQAZmepie8GgSNuxBAJwjjIG9M8uqn7gF/wnaZWtuf/nSHX
qKXe7vIlQRVXjx8zhAvs2eKd8gDNMdbQNi3/AoQNKsNRVpKi3IGEb9OPeSK+D6os2Rxl1WaKJXTS
iHyFeZ/5GZ2eLupD/PSITtnnd6RCzA2XaHxz+FH3NDXEwdd0BmhaOu6EHc0ba5ink485n14pvkXi
nqiIlqYAWJuRYC+YMwsbaL13lVk6+N3F/VpmPhDN/Kpo1MRIg1/fX5DbuWQd7Rpzzm4bH+t36xg2
rmpSrvUqqGnyBnwyxU3m8N3DuoYty3lQRrZ3h+WRxC/QM8S879KE7jWudMT0AoxHRvy7q6XGbaWM
oDA1DlAvuRL8cUiZYyl3zClknLGJM7+5JmiMEiP9Puv0dCe/uZqZBwD1KkgS9e2DWRAnqpOyvvSI
fTvtrBiEbppee6TR/7hrIuYvtfF5RLF2XMvYcnrV2V1vUlPvHool+RxTFT10Nb82qjO6531Bw5ly
MMnjRzYCqbjuVTHRFZdoBYh3sCKueMsaSVoXTw6OLZeaeEThfz2v/+hGWc0Veru5ih3MmOab23hL
6PbPRMET6lW4Hxn9PNsWOhk5WNaeTGM8X7RC0HTi6fXqG1wnEYMFbQ1chUwsUXJ20jDJU8Srl3I1
K7UM2IYeeu38iVxjLNyGevK8PDQc5Qc1a9aq9blqRgBBapgOmZjRNntGHQ4I2wjziQ657TyYJgOB
ZJX3ooTeLYZDQjTm3Y7s+byo21PRgeor8ug+i64HBSxrMVtC6pma6NEER8RB46u0hkYApFUNetJW
N/qtFTPqKXzByFx81/z+mzDljVkiyYy1Kqcw/hLLOznE0VEBk6NrGKNryqBhSzw2kU28xMoB4rOv
jEKYWwPgJI44wiHbpeGPpbOoRCdPa1/s1nqf30qmhAD9y2usG/ZVEctPZQotHQfeBF4IFCFHd58H
umOyZavvVCIE6bV0rSwtnPHWPnUWB4i7PEJ38dgvicCKrfI8JC8I6znTJpS2i/M5NSZgD0qEfafE
6hQmswNTFFzWQK8rFY7wsbkCg0GPiW8NItos8CghJaVBa36u0nQM0kx8tHrzayJIBm6gtm7kUj2X
Ba1yY8AQRz7yuWUWH/bzTKlMN7FUxtNCO7xVYRxxztWD9RThwztE7ghfOnvKLLQzfrqUOOspfgrf
C2WqJAtF+RobyGJr26Ej1S5bweRkazSoBI0D0ohN14spJC+pQszyMcMUBd7psOCCxOOlPeh61D9K
Cwqz8r+UGboKfjh/37OkdyhjALG8I/5NUWeiWPPqct2ggdA2Sq5GkgoqjTsQl14B8Rth/qZT8tTl
zBRghGrHYaJv7KvU2DkCYopW2RikQehAooChmifaV3gtezuKgtro4hCxGlILrGs7rwXN5WILsjUI
1QTttGTAWuXs0FYw2VxLbeuat6I4jwZnWpN+bNifbZy2rvaVzrCii41nl/izPXvm4wJOKEb7Detm
beChEUUgcUVofL+fcugL6rYjo6HNW2erC4k2vb1e2N3xh8gem1q8m+1yYLLGz+9OXyZouJtI+sOx
aPJr+ZRl7Buns2Ojhy4bhz+Dz1uMsm6uI9zynZa/EOxMsZL0nxgi2NtGmLcpHcJjWmnnxkbHai24
3IRFBZL3t7PEIccFvthC7HLDBRRcUoHTI1uYs74lS2bbu6XYzbD1tKZB4Zr7b30E2IYQSOcaqeBx
XE+ojh5RhBAIgyfxEjXbAbvmFOE60Tm0etFUEUltxiRdz6vZaOjYA+nuznM8vO+wbtiWcxQSpp67
L3Q33xrIDqG1qgmno4v84gm4C+Mg1EZiLRJj8QbS6pwp8m9Ya4JlLo6OzozId3EwfcMkWBb6Ni9d
1Enp2jIisb1Y8VCw/3MzfWXC1oRJj56P7r0dWFr62FaZs4GH/TASFbDRZwZ2Jad0QJQNvL2atBh4
d0BVu/kJcAbY2RZ5XTPPiAWZQAJ5CIoObXqWShZVF6e8rcjB8RBaEVATt26Yu0hwLEVdqVOuNzPi
w9j43OQ2h6bppJtmNK4TBpxTXr5ab6mdixuzXp3sbYJosrKOdoNsa3KBUiHHAeEC78SePWczeN07
a4y7bXTX24IaO5OVzWCFNYNMKjqvchl2XuF/rWhRuQuj4HQiKsX1bpjlOiF8aXNbjVaVe1BI4BnD
4+OH/PvG1fT2lJpgGv947tdDbSErfMN2LN42JQaFZMWOlr2ICQBe7yY6sYAMGJNmywgHv0uxInO5
slUnZHBcEH99fRuZzL8R8tWXb798zW93f7zd+uXV2kxwTE4PY30LwFy3BM4sTPHWD1xvLt/76+GP
H+LX5/321n98+Y/PU1ONAx1rTThHKfC/9VOmtZsTr28+2SlF9uWjDUcaGEj1gQxt86O+iGTvxnpJ
VEf/RlMMyX1fZ/um8irIOSLd1anzBjHhMI6fkqbiakgcvFQA2123PeVN+SVdJvUiUdiW0nWvPBPh
ODIrOlbrrsSffKqhP++WK4uz8djgQJZ/idatCvXTz5vUc1CEXB6jOkAverkrTb9hzLN+Vae7q2Of
fi8y6qo4//n65f1crNI/3yVfP+3yRZcbx0z/eqcfT1qYcKSDqQlh44/PvTz/68f68V6/Hv96r//8
OUvrvaO7miFpoNudauD8EMPhWkoEl4dyPU67v1+93Ls8d3n18vByc3mDXw//6Xv/6a2KoZqo2/hf
tOtwhEEbfSUa9TG/LQf4+vgfnxQALn5/vVq/Kfn1TZfHl+90GnY/g3eEh4C4d+CQZl7N3ahy1c+7
l5cuNyvQhGSj469v//Uj/HpOENL5P+zAXOVub1Wt2iSWffd//89P+dsq6vo3D3aXPOn74XurHr53
Q97/7n38/33xZyr1vxCYkReN5us/NlcG3/PX6bX9N/KyH9/zl7PS/qBbPo11x7FRylL3/a0uc+0P
ruei0HbIceQFhGx/icv8D6zWuC59YWG9FKsd86exUngfEL4YaEcdIpQuMdd//fY/lZn84X44Qf9B
qUkiJ9qx342VcPvZTntoyzwMm7rzh16RKZ1MjcVvDmNWOQGa29NiMCLjEsxixiyEAWAHnw7XBtPm
Ffmrjc5uSpryYIzTHBRwSDYxG5mNbRQ0HrVuo1JAr3QoQNFkbnOGA5ZvQh2b+q7u+vg8lsSFeXTB
6mw0g6kye3hl7TbP5NXQMRLR4hfPIVent3tn2znOQPxzjAkFzkNgNGxVfcfbo2xa8REFg0UTY53F
YBadkNQtoObeyk+pvuN/WvZWt8rd+RXhF/i7sew+W7N9U9X8WgbDvSF/wZDpBZE10H1o+kApggDX
Vr0SegxDK7phW4hVGgzSrjUpTaIWZ8oSrWgqex9hGnus0vysx9h2tMHuaTEwIHZUvC8Xa49Vu7lu
DTtiS46cvJiP3oBGxtVJ+bG67M6M4xcnyo1HL6E7nXlXEDVZ+BdOaV09DaSwbTRsNpteUtujQoJJ
lLrudiaHeLPE+pdF7zZeiUdiMe3HaTLr3Wxl2WMUu1+SGgfVtWhxu099J3etZXxfGKVtU7e+MXLT
AD7uM4ZAPmAWSt+0XfIyQEqLNROEYsv0oTCY4lAM7ZxpVyCm5fJbUN32IcfQezZhqRA1U+c27R8v
xhfH4H8f6mYPQyFmdzwj67UJ8JIO9AEv/mZrEGZKBAbkXZn37QjxMxu6re9nMpgGSV4e1Vh4KzPz
BiDzFMAJeFcWVb57WkadrbxRFddDkm4KC9RjBEnP7Zxm27WAtesEuFLafDNWUI3dKDfIHKfe2mlx
J/kgB13JyhK97ivUz4Np3hP+vVHCJUtnuDYiVGdyLh/RxCTbJKL5C8CbmXRNCZaVI/qk7ph58b3p
FVeVgo6jf23r4q5u8K9o2JPiiCiRNOWfAovyhW31cU1qYee+VJgLhQDzlr00NvJjt6oeB8Axrlfm
zxkORlyIRU+SnJAyIOK7DQpXO9C4GunDEXsW3cZDw7w42kVu6hDCyW8+DljfaNZuO8ApdWEYYTEy
O6L/jTpQj+GW5AcRa/WuADEMbLKGERNT53KOb2qyx6ppslBzuYeBlgsX+mk+gqkK6NvjQZtFuRdl
Tvpbg6SnJgoiSeMnx8CdVfZ9Q6VcvKcefkt57iav2VW+QbagduoR+GyG1kXh7j0ObTfdOm1xVejO
3l3qR0dT/QPhCwCwmGxCP3oWdb6bp+TdMJnWw7nMJ/uAz9ljB9s3OJn9Q6oelRLdLp/xLcGCpbd+
7eaEbeb0Ish6TNgd1ni0fQZgXZGi78/cXSwyNoMFDRy3aZDOdewFM5aarB2TY/21ze3ozr6Bu4rN
RGg3GIxlWK9rG3B/bVNFcRpExic1zVUY6+NDkbhwfZlBjXi2NoNi5w85vmTI4rZtEDkVMU/aBFnF
ae4blc9XYpmTjYkRgX6QindSlGhMktraFxUiOEOxOo35g9f41gFzFpodRbc4Q3zqDj1eXKnf+uPi
I5DAmDlU24gWUCVRkZDP/kjDB+1qX7yTtGvs+wW0t5LGm5uctAIPz/QYdelhpFnAPgISBE1S484l
rTbw1XQzqntTpOd+jZsTgu1bTWaqF+lvBFWSQWECvjfLxyQeks1oMhWwh8g5029xz+k8GsfSUbvR
K2KipwkwyHFtnWuTmTKSobcLue7CsINKTgNEW75BZaeLpOhVz8+pAWPMMcBmjra3R2PXH9SQ3ENW
mve+wf6/ijyuG27rnE3Tjo/MueDWPbfrwm8a83DWDSZuVY7ysND1/rCsc0iArtssSlfbf5Nd2Tkp
2LGSx9yjp5pN9n7wpplFh3VU+cmyuqcBkkTmuClE9w7pZGVKLnhKFImHSd7Z+3g07zRyq8/lmGCR
RHa6ZdRYnGU+6DjQ+DjUICmM6eWmx5uPMKy6FrPSz2Qm2AF/CqKPcGPIxgfhXYpP/rCke3yT/lmN
TX0QxFJUKY3LtFSkaraWEyS9Rfzr+lO0683lXrO8S/q8p8sDLC3zgQPtx09ZkvJLdCvNhA6v8oK1
ZlQNfcEfd2nPHkmAsX3CTmJHPFU6lE9tkAeFTyFsLfN+Xof7MA1GSdwCqWNkLqz3ytXmY2kKf2eK
TqZaxveCINuwUk0DOuXzmPNs5OR7cNrLtjUtTIHKugMBRq6dv1zna15DLMryaGBVxHU07ydtuW5m
bLyXsup/HQ7/ogA1LM+j+vuPK9AjXKDX8vV3f8PP7/nL32B9QFArbBcXAWI3Z7UP/PQ3eN4HHf6X
tVZ/q/NhfekvtofxwbV9V9ddFwatY2Fi+LsEdT9gl8CI4OBt8KlSvf+Kv0EQ3v1HDeoZguoTsoiN
9sczzT/8DYPZyWRBaw/RcrdQiuWOWDs0SXEbKZkRDUvTRg4ufOE52Tkp82ZLAX7D9nQPapTZNg5a
Ky/RCekJUvUetjGzgX0xOCn1wWvfFRpYLfMrpjcVWKVx3+LeOY1Z8tq4UobThFSqsrz+XFWsPjkp
SlxEgDdNjtSvOi3ZLZWGAArA7bGfP+PszK70bNnXgwA7OhG96ZltkAH2J7GhHECDkUuZlzKUarwa
lY/GpUJXnnv6te07nJhmmW2bJv2qTORfmkWS3jpaKSMA9HU/PBAtuGnhv2/cZHS4Ptrs8BBF90IQ
NGgOaiNJl1W2+1Jp0JVUYTB7bfGOaRZru9fsq3iC4oRgdRiN6trocI0yXkqt8pvt2F9Skm1BWNa4
Xuv38RNQmJDhQH4eqtQj/xhJryntnZ8yQ1UamAhacC36GSYHDM3kdjTsw0RbPvcnsYtsaraqLo76
+CoH/3s20j023asiz/ZjadzqcW7uG7TR2N2aZxu2bg3bgA2dvI5wXxCANFy1A2SoJJF3BdGcO7Oy
vsaW7G8loO2NmzkNGUP6o/bIgBDyaIcXV9BabftyOHnS2Cmz9G/8aNbvm+E97W9904w/TbNXBQQ5
ZIFwzbeBTdFpcoYtVypE6FwQbqxioCnrPqh1+6AoKG+b/D5L+cCRAQisfTTaixvfdXnvHotee9BE
aeBQzL45ZB6Qi4ph2rf9hv0ONujELR6qEcqjNOCsS0CyGwBTXYCl6L7zSO3KnRSrfp2/YXbJT1Tg
ezrhmC0o2YPO1bpD4mkfkzLa+YQY3UsuOvzrCgWpMC7PIwYXhqLLrnuuiIDDcqMeeowWAfv/7hi5
kKdNp77CELTzOyxnmiAQY+64KjGEPCtiUW5KH4TtEOFy7XXn8f8xdx47kmPZlv2XHjcfqMWgJ5Sm
zVyLCeHh4U6tNb/+LXp2VWQV3gO6J40GEpEuzdzIa1ecs/faU1bVL9ThF3i0JiodGjiV6oe4r+0x
Ise77PNNCM8xxxhy11QJdqho6vRC8ozaaOtJEaQxR9OejrIv5Cg1ZM6YO90CmCxlJRVUNISairJF
EfDuAFr1sYKAqXk3JnV+HADJWVs4/BphQUjBepmDIOKlEFjapsYD2HuFRDQ6c1mb9lA0rSNT75Iq
LNNINRyxyCd3Eov4hPLyI1n1l6FbREeYsL5bw7ucjtd0UWCBJSkb8r6+F8xIO+XNHUEA5oVCLB3d
FIssELnUHY2vLErS/YQGKlxHOZBUZKBCH/0i7Rc/8hIH1lp8Cll2iRVhCaCa7WTutycPMTONsIC3
bDWbI0OylYKzerQRcguOIqW6B35/dfWJBjD8zdtSAm7HAK4RO9/rPpX8qTdIUGn613RpCN0y413e
IQIz188yN1XsRFslnTz4cq43CmV/N2jDVyZGFK5lIBB5sqDoEmYHQkxho+Wwc91Q75uzwuVSQami
iMeRBDQWEvVJloFqS6KLtwQ6JFk1Zab5YrHusDmYblytmWfUTECqFpkeRpfd2KdnYOF0PnVM7vm4
Was4X9dSJYAuoa48UOBndOznct6BVGcTHemTm5YNQhoDY4FJ/xbh3jxoyllFRO4l7LnZZ8RwUZV7
sTbetJC8kagoSMB8yeUh8YshexGwUCDTjsmBnoh6WuHvCFYDH1dZotes121rrjtb7EvmCL1CHGO9
xkRRetBwwX3LoxnMbfMRNfJlTPBaUNZ4Npfa2MGTE9w4K3ftlHxJVTXdWRZ0cnU1HwvE3v5WRHyo
kq3xWkwBuu1buA73cwI/KdLFypNaUpIs5nEy1Ro3m1MC+2BBW+Y34nCCTuSB4nSh3mnJl9nPfaDT
w60nrUE3DmoiVYfXlS5wR2/PqlNQfPm9MIv3vdj8Vk1O/8lY9L5BhzzMWfKSZcsaIJgTOQl2HRzS
NUFHslCPRIzMlRMPQbSxeFJZcWvxgre6vgLiBgsvrWdT6qBS1LEQKM1bKaoJ6nLhpGSEt2XV+jE3
aR2sUvxFwXI+pca3tEb6PrfQzC0gF3WF46vkoZod7tA1V06zXpUwXe9VgugcOYOHMQ8yVyFddi3o
rS0zsQqSSbum1sLp20A8RHt8wiJidh5wItjwgzPPxkM0oSgR6LXooPqUWSNmKR9q9qkCdWFxbU6d
uX6EJLUcsjp7xlo8Xaxa20dYGQh9mOv7Yk52WQbjX0XY6euh6JhJpJ0RF91NMoeaotucQZwIEdWR
k9iJ9RfhNOKpzXC9KQnBBLI+fOgtPqpFg7NBAiRIeZosIdX0QBsoVOU0K9IeI5auYaqgNFAdKZT+
WhXtIqaN8KxwAh1U69eInMrrGxMBUirX/gaKR1ZW3gQNa1fEeptY6+9sHH6Be0ahpqZY5PpyOTIp
HVIsgqFcQAQ0tYcFMp8rhCJHyYGlYlilyUUV/sjZkLm80NH6EpxTSwS0zhSwXblcH5s6E7yhz291
wVrI7l335UoMAYU+xrVFOubCdNbXc3pue2RNOhK/uS3gwKTx4oAyB8nEQdKdpW8ZG2lg0rKj0b2L
BkN3F+pi8dqjki5YoJudtUoLDf0Iljshz7RQRfI/QMDZUUyWTd6b1xJWKa3qV2J+C3eT16VJlJ21
LnaRjovHxRBv0YIVS15H8pbHzfcyyh+0iUhUNAbjHI1YsNQOPgh9NssR1f63FGnzCWZQ4mo5BSON
V5I+VsRcOVLVkrE9VH4lVU+62rz3aLh3GR1O7NWK7vXWAWJGjre+VVxmQ1OaTLcWipc4abAbjtv5
Ja99SFXqBgdmzq5nwZOF9VfSxZUjpeWlrTSd1R0xmZSoz3Ivyb5cY1rM/dFqn+ubiJepMgudPl7M
Il+T4GD2cFVSktiQGaxIVdZPchRhT7LTgxQ3HFMZGU+NyGlHy/Aw1VkT1As1RA7udPL6jk1cy8SW
RZNt5qB0Fqg7qA4JrQobhE7Ma1IDmlzYHJkjvcq58fMKERtLxLAftWRyUNsx0yLDjQT2INWaPptK
I17T4hwL1kOS9QJeAoiOurR4akOraO2OqOTJxlyS0V3X0S0IlUPp/Lwy0c9axUapQhSTm/4oAf4v
hZSDZJUKvlmxCzTmZt+3jbzvQ6CrRX1B1/P+V7Inu3x04xNxlKqeLMcwRrI+gx3PjPJBNsi5mksz
yZFX0OYzlrA6gP2jpQbLi2j1AqyEIGH4yFuSrobwMVHjxyScKcKN7ejmRNDT+1fbihBqrApmiDtY
3/7RgIQefLpW//vzny+yx5b2GV4P7H45vRmEsk3GZMrvkotk8HqFKlGAhapz7lEyiICD8O0SZKeP
3vLaDCjfWEVo52wf/Vef/ldfm0fAS1aWGPbP7+Y09am3UI/8bx/l5+fCRpKR1GG9dtgRjX/7aS0r
SsAl//wbIIEUyBNzSFR/vvO3D//8URQDVrsx2xyT2D9egSDIVIciYFeiyWbqr8f9P32VUhRz8qqR
WfMWeF8anSzHf16lv17Bz0NlWwZqoaCq//Ptqi11cHaZ6fxkluJ4dADBKDvtZyi0W1/4r3DTbQT8
fNRRg3GjkOXszzfalunG2EYZlvPCkXpqtboEJ9mOf/wtPzafn3/CtDxWbOYDKeeublPd3/75+ZqF
IhwaYYZnqkzXALHtDutNeRgo6x4ynAGU3jEnd4YMAFAsm9jP6UHL2w0FsYbod0sOtooZlrxGZvDP
R//2NbJddoiwh2Ax2Lcc5Qafp2phtFhydoAayXT95nvXN1+9rGUNz9Ny+o1LGUhhgbg/SQY0+hHQ
s+15/vyzbM/449r58zU05ggKVjoTmwn/RwlKYqngh1N2SkzsSX++Po6z5W+pnz9Zn4NRc+KmDog8
ZpOPxvo9OgGkwJpqZQyWBmHdz3cUAzOhPLYkhGyaxc1S9fPRv30qo2j1V6y6MnleFl2j7S8gPzwJ
fqSy2K7av0SzMGj/kfZYjzDEtsREfevgtlu39i+70/bpX19j3IF8toNsf1v89XCrEvuW0qwo+gNM
9xfRsoMc90YX37fe5GcnYJ3nl/lAiX6/+I3buVoAq78zdtMAT8y/rYeXyQ96L7d1OPAezdglPaFP
k9Z9+BCM2aE45aYThA+tp91BE/RPuj065Do4aESC9dC5ut16b9uTnZic6TnfstZ9SU3nNDvZ/oV4
4BdT8PXr8skXBpcnzO3wgYYQ2T9SgSL0gTd2UJxewoce4gIbnWRwYuQhh2TPLviOvw1sFk+OUMBm
Cvvu3NJuXOmwOpPb2+PkNrFbtW5tPRTogmOuxaJA6HKmV1pPannlsqxF0K23Svvk8iy4vdd1b2mv
9Ozn93m5lhZSvKTfxfIBZHYPhn3xRcHvBmcsPGu5NutNN/Zh5M3rXpR1NjkXnjuk8hd5OTv16Qax
dLCl0MP93qSnHAVDa4/fJe5cCzmWiwIQNIA5vfB3ZKfBDPgz1MHGiY2dAk0Yi8I+nXhZBHZ2ClHi
uH09PuBTYnrrdb8uDnnLSYKt0FOvcRmI09FCsVfZ3AS2BLp1Njkwf6IwlcmfmDgO76T3MfT4qoYt
anJDhOTZw0T/osGh36G0xEd8YfO/PdlMO8zlLlSvq+rjj8sGhKMOeSTYq5M9OvqFig6CvuvKukba
umcle4YF/nWnRPvfMD9tHVDPfDCvzd40rzkpBSH2pPCmvlSeHDDfyXeEuGlooTbVaJA9L4uTPCtX
avXgARz6TDDCz/TkxnN8EHilBxWB+iMnTKlxJvOX+CkOYCSAKQTxL/EG1ZwLNn4h/CnfuTrIO8N7
ZkXbki95/IGDzo8fRxcAxPJr1z2Kvjczs56qfdKee8Gziq96Y/jv8YbfZ07+qyzO6aRjLnmWWr+N
APEBIryHyu/iOrSt7/CTzSK6JebAC8EH8rG/lE95fRL23ypvnGZ6G/dzftfLO3jYxR5bOIVthz4l
IxoZvttA4CzQTLHF0fKD8j1/k0eCIeaUfjAEBk2gO7wHEe+SKvQwXorfNYjQZymlpB1graoXj/uU
Puv1nYUGK6sfAVVHzV1XvvHriKsAc3E91CvILmSS3HVQigzeeX4n4rleroxHbtngvGCH+Qz45vBK
reRdol3ijBzecyLXPAZSjlPmm0SBGfj4vbTlr115bgIhASvl39z+zX7A+6YGA3Cn1mcGVxRjJNme
UuPOmg8lHpRnXhwPyRsi5sYa3X1PoIW6jWhE0YvgM/DX9VwiWQcDyYOiaOumI+pQJoNF/hZGzvID
djm/A68ioXc+xdGZQZkbrkJLU/X54rDg4yoBWpJKsl2lMjtk5lNTP1r156D8jhsnsApgYfuK5MqB
8FFgVT4PmaQnof3VAXLlATTzgfQzOFwjm/sRhkcpBdK07KThQwlvI7xY3vJFQ/eywVj3jgKJ/ouT
Vze5PpsPtJyaHqApd2RC1cn7G3YglZX9yFkcMT8PEVe/X0rbqsBrelHLRszlvUctULOJbwwzHw+5
sR+Q5TvqpynZi5+1+2G9We/mlTsstzuu6+h8JI557e1LEt9rwfLJO1hHL7iVDDkQOVO7I/PE2BXW
dVK9D+VOCTCj5g5TeUYWEbMnH3E7MIQcYGYyBzPHvjGUeI5AOgxICpn5tzHGL62H8lvjE48/5VQ+
U2ci1JXdGBpt6E3WR43S9UH4ainUvfNW6RJ7+QSl4SH1bHcqpPjqsvjqg34lieBnaiJTHFU5Ez3t
Fu5Ybs+H5bW34wvXgLobVYxgVV8HCQu4F14Xf5Lt6JGZMzlx48DEcrWM4Yk/gVwsTtYOUecMXnP2
Fx838vLJ7MNUCk6M15WZLIvhTjpIwbZyqJE7eolTb7MmsQbUlVwO9wQQcz7Dc8VrMAI08PrVzFhJ
txwNxMJB+S28Vyzugj8euFmUceSrLiFR9oq9Ba0WMVv6/qY+COevGRn3J5cO8SOWMHw2bMgQM/Hw
6QuVFKZdDXsSeABGveQyVf88vVIQzuhU5Nw6H8a7x9Unc+Sut6dX07bejTuWP+6jEXCB4o/pkw+C
CQTEtopkCVFVfm+XrMMs7CI3elsJVZfZQToIT2PMnWJsKOWtpiFuXlMDe5K/3oHm8Bha/K2QWpzi
xMGe4dDaJrdD4XKxlcz220t2xM8PRh7LheGEtHrR1VMABRUeWHe861dWYlxHDi2+u4LHYz0IXox3
jmGnmgeOwd4Q7Vc7SiBehbPwJB24Sfz3kj7PzicXQX8giJG5hLXgzBXnQ14/L4vBzxI6Hrb3KemS
HqpIusV3LC+bnLp6zp9lQkW96sTyHD4Y595jRCvMUYFFT3KbmYwzq592x7usOPGw6UdcHmXunyNH
4G92POMasJQBJKMHHUwWY4bBwpmU32SqpM7qM4t2r2/8MnsUWAC2VRyZKnFSrrvkxI1n8smfmQYl
wq54tdWJV8Yc8Mrirp3feBXKO68GMCprKFcWhzggFp+nMt7f2u6UsKC+8w8Vz8VhQo0eGfYFmnzP
uBsEBjTm0e0GKaoff5TasWOd3NP5d5klGaz0fPgDjIArXLSucsf8z2/N2yDV4ZaGXv7Nn8Xiz1Nw
FF93Q4tt8tZ98rYOjYC7gvtrE0dgeIGDyrx6Holk27OLEk785qLvZvNhG6Wql0uBzEA/KSKi1z1F
45nNAgrcW/5NLd5ktxfd489dg2WdH6gfxBRehyfWzZ45tXnHeWxr2nTjEhDkcksXp5uCARDyHiEC
ju4jxNmtps+oB++jklUGPhyuB6ZZIg2Fe4Ni4A4atKNJB8K2TxQ/Rmolcdfxc+3gk3t3zONkt4LH
LPa4I2hqIbSsu1vbOr3+WNM+yNGSw8TUzh/mA4d0u9ZspoZ5m+Rk5NDONF8i4+m2NK9lEeQw+N4n
brxINQDXBIBAcqaJo8j6fm+E62m7+BLhcmzR/GR6eMkLKos+2yZEJvAjxqP8IEsnvbgyRYFRs6fP
mURDKhhbEaB26Ii8sZxOPMyUpGiY8PKzqs2NF/qVda6rZ+2sW3S9PbJJXAmIvF+WF2v21HEbBmZ1
rtutNuw8RZ1kr+Ylbv1lubEzF6dArs4xw5UdsXpUXVFBKsBh22MPst5HZ63y0OfHxZfJWf+ZpdV4
SjlRMoAjT+F9Grm0ftjTbAPs1DCPsNf/ZMyynLPPZuwWuxnGza1V/e5t3BKMnV6zJTHINb95XYa9
uA99bvRAwobqz6rPGliWx9i8AI2e72bzIqEfoO2OGEXxgiBgkuvbe+GpbX1GWvXKfMUIIJ5Yo6Y9
+4N1LtgORW5Sn9XExXAbIC1dmQWYVqAHUgCT9zQFOWGwW5kd8beZBIroCeLjBKcXcpLhMraCuHI7
zjssr+zdbLm2zccSFAdHAzbAA8vnTrrkgAUYKexT2AhPLFCOcp6XnYzN/dR9zt13UdL8u6O7V2pc
zF47yI/Se+PypjQCQnmznPPGkTREk60xE7J6UEhUCamyA529NVSk+1DdGb+sVuLAH781Mh7PDzw4
KkeZhNRPAGv9M84t9RBxRPVhtK/tkUth7ov3utrPxkGFPdViW7KJwSIQPCeu5JrcCR57S09jcO3Y
2LYeA7AHElQkJ5ENiXLu3nre7kXAQsqutb/Xd7Qsch0ajiPa9QVL2ydvObgyvIlBGdFdLkj6RFtj
Q6XAu7NaLoIGKl9QmV6oNy3U4xEgUh367L9ZpoyjVXoo24Uzkwk3N1aDPkPf4UbCDqVIcZ7OFB9p
dnZ3Iszn4n3DJx/otNA9iX2RAiJblwJ5GE6k0VN1D/8eXF9aYhPlWn2/IKWabMGZWxq1CBBv4lsj
bENo5q2M3XD4TYKkfWsAPUFQECjH/jbjWy86xDNOdLpxnAuv8CfW1pmVs9Ac+crCyfu5mmztspQY
VF2VmR/4yvw6ayD3e6eDL+J11peuMwu9DRtnCtjbweQ7dI9SZyh9JB3qcNfHV0v8oKHOS9GTAGJx
xO4Z23zl6aKfOebjveV0fnz52ZiQ5sPh6N268MYx7rHrFl/R03JjwSOL10TJIx5TKrtyw8y4Gw8U
YvpDISQErJ9ShW1IIDjL74gi/f2gutmxZBm0yxdhwKNsh4/hjkP3DNEqViq30okO/skg7yeaPXfa
fUdhWIWIExQ976Qep3cDAMKhaDySotdHnJxil+09ukXg0Np9eAerVvmdA4d4BmIiMGXgQCRb+CE6
U9/V7i1yv2oiVmms7esmmGhGPkgrPiKXaUx6D0/WfU8KZdWbGcNy3KXpxKrIbVbHfRKYMpxg5pf5
wPzDUMB5xlZVsHNl1xgnrb+0NNpbBEN3CVbS6XHNX9XRq+IliOM3hT+Aii6wK/SPiEF1RAf4a5z2
mn+uijvclW/Te5NzlHdZgZklj0RmuMmJgOnQtg4dAUY2gAxAN+0v/h9f86v81N9oxBBPgDOIYrQ+
oj67IHsIVReP2ryhezzhXMholbyGShvCgw9mDFx6KULQyW4o0YKzlz38rqd6DwbpwLWbGmA676s/
n7RTzOzm9adIYibEmcT24MMMztFufQS6DeHJivGvcUVGvDFupL+jXnCbhlDBwy4FjrRw3nPW+KMT
zJto8J6q98TdvltQ2ZgzWcy95jkyXfOsP1Fk8YApILGA9sR4lxm1L/jpQskv6bRTuKOPavm4VmvO
V7vYl9ijgF7CI5ufk4zifnaM2NBbV+F4RFdMG0O/i45NED3Jww7yTRbAvcctGF+ZTdW37DwfNdFW
drBylJ3iFhvDz46JgASXIkGyO2pXTMUPMrMCeJndDCeGXueHYiciw8dpX8t9SfPHDd+aQEQ+rQaV
12HwC9TTgJjKbm4P4UVz45NxFSgp2Ma18kjKXGyCs3aD4MXsQuVT8T1zvLtC/5kfEy/3IbZF66v+
Fr0PT+ilxfiQus2TyhXf8Rd3TrqeRPQIvdPMNsvqi3RPVnF1XrJLJR8r/GfdAzcaoAyzh73hzeBo
+7S2JnJyK5QYbLaC6jwBgmNOrByLOf9S9zb2ZK97TV+YRcU3OmRRIHGVFcSjzN/HSkWHgZGJdJP3
OnnUgb8VtnTfqDewchIsOXVvSt/susx2xx5BbPdp4pTsujfBMdVQ0X7j6MTyxw5BwDDI3qxC9NHO
hNhGr9v/K63niuP4S09EKx5WLyqcbt/CPmbOPMYzBGocGG4a7Qt4g7hPVgxsznCaXg0kCOxpzZfi
hE9PMyGSL0H7soXdRZ5KqqVoR14tHGlmcaqipUOrzUQYZCOZG+5U0yWehsABGjMF5lu0lwRB7KH/
AnRujQA0F43BJ7abnNCX10x218Vjq4/B0Lqt0h2lfnFfbmd2lCRewpMg1BV8qhnCefE/GAWyzRRn
FAFtmyV9B6QIPdKLL9DYftP649SEc9Ogb2JHT/i01QfD618s/YDEwk6eB8OPyh2xZHb4ts3e0VNP
awh04fwKK/9l+IUfjKBmTlefGtUT19ploHIsJ1z2YnfKlvfuO69rW0ExwTxunUF5ErzD++IbqD9z
HOoCdhwniTQbgC9cnO5EOUCmjBJ7GAn3tJnQB1E+QAHEDoFZHkVHLbjpa/0A3KQLgBZqO7J6OBmt
zaFzinvYnFLqh/VHddei8K4R4xzRP1Ecsi7xVZ1sxJcw3VirCHjRHAsb5O8UzGu2L8zh1Cma4nAZ
y8Elk/dtcAUqRcp2eomfRykYZBTpTnovIGPi+Gw1b/UzJdXPPr1jpyWA+r8NvRupFwvaJFnACE/7
at0xdWQHa7RDsh/H/XSRXsy3QbCDJuB4f+ItqfjjQ/+iv8XMorTE/SrSHFYlbd5F6S1DQZprAVIB
ctkgdbn6d0FAzZemcU3Vk3I/s594wpIoj+fsQ+bcG3krQ6SyYU/yHgxbjyYB3BZyq37Vv6pP66wd
Wk721DWuyAVQCyjNA1wcGybEaM8eW5Wv1NrqI1Nysy7KkdEBhZY6RqBd5/ouor5w6A+i9B2e+l/J
U/1Se9uu7Bo+lsouIuC1sUPFlkh90cOvBg31SuZJ4bAk5Ylfyk9m0ttfva2kzrqLjpQGDE82PMFT
mdxsdgBMwLskGH+Be7NH3j48akzT7Tjv+t2MFsHZruOOmSS6Y3t7BovT2I+1X10y43WljOZjvF/R
3SPeeLi3LtE7/SqoSUwt4gM1tucPGkD6Nts+xy9soVLuMk9rVMx05g3SJ/gs5P1M++OLcdEql7r4
VWEmz2yL4qed+jLn+KA4ay/zb5nC77tyXz2F+0G1jZfkMD8yEr8IzR5LfInps0r+4v2jKvDaPqEB
Pkm2cQlRN5CrcckOwgU5fsFQCG85plC3CUYb5Xb0XiBZtK9ZvBtlTxZfMYU4+oHNGdWNTL4j7HmX
TQAQHo2K9FshukVbPwX4FGf/nw8BGtMLahf2kKJh+dFEgp5ISCk9I/o+yyAYCLyg6RcT3Lafr1lN
ciT2jIVqa2GR2VnSGt1UXWT6kA+Le9D5851i+5k/n6rRiO5BfIQTWzg9IKK/fv/nQX5+tFc3Y+OS
aTFqy4Z54F9/P8Opv48mLJ00dnoyvf/6J9o+/flaWE9s0WNT+wCXTdmc47AxxH/70X/7zZ/H0IC3
/u1Hqjas/DzrHjTNRPzXxh6N2l3Y0B76+Sdqtuf4+RBHCBrFnw9NIwN9YADmC7o5Pv758fGff+af
r1mRQGrUn89/fqaA5bdjqfH/7et/Pv3ro7iIRefnN/58J4NvikKGpenPN0wF0Ir983k1sS+T6tra
koqaw9+e/ucCoAiNOCsvvK26iA0k7+mitkYPZRTFr62Gm5SwAGqSNtum2Kdjs9M0A6dsSq6UrDTn
qKDnlaTUrlblUcrwgivTQydZmD84/mWKuhfGXnMH5BOtrjl9z9Kux+Y9PqBfZtafO1V+t0h+hB7y
OfTwmlqBkI1BeYmVFvPrZiMSLAQjpGezlVUzQIwdWBEQAdSat9BaSaJiPEJiHaWdiF8ZD4sB61ND
JhtnL/mUzg4IvH2/tGjwQOT9aH2ykQgrdX5SMAhg+0nxNq3HImR7JhITPS5uKu3k1MLtxN6yyW5p
8RpF7FOocpDG7mqmtRe6ma1iWlCVy1uffGHOK8k17gpflXCsKUp0Wz9EUz0YQ4O6KBUOatE+1Ynw
IerrXallfhj9mkaFXlDJuZkJx5KvQG8rB42KuUEECMEYelgcEgXQlaJOaLzPyEU3aO0NqRkg2Rbo
JUAnmSg3m+4rq4hmvUURYr1apaBTTaNwjnMiIoyvpZ9lN6vl3yhJzmJkvEYEO7nysIJb+ZSIaZny
z3ICpzOVJAZ1cYd+dfiOS/MXbWToEaKC80FcYyJME78WAJkhTdQ0jtM9sWdhX74YRB9LvXRomwUI
m77HzfWbmJfTnAAjacfbssh2MrWoowAHZXSE8P/EW6ZPT4TEpLMXY7oPW1SNqvxE0spoPoLiTO3K
kL2BFFZJN48RNc9ee+cy/eoQ/YHpvEpy+ktlt5UDe4WnGnmwZaeaqkfBNQOU+VWnw68uIktnJhrB
FlnjW0QuXDEAhqfeAEYktFp8jPEGQe/54UrRgmkU3a3nuwaU7uea0S4KtXtCSF7BiFAHtXBGjQp8
27H8wn5e2PEgHKeucme1KndZYwRzQRlMGzhTqVufmo1lmgoAsZv0d1U4qmwQUlhMT7XJ6koaMkju
scMnlaWkK+JZ6rTZ7TauQSHm9SXpsOLVMjAV0L2Ed3OeLOTneZCqfVes7xkUWtKlJLQyXesiAxBc
tIFvnPXpPkWORMqhkYANwAv6xUjyJKl/Difzo1/0a0hXeqMHwfWfn2Y8/GMOQ0hvUO6OoDUlItSN
6MGIywN+RlxHFuUPZZLv5423i6nSGmUQD51Xy73sRIn6pAwmpFhN/mg+RcX6brJi3GcVl2tuRhbZ
5ShDZYVCzoNby8LiNRIepyUj/rJ59WLtQLzlZRVDH4VveEH8erTS/kuaLIxcHB7yWn9CTd4ixER9
uzTReR21D71EvjCTEinQEVsLi6RreISOsVS/06XwFoBZ10ysTNi/F8TPV6nJ2H+0i4VZPvwOlSk9
TcOrJjHNNeJ80HJd9ySF7na8SCZqdAtgT/HdGiHMuIlVHDReixvKGUs25OO32q0PqJ0TdAwcC8Mw
mZ20So+63r0khBtxs6beRgFIGYYYBpc878yrn3OcPUGvrRj5hGdIHDJXV3tNdAsouEBFJhH3ZrTQ
qyR1bBjS92WSXsYY+Zfc9lEgCpyYk1jDnLAolIeApADG2kPhOxPUftQTueNEI17gyrFTnaJb9TW2
9e+wp8+j0YAsDkoMCawh4dSJjcgB1ewQGd558gjX0CAPldmNjku4JOBKh/dqpfupCZQ9BeYeUlJD
KmZzcsPF9K7V3VNTTheu+WVt5V3DhpYIa7qmAtHEJkWvzHoMp+ZWrCuo9ZqMeYXaR8nC0BqraIdF
8q3OD0o1qyA2dMwRVXyTVSVDGgx5j1g8J7UkYqNQmDqwtFF06aKtqRlhjGP+Cb4Mc+Paf6s65a0m
b/aRSrIhk7fTK/Evs13TPdLg+WiEHPmZv/HuAxvJMEkxJy1G/9ANyXefyMtN6hn9a4RaXbUmShCs
gsgeKr8wyfpJ8gHwU9e8EngNW6kvr8qNaIVVqFGwFF9aIcvObyjMs9/Eb3n/S4/hm6gifM9q2fD4
BT47PT3IxZ0QtpdobroL6upNVUpBXaoWTjYhKJwpp1vTF89CPPzSZKV2DXlrdW21OrV1xwIz2lRB
D4VrRYT2Csud3iSyT9kOEc7V9D1BP7mT7Ak5ZurZMIhIxjBdZgLIRyrmdU8RxETbO9fVTSnpfSHF
LW01nF7E2VrsRDX3bRVmID3kDk219iK2Ijt2EYtyPfQUQtrsUVzlz4rwsYroLajJxGZQFdfYPeWI
SwyCuOx00bWTklJJ7zl9xlTEvIpUcAzMsEFLtZKcqXMU5SAMJ0Mhs0ARaTNEoYXWZM53UqaF54iS
o1Ug+jSU5dPKqU6JHSWjoqBEC7SNlvQFMkLoxuMANWWmT1KWpFCjEqPQXpf3Q9d0/qhClcWoiXJC
PojhyoSYgE9J8JPqrURqKuIwrxtqkkn13f9bS9n/h7gCSRZF3FX/vVss+KraKPlXt9hfv/MPt5j4
HxsMwFINkTwcU1X+5hbT/oP4GfJuDENXdEP6m1tMgV3wD0ABmTmaQYoOu3BD0kz5/8YcJhs/5q9/
ARRskdM8mgiKTZVxKGEe+/y4T8qo+1//Q/qfMHlLM6zMfNcV9VeVwtvjdIxa/NtCaj3jhEDxnT0l
RXPCJB4sMV4ukxEHPVY6Y3GxjTgHSWmy4SrmjKN4COzIlMUI1jj7YjJY8fRb6Nk73ifdJN2hvbyY
E/GFUaXQVTMhRy6oszFzfq2ca0RdsI6pQgxHTiYLk7B6EYQxczt1HDkzIwuYDaH027i5KFmKf7nI
aw80WOGtuEk81t9LIYN5TWkk5djTiNiz9Uq7scqg/s4Il9eV7gyyzfRbgY0DvzliZE9lRFfKPh+p
vGOR/13OEMpTKr9dtsP1NlHqki/EWKBL2KiH1SrxXd1fUvFDzeNbCMMF0hrbBIue6zr1mFoHgpIr
8zr2nZOQ2Mq0UHrmMk2OgSOQABq1cdM4fhiL8a4JKxqfG5e6TcxPqxA5e85gHMYQxXfHvm1sKKxo
qXafZg1/bv0Ey2w6rdmxKpGbqdDbiq19uRaLAjVJLSA0TJDEIqJi1DW+E/TlS82JRouoWQOgz7Aa
I3QPkpn4GYxrhG3WLJ7s1/hPXvBq6eKeXK99U1AZ4lrd0Fw/m7GVHsJNLDjQ+pCiavTant39JNIP
aujMDG3MrkNH/lAAvmbPPduzbP4uxgTkgPDNXoduMIhxrLsyOQir9mnJoOvK8qWMTMaDHkSD9pkZ
EQS3vr4uvKxwbW+Yt1/CQj3hNXASosmpWcmknpodqZqz7pKyd7cKC6kRhXk/9SqKb9FBwow/+CT3
ZEYYm09peCEn8rSQm0YPz9zpHd53EtG9olNPmMxVr6nJgl7agNPg13+SdybbrSNZlv2XmiMWWgMw
qAl7iiIpURLVTLCkJwl9a2gM+PrckEele3j48qzMaU701D52oNm1e8/Zp83GjedGNpdCemEP+iSY
E1NEvO5r5PIgQndlmd+0BZ1bpTIkbLjiDoM/Yh4xfKI3GKB6vdz3dRgeRMaBOjDYCUckdF9jF5jA
q3R/bU0x8CabQ1/As56lbUxcD0fCygZsSIbSgq3wWHkl/ZSONnteOOZGOsJfeOV4SSKY17EMomOn
J3s7HbsHAn68Nq13LCz5/VAffgu5jNWj6kNiJpiTW3KO9AmdAA1Z8AJGjyjikaarkpusRg3nJZp9
8Ex17HvLWcY/wELJ3NolGRGXCS3tONbQkJoHXesCZnnaTR1ELqE7nb+GK0zbOpCP0uuifRSRBlV0
wxsW8SAs1ileDrDJiuVClEeZ6m8gIvz9OBpPcGkhabtEEluwuodpuk00BDp44nBQCE4+/fQa9eit
IhiIUJLHjQw41Wr0W1rbPpepR20wDHSfVLej+tTWuFqjDZnd94Rh6zvjUxsrfw9t3FkZpoLcRRbl
omQm7Y+pOBTt/KArdecVCZE3I/k+/AKc5ZrxFygUh3RFGs2GxgSPfHuTYNYlwRCzSM2aHgny5TKK
PmJNymWl6gc1eukZAjXDHLyIjetU967RYzxVFukRSXoYWkejwgvqjXBfUs03Tg4BIlRGGyITnNvG
CX/JNu23QWlehyZmuDrwxEYdTbw6pIfGu8JfWjanJA9ExCa3QD/nJQqTHu5qG3KsVWb1mnWug+XK
7g5ZtVLNfMJRv+wpjx8d+o6T0SRwR5jXQ3/QdxhPQft7hgvpwb39SVIWk8bjCSkxtfSguQdc9vkm
nz4DyAzr2sA2U/X+MWl7l7+eq/4ka3aDbsOB0UlcScW1tS13BXFs09cm+nKTggvOyqUMaWSliA/0
CkmcP4iMTGP3IOsig+sZ1YAtjJ0MiydLRmSb+u6Wirg8lKPc21H8xgaKSnUKLjE6ZNNw1b0OViaa
LBrMAo3BYEsGHlMsFtpU5NcWfLOrq2Oi7OFsAKohpzb4lWMZW+sMLzyyuY9G9KGRM7PscV6uBXbD
OSvmyZTJNW80ayOL+NBx8a9lTMqIr5PMjbv37HEZmIJB5dBUS99yjB2nuJFabJ7X0SHZmGN38FSY
bboA3KtW62iYolcNe/bdmHj0/3R75nUgA/U9uuhSvUb4bk6GG177sb0h28JFblmOqyohw8YxPMY6
pnZxJgbGTaifDb++wKrulr6Qw4ttSmy3jXvpS6e4UYjkt0YUINZyydM1OANwNIqnp1LT77w6VwdF
6hU5A3W+rfxpVSYTqbtxr16iysBMGMkdTc34ZqzuinLK1mNqGzsNz+1BdDwjJhOfdAqIyIX4c47K
PXzqlJU09bdFUJ6yxHnvsBsyMsCxY7XNqzM0yTIqsEdaI69fMQ63hJBE5wCzpBlW07p1+o5Tf/nB
XiOeJ9d+Gs3HrO3Vgd4gMWim/wAiqFyYXvOcTtmv3gr8mygOmGqm/m4CyIo10jcnZCg+x8pGdz8l
dghGRqA+Qa5RDyenwcemMNyIdoI5aVHqj7aW3obYtWBmTYcKuP+g9ZeiT9SC4L2zF1X9yvLnpCij
zm88NmO86+nJS2w0MTVTX4iNVCLjSS98jyZfoz3qvKGX49i+AhJKNzYBylsQhy3ZMOPs0iT+1p4I
h/EzF8rdFEG4TFEwdsRJrEkn9le5aKKbLoEumbb7MXHMo2qGrSgho3NV7ZuJPbDXsvgksmxX9yR7
Tz5lBtuJCQrroGJS5cUrrJmOsIvqVfez7mTOH0a9fvdoG9J94OBD8quZVmuHN22V49EWNoE6ZkPi
rT4f7EevglBc5jwzvslpucohVBjJW6oR2T0BXWNfIlgOPi6kE99lRJtG0AppG2jBxGqp6/qWx8D4
oLl20bds34gLJbXdl/22cevH0DX9S9IefNqcKIOYv5UlhYSJB33dpLT+hzEjHE6E6dnOt3SqvH1R
hBRyyiKjjFJE1+Wp6xO63KPSOFJiw7cr2vlu2xzIsHiHMA2FNZpf4zSrSCV/iHHwkxqiIwcSam+C
haZnjQ9TVNkX5ZAPYqdG35SC6k0BcOLgM9g0J/O5MQtkoRbJCZaGMKJteavYJhnhdHxa7JNVGZNK
U/ffJvhcw931kvRBO1cGDtUYGUI/UWOVIqYx0mtUXz0gyMkKdrFNnW0GRA12ZgXeoJC/AJ6HO6hP
1c7siLLJx11M5FbdOcMxG04eNOCDHuTe/XzJVGnm3Kv+MtQaSuQJ8a9GZNeawAtkX8FIPjLAECyP
JCWbDRszXJzOEsw2qW4RoYdH5VLqmyrY0i7MlphbtS3iPXK3vVnxVhR3TcFU3mM+4rbyLjeb8jzr
LiYDLmJOtxv042Mq4EE0YyWXGOjwNkcuSJWMYbRDh3pRZq2/NtAVLGm2Y9gVjFgkTRYugeoDZlJ6
UMJHlBPza5ArdLLKOGIXpnn2xVsete4qqMxs5+YEeERSvYRldTvm5qtjzSLDISqWSZ+i+Wvzpacz
ddNGNukehycJ74WN442tQOn5DXSlc5kXIAJG9w1eBNqbPN1OU0ICUrbqDXwxTsMh3S/2itJFyxOg
Qv4FNNW7IHpLi0gF68bgqFXFl57bu7q+csT+cBsy6As46NDD08H7CIbyK2pJzIxf6Ridx3jcTT3H
jWvjO/2yfO9jZ6+F7VaFDO4d/0htetZ0ex8EALwCoLBq2DURjVGX2WSbakeLIqLDXwYGfx5UgSMa
tm3sLWtwuhpSwVZrt62Yro6SmIfgdOhWREfOJ2llmna25VwsGQAtdt0Pp5tWXtjeKlk98Isag3fI
TCYy7Vw8stO2xFt+4bkd0NPK54BsxKZDE0a2+iGtEQG2nssznjL164xjtaqc+jr/klmlT57j70jn
uGmTAclBcOvl8BEL23goDdg6JpmBsYECOK7ZaS3/kI3ivhzJeBjc787xCTOYhZAVuZ9M5kgmQhHQ
bSpi52rsIl5TPbQlwInmPvSrLVfsYxveOQnQaMPDaIOAZG7q2nfSImRovsHakoDzOHf4KHT4udMz
xUns7Frb6W6+XQ7Ui9SQILrZ4xk6rUr7oRkRAfRGQeRKBMVdCXeOAEXMCOZA85BYDwK+Ua3PbxCU
lPlyIDNJjPHBJSGihA/nRWEBIz7eja254uixDyF000ulyzPZ/hbSHqzt+Jjbsv0FPzn2vLkh5V97
BTm0MF6VlC8DIl60Vsqo35kXPGnLTqYXFwo/DdJqMzrql+YTNeS9gdt4DkCULKr8sejiS5HKN2mr
Ex3kBW762wjLsa2iXSXLD1qgd71pHkVDwYKcwBNRsjDd8aFQzBfGwgJkYr64+InFaO2wpBMH8ECj
f91R4lDQr73SseYwuWVlkGtWZI9On+2ic4VLkBDYaqPl1rjSGvw9WrHnRJahbyUHJClpCsYVvXAn
aTdBc6eZ+Z0MuFIqiAeNXnF4cJ0aLrF/zm8cakq3JCqEkx6JN4a/xP7oILXTLn01vyHNu7ozb4SB
WIQloitT9P+zaZsRfR1eZD7wZLTqIffGR2/Kb10Z34i02yStic/UOQ1FewMc9azX47kxXUbHpbaj
DXiqXQQDHMNEjCtOc25pDTz3iJA0YS7mQGCuHAtsOkqHVL9HrAMMlG4cTtjEsS9C615k2h9YhJZ9
L790C4WsVhx9GtZkkJ94pLc2u/Ts+9UNzJyuddJG7+TY9VeqHhsjv6t1zHTErIQTaiK5bQYKvUku
QBZ9VmG9sizjzhfhk+bKfewmKz/3b8qOK63HLoFHOckDngH21CzP7xrlkU9hz3ZLMDb2+AqV8WfJ
LDLEtZl8lZp+EV70rrfoDvJd4nS/ypCIUGE95KUEtFN+6JazAQy/anr56JnbKM3OvhdiHwowkHPc
yglaseP7ssCLUUckf8tv6Iv3ogveaJH6nnpzWyRjLHBTKtZgOB6bTHy2kY4iyPSe+tx+0g356bfa
R9iON2RNgicDi+X7t4kB8Hz4FZr5Vk/Qic8XS+gkr2VSvbcexVtkn4j1gMgVvTgoKaSBLkNvtk1v
78nbONpldagI54Qr6APlcHjbj7m8x8WNy2v8Ngfecm6tPxeK/lTqzBUwiQeu8dK23lOeOojp/ZOi
mCgq52Ww6hVrGrqj/tSlFsZFBCnJe8FrEvjpQ1dG68TXb0cb9h10w22nKYJKOKM73QMLRji7xFda
pXA9YRMV6k6kkNTJfpRWvdPnPCwOFkznFqYfPCRJtE9sYwuu5Qj66BiRveV0JIsgDpu4i9PCZR4r
sRexLO7cvkabVtND0ORBs9/cE43GszfPn2iO9ew+Q0Ra3DWuZy1Q1qEf7qLPxgw3JIqd4zQgAkuz
8f0rh8kbC2bW7wwP47DdpZea1TUHqL10oByMmvrMifepoibZhp5vQNku6JEM9yOZSli5tceGbZPx
RXUcG+yNugU1wL1OFVf1WKEPjvVNAzauNMSp9e+rBK+TgzJYVsWrxKjuoj1meHc32TazDWTto34h
D2JfI36PRfPsq/K+tpqaxlfBydRGCJQxE4QniP5vII1F29GRmzgRs3DQncAGjD6nGtqt1so3oxT3
RrqcCuNUxNk5bxEdavrWaIdz0Wvn3Mnxzci1kXI0UuQ8pk/2UD4VooKo0N92FtGx+PITWbz44/SY
5MaDXSmPscOxmhDEDAFJo1aNcCtPOBKVznpUmJ/mQq8Opi0JpyiPdy2LiUgCLJPllnbOagatwm+q
8/YlskCiNpzB7ItjoYB3i5coP2tMmxObHZfTn+4zrxlSktGIr7NejKyjTLYPkmvEgiBeOwGZo82L
3iePAD4aexuyRvTKPdJ6PGHY5m1fymtLed7EEuhreKQAptIakIY5q6IX906DdXD+vwp9vI3oUhSj
UMs21u5NASqz/GxCIPHWz4XvDuGOwolXJWtWg2N/6Zxow6D7lqZ7A2F7lU64Mf3xOTWG+55Hh9kb
j/NBoQYiTe8rTBG1jSajFmd6BilyVHA3solkDKu/E8LledOqkRIfWWTEQE6p2/n1gtP42ov+6pvt
G5Mi2DoOlrNsC0wVUP3FrCBHejo9NTE2x2L8zOzwO4aG2OrZO/CmGE+Fna6IuboEKUdhRupE50oT
dVvATCohYK/gtxmLrYXdUdFbMEE196EYgnvDbG/IQXAXCTHhVFjlQ9s8TAFQxNFYZJrGRtoVK1NJ
ZNAFM5t4AyhpjiWAeOJ0w7QpKtqTTYbkI6G7OdUbGirxsnY66FyDvvaLwUG5OTwk9psk6ZKTKwXT
bPZzx/tsIn6yeCjlbMvqp5dmNgy65BcTDo9tqTjrmnhtzTJdKLATo5V/QlO6Ud1XWKPOa/pr1gt7
ZWUac9Ux2w4WAjtl0DcFNIgZLanhItJX6LzCQJpCTIYbYpYR5qmbRYBtX96Vsj+WXMs3mcMBPVU1
6dW9d2M7aOehax7pOlPVleN6qAU5hHS3y5IaK6E+sjzvOwPHgq/A3El/QpoKguV2Yv0UcMkWJD5t
mIH6d62NpM8HFAS4B2lizRF+k1akFvhOYC7I0AlZ1cY9J4CFt+pb3+Xk3HoME+SDKk2cQl4YrR0Z
7jqCiNBthI+cCD4m9DKEkCbYHXta5iGqabchwdjyovhoRmhrjdp+TIR/Fxi1uR1s604M9lk20MRh
KF2JxnF4GcPHSVN3dlBciTHBGtqmEnFWB+WorW0E1KnaZhlYMmi/1M0FilBm8gbREGthNAzbB3nt
0sxf6aP7bJaBtYkLtW/YtxpbvDga8zzJUS+mllsETYi+r744mt4tmyoh3qXDQRfmzSYPMaM1kvOU
Z6LwRoFBtKfnb+ta8gzF4xwv0p4WQeUiMI3qfRP01lOZ/WLI8N4M2ASmJYS2p6aCPVqQs1jMto8c
c6GpkX3DijamWyt2xK3vopgU8wwnROq2KPx4SdMA4V8Eiyws8bxVOe/gvNs7hoWRwK3sfZoZzjLJ
672VkfQbajoO93K8Bcrj8mqAXfKlN9AcDN6cgfIU5R0BG7JxiNDmzKm4lKzUJjZb9DY1lAs1TIUI
NUV+cMr0Ieuyrzlfr8oI5vIFd68ReK0ycRc16jv3PLa757wsOQGUE2nKT1piX8vI1DFXaUy1uZKb
hrFI64FMG43ZF1N6yGm8lvxrQXOjmBM33U2UcrE104CJi+0p77D8M7JV+Rpt012SWI/KKK8RuYP2
XTNVB7fCuFx469TgknV6gHUyGF6RSnzCpBZevhMZKNlSCzAU2fupzL46nQ4vYp7O8HkGHXDBqSqu
1YA4XHPGfWfah6qtP9jijvowqqWhc8K1m0FifG+OpWFSgv/CjWjad+ScfOSmXHWehjuTCGTk1sk2
DeSF8zXmlTZDljy3DiucE37kAy3CclExD8usCJWWZq3RY8XOjvy3dZG7Kx2OlU3sCyEUeP5TnL4E
wTF0sDVtOyj3sbf71wCia0RCyVSle1s4uPaNpyAW9OM0Y8+W7aAYik+D1+EPMtudSbZ2MKhPjlWM
rrrsXaTFKi0HRkWoPvBCFK+G3++9aQbNGZchiT/1AQHsWD+EifVhNuORUDBqrUL90pVD8u9wtWIO
Ja4LVVE+6QO7j9+gfHgmYybaB+y8siUWzOadTEsaChoNO2g166gN6cviKPM4XdQpjih2xSSwBHFR
2gd5ETfESF2cBha0QD7ZqxNDrmdBtxBRrvoiju0+pus3eBdmKLgA0eVoaN3GqXkIVfZo5ohpyFjS
k+i+7LKD0wbV7dDqezrMPadE3CT0q4nJCYl81AToJMUoRDR7mtOfwId2qQpvOCWt3JioVR+ZTCnM
Y91n7yH1/ZxMdT+kw1YBjA91pIO6sVdi+MpECtutfdF159xqTbeO8uwhjAlvTj7H4itEC+EU1I02
rGeB49XNjaPmY+CwNJR5aL/U2J0aw/d5IJhXG/UOP18tSPrGyhFjnNaTbCl670HGANzc6t1SHLV8
faKOATjRTySSNcMxHHDs5Y08wLhU27yqvrQY8hczxWYyT3YZ3cet++r3/tNMuJ0coIB5GePKHihG
GmhEWn7naXazyJv2GsIhNJJ+Wz8h0sVaTFqO30Q7tF0gDFT5lRX13lBI/3DtxkbLVNYOF25rYOvz
8f6T/YbpRwDFCnS3J+yFD36TkuDwn19q85d/+t6fvvzTn/38xW//QSy3xFwyesqh6+TiIU4IvNUn
nsKm7nEzzzyYn1DAglkBI+bpUiQBloVZxvuDvPn57PcP/x/fUz9xLQFtEXeI8erOGJsxwquILABR
a1GQKjjBd/r58POl77oYSqenRu/69pCEZnmT/WTAeMolrzLKzYUeVGAmflg1P7wZW+XetP75tMrd
/0ehmdoZO44PPvBiFuXfAThaHPyTkaPJgIs1EDsr89utXoHmIFgcXsR8N3/79Cew++frasT7N9Cy
cKsmXVLCNTcqJIOlMwhi/Pnw872fz35+4Hoh2Sm//1jOvwhOHJ1MincKmGyp07Pkm1VxtVXfMtGE
gsMEDSG8TQCdPadvhGlU3zBOJSlk/uz3Dz/fy+cMD7/Db9bfkeL0mUEx2uMSBK3tpbdeSDvOteKP
ifHNyXLTkQKAjAW0ZMQi7lIYcIuc5lums8R5kl6VOXylrTdwSuWDN+OyZVkfKmMcV76vrceJZRJh
bgAJDCNxmhrBnnD3cx9XIyAeuBCNzuI69qe0wRjhOq4CFeq+KqdaGSGbIKflRamQI/VjdtNzCEgm
h/SaHOGpKXt0jKWfbiENaln6rQP3sRTyW78bxpOnpouXDOmNaQftIcJmpI/1R0Nuyq4vgpSzNeGe
Q3GSddVhrK19VlRxYMoAu6Fx16XT7916pulLbDKTSTQBWQO8/GhWNyGTS2pSzI6hp8kT/H7UlxKX
fGbqe23Q763BkKfeaY7AyLubCcIqaHMybDk5PRHOkCHHxcRAbNGpNy3rNLYh735LkQMqzpNVfbs5
sY78SXfKnZT0YvvYkEG05cK+i1tFLo1hBbcp7MGgsgjDUm+GTxvFq8wvabb5sSip3yeGLx05Dy7/
Jp4K6BaMPKspkIA+alipffmOfRofllXC9JFTcZ7i77Ij7aBvYLd5dBcTKP7rVvCqODKgxNXbaU3m
V3GKXFykuvbIdEkdSWRoyOzOGKnQbismQ216oxmA1pP+mtGRPtIj3YdxcTHD2qWVVY+3YgdX+tui
RTAxYlsIQnlx+0xk6DYVkRlsTJSq+bRK0fYxSKXfb1QcN6N8PBlIBsfCH2/j+Z4wewJrYlLeGLpL
wrTrEbshQl6VTrVLv8obdiI/OxEM8sJ+p+9o0z1SgIA74EVkooTShIEK9pn5t8hMI9ajxlf9873f
fvzzEyd3IxSOc7jcYYp3RWXhDh7yZ3DWn52YbkugsoswKR/sBjGj3ZyCSOCZDVDYLqWm3kVtfeld
8jjmkFfyEUVFfRiU8Ri3uIFb27iWmDMWml+9of2jfTPRla2nyzD13SHPMNdqOn5OKkVDDLclA5gd
zIu6zm4qK76ViOvgA2NaxSASWw3JaABaY713lqXbP9ulSRRLKzFRm8A7Asg0UQTzJKBOdTX/UocZ
frc4speFh2fDNvpHn71KU979EIfMk4bxrjZkRUOLDFN4CgrHl9c61yEYjt6Yvg5gohvBwVMX8s7I
kc4Y5EvtGG1TligfpnMdLQghxu5mVecc2gRj1N5a9b7JLCWNH6o4WGUdbavexeppFYgJaX7/GmqK
MDfX37qq2uZu7q+xrPQrzSBfFZ9ZMFnfDme7RW3Y+cYJ1YV0A3hbqqTTF0oMPcbeEHdBH8LOc+KN
ZpbqMKSTt1R5/9IJ62JPlynisoma8K7TTKIdfTQbmQqWpglxqC8PoJMUFeRJJ1ODhRA7woRHte61
5wAlN+O7gtluWu4aB85owNsp7RsIkfZ6SC6Oc2LFf/Tbgu6wWzyNTb7SRuu2rsG3dI6494xoX7XJ
L9u4G3rwLrHHzKL02rcCxUdainGDVBWZg/oqqtLfN0xI7jSQnauqY6Smm+bBKDeWCIk9DAnedDjn
oQFJztOE3SkfeBqycYsbm9hqKkpp7jsGYaowMNy25EGUBd5/vAXQxVEOE4+4sMoJaYY+wVcYjiRN
u1Rx4C/m9NI8rdc0KEBL5PWXG9ofrhsAKWBWqXcWPcnEf0APrXbok3E4F45xqMP3PjLM586h4eLI
m9x1w33cKYsQH+3Z0E419VlVokCxm/ozqw2W6f6mrKJvw2Ddd/WSAjG78ynO0IxzMg7RimkxZqmA
cJmSA7SG4y9r2IEjCW+GUlJawEEdRnamG2MebwhNbhSdCKTa74nX0qmviE0PyJgJfSbk4acnRXFw
iwKpGocfqLxWeVa0Exbm6O1cMdU7TrvFpZHVE4qpD9Idv7DGk7DkbHpzxOw7hTvWXfsu58nKHZp6
hYlcjxM/8wD15FUAlTN/dOmdte3mXceksqlpL7cYHdZj7cP7a9XZiFS3rgXDR3LyqlWaWs6t8x5p
1rRxOFHycp+r0HBeA8f4qqPpLOLcJECjAcgxu6WZ0C+ayAfDNui8t1t6hQJvgKLpEY0kXqfoD+HZ
4cGOrMpHBoSPfggkSUsTV5eAe5Jx9FxrJrbXImA+07gjyW3yl9kX21DLpkcNPTUrUnQTGgX2N5h7
oW48RA41s5kXs/Z9NuN39S5qbYwJWfGltJSQyGTkOMzKRktXHBMHiU4Z3GKROdlhhfINov3CkY3N
7AztlxPNKZbNWzfq/lZUzT1tWXw9nnGOGUrh2LiQ0wIThknF2tfDCzPrHZ0hD+wI3jzZVkRPRtVE
Yk6X7/yKwsVzMCGVGfYLSZiwZXXfop6u+VD0/N/ixhHmLQjz5Io/ILLlZ6j6xxrtAYUaqutBD9ZN
oG+7BOZLFHqbOqzpPoMzYbWxIfmRixKExkejKcJijfm0UIuvkg4wOAd3WCuz3Sjd/9RbNJl9pw3U
P/qvoAZFYLnVzi5sD9wrGsc8oz0RcKSORa1v6mKf8siWTes3ZDwZwUELvwoJbIs1D7u6VpmHmH13
gyQd1GykecfI073jmGkrYyBnRZ8CKCB5nO50wMmMii1tp7uyW4UenvC20Icbt6BXQxY9JcwRhb0C
H9yf6L5kW6dDp6MP0HHqOv3IOlKhbRmQrWkj5eqJsy42uUialdty71MtTpAehJgFy2dF6OLht+/M
356a+RQQPVoWj7DQu25Jtmh2EE3NVhVWEi5JUz//9iWaky1hUsNuDMgR4pDNcHEu/saQiUUaHX4+
EzSRd72TrMefCLHMR8L58+nU0HDOMzTjFvHfxeS2TA5JGfv54Pb4+5Kie+GrdqcPERoNPTvIEGlE
NH8WQ0UXbW6RE2GueAsWe73CRlRJrD2x1uBFxmbAbFoIwktcUUFpH7GDOMyFXTW9jTlUpKisiwOL
+wFIOXiDyrytePSHZv5Qa8GwiRzt+edbaeTB5suzmVKKmWE/yDze15qzFtL0d0T+blAzQ/ScP/RD
oC9VRWgnDPqdKaS2ItGG1WsOgB8y9P0ZbZBVpkxaVT1eXpKhQ15x9IAaMqyCX0gS0q2J9akOsNbL
A9qSetGxBHJd5x8gpTW2LrITYu/UNVhxqpxMK7tOwGLoqTwgdyQ3nlQtMChcPo6OEi8OVXywQgJz
TDf5xbGV6wEV6WHgeIIen8FFAt0ig/a7p7/NeMoeqwO9herQ6h2KjgocvmWVlBJ+Wh/6Sq9XdBd8
Oo8dcYQKGmHZhrdtQnXU5WFzKBxJAoDE6+N2IYOQn2+6CeAgHc+bF/vEP4BxWHsFoCh3jA6pZ9Pb
+bnBmI5b7dyUyioP/fwkhIqBQSfjYx363b6JCVKd73tC++nw81kbs7d2CUWUHJszwWLxfdPzTjOa
X2aow7hk5puZcbMte3fflsB19Ho4RLbtL+qKekabunObcwdiXb2YjOBXcHJvoRBDqNJB7LBtv9WC
DpiscQOCRcSSZop3nujNNHTZkbF2tfK8TYlOKMR0s3Q9uklC4coKQrlwBtLxQubwcaNjTby3L8FA
rYfpfBtHkC56eU1yhNAahPe8QnLZTwVXraRh7ibJ9/96p4OpO7b1d06H47uU77+iTn61rfxjOs4/
//Kffgfh/wM7koeZwXYFmwj2guFLtv/3/2iu9Q9HF8JyHdcybfOPdgfb/IfnoUvxhEcKo/Vjkvin
/cE2/mFahNnoLgmO/pzr+N/xP/w5nRE9tqv7LvJMx/YM3ScJ6F/MD9YotJRtBO/scCptspgaFrSo
sjaaR8BD7AG8/8OT9BeJkH91i7MhxNIxeZD+9KdbzAr2ukkZ1W5Yy8DqF/Rzn0yBbrUfqEOQ7f39
zQkewB/dHfMD5IZ8S7dd07a9P7k7whZBXlOlFbKsjZ2VBfHW47WaUs5g0/W/fVOe5Zk2O+lMqTfn
FKI/GEl6osj9kv74DlfId0oTItDi79hae2n48fe3NN/pPz0obsnxsBJzDfzbq9biLJORo6odbRuQ
Ax7SaBkhYksVcti/vymDa/7fbktg1/FcnyAmw5if4D88qpBhNp1MHhXnc3PZW/rVq/FoeWgtdRDc
VCloyb29wXkEn1u9cXv3ZIU1bZLi+Pd3xf+re2KavsmraQisQ/96T9w+9zT8l9WObtJGT4Oj6MbL
GKqroY1XVamLxEITQNL6+5v9eYR/frbxI7FFeabwcf386+1qhlNarlFyCWnpPtHbvekSelCi9mrV
peko4YrwNimma+KR0FRq8XtjN0gIEeXEdmOhEhXM2tLH/8ndQsRmUUDaQvz5rUujrjPJ7at2rS3r
RZg5O4HUECoOTgDdaz87/UhVxTcS3HW6wAxZZvcjKVILdp4HD3LZOHWbQYSYuf7T7/UXb/C/fJkc
fFbI1nWd5eVfn66pS7oxBtm/07oadW1vlqumY0KL82cx2Lwj3Ba3afsKQ7P+L9YWg+jcf79Y/3Db
88//cLF6nm/3WpdVaI6s86AzjuxCrL6hYlbdqCsVOE9FonaDEB9x/FQw/v8vrpa/WG9Ysn9/9H9a
3oY059xKwOWOE9J88lRXoZJ38r2yJaFA33//VJv45v7tEcOz8DyuSzLYTIrOf33EJeldXk5C1q7k
FODW7oH86+9Bhz826r2BABt2SLHC1Y1jiiP6GOGAybyBkY+1a334Hp0+Hjz+ZszGgw9FnSOVf4OG
aFNJ/VoxVPHT/hTq3cVGQsBYjOiGZ8UC58fJuzCwscleXSeiN4vytgq3nchzckn5f+bf7wgcxym/
NIdyW44WiZtUvCUpBNK7DYvpUNMJI9WIX3JaBlRWdyomxLqMbrlW6FcFPRw93lCqHy62Lfa9KZaR
QcrFPHmMLEzful8c3SjOl5qNgKoe3wep7ojiWGqhRXq12pdMR2C1CIJ+irvW5XimR6Qv5kAmIFGA
9alDjhooWJLp2tZ4QeRn2gGOdvUDqSTAg/0NoWVMXYcedUfynTvZd2km3/P1ZM6ONaPgMcTFPV2N
X968FM/PjJ4O5jIy5aYaAOEp85fG4QMaX/QflJ3XbutYmrZvZTDnHDAHYKYPlJOTbMvhhJATuZhz
uvp5Fnfhr9To/gdVICR5S6LIFb7wBhQ+xRa/qRvoav6i53dpg73rSTaTpl1bVg10YbjMi0djD8cQ
ghkCBXi9DmN61fhOs+ICAdy8APPiA8bxrAl62Gp77WXu6U7tSo/gLAIlpQDKOOgbr1nmqO0sUofb
Ijtw8GUOrc8CJi+/b0U/WJmt9Vx5sihAoj0B1z2l4VyFP40T3OiGg3/KmCrgUtSj3xWfXtgszIGf
qvQsPdakXjrR3Ube9+AWxsKiWxn27BP6BCHHY10svEMZancFlKaFb3ImWLHiGOkyYKeL53Znz5t2
KeiPMO54v1d764dYRqp2EVxxSsHU1S9XmfgqIUSYAFvkV2RTD/9DDjTRbuT3ibF8ryOUqZTkakzq
EVRlSXPMuR1wy3Vi9aIAQFJM5SfO46sWpdfOIc82hksJlRohcXhlwYORw9ceK+0cuchJq4D2ywDb
ZT9oH2Is+4BH1OCmPMYnqXC6TvJTl6nUNdzwaNoJLVvCi4kzWmZhsynR+1jWZXSNSM2X7I53dtB9
u3ATF7rBzarwNNuWaKN9p9pau7ecBoUBzAWZV6f57J2Y3zdo3Vnuu1GJe5e46uDaprK89vg/9aN5
8hqgBPQnM2QlDITI1Iscyr3cnEE23SotEheTxDtq3BtBoLo1S6g7fncxqqjYAPrAfTganzWRVSdz
4NxazBA5IMAZ/9h+VWzo+w6MD0APgRHdzcOxtIKfSE7cKWUc4Ib0aujBg9NkurQLo2UmlxJ8WH56
e7h4CXMl37Hc0s+nlR2yT2kKa3Hpg5pQpnET5NgJ2l54bTriCPSBmJx0c8YROzhiwnnZ6uRWH4JR
6geGUBGYmD4lNLKb8aLJG7XEyO8TfYROOA/qNNA+c9ozlNfwB9gQcmEqS19ToQcMaNup4qsCiKUU
zbsl8DplDnQMFy2Ir66C4pyqDlu7ZcvyekLgwaVtD9PA2M7/wMMdq6TC2DrdxZU/tFE4rcHm1A2D
r9L4FvLuZAV/6rZ2S0kzPA5jc6IgldOXrhwT24RqOKqVUFax59+oLdfGm5QW7sjOQoGHvpO+ygwx
bPqEdVvx0J+xquGGziK+54N+sRM5u7AI5oMAWDUt/bmCmT5UIWh5DeHFosGVD77oChBTsvJvJguf
uljhwhQgR9ZoJbi52eOxIRV1QlkSK/c0lFF2LeQ2mQ+Av1W+1qa3w9wSW4yeQMcqcACb+qYckSFx
qXhTRjUfww7cnzIUHuzb6HkIYNZZGdmnJ/EOiaauI4V5lYRcK1QVLiqIAkR2GJBz8GK30Y/cDnCL
+bECe6eoXBqWuKYhZR0b9YtK6GME36FTtYfex/S2jTZJ3+VYx6Ig+usWjc1L66UorwSHefC31LxX
7sFoFRf7ZQZUFmVXTYvHtZaAc6rHeDOWfbaEebEIhw71w7H9biG6rvH6eSxpKu17P9prnpEhHYtM
RYLrNh5IeHcZQfVcousDa01soJOdGg+5rKrUPuwWZKE/QbPRPFhPdaMjTheBVqWMZiyMQMGtMhfc
QPSaLV1Zu07KpCwmHX4kurqVERycnuljKcxDmpUrYBc4ikcTdV9ISzrM24ieGsOzRpRZo9OFQ9pe
ZBkaSQ0qjTSm0DdgElawTDHUohHYEba743fpNlT1WLdG9syF333bKsCMtOQidTFycKBjAMMNxYYa
HS+xmJcUXpjCuIPE9GHme5cnzKEOqY3MvNRVC2WD4dKkFdYBnn6Nw9GlWgRFtpswEqtcBHwTbrvj
aFfeeKubsPLwiN+ZZoBSmYyJTH349CKLJMmLvNWoSJMqA6yIBAvlVhhQBya/CHt6XmkDJUDGsn4b
wkf5htkyYF4BiIkfFZn5OWvsSzYwBUK/fZyy/kGXa7llIydjIXZdM0WD3nh1MBpfzEuQ1aLVH9F+
CQtQmI6+FOxtRW1dBsf9xgMLm0VXfXZ6xHqmDDEUA2QvrTGvW1K7ov0eUVNvXIzESA8Qh0oPJJoN
RP5AX+K0tWna9hS4urVqguypsQuxdvwGMaeINqTJvohWo53TrDlh/wNuyCMwgFfOPlcO1qnNgGwh
79m43WNW2lyonPLs5H6Oaf+gOW7/EcH4CWOkGIPRfg8gLDibulH6pyg3T/TT4FBphlhFvXh16049
pl7UnxTXOsYi8bEfjLAKAm3iF+ImwE55BWq/WDY64A3oj1Clw/xTeGPJVhPF20xZq0K7eDQSoX14
S31IngVb6YrSE5XPcj+WqAt7aoLUKPwrBjTag0OGmXTq5ouywn/TFhCiR31c57G9r0LjRq11UKYI
uTjvc04O/hr1KVrMrbN1awjfFBRRGDJOGSonVPz1e2uoYJjl+V1s03SwFJemYoGMUJehaI9Itxjd
iybGHKpzsSrjZloGaUv7seMfQ3QANRYczbQ8lmZLe9SmSG83Y7eGuxjQMG2+lN6+bTOIc7JaLwzh
bYcCIJ5nlkyK+OxhqGSlF4ivCGzJkAGYAtGrWiuortBbCHN7nfqdC0Ao/LGcz2Zg+1DbXtvAHMJf
I7+rDO3kO1jMUkyWXnCwIom3usF8BWwGjjtgJVeCmEALz5dlaTRMfZv5P3rmrktBiA85+q+w2JdA
zjzQaBY2FdAcaT9hKdwLF0YYVg0Ruv70bBlfnrt1Rok4AtQUVDEV3AbTtd626MphF74Lh2rTO2OJ
kG59yMegZUeiGD9CqXC96i7uoXZYkENX0M5XgI5QYXVGHE267q0WzLRpAgObdKjiGS6K5q6Iwehl
O1mpXDlOCCO6i9Y1+j1l3cMSDiqx7aHPAQ30IcHkw6rBxn1lF6qJ1ykk+IDIT1P8j64G/+dxUZem
/Ha7gehllWJt2eGPUTmYH9KemHe6zMBOojDFEvibtsQ2FsBhhUZhQJ2A5czb+hlQg9LUt1Maomkc
GLvWA/TMrrAdFGwCBj2EsYL9gB88Jz6oubGrPxIq9ZsxQL451eP3mcdnJK90BJSFqnfUgGuCokYE
W5NmkwvNAxFAsSF7s+lYdHCJ6mfPRewGn0So6wK1dLSHVjTcmU+tu4MWTYCYEaZr0O4yjUEwyZDS
1fRui5jN0SJ9QA+DDgZ+mAt3JExXCJMtYbB+F+AJ2TB/VZca3ENzrCuIf6Kc4cNcNxeqCYtHB21H
R92WQUHsTIiHYAOfKyX7u06cZQM87mj3qj0A60iEHk4hhK1xaKwDCVfS6hfM19lhyWairik2VYrl
AFzrpep4W0UbOFODG9Qri5gYbzlfk8lwn/Isv2dNesnd4HYOdRsIQmB3YQbWIrroLsFbHDRnYNe5
/g2UnIkENxd6m4yUc1+/SO9iUy8CTAfVjvI5VCuhvCFJRQxK0jRIPQUMMzEosHYzuTOu0Nit8HqF
8oPgc+Lf4a6LkHrGS0Wfu5T2241OaAel8yeQMBqtdAFNrAy3qk50Gk0S0w2SjtgJ4PnSmVgcGUQX
LvCUReojqBCmTNyaJrNWrhOF2wiDnkBZ1lpaeRVCt4IALZxn2MMfU65erKhS0PVDcNXk+vdQetOU
PE2xkRApuWNY7EVg6HER1zMubp7cO4AvJ8eCxGXfelQOwWixLDXrDp5W7sspZkF1ZJ+mWVfCWId0
OrblowTjrPshfiog4e5Ql0yQnq7xBa5xFu2yk+IAhwhKd1j7InsbzVtLJ790gITGoHjkyhu4pKaG
vLJKzOFXSNVkDw7MgiIj+RpLdVwUtb/0JjZUmZbajfcOzlUxBffU1H6N0ADCHiDO6RiluJoUPgrF
KOLMp926dgE9MYBkSLbQqclON7BpBW20sl3SF1uMKtLHzqNI0Agu2Km1tDsbqUczNdSgdfVno8fc
tCI4bh0uPJE9CdomFeJH8RBTiNruHJfEPfT+UDmFpZijm2rV3XHS9ct8D1oB6NvAbWSWkujkuppJ
mvgo82M1HF/Anl1bBKUWuEGgZOJ7gAsMaFRzlmxIOwQH6IdFqGWrFKvpf161LmFwyZOgsbLyZGqb
2emNDKa4TgTiMlktounYWs9OBC9LyWF96frJLpkTtTU+lEp2cpzxiPzJnU4ZYtSmgwK0aQn7loyd
j5b1DyvoPiDnmNAwi1YqvTBGMiO89yjpGToSGa37XnTgwwttOGkTwe7oCFCrXGx8N2LVf5nLb/PJ
a3LPKUzGq55SqIjYpDSh/zR2tupz3qnEKXVeemJUnmW+C+q5ZsDHwr71U2op2nB0U+1h0NCYCI3h
xojYMRXrTukwvkgRumXBaLPiNcGYQmW1cQak28AhMUi5PEpJouMm9YlAgyCYXK+FmIbA8FxNpqtu
sNW/K65N8UwnvYzN8Sj3ZV1aJ0zZd9Uxp2VS3+GIvm4RbHSc3DuZqLI3NuxZCb9HJwSlcRQO1g2Z
MCOYdwSGWKfIhiMLOM9aWnAaeW3yVTSNtZzHPPL3x+LXRNu4mPq19TsodZTP5GR8yUT3BdT1LJcS
eVfDqd2hq3QdcESLtM8oi5dBbQNBSTKWGeVuNPQb1UO+YhL8bFmC6GpmTzAMZ8t5itvws9Q2SHQo
hOp6wK6+91uWjElek85/GKbhVf5MG9WJhVwUi8a+tWj6A9Li3svCZVtDHCBqZSN51pkdNBNZaUwz
Rq6bnWvuDRhNiYJ1M/ArfIRS8G69wJ7+GYrkDN6ERuMAZ4LpjywwyX0IAbzEy0I2MCJtBI4FNzNS
KXp12etoR9PSTMg7ZMHHCsKf0aSqYfecdVgre1o9W40gEaQkLUZ5EJUsTsHJRf+xVAVI5RFAc2JD
M2QI1iUNJhoW6LAM946djIg2UucKnxJrRORAd+tl2TPwAkEC3ngpciwMcG3c5Lo0OCISaFtNIzKj
zh5T9UBF91fFw/DSa1a1t12igz3szkiakFszKvUBp0LF3oqa4twwl8+iLcqAMZx//6ZHxGkEGrLw
uDiRzs/kJwIA+aB4uC6rfp20AJpbjcAv1dLXptNu5vkAlIZbWJHZCxKqUXHBf9pfFmgaAIvSHCFu
NgGtWst9MWx95zYTQ3yefrXzZPgduaFMtX2w8oORHDRqjF1OzjYOKP1ByPJles9+j5jSjx2wcFvJ
tG570iLbjfdV356TftiOBTqsCsV/yfMI0NsDqCYjaosq7JxpBbJUlgysDBnK3k2T4msg90caLou5
Rpoq7LqColtm/ZLAiUJWAzsgess82CmwkpZNyA2xEoZkOekspFTuUqBqoSh2pKcKMPAe3sYQwlpD
KKPyAJaVo3isgXRuo30PPX9TxRKbQoKsGvlDaBNNZk2nLPz6Vo/47JLltYueUUeoF13NEpNYyVdW
ddrtnHtmk71G+DdcJTWXqHHS56oZT30EN2D0W1xYmlRb0nC9OlpKxHALIfgWiPfPXKVRFH50lYhV
KckOtuoibiRwxgnZ2pBq+rXZESrG4F0YthapsWfpHtKthKej8+WELoo9siSX+iaDJnK/XVy0V1UK
H7IARDlXsouCanRlcO2A11J2IkaGS3SPVrCzkUvJKPPewqOHBHzyBemhnxYQq4f6GaVuZyWM8Ccq
7hEyA5Q8UVGa8td6au4KhdTbz2OSqMRiQWV7MwLcPUjyjnPOnBmM6nlvg2jI0ufYaKsjyCyL1ZMs
TelSzjszYrgx+R1VhgXN6hRpRNhygbfBaA9mvBWxZ7XptULv0h03AIram3ku14pOjlpMd3M0N/9Q
Qi/EeSyTtZkkj8ps6smbbmC+YAN76AJdPARaea5h7Hg0GLdJeaONKsA1wm0AzRRVk3cHkvzKCBEv
7iK0NOW1sU2i677c51mATAOjfoCYGwPxVNyEWVmis52Nb4pPrFI44nbyHnon0LgBYLshyEp8jo7F
7k3NXspSiiCpyFIY61F6MIe96hYkBdX45RvOi2JmxYb0fGsF0MRMb2yXpZe+FmVzCNB7QsK6G1yG
FsR/9Me6ZVh+Folig+G587t8r6jF2xS4znJ0yHX9BnsCsGz7LHYU5IWjbmWNybHXBSI2atc+jmoK
0xqp2xTlfqD8VqF4m8kazoUX4jlE+W4pVLzq27FA3z9Xqks9baYB1Ipfu6t8MsqTZiTRnQ8JNqX2
0A56u1G78raLEziJiUSn6J27sVsXynaAyQ6YYKTNNMKGqB3uamGoJx3MI8KC00Z16cwViLLsgqh/
qloDzWaB8gzhNunRNevh0vsuarsx7vP1wqkL5b3JPVkjDaLdVLjo7qjxS1rG5raHt33S/F7fmlZ2
n/VugAaJBd2+bBsU/YfmkNaoBsTygOwdpmdglAJ9cA7zwdd41L7lWachS4v3zK+DlTuoaoyE/6oH
eSjIDGfTjcVDUib2YT7YSQtyj5nT4ze9r4OCj0+yu0Tgdzh2yloyMFah1lM/CKkX2yErjVYGqEup
rHZ+jKqwnQOQqZPks1YV/dCm6ltW0FBIIqGtwXOFyGgjgD8fII+/eagGr3UDKNHgolb8+2F+LSqI
PELAcgK46pjk456raR6atDcP86O/PDXC1gCnhYa9RI2ZZjus0f+lkiphXb8fih5Yq+YVEfp7PiWc
chD1PsoqAgM0jJSu3RlKjMRZWPYlGGlWAXDgcYCuQR+6m95DVcMYwAiH4oS2hX6YD20YG4eqlvOK
gv/69z9EPl+UxFQ0NMXA7lEeKPfrvx61AFKRyJQvOr2sTao61nWlKO89BTnLvFDPdayp57yMgk2c
URoMfXsfgqqFpCCeDbsqT2bTVCSOIt0piRqg42qcQXotQZwVj6pdnfjzcGtrCCYbMQakHoA1CpGZ
WNou8k+IlhkPlqboDyJUUSyLQrGGQZutGs2CVktEwKKDtQ/NXxdB8vkphfbyvuc75mdDb2lrKvzK
qvcyd9u2nE6A2O95MtLiPJqmQ2mcOsX8miO1OrzWvjeVO8ih+cNU3lIUGzfOJN5MNU/uxGogNbQh
AYQd1f3JjE02Iq5z3So4Ps0PrSz80oYAgSKnNkgBNOMwP+rkXfjDa6qNZG1gvrr9FMKg9dtVrztv
igqQcZAoOTNzgmNqoe8ihkMnD/OjoQsfKZxNaAtIgFeNinVgJz8RjXZomtVwmF+aD6rEeM6PiqoB
T5gUyZpFL0HEDINjapIHK3znBB/ijlGu5w2K0Yl5Oz54jd/RbeLgjuMn2xF6VM7kYyqLh1z1aCn4
MqHXtkPzda3LWezI2dmMHrBZM4LzXwcMP2yTUX7eUHE/WQgMnFI9gJhcWjBnh1unrbBjMSiHG5L0
L1hqViHMG2g467HRgkMlp3gtKsR7mwKldwGqH0GOVETtoYttF6s1udokcqHJ/XwrYqTkDWCM2jKI
/XCFJgkmOuSUW6CSt6EbrWkl6jsE6gondjEuq9HK0mwCus5bxPKjbBV4d5S6d23UgChMNNhj04CO
8aSoBBHZZ1ny3ePWbFVOwazaQy5PJtBjYoz5IRBntFGBZ0JYcCWoWuAKACj/MD+aD75Z/fZUWIW+
ST2XnbPdj04xbiH+dYcQcj5aCOFvj+bXrOC5D3xo8jp6x50/UB4PhVTvL+At6b7brHUFEHqt1e+j
xmUVDlv02N1jVPAKQRf1ZeQXwqKCeRU0z3rscOfxRRhHFDkZzBQe+uDkC/egtwZ6k5LaWXgIGQV2
sDdJebIkileiUD9819xGSBhG6i7Mh3evLC6T1bzA7fSXGrI6PXEpma8eHUadED4YjWcrwrunRZWe
lSS8U0FXoj+iUPcw31W9ok7Q1V8lQXlTIfqQBHqx/jEKLFI03P96pEz24YjbnwZ0uteQMQRduspj
H7sgB5soK/2obfeDxGRhaRCz4OV9DKV/Hc1qOTj1OQtQpMkni37IsAkU+LP8AHS6t8RlLlNiQLxh
QvkLDWuC29aFDAvy4qnBgJUiy7Logo1gQa6igbWtRE7LcPDFZrWr7HeRGG/VxIdUU/jjDmxzfYt0
eEipUbPSl6CA+wy2/Un3gg/DaT6AKVP3ekAgFxOpgAgO9xUk5tLqtUebbzIOU4k9r6rT77Uhw1sT
Ll/q2ODMlYtXVqGbWA2h06IMlDhlga9oe6+XBYJgQ4v8Fk7eaDiaa6ODV9ULNrgpR5xHgUFRPQyZ
1a+JZqvTZFMBpxX1E+nd8KvKY6KCk+XqUf6MUCYCSfTUORhEAEgkok7mfp3voboS5bvUrx40tdu3
DunTXNGLvOBHloKGOaFSqbC4uD02un9AyxiBC6u/VJ4K4B+9iAi4hdr4JJDGEsj5j66Qt5hRSYHE
qe6R31obdnwF5v5oECxSOyRndtNmKeDquB11AXSiiRqBErSUhRKRXPXSVRY7eHyHf423MSXE7E9Q
ME8lKwDW5NEVNDTzL/iiGsUts60pXxm5tcuQj6LgooZrDS/5gR6JU6QfRHo+aQzicym8nrnc5dFQ
ayHCeGGEzA5RNwUKIR0qyAzmSxlQZsTqKzEAb+uks4Q8sixc3w4RfP/WIrlsffJt6T/SjT+2wSBo
I2JC1dmJHPcImNbXPLK1TV2+2a5+HTAcWSq9LB0km4nlmpA/WqWtcrKBsfzri6JJQNffLgoYUs0x
LYl//CsuL9CDEcnvZFel2qUFTlTFpKzylMTg3mjOcUKqBl33YWjd1b/+bv2ffLem2jpfqgGA8lTE
xP8I+KrNzkop9UMvkx3v1KdixBdp4QUPh1tFt7CdG882aBFY2RfX0fdeDyWaLIy26Nn34LNVcP6I
I2gpNzdV4u0Hk5LPvz5L+2+gMAjgqmN5rqt6hkHT8M9nmVVDhttAzLBxOcuwIUF067pfsAyTTI6y
vJYh1VPYLTQkD1wVkLGyj38kmEMI7mKa0R1pcQzNyYjBGlwNmcu5CehPJ8+uUZVeE0qFjImNqROU
BVH4ntdoesERlRDEAH4y0hKUA1HuuC1fo9FBGjAgKZxxGqQJPzSCMdkE7a53JPI6qpHbiA03mIZj
LM/SNUJ9WXe04oYquRkic9ePeH6lVneG9/Atsv7uzbOTs0zYqPNc7ao/J1WN9/rwossio7DLvZUR
34ZXpGAgeRjjY4JM27++1ppUhv/rcNQsTTcs23FU+2+A1WIQueJS+tgJO8bATTXXYFTJfiXepJIr
GXYddBrTAoFvMBBxBmM3ShB+0bARsgc1ZzugouxKSQIFxioCyUIafirbRO7cCBI1mwmaTnoIA+on
ldedTYR2NoWWnzDJSDedOv2kk4I2B6iUjV2Om7nYHIRULIwgxBT0GtQKQDiNerXg1smGYiYokkU9
a39FjqKCUYGIR9SlUxA1In2HiPe0pMyQV5TbbLbQddTc9yHKkcgNocGUJ6/OREZMT/ua6ggoiqld
ouoK+BLjIHyDiArl38OEw9xvbZXvJEJ9k5qDojXFOsqaz9Sby/VpqhMpoKTeQ5tQs2urU25MDXXr
hg0tLxWWY9Cpy8hwZGtEBJs+U58J9KhXUfExKc3FenVC2QBne/Jv1LSa81xrL5T81nTifVgo37nO
8EHVVEMCzXrTOsI935xojMQkWCq4shrWZkW7d5Hhb40GHuYsUVlsaJcgfxUV++KqG9F46IFNYTxm
XSz+SIfgEOT9h9mHFcEZPh7tjVE4+0KCBGzBPlF5UPYr5T1ImefyVLELycNvpR/ObZx3d9CN0ddB
QV107XAxfAuwRlnQ42pgseb1878Zrv9kR9Es3dZUmACWZ0nLgz8uYAjU+5Gp1PHOkD9Z7gYOrxHD
eV9Kc4RCRNIaUl2i+Yzwq2zeyYaZFAdfmBJGVTbJv8Hv/h3x7Rkem4TFoqVTkZwNE/4AosUWqLcL
oYldYgVvRRrdEz7vZek76fGyrca9LxFnuEtdJPQKjeOrr5Yvhmv9m2vzTxZ3A+kjro7hmEAi/wo9
b0Xb+XYGu7kJhwLkDbMKZ4aoRnq8AM8MUvyzIlXr0NFHTiNfBUDOa1nfsCV+DDzFssakbpX67pPa
iiekOGHvE8cuRTH8GySu9zeYvIeTiyER8p6GNdBfcbgE2CZt8D7cDTFyZwpddJAVK7VDTNj1ddnM
Jq2fEhsRSW7bMVOPoe73B0c14aTzRgrUpzEW/RoCFnbjE7Y8CGgvS5Hidm9g1U2d1UDrEGBe3noX
FHcAPCAaQ/KY5QrsZK/e9/HwjBoCOsOoJN/oKUJJPgbFnmJ5F49cSFfPevWoxEklZb7B4imC3aea
djpcQip93rrrKawlLwVST7sEHa110YoQ8jGu5CArn+1U39ipd2ujPnnjddNCoOm4V4weT8sChnvF
tDHKIsMDXsOgzVNeqqJOVgL4LiNYfR0TwLoKvsvUHGeoaEZNzfWUJxT2flT2CFil953Ngjxl2aMX
go0KjHRcpQZCFap1j7bIj5Wr7dY2drPgel67FLTzIdqU6EZjA1pisl4U52TMSE5jVqt0bIYdggnf
TS/yX9GHtF0JvtH3SsYgz+p//DfPP4EZVCIIm788/cdTnvL/f//JquXP7/jHjfgEQ5n/NH/9V396
Ex/82xevrs31T0/W7DDN+NB+0y/5rtukmb+AU5T/8v/3j//xPX/K01h8/89/Xr9SkcHVbirx2fyR
u6SZyEX8YQmT3/DbO2+vKe/cf13D/J+84ze2k6Zp/6WaEJZMDYaPbcsI+Te6EzxtmEsGRCOd5cVh
287yqgn/5z9N77/Qw5aEJolh98hW/5/XC2QnFgDPllOL1dFRjf8T2UnTJfz+D7GqKj9CLrWeK6P3
v0ViaI6UreX49q02Rrh3Y7fXs38hQDXpwCJJ3uD0hToFBHkoBAbPdhCidOrUBzDnNeUb+XA+RLXh
QGrGEqGVei7zgWS2xjOGw/yUgUmamyW4Q1MFltsOqiTy0CIFcBCG/tvTX68pWMoHPjTHOACfGLdJ
eRDyMD/S64EX2VEL8LV+CVW/Kg5F5NAKmx/6pY4sb+c4IGZeJmbDIlQqhLElt9WxXFqVmLSYxDVe
U94OHhs70wsrDVhry9pBUHBhemjH2J4ErrnpTQjMGUsllOI8RE4M0PmrNgOsReNiD3Tyw8tsJCT+
XJpQOvpxpV7fU3ZoD1WTtQdTkRjroKSqFhgdsQbnFETuczt61C1oY6ARvDf0CW3NGtlky3KLwzBR
jVrMD+uq5qGOMM3B0IZVDG5qN5+nUtj5YX4kRO6wI23IuKbDfNCmMtyqvbgbujrf0YSkwI1qT0wn
n5IE6Atf7KQoI15y3Uaz925zjUQssecLtamdvY67V4Eu+T4IgOSYzrA3A/MxTUFdILWNX2hJd6EW
2UGjRL4EB+KiywnB+fdDYGFw+vvTUVqlrrI+wqVcazex1CWaD3iGFr8eUUf77TXdpZ+fmPQNpaTS
fObzgYYWCkvyoExYoQ0pbtBRh3PYfD5NFHWbIN7qyi55nKRBO8gth1pDEC3LBwMnd0wQFuWzbj06
8XL4qtQVgqFIgefU59UNcXCnbDQUBjEq97fhEoJEQQPo2jS7UnksdYxx2jOPQD570r4e57sJm0IM
gNS7htW9rze+faydY6zdlAx5/J+1FVX3l/yG6ixpL7l9He87lOVQjainO2NATvQrtzYu+p5oZFdx
C0WIJg4ws0OIN++yPA64rKmwfBfAQXZjt58+1OeQ9gidGprLZ4J6mmjeIsSJN4X4ou4Rl0TLk6K+
gkEg/uUmJBME0Q8macd3dI9YlQ93Ah8RNGDDxdAAsMwejWhjX2xYE6g0aPQ1FxayHibifCui/aTf
Rim/Fd14b4eAX4J6E0KtWBw6yyq4LbyP4itdI7va3XVP4sG+KN7CC9bNqXnER4UrgUEDtkQtmHvi
lXWs34xSnHghjvlDgQzpmdeLN1xh1le4ZYviqNyCajWRzX9D4BPsRYIOC0DtAegvINclpTlQjUzW
Qw0WuduO4h4cEF2K8bu1F331Sf/OIYms2f32ebmcPlWEGBu0Pxdc3UZf8LbUW6rXAt8NNGyTNUWG
cFuBpaf/rx/QBm7PWOVl9/qz8ZIiSWaxhtDqXETBqn7AzBAF1+LRP0z7rlrjRm7Iggxp0yo+F+Ax
Ac8gsIEoc4qy3Tp5tE+EY81L9uE8ZxfA4XeRtNVbO+3Rq948sXB2qAyTKnkt5p9blGRaZ0U/re4+
ATZgu+VuxU0yLtX7sVylzQqDCPfJOCmvAJv5MQxb82p+Y01vLYIj5vb7BlG9ZSeQr1jRWE++8noT
MB38bfQJ8U0Fa00ZBEYLK8XOvGBGIwGXC7gd+WN3Ki/Dvf7uprvqFY273lsy2Ch2F+gKLVCLSNDQ
xgUaScc1A8pKNrQwYUnAuaJE7tp4MlfHtdiDFsjxoAf2sJRmraDCFkCMtXXzYIar6cc70NSsF/rG
rdfOMj7YP94nygjH+tv8Mg7WVXx5D6w7Y722H4N1QfEdyv307KOj3S1wAlTzY3FfG9uhWWovCOWU
S+9goUGa4iCLx3a28/ckMRn8/dlFno7AVb+moNuTnct4SIG5rcMvjPGwVC9WX90N0qfdDVLN9ot5
ImQGAdndeCvE8tIVDlExNYGF/yr8BT2hG0CcaMNjrbSqnsqbZjoKjzWD/G7n/mTTBmD/RLyyNprX
2nhj7fBHihSLwf4yERF0zla45kGFAs1ev47TMj+gp8PWA1HiacDIfVpXb1QyEWL/wuLSBsm+QFD1
rIUrrnl9RYV4o33k3x5LKM3g3WhvwK90LFH0N1/HZ+sUBKR0i34brM19j/LKYgRm/yzepnLZb/It
q2X/3kWbaV/cR81Oowrqb7mXYb3y/VtV3RdP/kHzt1mzS+4VKvvy/vbKmlvP3MuehnDFF+piyfcM
p/ZC8Z0SOuA4DBfhpAKBpfuMcTgm9cpwBJyrxzvg+UxIXzskTxGDEsFjZR1cXeADmLJU6zBfGMjH
RbvYX9sPTO8HrHE/ALh7n8G58Q/WnWOygBjfrh5vpHm7QzPkNe+eo/ImRhHzERXMQdnwMX5BkxfR
6pOjvNdjRliwyetT9ak9Nq/+jQSzjffxuOjAvMIO2qb5xbKh0VS7HKNmc5On20a7jMVSVR/q4c5R
f8DGQWGhYMHiIdK1bx5trH+S7zTaqfjCaAv9YXglq0FFl5/tPE6Pfveu19/Sc4HZC9xbdzYGU6hY
JJiHRlmxsNN7PsMMvIU6rBGoZ7GAW8YxaGjhLiK0HzzuzCrx30OkqnB1w3AN262fZM9/CPhuICLx
w1j/1S2x2SH8DJBgWTwhHvsQJK+xeYNLHacLNPmm3y/91+qAYRnAy/KolhssW/Dn/V+6zmO5cSDZ
ol+ECHiAW3g60YlG3CBkQTjC269/hz0TMau36VDLUBRQqMq8ec0Yfff6BreaNF8+cTTqPOzc5TyY
RU8uXOmxL+q1ELtSu+0Hn7eHOSakpzhfSsUW8sRMagYAwbJ1Xv4Z1hmPlhFbEbYxR20ORjpaUrlO
PxYrZZUc9fUUqG/Kbt6FZ3PFis4taS3cjBZGEYsbggIz0xtvAW+rutkJMdNq76m8vdqmLHGlMCA7
7imfZLyJtZX0tMNj5g7vhYdxssfcO1uS2hBjZIrhefuWjujot7iWTWtsNr0LXiXcQe1HenyrDy+U
A3SwigJ64DAJMWvKL8DmSLTmeK0f4VrGzRqbkYpsEhAWpPK4agtIaUnSCZLErySXMYFc+UPyPhde
p22lPuhVx8y2emjz/UxpouwAhT/qLEjs0LHKIxvR+fVSkKZ2QDIm1a21WBK0WDn1WQBa8Jm2ZRy9
OqaMWKlbyW+cHuTE5kNSlp6T35KJIq9lmAlkdHVOqvvYt+M/VVU4c0N9uSAokWVkIBYkkPhbvZbb
xUduWs8Dn51qP1w/1iORi1QatnmtSoe3dJQxAbGmzeibX+qVhnmTHafGwZ6pstu/l5bnjXA2Etl8
BBu9LzsMEd3nvT1AaznMbrQXpFW3bHbDWvmogoNOLshvfR/fsMQzdyWvQZTxWg2eBBfBpUCEsc2d
9CbidfwO8V+EHLHmGuEsBe0Vrkh86gu7wSWdcnVBr7DEXLdPL8oe3Q3DsE7GmsUZMMDyxa/Fh3jt
mms/uPWZWMj+AE2FdMjTtKZW4l341Oza5He6Lz6sbIWPiG4nB3WN9vs6XOsz159fFnfrklREq37j
4MA+zIY98T684yjDii2dGVYMsUfZ23NlXKTz/PsYXSUO8ud2PteMRK2hdACPRdmNvrt9+al6dcPR
CqOINQTPnRR2y8Ci9Ngto5PwbvywcGpfOovtFVdl7SIhpEPE1No0Ebp4NedTS1HCO/lElCFdMl6M
/Pk2qPsjLj1a4WvgCmtD8YjGSIlO760NE/sEIQI7PCY49+TANLoKvaZzs6ATvaJzxfQY627X+zrT
19wbcny2POUzIxgdEuun21S74odzeoFJXO4plxr/Nr/4wQzUb9+6dknKnBye6aqqXXsWv8AkFjfT
w9I/fXp4WOOD2DRbuAHh7OUD1e2+P9bHWt5KsQ11ufAX6TL9iOEqIyxdV/tJtruFV52IW1f8SnGH
Hb+A1KsosxfxqtrLYCxkrJEgxc8bb7LoCPGqM61mRyAG34q4pJSC51Ftl5mBzRee8lgbW+RCN3b4
lu7CK++om+Alx/Yz2vWF3z8dskdomxZ/8CLCV0wUvN8Dfrp1fDLKrzEPup/q6RXDLcOPU3EYOM8e
1YS0G5Zc85yogc0w4/WEOSU15wPihVUrs+rQlhEk83KHgpWNw2hHBrhkrv79Q1b4YvWKQDHN+h4q
Wb/qHwt8L7vuvx/9+9y/fyKVrwLQU2GYYFVZSwpHSaKW0oaJA/UU3SU+iFT7tMuEnZV0fK+PBmn8
70e5IPC+ktdXMrXBBTrr1+NCjElSen0jJgDtM/h/f1otyR3UdJQWrRYYCblCqXCr6gid95NKUWsQ
3AkFfWb3+oWySXuM99hbusALN5fgcfdkdKnz5DThs14tnhXH/r8PmVRXqynLB1ve62y3rdMWV+Cc
31jGIcsWt7RoQNupjVdFW/ta7eeRjZkkrtVdA1XYgZtE2UyXMvwS/LWuA0Vd9sbKJCb+S4dtv6Hj
QTwCG51OArnHh8ZJYZOrUJCQmTgmAPEq3fYiYm9bIPhd93lRFXHTtocdJJ/0k7KdJJyF1oLpaUyC
IN8bbv77vE57wW2pRRdMJKj13fKKr2G4edjRtvuQP2iQ5jV//VuCatcS7DZAsHeYHg6c6I9uW93p
OqPBxUbrMTuAiznSCh1epdVfK5KgPjBe3Ut3/dR+CYQ9Y6zzKsnVj8I3Bo98e+49irNMc1/WCb/9
D9AzNNbsqH2ZjnbAjxwv9PRx1Ji2W+PX03sSVG1JTO037YZ0jJmnECa+3d7SYPp9eNI9oe77MA64
enHpUMm/JT/Dq3m2Bt0OP5rf4o4UmqDHBNGg4UtQGByyaeh3+LEI7AOnqYUlX+oTya04AqI2g11D
rPWXzPl3IP8PB03q4S0KjIkq9uFxuxEPTyQcWs9AO0Aj3AJr4uoqARW5T8NSGs40S/wZYCclkEkp
2dskGNf8NqwJiXJcFO5EEBNtkmLNx8ppbihTYN6is5QNC45ygZPEZA1etGFVlon9/Eoer56qv6LK
hyrdXwX3e7RH9rF4E74bNr7YS305i1a6DckjcRsvXilBjeSJrt5vv2RuwQ+vWin2PNnPgFi6xl58
kYsgnFqIYfx8wCeOAixMXkMtLYCvVDjSPytrcBRpLbGxnEgTU61esjVcKwc3YfTzgVrAOIqE2RLh
AnPgpwyyax3S4VNTWXwHBpQZB/mZSCjJUVeo89zogEEw4/DBr47kApSxxzIyVYtP6YOt+CS/sdku
tuKS0M0x6M7JTkNjcK1W+ICSR7Ar7o9TCjcWlfSPYSuHsHcZokRnYH9idbkvoNxfGCUq3OXrNNBa
6rEr/5BkW9JRwSBmBWNgirkxJfVJXtbBeOVuVD6OGLsQQOhDVq30THJevqV76V5FYBDf1dJb0Aik
7MGFJyhL6UhxfiihtUQOt70sYCzbFUqDALmV9kq/ClQJvMtqG28k9UM9dsBPHJy5DWAmSIcOk7zT
K2fn09jSDuTm36jairDVYHvQu39T/NGe6n65fIFlEoM/OI4MF5yBFBMQAzAC8gsu4h/hmv2GPlKM
7OE+b8L+E+ti7F1jzomGN+HrlV1QlnKUNl73qX3lgYEeDdADdDLxDNkNo9OT4KurJ17GZUmGjk8m
oigF48Miro0cUHgQI884ONj1+QFvOZr9DptHZLOVO35JOA2v8cl74S2N3dxfq+hu/oIiEEV8YmGk
KYQIGwCIG94dQAWEG8239sUieZDSa8Fsqu7K7GhfzXTIMeZF/A0gcet+2eIeHyWhGqlTZNRq637f
MPanpnL6aykHCYqbN94X4MRSPwy6A8qV7Ic7GZVAGTo8o5dv4JX4NcGwnpUr/jIbgS5FJiEXbdgS
eTVzfKNEgw7914B/ZR5BLfndXJHyit2pAOwTxathu6CZNpwGLpRH+o+6VTorv8xO5yc7o4XiYs3X
/L44TtpbnrpD50gSSpFDlr6H7ExXBGG4l/Y1ssVtM75glpcTYfI2hpy9gEPwsARPPokwehPryEj0
1TgAOoATVGCom/na74tVH0DGc1puJ5qdA7CWPbYMv+36Jz3wkMAHNTSO0O2sQETw8slHEbnAO063
iPk+yy7dC0haUDXWdM4POMBW23K4gHpxEoXa/rGgVHA5cuovwzXeQNDitXLl2W1Fi1Cgnb6f9sUC
UxVrwa60aSgWCgsur6cwzrFeL3eIyyP3sRqW0/m1U5CJeuLO88gJVwwBzcMrQIQd1uRh/OLUaCY/
SdhuSBTt2HnXxTndDnvjrjrdwiZ2Wvwd1aDjkSOi96vTnFTxxEcwPVZ56ZkgobE3GvB3IUvuQ6oY
w2LvAkcsGD6/rjc3RnXFQ88mYH44omi/5kXIztf02aFf7qCha5IdY4eMqYtB+MzqAdepsGvZlWg+
1Qa/GZzEfSAs85ej1hzsePKxwtCTNScUuygLC+9cQ6LVtNr34Yjekdt84nHTdTuH2NR7YHeJ4Miy
x6RZHlx+oYrU1sAMAiUWOyQkNOvxhl84vT/Wmx2PtfX8fI2EmQTcGhbjbboPW540NmziPBJSXHuI
ctssOYvaGrlgtqyXeIUi5zFYTsWSDpVrJRCSIiP+deeApxbpRsJk/9i/Nnrlpf6kzl4TDdgMAc+F
XmygkpVr5a6NrvEkBpYR5bJCLmr61eiZ+a5jNf6gcLdwqU09YkzT3NWld31yjTpA5EHaeN3ZIpHW
y/L0+pvZWSoXrJPlaLHEHvwn0L4Iawb85IaH/fZRBpGxT0nhbVkKdJUc2wgYYGUwwS1sbPAz2cUf
9LVQSCpfeG12IGueFHqrG7YcGzVKdPrkEB2pt3hj+7UGV79g9PKghpLX2QLbEXv4lZrTwvQafA66
N/HMoQgoCAOt/ykOTbQs/MSLtT03Rbmq5+gQndUfjfL/rV/3mPpfUbWixLKiYEEiMdivgxZsH62b
0UYgQMwmz6jKAYv80QcXwT1VPBc8mAlQHD89YGNgvWg5DIegPnDxEe/UO+kLXTrA5Pw1ciko5w7t
u0Yu0oXsh8HBGT08NGwkLzg6pVsslknpeMOxOeur/DM9iq5+hyqgP0jNsOp/gH43LKUrmap/izqI
ZlvyHjZjnedSGL/LImh8nIs/2X5VluWZQ5LsSfHEhYV//GKU/lKL94kN146wZ+LOhE+O9HRF4MjK
3JY3iTi+Px0ZRA3Z7Ny2+DEotin6IDYp99AOVziLQmkz1RewKgJZdmA6+Rs9/x0i0ot09CsjQ0G1
D9/5PLjRJecJoMAbOPhQXgSk7OTrp2zpfw924IUFG0IkosgFBwbHxP1ZXo0b+Y9dF1JuDFNmF61Z
Ze3p+aO6sOWesMJYCRYBqofWcMNfomDYwfUSqwmbWJSZ4cfwixn1KtlXxyhgtX7zJgkpb9oNYGlJ
GmRjVatwqVK6+Vq6lWnb7+alelPdcR37mffESHu2MBMRYGjakBXwAM5sMlLOlF7YLtCUrLKNtNPm
/URsCBi5rTgU50f2KMy4ZMnLGJCRXo62BJskaR2Zm0dJ3+O1pBIXG1q7/mvxxcMJDai/sljkH7lF
Zm9ZzXa4hCuiFFj95/E6JQ4PlMPl+7ln7/OmPjVnNsUE/AT85j2mTHDlpfoxfy2uc+NP5xSy4p1z
SVN3JCU/pm8OGsr/cKPc8V166Gvzm+pEeEDXwdt7+TjmlA/v2qEE0DmlMm+ZYCFH38jv0Iyyax90
v5DQaMp26XY8iDcNpcIym618g8jBcHFUp90jardFiFYzb7HkZekuttEe31YYFC6h9k8qcM1FLu4h
ZbGKTewqwcJ77hfrMRiPw03yzQ0hfCXNEpEJr8qBAFmq+MR6eNyNGgEhhZRLdYEQXPoiyrI/sUc2
r33Dyr6kmhBJzLrhQNA+gTmbL74R/tuWRDVZunVFwqz1cmrYaD4G1IwD3sXYoZkWWxdQX0E9N3sm
CG9n4yM/edjnkv6dm0sIl+ap66znGmqC/iQO1EqJ3+px/nbk3WybQWesYECXbKwpWBRow6qjRJYx
NXMpEEt3+JZW9aq9D+9942mDI99gXzvcdCrmjkBPmsMdXR+F6ZGYJumOYfCyONPxrRkILGksjHPF
TrTN3sgORYULzgc/lVaj+RBfqhuPILuCJrd1hM8wGG7jn8ifV1jCtroJrdd9txfioBZDkB0qVKZP
1JWWdjHX4hfAlda76lVY1ZL/OI6XoXa11gO6KH4SKiTeFWg+RpSlGLQwU2aP1C45ZgAAuMkNdzHQ
6R74C8BvsnjhcrTlTSvS4AOn3LWHLW7AfabTNG8UFxeQU3VDHBAzgqIYx4Yca7kKmOSopveevyhe
Drd4OGnkyE/2xNIBm9+ApH8HOGSACB25bZAnbRJbmV/A1TMlB07NxDYS4C8j/GBE+KdcGHqE0Usc
rDFik4J4r8xbKXMaloWNT0NlnpvOLxsP2/MHbXCGcQeJXLwfDmgHf+GAPEHxSQAaVvY2iOJ3aaE2
uJH2I6r2DDItv65/TMR1YY1HaYI0TqWBjQFtJy3etCPUT3+BUsXe/B7qgG+mL8gmpBluumXXJiKE
aUb0M3mYo3vMFvfVGw7zkYUBtVeuch4eSmUOkmiruXgJfHYX7avdJL2VI8n+FIGS69f2m/4Vk5X/
tR/m+DqomPXpfrNq1o8tM9boT3kn6P29WQ12T8M/3dW/kUjy2J7j12z0gbog0EyPJ61fpsdQ2JMD
3lWvGeccrmpxP89vvOKjW4238JV6aDGQlLhtIP+dL4QrM10RUqapJKPgUmcrMcYhNjQhBpvx68w6
S19kDTzNQFr4DC2VyCfdfiAkwfTn5oY/djUzdLMZE0G27vxn5MuvOoKZKBEOnY2woDqqFOU4GzCj
uyn9iqlpHnnF6DTY14DNjI75SXEcvunQfqFnLocVBQHzQho/p+cB+H5+5GBrgsNu+VwcNM2Ps4sW
1Cdp4U1IymFofpMw/TqyHILCPiHzRjXGYk7KNDjbMeCAkJtA08oDGhdyyHkW3xIPq2pxG91l9jGq
e1cmXyHg7lEBpxD/nVl6vYPZtPIDmZngn/hR5R7HmdttH7tE2zbEz7g1B6JBarUd+WzZb/y5VMbJ
jWo5LzfPkRlREVCjLT6Ncw55/JL+RLrLUs83qb1wzQ+QAMNCL5regZnyw7iJ3hiftu9kyJukCi78
/p0enoHi4qOGUApgklyxpuORHgr+Alf4Hb7NDw65l6ERB1IfLCg27uRXcnxzwuW6w+ban0jc+80P
OBaNS+O7gLPppg9vkkn5xiWLBafdiFrESZ0Tlicp9Zj1jxPJgG5bO8/JY9G+9mpuPmXvu1PVHtNk
5mVkMkhW+80BqtiEfJ0L0xUkCn8uaZ464mVwx53AdiQzmUI5lVQD1gW4jmHhgHIS3xtrZl0L1uNM
SuUJKx1RcrE1N5/B456VdrUvz0URGAKeFiDbLt48cHcX/VJK9tNwWSRuWFA7s1FQbPBWvO4rBefx
deAdh7Ega111m+20fS4xawuAjlgLVHal05/BZafYeWURnIw9yhNtJ684HtULIeNecyUIthSCorH7
s0xCRQJuu4kBjVNgKVzaqMVO0WU+SUjtlHtsejjxtIwhGGUFSFQYzEF/TTQ7ForXpMrQl9EDSzh3
gJDyuOtvutusUq5UYte3GLJBcq5e7xVPTZy0bHx4QiWYSDCY9gzMGRgNnacbDpAl5YbK0FfdMDzF
eMTGPGM33zrGlGdpLyzzXfWeHTnUcbUgK8lJfOWHgREa7phc2CUDB4QmQXoS1V2yGnY64rDQzn7D
q3id6H0pvJfVx9NPVrIzu6A6yidgd3sH/y9XWBAQ1iGv6/vTDV1h2Z7jE38OelQJNyFe/bGMIRiw
XWv2Yxvtxu3TR1/BPCV5TegIbWPRUNtl7/U7j+b4ziJjw5MrTzspN5ONezd2lrRElqLIm774EIEw
LjpgTOsPo4uPfTYyk6VBdBh3l79PBU2Da4IJMSvjiObaU+7kQTMFqL4zIu3xkgtdje1lcIzUK9JV
Yi6NcishXzOWXYn5vNup/jwyyyCgCJsoD6sIpghEWDB/GGXfxCDq6S7Sa1ZSyhjrXniTthws9bRi
9MXVM/7N4xLNwZQjNZhHW8pH/RufUJw87ecvA+EDL8+Ked2EVfMgNI2tzo6vzbr+rSFrk1GIFdsm
OZeqZR5RyvHXKbhfMVkC2qosRoColXpQv3fuDn9jQ/9BGXaV151jbPUdNCFbXJvHl4qqdo0f4hew
umPebRsMConzSdb6uv+cvlOJZ9BK/phzLNu3erTwkBkTfxguUfcmKa5CkZa6z0N0wx2pANk1toZP
2MVJpLbFf0zzMTFVOodyI2dm19LNWtNXfKWpCHO/JnqJiQ7DE7dbaTynUHq+zDV2QY9Dec5yi2yf
JbuDSMC0XxebfzYXAZlDWGxC1XMg1Mvv6j76lRCJWni2Zjbkdo8f/RVAbwtgCUe+8vt6j78dzGrb
XMVAOTNSFJziJHzox/EDBbS0lDUfFvI3NhzxD/mWaE4s7SxESxwJfWaLZ2Py2TKaU716jJZ6jU5s
Crr4IqJpKszaV5PyZm6HgDlDqdsLVGaSTfLzXvKH73TfMnwT9p1oseLLs/KhMuSJT5nqlGfzC4Mm
DfBn3b0zPJnxmErd2jdja3rnNdpDfRC/1HW6I0hLrm2o0VR48FEw6r3XvhK9Rq0NQAO46IkhM5YS
oQv7Tb7JTn563Fl20UkEbLbNHSMfDLjyzecnbXUKwhCMfkoN9mug9DpXgEI2qsgd7zE+qWx4p+Q8
n+AGkDjfsYND3u+WREESFld9LfiZxeYv44IuNpkf2REbJ9wFZqOnPHQYKzO4hTflZr/TCZH9oVm/
KuSRgxcigAWF5AxguW7f8h3iHodbmtxLHqx17NXH8rBYavvUqfajr34pDAwHC1rIWg60PVL19hZf
eXSxAHOeh+xtcJgukvQgxi68F2B5ys6DIy2fftzbsidA6TACeHjALADzR4XNA3cQ7D+u7b1/0/lr
Gd/+vCDbiFvNlHJ2HmsBf2WuM+061n1nNciOyNA32l9FagnwdUDYSVwtuc8/YDGPyBUav9Ms6B0Q
3Vi+EG9AHRgiGqv5oMhLfUeJmVbvixXufWyfHD3VhnVZrrIzHpLGp/7F5zrJUn7ZIlgo0kcCnYbK
/lpvZUeiYoupiJxKRvnsJkxqJgLZ4NMRLImfhaVGvkJnW6EutEiGZomI7/UB3qfAyI2OGp9bPFPw
FFLee4qk2ZVkHw8ZJKDid7XhlSDLmor9Cuy9DCfCUHmdGIMPbEHX6hqxrfbZvefvxL8AvDwt9C0C
yDZEzFO7FVbpe7eERYWHEFN+usajvHlMzrCkUi/Z+niLnJg0iI/AvDLCJof3uZU+wHV/R6qqTXTB
NwmKWOSY4z2clotd9flY8mjN4Kk3OCHMbUqSdqxsI3DcQ59zy8UOmSmRXumlvjW04ANWhw779nir
mO6CTq2iC4wORHIHUIEWAP7OSfeepivzALHsgAL30H5UV9GpqaMzr/xkx8ZZPMEWn+Wj7DhBOGn0
FawhtYKGBhCOnAfHASwWbQjeaPP30mRjMVZQHteH6b05afthXftZuoxV26CyvdQ+G8yuUz1hvXjP
oqX+JkIg4WQG/pi/BUxHHUgx64SccshrHpxHYBaq3gm1vOlP/sJhJ7ihux8vzLrrS3JZEIcMqRfE
31qcI9ogyi83crrVLQu3z4djUNeCGPPZBdpUrOSt6Q+Tx8UteadhaLmRkZ/RNLnVvn5LqDloayqb
5LhCplJ285/2k0417v3kbXEPT1iVsSWK9bLNnYeIxS7KU+Jw18/yDYWw/q1/p7LFpvPgIuJ9RfJ8
wBg9vtFTdTeyzsbJ1RlciTu8TCOMsPbDj9gGxSkJnm8KD2ZnG5/CnpMuV3Z59FHBYVFYXCr91BCI
06YdgsXzGGeHAZXAgxxs6El2jwGqNV2pIfDVpMwogLGcCmzlHH2PmF+HwBw2jw+rMTPdvAiG0q0k
e0z9rr7ikcAxydFUAadh59hjfwG4DbrM3BXwilkTWXwQorbFuvXt7M5roXvGPW9ia+ldHS38BxbP
pT98xc9l04AC6GsNL3PCFHtMyRglvDbkWXhVNFHu5hzWj9cBHJ2moP0dfWKeeIL612xBe2+uKRTV
CLH1hgQhDfRDJbA5KLItcVPQqNj5BMb6kPgwg8QP9ntaPQieQbf+KmHpbsAtI/yX3AdnFdLDQwJo
PlzGdmcsTcamfaAo0FA3nNOMpb2IDSdC7XeMZkcZVxUkCB1NuEdFwhvOs5sUQhktcXCkEEUEXDgS
hwrDCGpr+XX5K9lNd+WwzIV1Px7a4hinOznfEhGg4II5YvLgzALu3Muh3z8nIuftnBlkwWBiNfZb
JfvCk0A1IYtdJnS94jOgLKEuoxaiSFC5vYAhlOyU3bJrxh57JbdjTuDqbRaCH0KqmxDTBGHv6LoD
7S67qcfFHnpSh3AMT2gG1kUgIKJhHlV6UvEZqctm3GgjHI4LG3OM8fxZ/+r3/wb73Wva/785/7//
Sgq7up5Lwn+4AP++72FGL3Skhg/HDxBDSbB4XoeDTzLf8t/nplBXPaM19n2YL5aIR928AxhD4EQR
LADK6XPYruJo6IBS+MgoYdQPk6Qtq3pjCiq94r9P/fuijJeY07RA2/8+J81Pvrx4/cS//y9qElor
bJhaFYp9nsiNK47xjzS8uPb/Ple/vlClUO3//TM1SA/+ffS/L/z7vv/8CApL8o+EuMeiWGW89e+b
8sxU2PFeL/TvW3FxojFJ5HRFSHi9i/olMR1Oo04QVbowUHizkh6bfj00hRdGrY9Dji0nLS7Wgz45
+tONz2k3betoOoxh05Jaxl0rckXb6c94l2G9tlDyo6IKn7LYtwS8qKq9YLwRp9MyFhK35nntwt34
HBX/UZABXma3UCCD3EiyEWOcJ0a9/ejPbRN5eVLQ5IEgLJ6MGjNosZOSYGOK5SMEQoM2uYMnminJ
G7KpW94Xw7KPqU9RnHD06ZybehczuGq6Mch1Jtvx8FmIhbxWQ2hRDSkDpupyVzBu4RppYu81kklo
Ygs0OuzzVpbWqM6ZbhjajykyizcVr0TiPqWNY9bTHVVIg5sUBUfX4yoSQkkTIgqjLGZkGcPv1GBb
NMhv3amD1ojhKptWA9g8iOMyKx63PpFXBezUl5AkZDzQoZQKRI3MbQwrPC4IXtjkG0L5riBeLqrO
0mJIXrOaQKbr+22ky78NQjomfDD8G9zrZublJdb7tjwbP0mufT4X4BlZrIV2gcmmZsBMGE24LzXw
TQKbQjUY7fWKJDmS4LLhYaBE5qAwPOlYd/kDsh2EwOn5Y45P3DIaZm/xsaR/aGCLYUkF3WmKnFGd
B2ygXj/+SpGLH5e47p9HvLEgPD1knAg4ODRFmzbGo3j6zxy5r9hk+arRvsYp0J7CahbYA6ciiTH4
UtxmhOIuxdiqxXl3C8VHuSzzPzGB+UCIJ03TiD5vTrXVgllAj+ghlsAcaqIV35IWkX/72muw/Ysr
1BbSW1JWkBQKE9LC3NKRp8adiNzWl0P9a/GYt5OcAUqZEsxjUfOmGHptyl8UqWCb2JOM5PxispQV
YYBRBEUvj9rSUDq36McxaKcZNjex9kLOTFHRi0vFSnSlQQKHrJYooiBHpmxmiZn91ahg16U5kQEK
JoIZKxv0k+cjHB7Yns2Y0IsZtatxZwss/9Q8+kmIyfSfmGjhcQtEJbNkWzA0uRL6DT4C+JYoPCUJ
1YCaNB8C8WRxCYJWtQyIalUXSMTT2QxkIhqqHKirTm5GLFPIhXCdjfIkprQEPQYwdtczVRXBDaOE
oy1RFqdOxdFaKVPNqdnKkjLXyJaHyT/sQxaSE2IlrMqRiXtbBDs3g/39/MMko9tIKTs34QfOoquo
yOM89vUFo+6OkiYJo9EP5wILYki3hazCMxSfsOcz0ceBTONALfqs8CZNX+tcgL4CPcyJFyXgEBQ8
Gh5qYMpQ/Oc62XQxhUreUPU9y/QwRJ9xM64kFd6XCMmALTYKVM208UVEBJEOPznGRXjzRrcHYme8
GjMJNzZSDZQG3+Y6nX25U59eQ1Y2GBjDf4ysh+8aH14a4PRaz/NFTfdjyWiqZYY4phPkZ2w9UJCa
ViYAYhUMPpFZOnk6iQeMXttdIdPCpOO3aIgf48i9LrTF5ApTStpW9dUU9Par8CFzaydlZ6pAjoJ6
eeoSZ/U/CtDEwCURIdvmTzi4Wn0cc0H9SIEbZYVZpQEWHD16L1OF1UARIZNuit2QibdXH99J7U1c
RHRrpXkYsCJnptYYETZjhCwhhCVCjMBhIbWW2SXZulAYEycVlUMrKaLTV0XtPYVpJ7eTixfsK6o0
fFkKKaesI2pS1sAMjbEwKBni2cMqHfmN8dhhnyy/iXJ3q+XuXNQ8J91cYCYk0sYb4BOPqHm85SUN
qMbQftZwORSx0SSoG4ikLHld9jdZCI9CGDGnqIR0BReRSMb1A/NEJ1kwJF9sQrbIwryJKTBlmCcM
8FEoSMnUBjicuIKenRc4olqp3t1b8xEuRYNyeNC/Mj3/nVp94Wvj0BNCDAaP37xOuEMaQi2RZZw6
kb9Ju66Aar6QCtxsVPqlbgDSkiPdn0keicvmQUzz4qIWIgr2DJyCxwymXDNCFDFnJ2KVw/Szkczr
L1bI8Ez0JXYRfQTf8CkS8MBpdBG74zQ0l6Y4vt7iKjQeLKqHLvgKNpVSomisk+yCIebDe5DZu5Jj
ZjT1cxoY48DxkBYgI/jjYL5YTK236Cimnww+el3ooECLNunoGJg+otDre21HPCvkZk0t3EU9Lzvp
gVVXk5G1mk/BkzHPYDY+uu/ZER8zxIZ5IEM7J0UXxTMYIzbjXp42CER4kZEOp0scKSeHMWLJG0lD
oNQLpm4oxNWYe7oQ2xxZAtwVoZQsvQZcLufetIUJ7EsORYYQrXbNRECD3NzMrTC7agV7ohiaFuYS
CaNlnxAPWa5CLcrcgrxRa5Ej7UsiUP5SCzsslsjqDenCUiGOmaDRwkA8GaAsRCaoIVbBqWfUB0Uq
BfehiQwJRxr7RAX1aHR6v54TFhMGwC9jMaFAzJhhCnCxYY5UU9/jM9yUfkQkq2Xo2ts0ghkXK9zt
mcV2zPdjQyVft+De1AhlUqFoiH/UkoCMPsjUmReHEOTrh3yVTNBljIZztwVQK5IppkkUzousMTH0
yxlyDhrwh5qf5GdyEcg/kkY2ZOybB3B4mhHxKTsd9mGrZ5OgW+IwIeHh2qSafHlZUii1xkH+yvcC
wJzEFMVWW/xwxWnZzcVVN7XhNnXmd5jlp1Fu57e865v1EC2JCod8qcfDWpMjmOYLmvo+B4WqF+Zm
8cw/tTDEfVtkil8k+/FhGitl7s4TK5DFSllDdVcOjY+yFeiVSWMSioadU3vB45rR3jB/ynX1lucM
sgRIbIkR0viSa2MpYpbBRpN+lFS74JMuOWMpuuNAcHwI6bOnf3G0vs2cUlL9Zwp14dEcZ8NY4lri
ELB0pjyrfBPrQDsnOdRRIiI2m6Gi+2rdjJSWRy48/4+781huXNuy7a9UVPvhBsyGa1RH9EYU5SV2
ECkpBe/NBvbXvwGe825mZN2KG9V9jWSISRkSZpu15hzzVMHPggSLYYzmQYVZ3tcM7a7n/S87O2xO
5UQUvBa9T2ADtw5YULWckpzszk7fhhPVpNz01aZ2h9UAPIlFC51twDqbcWyTXRAr4nfluc5KUjSs
aBPFVK+MCBV/mRDJB+Mfs+K8BdKaDAjhzmgHpunYP4XSmHZuT/WlAQ6QakRa6RVN+ixKloW4dbQc
ykRIe9V2MDLqxrctu09P7/i28IwMejqwvuOAVc9BrrxdffTHTjwq08F3C3czx5KmWJxs1EuUxGKN
A1xtfQP7NM0cAR3XNBRI2cimmVLDX3TRCrlms4ttqvRjOyekqHMVAmQJJ6ykrU3SaTehrc0jAgZc
dFfydvSZJSS9n7Z2jIU/oYaU/QusnWSXZfkZIcJoNhguEdTXBqc67kZrpWsNoBJK7INbu8DUoOeN
InyowJaFZrRoG6SKsBWctai7i+tX8pj7/mHy2a74drUZxkth35pVfGyxCq8016MFNMXso93XyLAf
u2zMFz3vlcOUoCbMg5QFZPo0hd5HbA/21posf90WoO67AdCdYCgrpvTdTrWfaccBtamT+vawi+zq
Hb4G2Ii8fcvNmL6GXp7ioLYRAY97yZ27zB2yXbuOoxCDQHM1ICW19ajn+rKKh7uworZnbOBe62sP
WoPfsXKqC3WUdvTlyhzkS/gRpFR2gnSyVyzGZozKdCK45JRHGnjbDpXCWhgVkuOKolrPrpfB36/v
dZ+OSheX7aaalb1J3e98t57Z9ui/MGzaCmSYHbL2bHGI1Pb0IsYcs6IXd5iPW2Pl2/WhBhkDq+G9
NJmHZaZtUoPaUVmkKIVaim/TpJ0brAVPOk0zGbfv+Zi0i8iS6CZl6pL18VanB2cwZ77fcHAAgVGX
MjGZFDlfTWjnIHyTRB2jT7NhjccxUo2G4LbF8KkrlSy0ruCT3nc1HmiJpSwCb71ybMyhcgCX50xh
sg4CtnrKSh+DyImXWU+vlrNRLoCbroZMb1dGTseIXTT1fA/0HduOHQHkZ8OtqXe161Sf9hq6iTGn
PQT7jeV5QfmU8KAVkxacAbnjTvYf2urYZOto6ueKG1pBbh40TlUOilvuCCDbREFDW3mKuntqCs9a
ZuDbyLUtERWzNLihBjL2l7QHOe4Ib8VqnpSxTj8GE91a3c5RQVJunBBL2869w25ob9j3Uqchlkwv
Sdhv/TShdBARiZqHGgeMm90kPl6+QtUUxOcYyGr92S/bvmDuHg9mhd7qThQFyRSl2taZ6FHE2tHG
csb7YTDYecOJuwlAwQPs9U5QZSqEL+GtCubFssHFyboUQU57y3WeL70QBO/kf3hN31CNSg6GNpyT
0LzlgysiLNiwkSyHhx22rasnl9RK001rc4R6sHebskAl6KYPpNDUq8HqkJZMHF99Pu8BelKLnHQz
8LNX3QFpGcHRSbrZp5gPdCBhkNzkNTCnzqbXp9N3GQFg95xK0dHYsNOZbjXX+dpKOzXRRz/a+2bq
0oPvtVwdnqCt04S4fJC0kpu4AMVE01rhtpWWu4uShzJDxgBJ5DPS0VQAgkbVz6bHp68+im6pu3j7
CznHcFKcWQP7IYc9puGtlWwuQFXh5Z7GZsssgAG6sdDpokd0akfeRqW7hsAo51IGHm8TUVxsBgDU
RwvBKoGru75BX9cLVbDbho5poSbXg8rbAIakEE3ruRQOpqrme2Lotf1oOuZ9prgsGgcRI+oj6dvB
UgSBPLVptB0Gdat0Mz0UHrq/UVUHv+/aZdUEaAcD4liS4B7oIaVRZR7IKSVtSTAwibwlnsylBUfs
j3xVYajvAYK8DMJCzDW07g1vyrnhfEZboSlUMSMt98LOD1bRY5Tq0E5PE9d1rgFzxdcwvViZgxWV
VLdFUqGsapkOQq56SdTGeiyiYMku+BVpRqU35qeqHyMTfO886hPOzrKElXF8MmPgadKK70uEHZWJ
wrCa6m2bEsxN5swjaF6C9egL88EyI3vNHGs9qJ3V4q3QgGyzLLynYqIQW8hNoZvfDJRfEUl8C7dg
dwdA3OAOyJdBK7SbprNor0FutAuvXDmxz4bW85+IZecmdLhQXZqFkj08oQ8RoTGa+6niGE0IwncA
g+x2HPmOgwqgv0VECYH1M2QfgkVVjGutTuhzaF10PzkfXviAxaGaUT6hD8LHleZFhw8Zketzk05v
rmTnkjnthVBmEPrrNhBvQYm3FAvWXu/QeWQ9cTA6RSFCajFyJcvYlCyrEpqUbV2/cctRYAoM/CK6
eG+snrwIC+Gp7hQmMnf9w3Lko2roaZBQkDYlUgCI39z1CMhk+hXBUTsrpPpmSausnPexNls4gzUc
WGMgYUi1JSWQMSMbScXeo93QEJE0r4Bq34RWbJzcEkaYjY2qHZBqptVYPCpL//AqI/pgb/NlB9zS
hvNU+DZVTav9Yn57zx1qL+RZssq6K+u+gWcE3jQE+FnP2F6BLmvXw/ynm4GZt+0pqzE0HHMULlOB
b78zQbHnNWRwFjHg2BaNRXIS8O9jIMoZfUzEvTF8BGZSLUyU4mXA6mQKmgDX9bCNRGasR4/hrZgI
Pwv850Il+Fey62BF8ykYT/GYvXsGbDPl5O2xHoVHv0szSMrSAc/79Y9Bis28zViUja1WkyPUwSd8
rE9Yt5SqKdaDEdwy0CUHz/TFTVgVFDc846nya/aG+UhsX4Qpzu7J4mjj+3TspoXt+Y+eG/qrQAWo
/uv22YOc7Ew1cRxljS21tB5Fx/hXGKJZZmG1cTVd26BRNeewrcDLcuY5ajwjY18x6g3UkcFZ5/Br
m7Jwti7KAytz+w3hTavIw8lpBWQEslDBj8AqSY9LfPJs9YaIEcXrxE4TAFK1sCLxJPG3FmsLCG7i
M841/y6GhK90TJ3StMa1n7PbUx6Ol7xgIS8c2M/2Oqj19TAR9iX8ojtZHxLhSc7Av2BHWKPtTZe5
29J1CF6tolh5ykKkP9DPiJIfTVW6Z49yNLuG6cYZ3Bcf8V2O1Q/Pi5hWdqWRdEcmIzHt7Ny0O7dv
vkIKb6uymcmulaU2PkoMVVGsr4kOWc1V+1LPy3XoEisho9DdymA6eeNI0KpLj9QOJhZyNYsDV0NR
HGhoECaTEQMW2zJUjYmUddQWbt+/h6H2kpSuvQROSHu5Kt6I/8u3pp0egqDVF5PEfmj1s8iy65b5
hI9fkwykpUGx2WrPjQYC2Apz6hxhZK/bS6/1h6ad6CaR+8F2s4FX0PYtk5XWLgcDL49eqHZpw3Ik
a4VyxMgMt0gMP9smpu6uagjR8G70T6e3H8hBtd99DY2Vl1SXxBlhuGons3GOzLVnyZl9qQIA6bpF
OlLRolhpuQfzTKyT4g18pLsNGjgyGmqG4phKjPwJ0vdcMvh32LKYSEZCPgbmZ6f+zMKCBanhIS8G
a1ns//WX0dTcy242VAHRhYttl8nd9dvD2vUmGtXzJgLE2ZKNf4E7dP6m+eHX07x2YCJcn//15fXH
/+Xrv35cDQ3v69dz16PDKDeGJr/5k1C8gdCTPMbD9avrg0ZI9L4ZMKn+enr96vp/11d/ffMf//fH
0+v3BdBmquHTaILVlGIV9vMx3wdpxaeZ5o/415fX/70+V9bIS1oO7YMQ40f2J+X++sDVheP213NN
Bf/vuZh9tvho4jc3V/Y2VcTQaXprLgSlzD0BRopPqXU7EcA8ryZvG4wWtByP7ikxaPY+0iN7r6LA
W/oeS5rr065Wf7+Qzt/iOoLOA4S4Xz9w/bbrU42i0MaR0eH6X7EtxH40PZxsvZ4K/Mtwe67fd33l
+lDmDX+cTedDQvTBOnWIAGVvxdu4vtyZtr0rzc9JmDaCYX/A3eqgFYihiB1YOEDZmmlFbk0zP8iY
i+uK7q9IuscuoUEzNFOzcEoHRvj8YI4dgoiobBT6RoVCBOqMW3Zfo4bWovBsqp+JER9SJnDR0DGL
2pZ2oabBroyIqJipUskMiiquF/j89Pp/eS6Rbvdu02ybsFuWxoC94frKEBaGWgVV8TOTVOV//VzW
RkyoU+/sA+Bom/T6G66/uwq1mTyiDQc+Trz59ff++ivXX/vX91xfGjs6KYYscIX+802l/3xn1+++
vvDb7/4fX/71GyovaTd+T+rwP3/Vb3+zjL1tnDaHzGABDDOL4Q909Max/WQZhf6jhJFJRQGfnUug
bkrpGZwU9Ayy7GiGaTGlyx+pMOqtWwd0Bcpo56ZTsXOiBCJpL+kqpfTxu3A7RAMM1WynhehW6hKU
F4iVZeBrP4ZG/3ZElO+HmkY8gTFUQVm5sOO02WVDKtAch5oYPUszYOfpF9YIAQYGERDGTUDvQ3Mo
BczwvXXqP7EAK0+pZEjzax3prK6vAO8GyyocasxKNOuHokH46bEXESNQgxaGR5H/HMJYWzXwZ1PW
Ass+nc49JboldnnURU751Dk0EOoIMoiBkmKgSrZk0U2/u8OvGGci3NWj8Wi6xR3L23YxZjpChDjZ
ZkzB28ExmpuugMEzQ2j1gBji2sPPVfbnzCiZzOKgP40GjaWeDqZh0abrZzV4Fvr7oRynZZBi2ko0
tMS2qhS3FlAcF60y3I8JoaRXac25pLcYJHdRoOAEKx8JjdF92WHqrVRSu0vTNw5lJHvkpwFi9DbY
hx4GEN31X0khhKEB9TIMYxxEPYqeoqV4r/3o+zRbN0X7QdxpmmUkmwMOxAeVntuazXZiV2ioI/y6
AWpQk+baQdgX17Z+mGmPebalmCYmY2s7aMcj0nQW5d2QIjd0s/oVlwGQbg/OSdOF4U3tUSc10thm
CmwVQA7GB00QKV+77B1CerBpFzcHV2on+gTN0D3VOutig51pV8AwmVoApP14kqlxlOBR0Y/1yYqs
nFt4+PVa2sQUmuKjqOe6LW9Hm+MYZWZq0G17kIEFxpg0KL7dLD5kgcQ4HtbabVRQQ2M6gykUaxyT
jJAjKCOWDkC3aSkH1EhgpiokFyw13vTO+umk2rYIMVfwo7eUA7hhInXONedxcJrxTO3RDFmspTYK
MMd2/a0Lj6amGLLXhD7hmkrTneGxCyp87eAGj5BO7fsuM79tExd/nD2HLFBw1BfodsX70OrgUjr1
Gm21EKi1rsxkK9JZ1+t0nzQD542fJPkYvOi5KzHxWX22qhJGNSs3FM0V1qxWQUsbCWxbkL1LG8sk
Ndb9DIcmeikpbwWBXy0jGa9rCbgtoK67DvJgr6fxjmLms1mLYFdzhDTf0ih1lvazUXbHLPfRwHkM
oiKX2OqEvR2syNt2VXDbRnGzF6JgHCnzPSWBWx0T1tgO73XWXPSKd5BXiGDz4L4qjXMbjWz9ON5k
zAw2S0Grn76M1NFumxifgNlSwtMiAzUNOqw0Rgae2MFbFCOqVoUOUyfKWXTiASb/9LZUQLVBtnbQ
I7RPtmsoKvRd4WPwDfuDQGEnMfa0DUglhvM1MU/sc7U8RFOb1x+5Q9mghZC4hJJv3Ar0bdCcUdKN
aUtEiZCPedegMkwQynBsETB3kXZiTQ/Az0B0OxWHzo3Ds9szJ4e0hYQA6DxaxsVLfB01TIH+0kyf
J9JBNy2hFgw3rn0aouCzo4TWGzZIDFC2h7HnfdV9co67CnygsnDPBj139zgMyGKmG3+gMmWHiKYG
GZBkMJqryu3kU19K2pbyqW5bHW1p9NO0SEWtKRasOxvN72iYBmt4fildYjQu/exElL4PzZu4vZYk
gCJMzJU23PEWzaXZBh2KUUofYmzrTQGjkjY+SthxKg9FKDvQeahJEXJslKbZK5lgqoAGRL5ud+O0
dr4DK20dbHIpIItKNFozCYHu3TpIvG7XhfpdrdCF0ax67lWGqWm4l22rFqZH7WOqDOyFeij20us/
E0ipFNqKrzEBSSibaE6P0F80vW456qRfaDakzLqbDrrtYWzrCThKekr4pUWBx3JnDGiB2aIeH8fO
RA8uYqrF2lKZlTp0iGtANOe3s8iMK9ctB1J/KpWvmjwnV2W40/SrAD0WK8IB5hxPt9n0Hfp/Oap0
PwNv175qTyKMgdNUQ0AZYXx3UzQg2TjepdTt97KisZJ72LjGBEiwVfo7fUzfJYJXdxzfM4dmuu4k
t73S0EdPWC0cEwuT3liL0EYKPw3TsW+SbF+vJ5nfZ5XBmFr4P6qipZjfYfF1mpfU02M0M9WjQ1Or
UDEUUYeZOdfcL2e+VcnzglGWHxvJDUTNjtWeGj+gTp+kPlVAc/j0CY53Q8eS7eVYkOvoyfBb20Cq
69c7dDl5jRABCii/Lt9LB7gdbWZsUPP/XV9QHmy82hVPZduFBz+y3+IMsmHSEOvSzwQbOT8YMsVM
ERbPkRZF+yhv/P0kxrdIA1TRFta0N1jtIS/hodHscGXnyAkSdFAH0kmNXU3qN/Emt0bQmptx3gPo
LvuCmn2k15bGRp/5ntcH859fXZ/+9RbnH2jjmMbc6vofQ2eynBvnd+5J4wmyM5AfV+pLD285usjX
fOwOFTkVG5aPioLTlHZ7z/T4kkY6eXNOYS0NXwNA0vibAiZi3rxbIdp/w0fneV3SXx+Ex6Vgzg/X
p8TCUUFnw7YUHYE3aXAJia5Sf70pq22lWnVTex/NV3gKN3sJ1F3dONwtbC7ZRNQm6JJyfrh+9cf/
DZ7PvOlgMGpMoPfJvHPStIolbWj1qC9T+xT2PRu6Yj6Xvx7aeY3ax3a40Ok4LwRRWfnWmMmsV0Rq
mIbsWQp9M7YdrIT5IXFtpEzX5/EMZVU11Rg/A1BNSgm6eneoULxAZs2bh6HzjJ3jQiwibWTYqwwh
r9bVBCDrciZVAYvd9xWus6a0byO3ZICArb6f+tLaX79q5nyxSjolxQxKseHMiK0ta16L2Ww5eHZ9
D9evHLa6S0cg4SKyq7JrY9+1nrFHxz5ETrCza2gmZoroN6wI7qRcKaZdZD3QFin3heHVmyjxgLK1
70qyzmOvly9oG9ScwlJfBqGGZcclhqoyiaFqraRZ9syh5OahPnBNhsoZnQzr0ncLaAEQb7IAmkKF
oLSiWze1giCDgb0MfcwzCXLxxshdLiefLe+qi7VvOe9jrg/9/JUhA8T0iiCDf2JyycuboxgpiDSN
VxwIfsO+pDGhQfUiBi8ZkxiFMw/UV3dlp4zNSH90r+aH6/G/PrUoKWY5xRwOdwhAbz4HrNz+fvBH
GCoeWgHCtYmPu6ZRmRG5VNRvyx7FS82C159Bwr8uwOvTKcFTXk4qWPat92hZ8r2q8NQNatZKJoqQ
jUgfPyzs8Yz77k6O1eH/5GJoI9Fp48kERqj8HcWdiWxuZl5q1sAn002ZrtKViztMv6iviA1EQplw
hbwanuPKf6o/tKfyQGtKR6SKUnteC8JcTlgQkx+0cI/Rs3oHL/Y13tGxCJ6jpxytx8adIJwu8m8g
ivNNOW4oe9JBrPAl0QqYbiyxmnO95mY5NdZ191bMwDEQJGsGdfUIT7qRgF7Xvb6B6hgNW/2BkMfP
kqcTssEbgRgCxBE9wHeT29dYIszp3vhTDr045F/Njf6AGY0mYY4bHOGNc4w/DHYx2FN9fkghZ8Bv
rB3wTnXJipVzM25whJAaF9mfiGGA1VSARp+M93sAVqv4TAKzc4PNGKHFk0alVFtjO09m0JR3nD7D
s3lEnQa4YIU/FiIBYeHOV8V0RgbQI8GrJ/NRu1j74JF6PGu9FjuWBXv3JoiOrBkYVsz35HW6C75G
vOGvEgZ2twmPRrwTGPj7hWTQdthIrkW91OhiISc/Ap9VFZvum/KN6wAHvKI7QdfomB2SDxyXBBIE
K0OswwZHAY5Y9BYYewE89NpNHdPCWiCPAxQlz6zEGDeQxPv3R9QWm/EjJJjl4affrbsJqfxxwuft
1UyGxBdtffdRyza/4drPf7HO/6Po83MZF137X/9pen9EFeiebussJ8gqQJpq2PacVvNbvkNVjzLJ
LAOjpr6vNCQrq/SbZPht+kFs2QOU0wzdwloPzrG7nPINZUX36N2qT64Q1rVo9LKZ7TI5S2NNiEDO
qchmTmoSbiJvFxRnmJ2ygqG6tLSN5pv02Fk3bEwkf28QTVAGvqhv6H7rfJ2/Q+G4xQO6rV6G++Qh
f6peyHDG+rdsfiZ7iLVv2Q/ixa3NcMr2zP3oMHUuWIz1W2sz0ZHYuPcMZmgNtshmsFMjn8a3b2Fs
mjamXIgldweR2UuUpUrgjupe3FswzCPV7KMzrEhG/NkMX85TfgTHO8eWYKNYud84oGy1cA7s0pYA
096TD8SQ+hd1a+Sv8pHGwlPNScdqA6uYV7ir4TUQS7VFSrbDMBsc7Xsu2Y724wNis/oViYV3KteE
QK/x6lIbzjh+eyRR727MInubfaDVX2v31gsUzLW/Cn+qDwdjt7WJn7KZ02i+EeoZH/sdIWsbccIX
Ki4kYWCfWmG97+7BACJ4zl9LyCK4XlA2rZA7Y47kPnVxA3wkq0W8K2xwrURI3Ex3MwLgydIXPwGT
xe6K1cGSTK3lFpglsE862BEGwkM/Gy8O+BTAqa+MB5qVRsRK50iJHLr4TG/gskXGd5qWrDKWWr2F
yLDjI4Zr62x85fmu3o4/2ILzVpnAN/a+fp8O/jv7yg0rtzVr862GY2g5gxZO7/YFJSEK0dU+2Xir
f3Pl/xEW9deF75i6IRzX8X1zzmL57cIHZN+i6DLlyfSGE56laDmPMVxez67/Zs4KU8LtlsUF2wzK
JoxGzziS2pn4PWuV/82bmaPCfk8imO9CQwgUz7og++DPu9BOutEhO0ieiOW4mf91OimZq4lDBKIN
hw3zxxKfXQIdgz7YXdXdhTRwsVk+4x+J765v5+9Eib+HhT+yK/54+v9blIWpC8/97aT8tyiL2x/N
lP0ovn5Ps/j7h/5Os3Dtf1BOc3XH0YWuW77OUPl3moXr/4PTZlu+beuEvpi/4iws/x+uiYTdZSFt
OT4xE//5H23Zz0kXlvsP0uMsw6WMIlwkuP+rOAuDT/P7JcTf1x2PQDqyM7iaHfHH9VzoPcFfUYp2
UfVy2Q9Mtb1o9xPzTco8grCQgmaa0bTB+GGDeZUB63fXY4IxQgbwLyIgjgK4J0C/5N/cbMYf1/f8
5lyLi9s2+ZiecP4INuoyP0Jk6Uzc3T2bEoFfecBvYXfyjvhCDHJ58zIJdyPyYV4+gvpzYCP+dj7/
1VzHWfjzCBEqYlpC2I5A+/5H8Fpnt0hC7WjcTl0ds74Bt1tXCE0nWlMLN3iq6MLnoXUKGufnR4Ku
ZGUPuJ60Vz3lLVJ0uxG+8Vi68NqTbiZNYKKt9Iw8rYtgR7LwW96zRpvz340Otv3f37pB7Ak5JcIz
OZj+nGTy22DV95MXD5PbbW3LpSrdvw5uBu/DsrZZgCsuGR2bFMT44EaYVEK9QQFVI8VV77HOp+y0
7CxnxfH1WKt0oPOKaMBkW02ZW2xTu0SfKnMwbPrTaEakkfgzCSN45yDBX8eA5Rb8mS6K7ztGqW01
IAEf63QT6giP897EUlV7MerTAuvg1nAxYeWUgOi/J3j0ygQrdZaCyIG1LCyTahusBwd2bBAlcjW5
eMX8MKNsOdMFKL0XkIIwsgQ6rkyf3vHCGCaU8XgrmwnjVmgXrM+qR3qiZ20Mq9U1KTzLHc4MsvAs
RXZPbXGbNnz4LPA81roVkw5T1GjXS3fIN0kOA6RTsy/Fl3unj+qlRfVkkczf3VDNdZJz5bM+7VRP
a0SD8p1WSF1bEWAnTcND5VorQ9P9ZdQ63srK3sLCjbdRVFMuCQRR4Wb47ZOzuJP5wNLPQx+FOucS
SvFWeooew3yBB1SJmJ2hK1GcROFD75RgIo5denCd6jPTRbq0EtRlkxb6N+SM8+P4qIWNuNGc6QIU
DkeFCNGxKLvHyYvowxptsLYN/Im7qrSOLoarWRh9rp2IGmgLn8NLnE3hs+2ncIoW5kIcCJXPO0Hf
ua6h7HWyQkItPSLJKdSmHZuptjJ/Oi5FnU4L+L0eDL4Acd71LtUG/VtjYkLncabmfQk91kOCHZzn
ytfWSS6kHZ+qgnWfn14afVhYtQUFLPefessAoxXBUHDxPTc4oqdQ3078ErAu4UEiJYhbbJijlbyO
dnq5vpIbnKZBAvS3xeOETJq4CJSXCm5HmyrMhR7i7GhoqMmzGCxk+yz0ViKtFS9amK5qBxXwUBD3
Iwp0eSk5pDXHzq24rWviTQl4Po5J9mwiwHA0KERRjxiGqGnye+cWDrtuZQJtcbu7TNLLa1wGjybW
QHRE9SkwuFhJPL+RBlLhToRsvAp9ZyUFuDqEK/1QecvrJwhjFpEIyx+FHIdF6HOlJvjAbvQhPqfz
eVeD+JZsUEQjjxaZ7JKYwcVsP5Mhp65MHRYFxcYgm+amITLuAflxFIzg/2FMFFJSCXfQdSLJQdVK
RkRNgdV16bbawS1NQ46wJ4qlAJ3eYyCi3eCGK18JwkfCfFig3GF7J9V7MlD0NHUTEUw03KnYhxUw
8v3UeidVb0xy6tFcwNbx8WoMKntJbMPem9L6MA3c4vU0peswL58bNGWMHD/DHnpMhWdhl0CAQAGF
CkmzjUWkoALqJcGDAXXO0uLqjf1CLos4f+5ymdHD4gfzYto2GsLsuvU5pR64oeswXup2C9abUARd
BJi1JaAHx8ObPHApcZrdCOXPdfCrkdAvtMC8Q04hdEhmSAuIVQEfRmE4ovPmdtna9vuX3mBk8xKa
uNdzU/VcH6WfXSalI831NiUV47qF4lP13CQyTug7hUwT0VyBNyrjlvXeR5MzRaTZNMuw6ZlNFQyC
WSya3A2uxH7VMf2KlFv7ekb6joFZymilRu2nPUYPzcgYMRUM7YJ3PWYUROKtZwCLyEI+XRFASDIH
4FEZv51YTqrQOJcLzhHxyt9ldb1MHa7jjoNSlTleCch35bOS0ZeYMPPJ9GJYNcCo+Q+xSuGOHvd2
b5kr7DeA0/T4pfXqOytherleJswNUN5l+KBM+lmF4tYYWnax/o9ERvuyDt+ul4iSjGaEuX+3pQfc
jj5DrMK1Z9AbceOHSPIO8aFe/AyTBJHN36bOBFS1TB59MhKZYFKvH4zszraxKA8gv9qQlTlF7wwV
bc77hZ6Ffz9F5yAoHEJiWfrzXKERD9cZ5mdo6XOOQUSyKte+FVCMwACLdrfkc3r6OPc9UK5J8dpm
mAm7MdhdL8xgYvKOQ3bAAfoXbV6BW9BcStV+dDFsVt9s0Bb2j9eryPIZVkSoflhRekfhauViWgV7
wOms5wsci0S2ECo/TiZmx76OYEfgoPd65ABlw7XdJIxkmlNezAw24Bim62Zw3gtOnT9ra/J5iJ4F
BHmOrUqfEAPUNsay+bUqn6Oi6s8C9wgUWAC45JEFe3qHXs5QTCOCsifHVOvmXzTUuD9jYo34y1MJ
w6JP73KruFRMqxhZaE8NwdOgc1bsHGBMSeGSuYEhmcKBxyDP/e4P9brLFDWskHkngd9taOrOEAWV
kCT5EgHfM1T1c8uxDTzwlW6f4pm3edqZ4bFk6nNQjGH9pIM1oleKfRdwKKM32yJY3370M4naNQ0X
iaEoThazcFkE9vPAp18OHrjceR2gjVz3o840yTm5UbnJeF+cSO4Dz+DK2WTz2tVMKklKJ31q0++0
6t8r4Z5zW8PP2h0nGoaJweiikvS7GJ/Mklwk4sAvGhYcMB/VvHQGAjRSmBWMydDSsXjAi6sYyExF
Rog+LSJWLcv5mFl6+GOIZyUTH0SrVmlNiSpD/7pS9Fpv6sb7LBdjPOcZzSOnkhzT2DQpwGNNrFoO
7l9LEAO9JvICEo0Yx6qWy6Lz0EJXDgrO5K6ygo1jWsDWuM3R1j8OnXqBt0XqF3FLBIqkWKNnc7Bg
Z7lw0R4tBr/eCidatm1HZXWu9veBtioh+wfQKhvrNNXaF5uSgbuTW6UPunSTQUGtBCTpnpDeMGu4
I+dh1Yj4bGnF0WnK6uKHjHY1/eWFeXLaklzaSDGecSxahDfLinjNm9IIkNij/w1z1leWzVtIRlTy
SDiut+wcah0mNsEYKfcyiovZCjx9hZ7eg75mIO3YiixYiNmLztZ++gJva4qPOlW1tyQElPGQRjLq
d9PIxlUotJdSkpTqMbXauLSWZawBivO/2W+s7cqPcJDqu6kw37pm6yKao0IT3rcRe3lWytNGzev4
UbSgArKnSsvU2pr4kEUJU6Gfdq3JqKzZrrNM9ZK6nNiiPGRZFDGADhMq3SQN70o6XzBSuGCKNv9s
+/7BrBWLNMRzS8vluCb2KzRPb7AUOfPv7TzeJolxiD0cjGLsieiQL2lvQUgbvoOMW0cJbMjW2B+4
BdHMmd1dx0LvJsgIkp//fj6k/lxndXQpV/gKz32TXZKkOFfaRzbC9kIKeofda55Hy3MXwt5wURQI
J8WYmXmwH5iHtKbD/Y+aOClJ78h7cZiIGtXxpqxDnKw3rUWdti1ZIqaQ1OfLzx8EqbN4TCkYOar+
katwxU15686D6nU9V475+boMis33TJJEcB2ME8N7uq5BroN40jK5Gol+H1hYCfsUi4GeNhczDFbz
qez79tlvcmY4g1vEKrynKo/PY9FeEgKEHHMzuCNBZc8WZthQsczwQ2bnXEfyEbTp53Xt6zodrHKN
Odyi2jywBq9ETVmzwm/kxdm3XnHdzwvurCWeh+3NjTGwhHT0gJzF+Ds20gv+A8ZLB34dtiVJ56AU
e2Nqzp5C1ttPzH8eO+0EQgNu3E4g+ksvah7+FYDbsAb3yXzEasPDj+Qa78HAENA0yIFb+5LmTKRi
ch4zP70vaMezBMgubitA/TcLC0unoMqkS++pj/2nsYCK0XfOoZvsy3V2VBobV9PpT7kkL4QlOBuK
uENYcBYiu8Qtq5rSVV8sUACYcjVnefD0fwk7r+24kSyLfhHWgjev6S2ZFJOUyBcsUhLhTcAFgK+f
HVBNV0/3TM9DqahUMi0QiHvvOfuYEW9ZvfdR0v2Ohtug9g0Bw4p1hM/Kr9IvdomUIVz3HBvO58Qb
MtQlIMiqC50PNgHi0pBKMqrNf5Q4H2b5mxmbwg265zI3b9keVMXv5dj3XGIlkzAhLU3dI0+IGfJC
IDzsYsq+fS5Ec/VKdX3J0LOWCbJk8lxtKDc+RfeQsB9GwwDqic/Gl/M10Uw0oOPwWXXvmeCCuXzN
c/wEE4JxQBrNu8aJb5HhQ+3LlcMM/FNfvpstr5XZ4T4h+nkPGwEzXvtTx+M6JaDntPRLlUhIrNWC
9ixnVrvlOFbXYWHbMGR4WQVh9Sh9b4P0L9J4mnTkT37KFmky+99sNd9t1+137YBBw8m/OmsIsatM
26lRda6EFJFETPko+ZDxAayNMxLJukutF8m1ruGV13wRduUz6Z6BDmrizUqcl06HwhwED15e3XKy
yFlYW7rebv6rdJShmCN395jpLDGCuMEZ8T7Z7MMeEbUq/nRVpSQVJqlQriEKmA6s2hmePiIwmwRi
EuKCbLNsKlUPwGgp1ytn7Nc2MoGl6KyI8itAepUzG0KjTl4zZCtexQjfqoeNr7G1MN2QHOBohEap
EYGTcZGc0d9XypiDZgNWujntiY++9HUAwi0k2xH9WXCII+uxzIOvIVS+BEZbaQYoPCBJQ3T7cOCs
6TEOj4OeQPMsL1ysL5HPTqyd86MZSWxEzczJ7jAyTMoRQ5ExfegNX5I6zj1vOIohxVjiMnTyi+6Z
k5G5XgAsq1vSTUd4CpuqIpdGLwvIJePsVVgyoKwGapybMQQ9yRtRrZW+HQrfYATiPrhqnvr3H7Wa
WOvlyMxY4tle1REYLpYGbiQEwS4858BQJmZyNLxY6qmXFxGabFYOjfrd5cY+ZCRSeQapEyMZrvmQ
PIohcne6mm0OaoLsYSpV6g/CruaJsXevdJLLH7oB8TzHPPr3TX/uwsA/oFGs5qvLP2mLBFQ3Eypg
sOOI9f75YZa7/H3nvx9sUOPaUf2x3Lb8dfnp79uC5ZH/vvHv+/yft/3LoyYqeX2gU/PX2yuWNzk4
KQOCv59neXmtB7K+6zKiPv7xykI9P8XpVNE11Jr2vDx41gU2aUb/+Jyy4FcVJCNmOgj9hg4a2HI1
gJo6buOt0ViKwKIkzxZKJASWSmGw/D3y3Ke+9sUuVPKLQKk0JChIoaJs9fi977xux2eJHbnHsDC2
4bjO49w99Z5N/pjrd+6J1+0QH8yNyx9C5DFu4VRbOZGlneiCkRUWZjgC29E7RTkZSstPLKfeKamZ
FI4d8kSjvSFLI5VvIpRTa2rzFNOQOYXTgK4wgBPuUmG2jYC1yPYxpOA4RoREtWNP9eUp9H4hYGSA
TZZ6Cn3X4Q3qlCKFJkHHuOWhCgA0xehO3BKYVGIzzCac+QV/S/Crn7bpZJ2ahrlnlPoYBEJIvVg3
mYwW7tZOkyvMkdfyGDizDuc9zPbCJD4kJJfYDDWSUFAQdPGDQ0g52n9oBXyQJ85VeOdZwgZCEQ0H
555mw1M9MF022vJBwyuyLpvgIdQrhCQvkR6dZN5payuEXRpKSCitMQMN8rXdpMXXzJWXpFW4Gc/9
2YbZrcbJiyXP6FGvz5Q02NFNJWXqnZl9eBg9jnryZPXRbdbqlmCn/jD35nPvk3OAZYSUNeGXO8vy
f5uT/dMvcdtrQoO4K4tfAZqzVSu6n4IslZG4tBELJDvEel8l3c1J+4e2Jl63gpkVxRPlisvCKxy5
qXvbPzImuJad3Awto9TSIkFS9r+QjwzfWuS/W8sOoegU2CtiXrLLAeHn3gE7UX4cHYkOFs16k1vV
41h4gqWaHeCEraRowOF0tQGHOIXq5IJndPBH0Nshn8FsoHMXrsumJbPRlsELIY8qWSHTUcLzFKwn
RquOcWdQTIy+Bi7QgwUGlx1o4jNWnANmqDIia2Ispoeh0AwSskjIk0gt0fila5txtuNDXxNDsLXb
AWdSB8pgsKbjkDebtmZSS/cWR9zwjpOIfEC6uDJ4NhPa0JL9sSkHg76tvNSd5W+72gcwUTI9tFAP
Fy5FZh12v3gF1CsGrKPMqs9OxnRucKlGErgetDSU4mxv6/EpC8AtRHEDNgxUb5FkxzlKunsamEiv
Z+8CpaoMoWqVWfVBPw4aKkLZQe+cY4AQ2RqQ0/Rt/ZPS8BDV5rvNpXGfsRNDm6tve8wTlDH0ENOG
pxLJlnYqGIbIwIng+w8DvWsOIACjjQ4PG6icqQ8ojFHIycreOW1HnoSDntJRPL7IftSRP5Ytlmuj
JQ+ys+Sr28U32ggvbohX02KxcGNxq9zgWhjeHXIKmSM+rEcjeWw1Od21Vv+kcKWlgnu416rvRgzn
LfD6W92O9LIMVLV2DZU9GcgPC8RnLuGVSpBy8wRcgRbqg9cR0pJJ+DRdg8w5Go9UKp+0hj7jOb0O
hnXWcibBSfngPoCz6XeIa6wHQyZcjGvEauFFyxFvuAn0xlGDGpl9GH1NQ5bIjNGByOcaD+WId65z
aVdFrpwJFCM9iX35oRHe92n08kcTnrjqzpXu3B5FJX4XARlfquiYzemSlXQRinlEapEIdDdgF+bQ
vTVW3RxEbwGVju9dXVwDhEK4HVTvMSC6bhhIwASZNrNwWzgJ1jS+OVHzEECtf/TbaDuHNfhFOSfb
vgYDMDBspbeAsBL1fqbrlzJP46spp2M6agkUQwiEXVazdhrAZdy4OT9Zg+08QwHBTUKGeBiHN70L
aDZFOZKUyX11bOcFnJYfUr1gB9xqfb0GkfQ6TcGNndwmGFzCNx1HGUP2c9J+hPPVKdK7qOw9S909
wS6gPMUJrjWP4d7ac8zvHX6BWDiHzrVOwYAojRQma9AUs5HitIqgGljiuS4kLliSRgAH4rUrGBWk
iDLw2hbE+5prsx7utu8iIfVuekiJk3ER853xCdfIT8sesFBXDxOhqX4/rXR28QLKAUyFTUawofDz
vRTsVWy0rZjgV5GoyFsrgksvnE9b9TI0Ooy01pmUaAqkzZTsYW7Na13VOBaM97IwH5ltAXzpjuFQ
fAZMCB11SBsY8C+Dr8WXrrJAo8KDjciJGAr8ZBVXyzcjzLejp92SugFcZF1jAWpBY9kIquqaDht7
MD9jk22wKZpDqRuvMjKfPFfsFMDFsSI0Ua4jkLaxLUfu/YA4+JylEXOA/mAPcPb4zIuGBM7Z/GGM
9c3Io4uZyEfTpX/geDTa5wqAGhbuJC9ISsovRAWePIXMRm6SZpjDDdRaWUybyk7nTUvgsUXNBX0C
U8U8gqUet2nToP61zgX9iNK2X9VXox4qIcRUsLL5dMbM5pr6AO+BUlc+/tRmeAt99+covHu7sQMU
KOPoveR8Hf1Yv02cQ3Imd9R4ccL402ndAxr3TZg7TLzQkRm5d4xmF6UPunaD4KkMeBfSwis9+JVt
GzufFng/dgiq3sdpwElA6zT3FbY9IiM++qCf8m36NkXQ+iMdyScdT6Ae6K7wrMczsXAFEwqWpW6f
54JS9TxrcE0kH/yUs7Il3lPrFx/lHJ06Ag5o6uRtc3RS8Y7LAalOrH20rGRdSmfJ9gsbHD7qMSb3
V0tz9s21G80LlC+ugSmCeENk30Zn+k1P7DtbFVhg9c8mOfsph2HJ5QpPrn+cKiPb2sV5LIrDmI/0
RdvzPJMO6hrZQGXrP000ODzYGFTY8tA3NuGuWSrWeI5u9lSS3kIpSVO0uISeSOmOOGdgNQQTNCeN
k1nCIE59b1vmD+yro83kthADk/BdjOJ3PSpcN3jqxohcENZbUWjOeZz0A851VoOS/HhXIz7VHz/b
THzCRFKtag5CPWPE6tBUri+FgdiGLrePACWuvMvYyq94qIt9aZjr1gF8EZY1ZZQTvUmNY03OBoNV
tgdjgMNJI+O58KF16H3XQCiJW9wZ4qh56Ys1UR+JwtwXo015EUNS0EZKqqLJX21peWfXoHOcat/o
cD+5mgVsP+dC7470aE2I9zYoHiM1vk1sklTnJdugf6ChTDkYe+tq6uUh1XSkm5m9Z/X7aRjhqxMB
re3q4a0vLVRBhQ7LD35FxQA1HvlKk1tVzW/6qFynJdf0ehoutiyAfnDFtm3ACNX3weQYkWnxvYcw
CKrEdXZlomIKaLdxcb1CM+OYl/3bFMdIGfGOepUAH4PwYV0CP4rwQ4FKFC/aMF3dJH4pdKJzTA/j
1gxro5P9OQXnjTB8XUwm7Cr6Jp4eQakitYRpWbKy5+ErCOirbBxmXavKj+/CCW6y8F9senJW9kkU
KGwp6+oibiVSllo4K5KndCQwObQPtlm/Df2jQVq6b3yKmckr/03oItivr3tpMoGTO9cZngEPQkir
5c5APsaMl66YKGl2of0RFoAPmW3Vr/lcu82//i3BpmizvW9y2ugpcye/WLccIDpP4fLw6tESqNSi
NvZD/NEMJI799atmXLMaIRZRdwmYXY2Q0ng6uHEH9RA9zqQMdP/k9duJh2Mnr/5qWuXGSl7m+aYe
NxITFFyEZdw55Dl62E1EGGWshLyq0Spf5wzkXXYHodNgsqrpnQWkbhtckOrY3dT8bCFfW35W/8Z/
dUDEC0eOVfer5XY2qYbot3gn17b+KQ+gBlaWFS//rxnvUlUgx9k3Ggcj2VkBv6/uUhveTv2sTseA
54KAeG2GFvbszm7Ppv3IOrQ26NgNnf6lXljZkeNS8whpIp/qFK0zMW0dv2Gk54C/DkVAC6fkxNnX
SLDVPdTzYY8nH67cqNfqtCLfzkX4biXBQT15DZeuVm+AwbWVjUdmyaMoN+rh1OtST6upt4ORYXnv
PIZw9hHVlvrt2NcfGybZYCd36p8bGa7Vx6PenvoI//utgnvdmCO7OfpmAie7a7GDY7BWjQRrki4l
8KoX3KZwmpNXbNTP6j4V837d/dQpW+yKbgZ3bbM/d08ihMAJKRE8XBbAjkbHadDHokMhYPypmyL+
GbjPQd2l7pLN3FOhwBm1jfyneigd8FSBDN2l6T41zaesypt6SHWfoHrI50d1D/Wayuo3qL6/XhSe
tJV6wTBkj+qpeIqrhAFZUjynrbE8nXo4FwchD2NBhqVE+RbMWPvR0GK1c8vqUjQ/9IohFpSD22jS
WGyi+dRZTPVKsgbLvhGbwWTSAWjiy2OzbXFWpVLDCay5xDZEusblfrotA/y6S7+43N61kcMVSOdu
jot7lJrBGbzBAfsTMl+yW9xU51iiF62XHIp+3F3TMBz3yBG+6qA9ADsBRVbpCbHz4cqVjjg4jYE8
JL2I6COlocfFxnyiWvgshrFg4O49LjIIW3CgDsUDF0maZWooYou7XcEAhGXSYuUnhzCx2/JYzoCX
i/hoReUzlpF7CLlzbXYGdZOUtBvyU1sNT+o/KK+YsJRMTEnBWkRDZtrOu2FneEihZy4iaxnHX3o4
VLvE+6kFHWmSzvS9C4FtdQ4taj2h8z2zY3Ms5AZW471Yc/pmlZ6/dkWzzikYJJjfoX6fnO45i9gP
zQ5NdlxCzO4mrhn2QBmnH72xdI6TumA1KVmRkaBp7NbsPf1Ivy/tbt+mm65VqJI1LEnFRVPzSkNN
YGjYgUVUzPoE6rZmJ1hHqpj8elY/bOGomKdbh3F0lebVNcrZ2LpqZKZ3KCjaMvtpNwkw84jq0ZS8
/vJ35VcMa638Df0EGLGOHRPD/aNsjINeMEAyEx1nI4itrv5e1kZ5kXaWbkIgQ41l72aDQUvn92SN
9aTo5fS0Gaa9hxUq6VlAmVFDigow2UFY1DrLcJK986H06B2UMG3XJro+mKnWHuwzk1hCHNOApsok
J5BLFXSYcTjrdW4f60Y/NwHNCPzH1lqqYaZjVpelhY+BquJlLsqrCqkY0mmJ/m/YJeOC4KGXbagx
tDTQveXVcxSySV0OdN8jSqsv3W0D83Frj2EPHZmEBG+APNcy9IO61bLDYu7cq0O+1jwyxqSTYry6
uJNjHSfMrKse/qIkk5t5iH8onUle8ZYR89A6j7p3CirtdQ7Hn4k/G9skSHfLU4sR/QWO1WQ7miW+
PDsqjySxoP9SKbU2IpLRqh5+UQqqutJDx8jJisytUiqc8prO5CO2kX8uEo4Lqbuv+eg3UANpnPa5
sxsC9i1z8hhW1bRPJn4T0/La0dlRoQi7W0qZIVmjU8jwIwFDSsmwLx1xhwvjo4j2wP1P4cmy8ULI
4Zj3fLfJdyes/JWgu+GOzbwrjbgELfWTHSdZzulk7tE0nDvCAcPR/KEbDCdimV+oA7EEY8Tbwfq8
WXH1k3l3vEJ5E2xjuz71obj1bXwx3PTLz69BwNYIM6q9njS6zupcCAGTIYBApgwifF27rAF4UFfm
QBFh6N0lMI5GRJ8QkiLvBOm3qyR9f8apaqC4qKSKitfDJg8XffLuSutqsN/HDV1vO8n2CJ15ioTs
WNC2iYOYEGk1PbZdyahrYKOXJ4TUk1vJuGgZGjQ5czm2H+8ZG6Z1qJQL6m+6Xd2c2flWoCBk2MPg
hhO4r82HrrdenZQCrtT2OiPHbKgug0tQnzHu9JQoOTZ12S70mAhUAOngKmbhbdR7Grj+sJnhyxLd
w65MPYlkEl2Gxve8rt7b3HmGNcwoTKl41NxdMiyDx0x3iBO4cDnMcj/HN6z/VvOzRZgzD6zDPOnZ
sdBN0Cu+RlPInJYazY4BsyYXag+6SKrOHSP6b9bgn0WavePWu1nANhjnx2+aBETVMtQ2+9Tb5dLj
fB63wK31jRNywe/moL+0HRWoPn6HTvsWqzaQM6DkSWIHE43SyCBCuRswnlYl77AZScrrYytbpzHG
dFDy8y6Ikl8IxCyGqgb6cFpkWuRyIvRoItxGHmRPeIkt8uBSEPJeO+bFzoZvM6NvWoccIO7Am0jU
l2SHJduIotlWomqV9fS5bgNxYsi2Sap+XLkGSo8qdfJj4NqPVuVAezF/1j0e/JQZsjWzByh1vAMD
X0FgU19Ea8Pz/owZBRnDcUgITdwPMK4z9r9Rhktj8JVOS42Z+obqwe7hOTCTKhjONVH7mo3BPnX4
5BqPmbbXfZWpf/8jnpLtR1l/afIpqY7Aec5QANDFqpFfnrhXTM0nXck6W6X0zGKirBKDvkmNeV9v
iaANo/JdTexcNWQfGd5spyn5UkNB169fW1M+Z0ZAs4Z6Y4AruKYRnKyT2n3iuPlWKvaeZrNxVbOz
HpVIXQU/Gjn/kCMLEEBx3j0UP3xSNQTpPP1/zDuW8ub8k2sAIbDhGtCBkVZ7voXu/H+qghuTEw0N
bHcIazQUEATVUJTJr++n5YYr6POMOPRQtLQRbXJI05kYD3Wqpz0fUqkxdVfyKL1j4Ru5sCutkoCS
uKma6garNF97EduiMPCOy9+ccFSHe/7OZwL1EByxGXfudbKocPT6lOY99dvAODJQAzzRC6g78tsc
8bn9ZyW38+9y8j9v2/Icg/ce/ItpCRlXVdQpRkvKNKyI5sM4ExLjIR7VuDQTsHjN6q8KQ+LGxPIE
u8GwVjwSmosq5YSgkkMVwHalQn83KZlPjBJgy2Tpi03IBzB5NmBz8OmLAcGJv+sdPr3lKkqDDbYM
yRU5lzUzJp+oCTkRkCCHWvKltk2xOk4zpQcaLb6PP1p7JXAooSlB2p9u7LLeZMOKrVY4zKCURPFw
9HWRHDKygX6LZH5stNz+fz40K/hfjhbeqGm5vhMw3P2XD833/MwbNKs9aOBvVnMd3mdmlJ7aEi2z
3LF57kzGYouYcpFHMHU5VjbtOHVpoWC5eBXQhNLRXoZSe4iEuVvEMYusCag8l093qijj8nOGQ3UD
Chrlih4/0SZ9+6Nms62XwWSOO1MiKXFDJJPDnDVP3TByUY2PoOajmKa0OgP/8zHj/fsxYzksGrgw
fJSM/2ZBiHqRmUEStQcdShE5ghstBI3iQSCilxsx3xrIzlFiet0kqKD1k/Mi0tMsvkqSABCBKzV5
OIWPDtg/S3hbFr/D7LLUFcOxrZFYLhuGURBPgdKgUheVyC7eJ59Ppgzg/eUFT0huEuQPSqxWO4eF
ZEYE3HeRDjkpVGxBWZHXOmR52W6lV53GyEdJlY4oPPLx4BF4ks7TokNKpQ3FriXM3hdoC9W1zY4N
4OKJfayUEMuPhnpt5IyBgC2vEkrwfdCg/szedRKFk2h6yZAmzB6Y8OXqyriqZkMO6mjZKJtpsEHH
TQPMPgqUWJv//I2YuvfvC5hnmZhWLN0PLNfT/8UW4vSaVUNVaA5pVbBCslndd35KcKuNZqeUD+7s
WsTweVxKBbEnrsAKOMRfXJPrHmGz2UUvk9LU1UpnVYryDKj06juRu9YqfklLyu8NdHuYPGxKlkWp
NY62i7VzECmRkeaHLudfAC/e0Z7tZJvczSD/8jMWjkJ7pvHBBbUhZFepykBbAjWvvGtq9+9zUdfb
SYR8H+6bUDpOO6Q3pA1xso2nHGOr9hJ2MRyJupePgTduu7k7a6KDO0Wyot+Uzrk0pHN2kLtmmVUc
GsYkMQ99GYrxFAYDgCcHRkAoIQ8W4rGlV3ewxhx+JRuEkE2Mjpoc7eymBr7g5Aqpy0VxNKt3pcH3
hEuzkwVPKcMWOZvVoUB3rF9qxW8gWi6aHqBvX3kQ7TqftQlQM7cqJdXy7yYbOavRnvQh+iqxOmup
RehU+2vZUMJnvrkaE8ymJCNr8Vko4VbjOfc5VIRKTu06+eGlzTGowhdWyndVmlJFg0VUvaE4736A
FyVfo97AJETSO4QqdarZ04a8iJkdV6CxR4CGS25W9aaEQez417YWs01zsi+b8CBRFGdTj12KRDT0
icUufA5+TWX0GjX5YVGqdvFHFfWfmqkeK6aGCAjWKrFEOAVx8xXgxyHjSJljJnZ6X4HsoxJNRHlp
XO+eaSh4lapL7TjbvDWVGCSHSZ5f/Dw++vi5Q1KBLfbAvao7SqDwK70gB5dh/CFBQ+rTRPBiWh1K
QGfHjJ0yuDp2ycs1W9AUzJ7Q3tv1vTfQ84uWXBlVCrOT3bYII3dtbz35YfUjVKuQN/PkeideE2H+
WE7wuKnJ4yrHpzgdUADUEQYYAt7qdAxPVUON39J4iJjoJX7z3Y/kzbEwxJrUPQQGElxOTe5rDVu5
gu2fEVAWGZ7+bRTVtzqpbpPyTXSMkjvK46Dl4q+HudwkdnjXaJ6TvwmoyhLBn7K702icDAatgJnt
vaHkj5XGL6bjMU7kpY8+6PRrQEg4bOP4bECdbk1mRrlFXKOLwj/t4Ko2fMj2DL4mKssfElay8DGy
ZbBOSM7RXvqsMs498jRHIzNUZsktNeVxmnxyE82ARo+HDV7OQ7jDkEbLos++VeXA9UQPnL09xzeH
2vKoKXBNHeoMAH15AU3w6WST+QyVArbwcNFivGAzJpbOe/FjwXLUFCogk46TorLqRBQ2Xk3ceFfS
kO2AnJcx4DuolMOWCt3fED3DaD3fu53mMP7vi00VEPBsWsRFzDaDu04JexBplhAyne0iDOqw9ZAX
SG5Oux0dyDuoyk5WVotdppWneU7cTQM+cTVq89Wka76P8dnHQCyPRTeZpzmYgUHZQAVm8waLH1aE
XUMCmLP9bM86gq4f8G2J93JEBGyq/RpNbnU0egyV4j4gSbNOngcGYvmJsaGRAUPRTP1pNsgvQr52
qHULIKVr3d2gmk9B9yoFYVjljBRFTsIp2MHzozLh9+Dkqjgb0SsK7Wx6zRnJw3gQ4aydEy/1Ts38
tfylVbcsP+GoYwja2Mhsy4lsFx+KcWr51xnx+gHjbHAO+xkbcGl9T0SQXYC3whadwWQbhcNoatLP
UVtde+qfQyXnh8jzoJul0LKTvEdunovinGultoaLg5EfUNg5HswbIjpyO9WrXF6F5QGPK632qwrR
sIRV2SB+IClN+sTUhpSh60paDsnuw96Mpvjo5nAGOpFd8jANSJ3m6fQqOZe63pEKTuPcYHi4tQx0
vC0KwbNfvIoeeZ3pRMfMa9xzrTYhoVGhpxtboPl98mRHXXeQDjAHg5ZKxr6TQctI6rC+m5NpM5rm
L0um2RY0UHO2Rdecx9j4KRCn74qx6s9xDbYYhQxh1+6Eu30wjp5dMsyhS3iWpu2toX4nai1+DiP/
NUsGgo9CUhwpOeehcAl5p4YEpn+W05PTTQ9ly+kSB8YNGJlPkBGxVRjJwMQ8R+UMhySB42j87Oeo
pDEUAp7P42HfGvkp6qdurxcuVbIQc3tyNK+lk2GthpkhCqBp41aicDohsE9hDYdoj3Eu0CM0INNQ
FmaYTE4+KzUXntTbLI8RIeUlfs4iLN4j4SFP4ocEhfjGVB4VirFkVbI1I5AKfCSLX9biRKmqDmWW
VoLoimire/FhsXBV0EHJihu+IggrSld3WVatUnkzkFf/ymP3xS7ml2V3UQwE+DEn20uTcV7UtT+G
CLWjz7gPJXf+7k8sU/MI0lv5GZyKRntqd3R5tos0GoRSso8xVE1k/som+5yi6LzIs0szd9ceG2nG
dYBGTExr0tUe0Eftlle5CKZVi2gOixvh0ogaT0ZsPBi2SrFlvz73AeOv9r7sk5qJy4eMCpgvyK1A
DTdrrac64xJl0PCGQD0/qcvnoiHH/IKqv2Ht510A6Ui/kXKE5LbN3mEbcylDds42vbnPonhXelil
PnctFOgYmxglkt6GJSDBBBlWgLtV11xG04arPltpl0eqJdKcCkJESO+mw4RoZczhakC8Ioe3E4+r
vud5OqTPGTDrldYLSituWUwyc1Trq/dF2z/EVO6wEbycHkGRwVPt5X2GlH4siyxbJVZ8bXJIC3D3
F8/WIhAeG2wEjU4tOqCz3wIAV51978uqIzQlLX3OAkb9Soyzv0rc4mR0OF/TSnlQA/MwauKh0YN7
5MzMKs0b1S3eEFfeycO4kLP2NYucc5URVE8q6EjHwXXxDpDNNvgoVDpdbM1J3IBIHcrJxWjiHJYC
2lNq4771HlFLPMqihSveouICAEZ4heqmKT9goB2bsLnpOf2bIgJeB98RUMMJ1Plmzq3nXDU0a+Wu
0VL6MboIzjLu2bRYF8dEN0WlP7Q4X/h/IulVQs8OVwxC16kuMnB+dNHM8WSFVsZABhdVFP4egC+C
juOImGOLXiTbyFVqkl6ihqpLs2UMqU+8If/uBd0+TRowjM6RTCwGOV0mN3oqcRLxottj0SNXsUd2
T2XEvsjFMACaeF7nRfEO5HTX5tr35QkisoYXHbdVjh28xvauTDs26wOrrfiu9p5L/yC02YkIh+Bd
9uetaJ4zRteYZNj7FjRt0pSyPtaqS9JAafGl9y2frAehddfEQwUN8C3btE1w16MEUS3zWzfgowv0
GuNM+uCYLglavDS9d+7SyQkaHb/rBj0d0+Pj6MicAN2TmOgQuKNB93mtT94vmlvo+aUygRWV+obc
3/4QVNsBwPulU1bURFmRQt3ipdnM6ZYSUeMhCKq6+kP0i0yECs853eoX3Qq/am0G1Ip+ssK+sxk9
Ev6wYN4kYG3qzjRiegSu0R6qx5x5K6sPVpcx3yakeRgla6zapXLB3rqT9z5L8X6opuBNL4ovw8Qs
oM7bzoifXDhYQ1f/zsLsaKgGSEHnF1+vfsym5tdA55QUCxzT7H9rj5ylNJjJDdIClEMl1UcxV+Fp
bsBuWyZyMdcmAzo/SI1TJwCiuNE0CTfIwtzYC3vvxKh1rTH9WjoiPkqHSAtbILoEXdkM3ZebtXha
hYPx7Gf+hz8GD/Sgtmq/FA/9Vh98qDKqVbVYh6qIFBYbh2RPOkM7nzNVsP9ZyyK+aFml78GYffhR
/LuMXUE3usZJ3Zeb0AvL3WjspphKHpE4y2GLbwLi52hJNtXwR6qeAkd57lptSa7wdsq0oupxVZI4
E4URezKeJIvXAv3MVE2UCspfn1ofZExiGFQOj6U+qmOu2lFcY57pwKsNwX0xTi0ODEMdVGLSXkrY
eCV26qUBt/StTbVr9lpMKZ3EfQNQAV0pTCDJxq9QfWZbEvNhcaJmNCIP/Whgs8/iPwOAxZ+jq6DP
EPUXwFyktKrqsE3Cftud1I+N67DvZWcPYMvG+/zkBg/93O0L8jhWBtqTY9IaiLFcnykOYLlkiksu
LS+9TTjt4Jxhch8N8Mhrq/XyXeqC3rMR/mPS1R6G2f3W1SUJtMpVpnUDXW/r56RW2YwaVHbQgbQG
4Tn1Gn4ylwRaWhn2uKtjJK164npb2wLDx7e4OGL1ZOJKVAZb7LSkAbSgaSn0C0m1t7wEO2XFlaF4
s2Mdfzontzbaj+1YcnVlRUoLikVh49r3aNDqLZuDTNpbEU43YyId0cZ10c9BebRqeD3VhJEIs8Zp
MYhKFdzXUxp1G6yeWvm4DDiXItckmau2vEuvZczZ6b43RfVmddouquaHlgQRdEJqwfGYVzpi7HfW
Zx+M90Brx01nY1BLRpX5qUt2Ju6vChvEris84ngR0E4ejfx60q1jFX6CKqb3oJs4fcPDgumYem26
mjYxzg6sLTlgLFEdHyey8fy1YNPpTZ+8AO/ByBLaTPKryjT0n17GSQcHKM9vKSgwuJbQgJTFcPEs
L84TciuOrGj3wBZvy8htmrjWEbv0NgfGJdXnp6EgqQwpPI2xIFMqhXIjgvRtaVstLeco7j/J13sc
0W3Lyrt3Yny1c8iEmXuX4XBtKmfvq/q1p1WBagzPlvJzQp+rtoVyealxsyswy/LilzGupsNrkBoI
ZMi8tHySCsG5WOE4CP5c+dK6ubU902OmmYSu/OVvyqxpZwPU9EsT6VL2Yke8FYKKjkGPho4IwVxt
70TH8ryccoWayCxDDTUo6odPzzUqOuC62OfTa25Tu3ccXBYkU0f/Ra4HokYt3g0uKycEuPdIdY59
D62rHiD7UJdkP4s+tZRMaUUq+DOSNhpJ0NvaVZ4o4JiXUHOel0nv8h0itWBWn9J0bhjmN3Vz7D1m
E613Z9DElUXtkSqdlan3scuhvyY5CGipGsaDbv092MOPLpRPtMMYOGQRaOxD4nJ61DQwlqNBa5J6
u5wXSw+BkAW64Lj1VX+SmF3vm9ozI9rMNsvkYhlgdc5H6HfPi5cowNq80hA1OvDuNqMPTwsDzivZ
BEgaSNUu2Q/Te+S12jQNV3lObjXBpqvov3g7j+3GsS1Nv0qvmqMa3vSqqgEAgk4UKcOQQhMsGQa8
93j6/g4zq++tWj3oUQ9SGUEpJArAOWfvf/8mA4IiogyeEqksf4GYPVXBHVSd14dIPJD1QO8saulB
w0+BHnQvteXFsYW2l41XIYfD6KiZkkiC8QDbm0Jo3mnixLOhfCLlzi+iHtOqGWPYlABtcDCDzeJe
ggKscH/FSklj/W2i7rRnAJ+7xEu5WquZ8i5l5pKdxCmGKRXVjhIOx0WP/ohZXxLDT1mbRwIBt/fv
ZYip7lozSU3b5pXG/08pIYmeJeuAu33k3YXFhdjH2fWB7bZ5l2zvGNAM6+SON8+RAuGUmYSYusA/
Mz2Zao8Jbh2kaA+bqSfRkoMYqhkzL5vbUrQX5M3vHc3t2jhXpA8MLsAyYNSrJyzj3+9rqFGUKbDm
FsGKVeHItWzsHoWJ8KgRkjhzrnj87ehyF9LaQoAv1LyW9JMDUqBicrZoSygzxMq0x/wD4AjD5vEv
d4OBgbZC5mhGoTSnqrgYv+4jjrXAlKA2X5b4OtyMhVS/WefsCa1HdDkfJS01Yagsi44hb1PmfzSr
/EiK6ZI4C3LLSLnPv3UraDS4x3f9pGRzqKo1Jyfxqg+LMBMorKwM6nlLNHpR6fQN4mFdyO7weoFO
ibKFGVniL11PFDn7iajnEmGFoBXIX4UC8U4bMbSCuNIUyLhhqA19CrUmWVpW5ZmogjYl+bs+SCeL
nIXF2IeUGP1JjZiXyRLRlzpi56nWd1pU/bkTBqDYMzPF3m7SsBf8aFtJgVFeXJJ1oECJzA+0MDtx
ydjp3mVnCUQ7kwhtrd4Vl9iiOhbDb7HrpfWwge1PCnUTae405z8Cg5wGasi7gpvz41eElw5ODqwG
O0MaLKP1EXV6DfQ7oBNdQ2NPPAkJKuJXiMcZ2Ltc8bOP8dmOX+4TDBKQaTXt8PXua5Ehs+aMhP2L
CX6FJ0BWy6TUGuqHs9Au5ayrpAJPt6P1eSaXxW2ISeDzeAvQhtQqetWok0zIwGhadNTmtBA4RyvN
85KbOI/St3YDt8UhlHceMMWXEBLzWNyLFZRQl7IkOseO/4grKn5arLV0ZELR0anyX5h0oas+07Pa
NYzsoQRBXo0yD+4wv0xjqvhlW/wMeXISldOaUaJR2wZ5mqAqLnl2GKv8khVgmBCNaKFMk6uub4QA
YYgC0GGKQsJQdQX/jvV43zM6oUtPUwhNGfpJFx3LMWznAFh8w9ul0WOY/pcsnsoGm2ZaZxssV8Fh
qTWBSat5XTyqjQxJBd1uVPjC+QKYiPGOUDgUbX+TGXhI2Jh4KsEDbfEH6ijgbmiRjeqAp9CB6UJw
a/SjD5eMPHmsvWBjjN9mmm7F437fE7M04ccNaXCfh5gyqv/cYqRECXYvM+XYhspPpFuFBGIoHlI9
JvrZLsMDM01vaiTTFxj43bLAToyAPurxblWgCFF8vIDyVgZiKVJwqHlRGceahYADmNct8kLbtGuE
/aPzqlvMQ+tofZynLCReq4XFZ12XpiOQ1b7ewYQ7jiF1SwQTSH25m2O0+QLbFmdyTeiBxoxt1CYT
O2g16xDn1ZMW8+SsHDamSthq97rqHN1ZhjKrsAfkGn8WHQMk8q3JTDWMl78y9KR1N/c8A2XJwS47
o4Lb6m4QNi/Y0p6kQceDxFw+7el2V6mHDeEMisM1J+uLQKDVM8h4jFHq2vbIUbCi63ImYXQLMaCn
IwKGr718ZBFVITBkzD6khQ3HNRGHZKvEykCETumL6btsgT6OlLvzVP/q2ZIFslJU4DFKvWvojCwH
0h/k4T/3BrpfuxdNG34RskdMJvcny/Jke/dYChmXSExtJ4Lo52mOac8h3040GJaZ3bK62i+5TAmI
d7xuCaqvAOphl/1ekuJTjdkimM6NJKTJ7HVQtlQLcoaESCdpNnoNkWvKzWMSyguUOv2pEIyPfBof
m1Zdmdckj7oNB6td4cEVgjxV46pcGqxKwNnNyNESkUdFHD3oWwNK6stO6N8pF71p03kaEfaaVDaN
w34crjeLwhZuDqqX0ipLHLqok+S1eC8akUrX4gLUWny/mbgPVijErszc3MlDsQmXboloTzvimT09
z99nQ7uzGDpl/Ez7zhsIGPes9kNTGcgaUHIJ4I7+iJnY3XknMRmANAbfVNKlP5Iub+4ACre6oSp5
u5urJFlzInTnRZybDRx0gPvhiEMVMnLRwqdMhywydjG1zb+r4e2+hd73szL9SEyaAq2GS6m/5U6y
DRPwAXOcG3du25PF7DWgzf+QYmOjFPVT3NxGe/isG+bqdso9y1VKtgRWnTdbCDC17KHTBTmJjeZu
FUIxXpPU44G/fojuroycnZ2QGgJRRytNQJ5o26wP6hgLe4AOvAb+cqDXzlGSwm2hZF93U45CYocr
BDSNhsBtBekjCu1Xp6cCCzUqMJvtXKBfFqYAd07HtMaY2CfvMA4B92b3DnPWjHo89IRbZ7SS3d0Y
6s70mhpXizgH7sQBMfwjDEFhHJ3doDxRGYVD6OpNdrsbCxkmJ4pTaT4n8NuQ6re0y6/CwEgcm3JF
bKxTtT921Z0gUf7cx3Ww/bZLV7+tNnUQrjs13i7CtwH4THCGxh62Jb7jP7FYfG1fvSLR3N8HwIrF
xA6AxtUd54IX4JnQdxBFMagyIjjvffgi2qd5przHxhF+qpCbjZZwsKI6LATFb9CLk5k5qreW0u0O
DqumkBPPI/DU4DEhgchqcN+VDiZ82dpwrIW5DhkuqPIbFVHREIyQ37z7Q8pglKTJ0fSKDnt4BvHP
Qwx7Vlx9Hm54PQwgi75+ACZ8EFwl1Au7e+13790q6TEpws1KXA1PCbEz6D7Rf7UQHyFmaxg0QdHF
WljPtn1qvikqWzJs069YUGpjpd04ncqIlDpEa+1nm572kIz1W49vuM94h8Ct/hGuGUR4YSUmurRZ
WCKh9yNPJ/ktMN+xwHUcEGsNBLxeda8dcTl/EVl74TR2H6MOg/pjEBrqD8ZPbswoCoWdhOhsBDqa
cAKSCaR42mwhS6Rly/m0JeSzggqiQw1JR/u8DDK5lytUAY3+TDeaA26dbKOl9SkWRFpATVPR1Ygq
+k6AyzoqLWtNfjfntKWhKMQvGosKoB/O0s5si3ITzjYuIUr3dPfvylaO68QO4M3bdIAq3n2MWzcm
1PCu0mLWsrCgJr3gLxPIekC4qZI2yPO6VtZPKbWfwtFK9IwMPq5oWkhIbS7CU6RKjIcV0AMQmZpx
1pmeOi/Ylr6jIkSHyU7Odse+cilW+fXufZiLt+9ID7MsyZsmQ0PcCTc6nESKbahB0+2OgJifd5RF
mdk5YpInOrm9VuD8CE8TaICJ5otLuKxZzVsen21B5qmqEBtsCxIMrZaWl79y+T5Vv1MoReN5X7mr
cNcTPdgdewKjOGhUL7lefGsCPxVX2a7XU1HbB6tmXLea38XUIJOBoisXxIry0Fv6j5rMT+L2EECL
uzPjTbZ7hgEkVYu7IQEyMbPBU3weuKd684yEjwOdMZ74tEqJNqPScBtRWYnLfK+IBZx+769ni0V/
dysSX73gDgdbnJL53gH22CugPM6Oi9goxAmO5ijrcd4b5hSSBDbpwyIJ3SbItiYR0EA/TNfwgS75
t9Gx8UqtScGNTw1XYhWlti3ge7wuz+aMXk2wPNcBxnXb2M/3k2SE5YPdkUwpz3w/ralEeER/mxgW
Fmtx0MMIzza2qOGUlcNvsdfcz34jXB81iEcbeKL6EggrtgE6jqtGyZ8QHwyXPJ6jUuNtmJT1e1+9
LJrxeneQEkWvqa0fOXm8KPCE/aCG4XgUvfWPchf/riXtp37Sg0yvDL+tuaGiqrgfNpKNGnRZAiiR
dihKVYFeqI8dZgmuPo77tJz2yKTOUPR/dZMzu6jrX8vpOS6YJCOJeG1UVWOQmLJ1ZR/3+lYqdeJe
QjfpjGvVNoRkCjROUQADDANloxppf7Eg/7+ZFX/P/+u7qkW8Sdz/x/ZWPX4Wt+7fxI//x8v/9a9Y
Jf/97vzP/vO//GVT9km/PA23dnm+dUPe/8e/8Y2iWyW+8v/1k//jdv8ur0t9+/d/+fxBlOsnHflg
3/0/mxMrui34Uv/zn3/C3/9S/Ar//i+Mi5KySrr/yz/629HYtrAtNjWMeTEzFqbFf9sZO8q/GrJp
YGop28KzWDgdl/BFMC3WVfEpXtdhYPIOdGyI/9PP2PxXx6TJ5p9Qj4vv+C//+d7+duf9y2Oaq/H3
3//ZmR6dm/bfCIsQWi0slWXZEe0D+RL/ld6amGBiIL/xQR+uXeU4e7xfS1zdCPB+X/S2Q/5CZ2gm
JN6QZaNzYpowlhvZDhgD/5hzzYiul3ZG3FLbLfjJRpz9U+Jclm4sDnbeOdsB5RKczsNS65i+wxt2
i2SQAF2PtZIav2QaZeU70ibrBQeHhxWnK/hA1vo8dcwM4SMprqrgjW8MC8nRarwtmrwPzIapYgsC
u8vXfgw0hmpu/j5VdUM6BMLjUX2AyCVvyjbfKlP65iyO6meAaj7kZc4AQ282kUxwXMuqUUgK30q1
YTx0af7LXuhRQYgpm9VgjnZTr6KBIq/8fTIPTE+RGpZle1GLkrJBcx4sa90XYU/qwsRYK9Wwmo8w
LJnyQX3o5U679KUdPtZgzSuqHs9YxnIbUU5mTtq+yTM2vhVTPM5+hA9ajffsYGiEDuHIuIK0Ifxv
Hu8felPd200D3UAmc3rhauTqFCwDXvYZQVveCCCxKVIyAGwRb6cn0jMaF0Zv/LyurdetoUzHum1L
N1kIqwHf2jimwcxWUJqIcsVhaxgINpbR9sM52GX6cmvR5MuOhvtZR26BnVdbs5rPusi1zekByASf
YbqBRKHg8uYRDkAD/dXrUn27ZtiQzKlG10cYVRKRaaVbm7ruXoGDqVfm8kiriUibrKIgNjl9tEmM
vZwzuStqW2rXew5tURH4hNm0oC+OLpgyoEhOlIeBNDWJozMksdGvovoIOPguKJfZ1OlP0mSUsHN6
kS4WahdTxWkehdRHaMQThq2Sp0LPPuKPmODCif9akaTDQXOmGfi4zn11kbpTVoEnaCYdGA1hPzOb
tIa+IIzaREoiPvCrGUucv+AqRgoUVVTXVoQM1udILX8TGMvkMGREwcDJBW2DchDWu4JjjWaCFFct
xpWoVAcW8tgbrtVhqGGoxGckeO9ktEeRrDxbGJWp8dqfMU1x4R0nJ4iMlICaslEhnDJSJMXLWqJH
ckWhXGUGKVuV/ZUBlpll+lAgUXmmiEfT7BQRoQO+1qj7sVHSm2nHJ6QbX3pcGRui5/DgLsfx3LTK
RWoIOyeFbPFXeUAVJTMGHswk9OX5MZpM51CisiXyNt3MA9OCsVe+YcJgB4jlJJJq8tWYVkpIJH1L
QtKAB1MBX+1hjY4otSu9UrwpzMd9XYDfJ+OabTAKFeHdbZAtpvFgw0wB+aAnbOBxLFEGwZlJijMe
pjHZrKv6bbTZK42DFDhyyb9mjoC/uP1G9dpxO8PMizGBsVOooXqzvlVCrqGXRIUsdXWRpzSAq8rs
t0ocj/GNq1Q6sT6LZaH+rAk43TQLbUVSBOGceKZecN8z6RybBPXWy3QdK8QbDGdB2Dt+RTNhiKXS
f6oaNnDK9KVq1S+V1C23gDtv4OPgEl+N6SKqby+em+6RMKBHrXiiXTrEtcyzrWMOg7mOiMSkXbC/
2vi3pZtzcDPx3oTyRsFbZG66uPql78tzPteTl3XNO6TndJPbglO9ZsgFdRhpYQXhY+xKsl7QYxpl
vF5k8OAmml5IIWuIcPaLhuSghqwdO5wPiTbMJGWRsDJoMaaGes/Fy77avNlHNZnJaj/9ISox8SHS
f/d53Xtk0dOktzMZXWQ3aBSc2GrqGe6b5XZwLDKqi/QSVSFhlbGCmDR8KaL8z0g34bb6Ak1SMXFF
qdpLua5baWouufMa2zDaYmN9c3R62DoP/aVVdw3P29INj2bdXeGWfZRzcunyED2LKUUkRuG/Va8d
+Lw9fBThkhxwgHRtA6N0bcxLTAwtjio19HCB9pgJYgIZw8crx0MPdFgw8sUn+ae8xVN0wTlqPqiL
/GjiYO/mtE5pYZ9Qq+/jQo09fdG2aQwYY+dIilWo41tLjgEpbe0NDOQjz8MEIcfyUyfyvp6W30tN
GF8zau8Rrp6gksnbLCuPcTwYW+W9FoLypo1Uv9OX2CsSGWlvYlF/mt1bUqWw8LCTw4Ia3oyMwlHr
1pe1HP+gxgL5gTEchk+GIkMQU8moV/9Ua1zhx+zYO/Sy1dnpImsDTYYUqJixq/0O+Sl9qCxAE9a6
E8xxpWEeMJ1l59Hue2SjakJy3VJuxrr9WW3ik1Dqtpuen8VcbJOo8ABg93wmCTZUCkMxJcQZhr3l
ih3YizpxsoZpf9ON9mi3KdmclhTMTnSOjEMI8WdTl+zcaWKExxjgcCpbKCaqHQb5KGNdQf+fsj7q
DIZ/BmPLBQ3vjE/GZ4QrJfq1YV7tZeikCmdU910xtp7znso6BhmNfhqgayAbqg5o9F7YeuyO796Z
DSMEzo0+n4/QDa6LhVuFMy+bbjHPuK5/GtL4y8T2KtT0m80JFKgw+CeCzPRi8hJ1+d1MmuTXsDV8
SVX2uSkoC5oCYO9U+yF9sxKibxrq3Q1TPeAyS/1dhGP9yNurXVlbfMfi4LDA0i1NnvekZ9duL/bw
aViuOgsDXycP0/cfluq6l+KJs1gfAlgU+BiolDKNxfRvKndzV/lUS0fCeGHejuVt0kBZGpJ4hmSE
Gm3K711oPBPE6bVRrX8381PYaJjNmFjuDcLBIKGKwnoyPg4WiPJqMgmHRggE6CnxeVlpgghYDDk3
2LpS5TYUHKU1ZsiD42lKvKkTOiR9sDDCKb5gBp17QzvJbfml9sYHurF5DI9qomxLS93AbqfZs1/D
bEdy73XMF3Mz4HpUmhbpRJieyZi5UX+sWXGyWtKXp/ZzXVSMvuYLktpnpYlOBKb9qI25B9Y5oKA+
2EuKoVj9piyk8Zg8YjKMEuZMO57GoJbXeDvK2riF01gek9L+Koc/fdwN26qDb1FMbUHjWn3D1V6y
b/hR2zjDEUGJrPeuJIQ0Mn7Qfqn+HFq3JH+sp1E69euIQD/FlSE3nN+E4YW+hhWuS/Zl3dYGtFEp
InK3vCx5b+GyZTEDq4+lRjAqBcIpQvm3sTMH/9wWGynLUc+4vmF6VHk8sIwivmggAxJIn6w2+orG
/mqm0sEWdaXcaIfyR9eii6HwWCcd+YgxMUB2QhJy1xJxz0GaqrqndNK+YgeH/H2flCfFu1Rnl3Ud
HgqCsSR7V42LrzSbMuwwr5nWIzm8LwhvK6hV8rVnxshgna1lLuTXYWn3jW3usymdvX5+WwuQEorT
cGfPdsWwGJ5eTHjYahpA7b2zJaoQ4MNBkNpkjrCyA5KukeK4qy1DISknL4zRhLaSg80kdiyO/j1n
47bXGXhlaPMj6cuK7WdDWeFKKyaCU5Ekt5I7ren7scadBUtzJEsvaiZNrmYar0qLPdmU9gQGdSe1
S5VtD4cVggDkHr3ct6gOAcrKBckRUIDGOYh0bdp0MqlMaQdaS2uCgYs4ZAjlwGoR2lLcTC1LRPzR
sAdUODMCjFR82o6k5u/P3P+eNA30nyHHMFZ89f3D/RMqLAWUO//nxX985h+vWWrM1GpJdvd/8Y/X
/+nH31+8v7H/9jVZlh5hgJVbMkl7ZXP/Ok7Y7u8/su93f7/P+6caQ9nZGt72OTblRjW8oM+pSc7j
V7p/UBz57z/94zXyP//5taHV4kMje0YYLmR12VgHip9x/yqMD/75S/96TT/I1Km0yfhgdjqRioP4
gChAwX0iRDgRykC69xfvX3P/YAAXHwhjQjNqvlbxGkGc+S///h9/HTPS23CBjAl5o45gWPqfX6hU
Ji6IXKFKpFDiLsBcSJhuKiLo8P6aNc6Zh6MhtjBzEgYdAZkz5NjVi4XLaFwIW9H7HwcpupQ97hzD
tsG2Vzp1+iOn1Wqc6CfS9GpvUtOjKA03nNQHNDvz7+lJeyE161x5DcZhRyoXAOgrdkH4hLytb1Sk
WPFV38Bem5Ldwl8PyavSECFWvNgPpkS6HkoAl8XjJrf0jAdj6q5vwwlR21P+al80gK9vBFVqFbTL
g0I97BEDDC+lhu8bDDfWL73KgAEpFJiPFmrLEU6AZO2STzJFECrJxdZkFIEDFGKZbf9NwEGGWc4C
Ydqvxg+Yf8xoYo4WX/vqTiFQvtdttbc4gNs9BTksVW92w1/1a3aEjqXE/lTADnYR4aPZApXkSDvl
W7sPlFddZyC3nZXZ1zcmOV8I8C752b6s7BYYoW77IZAxrIpoZuNzcaieoz6onskuafMHPhoPZYwq
aY33qvq+AkQi3rHRa0onPiqWazOEY4DDyUWAIt9mnPf0PeYh2RaEJ4CW78gYpGWdELcwCMgO7KOM
yIngRqZJa31QwdQzTnVPf8VVU3+dn1P5Kn1eSJPvYePviMfQjvkLVBAvyi/4d+0qL38pX5onDC1c
IxDsQbwOd5bLNCJxiV38dIJ3VNLkwjCkCxfiw4l5CorBxzC+RweBzilTAyBXjO5oMXFs99NP0P1d
u1ne9XO9+aYxjR6cEwOg5Z3hvPQBgv8Qqa7x9Abp/oyh+ANJbzNxdcJPXPNpDxnheZeGIJKd7V8y
b+RlV2f0y++Y+pKnX8Ifez+6tt/v9N/hq703IndrXpKTuTd/yi/+P/GstW/mPv9KrkqzDX+kIejf
9BRevxtecOlziR5wxQXQdk7HcxVjLnpAKW/6N/lSvmEPcuFUrLDP3kub2a1oRv3kI/z97Vzti30h
7t7IvGIz6/swwm3Cz1RXNS6ASFboWgHRBLm7JfMRaDjaVNfmBp4peQGjUs3/qB7P0fM7Uh6FlFLv
aCmucrYqN68a39iZaEJg1DHQUvHD8RUPF1h33SrPS+omV6L/Hm/a8zNMdcm79Uw2v1AOCbfhM3JB
fjp2a9fXlKmIrxxXbIOYh3vJ0xxv89+thuDA5SgDzekmj6TCkeZIumEWd142THfOFTDsLrsyzxiP
CTvOdj0mM1eqOuX+fJSSYF9de8CkD6LU//NVAI0gOhQ4XvZgKc8DpHlcPLXUR+bqRiiN/ObK903P
zRYLxsblWfb6XYL2HZKTV//qHuhQVOeXvgVnAevx1m8etu9T+gBDwh8D1XCTx+HUnvsXBF3gOWf7
NOs847+S3bxHfB/c9H2L2YmbOz4uDPA+70/KLfO2jpfTo7rW4rdv39m23Ume/Qrmw/nNxLZLeSvQ
fXt/0f3sJD2GPpFFWBKA2onlzM3kKTtKTB8O4mJ2tz2hIe50RRUVOm55rstTGO0tMI5DVBzlg/Et
Fe7s4Q/6VGOEy2CGlbybm33yiJE403nmeKfZjT4ASQhSfCPl0CXO8yPZZIcGdOhAn1M9UTBx5aqt
8AgongJmn9ZXSpWykU/rHqUbMpygVf3i8aOqL+rT8KfE/GpB4h1gqtPszNgzi03rcNUqsjw+u8fk
mazYgdVLRviH+pNhnqr8otIFympwZNyCT66+UiseC7k2t/Do8CZx9M/xxyAwuz81faATyON+4Pm2
evafRD6nmvtFAKrpqbovPWJWlF1Df4YEg40Fr4ixe7lfLRckCiHaOQbcxCXBL24VDloetZX2Nd1g
+8OaHEj1RS+xYdR/4mGptlyVTXQweJqu8fvwNOHOf+bqrEc8WjwGh+2X7VurS2+EJ5JmBzltPL5u
aECXB338XZ0UblHnpe/ZCGtiy1QFzOvAKowgZ0MqYNjuJdgnPWu7bjtcFZ8jlcAexD3ScwpeoxCM
4aIe4OuL7VptZm79dEt9yitxYrxoXxyWHIH44R1zP2JzmJC1f+CCmzHk23ANmm30hOdvHsxfC5Wq
7M+1D/zDBu2Jew9UU30Wh9WddwpzmB8NDgoPyikOSGcSz15N2ubwCzfgUNz2hBIvVZ8BLvPXDwSZ
1Wf0lL+srKhn3qJ8a1/4hcUvfWLrIXkmiXest33KJHsPTTvy18d+h1Xq/b9o2q9fkUue6CborrNM
uJe7+uCsjz70lvCpvFTX6hpFICM7kqC4EhAqpspbss1sbrHcwuLXvq362aDY3aYB7yBbtw5DS1xV
KnQMHEkjTiLSFtrydC1unAxsI28inwEjYuY3JKaeec453sJD48obeRPteKzSH/uP2QWGIK1yRgXC
R5O10mw5oAJOUn5B/IOelK8y6Igp2Shf6o1wdbbz3Pm2CNwgBQ58jgzX9KV3gtU4J4c9KokyCLBm
MroDHw8wyPwCXQiGY64JnzDa9Cjjw6d1n9yMwfRSCA6V9VjDVBvlXzH8BTbL7fqYvdJ4f/Vv8pWF
eot93Aaig3ZsPlK/8dg82TMaN1Y948s64kULRzKIjsMnvph7lsF79EkezFHbN8cokHwAANsbA47Y
Q9Vdmo5+3MUa6zM6kv46g4AQPbO5b0w+mxO6jaBFefXrgm2fC0DXwK9wxkduTne1Ece5srdsxE3U
ODJ0N/VfxWPabEdQI7c+2pqbpBt2R6JhDbcndfmzpERjr8MqPOgY3PmsfPtSH5mzeTQNkgJYQTm0
QgahhtMPIiS62C3FRR/zo875BVc9y30zxPgYKkugFDtreLHsbT1BmWpxIiW1Wd5H3Foz3Rv6Ebsj
5TnzLO+2tVHS746+vCW69kF6cRyC2QKcfntEvxiegTsQc+wOH+05DlLnUu+szTYMQLP8MOhdqPru
9Kz5Cbq2zfQE2WJC9fSFvVDx3UivbQ5X/UcQylTNOUlk08uHGCehpPOt6KIM9QHd2Ub6la7Vo+nx
LBc7+zOCuzlj5ivteuszt3k4hj3+mUJos77qdb6R8Q7GTVekHszWCxCnEeKu5MLGI4C4/FZf2wXZ
CjqWQG2QW5sq2Pcp3Dnjh066LwsoOrDtKLs8KM+pv8L1/GJv4zyhkFYs7BBnJqh0DUh1n3Dvap2A
cqW5Zhy/M8DYnkKVhXdm54ldMrGGGy7Q1xX7Ea9G6g6Vl40dLv3I5vHc6b7x3JgP4PGlcVg0KsjN
93okPWLFXE93O3QcxnbElhcoWb1qLG2Oq43JGvP78kmNKI3bl7Xe1YF+029SvcNu9DZtNZsy4nd9
Zp1bb9mm38vki+xBTKDxLbyf1QVdcYtnBY/RyYv7DSAxUTBAJVkLAu3OQNCRb8KtWzHzI4QPxiRG
eK7kmS/DIOoddTqiJVFBglBflXuV1arOBxQYQCprfiIpT3oO08eIUIgTFsDvIXoT/XHGRhAI+EdS
8MQR14O9D+7IgEEr73nLmQCTjaudY8N4do5duq9fKF2AH+Vp3+gu478aooq4lxuW/5D9yg5pGrCe
IYMzeOLsfdWnHXwz5DeqZ56Wg7xBRYRhR5Vd5mPlYe3BHeubQ5Hj132T9Ic0IVbOR8VIuN5Gpiwi
NmaLVW7mck6v77Bkhsf2slwrvFTVQK6exwYqxnbANIlEi2uX7KAcDLwDkyJtr5knrXtZpF/h/Bse
bhWJzYV4ruID5j4V4VsPwkwJHsOT8VTC1QkScQLLCfJmQ4GxbKPhTIG6Hona5pk3zgCN1mHgFICH
uk3J3fGaUyiuHo9Sdc1fpOyVoc5hgcIy7Y2vjpNguuQB7n9Y6HY0YYNPY6bsxnrXFk9mfICQooWv
eRqU7AaVJ4yCRPmisZupyBaR7VRfLfZycn606La0y6CcKWc4H/v6wGY33ezbhPITSLb10yVwLJI+
gmwAkqpe44jRlhTUhMyGnlxvdC7NmSFtRFyJxd6GNsTViCXMDlm7s4pjExHw4s/DH/oEVE32C1iI
DsEf8z6kT0TRYjlInCBx0qkv19sc8y9ns0gPpHziYtlZfhltz+Lx2znnkmmYs2UckxW+8V3Hz+m+
tHZKYJKsnT4s+KFShHGOGD6TnuUpaoI8fgCOLh361ocMIm3YYRu1PBf40g00JBI+KELLVEC4wxTt
qWeYeeUGrKg7qA4k80BaAAVEdimy7TL4RGuOkGozFNg7S/+0rUsrB4184MjGqLfWv6YPmOvOVy2R
dkq/w6mEluqmEmOA7xSWvxdjYzL8etAjznKK2Lk+gHwvNzYbeSAuLpi0gGOa0bGcb9F/LdTL0tVA
QhTEzs4k5O2tVTZF/BPiJ3vjSELvWe0TrHUqsefkkOHrQwQWwlFEwcRet+ZPs+SPrxwPnE9uf2bd
YDvACDs447tI/dqAhwfUHf1LsQO/8hq3eYw+s8/+4aPeV+5H/aPt5rdvXLHN347k9T81UQn0aTSl
yWfCxrScuAlvFjUNj+gvYAEYeRd62V1yKp5SyIxg7CCztHef0ksa+TO+ea7zqfnjeTY36Tdll+Vp
HGPWw2sNedLPMzZUe99+jW/spQiRnhKePYWHeG633UhrxDSJKTJVKh/Lc3HKDvxCbv+CVxTgwRZn
XXHwgrp/pVLAdkOnlx3Kc1nvpuf5B+UXJU2C7gE/qQTiPGAET3UDe/cDfoyE11MVOCq4h02gDuMF
n92VCwoqwd+wLdb3if2AaYhxif1mOomDZH5hbfGT6Ny3De5JtA3DlgWX8f4wSMO+AqjhhcXLikRZ
p23AC9jTZ/YgV6V8mnYxuiB33isPMeFIkrfckk39U3D+I20kedAvDngA0ch6zR/5qjyx3PkpBU3D
BRVb9kOMenFLnrAqP1ZbofVxzdP9/UTjOf2WN+uDE3DsVSeK/Lre5edwOJfp79U6YJbEL4X/Ld+u
8O30sQJCoCwWA9PhqlFQOW/pOz25FSija+zUGwCT9JVtwuLbqv3hCVM4VjS/SgB5l/tQzhcerf5M
p6q8UV6aXv9bk33ohFpwlvfccWvbnsFKMshW2DMGZbORqWi5OAkDKU/5BjhKOtIJN4DVTPTzkMYF
Mwg7gJPINotz4e+uDlg1Efuf5GYniibDeb1ZYxBt1OuMs/LsjdoGf177N9ExPl4L1Z42Q842WnZu
zXOCaNZ13vjh/RRgGYP/l40jeHRMeySpfhxt5FcpqHAF4ag2HvpLZLnD8/SYx4G6D9vYpZrVtUsV
7uTfJtiHecHEqbvxAO1h4SYevt2Jx5aFafO6H/3ss31o0Vy+khIsfYc1TA0UL8QybqLAuYwMcXQv
BHkhgeXBLIO35ht36ofpNT6Gb+114sCk6STPknAW242fsCfwXlrrrfrfzJ3HkuPYkrSfCNegxZaE
IEEytd7AUlRBa42nn++wuqfnXrN/8W/Gpq2NRTIzSYgjIjw83GVXqfefS4hcI3DirvTdenUnQggX
l2K6Gzq/Rcj3M/o9PdbOuWZ4NQdgrjx9nHMIdy4zsYac6bg4T9fTuZne5k/2M77mA0VuYqHh/bX5
XQ4UP8CbyNngVDc9RdU9LnOPT/Veoz3gnmgE90e263qvqqcB4BVBh/oA4wKYEVWkPehA/wuqZ0JH
NyJFqFDs5F/aKXAeiM1PpUeGSV3UHcEw1Xf1PfO5kXJ+E9+s83FUsX445VR0tzNUEdUnmWB7rh6J
BcoPdQ2eLKphjFS6+kVCR9Ah1uldCvrsC7DjV9YFhV+4/WXNA96V1ZPEGFqOsKy3/iJvYM1edu6R
r4ZyaD03Ec6QdzVYDSaJu8aCDbNbiEPt/lS+2Cg5dw/c9YtMARg5QnznqlsHPYS6+EKsliuG3Ujc
7Bp+2zrL6xsIXWWGsnWmP9lAiGb7ApFxoOCIf2606FQihDI3z451v/QnU8ShZno37bRDUx+ekOqy
kx8YhxPCKvsaoZMxiH5Xt4z6b7ARRw+WQ4+4nOV1kcuCdibHF/jIzsTwx4feq7mRywf1D1Z0Qt8X
tWXkOaJ3cDpC+ArMg4iXbAnAsgmlaH/kQg/JrkXcCvh8P7wOyJ3uBeJ2MF6dh7Z6wK/1hOCf+T5K
BxKvG8b9QLASTMqe7O11YvnZaK5JmF3ZLZmGXX3K87Rjq7IrTgBDsgsrKl8DfE3WxmROWNUJf1Mf
mTAIlW5quM78wod9kVzmMEkhxd7G5OsAuurJgIxItrlbXiFGw59A/xWFFrY3EoIj36zGB2wz60DN
b7AL6iZ/OYgL8iE032YWUgphO/ZKsmh2RNhhKRiG7V1XwPLCcvtIrt48lmQ1ZnazfAkxk1diLZa1
RCxXiRh9LHrEpdH7+Jx8k7oQF4PlskCmPsuSdVCzE4nF6VfRuNF7qj8SYmaAftSE0FravljdFvr5
AgRN0WwBR5kpOl1o6sgeATWYWjdE7cWxjy/rChpzUNilX5G+Xb6woMEhqQGaiRQ/D46k9rslhSsS
yLo7vcozM+0eSoXl7LInmTIljhyYyNiedMNFxjMyAytEb50azmV+1r01hOdJXO0zybSv4REuGVr8
3H10RMhB34nusY/gKeg/qRAhhQJmRYwAlz1/ickVYXWgjAg7CLn02xHW1I5ebSTHfCKq3NwDuesh
/pVGBAZDWAIzArr/BKr0azZekZWEaRWH2fFNegQTZclAHSwEUuKwuEF6IAylgXN+40lDR31ARaLe
9oRVaFtxRSGm5KRIeUiSFL0jOKy9Vre5x972zmWTs9eIOIv82wahyV3gLkn+op/1Pf3I4yNLA0dT
Pi9ffBLLCgYK4FLs8PN4W8CeejJJavd27dv1WfvSsTBigftIHuebdBEjMH+JaBjl7C9ZfmsZAR9W
9I+sWipXhtziUTtMj6gBrfC0zu1+fkF14oPfx368YVB/0UnqPC4nJjJgNUywG/vCAAdpstl86gZE
0eOCsHaVhFi5R6Iu0hG4G7MH6zpzKCkhoftidK/lGlBqoxhK/opJCpND2rcEF7mnGj73nbsxGRSX
MKnyqFiAF6fWXULEh+tH42MkToB+qPnt0Z25TF3AR9E4H4smh1eqM8JU6L2WEJfYNSvtTBBaQrD2
xfyoHN+MD41+JHLutVOJBypLP8csRfTsBWt8KLpgoemIwZOKzIMlm9Qa8gsUCUZlRe3X4z7oCDTc
bsjut14iuRI7AUPlkcBEj/caYEV94Og5Vj6ZJ5rCeAZP5+6iUNlgicyIbPxBe+YLWcm4Hg1LygJ7
2S87DDTcSvVAE3lOylU/ywu+Wk8o3CK1caCwXjO9k59m+eGijvM7f873iHTF5UIPpOeIJZ24rJwR
59UQ7kzcEVfSMBslJEIjYBBw3Aa9RtRzrOmOvZArzvXSpQPXKJPxDRRhEHIRdDwh9zQC9pAXN9xF
IMoPRiefaS737HuRdKjlN866AGxs8xdgf15w+CDrgwhHDH6kgluzUrLzkVIrDRuuOE1SFNpcMYan
Loewenkf5SJy5Kayz3NVIbZLABoIGTPjqXhDbWl87voAMxz9+hyW5J7GLo6eY+QWsSowlCKDFQ5+
/2PhUqL8cMo9Z/SdIJr4PtUHWfqtA9tf7PiggKFNPjgJUOVoe2LQ2p6pvDFWeAnkqhris/98M9/g
DEcOAekJMA19x5kxJklPGg2yvcdazYFyriuMoIFkOFiaI5efr2fjrx7XLeSy8vdUxsUNjff8Eeee
pQia+JwOg17zOComET/hV7gdc7AklIbFaXO2GCpxaEXvcum4BBwj3TWc/9bg+r3nzPkjjpdBIG5S
A23TrWC27cQNJAfdSYko38hrf45Cko24YO8hSgJo2duju17mD754eqRKIJEx+Xwvp8P/dAHygSYw
j3HD7QEXzsmadf3RMm6ZFYZ+ZMqX2gm/spGqgCHTYulxsvDfuIl8mJgYKWb2QWu4Y0ux7sk66eQ/
ts+NZYLwHfwit50z5DQR9GrcyQza+1jFexR0CLOK+xaapKgfQAMl+nUnMZX3inMosYPDmZOqruMq
TyhxAp5IOWDCI2OeL49gPaP203qrdZchuyW7tXXH+cwMJeLBg7WduQ38rrMJACWCmAL8rIohJaiv
IO6EO4xVaJ3P8y8DPUiUyk16Jvb8HrdBsUNuwwakYO0665LAmNSe+YNEPs/OmXod44NbSUtVVAat
EvBN1NyTgoA7zJAqwdLFQyxJzD6LtI+j4rC3M4UNpgXWbgNt1Uzru/GBAmnc7cVczPbDE7agoB7N
4CW0EqWwdAJKbLSZOz5aGFryKVcBR8c8NhKPyBHpjz7zZGfflAqCk8eHzXFZTpzxfhreM2hifY0w
1rHUL1DaZNW3kV1RLwMfv/lrFdTykdK4Q4NtjNWWFxu+bLxyjzlMhC6Ye1b/yEtOVzC4mj0cDuLy
CF++addJtBszbilziQsbn9A7Yn0geYLhuKEWKy7/rvRAcCqNBpO93T7ry/HPFWYtRU8aTiXXBxlD
cuG82+O3ar8sR7hunNkqedwS5iLXB480Jlwlqk777k5/AcPjavSbR8utorqMQjgFluqqkscFq/pD
UiJqJmYTVWst8eDqFBA+ubCsQLzuEEMkkaq8huPGVpCpWIVcU0Un0BCDgwlJ636z88Hkfjg/7ivD
MqJupwt8ci5Ozld7H3FOJE4MRuTjaDO6HhLnLwhBQomcFj0PgcweNxGRm8KPTPWwK/GvOfH1YhCg
zqjv0cWylz3ouREFOignWdmOyoVaeeiRWx2QGq3M62522n3A6rlv0adR4QI9pOYbk5F2nG9YquWD
GK/Snk+ecKMy/az6IHtgkJHgkgPrZG31/JQ7tISd5QUbCekVTzDuHNPO1n2TzmgdzFOsZKB85T17
JqGF1kOFcxvGWHVMjaBvYVR44oKbyFHhB7M3XhJyB9Zy6F1UGGFPuTRvRetp0u6h9LdP4GwwORz7
pKA5oFQgRPdWEQVMAzF/UM+x4Rcik0mxoxvDejzzBre6bU9dS1KBZiDk4/18E71wRWX1ArMLcRDu
NjOgZg3BTrI/YM2E4nRnYyTor2iZbnuAVpmCKGXPNt0jzMB6s5cKn5k19j6ES5BcVqAKmBQ6V4nU
Hso4qx2yDqsqyi8aKX57Y8HvV/Fs3kfUyLFX1IMSManYY3nGpJthyFngSEYCLRGoM0E7D2cH1BiI
SLOjk9wMMQRwP5aZPN6QBbRSMNNgZNrZsZ4/pW8YKyxj+q82xK14sR9KXOe4poQ3zpvV3Te9CwdR
jKTxCLNco35KkHJxJBcfuW47afENlb0YNbvktFauMb1Nw5OoegElJB4iwRoztAtZq1QgJ1ygoCZr
AHt7/RMYAVEA9KjaAwOTW8GQhfEPJFVhN33DDDTA+giyLFSh0VdD4YYwFMU4UcSb7RM/YmkXMUdy
7O+lL17byZGPihOEO2mJPnLX2Mkr9KrsUMofCmpm2NzTFkvBldZ2XuJBNLK6BlVySiBb05rnHEQk
zbyX4H6+g4jw9VbvMvP4ZCFPgLAP2+m+VhmNFP1XsYCIPbsASTuykkBQ3lJkHHyGzWjcMy0hp0f9
C5Zc3PdmClU+avOG1OuHbwY8NZBIu2fq4iHEFzGgkuxh4YQgOzArJHSrW9eUA2UI6S3ZbRM3DA7M
eNKMQzwfpNWXgc5jt5GQEWBhwHDppG8HgBwut1TdR0RcLCzXxYjJ2twV74wZphRHxkq00ZLLEVyX
cxYjVg5uUYz7UXHkprHy4NzNtsT+KHSbU7f/hBDCAsV+J+EjSkiD6QfWJWLnQTyWAKxWblnGxvTS
2fCMic3dGO3ghrEjYh/2PsAyXnINCc6YLUi8qvkdFRzDAbYXRQZuK39VxjTmwBm/OIgziJacbJmx
jHuR4JIZXyLe46MIQfKAJaTYUDKxIQhndH9WE6M/Ru1sPDJnwNMK7fMBTgAlGSIxzt76ZpG/Axsl
WSdfFds3zBPgT5hFNNMLmsHQw/o7wrQATGZz7kCYIiLybj9Iiu2j3lZCJ9Ux33FkFg/jv32vtXZY
uJjiNS2nVIsmg7bBomKBvcp6jl2rwhLOiJDM+QahKCH1SsMpOj77WMsm3Ndhcq4zLa2Nqd+nzaKF
CmpdodNem6YhUVV6iYq+jnkHbRRXUdxcYkwheHiU54RCt0RTS2p2lSd1OabNCCKgUIr2AMo3KjNp
1mSknVnEFwfgrDOVOVy7/LZBMsBXNu5IP+vPs1AqjumQpbFiYeUacAuckqdWt0mkYrVmt8IB3NqM
n66MP+eITabR2J2TrQxGCydlFrTYro45pOndPDiFl1vK42LjP2aKv7z+OcoIqx/l9u31rS5Hs8bR
5Mfrz8oyXw8LyE0l2oKu8qllbw4hWrxcsnGixRJOZf7fD2q8QZK8vh7wBAxHvCz2SsvE7fSmDeM8
+ftB6wPDQKarR8yXcEN++OcXMjP7RukUfZqqoggkHrppLQosyv5+fX029Qy/siqPyPDU1D2EF+n1
aSHXPJXqJgtQckEIHbomUtuo2eoLhoeWxRxJ4fu7Q4RQx/VobQlGaNfmqABdn17f/POH4q9hdvKT
f95s8ug4deRgQw/W01kwIa/ffH3IxJ1B5YZjuD69vmk07asjU0lcNLqV4lJuySvZ6RpxYa8Ps3j5
H+9df3B9Tx2TAwIGaaBZ87m0CsWvpriF6oImxiykK5IYx6m8felkFfUpXMvcgfqGGqMMIE8IDqgm
LHPnPGa26RmFVQe91DzPIDMbZDHDFvA2NpTIP/7uCxlRJyn6ig2ch82pDevIGby5NSiMbHDaMiC0
zJogEExVfFtJEGU0fSP1E410SQ/m2dgZIXlPZ5MFj190MufriIPWOt81AxvyJDSwqqKB07ySEhU3
3SK6CW2UIfrJ3g7OYn+V/WNnAAganVI90XYtpaTrMlpOfmy3yImrDYUQQBK9M+9XVblrZYzZNR3i
aztHu2EhPFnhHAZGh8mkQ4MWKQH4XL36WlJkXqqzpdXT+NDDq2xArey8iC5NOR6N6SinikYRjjb8
aEFBuUQEJnEMfP6KGRyqQTGS5j4kLbjS8er31TC4HULGbmed8xit8TVvf5YRG9o+JgwyQdsQhqM+
hhZ4ULAJ0XtoIbzRJ66SkRVKVGW2oun91i65qPiAzBP4qCNrfjPDCCkVMoyyTl9qeTjCp0+F3lqd
kT/XlpUeFUzmZqTrUxuA0EQThzLR+DHVXDSaonWQ1xfcQdDtXYg2ZcQ/aFZ0p5KOtuWD/sARauYE
419Dbyd5a1ckB/B0xjxixBK4qLMvBwTIUHLjsGgSm1dB8JhUFGBGwCozoh61ge3I6TbDaUM4dMMt
6VK26qMqsi5aIY42ECJULzpoLZhHzi1OLcyaSbICOZnfMQpnVZdwMesl+zwOi3Ejs3dZYxJi47wR
2EP2bJL83RqIRmXjy8kc4xyPbHAoVKDwm8aviklmCI95PErqehoRo3JbuapOjjbRKIHb32QZtVso
IrxX6giZ+qq40A421/OEptCETbra3G/zCEOKQi8tKNtJsYy3VtUIiycpaMa0ZgLZdOMHhRrH93OF
TYLpvKYCQjQ8Z9Zw/lqqY5bWw3FEoCCPmvpkSOiwWMZ8yNvhw4wNxZ/nFq4KkxeJI+t+VFL2vXRN
3SK2UzGIyHNSCxWvBnmHZpvxNqO3LdP1n1YinItLNBxN4hFpqjB5Ti3hNovv3pjKJ/S9EOSCSYtl
BwYN1kzzXja+56nQYtmGHIVR9t9V/7FiLH/njsY+2j5utClXQy3fwrguiP7X6NPAPYNMZL70UxwH
61PZWv6kK865a9oz/TTDib6VUxEpGNj0NNA0AGdsAdQaICQNxskwlCyQMAlgunoDHr2hvD0MJs2z
fd+pYQU5gjY/XL8tWGzqSpLUZEjPFWYf0iE1Ikxl/MhlXSIVagaY0bMTdP3z3FUfM/J62CQqwaYV
N2Kk06nryJ4hFeoZ/Y4vO29SV00TD/FaDE1oUUGdIViIv3XnIGnKYU4bWppNWm0qB65Ht83pKWMf
cQZ0ybeIZu+ZrFiQFqGBINlQ4IWJIdFIvIVfiOyrsRWWQp2vsqLVzcek3dM0fFRkaTvOqATeI3mF
265xYoiUX0WkXuwK8vpQL89KSR430uZmzlTW5h7YMOne9X456PYgnbYUmoYkGiSbZYt9ze6fVzSU
j5qsYc5Ys3U3sL/xb8F6SfuFb7V2T8fVDCZAVKQo6w1Wit6MJeTOSY3t1tC1185RepCPLT12qUZM
WANEdetATkgTltnk8M26aTnWCsZtdUIVGa2RSNHcWqNNR24R2aP/NVxjfQ7SyEEGSq0wByCQMYv6
PKaNdj+22VOkOK3PYpwf1ezZjGv5ZoiasxNvGnYZm2fmqfo0rBNFHeH0hmTdabawe3Z+lnXEL2pO
f68IuEBRT55rFzfX+VjbH1K6TWenqS94GBVBRtMx3QPyZyEoEnJEPctuurPcIJ6VK8lLZU7keVQy
1kK5KNLGsonGki/lVuIhfPTCKEUZTWouZjmQnk8zcbNjIGbcS1QBY+NRlzqv2AzTo6X0F34W56xX
Nei0ZbHfGsLOGge3c0G2W+SUXVB63ZDEU8zTGE1PQ6b2x5gOHQoPAiKhdzjusvSS5q2vW+XvHgXe
gMb+iCZ1mkDn+djjDY+8qPo6lPHsJbqxBPPUmH5pTcfWWNlqddX0jZn0yOp0v5SLF2VCODju13vJ
iimKadPmlTZ2BHVd0fjoDGd10YhtWVpGzMj9WVbHs9qghIsIPEKMt13ZgxHki3bYZCyO0yYOhjRB
VcycH3VQw9vM2nPx6kBScWssh9hyLRPp6TxfobhIGp3RanRUlwmnMUXqwsGgIak3ARXaQS2eaP+5
ndflLE35jZSZjmdtJV0QBPQt0ofsqHDnlQwEBcXBnyqrvSIzPOJ3/TOS6X1msD9UugJUbtnHFPH+
Q4lxMyp041lanQeFNuS46hxKJnYFgduVagwBmql/dkyFpV0CVVRMkq0ttr/TjWiztkeoMiY4VafG
R1MG0swryzgOs7c6fo5RGagVVJMhgWlaD2BzdsuckZUx0K0alnk2Xeh6XPLqN437u5Fr8dlsb22H
rSSes0jITJy/ScfLhmTTZU1uMQ6A24AJtL5AZl3DXFJP65adhrZbzvgCy/CGf2LDJDCPu+ElkR5m
Az567vStH2XTT7rq0aNDZQlHhxE5Adu+YFj6HfdWFEhHzUDYp6F0qw4LMMBWH9uSkD5XylPSlfq9
kfffyjAFnUq40dqA4J29vSEvCYWfLuFmXZnGH1aPc2a8DZ6hTJSblYgtaMtvlAVXtTQ5j9i7SAja
+7MihNwtkhzS8KFG82zLE22/1BibKon13qXOcVbHdzacB9SbsSsXihJNMDNPvSaKjHPjFKdF2TDt
rgTGJNePi4NnXgYPbi0WTlKlwdcAoNeEaV/Wa/Q/47zYtWeUz7dbKx3bC8IEwPorAQsIgZ1MPbbk
za2mDOYZOSy8jGjEyRNMK+Zsw9FXzb/sOsrOXTTCDsrywDQNINfFQOFhluvDbLmJ6pIjGSfEi3rf
WpVXzcxvt3E2L0rRvdC2zj5pw97MaEhXVZacZQXcWyvnLje5lQhFwGpStR1aB9Q55blxTeUexGwo
yp6Eoi2RCaguKEdnIOADWJ3ZGF4R92E2Te1LD23Rb6ivo+7wYJod8IXecMsKArpJpkrfKhXQcKdX
NO/Vj0M2kg4bNNzR0XVMR1U9ChWxvpXTw5hhHELwDXJm9dMTqWkT9LRhQwfmJdqOg1fkxsfqQHdL
9A4fDnTNN1356PT2tqw1BwbUNiBEjDNyvnokj1xcw9QFJ5eQVCr9ylxQNh467OxwNVUkVqZi7NwZ
vwKCS/2jJvb1NAwsyw7f6EWeSyghXXJK24PlMElRdmUZ0xjgEeXaYh4xl5pKe4+VHv1uLJPVTKeF
ZtMrG/VPmlzYl3YC2a3V+lCnog0BwmelGMoJdc4bWZ6Ug4o4xIF8Wps3ERVAXc/xLFr0DTojhDAS
6lDJu/weadIsSEaK67loi6xrC4Eic9XOMmL3SjmZoGZYQDvGcjRn2o9sayTpQw0hLIopYb/KwaSi
fKcrm0Z4EthasdL6vcYvtjHBN8UxBqKb8ha/FRYt+BlBvWtaG9p5DnBKO1fseaoc3axWLvoFKJ9E
BpL7QlHZ1BXlrrFphkXE39zpMZZDS2/TKa+hBaFbsQ8NMAuaaKsOyVCf6GP81a5WGjpbnYKc9B+j
2Rw3qeqBHIrZ32olRCuUQpHVV2EHjFah+rbJdnw7aNzcHon/9mrEbsjg1bYMjWyFmyFlsuHXVf8m
SWgia+rkELPgntWt0NHJIoCcUlj/wzaEG/0v/XCDpVV8seXsFg1W6UmYdbF3fm9d3+71/oQJAYiN
Ta1xlLBAso5RRaJgjVQ10YYMsmKgil5ZNyRDbpVr34jam/CakUzNdDTRaHmFvzW8TdHyAuxgkD7Z
rHJGf6itrqWBwmnO0aihMakWx5zkHgGwjrWlTcKeSr/UyVGQt/lETyS3k5bmQNpKjKRwBSYLladw
7TWIkzE1w5HQucLTeFY0uk+UuTxa5aDd6RjqTsAjE87Il2SVoLY7bXvD+GQ5zbTNzQyZtROBY083
pR+VzoKTraRvS8q2KifMRkYLE5oQlvYhZOE7pcZ3IvN7hWV0NWNz18S6zS9077U2a96wdh/yjOOq
kaZM0QZNwWR7U1L5GXMtDUCQsrztzBH0f0r9yGZtFKjbjyRtFU9bYoqUcM37Bvp/0lL9SBK0A+sy
v1lS7VGy5ilA/dei7oH7+Bdy19tuTRqoGpJZEjx0hdcl98W2vmwbTkOLAwA81iXWO/0ztmUHqYjj
x8J47afpe8kcSLQJqWQDzOFyuAi7gd2qvRz2S0l3CAwSBTFsTbbDyc4vSXfWFPmj25BkKDXnZKE2
sHMME2uRbHronXK6z+X5lzbTRmIbdIVMqWPseivPH3E0ejPnl6aujZ9Nf6zS/L5cuvY4VhtloGwR
RWcqQT3CxnKuXxY2JA806vfUOtNhcKjloVszsdNvToCCUg6yCKMR/ZZPCQNKQoTZm1Z6zyQ4fJ6S
v7JgTf6YIdMOTJSdUCb9Tuvip7HiFlS3veuQ5j5XcCmFmR9a5j8OPnieKaRB0mF7+RxtZbmRR8lz
Si4SuhV1gKw0PACvK1L1Tummg5WX5DTzgLEBwuOjspynKcbMM9YI+JPLVtYTWIJF6aJBSRZ1jf2y
rrQdjAhHpOaxVAXmIhoT5w4QYx2Qh+3GFjfojWBKbW7p8aV00TJ3k1Z/w/fxl1ZKtZ/hkFuZ3HE1
jZpg3cxbrVBApDEF7iWiIovcrrFppdElugFHDK5Jkdds0VECcejb4q4zffTE7RcLrkduABVMicqC
TauAlK/RzeQ0PyllymEofxvRHMOQpwcVPzaJlSZy5E+phE6kxNvqrQV15JRinITpltN3X5VCF1Rk
+2vf1sdORzmcznnw7yl5Hfv+bZm27bYw7pySTuN8lIoAzQ8M7jdElSSJiLkHS3f4DKno74e8S/xk
7sfdVb3sf03o7d8k3f6PaLiZiopP6f9bw+30WfWf/67g9udP/lJwc/R/GbYDXCHbhq47qoLp618i
bmjo/ks2dFU2bd1WdN1AXu1vETf5X7L4D50Ph3DO0DiG/yHihrqbYsuqZtoK29//j4ibIsv6v4u4
IcAFNG3ZmmIamq2apvzvIm5tNIDlx4t5UqLoqGUFZXp9lM/WMC/hBvYTY/0RVGsTKOvY0sU6Fm1I
Bo7KpWXY+J5bdoKielqL1KY4Xt/Lxe9cn01EpeE/L2sVQ3MipMP1h1X0kUZ6c8TfrwoV0Zt/faaJ
Z904amhNHf55+5+fXd9jKSbg+OfHQ93nQaPlp85SC7r0baQNUz32jBazTyl9n8qaPixnN0WtdNxE
w38u58NeE0ICdp/wWaOQAqjUKaWTpqbAZLZ0ZDhygZmH/FTFC82FuuTOiZScChQzPdM0hZBtiw3c
lOhn0sWDPXa6u5WGjIgBDz2GPyC0xatS0qCHJRoeUTLXGyFumufFNYJTKg22FChL14RqgUkz39eE
//FyabSPraf/q9+WW6vAccNIIHkW23gpRGlBQbKhMUFtyHeW8PpQIAwFa6ukzqSThkcWImGO4cA3
oPhwfZA2gc9fnxryCKOcc8bklZLhBD73z2Fcj2UTx3d9dn3gOAa/l+d7pzHrsFWX//lwfW+g9XpB
PuFQZZiworzGro1uQmas6EGgD4VwEDgkdGTKxZotCmCmhPfc9UEmbFGQFUYmfEN+vGzoLh8Kyd+m
ROREC+1fBpZ2sp8q3RKaKUUTFtt1TqYwimhlU9sGD0vgLtj/Ke0qxoSLvdOf5WwewxQ0cLa0+rDc
xtgBUZ5CdkZTKESj1GbttDqqaReYoKrKyC5ghqaUVFLZHuVQb4QsQ+tAy4jgI8wKMHDTKmC99hml
lyqM6umvB3Us5YNsU84Xb6V1TeltTC5ZXdgI/GUYN14fovTvZ/UKhK4UD9Gmv1rrKqG1rHjpltgU
2xXTpm3pWDhoGCRReqgA2Q5ONlJMp3qVmcXqrtLYh3PDlprXOg2FMvLoiS10mFTnt9OW2j5LYwqd
20avzZ/fbrAto+IjflPvfy39e7RA2pdhPWY6SnryeK+Pke5jDS97JP7fElYZDNFucWsFkfWMKl7Y
ihrcWG6r2zR4KaKbQkty1NHmKi6HudrMpXaK6z9XxsgVeFtN8/Af514R8YdxZCUBPj6IOsyY/Q1S
yyIgHq7PrnPTKGfnr2kaGTi7j5VxGGlV1CbniGDhTze1CbzVs9mz46qD7exnRNZ2beI45C8L7UOr
XGH+oMx05UDqSCYBK48JTMSxeTIXeqW2yUJbo5ueC4kKXz46bJRVGxB3H7p68Rc1oslmmOVwxksH
TI8UErkhMD5aIa2pYfxOotEurtW9vfZwXwxq3qjFwyir6HrEnLrzCMvhDGRJ57YTKLeF3U6nzF2I
DxSN4xUrxSBeNuWieCs1ylLFgRF9pgFhQ9FPsSD8szJAMSHbvGIAsUFf65BPGJD2RopH39TDXaQD
U+H6hZp4SDX1r2fX9+xZmbA3yr6vs98W1br2Wsfb6rj0JhOuctLg6If0NiyAHv5kS2rkyYo+eXaH
EMmfQ8qxu26nwb2uQde3LEcjx5AUZAaKT2VEyBKFuDnMUT4L4frqKO7uq6avDxbMN2OruJ3XsfDn
qd5aEMwhvuMYyoaAeLpTpZqXa9EQ5oiCrrFKNwEJDQXgWXcHYyOuzh26J+LpJmlYIVR5BEaK6UDX
7DtHgUV4vZQ6Ye0KA3hOUWJajfjZVO+3UvLSGlmToUwcVy66FX2Sv5feKpFPi25mf9ZlOyEzi6ib
7KwurQ6y0khBHs/3VNdoIM3hOTfNJa2xwGrSkQJLlMK/tSyU5LoacHND6a5bLKQosg77N3MOzCgd
Q6qnOGaLZxpGQ3sLVlc5OigtCKWcf9R2ri8jdfwBERq9hJRkv4qvAopk2bO0X2sOn7ZOgYnmRM5P
jV+PTDgjZuNdsgItouvT64Ml3vzzDB0kLzJZNjucVinp0y+crGlT0OMDw77Q6yPocnna5KI8rcpY
noB8aOWWaijXA/gQFQ3anVcWj6Uds2MEkRJlchaUIUoyIQK0aaUTAkI4IXZYJmTm8qHqiWEHWula
276v5u7QbQVe67h8cgl6+nvoEndUsRdc31vNBgZRQbMSSlxL2NvWGiiygbSqvIRGOzmQHZjxQeQ0
t1UxW8fULC7TIi+HeV42lJbwxVkzMpFIh6TZk9BFmhGjrqUcbRUj00hH24nfOmWNOp0cbJJbzHPQ
owMziyBT1hKMG3F/yk7+605dXyYEQpSUl1B39uWwzUEfjw8L3TGZqd/geBkfMNYDnh8GrQid3i1a
psD1gRpC5mtN9XKVNEpF2HOVJLo+VCLssdG1PBpQ51HBR/rozw/ILkCFh7L41S3zbWnRDKkqKevX
AONHRams75SHrJ5VoK0JM4l8h+MlnS/F9JrGNeLjBG8alqb7WRoh264yYvOKZ6/WY9k4SqAAA7n9
aoXkPWitzy+FkSiIw43ZPp9f17zoPWOMAGQbrNWSzrMdMaUl1pdEkw6d0b4CED3lEVXkROq3wKao
ZODH0yPZMTMZkYtPLwOATqAmYO22rgZFA7cId6SXUkGrZt7WAyLIWKtpv3vVvKnXDeZsBH9+Qm5t
UNLtpXNiZMN1wM8ti1ig2xdzgpmWFi8W6O5NSYyniUadtMA4PEsw49usmz6Xz3JaTz6aOh9WPaDF
kjmeRvzkIRyKnkdVHjJrm+A2ypQE7PZQtMJ9yKI0jQqpW/f070rmZ4Mb215qWrBwjH32kNyVw5IP
6l2bmM9lBU4s7aykbG6jdKYHaRC7j8PWIihPVbTIexuRZ59wdcRtDcSOKiO5oV4+paoDQyidN3/Z
FgUFb5oHJvk3sqHQ/grpe5A16v5F63ZdJshX5krbOdHfYv5AW0e9xhmeFIXWsmGESxc3VDmqSaGW
SZDhLJvplVvq4a0bxCDBLSgPjMRjlCFrV8QmTcUyRlG99vZfzJ3JbuRMlqVfpVF7/iCNg5ENVC98
HuRyuebQhtAUnGmcp6fvj57RrcxEVgHdi0ItwiEf5FLISZrde8/5zjj2+BHDjLGwwAc4D7oETrpx
eIOhGh6FXe29MYJvI9HE2lKeRW3me6sf+fN6/rur7IPVYM+Rks6yyqJ0BTQ3a+P7JMowppspVr9M
7k13nMPa9QbwBXo09JXFEJ8GByakz8ZhQ8RDsRib4EmUaHw4CJAE50gcGiR/rKqbnCnNUuWOuYE0
ugondApkf6Fh1zZRFLPkAWfPJaLzStIIzchUgT7TvbltY228UH/ubQ/Gh8MQoch2lnJ/MadBDG5b
t3mInbo+OaJjjGAm8VoOqj+1Tgm9t1sR12KAZZxxVZP3K3X7E4OwYtE9tsElcaJj6DRwOhCMLKoQ
j6BJzBbh2Eu0CTpePbhXUUTAlWlgVEg8cIg9Lx8GUFp2VL9J/vUx+raxWttFCJUllk+oilCOTvEN
UWxsSWuGDAUeKJpgEynq3WUMwnglR7w4FTCfwfa+6qDiQmjB9bfgtm3JQNC3mj4QHtTvBt85d7Hy
OItbZp8ZPTWN1kEjS6RaLXqMFjWcD8YgHVVIfQLcJwxAOjEAinusOhnew8z+0rRiWxj8x/UanTpq
kMBTL8GQf5AsyK/duy1CUW1uk9M8FjL8UBIzruzaX9BG0w9mEO8ddJyecnnjGu0rk1ZqKIkdrMkh
BAS2XBleGo5FRuopG20vG+gDlQ410ziXa90ASADoc0WJZTMx2Vxf8HNzfdHP3fz6nWreWl4f/Ken
/z8fy6IKDWkRDcykG5PdUTBXNea84hqDj9zsev96Q9dPHX7u9ld43PW+w54RBKI8VX6OEmxis3f9
qnH0AsoHfpTEOWkZNcP14etNNr/q56U/j12/cpx61lr933f6p6evd683sbL//LDxIWHC+LcffH1z
nSDT/RjSkJp/q58XXu/+7Qf8vE+X+PzAyXJQxF6/+/oUreduSxLSnlmgt56Qb8XzGkeDPidVvI7w
s1pMNq7V9vXB683Pa34eU+Nc3f/c/6fXyM7HeqY1v4DT0kWc3//n5ue1ybVg+Ll/fU04/0o/j+Vt
EU+4QebS4l/+Zq2HQptIK6wYP2+XMhfYwLy8FFZloqbv5Z3hEk9DWE956EhY+7sbZ951XR8rR/Th
vc8kHPUKe62umNsoP8//7f6/fo4g6z/vcn09LbxZMU5UucQHyp6c387BFdvpTEWupXCax0l/vn45
WZKiYiihrM+yP3vWMV6/+rmJZgHez1297HDXIaH/eej6Va4F6JfqoV8m//gN1+//V49xxgBu+Hn7
n9fonncpCoWQFpUJRMWOmyr/pt+Oa7LQ3P/iGIr/ht1J0xH/ecLES1QFUR69/4+3989QffHV32dN
/Pn2P51KKf+StMaNv8+U+NOpdMVfNAdRK1me5VyTI/6+U+mYukEDURJU4cK7/elUyr8Mz3XmLqan
W8JzvP+XTqWwjTlOQqVjoPL917//m82i6UjDtdhhGIbl0bD8x05lMFo9B3UQ7nvNjjeuUN9ZVwJp
6bHIyoaRrUnLh5BYfVG27XtDQOceEknSG+0thr/QcvZ9S8wfRJKoRbWU52jobCubc9oCOG3yPYr9
c8tecK2cwSc9LPCIemTCncbYuPrAP0XOsWAysBr1gzBRClcBqv5WVLhI++mlf3csuyD6upS0n2gG
kpIkA5gVOhsXSkFEu8g8usZEGV/uK3dQ8LQ0rOEj2nGR9+8yCPHvuj3JzXA/AWUfuwC8GvvjxSQT
bxVgbcq6CdUMjhaEeVCFZ+U8jGkkpCH40JxYNKNcWXHnrA3x0IZZtDKTFjO+1Z1S3ZzuBkdp64ww
uHUJVHhRN5AHjBFvS9EUHkJbj325EWZby8UxrQJSjdIoQV8lhoektUldQnDXYcIb2ZlhqHuvRrJ1
LCJXzrGno8gTEkU/QE3KfmLOi1PVD+yxIjKowWqDWdFQMgRpg5qrLElkaKNNH5GOSF3LwKYINuE0
Do9mh5/DBSqqUrUfbOCqwq5P7iyIwd4mHoum62/0UHukeb8em/rZCfuLbVXLrnc29KQWDtV8jhJV
RS+TYAPmgRzRtSMNsrOjplPXek+6LN6t3OcaDA47AXnTXHndNGfnZykSGIaGyF3zeX/mkbyRM3xr
wIjD+pvLPJpcutNgjEjV0RwGCHgGwbRaSPQFfNE+YHkcTfTr5McfXb07iU5/jehRA2cULsY+hp2h
SX1Q6ohQBU6iVBXNwkssA1PMhN/AtTHfGU6zja16ozqquqwmilJxgGNqRT2hl9I+trDtXydzWTX5
sZGS1IQgUKuS5QkK2dQvSzruahSY4bIgwi0FPDR41AUTdgPt9KoPkpOokND4unlfGOIm8e2LSL2z
SlCzlvBwghQ0gRG/lpR+54p51TCLVjXTx/XYSrq6g7tus6qGleltogpd3KAl4U1tY6xKo3DT5zCr
dAE9Ji8PdVfA6uu9rTmS7VAmTrgOTK1H3+Ovs7Z9EUyj94Gv4jU6vxVXAk6zAf0trWFmqf4N7cFL
J2w03CVAM7M/+XW1NRCnYSpCJaIwAaWZdNdGFD6QLAbIbfIIoK2NRVkAuLGy8iSjbtM1Tf8UPlqi
uI+qezcT2lZZiFj0YvqKG8bgaCq+bLe8BWQMbUvnXCQMdtumwEXp8hEFNlX9WrlN+Nrbd37qNKiv
IzA9E0Pzxpc7VGKcNq9xfF/aIDhbZC+dFJiKDByjVVzOFemyGl9yY/getU5uCW+/JT+LbNFKbCRx
T8p26UYm4BHCoaP1FTKIJzNs2bmimcv7Fb1shiNeSTMpuFRNSJyFfwGu4wvcfRXKQw68W5kTKWUm
DlFihSCK0pLlEuXtQN444kbPbun6RDSq63ePmhsy+PswtNlK6pIQR/1dn+YPKJhogoPwJhRwK5lo
Lqu4Dnaam+PACarPVlBoEeaO7rma9qXwxA3JlCRcmv79UHr+E4rAQ5k+ZGGpcA/l72MbghE2QzhH
ucN/RoXfBVEWBnLgMwU0xmpTns3Ax+IX9s+0FGEzW8++QytnThjrevRuCbGpHaaApECVxfCTGY6H
P8wLVLFOQ7Ib+6K5yVz724l/M8F/JucHid7oAcVIxHcPvqrPGLqODtQpzdZxfmVoX+tPwtj6W9NW
1Gop83uGRhtTOAZE/g83Z4SfjW648kwuWJh5zNitVm7BlalU03ZQOMnb1AouzpYGeXUiqhGfX1Tw
6aIb3vr2uHKaCs6b5mkIMfQbRsoLpB0U5a19DD0g/KH1lM0ROmZYkGYX76mBo4MPZsFVuM1RkoNw
MciviQy0cSLgbyzbU5kFT6W+q93y3Hc4pAv8I1qck8HHKulXviDrUofzWdDGLbL+UNtaB7VubduA
tjRPLDoxIO5GQW8nBE6WCZE2joF+bMwfKvqiy9QLYhJ5vDcH0fsu++2RdRrjO1jKtLzQXIJKsxsm
FH5uMp5T/dZKHYcrHJeXpmhRaggfh73priIdZroeVFvTKbKl76HTiugzlGC+79LWwwBocuxEz6wF
5dJnPLeVGkHcXcgksGJZ67Pyzkxq907NMnZS4RxL5q+DsMKjE2p0d9D1t02Ol6Jq1E3kFKd6B1lf
O1v0KuPQ6W6l1bJCkhxh6d4DahzzoDotudNanZsUZQtCzF1Y1Ds7Ru3QtA+TLJ9sy6O7xYESJC+h
mjEabv/iGRyWxlBu+qId90qCFiwdc4sGE+O26e1LRNO7rt5zXS03BAIdoqk8u4yoLol7LMBsm6Ws
br0eVbWa6Li4ktdV6LLGzrtM5Kxf/LZkJjBOX+3os4EeShfKh/5WVP1924waeBGOf6/E5FBwYLLn
6HeRL5rlNJoHZAeCjJs1x+/ZxnutVALoKfdC+gGYc63iW9kkRpSD+i7bEbVCObpzag1iBKvaRDbI
VtW7hzoZcyqX8Fc2mI9V6yZI2q37gA1IlMYdfQPAO6GPVKVVMzdc3/tjgzMgy5Ymy1FUabCMCEpl
UehOsnuNRLTzpwFVC6mbThbs7CHLznrl4rcUwVspJSRDQ0t2Om1d/iwhcTmQasi0eGPste0njwWe
wGyvHl6ciqxmUWaPRiJf7HbY8MZL56B6HVhbAUixbHKxczz44VPAB6oM6AZDRHbH1L9WevCpQiNH
8QmcQZhHVKk1JxB/sbkWQd3lgQDD+B65zo1wgIt4QW+gWKOBFNjiOUvZdzlOSp4t8rAUQZwsg3Zh
l+ApNK27z8bmOW1nSkqJwVEBCsdztB8DNMfBgCmLUdFT6YHymWKuXDWp9icVm7yLnAryjyxaMpCq
iw+dNI5bk8QgW0LIGaIhPkxjs8+i8BIZCOaTAoltR26aUU2XSCsWESEkzhS8jgXOV7d8cyrtMYkb
GKOhD8yUkm3hI+TcjTIEUw8wKUynSxrZgCrM2L74rvE7y8JgYTm0eo0Jhhvbp2XVSziPNdEAbsz0
z39J5gO1EvFG8jnv2a2k5C7h/c651kW9X22yugT/U/cQyAMb8E/SjZtyHDi+qhODPoDMEJiTol8w
IkYDC641ER+kRBMVI8gn0oQOJ1G8WUKR5QEBJ2UVPWIGsOADFsDLzrnOJTrvwQURPXPvl+XZuDYn
aTrG0y1x6heficOa4RhbyhR+NUHzgMkmWp+Fyh4lfS1VW5cxBzmo46HHb2Vuqlq/V0OX3zazkwdf
beW5rGM9lk0bLd+C6FvIu3PV0N4jDkQFpqqLNAmdypqTn0xQi7qhha5Ab7X3Z16/VtesshOR0ANi
fq5I7Xqqp+pXZpUvbHnZ29W0HM2Omp2x2F2bj7TMDQ2zkAr3hWWWjwmeO5TTcYveFpZ+bWIJDgV/
bylhcfI9gTcMW6trnwZkCGzL54Q2d/A3U5ONR1LdopVlYlwezGDfTEOPElW0h1T7zTUmZk/eklPe
7WWJKNJsMcLVGy2WbFItcdsFdDEt/s+LflICq1q1HzuzWw2eHBa1XSF55LoqDY+9mTa5m5qQFea2
MjnHPrZb9knlW1mgtMzNot3NRhEAEgFq0ayc3cP9sxXJ7STz0yjhC6om61/pA392LrvROBnOddh9
t2bN6NpyglWZ2Xc6xcaN3XJFiUDeZAFECt8x9gQm3+kcf8q3avSp0Udtdkd0fKjWOQEw+IqPkLSA
zOZHaSpC+lS+jPb4Lcrkvo51qH0aQ7x2EDf1ydLsbV6iSDaIIVf1zH+NK5CI+MakHn4ECRxEdiJv
WV3tXQej53SHceFQt4S8JviAu/G51ypaGjnAAXEknBNMfU8HPjcgtU/efUan3mb0tGAWEup0gacg
7ZbTvVN49/YQvLsuhEWvgrQAEk7oalUBO9bavUcqn20Zm4DyRlr9CWW0gCcB46ZTB2QFCEeYgGU4
gQWoEBsdmlM7O8cPPzzjaZiw+1O9dUPxqyAEynC8J0sO0aJee4P36I/eJ7vPX7LjGmKRwagVv4Rx
8rAWVg4aEZYWVyemzs/vpobLn/TvpkAc87B4jjRC/9D1T259Z3kBVOxU3tsxTKAQZ7Nu4DxHb16S
5QcWnnoz6A7zW8VpRuusgWqCSxjDLKoBQWCvNpxtJ7wp+uounsRrXgFQ6nuyl5sDYTS7WvPXqa2O
eh7ckt+MlXVAach1ASN5w+EIFHMIxEXpxrNZVrvUQvAZJPYH3HJfKTAuLh2yMnn0LBP6TnUepXZH
Ate6BoZWqLWWqJvA9ZeyxsdQWTQw8cq8MvKNN9hUHsNcR0XOVRldtsIMP8UWLDnrrVTFow4bJCj9
W/hQAgujW8h1MCRvtkcgWFfaH23m3bD/BdgTwiQxrPZzoAc8ssVJfMYuRrpKSlwKNRsBQBslWzsn
zm+laGFahp/ori+pP9ARiCn7hLyzXWdlFt1jFAG1yGgazB9NHuX4tzOQSTsvpHjPKEdF+RCrAEgx
uEA5gBUTbr8sNATlShwaz9yFJo52W7y4aPqRPfkvPSvS/DfXevexwszoQSXwi1PXF+9SJ3pXjIgO
Hewi9Oun0btrRf8cdAWIdVSZfswEJ4cGZD+xrXime5GyjaJ61kIfQwB0xxiBgtVZ9sN9QajyMdeM
dj00eN/bLLlLBi3am6RGKjouJy3R9ZsIgomupnrfzMiBImQHwEwLSTxZDnxMqe7sgw47hFMXFMoA
YU2327L2t4fAbE5RoJ+Hlg4AC1eM9pdY8B5SmRIbLYwIL/Atoltq4sgEB75KsWKg0zyi9bqZEiz6
uZetK1V+K4dfwEfQanIOTYNMz3UpX5DldqCeELs4IMqHtmbiF3vw4LTpNo19QkT8nWiZ1+t6+F6x
rYs6ZJ4pcG7dcG/MoNjSuWIbF5i3dhi3G3nruKeqZFsQh1AYWaLZO37IzvzQ8D9VbOMwEbdLRvVk
yJTO7TiaLYAQOBxDGu2mQn0UEQCTDIfEktDYHuVSjwW3visCZEyNpl7IOT4OkhgEOLofldaPj3p0
Ll0/gJqEwN5v7EcrcE8sfXedGeON1uVWjtqj02lntOTPoqYFo2q6VaQ6brRIwE1LWRfVRNR9WS5M
M7Q2jTtytrU7jsuNIF1xWWTAdPs8OUW6695GASmbPrlGbhGuKwS92MzTTedjs1WYTtYpx51t1O02
LMSbqRSb6OLT6hp/OVTOCgGVvUfOuI4FMACVqHfl00jvEaFM+Ig9oW71IGoe0UHvfY/MmLBqjtj9
qG308BBMW0ADcF06ZwKOYdJ7hyScmgRwGT76ZwbMtNX6ryyuZx8ZCLxwqnaofvWFQatznSX9jdl3
xnqQ4ORsSg41PMREiLLd8gkBad4Ml8lVw8amT3F+WNq4t40CTqLdHFGTe2vyrl8DJL1lpUVQQPRN
7tWAMipslkbV36rIAFts05yMJkgfpfM76zhBW1lSSdrdq9Mk1Av9AyGmoOUrorYiFXMV96hK+lSa
R6+aGC2B1GhTAZkjwd+I5BnNhi23g9kkOyF8qrvJ3rGmytmaQ0Ogq6kS2Jx5mIqWPY5h4Af2bhyc
QxWSp1VmJIBYPujgmvZGZozd/dB+IckfVn2tgOxhnzVd81S2lrsnIazHClyvlWjZF2TDTVPQqGQY
etvH1R2DVXSkobVAdD4A0tkkBqhUn1Zg7MRf04CJNqGgW7IT/ZS+/Z1JI9/0KYTC1pXxsSv0hwpo
ja7Bd7Ha4I60gYsZETTiEvLjewBcLEYsBVXOgqKgBUbFjC4J4rsitT6j2otXbgyBQQUnrFybRFTz
KWoiwJJMUFShoAAlGqSlR+wkOAokb5yCDR7T21SnfZnHzSVV5mOrKZoDo/aWa5idM6kfmk6Si1gC
zQl07YSn3PS1YhPpDohq5JTo6hJ4rFguQef6zTOKAvqxgQNBLs7WVkK0kADdnWd0RvNAHNp6HfaV
96XpgmkwHSlM4vAS7W7a0lDd+V228yV1hxalI6qkIT8EDdPcgGmYNDKi2ySb36F10bh5y0nsS/+G
oOZFU5WflWZhIOJQnkumi5eO4iDnm6AuxCGMU3uDkvTOHBpjF5HegcecvYVy5KEP6z9fVUE1rfs+
n68bmnbgRKEipNaB/kbv83qThalzQHOF/W5EkApNiWcaLxqXwuRUr7lmHtogajcmDat9POvTgta4
pSGDy6bMZlezjrXO1gW8Nwap2C+ZswYBgIhmFhSO+RzAZQags+jCUGzExs4awbPTTi4PxdTt+gwQ
4N/wF531h4nRN2xqXCIbChaw1An3rbpkBmCOdZ1UR7/3KEWuPz00PBR46IacXHnoCFwq9uvPvf4y
169oiSs+dn6Xn8fYha4G5ES72uZD7AhLBT41E/yqySWKl74PbWjc3I74cxPmlK1MVl7MWfI2zHPu
MFM4+K5fytmsvihnXbI7K0WjhvUnF/ZNGek8UVv2sVNQRTjzisNVEIZsD9PGrEIzcv6I15uWswYy
vv7+85Cw3QO73GJbipaW2s8TSHD+fNf1sXjMDNwqXNp/nugVAwxoMeDRCi5vQVVvr9ltPzdeZQY4
beYstyhq1mUFVy72OAvcGlpOJloNU7d2yOugWTW4gFduVj5AtspOKmA/3BEuNvQ0sMsMuC5qr71r
AUPQ8e8arWHgFs5M8EnVMm0zwHEJZmzw5FkLpSunWIk9DThFRpgEK8Ely1n4+7HV71O/uo0K9kgx
a+liQEfIetpHNzIOSFqYaPI6IvHXYed848NpdkXe7akJ7Jt2jLZV42brgq6UBig8wB+asbulC4kA
wHIfe05DDH9z/maUPY1x3W+tkUhvDspjbJmfkWBhGXCQklEcPxp+WtyQuEiDHq8112h8psO8COBD
s0Uv1spv76zUq48EVK4NRaBHAZZpckvgVoMZ7xpaQ0scN4fJRBrGZQ7ifddiYm/hDmWJvsv1ER6Y
3/0qtexJH2qxjukHodRu++xCnWhiFIOLDKCScqmClKM7mL1q+AMtN4pNnAg+qH3Tu0IzAB/66OZR
DwNaIIUiL75Koc61fhtYgpQoShVz3KaSvmdmPydYahdJZX5nmvNQUVSnZXFM0zHdmyORd5rlL600
PpmmeEpK1DC2DVHU3TtWWzE8gUwVdMPjLEaLk8dO5PRbzB7UuXXvVRgFvPhWjxAbl+qZZjxipBy6
ZOfnTyNJZuYEW7Zru7cw8+7mH1u4kIcaJEjSKfRVGMVfOcEYHR18BnHjq1/q68yHPaXp2YNtyRdL
Y4LTzXyAUH/NW66saqq++sp8bfgfIisLEFpx0WlF/Ssk4Qo4wEPV3KgWBj2NSlIkx/pl/t8tLdoN
p8RxCPKZmnfZBXceCDd7tgXT2j307CeajrQcl8rNWmS6/Vj47H8mTo+0SPOtX+hP8Ji2ncAPHEbt
V903bK+oc+mAs1aKfaFb2rFuHgXO+7WtZ6Qrpe5eIOmJRLXm2sgqX2bEhkfZd2JZKROTTq1yYFSR
gl5FJoxPVbFAjzyhfh8fC+F9wtqYjnVBD8poCTVLMDGS7Atl2etL9n3kjDdaWNFx2NotbXpXk/Co
E7fbkTPq3M2ABGXjKkUJdZuqPF9nVdMuCWrGK8Zkb/7TMSgy30vss52pvd1miipV+AwhsD2+ag6O
9cZ5AJGyZUppnQQjuLgD/e8Let4+ELyFX54qh8yy+fOoVIRnMKw8qEX1iYTXl67S37lWmlhiTWRh
Fd4HxPx5WeFy7MZPaEaEGaTrQFQ4+XuCjSy/enSshAYCWbOZYZ6DvACo25fVhn4N+pPYvjFo1u0c
qfRD2sQfI3l7hqgvkVP/lgmN0Am76Igjjb6gRoSah2gtYRCh8ymuzAGJbIh1o3D5eLAsl5Z3M3nl
PQrwL2RVmE19eq4KqHTRkLhr8cX8VISjAatn/SVg9SjXenYiTlI/6jgd1XMljbM3gmqwkw7GqqVt
0/KZIovEXWb3s3bXgSJdAdHDiA0UnTjTzEYmCDVMC2j+er2kcjORLMpybcYJMsK6Y+uMqbL8pbeY
lW0UzBwnfCRudbSlekEadGuhMIbDCRh8wuRY7jG1nhsD920Ds84ULkTVCJJMb5Nk4oSPBF6XMDMx
1wQVwztXs7bIg9kba2j7onjeu1NteWI71g6NEdFSvu/oZr9qoRlsfJfFHAy2cVNVMAHZgtU2+D00
Oiu/cO9Lz/lADbzQOGxys/0WaroU5Z0UpHRYaBQHn2NxfiK2EXjnpf86H/BVOK3byFtrFhlAloba
RdGcaK1LksiVNsbvoFt2ngOiGhfvqnXoxXm9fjf6dGLYLABLG4enUBXVMk40MkhScPsfWuBXRCsj
ebL1/VjG1hKXOtmKBsND212bNRE1NmAFoF44OaS38tHMJs4IiSW6ONK5M9PmkrdIV3PEeql5vv7c
sSGRRk8SwCdNuqmkug9rWB0CVYJB+vnC0qFIRM4ME9aRwzO63rRW+iTDwWPqGiC6zMdvzWu2yiWA
fKCngkqQJpstynUMvklyLnW6BA1d5Scv9+8dUHXm2AOrtt49+rjIM0lo4boFauxQV+VTjMe6xqxu
50R0e90hCrkqDt6dO0eKNzSKgibkCmaZ73U6HrRRvjWu+9tNP3SFkIvZ2WOO9qGOyeLIJeRSxdS9
0ndcXAmlrOiwDoglSdOjjUux6MaUkc0250KLhfc9DrJ7xBTnyrORVQIJbDo/hcYkUV4V402oBwfd
sx5t3Xop4C3ANSoQ5hEzOsp0han3DY1JCbcSTTRSioIxzEKjfcqenKiaDlOSs2Yc+K63tIzbtHiK
u+HQRfe63XzqAXucWfTb19uU84SFdps23VlnMTBCRjbWuC8UbWJjoi/pFka2LGf0bAXkPB6ZiRWx
2FY6/L1RAbaJovWoW68l0AOmV/5RgenPUSe0Em1sYDNLgfKFvedX3HYvdUIWgYiisxlWJIDH0aVv
8i+XYGWsFO2rSyJR3dQf5Wi9ZWX+nKdsC9roqXS6XxbeYMKYyPNOi3xD/QibpIR7nvbJe9iYG4/p
xIJ2KSjX6sPm8/TdQXAyAJJUSMNTI9m540MQa80lVvpNMayEXpZLZn3mGYhRumSlyVfUbSADOZUU
EWKSTxQ56bDOe3i36AzR7UfFKw198gAjEJxlw1zSIJgG6G/is1AwFiPIpilPesa82OIPg5wAHXHX
M78Vwa9aczb6WB7zhp2P5bJSIiE50nm9szUduXG4x3373ncJWTHjozsa7zTN0qWBlVubsSBmln/O
57evgnJZNzNHEThyJpoJzKfzaOly3+EB4kRiCteb440tmbS5FYZvR2DfCNJ2F8jGPtdtQgEqgI6W
vIutPedcNfW6bBfInPGjV9YL0oCdlTuYZBxj3Ie0jK/bfdl8CYf+VBNo1cLDGMPSfM47sJUdyJEl
SkQjaT41i9+i1oyPGsLFpGHa9wiOifO1g5BnKSqbfI/A2Cd83047lEb0lIi83QQqsSms7vQkjo4t
kxIzm8dm5JVMigGp8h89QLd6yFwg8AGWJP5zo3dHp3ZBzJf10W9DTAt58T2WmLeEmC55PG1llBAB
kCVHRTlEV4FRSAPxRZoxqib5btYRmR8Set4Q4xLARuIkwy6f2bZM+JeGgpcV0gZZMD3ot2SMv5RT
RDZYndGlM5hPyuilhFfSsonc+q7QsXwkF7ZAaBRG+YrwBltIBQYVg9TS10f+RyYz7nZcGzo5M2l7
O9Jc7VqYmIPuvA20K9aT4rrCh2ttci28L8sAhb5P4CuYSUcFZxXWr2KKjXU/gCXQECbV6L2FK4Ot
YeKXYnpywF/QHJjeLCUTV4ZBxwJMAkuzfWv4ndya7vDEoQAJsbwTNjwiZD9wheKnXic3APkOuNec
hQw37ToeerVCHgb9dEhJj835n3OJAsLfYQCj71PXpBwVnCtg/hI2eRJ2wujg7uvjvNwVc7RBT9Ir
BaFemozne8alRmP19AmcO29EGKLs6JTSt9oyc9a3nZHc24X5UQRJfINBxktuK4psQGlkAIVY5xmZ
NTq436DJ2NmwYIEVwCcRuNPeKuClFToA5CJGK0U3r2gz9pEhOmBveMJcAXwzv29Uf1N2YBWY4T83
tcpWpv3qFZ9OA/pVqyMfPE10n0XTfW7SpquYWQKQ6u/95OKq4DjRE5EabTFF995pwXCkk/a7miZG
SlEP6GEaPMi03d62299ihtek/ri1iFq2SDdOnG/dmuAsivxo5ihnzC66mfDJr70A/TsWxnXU57di
Sp8tm8M69womGOgJphoMYYrF1gmdTVsEux4sR2cMZBmNguZg02wIm4/W9KNJoyPcezGZoPlagMCh
yRrCp8beJt7XLf6skCbqSIzypLwtPAN3B7Rj6w7PtGfoETqa3LhN95EDn8AH6T/0g3w1xPBMO+Kp
zQGbooUhfyBzboe8pRc9fhkVHdkUVDhxRHzcKXz5rPVLLhPEoOjtNnGR68NssVesoRymaX2Hwyhc
hKrKYbKTtkAUVDljAQM3foeFuBBt9tpDDoDB8FYTdJI3FXP5wgeXhGuBgfhpHJgc6GXgXJjNSjP/
hqrnLhOfqUfbDmQmUH4GEx7HSZ7dCBtJNoGaHVmyd84kznZgsdGi1Wmbm7COiPeAZFQMxkc/zoz/
1AB+G+9Y+4KtMp5aD9A1Y2LEJ2mWb0yNAJY0u4ttcs1ys7t4uXjo5FcdA+Xy3HDJbv2jaNpXuLN+
UWWn1I7Z2/BvQrIEryVNt74/3Zh6S5kryJfKhXVg3L1LIofAy4leOpYLqj6Nvt+6pxCrBqIYs6co
ahdhZpIIhFp75enTsGrCpd/mv8s8UWuvxTHoRs6HNQ7FIsliZ91Fxn1o6c1+6HMuzaPz2oJKEiFM
QqZJtBhbaehAjUDMxw0lV05YkU9Jm/RPrl2eQgF11AVU3Exkg9rlU+TD/wa9++AIjeAszl82fHgo
GlFYq3YI602VtrgVAWOLpmGylu8MsyEgkwHOFPhkuARnu6KzbvjRu+OKaN+J7lxrNtP5AY9KOmQx
yfQDQaSWvfXyTt5r9rh0HP0m1oAIhrRXkFPmRDxVhBsP4KGNdMcwx1+rsYfPre1E0bWXJOA3E6j3
t2bHDDco1qY+fP3bDEj4L8NEfA7/85NtXYVGrvlf2291+55919cf//PwP97978GSEIZloI7+j1kS
pyjPv2vV/INI+893/RFpu95fyKBNaSM6MoE/6Gig/4i0PfmXMBFvO0iuTRv0FD/r/+AkvL/M/83c
efRIDqxX9q8MtB4+MBhBt9AmfVaaynLtNkRbBr1nkPz1c9gaCU9aCBAwi9kU2lR3pWPwM/eeGyCA
9JVLUKvj+sF/iLSV/AcILOmiV4JQEfI//09E2vyY/6zRtkPhQ6ZADQ64AsCF+C80CamzsOhVaV9K
26p0g0HeH1t5qdj5yf3cBX108epe/o4mvRCUG/g5ogH4Y9p/b1KniP8wnTKgLDU65Q8VeU3wyQAu
6v6g/s6r74svR+vXmAbcxDjeW0ZgCCo2EyoYBqVccWzZq4kb6q6qPeJ8WtefUXi4XfeJi3TM9mx2
9ECCeA8CiKYQFW4Y5GP008XEBG/bc9hr13rMnzMrkMQ/GUsD8qwsZu2KcwfiWxg2UKbKJBEbG6sj
2Z5DE8mjl7NGPTrDSA3PM4mTnT3k5TdWXowjez/OuCvmLsGwoeeGK9opVol9zK1e/HbmKaPD7SyG
WdyvC248zUShiXGVoaaXDJ13nblRjPqZEZwzWXvTMx7s+GnpbHdnHbsAxQpG94n47lN7xufGoySi
RM1tEs1MlqVno3HRHiOtXpVBnwKgieE0oC8BA2NmY3RoadR+OJ0ZJBURRqxbH48F4wmIXU57spkh
ARdd9EQOhOuF0Vfmy11ysKNuWVNxJIiBOQHiB04IXNAYFmvsieevG+JF++ZDmqCRb3wjEBxPT/oj
Ztj+k6N4YX6cNQTppvSBBOW44FAIwpCwX3U2RHsJ0ulehJjm2F3JdwBnmsMLOfa+wbyZUF/ZqM/4
sQ7BU456Kb1cUi/ZTcWQVFQEkHVN5H8Mfh3hzxnrnqXH4FCYaSulbHSc2RZPbctTZZMps2zYic5R
JKMuvVc/lglP/X7tEMpN23Q12n/pEIBE4QsVGebv0s0YkMbyEeaNFfxxfSMhuoeLYafNYpusXub5
uKN9ZjhxsRmTOLEuRexJNA+Ox9QZ8zgCwF3pjX6/HcLOEEPh+Co4poFpXFy8uQVJ0u6K+B6jNXRO
adIVzsFzPEawdT2Kt1QBpjiazDXNLe9ZKN9gBEz+p9JF3XmamzAIniJOFCIqhtgbFhLQ7Zp3xZAR
1BkmEcO0Z0tDJe+MCSaz2PpSq2Lm3izlq2i7eG9FmG27TJmH7c/xlSsgxTDgus+ituk5pj5PfuXK
yd6tltk3hZqGNY0Qpxm9+DhZjnsp7KA+IbmCdh0U5dGpp37vW7zMS+BVNfy1st3rvJcX1YqGvf3q
IC9L+WwxZNuFiTW9563nsN0JKnYCjX+dMLsfwwigIZNX7ylqgMu3bmzevCaOWA9w9ytSkZ7iQTpn
O4rdT7SSEdUTqNd7t8jfqjDz96HL2zsuUfVSDSZ6MeNC7oIQ5QvT/5jXo9NbNJvdWsQOP8Zc1OfB
BhemM7sjgHhgRx/kE9+YNx6BVUZ8KUryhmWTZmdv5lLJB50BbEwIpg1SJtGwEqNTl8TZyQIru28t
L77GVZQEm4YtxmvOCfncLgSQlJNK980Qxg/PI+dhaNNo77t+f6CXJnJrnqg5W6c7qaEuX0Ik3jTg
fXtjFzoeR1zYB7Vk7mNkbfvdSWZWrUNVfxqTun8EA1oDCvQZo3M6Pi9pnJ+91Ka20h45F26iHgw+
KFhdrYp7FlgUw2lq/ynsFD3wUHR3MQU6RCLM3Wkz2AWQxW4hEqVeuhtrUIZ1Zp4RENo6qx8agu1L
OEbFYZ5JrHZk4e9iBkj7Ylwr9MoBgm6NEjCiPWKCSbnMB9FPrwvSNBYPUmw9A7Zj08/1fIpiBpxO
jn8gKwLCoVAyo/5BurhJBt/fGjASPwcBZ46NLMetPeg3xsAepHS3u7OfrNh7knHjJLULsSCbzk7d
W6AJCJmttZRPTSKmU5ajtMATMN2s1Mm5W5H2g9Bt4N+GxBlHrv+zZbO/z5YmudoSaEjR1tbeh4VJ
ukeFMCfBnRP4XnsP2t7ZmbnWHxFTsZsegnnvOHZ6aBZEe31qpfuwKiQb0wIoYsE15uG/2uVcSkdE
8v4tR2/+KejWiXiQuiRzTs2tz0b76CyG2U5ht3deA+R4skzTIylU1TG0seGktfBOAJOAF9NiH+cW
uEHlLOw9CgSBZavgpMSC9DaHuFHhRf3dn7E1uDl7I50VayqIaw6MXfz9FPuSBgSY5IKr+DaIGC+V
9Mn9UnlwnLiiD/BRo2ODlW8bKTu7welzfuWxae9uSmhJDcobEhFo6sDWybbO0LxZrM+2QWCms5Ul
JPcssAaGlEwq9Oy84/M8njWjZMYKA32DlOJq2b59xlMefvb9wvvI2sB5tiKfOEoNu5DFUA7esVdP
kUXsNpc3h2hPcZv33C1qVyM/VTL4Q0kfXyAGZuRrWTg/iExg4DaIfWpQ+okRkTl8SbnLFrCULAVI
oYcZ+wT5kyTtcTDPgQXYwBqK8S44OY4LQsV97nt0hRO6PnZ9+b5MfFYf9jIcXEuDdq9kMp2SmDyZ
pIxT5NQYBmC9JjsWDqjjE1aHUxixUq2AljOXY3S05Iagowq8DDdce8/YeNoV3ljtXeEt5yE10d5b
EDwy+8AHHoL5mQRXRqHK+ZAWbUdieMhnOGlxNaXEInmlybZ1Sk+pTbHeQEx1YVMZE5LFuHHC94O2
nuSDfIrkNkvB826M24NQH1f5ToteL5mH4dWyUmvrFoA2F4Ewt5+THtP+xNveQJONW46ZToYWNNMO
d0EYTXtmIgPOgXUCpuas+15BQ9+l9qiOJZtMMgKnwYBNx1v0Mnp5fc4DAEebKOjazzWqogPc0ho7
QWryA0ssx9+lMR3qga1GF92mRPVsg+EaDQctvADWvpjMghTZYwtD9ofXv4M6rTU26qHtd6qtzY2b
eg48mdEtgwg1s+ODuo8LLVWhaCCct+PsRjVUlMECbwDcTP2Il1E5S7n7f9UF/X9oNHWQN9Fp/Het
y0+dxN/Lf7aX/t9/9O+di/MP2p/Qx7kJ2sGxV6Tdv3cu9j8URLuQnsb1IOJhFP2PziX4x2pIXc2j
8m9bw6PocC7of/0XJf7hhS4Ol0AJFBLB/6xzQeH6nzsXBwKelEr6ngooZiFr8Pc/v79yUXb/+i/i
fzeTNfVsmsTFisQbQhk46svoMtpGkGLCH3y22id7qPTOz3sbeVOyPLfNrC/hIu5/fzeIKngq8vBl
zlv1girzC7YgA7yZ37lMAjcWxsqDqOOfCggwu42XyrLUVZet3C4CbH4GVuzJMd4e4n1xoWOA8UkV
S7g9NfnsFoLComxe0ZJ/rRmKXXxvfO0oz56dlhjWKF2o3Ce7e6I9mwjJwlrhqkfXW9Nr6Xus8b0V
FxbaLdCfAWlFn04nVzvds3J67w4wolgzGoTLOGGegYAivWQdvRj9nRn9qZhYOUo92rt5EqSkZwzq
Z24u+2QqyQ9d/QWhL9XLYg/J1o+8xxg51luRut+l29kvE8aSS+JaPOjmJ0NZ8+YXyhyXNCfysaAT
aZz5W2zb9TYcaOX8FP+gKrz2QL9zoRqxYOF03n7m8CC9uj7FTRBeAxoylvVZASjZYivUsOHp6Z7v
wQyWSkSdu1Ui1ddAjc+1crdt2c9n0VvjvcIxUqu4/A3byL8OpgsJ70FL4TCUHkeUXl2W2s+VE3lo
d3DaJ2OW7eN1UeqxovZsHR0dxcgF6h6x9BVLX+5K16mfqXHJljfd9MTml8AWdyT0nG+/Mz0frbh9
JM6fchFMgcNUuTvHQvXFszvDH/YejBKji3bjl8BwHy388XUhBOnVRT8+e05/V008kZeWk/tmXBft
FhnErPVuumdKCjl93/dhc4lm5nbshOMCHLIADLrVdv1qmBRuWeb2m3nEgjQxwodZ6jvnMYgBF2Kk
DVL2XGxhxKOD8LM1dNlHv2R7N7OVFLV5+qcD4vFvvu3/VQ7Fgz18v15C4C3/2c7NSpjrLOBIsAPH
ZTDxXy44yhqEfcz6L8bzrf0YUToV0XiVUA02YkhuHfXb2ZXJG3YMcS6T7qtC/4yfjBxBERfR/r9/
PI5w1p/4TwZzHpGyhWBKgtccL5u3ojL/6QhAxSNra2BejejZnHMmgQeYNEDZajxXWaHO9rjuRmhW
CQj1vhXCtl4ifDjtiME0lO3nKiVZOYI3DN48eDR5SJpeEcXfjDLEwkebgqbjq8/7tulkGr+HP+sQ
V6CyQqwaQ1pshRvgphYk3pSMOBhWuJuhH63t2PMvQMnfvNzbNejDUFPwD2OvHndxCOMupnE/yxoj
j/ItgT94WJ79OcXpXJwg2fvnZk3IKetngTzgokeZIELu823axtNd2edeRsUPC2vozo6ImPEsfWtB
377HQ3+d4ddf/MgP0AmN/T7LhDwr4d0yS8Q3T2DwcuoIdVCt+xto8zcHXaQJ4/k1aOXebe1PZECp
a4WwjOGneixtdNSR0Gx4THAIQ1jwKObe7a2uoIirdLIRkZrXiZ4WoHeoIcTl6qw0LkPLL06j+YNo
pz826fAhCCm8Bgk0tEbiaeyIDZxLm8sYrPAljtOrl67Ap+JrQTrDuiNw9yrHA9oX4nsYMECuSrjo
GcZj35tahG5ZRlBTs0OxnJ8ttH0bv4axpXuUiAW22nkpLog0SD6IK+hlGTPs0h/2nVOeeUjVSc8V
eCzkLWlKe+g2ZrpOC2NdMKAJe5VmADclNo4Yf/mhwRaVojft9RqvE6u9U7ByxOl81W5aXUb2iQHh
AxedBaRvuNlZuHxAhr796gcCuI9HQBQUJ++o9NDs+n6hNLMys6NuImhwvUZahroL7rpdF82fR52g
bZrZq4+KmIh+DhliqbDYoQ4jCaBLN3m46pNXNYbSSl2cZX7nOT0vfvSGHYxeTSXjrRPePV/ImcyH
SdxzRCFMlOHihYF96nVPnmmokoMTtclROJ/GZna3PVfH1p4j/+C3ANXanmyXKuwv2rZPVSDDqxv5
L5r0gUNqJFIBDNys0cLgyij6uRVoJvvgAxu1AoCJgCSQhO2ESPLikMhgnH7wy9BfZdGbNVjRNtd+
c1MQCHBcsBUD6wWdiRU7S5twGhmzyJaV3IBJYFIN6oHuvevF9Iq4mLRZ7gARU7jbDCGsVAQTQV9G
Yl+7b3ISitiDA6Y4yZ4VGmZDkOi08DyzJHqXyv+EOxs9rsRUaKmE2VRVXecWjR+2DeCTj1wBNJiz
8g403tpFjh3uMfZ+ckQpt6OHsYFbMTOwlCLa14iKOrxWeN7B+fUi3OsOVJU1JuURnTBI2RoeXBBl
h6JEI9Jxl2qm1n2LseueGquzcC+/UJN0+xL2EuMT3Hi03yEdc/URj/MPVQ/tScn4kQK43fTkIxyT
dn6dGC4cG5V/C9mJ8lnj5GmW9pu2g4oMPcthOtB+GsvwoxvWzrsmMm8qLbUz6+tQte7FTq1pl1Xl
Kc0XB5vTu79ynkgAcAVSbQuplphgKgzA3FCjB7vQY13qOaeB2MBrpSEsaqZdR1Orn3WSq7v8WSxO
Rc1Q7AZ4vsoVfxC08VnsIqJt9a+kY/OD6bs9lVH00EQXYDhKNnI0yXFI9PbvGVczt9q0pAdsOl8i
ZRjR4vfJKZ/g4RTChWaM7qQyJj1ZxdarWWu1dv+tLiDYtoGqNkuDup5kpiPiTWsbMpo8p+uV6yjI
b4637GtDmxeZ8uAWr24k/cNgd/5mIZOrN2R+/b0iCyBCetbVHUbDU91RULXdmlDbDvcKqf/L2NJB
qaW91gw6Nk0/N2gTYyLsm/534QTdvRiGA7Zy6xQ59T1qRfAI2U4+aGFb4pRMB1YBteMohysp4g2P
DV4cowWv8b4lM6QPcs6yV2+2Lqqeu0sOTLiqEn3uw5rdJqbPTWNBKaFsfo9y6Z3KugDyhaeigSbR
JM7OZ1qBNJ0dYjSnipgEgt7/spAZbJ2LYGHinxliCAb/jzFcf7rPiCELyNgaS/nb4zQ+ZVPQ7JVg
+eSFsU9YD99BVRJt08iFhBgT3wZJ61cWZuVLkzFfx7T11Y5U+tTK4QWuGYsxDpM7c3QHDjXqO6vu
xZXu4ZyrCTofa2zR9SGxRz04OQNJsLxndsICF7mNBEPQ5U5EUtBcXXqlSO6V+XdrGUjt8CQrvcWP
H34c3ubEpiAjl+AKLcbMGeik2nkuNds13QHvmG1kls2gWJrLEqBpMVf7StR3Y+vmFgToOlh9fwc7
54C75CIce9KdWZ3OlyTorx5n2iEYDWosXrGtPc7m0EX9uqpmM5GqCXyN9HluFhcjjiaAly3cCStt
5EoTHK9WCnq0StZZFL8zmdVtlV8nR241WD64xb7lLCrdZbFPjTsm5DkCTSjiacNn7G/WUkjW83RO
Byd6ibuta9vIG4Loc1EPDN7Hpjj0k/1s2zibltSB4+UG33O/JulhZgrWzrQlY4eGhg3GB5EM9Rp0
WK0HbLIetUOc1kwnXHsbcimdxTB/kUwxrsSpjAdVE+bWOSgRUgb+jPi4xbd63mr9is/1d0YK5SVz
LPHeAYNifWyuOSUtdUv7S6QY1QJf3Gsp3nk46anMkt9TbPeP0cMTREwmFk6yguK4+eiYfx0ZD2Cr
mKL+aJpu2Y3r254YJ7kzO/uUmaHecRTZa85g4Yb3Hix4NTfP8P/+JLasT1rPR5vPqgLU+jJpfR87
QDjTIn7GhKq7WdAcpXb2FhcZF+GOBzrt55Eb5QynLvdL65Vbl/JmcS9b+2Fz7J7U0oHKmNC3Y6zx
z5j1vvp5016axHtZdFO+1i2yrWAaFCRuxFw5cs3EDafXhIDKvUg5LCSgBJxlHva3uD04YSw/OgJh
wtbskrDqH4Q/kO7kpbhcq6a8/P3ChuQX6yC+3dI0YG08X3S/i7OxuKRDiMGe/4GoAOTuJC9trUmh
gtI8E9ZkE1jFDtBH77nV9d8ayDbxUXnkMBdd7IwAL851gpirWZZhB5eCTxhWzc3cSrWPdDERrLqq
SQMnPo1R/5y3ujzUBsKmX7MhYQ+QroO2/rSAN40itKTWOBq+NRsBo2l1ZqzNfg/oSZgM9de/n8oC
JeljNPqa2e5zWDdMmZsY8+TkEhbvTj+YOQfbtG9RcpLseTAIHNn8z/Wh9pvPDt3d1iQpyqfOrfFV
4L0eS09955Hx8PBu7WJqevSfWQGJZ3a2Uz7rwyLNk78e/X1ALHs8IKkpHawHofFoQ+udnkzEfUtW
l6pEZOSXmLsjjW06TonmtIofkR12dxAm5GJxggVnvJ+MOzNK8270XqWFB4Xh4iW2wp84FoGNt8lv
lVQ/aHHVZeoa/yRYWm1GgoDTusk2U5vmO5MBPAq1zL6ReLjNZxf9r2P73OS4lPlzD+PCXO28aBAo
LmDCNiBfEECf5TiKK56BH2Kmyokh2bIEdMCuLThk8dVDUg3lzk+iZgfbnhRSm9rKDchRrjwE4dXo
5PsGBkukfGgBJiyOXTdGV/dbwMl2N6V4RUjzROJws8mjMj6wojvj3K0+uRUqxKgkOmNpffk8Td8c
BFzypeq94ASPczlWk3NfKVRuYZ2EpcjYYMR/ACZByLOJ5NNPHwHPPSfWb0fgjMfijLPdGZYznpgV
Wxt/bYqgfYPP+oYV8TgMTX6NZ+NfJS8W43eCtxzMVLwxZbvx41RgX1F/eFcSyPkZCpZK6l3cntUi
DCxlZMdITaqzq4uXoUk/RQmQB2fs3S2QLq6CkGANJTgAwqL5EWWdxKA+o+xW/kVk6XzvT6ROBrfc
kLNTwRk92a3VXYXr3Kohyi48sO/RtPgvLgbo47BgYybAxL7Z1NyHrKG2jtWjBxyKSrvVe7fh8pZF
oj5R5b4xvQQr1J6nsr9TA2TXwDWSb3yehQRcjvj5YTPIET7hXBB3sX2UOLr4bNL/5zeXvcXFuGiq
MVBf3Ea5NwJLu3+r5kon8omew6UW+fbB9egcrJbhQU/tznRbJhhDu/BKOu/WpAH5hOsXnLmtUtkz
oip736YOemv2OQHi+ZNX0tSmjvmVOVxJZqRgdKitJndNdSuH6mLabkRhzNgtqdfB10K00N/hTYj2
nYZCnK1qHi9YkgPcgRmW4skjO2tC+vj3V40o1uQCiMuqJx29qi0g9FVzpUILTlKI5ySx01fmk+Wz
OxR0aBwEW/xyM6xSgZ5qGr5LpvkPrhWyNm3wU5JtA6Fc2cGPnfq5yQz8KacXCPIYMx+UpfMLpX52
KQNudm2ANVvYS/TU5kTBGafvcIwF6c/FYz27scrilQEoLs+ZbYPTWwQfYRfAWgnSNPoaDX1x7fHE
0ZF6Ic5GPHeDSxsxrmAZ1TrWu8nKz1S6wzHBosy2vzlXfCRh85DM2tTJ/CyKpd3HOWnv49IUl4zZ
A4SY7NWqCOfLZSZJhWunNcPzEmineDbr0Mua5H2c8M8P0I2OCY68d5Cu7lPZ81isxNbvnNLLda7i
X8SCJP4b0DH/TTd4KyxRemc9uy1Zzj0aZz2nL9WcbRNnpS9UOZ1Ky9k4p0gFRfOtWnDaJK47MjMb
yUxMCucxBNHbSMd+QJ+SnnI9WNt5qqxzhiPo75NOZXao4rCEjuvcZNCK29/PSi/EmW74xVALP+o6
X8DjMISsHS+7LIwydipyfkUQojfUyfmpiVhzRgivS/Og+9rES4bJLSXXOjHBTL3so0RR6FyLzr7p
5mPx2+VK6Gd2Yz/7GvlUaY0rALNb9kE0obqyhOt/p4sGMmQ4lnyEYgz3HG68bUGMIKXXGvrkXyo3
Qvcdngc3jG+jtNHNFtmVICxYokGGo3kgWD4OeocKnqckEjbGYcU71QXdOwHJ06mFM82id7l7PqlZ
Oo/MrVgGPFTor++seYl5L6W5SZvgBbi8mEcXUyiIwx2WsOi1GBhGsjmBhcCBzt2WzHq9iN9IUutL
Z/J83T/pbT4K64jzZFemISG1U89Oz0F5S36Hf/n7RVVOf1yMeXPRJlxGY0tKymk4/S1AAsItl7gt
dl03iSfSBvnhizhXDjSaroQOhhqF8wKAFRt5PCTmdx2WrxDxL6a0JMaW6nssu4rqgaQPhzvUIeyh
CWfxqWPoAS5ABsRtM/ux08nn0z0mByXd5hSl94FV0CeUFx9tbbObNOFHWdwcj2gvl5Toe8Eu/+Za
yFQmyz9xy3DI0+YEbVaKFJkiRJCPwcsA1wfCF3F04cLaO0jkpWnr51YjVp2a7ousBdd3aG5EjeTb
aIrVmYTmJ+VW72yRoVHTSFZdQd+I/rIPGOh0Hc0tBN9ToPoSSzFPv1uBtnjwvifd8pvk2PYQdp+t
Ccmp58HGlsktim1QUQHlTpFPZNCk2MeWyiJ+GBXBacFMGXdYKAJ+mpzGc43u9VpZ40tf6uTmxuUX
nVgIa/3wu7u2eOSw5mspPZWjy2tcsFFI961H0DV3+afy0rmGmUJKr64ah3lTxIcWXQqwcsbZA6sa
zIpRd8g5xjeU0vFFJWTT+VhIWEY3Dv79nA4wt0D16fkjbVPk3fhMvApURuzWMbiFsmNCU7HAXN9/
SjfAABYQJ0/Vn62xZ63uwGhBfgVfA+X8nMpPc0ERNhf5fWQKeg1B+ZEq4FyXnPXCPLMqrvNO3nBh
kaRt1NEKS0VTwSCzzcgu60SHs1KhN+Ve+aznvcEAj7OcmQ2V4PToSi50q62PUQtPqfDmP8bxmlvH
ydQNQXUQTDqPY2zFO20b94lo6r0KivTELIlQSMNB2OKQoCQIyPwqW+zJZcCMAI3+SNbvpk7ku2do
Z6baL3eppTGDY71AngsBDUkMbYLB+V8wqcvS9pTMPDhMkYON/6KLVspIzBSTSid5ghSIYtyM8ktA
Ds29Vd5rWWQt87z4k6uJps+dcACnw3Svr/r4pLroV5YCIliHRWhyAPcm6HRDF5k8aIcaUTNvFbtd
oOmMLGgymAz/8YHSXEmus94GljteNYf/NkxBhfyFtccrYa4jLvgc6Btx6WyWHXL5yvSpALjJNDzm
VdpI6FBX5VW/ZJs8zbNDOpykuygty39yG9CdQhNWs9h0A1h50dxFKSWWeCBLAlFTEItINXPMJ1R8
Pp6oo6eY7zB/h3zS6G6H7afcW963zHTyqas4d4zjly9o4g9xDXceXuwhJwx2b48FhPp1FJQKVe4N
eZWbCq/LaL6FcC0QBSIoYhGVRjc5j+WLvcS7IQABIfGh0maK+mvgGMUoszT7MhfJbiR1Dmfae1+L
8ByrPrnA+ED5ZRac7YX+gtfKSpiC/p3cSz7XvmrIP+yT186j0Q4XViM9bW6IbhhtbhR+GsPg3mYr
wSqqOUBbY12GqkPZvramg+QM91OqrSBFk4/MpcUehbgi/oziyyMnBiV0oJAgBgsUTdsPCX4hreMp
HCn8OL6YcXn6rYzBLUgoIrQxBKR6EhFMN6tqa0y4Cgjq+uKvX0hMXwkE/fFv0aKd6cWvOusQYuS9
OHx0enLfcWxHfXGIRZfyuIOGpIxkv84EKrIevezs8lskZsU1XL+UnvXJQ1EIZQB+lsA7h+YmPJCv
05z6XrxkItO7Tv4JrF6SYTR+k3EbMM0gnFg3WLlMD1sm72L/wpj0ERmFIT6rm2sHa8eea+zOqffN
tuLmWFXQYr1mAnhpks/c/39gzAnfMk4u9iV4nRQV5QkgF0QFPeXv3tJsrT4Fs5SW6/gI22HN3nRT
Sx5oC2Hls176n1lH801VJJ6cFOCUaovpOGWDAZGEiC8Ygk3Ri477uAexocXekU6gxBa7eGocUMO9
lWCzmAb2vwj6IVNW7gcl0Gn0u3pvxjHaL7kd3dKhZT7joLMbjETvFyzvHemhRYoLLA398WSQ7z76
tPiGXOGgEdu+N+pXh0UbD5BvP5a0uYYmyQ+NQxh9VkmCUQ1TMLn0H6RPRwfZ1gw7hJEX4VQfpD/z
BOTCRnMA2RpPyxe0asit3C+yyjxuqURm+4Tb7AUKSlpxCpRwROnJMvDJBoOSMteUjr3zqp51JFta
HKzqERPixUbWnj6bJvoD+4x2kKnbNRing81R+qWsndc4ZXaTlXBeFsONhbfIOuLA75ClwbxN3CtX
h7iliQXoNuozkpaoapckGJDNOdu41MHrFONwD4n6hYUa1IeUpEeSp/QXq59jYKQNEpY8R9vSSetp
JPmbYRynZNhTYXoI5TC74KWrhzy4hNFidn//lnsme1HYsKkqr55FRE/F8nFbQ9K5qAHzoZyfh4Im
LR0Ip3TnB+rk8Rxb2rmNueZ2MpsH12Fy5FLfshaztwpW70ekvzfW3G8dEalztNJR6YnaHSus+qZc
DMYIhyfUqniufNSjn93q16wBa/IIGIKT3cAZ0ehLPOCiStNiuhDWvKmsJnihfWMIywpwaecBfNqi
boBTD7mJ0hkoHYlZaiW2Tm1xnWdBPLM/c3AtKQVJ03bPgDDk1Rb4aoAyrGvtLKXCD7PhPeqT9i0w
n23PeXgDWt+OY2Q3J8HPcUU0t8kCYrqV/dvkNeGFYc7Dwh0FPbV/jeWeAX4IP7sxuBwwoY4i/UO2
K7q7Rn4vHfvdi70Qf2qYHXYTsb2bOQTPNMczGGVchArxcI/R/pik8XPqDm8K+w85hCXeLsTdIR9z
j9jYKEaYpbENshKmlWiQpVVWd+vpbXktu4OwTrYNnGTquHy0LS70NwkvG/CiSmWHAJXyEXxZG40v
PiREJAApj2QsfglbxOwesGyijxKLOYgymHYE9cFrozRn+R5sp3Tmol+xTa2VF8zEB+whhyrJ629k
QDhcMpQucFDT2kUPaZqrXWTRTWsvxNLIr+IY/HhnwnPvTYO9k7kcT+g7vpg4+DAxUwJXAlvzgESy
2ufL31/9/WItZMWOjnUqpxbdb1lowvD0r0bKzN4QL6DvqJnPXTXOCFTWPyNNUN9NN/bHXnGfYNua
4v7w8LxVfm1vJBXY/e8XYiVjzMI2N4n1zyLSbA8t5jKgchN0BaxEd0r/5RzHBTyuMoWZ+u9//vdX
wq48aoLW2wT+wU4sxilDHaRPSNuvKgzo0ABmcSPniG18ItQoe2FPlQCLRwLd+f/9bTwO+QnLeESi
qRyZsWT2Uxiqbw5EdURFGcmqdn7CgJ9SfpV46ZYGxGVI8Qv8gVDfAIuq7UTmLWM0eUXUuhN2+Apt
geBxlaQnhxMhQjB6YBb/ALWot4AdKJzze1IyIYMZ+A3Jcw0mKPmo7PoPhtVP0ugTnf8T82TAI+FM
89wwyulneWwlSc1Wqy5iYrVSyB4ab//kVwXrafOrLL963riyVTYDfoKTaY6OwCKe+59zMlWSdvX2
xN41nBkW09tRtXl4RnUZv3bsUTOXLL04hD60MDnboGfroLQNFWDk2cIwqNEvVpn9vZzALOpvg/jh
sy+ik1KwTid/Dz+crc1IbFuYZnfpwCdQI0EQ4Css5LQulOfUIfN8PClVTc+oq1dZ/tdF5E+zHxSb
RRRIKgL/JfdyVrw1os1lhBq8xciAQZvZmooK1tGY0qIIm/awTqK1O7xg4NAg/aKRrnS4W6cpn/4P
ZWe627aybd0nIsCu2PxVL0qW5Tax/xDOTsK+KXZF8um/QQX47tnOuQkuAhhysrclS2TVqrXmHDP+
YoEVQbdCfZBSNGodSHbR5Wc35geiYXgrPZjFU9my7EoEtPma1rEAC8PP1PPlVNgeMo0QsbL6lpON
t4IIXG0GQnQ2WuisYfLyOgBaGxl6+uk6+t+y0S9WUQUcfapIB/cNh/xwP6Nts2NqRT1c4ABfSFQm
8zwOOdb3WYUv1HkzmETx5NfuJpmT7yPIeHe5Lxo9JikRO55du//MiQTpmWf5PvbUY15nl6oIH5gd
y7XZYVzVM/i/ThOeTPSwDD44nAEXWiO/ATcvxbPHmMh3O1o8MTQ2NxY//Ow7onGmpm20NPQwn9I7
Tjaicg5FhCPACsu9U2OlmyBrbfW+C/ivn9Qg27XWy5OZTv6qLQHWqdx+is0EKicugG0NjJc92qad
1nwxq2w/CpWs2Tt+CFc/ULbvzEzHyNllR1Z4mvGQ2UrMtFlpIFWd5aPZQGsoZrHzQgZJloZk21VM
FCIXcDmgymjACcY587sxWte+oftoh/AtyhhgrugQXiU/XNvgg0z6DcNKb4c5eIOXIdp0oU52ntvs
TVHio+bo6ozEmcWFt+sy/Z2h5Bvva1LfW6PGBe5wUVWdRznfMaAnJpqpNXtMRRulbtGLRoqqHk4M
DEKRbXtskaOZ4YDp2gNnzpIpm2AIU9O0zwZzNZfqQGRdvlNTem2d5UyaCWNdSwIhF93ncDQrwIhW
2+DLo2xuh12Z2mCTk4q5oU3sedtX5LkiTFpCuFSEChhO2aoe2SoiV56jJsm2S4BohnNipROwKYGF
o6nbJsibtqlXr+EZP1QeXAgC0GbM3f7WTRjrTL1msxCWzMpK+lvYsy6MQ4lyM2Z4q06NAtfXv3XE
mSUGvtQmI4C8CIkp0+rvU1pZUJ9p2s9w/sgbfKnweeQFvZTGWCjoQ/rUGxLDyg7Eyj9FlDNdmT5Q
Nn1krGgrV0jwowhq8rZxdirU3+VEy4cOxkqO1muvDMz1z0VvdLu53IWmNx5ct7sDKBmuQ4dGnA3Y
vARNL5Z600YqfEzQ+5szRbzuqWw/1O8Nkpe16mKPt6d9mlQSoVFHSUnCbEBmgL9xllDANjtysPuS
ptk3IyZvSrAYl/gi/ETFe93zn6fxRDz4m8lKtCHAZtx5o/2o066PPZrLtsfJF85+NUs49bX5T11F
rz13XYoJbgVDlkIdNmHhFz9cdNf7ujqFEBKjGgKv00dQUAZGDfO5aqAY0RyiGUG8aV90Yjdow9Vo
i5hjPPH2Op9FEaZQBm3m5nVanemXfkcd8B5Vgzo6nfdzmP0foWDDleRQqsbTf4VrY2aMflT/TS73
uzjNdS3+GL6LYQ/Pzr/FaRKjgJfmdRj0KNwTcDc1Rro1mtF8HavI2ptWDMS2MW3W/nBLNqdiTngH
nqfHtk9nHvN4i1jSifcR1dGftXPGp2gW07NdPInoeh1Evi451/9+cXaIxytmlhCkrWcdm6X95fjI
w93Y3tKip5+f+3e+1SdLRytfDx6uOrxbBVGtG82gLlNzyBGlMM4QErE3TI9/eYGoiz9J+1zXcXl5
PkpDU9c/SfuGuHL61o/CAOp1hii/oZoo4102J9pe8sLXcasgCuCPY/Kv0Dc5QG2s6vLnl/Gbxpi3
ydV1g8/RwKtpf/oM4b62WoT0MEBNw5BiJmaA1FbS1d4rh6IzXz7MGrJIWAFO/fNTLz/639pGT/c9
PhmPuB7E0p/UljLy3Rp1sBNYy0i6ZVyYJjiJhPLzNX4DDzGhUihkKu+X0P1/vXDN5bP/9MyLG9Xg
ytUdnPSfLKGGV6VVmReCEVQi75F9BZ3C0xW2xqGLkv2kMIkb7fhczt7PysVp4dnX6VbtFb1HxzD5
WYx5tpn8gf5bOVrM4PtTnjbDnRDVR+FQxKN1+Js81frkZOWS5p3ydA/jjs0l81meSvKu3flUxoHV
N/RXtDlQS5umYuiwySx7uOJNYlLQ4Oza2LMFGw4AwRkBLtgKCe8cVWKqTIjCGTN3rVtSO9rpAHLy
oe7q7tTr9bZv0O+5lrZnboyIfP5eKK/fqzZl4MBoYlUguDjXZoxWznVwNLQp6onU3DOaJsbANJ7/
fIn8fnV6wuFA5umuazJk/PRBLfQ8nXfaCXr6xquWG3il48mRQ/+1tagEk4YGsOGmXxoHcumfn/v3
1Y3ndg3hcyYRJpLgfy8geWgq1O+tExi6swWK2O4QafbbGniiu7RN//xsvy9XnnB9wxM4VX2WrU/P
5nTwJlFLOgHJOz9UVb+g8YYzSXc/M4qfxL/++PPzmcvy8ukewNVr6aT2cFnRE/j3r5fJgkAIbP9B
FuKpSghzpCTeGy0h7VW/NDuWEUFS0faPtMe6bkpkXgTxhpVHE3AZj8rGtY8wgx9votECbOi6JBlg
o8KNRpbDLmPBmrtI3EetJJyVTu5ffoPfF1DPAYLn8obZFo8+vWVlgrFZ5Y4NIlTDslPRvk8h8Ri9
FwWApceDYWhfLQZhgEyqE4KqfklwpMe2yBGVh0KkLvdt2ENytCefcYZz52n1K1686HkuX0Ih51+B
b//rwvNfLmd/caHjbF9M75/fcx8Dqj7XwgxoNdDgF0w7yPQpDygAj+BhjE25GB1ohUeFfvrzu7X4
+j9/3lzJrmPRgHZt5/N+6NK85bkLMxgX94AswU4ZHsod3F0nw2KaH2I0ujM6OGV2CiUPMyGTBLKL
V2j8hr9c7TfT/aerD4OM7eHIFI4jrOXV/oeufdCB4sW+YwS5Axb9ph6aF83Plesv3s/1C6dybjjq
Q83Vqr/c2e7vt7aPS0cgqHMZ2Py+rDDr8nQStYNa19/oCRIxE1vTV+HtCyt/nBNG0BbIuVURLiMc
PSXYNo8YksTOu5uYhzAHjNQY7mHuK3E/WAGdewzgTb3BKGusIxhJmGJT/360jescU2LUoR1Efg9n
epBDIMQMuwnPZCdKgBwxI7caTe0lSqKtRZ8FarUrdoUECgrnwycUPPc3qV08DlZ36KVPkMn+tjQI
bPKrkBXsYNeoZo0JEo0Tm0i/Wsp0+PzsZUb5nurRowkOf5f6DAqVER4i0t+5UHDoAhaPUtOB4Ssh
lNXa2bCG6X1U1oHUBeKZi+yx0SjcKGrPLaRz5mI+w86WE1Xaw+OwwRyfSzd/6qLs2rexwemsNP5y
ufyXDZu8Po6sPtseB4jbYvYfl0tJ/ksyaaEIImV7J3zEe5QG39K49R6GTj95ETKMbEIzkBocZFoB
3zEtn/sxFEdAZwyXacFi4F51Zp/vAZHTJ0DLyLCkbo69FC/YdIk06QES/fmuE7/f8b7usspSHvue
hcX239c5QQrIVqgBg5tMVKAxmbXpZx9F4ltRNO+eNpG3Ldy7bJ5DrE85M+myv3Y+UQ+cHoxnJDRw
thnkoXw4h3mypvtsoR5sxjXDTuuYRRV9xfQ1Ylq1JUvB3UOQxHJUM2toGWsZ/lcrBQa7MrTCPlk5
k3wHmXpgjPX1VllhzvfPxRWxAgujP5rbHLwbchZfnezCehgxxG/y5h8ym6rTBqo7k0KWzIOkg9eo
CeT6O1AKTClFYm3QYfH7Ud1bvMP3RQipqcENdqg6dF6479/+/Ob+F7sOmHSBO44FlZvY/LSF6bKN
Z/K4RZADaqTZc2ndTm6Rs+Ev8nNrgUvhJV5Uo1llVwSeuwSkxIgiMr+O9k32l9Xd+G1LdaDbcttg
IWJtsz+/Hpm0DC6baQ74eNXRbZFUuNiVKx3Mr00noXvIOqD2bo3ucdTh88wo1UuXwVsSV+25T4z4
L5Xu76s+LwlXk6U7DsGXv6103myiyaZ5GJhxYiEzdVb06BkYMm/IYoP2jIm8znX06Y5+/3R0cjjC
ZEOeLMO11n/5uH6r95fXgtbY0K2leBWf1vwCd07dwk8LRGTgC8SdcGw7STyP8leq50MLTRPpK3PP
TedoxsbteW2aAmeSQTSbZHFlrh/y//T2RnLa5TCZpCdwHe9/eaG/704OBcVyKMHcxAHh89Est+AW
ObWrAq0x/RVuSYzekX5GHYtpnbHjgQYsDnI0//dh6ANO2MuKW9sn7OSsJY/WjAlFueIljprm2Ayw
nprGK875pO7i3YjQ97FesjVY7i6d39VPrBDFiYklhiMgWCQ0aOcKTOpmsrMGlJz/FpbdD31G/llN
VrjT9K5AZ1WX/iYmiId4efKgbsLqWII1GDyBstBp9/ANf9itK45CEszVTFDzOxPYaY1Z6CRiWtso
03Z270FzaIGEDYZbHmgWWMiDHH83V2Wy6dN5uueeLulKKiLDRIi8UfPgaoryBLwObvXype6mbjdM
pHPcDiAVAz3Ur1a3xPYAlYO2eT9PSBCgLPSu+WJMlPNpFr0UZv1GxjGT+yTfarinjzg4fzaQG4LB
glBO7+UuikW3dvrev78toilNQ7J0hqdJ9m8EceCNAD+D0upMUtdja0Kdj0a0FK4d3UX1Fwb+KZ4D
3w+cZjrcTtJJ2PwcSxTsqT8sSUH0hco5Mi5GnrDHFeAwbDH+peb4/eIXBid9/Ma+IA3i82E3KXHI
oOZqgySzOK01sOMoSmu19fAA7zTJAEFN//e7XxACQeaczZDCtT7Xm12kmx3RqE3gZRnGeAjGZID5
p1Qr8yMcx2Qze9a+IwFxtaiyCsw8v/QKone8859vKvPTAcemTHc9k50QM5jQf7unSqwfhmyEzWha
e5auV565idiCBQ1bZL977Bv20YnDO83up83i15hdrkRRuf4rdNtd3ChGZUDjkqT8RiFC49jUACno
61ErqJ18Rvlz/GAx/ttUKLOh4jUAiYl9GEfzbyu997m9ZPO7OJbjWPwuJnQhsVhJ/6MisXMmlTai
7SAeZbLxSFkNZgBDQUF8UwFcmO+xLBrB7VEGA7Stp+So3HAOIIowR7099EIkT2ReFDkEC+11HLM5
uH1JqOKRuEOKzxtBVhd/LzRyWgjBpTKQ3RyYY8ZAoesOFkI4hiASRkSGgeKe8L9GzgxTUpKMEpEu
mSH1+P8f6ihToC4z9egrK0hjACACdHThTxoUONj/ooUQ3BQtOXfFWMXERgzIlnKrONgiO6RazVw7
tcMgR64N1Zhfe/RIpl0eTpiFGEgE5fLl9shvEw6UeqnzFXcyxaqlP5RkjyTwY566EHhgHsrowFk0
P4yOvTc9EOhyjJ9kz6bFKoZiTj4XXYHQGEQwIyt4oPFLXERi70rsbMwS0ItrDpC4Jn6+OTN/2a/Q
C2K5i/q1gFRy7CfGMkRuyKuWfBhdQ7hYIS+zDS+/a5JxZy25UHpbRYcizGA1oCUxGW48piA4nsu4
37RoWbZjmDEqyBmwGpPdnHw8QfucVZpEQM87u6QA0HsOdzWpWLfybFL11QZnswKE6e1yu4sPHUax
26tkBn5XMns/9uSRr3W3FE+Q95ONn3E1cHxhMo9EaOMA5DprVtWfU8RPHC5qJPcwasjXpdfUlcM1
BBv/nEa6v4/QDje2Hz7h+V9nkntI16TFvtTWhI6Rz4Daz76Lyii/lymC2SpDgeUoxzne7DpsW9oq
UoyutGZATNGV2Nsn7PK4tQ5cg9FqLGPEq5ZW7uMRAHDUcpz2RVTt2vYfvLOHzlLGs7Iz4t1kpOEB
pSU/VaI4o3JZ1E7iTNhpuIrwUew7RK57nFvGKuk4P/myZfYYOs8IxkgHQF2zrwr8kFkPMd9LNOY/
0Ss9IpL3wFlOhn3w8tg4moV9iDjso1GHLdOFTQC+c83oIyul8bUsxKtdFl+9NkJY2sf4SnHFH82+
2ZFxKw4W0T+uE1VHZ8FX1zGuvmYwvyCcpXYuc3urGjs5kDOoeNK0b8YrL3PVke15/NWh1DNkh17z
WElU6hjJHm/G1GmR5ULXfDbRdzGEoZcpKP3O5djfV2CZ1yVpqFtPIa8a8uQLSli5H5b40pu7OERh
e7XBBK21xEn+aeIPPZqdvd8a+V7F6PsmPYcJlcYVtlaO67gMuF5n82FGGfOs0IivsiSPESfxbS77
O4w8YMupEdGN0F1we4WoJbbGa9JQ9VtD2u6KxEsPLQmwvtDKgzXge05zzIsjhr8toUExLuzQekQv
wNPPzdNk5u5GF/o21QDF2Q4o8ZSdd+1ljDwJEZ+c+gkyQwSrRfYMT+x8bc1MWMt80R9hvQV3uSLP
1t8iIIBTHFUkDJJnztY7RYhtdSSQTXymWRIf7ZRVqNW5IQCoQ4WzspYcoVTfDAyw7iBi0cxxqZ+U
x4bvMqH2KwuFHs6Ck9pP2Y86QyqKtq8+60myKFMwnOQIK89++cBJpTvT6s23NCD9tXRTa+dVtrvO
tSo6ekNLlelE8pm6dl15pf1AxYRlxW/vyo5wGJ/IQjwRjxh3ihVmKNaYtp0BgQO/B2Y9qhO/fxw4
pQmm1hsBjZbTFQVVzBVAHqFy5Y5cPO+qRa1xX3MzSY6zULezNEjwwS8NXBUMUjunALbDiCFZr3+t
6pGeXKmeM9MnyAUz/aaro3sExN5Tlv3DxsCEtbW8oCs49XCSlJGJbRMxr73vMFkM4YAQ6uqPRvtM
W97Y6XICshOXeTASfluMwZQlLtaS7iMnvXGfFFa0jmowdA2ypFNVeY+tPgre0o+4j44+Ppkg8xHB
TYjfdwlj7ZWTG9FKNEPxUmQvfWutR9xWpwQ1+WEYSAwe+Gw0wRYHPz3EA1Kja3RtysqaJeVRy6Ld
kuDnGhWx353u7sZGhxSYpQ92Sauvq7nxq7qE2qQvgHEU5sekIJUlmooXtnwWKjSqvNs6jT6/7TEk
oW9bUxP7WJBG2KQMg/dRTzB4VIG2ZpqakrNNa6E91Uinicf295qsuZt1cfFT62cWOVD2yOlCF4BL
Woxim6CaKiPm3QhnYRcVlMtyCeex30MJvBsagrnrPEHdnGf3qO75GFIyP1pID0yAFc4vbU8YHa0f
WZMPOrc02vTZXzJv/V2MbXmLK4aM5lkuccdGdmr0O7PXrQvHliWf3XfuVWPh5EfWijbJBD5Gz34/
ds2mck3vjICu3wI3jndIt/Q97+th6HJAzQCej8KSeM6XH81QmBTShdaCdId4Cnd8UqxCW5cl1GMN
epJmBE8/6kfEE1dbWOJJslQWbkvy4lSVezUAhZ0bB8PJkGHxCXtSJULd2PJOplvhQr2Lp3axjCTn
LlGo8uYx/dD9VycjwaF33xx4G62QOX6tCmz6qIYnVGrrm/a3yhLGLLH4KFw4lciI4qOvkd8TavZd
Udrg6obmypHyu5nIgzcA3DUWkrLFbleO35Fz4D4s2gfXJWlKrwwyxnr3kmfRxaTHfW+209tk1wTd
R/nZbHX/YDYFlD8LqW2EPRE2oTJIyVbbPpmdQ4t5YuXSuqQXx6kjtpO1M9Fm6Noh5tTsHItMGptK
2k+3sUzfWSD3tIbsC+h5lo6Coxucc1fKE3y3ZWm1gNlk5yq1m6OZ9YyTwwij9dDZCPPUeLB4FqOo
1YnEp30SxcZZDM5p9vLvskv9S4gsyKLBs+/m5ipHK+PXCCciR+c+SIxwE8+ncvLrC/oyJMV2rR2Z
PAN50Rt/S86ungBpoBUEQWBKH8kCie8E9gljMryzBJjtzZbYNKH6uDnLuwSNkSyWfLz2LD0SYKFp
XVK/g56+DEO6mviOfsg2UpKHNCJt3Y4JPaKKRvSWeT6aVl0ds7SOAdkZDzXdkbT/Rxc7iRjBbkL/
mKApWcVhDQVcx3Bvl1jvnRrru1osjDhENzpiGQZ18TekxeMBZOsVRWu5mdKmRgTQhwGHPHTyWKPX
hvSac4g9c5+Y4iMJLetOzO1iVEqPpp5/DUdl75iHGqu4wLzg4vVJ9LI7Na7z5Oc10eSpFoQFKVNO
xQmUXOCn0mr1U29HG4ao07qb7JJmcXswsP2Su1c90tt7LiZTP+UzehUVZsc8yQXj7WHYTq4VX5CT
7NSMvRlAiXs2ekhhs4JuSf8RUj1pK6SPRQUHZnF1tOSVZbwJFM2j+5nN2ELeerS8mAWkyy79LPx7
WidOgoAyYSKIwJKxn2yHd7p/9YPzcAOcRJk7Xm91KKLpXe5b8Zl6n6SqCkm3JrtmC/6/3GjNrKMu
jNAU9lycs72x7a4/IvJoASN6w4Pmq6M+Rvpd12vEs0YCypBwsn0Zu/epbi8M8RzTzIzwDmYBQpU2
ISQym0FV9zhW/eKxMUBMYzN40iObVEyrJWDHThGfCIUZPAmP/ijrx3IGlGBozrJzRoewXqJgh+zL
YLVPsgBrbqjwkW4Reqg6M+8HTNa0hwDMTCm5m2nmAQnPOLXgbcKaN8ynpNXne7MHPNAUSnufrPwe
J1IPGP1nSBhDg7bqg/OwtmnM7pw0TEflTBe0y4xjk5XUNzbXRr6YqnCAtTXOo8FpyVvEH3pwpPcN
OoCJc+wkO6ZkczgVQVZJMK1AjTFuQHf6JQJugRMgHmWcirloRbC5CuD4vEhhbmO/Lh9QY1fHJPZG
RgH9g2cV7ofiBvNnbEF93hKkhziScFI0N6wmxwRI/mocyZXusGbetPL1WMRBan914L0SM9MiSa7b
2th0SNaCtpbJMS6mayTnamfbc/jViVHbjM5KVelwjQabe46gxYs7sys3SL+nJDavoWXf+2LEA6Ks
/DzhpfaT3H/2LDyOyPvuemnTv5iaBwE/8GEYUEQO9Wyvl/PD7bolyixfqwaGS9uj/O1da3wcVWNc
0t7yX9l9/K2Y0MNj9NlNNUCCAX3spnH7ZkMK/XEmEOWFE/ar7Sv7pBU6BkvdLPd8Ml/GphTM6Fht
wxSeo486tGyK6GFBytRkD66mbLQBNFnjU9EBLVAZiUk5xm7aht5T7r2FswCAYvhPCvzKL64It3Wz
bueEbX0ZF/SEcuDGQ7VG5DtjxBJwSwsdNi2zZkXjDM1VOR4LvWOfbAh5s4dhBAcwbKueeiCXFoCL
PCNuCzjo1sgr+8xWM8GHMBEg1eVPWhn+lqmKuW6bol9r5jgddQNXRDiCsk8R6d1ZlbVDzJOdCoZN
x87tzuYYy2BkyOKJ5sqPQ/ybTkiYs6zedz5SjVHvtH0zTeTshPpTyQzgNNGQvrW3ZnJ7y4EZro/z
dQXYPz1jsWZpNp1nRvDPqpwujYary6aCm8o2xfEoMIq2cXMA8P/FN/ZarrfrbmEZtal4TRI8OLLN
2224uJqw6rf3tRzafRn5+KwM78RCMuzxV3s7k+bXBm70h9n1FkgyouhH0pBpOkbLGlZO2ouOfDki
w7dzJn1DDuiFYdn4lpPrsRBN89yhtIWeHyrk7VFdct4q24vquiwwujAourw6eTL7FnWSAKpoxNFh
MwWrLOZhN0RSh352i2wrJp3IXye0oC4wcXalaJsHK6WQDNPm2xT7E6U2uiwvISQzLPB+msxdnGTM
NwBSutMQdVYAGZWGWSUItau85CyKUx3O0d0oY7XDBOCvGkYlSMDBnDgMWckXAAiDimpN3wK72aiO
vds4hyQcLxGCy8Nomj/dZhJ3UInPk4cvorXxpMgpVYcYWeZG16x3G8Xx1uFEwaGJmJuB9+/gNq/K
Y2kwLbb1XqnHGwiK2kjnxvdXBmS2G2YCqblxCSfC5mTc3Gmif5aoFtdt15Ai6DlkA8uk3w6Rkd/R
Qg5VNZ6VGAOPM0RQgwDrUdZtUfxmULWc5uSm5r2hvPaR8zmX52KQLZLL4BWBl/n2Pb7cU9XnI6Jb
O7rSv98MqS+3bhTpm85FVjlpsTw3su7XeSPvDSjSX/odmvJVrUfNfYsQ3ca15g5zeyGJ7RQNMZ88
eIhdKKp31fAf3qyHQkHBHPvyPsMqBDsU9aXEVbHKvO5V9tbzgA0Zm9EE7MReu2kIJgwG0ZqV/1uh
xXjQclPeKZ7z6CvxqlX+O7XKSpLss8dWS5lLU2OfNyUGmjy9k+2Sv8UpsymnX41SUjutI1EUu9Zg
9DoL9i596Vr6Q36RZkzB2+dPofXDAMaFPVxOlFXiAAjc/OKFH1AUv0UjnhnbhZ8amzn+SINj/whV
f4vN0tiEbRftcLYdItwx2QyU2B5gx8R+fIdz8LvdU8jBNkUrbADmDjscQQimcauZz5lFS8wweuf7
DG31XZut6K6KS047nvHs5w7B586bNYjh3kzyY6O7+SmVxWPUcPCCyw33JRwf1GRrKLC0jFBIx1u3
Se0dk848tX00bVtliY/BSMRWm8TRyWBjcxY9c8lXTjuSQZWbGy3BY3yr4AiNXBsJ04sE1TG/ko+g
DQijO5RoSrpoP+vuz9igH4UrE6N3jyxATdyrLYrV2OX8WimWHb+1vrZc66s4mrqjNQ8jziqt3Pr6
tGWZSHZJp07mxAh0MOTlFwhyEZABfxo3aYhZjwZkhI1iyR8UdN5DAjOGoUdnXFbYWTKalUX65DuL
vbJFOIjad+9JW9ugf6vXlhaSNJ2EDoaZ9A7XmCLHaC5B72ARmufxh+sA55v11KcjOMaLV3BZ0Nvv
dUq4NywRrOfD/E3bw+XB8eNflNmrwFEmuRoWqc03fBdUAdhJI7L9yOyIZjRp1t5EkwyKs8ChebnK
BEAXEY17223ownKs88q63duKstvPOU6xBTlEWzLX4ArpSBkwo6oMhi776DsnuaOUl6vGIbfQo246
xlX3oMheP1qty5Yy6bemKZ285e/0ZjobhRFtLFESl66GN2U33U51OYGMmUPv03UbGOqKg964WFQ6
hdAmJvfktuP3HSSJqhp2DactaeEL45rEhgrUbswL9dVpzWNi43p29QsmWl2M9bEcGZlNAIeArqyB
m45XJJ4uqcJMSnXQwr1pHUMW2d5z2tOs6w+zlxkX0omtTU/Uy9ZUinuHg6i3HHbyLvzWEAuDlLbn
apZANjxBJp/uqzSwQX+tZ8/Z58swUcebxzFKIaev5J75CUlF2INWM8SMQzhjrDJC+c6/YX4x+22X
JMa5VfJiqtE5ahMGcHrpVz+o7smLEQ7dopruFK6WY5rp7aY1am8DJf+pzs32MW9Sm2x0gvrIzr42
UO+F/SCy6Nx41T+6R2pOPdhy7yFOoFHhgUjvhPEMW7w/lkw9qqa65gKWm0pw84VsCBjMj0iap8ck
B2+RTd6i30jugLhLTywhR8aG5ePqOhO4ACWjtZmyRM/x5JypRIfpnh7yxmpgeKTQTh/QrDKkkw6R
qI5quRuz6d7C5YZxmIBzfJDWg+ax2Npm6x1CIDPrusfRyFlZMIpYrlwJFQarb78Hfgqgi4QEBuGt
va7YcvFhq3hbjKa7ywzCpR2NnHKdeLA3NX33yJygVAo5YppjftGb4iP0y/de0DSZ8mfSBswXc5hx
m6J/BOtRn0wxfOfMH28wTRXMLOb4nt1qYztmeW4BlexIajZXtLVhKkT2YyPEdmbhfKpYjKbYCwRF
0y4e7W+1nJJX9AZfPaPegvltfgj6nVH24pWede57Pb6zWZANNGVns2d84NFuOYhy/qGSKsbaQE4i
Km77NQzfOBE9F3SMHqsoI48uzu6JHNWZZCTTbo4Jf6S8zCBxg2ctaadraTg9NbXO7dNNAo+37Fdh
qATIO3pSsRO1D3i8Xk1KoDurPmsmcR1GCRg3mMilYBokXzPRtxuZNfLNW6wIoarHeykr/UEZ5Vf8
dPV1qtqfZQ+NzFRpDqBdc7/Mk7kQ6mbtUk14PzI12zuTo9eh7X0SxyytvUTjtYeCVO1J7dlYbooo
mBbbGgIJa5WzgAoE+SXnBvV0EBLH5iz53TMWGfw8yGSPKDlpdPlkwMZm+aTS8UtYaeMuBqF7Dg11
spbWiDMNA9U2h7miaqYLOrrpYrKUbbRxpKvbTy9ZH9nXYeIHr2xempSKajfvGEL3cniKsWwenEHn
5li+neqwf9L9o+3k+n1exfvKJQIqitXWNfXirWG6ss/BVJAzYnQvBNofKfw3g4PbfbUN8SpzPUKo
ARWpfRj19KaAnrzGPjZwz/e2Q7EReZedixkZGdkiR7eDPsUp3nO6UxWTHurz3DhAyN1jJJ3idwBf
1zvb/SN/fvy4Dqthhf+dP+zXW7SWe3ghJ3Exr95z/sX5TjfYJMeEwDsLgz8kF8ZGm44KItkkaxuL
ztZnFYYOMB3AGzdn5d0n6gkdew2ruNmgmt3bm+32sr28XXCWrT68lbEOV+OWaI2dCOQxuSbX4dX7
av0Ee0PVSwI5ruQFqsoBjDXgUXbbntxDsc2KnfdtZFx10I/5abqqq/ncvjWI1vGZ4Ikio7FZ07gO
yYyutlq369WeXj7uVZQgOEj0SzwV01rU8XPc1zvyQEjvmxhU9jUZHIAQh32Y9jZWfGL2UmvSjh7p
adjuqovXx2+qKkZuVGfL3Nr6llEIrChnNdCgmXuIyuqckzv7UdXAAPpRq+4mJHfXXumvc1TuWjXk
X3iQokyqImrMJP9CJ3ktGiQImYgl3nLb/mINDh2zlHIzLU8Who+SF/H0pdmSpw2HdXft1AZHZnDN
AFeFT1f3ATelrJWzES2BpLcv0q5lIMF9/vrWjUk2iGpcP6mZNoELtY1QkLYJbt/eHmUtl0ZfFGeD
cVrA5OusxeeCzu1OLlnufk1C9u3Rp28bpiOHWQyb1LPKoCpcSB5xJPlqMC/bjbn3ePuXOXTEOhEN
HeIlzT1MrbPLgHB3+8ewGspADsTFL69AKVP7j7+vS5cmHB6cUhlFcPsSpQS+h0vq+//83e0RWJtl
2WfPznEtG8tztiX7dTiD4V/fXrpIas6VzHTXkVFjw+nrIGyjak+sbNOe9Nrs9xV4t1kQN3/7mST5
lL8effq79P+Rd2bLbTNbln4inMCcwC1JcNQ82zcIWZYwJZCYp6fvD7Cr7PN3VXTUTUdH9IURJCVZ
4oDEzr3X+hY57zSsZb1lTvo8FxUwfWFiZGripN1xQYMIpVWkWEqvODfYOuUSIYmOkTBR04xxCDGo
NqX+92F9LBI16Qb0GrXlVV8PzGPpnSZ+xnF0R3A3GhIJS2fV750EylbdqnO2/KKB8f4v7eD/tVCy
/weh/cSDLRqU/x7af/lkbPaRTX9D+3//0H9A+41/4TYyTAcYNhYOLBK/kf3kkDnCFGj1kWPYDCKQ
i/8OG7P8fxm26aP005FsmIaOSvM3st9yCRvzUGeizjFcHVfI/yRsbJUt/yVrRvinG665pJahBDQI
Tvl3VQiisrj25jCicUujSFaUSRV9uM4dQTmW4XWI9NLBUHKWwn7KS9luZq+Ij/p4n2jynGrEj5CQ
yLWOcJ29LthsQNNixSZKEDc3DAcbmy3TPqYUcvR2cZY+ZlrLGj0Sha1DkJEhocyDT0d1qIZPbJaJ
0c3vf70ld7+ezt+YdNPWF6nevz9PXikHL4rpmuj5zH9I70mgmhjke+4JWrpBOdfuxyTLj+uaBlaw
Pie0MTctTNWdvyx7kcFjEcHhW8GgnNYwSX+G/lIAz4PLiQ2uZn46L6Gx4H+pdMKAWr6Dt2k8uy1C
SqNTj4Wm/6Dysu/Wg8w5CV1/1IPQx/EHHWM0mQJqObihstq26H8DAkpytZ/mbLhoUp0oG7ojYMiK
fjykLR2DB/tJZo3EdrxnFjkgaIj9gL/36Y9+x2cxOXPtatGwnNdD0w46E1Il6FDe/3nYF4z45jwq
grS1do1vzkcrMefzemBpirah4TNmxRYPaIMDssDqbIXh/Qjwkb7GIsMyXADvKrS+qWMpzM8eGzEG
ctCAqm7bczRVb0pPgA3HZnuOO16zwseOErk4mMol4hJU200CtJwNQ+c5+IQqh2mynD8MO5+CVt3L
bMzOBCh4e8LTH1xy5n7pdHBHlIGTgdBYtTtzq/vnP4f1MQ1nMtN5cSxzJPqJ1dyNy3c1fPyAywLe
GuHvpnJi+y/ZWGbswgO4Ljl+kmyKTtkSGA9A9VwtTen11gST69y8ZlpFcqhBhKbrMKeIFrGUXFJn
GXVtJsKuziHp8ueG02E3aFSCZFYzVINvQ8ejemd0hvm+inhFDIjuk2Xc68zmgxnQJsnj3ZXvCjq2
cY+ycjmULgItK1LJpSes8gLuZtxnZfeyPrQeIpoylz6fYc84FvERMcIj2XXaeT2U3pehcobIhd+A
QvxeZpL6Fpq+w4cKu9Li356dc1ziG0MNRJEROWiTGEdY1I59ZUEMrK9kw2XMTczvnvtNhxkWkB5G
21rrYFTqPI0SP8FSer8ojas6dUZ6aksbDldiKjrPWzYc6bnuL0QqMSBYUucY3xqIt/wX303pkxUp
HcAZKXg+k8OctjHTwMjdk/yFSIqyVjqy21LV51Am8QyjDAQXVi0DtLHyoKjhdefcOFIOsQ/Hupmz
OeNXJ64GQWVsp4OGjV7qGt1zNEbQCKbhVITfO7sz9nNI/Hji9NmhA390tmrOoVFnS0egTbFVo7pf
L69kDhUbbIdLJOorPy9OvF1sGxbZW+0QARdXcjyyFTq0McLBFLDqLu9jg1FuhTis2hMcBmzLRydB
H4BqMdmZZftSJ+07eTu0X7vjOHsG6BOkI53oL92Awh6myWNUAm50rB0b7AXLXDxX+eztyhJDQwMi
gB0NQ7AcL2KENpkYoG/AGKy9SQklKqc5hBFJ0DGiLFxS0ZFPsY/X1WDFw+L8AqgwR+QrCb2OPtQE
CaRaDtJ/YOGYTpkzkygiVUOUNIsiF8zqSAEchJVTHeYxv29EJ3a5zpTBtrsoyIunWgJ5amIH5QPA
SVTlJdX2ODps+Httb5XyVmsssBvIL09+9Lyq/casuLht9uVHsAKnAotuSECY2X8Snr6MIdO9Z6ZX
DUL9vSb9t1jQKzIMtCCRfLHUoE7Axdi6QVv1PAHf3YlDyLSIViARvbcNWPyutPpzXGkmY7PsaYhK
BsTWM2nD53nyNORdFZkmYAJyL/ycxCPRJt9BN1VBGe3Wj/kkIWwzdTu4Xv69AJmCTzlCO++D4qkL
MQAXgjiCH/xNc2f+SrMPUmFj7Z86Qgsb9qFdbKoz0CSTlso+akxIqFp9ZJ14ENZLs/jOe6k1e1/R
ruAD8UDKCN8rnMtsMjThjwnKQo+DxRQCTrY4+TVdzzjTcYICr5mrjqjtmGFDzkg7JdNxt4Tr8uYM
TuYck5LatkNjgV7a3RY+MX31ZB4rUbcnFKz9pbAe5GiPyKX16zy2vtkHP8UYRA916Tjc2B4S96hJ
odOM1ck3CufadUrahgwikLiXO1p+1abkJ6ypFTeGpcUB2I92B9poJoG9BjugQ00yDagi41JtZ2Z1
0CdygRhqJBBj7iEgdhs90sOdT5u3BKNl6dmpMjM2ALA1nDmkegXyfGzM4lhPtPRItEtzpj+GH97K
EIurSqpX04hnxv1shy1gDyB46nPc1z8EdGLm0hYzrVErg1xL2yCR/XzCzXVMCcSJrWEKPB3xFvpJ
44gw4Xqsh0WYmNUkEAPe6sXWKpsxgEHAejQT+Nci0Ip8dgjSr4Cndfa+n9mUK8ZDIkHdiE9Hu3eb
5espMHXsbGY5Y+aRO839CENUfqwsbD9Mewf+BYsbyqgNWpbpKJjMduBjAvSDDRN/1i3hMZ+sim8J
EKyQfA9O5gUWWG1jL7wbXLN6dEt5jV6M8BQElZjr66C2tP2ylO2XJIoR3f5z0fHrsldcilR77rBo
c9iq9nV9N0Pv3qnsHM89+JMsup6BhA3CyDnPu3tdZ7+hdUyauv670zJOk+RBR3YmNg6Y08CwM22n
twatFh8GcQTBNwH9pVre/jJJSRhvXfaJBUWhjv6xmpoMZYZuvkp168QPyEOGW7A+36qFztHMeRcw
VWHzvMfO/0a0Rrulc14HqLNQ3U7ezM5fvEFSi4IQ3gLCCNe4m7AF3OXxcLCZgcZJ7h3KcniqBlJK
aXF9yUVSOiXNVebpmMuoyKhpOhSfNHhBzUy7RkBkTUty3ZovLWvtS1dEm7QNDyijjFPUWUEBYWsz
J7Z6V+xpAYLgZ0jcFNK3QrPjZCFdcMnUKSfAdNOF5bmOgHoJv+IS8mSbZMe55bJ9BnNv8sIkaQWD
oqF/ANh2JF+o0aPh+6Rf23BVX4j8O3kLyxwhw45eFZ9TBzIZVo+LYH9q+BKsWbklWKV4s4l7Qo2C
CddW163EK1NocLaBgSlmXNYU+CJ238WGIdZGkPitSP4mQasBjLFAtdR0hVM4O1D+LbY0ucmX6HCt
JERcpIDHujdV5yhZCBlH/b1Lm5+86Y/K6u/pScQbn1RyeL4bucSUN0tgee8TXV4az9j1qfPILpC0
c8cJMgshJD/mHoIiNLtDwfC4ApbnRva9IB99XoLS0cYZ9Oq1bAOd5pYp2RH2LVQrkChyCVoXS+Q6
nYTPkZbnEsU+L6HsHckKGoJ7z81qMj8Ibm9JcDdJcqe/QC2VvU0kvGsifXfbBlaYbZ16ej8tf/Iu
c1F2R3lzZyxB8eYSGS+9btjodDcPoXYCCFFtVGImFA6wU8QSOm/W6rWdftLPROJeuDfwGOsD/jkA
ZyTWmyTXj6N4K0iyV0ukPUi1H/iECHGZgUv64wsti4MYbdjKU3hIYg2JbBdvM8Unuz7ReGXmaxUA
3sEyW82IyzIDYzKAB9gg1CdRt233GCrTYIDmTQhNe9OXEdri2N0XniwAMyCHQbPQhXYJC7y5WLN8
qaryhowx2oXgPeB3zQzokiu7YBo4FmZxMRBqx773qbr3oTGfud4cLB+9oet0XyW0F8RwfF4TfFkN
iY4nas4v0clhH+V0oYacQRjkLp/8J2RSM2X2Q0M5piz0WUUyPxhm8pDWGFVdsIm72PmYi28l4OZd
ElIG9Sa5QxSmYGge4rSgitOfEbfr+A2Kk25KLABl+loRUaFcQE8uupJTkfaAi6CdxW1ekxqCIxIR
FFQ43ltjvnDdL+/D7MZwTlWUkWZUWj8GI3tglERYG1lVh9JJiOPwJqwX7p0JxYsed8U6XFn0X6if
9HmA6RKdxrSojjPObFqYGhsnVIkHxsEjLTlF19tAfSegP7RxgjaOUc8kUSyGnlXt8G0B5o36wO39
aoM6kZdap5CMPDQ1UuEAGYZTbdwNGfV4zXN2agtbZCEAq6DacJVDh8f8OVf9NoyWXZXTd+exVIDa
k/ggGh/jIFtubE07CztvUMbNm1DRLUoYM1ThpsopYuqYJz3mNhh51sJWhzboS/+7bZXmdcNAaR4Q
qSsgvlLeFmP1YpIQQM9IG7d15LCS0xrgivlJeMpkgTsvi9A/0GDfAOk3kOjZCxVbe4hDvd4zNfbA
ytYoTAUjyLq2n7JqeUlZC10vIWuH1pOP40kUyKqYwyMmwW6lNPJdRklN3DXkvnY0zMauxiWRmO9R
0Y+BZZAgMrN6MTu7VJrzLF3rmnCmjzAa7kVaiq0rWSVsCVgfWXFqCGfXJ843x9b45MRghn0w3pFB
n7Kg3tVrGo0EcRIxzrQ62uIQxbwChhV5cbQB6N/fsDjOEZUjPFC62O0NoGhKwalkMv7VTck3hiHM
U03jxa/pgUzNuYuHD1C6JaO1o2/ZOOxwV6Dsj7ZBmyagc4alKDFsmy60/MB9fIVD70ORqQzXxSVy
SEU71Z06VGlbUH9EDbL8mYZ1EV16MtTXIJvpSdOoOXQTM3QDzoBUrpyQP6YK6sNZpJ+ZO90RbWXR
AYBI2SxIKNSzewNFvjsuqLDF39bh20AAsijocHrWoRfvkjQ5WWYCVkHvId6i4N3QtBpRyFPCi5yo
c8vJEpBj2aFt4/bQjyNqQ7++J4D5ubAS8iKgozZZ9lAW5SeEtk+TvYiN3SXQEQxM3/sRb0GTAgUr
hu+y8x6TGmeIlt2Yac/fgGphYyk/3IKqFVTw+kC6aTEKUlBC7U02M1J7Ng7EgtDGrB75jymbUhaw
xsve9GYIyqzxt/Slx53uUeRB/I/3AMDdi2q/JXIosEROZ4x8ZsBpXLDVpYaOrtwMy2sRToKiKEKo
6I5beJ7dpgAYWcbI68BVbSfdAqpVtTHU8JgpL5tLBkYpn5Kh2OpU2I5fQm9yvXSnRvgM81w+6bTw
926OZs5I0fjR4t/KcL5Z/uUn6SdMg0doqWjJs33rfKODyMd1TFBqwrZaJs4TgQyxHr9B++H6qqHR
8ipv43GNLSWy/VFlVAycDpQF3Yb48G5BtXH6Ly9kViLYuELexosh3GpjMft2zLDZ6lnJKKEZWQIs
l5B18zsp15JaXILLUuUZ5GzFf+F/kQn5SJZ8GctP9JYXYkygU1smMl30nhBQ1KboEf25zuxuzFw/
Udu/pEow/Q2fCSKdmOt7TwVF5NaqSYONVXivVVzIcCSRoWjj5+8w9czeT+g0SJgf/N7f4oY/hxPB
6NVQuFs99SKq0CYkHJ6MIFva/qY96mavtg2NRy6OH4mRhDsFOw4dOLPHJjPZy3OdiEaE+6HL64b4
ipONdPuwCcMt8pCJvlvFjryEETBWrrOfOws+QGoBD3Di6BCily+tXN/4bvnDN3nCsNIewuWMjPoG
RmCZXtCMW5gHYtonJhek9KWM7BfZG1Dj/OqqHLQPGLhcY9vvSTzvklIcIb9e4yXcZtM1a0jfaY8O
qB+UGfnTFN2WLoinvMVt1vt823A0u5DE7ZCG3bAPM8/6Dq8KzOOcTcMXpUWsVQ9O2uEacBByMrNA
zLpkHmXQRBvNYh9yqSEfTBYvIFX+M2mj58YGzO5xoeSqh2rd5b2rI0siXrOu55CVDj0zkZcZlhg1
GUBRvqir+pvCnxirhdFRZmF2zqG+VaDqO0zyjc88GfjFRqp+PPrG/GxV42PYJLetZ+u72I0/S9s+
uKpBXjk5Dw55msTi3RPyYDkdWW/2baOTfp7niEMhP4/yYovssbU4W3qq/jg3H/Iah5VQQZGH/i4E
a4zhf1vP23yJKDMlqQ/sbrQuoVVF/Aapgkncfhr1wK5Fxx5n5adOdWTHtLf6cq5Z6rNCFwjOsyVt
mh1X334A00I0YJhQZ033ru0gDfd++1QX5nNoPGouhiNSC76adrr2Ii/hs9jZWz49405iiGPWNn6A
oz6KWUTb3pAbo9beRwzPG9FoI2eG9YOCjbScErhlE71VbnKaOpKnanCmCF2Su6bbwV/6MvvsRqiM
XpkRvceWfwfOZZeo8haHxpem5Y9qec7a0D67Cq9Xx0LuIdE3BJJElFEs0UiEeE2Yv5GVYvobY0Ta
19vtT8MGU8ereAPff8QAcoKSfcooU7cF2lly7H1jL5BLb9kH72WZDLhXaJzR32cHIkeHkNqZZMgJ
FqRMvfkMGN+qBgAJxhSYSdvT1W814L7+Y8Jewap0rtLpCxHA81FScoDRNdh0QLl086k7jTVEXMS+
+0jP9NuoKLc9DjcU1LDw2pDUdwRwo0mShKRk9jJE3mMOKZV4D0D6s/FNkfqz6cusOmQlk0QB1jUx
M7rpenMJXZQnixV/k83DR94iM+y7LIC4UNCRZG8OLB23SZJSvers6W4GGwXCngFfzcbbMIGx2i+e
Q0Wj9WRgjiWiuAy0IIyTH7IcQSnyMdokPdoAg60EEWSY2ZLK3vtz9tpgUNxpzUNF+BtU9lg+jvqZ
hcgNZANOYuk+HSulvqs2f/ZrpfZEXf60qXW3GuTQ+BphPq90USc4Avrxyovrn20c4TLDWouNnpje
ysrEdUiRT601v49EzpxC9Io39swHofKmO7DGM7ayiNwEM70usSa0dZTvzIlrCCto3nq3cUzaYUY6
9Ebg+j6o0k0CaUUDanhjOhJykY/tTTK39NIMaxPDpth5rX7UBxszD6JdQ35Zscp3flvYWznRqARV
nvG8LZq2bc/THFPqadrNPk767aCeTL0Ld7Mt3b0BvmSTI+gByxqyAxmfBmbPO4UijznRHITMPwLW
OG9TFfxcOZAjVYQFiEZSJ8d0SXD3nEc46Qi6I5J40pQJdDFdqJJZvqbOPpAH+CPJx58lbZkzBtWz
KOWdLIx0Q+QF4VWhjgnXdYcgTMUPgJ1BI7zwBZ3MjYi6HyO9nwuB0xOETavZj4O28RuUeaHZowgK
LZIz6wZVJTWSaxJlTSf+PYXOu+nNsduycZyvGi//TCdHBrh11cb02BHYIbJ7rZT3jWbY12C/KF+S
bI+8VR54Ksd2lOXDUHNyj2gzk74abnQtfgkLMgy8cnxv0wrlaYFO3ovKckdKX74TCOktTddvY3Tn
07g0K+1ui/rJahcOrBkPG1lTxVlp7xD6YN0mlSgOhYnT0jHwonSiotyP0XOj5wOVbU8Pk7rVQPxt
U73s7pNCD/TaPHGZqHaOfooL20Gw/lVH2nDFm/dzqFJsEWpmmOFrzOy0K6H3yUUgzmAmcmgySnyh
VfN11zjPg2kpQsZuCkACNhvnPVlXus44ISdADboyoyYvbsrz2NecobeVJ9tzSCIBBaeLtpiOqOVh
qm306qfopocI+085xdft7L7pXD0yu3vLNGLWqoF3VLAH9duxxWvyWSEGvmdU/8x2OTzDaehnBpRo
KaFkJmTUsqUf9Ww4R3A9gynJ5w1Rhg+2iu5oHQ0HlsKNo7XeY9Fr4d6ZvSc0XTFKOzUs1PzPJCuO
LXskxCdc4odMvQwJYh3FKYnw+b3ILO+wTAt3ybD473T/LXHVk9EW7W04LlrelsufNUVvEY5yULj2
/TxMoLSTuGcIBoUyTJLXkinBPppeozm7tBFN1LkU3zrDemjSeBfj56S2m0hk7Bzrmgqi86gNo4Ic
3KSo7lNLH9gD5ct1Am62BzGlH65ESx9TYrTflh5xDXHYnEWWYZUyp3grjPh6HKaj40QeDr2m2mKy
zwIpQg+093xUmbMvW6jxtRxQg86ck9WNc9ZsUHdpWBGt1bLnRP14VV5njCUeiPEi1pwWuLvsJuNs
3M1RaW+hy3nbPG4+yWe8T2NUTapP8SPq9nVt0A3tvfkjR/SYdV58tEIFlbx6swdyQ+DBpF3uAjHP
HNbEJsYk5945A8o66rt5ZxqpyyDPIMM3oyqPETR5xMNHykGQOW1yHdq+MvKA3MCjgdmGfl0GxDv/
YHMVH9Ik2gvXfyev0mI6o0xaieSrR0l6EvWnBFeORhhDIZGZLeegLW6c8K7OLftKr4qHLGODl8E8
WU69W8/vvkeYOPpmgpWvea9V3r+reIndY9q9w2ODIUdle4tXqwefxdyjpLnT6j39cnWbsW0OqiY8
eLEL+rxFI4yc8VSiTt2QrLHhzRufhPM9i+ebJLflnvFbdzYcG2tvvDExlO+FT/qepTvuMcIBubWa
Zq+N0XBqZ/wIslSPHc6tshuOmEnsDY1FxMUli0BOeybtlr49SlUSJWLweCHjencsst03pE3qNe5t
fhpEb62T2JhALrjJdcx/bWvv0prMtHhwudIPFWYLdZUbA1qrRAEaxnG3M5PhYcCkesqeAPTOQVoR
ezNY+SXkQ7Jv9RjQnKGZ9xP5Ye7kP2fSbshjqYkD1WMgO5M6mPjizlz5Pigb5l1LCuHWFNZ9ViHq
Smg3bxKDCqREQ4XeK3/ItIHi3vErOKldzVgfu16tsp+RXRjbotUeWpKaeF2WANNMgjkBxk+947Ax
vZ9zGxxMAhO5mMmSz7ka+MkMcJ7L6Oh2294W4mwL86MYKNTH0VOkE5vRa9be1t1XSG1+P5uFf9No
c1BYYcufjWElA0XcmR0fN4JZx0cwZoR8hLTlQNE2t51u/MinSQZJpkF97lE4p90V4b+0+WQbI+VC
OlgVeL6G6qUGRmRE0jwQG3hbyOxQm+JK9pgOOv8zi98HkeH84WwqbSwlUakHQoEhGKgBO4MQoMlE
Y8xKS/Gf5uJgxE4Q25lPME4KmdNu5MXTjX33ms7QheuOEpm8IFlb33xHFT9J8zg7eUBmn7pOY0Hg
q9UdxGxUS44zLI9aXubc2MFOJQTSEWyKQkrvYdrwSnmcAHDrUNBstRlCca88OtKJtpFYQ1TI8tOO
8BeckeRnjGFs+qIfYkoB4veGuSvTmQz1hjb8REYCIb1XDqQGMi5yhK9EjZJdwO6Ra/VuirSTLLv+
YmBx6jonu+rGt7pompNObQRePwlGN9avslxF2zynr1cq8Mal7bWXocd4Ug2Cd4pcdlrG9nnI53t3
yKYdYJcfVBsawKR3xJLpth2WqVDhgsFPYBXIYtiZo33AoMnFbzLye2upb1w08XpTJwHBx+LGpV0e
Tlzw0h7L3xjOgh4D+ewkmpMvwmztI0W4FYjaADkbAqXHl74z8O9sfc88iwZGns0kmF/f7MtCPpCP
dTf3WX/baTQpbLDpnGDzD8aV18KR6ecs9BN7PC5mhFrHPAsKnOZhmuIrvWx2peOIH2mDCKDzMATr
Krpx7I5r3wyTKbKMIM2svU6r6JqrxoZZW3vrurAfZoNTOquu64TfabJWNLoHILJ1QF106s6MaZ2I
RLMC1N3k7oTlkak7Q2OTrnYxhmD2OXOJxPvmpwQMqlztGtBnaZteydHIHoV+BnQor9aDpqX5lSNC
dha9uYtLPgsNGg6K2IapJPYdPHjM0JO0O9eKzTxReQmTI09dCGPfwoLo96Ik1lkJZrfxbJEEXbFq
MldENcAkArLEpR2dt6gtLj6W2F0aR7cFgXmvOaEAdcvwvXDxW0Wtg45kmXQazKvM3jWfs/ZM+knN
iPDsexRck+8ReEEDn/9ZFZfOBTiRVE9WN4mgKTFz0qnLO/+sNTS9PMckL8W1tkOv2i3ReFvUJ2Jj
iWy8y8yZ1LIWWSopBAAs1CEjbWj2rSGoKAMp4j7HYmZuSR9z6Lo+sHymBy6Egg2kNRWUBgl+8USB
UtMhshExo0vB71cQ+Gv26U2keQ+ZntO1nnuNMhkjtN7aNL/IJD5C/Bz2QIoaUyXEkmVT0LnmyW/C
6mY96CINyKMJesdKTjZRsTT9SSYpR5ZZenJw5/20fl3sjoimi4Me0sWp4kUo7IU3nd5YdyOJNVdk
wJ4z0jhQd4OxL0KU0p6YT7NDyL2VsxUoihoDaLUUy2flUjuNLROQKTp6RWHuDfQEUzRf2lS+RJXj
XEGRi0AJmKTx6vLdg7UU5KQQMNvBnx1OPkGmQ/qqGGxOMiNlrTevxpGFSZXVSXtJSR0At5XDtJ+r
4Zg0XNxhynKSzX18kMbI5K0M76KRyhufCXplAMswR1pva8zWVdRl4tHP5w+8sZ1pv5QWZS12G70o
h83kdlBmWkIqYYp78EzJfs7zM0Y07GeLx5Ggbx/kz1YDcHbEZPJlZclPUenevtJJHypFbQdOMhGm
lpOSHZOAfpj5NCnT+SFzH6FNntLFRH6ma+KqqZGiFJE4wTv5ViQJ3aXWv+7yOXpMGTymRb5YjFgZ
5XNlNMMN4i8zVSQJRrdMQtjRFd6JvT9XGRZ+xrDY6iNS+cqlWahgNAhz3DbEvJUmb3rDbmEjewZq
Sc2PdBFuytHdA8256xiQ0b6bGu3QVMgDCxBLXMVu6gHXRtw1l2g294T+hnBD+nhXx/RQyra2Kep2
0vLMgzYJuTe7kb/UpvuWTyfGgAyrKQ+wISVI4x+iJJz3fpLYR5JbjZ02ES/iPVkGoyGdnC8lcWCH
i+6dvrqfgpYo8u+5NNlt0wPCyPDAlj88tSnTGMNH4ABKcluGdf2w5BSlaXOi20JoUgp0ezSd86B8
WvGMI9gjd9S3Ovi5WPo4Ce9VU7BTGuNzjJzvABSYDjcBM0xB2fS66P2wUM8uVBGZEuxnyPabm3mk
8TjUD12i3RLV00KgYt2dc9pmuucGykaT3ruD2HrlfG+PTRJYVogKU/XwDBws4fnsXwitDI9Ly3vE
x3VIWvunP7G3l35xxBNhHAqbuElPTmcwRy+Zkco9G/jpjFltYh3iYOvQrMAG1agcdZhzY8jA1Bib
XRYhYVkPqxoDaQI+HkKsGELHaIxqK83pQqFSOrPjYOCTKArWmP0U6rCirXCzuBVzIb60fn09NGMV
7VvNe+ZPZ+S7ar0JDKP1aTTAZxCMrw9FtKOr3h+O6SJtS2yEQ1JgEJcwwGrWDBrxQOOoOhcCIUiH
uMHQwQFNIQKQ1NHZh1ns+KauP9Ph7n4dXmTL8/UW9RmQoydRd+0e1Nz86yEf9uovrOT/zzJpi2sB
+Lz/Xib9Oqk8KaK/VdK/f+a3StrQ7X/pSKA9m9EBm0MLVOlvnTQiLr4kfA+JsgdTFwX1b5m07fxL
NyzbxdzIthAuP6rf3zJpW/+X7/sCBbVn6ToEP/N/IpP+BwsR2bCjG/aiuTZtfs/Kuf+LncfK0WQ1
+p4bq3pjkRAsIJW2L8aNw+qa/5LR/7fM7ZWK/5dW+X/7bf9A8FaRtQwn+G3h9fSFetR9USNuzk14
TxuTK7fzqrJLdG0d1BP9NPutDJJPgodP9h48d01Y9Da+Gl6Mq3EnTjqXMgAHmxnziQrU/4nR7S5K
9L+F1bpneB7vm2lZwCJ58/4hIJ8MIF8Ovu5rgXAFx9TcnIvl4A/WKDe2JpozmbFiW7YmcVnFk2jm
8aTlE7i29bxsjYFG2nKGphEb6ohSYRebjrGr7ALtXpdkl/XAMD/dhzY5K1AMzszdxjMr+rDNU7ar
62NFiCjBcKdyV6WMKbIE0VVYodSdvbz8ZbFAGl2cvSZGoFrMPdFYxoITW+wQCaovjBMIis/r/R61
KyxC7pZ6f1d41bBfFz13cVGoxRGyakT/HFbd6CRSdx/NAEUWvfR6yOvQQGMQHf88BOUafd8sGLDy
IgFQWqw0+mLw6GhX8rp0JfblkVT4ZFlsHTGYx6IiYnCRv9laz7jOXY/rA3AeQBoi4iBEysA77tXh
gWj6PReK6mwvC7GWxr9v+cut9W5TXwHwNk+rDSi34oZcu8UHtB5WR5CBRo4pSjIyekQQv2o/RWGj
PPxzX9kSt+oYvla0UtpKNw/MwNpzvmi/aXxd6wl+nPWhdtZ0ojeh7Aahl3xDQ9qcI9SeXp9Wgbvc
Wx9aD3/uGlX65uD628B+UYiWeP7rVSdtCWGkjOKZr++KV0dXguydw/p812e53gp7q+BDuLwIupeV
xDOlj3+eoYmO+/fTFu1An1e3up9lDDFmtQV4Y8mH9M+TXW8ZtiR3Dd7f9J/C5/VWUqn+0Nszai2u
Zb7Am68jipZJGAFiIajUJHrJ1cB74RSuzqDL+NW+iVmezubLr7vWcqWbDqvV54/pZ/10kDRhHgey
ONfH14d4x9E3+XzmIYnyEq2uJWYPHTVa3GoESdHkGyMiZMnToL/utHTp44qEQqujyB4Gwc2omKog
mdG4jX4yQmGqx/MATC5TxXwUi/Fo/diuyv9ft+buPl9E7399XsuUWc1S5Jekyypv34T19frXqMUS
9uvvWm6tlqo/DrGwITmW3qIDXo8PTeixVOSKT856dz2Myxf+3P3Ht0ibAQcmbW1nK0xqKEmxbOQZ
bTKnqMXB9dWBGSuK5eWr83LrH3eZ+qPKgvi5s+mT7xq51GdWaEI3Wn6ESEPBKLx7+/Pfr7danF6o
Rvpf30U4HWfdOKXb2ub1GlDKMCHjsN5aH5vKcfEp1LjGsz4mE275xtlgfuvgMA1+ffmv72z1T63X
8lO6LFfZopdfb412WtZv680pKgyaZsvX1wN26feYSwbGBo1+3Z8vrD8N2fI/Hvzzv63fo8G22sgC
2cL6ymf/+fK79sAsUzMfurgaThXX2ZnOBu8w86rlzc4r/4jrFlLC8tQYnvx+vuuTNsExHvxIv/z6
qu3OrHfxtKx6v74eg5RJauuVqVYRuHj8kF8gXec/+fW963et95Vh/v6f17vrF9bHfv13f/1MoYFu
Il7jYtD7Olg6qtd0Ocn+q//mz2MmDeVFnNz+FI0qd5aPZW5x/nkDShpDivf1Xro8pC+fVxnP2C6X
u8OiI1pv/Tn88zGICqzV7IgPGq9GrmmAVdfvKeb4a1qe/H/5s+uP/fmKWn/uz/311j9/1b//SQCY
YsDGB3A5/bbWzS/FaoaVg8usFRuBYLJ51Ar9zQ7ZsqfLZW49DMtVr0IVJCR4n/LQk9D3v8g7j+XG
taxLv0vP8Qe8GfSEMPTyLjVBSKlMeHfg8fT9gapqZamq7o0ed0QGg05MEARwztl7rW8RdNbRTq2k
GdkfKie5m1dyqOi5UHBDWMUdc37s6uvV+OtGXqf4Xw8v96CG/kJNXvvz+v/INUIPoD3obdZhrhy7
QvY7+lF4XSAqYdLABLDeqOsA/fXwj+fWUe+iXsUHtB7hVij75AJwro0tJra5gVVkLLt0bAr84fre
zvGaZqJ7ZXcMe0mRT6mJwSIxLeRrXKDkYsDMMtzDg8my7PP/HFZfp3U5gxqdoNspK6yNPSF1Sgx2
jxCZPxuNtWNR3fkqjZFNuI6XQ9HSIr/cjVcv2eVGYAvBLBYtnj1jeh3nkPr0z8u+MWDUVruqrBcw
0Vf5ukcue8m8aN6t9jp1FhCQbWv4xWj87lOtOfYJdqPJfiNWIEKVGO2cjHgkpE29UkWAIh7jlJMX
y4Q4wI0Uh7ULgy63BkpWDU1weW49HDRVz3diStlgKtTOflRPo8IQ0jYWwZZhdmsqzlPHXHeeI7Bo
47Fa8WiIYcytEcX7xojUgyJpyufNovdguMwMeuO805HeXNXglsEgPzRFOAQp1LFhJIRHYYJTKRbK
egAuIiytW7iCtat2Ewmeq632crNebA8OUMTPh58vUOh1QeyDn10dvpebzyPgcjcxMybB2TisahAG
WUu6smKiWuQWgxMUxNMYIuq31GwgdbfdD/YYXVPrUzbGiNZ0gt8AAsm6xoAxbWvZYH0LTeR3O8mF
TyUZG+56o6zzNcNJ/vGw1AZlu5j2tqz0j3pSbjB+DwcW88Phcq9JC3CZrJC9uOIkLPgGiO8Xfpk/
HjsyFzvaR+vTGUCSz9dsLh2DQYXq66nLOz4/o6AzwM9mdqRa0uFyic+sD/CAamI6bA0z83q31ykF
hcmA5FLvmRHJo8Mq/fLWOuN7XN50uTetI9fl3tcLl/d9/skyJR95Sov58pzVNM4Wllhg1iAdSAHu
UcvCsKLmyF0OdmWjLCXYgYWWx+U5S9J5uQYBM6PIvTx1eTHGj7dO7boDTT10NA2bl/f49Sm5+GIM
bfTXxs0UmnrAkcKQrsb7HNbjdjQvxbLLc534FdmR8NUa99blbUah4EjQAC906zu+Xvh6OEKx3Tjo
OXLSSADc+rYE5gV5x4Y2iD1c5VucRx1B4LDfbH98Ln/ZSnEevRCBDAx4z3zIr1h23EnYOqlve0Nx
N8Mvn7YAJbmjhsfGZHruzeIOEp9IiAfGI0M/8TAPT736NkAfirMt+vQMpWD2pKfXSrotcCFJxyq9
hjjdqZwzW0s5AvfdSCHn94lI4WaigXEiNhNhVBEeEeDYYLqM2wh6keNFyT4r9tlcuWIKQr5XYB7K
E7m26MdrF9FT5FEI/U2sr+i2aM4t6VUQHcn3v6cJZqBlpopFbb7IninBI3zAZfdoQvt9VyTSltxB
fehjn8AvHSrrBvebptJCCUwko9oWVqOJ8Kr2oyTIgA/r1wBO0kdBfqj8np/loN6cjEMN3iG9Wqt7
G3TuLr7Tg+Gmr/Op9dLfkCfe6FbBpvOkG4MrEf7QV2eLGHWvfii3pQ+a80X26ifcXh7is2UTX2u7
YUeMzia5sWCzbMwbFp00Wfa2V5yVXf2esLDsrsD8kp6UUY9OAmT90CrMk0bIbR8ozLA7r5I2ofeO
1v663KMNfKCxpvvZrXQV/Zo/4qf6d3VqKBFvDFf4xUtpbEyW2Y9d6cHBeGhfdO9Xt1uO+/4VRCQ4
vu2yhVZ7yzlnHKqbg0YM6BZpxKz7cuTTxk2xbRkbbVsWvtm8dFA947sRHhDWXrQQ4HkCItg2OWHy
VCMdFM73wJoRT8ofenVLhXz+Actckn1T8xaUjeC+CGrARciyNnUna5NSHJgOHS3Q1l3QhirQoMSr
OJ6sW6Cqt+UeJ9i9CTZtWJEee2UkJfhZo8sP32r2uUIuHByPPQbJU7xzblWvPGM/fu0ct/1QCWLa
AMnLnF2Emnjy5nsMWORwdNMOIO8Y7pHlVCZ6ik35ptVHeQl+IPVP1dsy29XV1RjIP2vJrxcflNjK
WaFNg6P03fqwSo5EXNpHrEWWfAyZCo+udq2gFn8CAXw0Hih2SkeY9V71bHzEjINkdbccSafwDmKb
9QNI10wY5KtD7LG2vqgfdX03vM4PTo1qcSefmHvd5q/KL7J1qUzI78i88sPwJnNUNieFLPvtsKXX
jfUx2ufMUUxgUeQS01VmpbxRn8styjc8hNaT+T7cFjf2S7OfoOHR8cbueuL0l4Y9+dwQTmAXUs/+
iFzxy+H0UXzErWHlTUqQr3zLLVvIx9Nz7oAjnbWDdguuDXKgU+xGzEW/5PP4Jv3Mb3S/clmkPagv
0Uf2QA8ETXbfuwQCuOFV9tw8V0f5lupAFMR+f4SEiOFsh653ecn3+tXTfGfcSzvtJv1VQjNBl9ts
DE/+nZSeeZiCym+6DRca8Yi0+1bd6Ud5nyUb8QSCYnhjdUx+hTdtdF96AWxpBaFHiIPXP9DR4Vqo
EDLAX2+G3KO7j04aSBcHvXQ7vBZ7sKDoERHd6aQhniKPa+qzrhzQ1d9XocdXr3wMkuinWf2OG3UD
oX5X3jo/Ms95wmrrLbvstdhCbavdxL7WQAEDWnW5aHrRoQRX5ZlEA2+qE6cb6Y5X2g7/ufHMcQjO
bqNsKH0dEAVx5qswVa6wX9hTYGyn25/kip1Yee7K3cKJSuS5fYPAeE+KLkok1MYLV0DNlZ0NsoN7
9um+O+L3wPhTuTjWaTqhA4lQRcpeyml947w0yDymDR3kBlCbid50U+JHubLAbLk2x+E2pLyzjfzM
bbbpj/FciUfWXghxIj7RCYxnZXArjr3C1U7Eie6bUxgUB/NJZ5u30kbZEahwbRWudWxQs+0QAY2u
zqjuRpQjQ/TT/q/5Ojs5b/pN9ghcfhu/o24wrlZwmfs1/NklEMx1zsVygMtGgaBgR/HoIOukTMda
eKXYTGy6dYUTksBA+h9rI0wJaCrQmvuJar+YKXQ98NSg4DZaXROhRQXsMKx/crkXrQuSy73R0DoI
/evL5DEnEPjz4ZjpbbpN1vfkl9XNf//r1fTkNq3KoqQzkNf3ppt1VXu0oe9V5LhtRghHGC/+eZMK
uT9IWj4cLvcuL7Rt/SpViI2lxm4gIgrC7ZYliLNM3bdUruxRIoh00blSXu5OMrXH1qBlZpngv/w2
ZsI5NrBiInuYcMpbiKyACqRcd6lBYD3hcWjxkoWiGrjpvDOFw3RaLgtKoTYe+cu9Ll4XBV+PBUVH
jF8y6Dvwfgj359XshedovbFWcM3l3tdz9BfHbSF6EOKDlygc/ObMD8zyhJVuUxJERTyFhN37+oJY
sK2cOYhZKvs0xrfcr3Ppy02XGVcNkUbBxY3/dROtS8Gvh+oYs5cG+fpSZcNh9o/Wj6htLrlfT+oY
XGnti9gnE70+mGgKZX3Rd5dycLeWBC/38L61xAmp0P5jnBqmcp/L8BVth9IU/WXIETXDRNjXDex4
rN26xvW4f8JPNO5HZMmSMTnbrwKSbONknTM46xCZ0Zcla8pMsVCJ0TqxtvIalutwJ8x+SLzJ6LXP
h/KYDC4N8VtnCB8ulu24WGkB8aI81MJuAnoA04E+wHRwlEnDEGnvIpxMZMPpxnMx16C08gmT3qUp
RXTIAFvRrj17pRM56y/3dfP13DBgpVfD04UVpAwCI6qO55LErOZBbtsri1WPZoXmblgLcZcS3doF
cQ3iB1ygnJRGcHxw0l6Kx1/FZFXFi2tYXFhJSyKjjNyccu6OrH3J3Tab9xl0LOcIgt8Av+rz0NoK
KzduoEZuSnnsfQzryqe1+vIDX24uVdbLPburEgKfWRjKa2Nv/XkvPTv6sAoLo8YBGj2TszsTF8Uh
uBad/6BK1YIno0jxCidmSoKRYJWJUKG7VFhTFcrU52NbnorPuNX/n/tsikP09F/12YjcW9K3Ej4O
XKIELeDH//5f//ijf+KI7P+xFVNdE2gJHF+JRP+30ebQggMIxD/IQ8onq+ifQCLtf2DmqDIRqKZq
OapDt+8fnTaVDySFm2qSSjQfiynl/6XTpnwn9dDtW7OidcUgyEO3DHXNLPyj15bMYuwrCtH70hgQ
8sXtusScH5oFyfSMe9BUTYnYcfQSM5mSxlSMAQWi2m0GD0bpco4JuJktlp6OmZ1I9pq3ZXOeSLe4
FWHxSKsb2ROwzQqcAQ7IjmSWzra3IXBIREjxvlCYQOlorzCOcCETP0hgKoJWUEdLWFeC68SuKJ7t
6zZusq0lWpjLRYdY7CU3kyUoU20A3cEFdwARwEUHk1lonRZn7INpQfVarxNm6Kue3ctbEK4OM3Y2
oinemlzvd6YuHkTDTFbgNXErmYn2wAqeSaO6jdByI7BFhkut81dHsMO+h1qQI3HxrfXqVktzgHyv
Q/Kav9UFHyDq+cDlswiwJldMTZrpqNjQQmhrwT+9FnO7w5wKftDRJD8ZaK2bE47yH7FCNqxjSRFR
EKbk2lisgqzC71fgnXBHRYs8CMesm00RFAqNhhIPxoYi2bLrYSHZkdXSxtdf58zQdn8c0P8B5kTn
9l86jhwgOhBM3eAo4ZhDAv6vB0g622Kohrre15rzIHfMmC43ud1icTNbQp7mHoty3l/LPRulg3Bc
EusfO/Ovt+Vb8/OyKQ7RyDqhizbN5m9UKZUKIgyGrN6P0kp6rcsfBJrrwMel/iZSi0fJKX+RJPR3
e2A9Bf5oEK//rQUmg662TTIAPbN/3QNLT2eijc1830oJquMMTfPjRQ0Yp8LvOlVsZwmSXwo1hVpL
g02xHcttOHYHvoa5x+Hw9Nf7Qf2WbH3ZIt2xZMXkhLVlmR79nydtKqvtWJQty4yYHQGBR3dbp1OB
IXXbqaoIzyQ9DTBBblLuz45jmS9QXABNpGRLTZpJevfo/BqmmhqGuShbp8q3l48yQ0BDGlk4bZje
//VGX7r233ejoSsknyI7MK3vCeYRZ0CC/oiNdsQSJJROu5RwuW4gn0akwKxJRUw8bWx+mAqK7Cbi
PExCZpG6I1eI5T8gzZa446mU9lJ1a7LIA9XzmIea30wqArgYFTDg9rxJ37uKbDMYupRNGfoQp8zv
Tt9eIUJmR6jJxyRN3YoKx3AQq3dovyBZkl3wN994PTC+fWNaj3xTvD0Oze1vxyuBaDk2aDmB2Tbu
NQkFlaAhuI3Gx5jg1RP6C98psZzLqp4eIAHIriQp4SZfIHPXq/611pCADlDNUfHEVBIMJIFwYidm
5+rkPAy42xCoXvUhvg6z5iLg1IBhyjx8c2oFSXffZAcjU2QY9v1bQ1b7joSIHC5MSUSO5SaRDo4g
/LvzhcHp29dGl0ByrS5bDrfWt/MlV1oLSo0GkEo4D5XTM5NUl2sR5u9SH/bb5nc5V16pKpI/oUwj
SccAm+JbbYSMrAXKg4WY1GHTLZDWX/3NT/Kftk1RDBUGH0mz/xbBK2gAMlsFltWQ9Sky67Dk1QuR
9QwJrflQS2hCF8nwL8OBOoA+MIFqlRGaQdisLErIRkRXt6l79bW14nd9mdEOAMTgsGy9fmhIAWPZ
hBxR/DZ0ihul+rCQrksWKrqOmyZSxE5SR9mvwDJ4eEduWszYnhQloDvq4oAp/DXRQ/P8119b+fdL
mIHvWFEchZxfC/XOv14wcEmMSWTW6X4xqYSgSb7R28VxIQICdF2S25J0SL3stiOlVyfkwTKDAlCa
+C4t9IJmC8iNv9mkb+MK8hU2Az2XzFTGQI/0bZP0RBqVIXaIHgkpGOcksYDN1LeiKKlkWPo+7uxs
Fw3yUXVsw+ssMpIt9LktHdS/2ZL1NPzjNL1sCVIjDgfbknVD+Xa8phgXJSFxmnZJ6Br6RxtDY1zJ
cEGSjqzjuQ5lEC4OC/L9iIiuqorrXVfU04H+p8nqx3okjQKtL272wFANvzL/LidcW3U9/7aNmmk7
JiMfV5N1b/4xTevNnHVDNXEpaUkc6xTnIKTM053qSVLt9hXsxRLJxdFKGnpc8TvBCDX9FVW+MpLi
ignlR5ayZrTrj8xw0vtJwe4txs2Q2sWNKuWRFyZ4QCtHJ3VwKYZjqkqPPb1ot5rV9pxPzPZsIg8l
q/7bvb+OVd++GRm0jOmKaanmv4V005nIkga44V7WZ2lDYKkXN8N8TGw78rqWopbW0S0kUmfTKQ3T
ipyqS6jR1QLRjjTfQltR7lbc79+cM9+j2dfDQrV0djhCEObi9rcDdEB2Wi2hlezH1NlaHcr+Nq1S
xvr5wZCxp08p5LQkW+7sUIMmn9COiLkNdJAcKmLjBbrlRuCK9NqJ0jfNK6+qNYuEiVnZLXkbLJQS
TGvMr2XMSIE1wKhEZKIQDmvuEvgCD9oqdO6XVHqrihrh7NBiAe0+poyYGR1Bgxvq/WnUVUgCRkEe
H1luc0WBEBQDQnaVgAynGsUptruPEFzhMev7q1LNsKwM/I6wsBuj7t7sJT1P6oFdDTuK+E5n1UQ5
EQl32QK6pMLVe4H6hmzI7V+fetZ/uAisAkSkg6yQHNn8JmdjuhqOiyVJO53px460K0ZvsjuWhS+e
94Z5oxXDbeiYoWuHQwm4yM4DAJ11YNIYqZSIlpAgYc3JJvjauuYZcZHezLbskUha70VV/qo0vQlw
lT+HudPSmh5tN3KIzFWZZtK6GZO93enIr7PQQehdX9eD0H/UVCpCHA66eqqMPA/E4rykUUwMoFhJ
6GUY7udBqw4LKqMqppCe065n7rReH6YjbU1I9+PvsbU6zxgNZHY6vEDEfjSLcC+rnMtvyFiuiQid
oYaxXtAssGatE+26jDJxIqF6jEKBEa/pdopdEQKIBM0bIcgYETatspqv2WKaPaIKFqkipmChqVAb
zqd49r+KI5Vv4yUngS1z/KM7NJirmt9/INkpKf7l7CUp6Xqoqe11FpYy9gRCa2Zl3qbEM1cjKuLG
xg0pT+WDmeNSsWzaJYaC98RScQxVpHtSgiR5qu0+yw7/fQu/TbIuW8g4znyD6F8u4N8mWYmkchBJ
LXrMdS7cjMN9EUY0e2TGdiz7GxJgSJAFqD+G1RLkgvlP1FSvc8I02ZqpbldQnPTFogO5sAD76wNc
oVzw7epmyxZZ0CwdDDjC9rcDfLZbo9UnUC+2UHUqsLLjRj04ltTKAtIwIxfp6XyU9G4+Qh7XMJ3t
UM1Rk78MejG+z7/eIO1zRf+vF1ykvbIlwyaVNTbt2w7LRQ0qsVHD3aQRwGJobXZHtwuFPS2EoZRe
eCkAq1SeogTeUVH/IhyzftOqH0jwCezTNPGzR5kvSaQcjIsdH/XqF9OZ/hhaI2mWYECCONFuwmKZ
/DFu7AA0JOf1wFmBqlQjlugp6pEWDnHnD9kU3QgrYUnFWb3npzynU/tRoVU5m2lV79puuQlVXKFt
BIrWYk8GcRTZ7uIM2tYUybtI4/g0Gfirs0rQVUuZBRuOedBS66ZnhnEgC6fYDTjS6KH/lKn4Dphx
UBToaEF3TRkdkZZphNBVLVGrVrNJ5ejOMRd7j3EUvWtEA10Ni+RQpyFNMQKwt/HQ/ubnbt0G/1gA
Gu9DEzXcwFzwpQosaSsoogTqt5M12VUx0R+rKFE8K9bTB9X+wc6Oz1o53oWyHgYWRV8PbWbmmiyg
GeRsBWwW0NyQnJGnEPtF3+I4c0rhJVszUj1brcWRAfVVssblVpsQG1qUJIxlzt1ijI1DvlYuohkn
glLlPyxFmo5J3sebMSmYzxZheVgG/QcRUAZzPeIcHMurYVGcgbpNxwJOzKZh9N05PQHwl5AmJw4J
RxCh+bKoOOvUrYiHed8V6m/YyWjW8vTNWuaROtAsbW0YwLiF1jEEfQYmU91DVGpcoQ1wzqB56AF3
4VW++ly7ErEHgZ78kvaAYihVcR4XNaKRsMNw44yAraeGLroU39RqAdpLJ2VFhc/A6kalU7/GZJQ9
WctI9Tyyd8CgVNZTpGBsnOvyqh2JVExMWrONjKERW+4Pu1tyBFCoj+bEgQQy2j9jHbQEPNHsRA1o
RbTmtKFwo5B3lheBiamIv5xhL0uILcOBYzkuq25vivFjtCAVRAQxYa+uoflC0PXo3VxTvDjrRht5
iQW8AwnTzpnHR30BlcakKvJMwvKGhuZwy1LfH0COYg42j7rTUhYaW5CfrbVVdXGWSTTF1k3SlJpm
QW+WkqcoHSnfBrY2vS6mnZnotwgAu8AqJ+apPW6qpYJemE5QHvKwiA5T0dws/fpfmNbJysn6kBvl
GA8sG8nU+5x0izKEz9gvdBMLMCAmuNCsVLYscdR9ldeFFwrFjyTs/LUg58u2etUXljZtQRiCitaJ
TFBK/HUttKGMkvpNnuNDXFqGL81+Qv2U3ApFoiub5aCsK3k4OwSJPmlEs9KIflSlaHpSV9uY3kIF
UJkwIZ6N1c00RGpAWtSWcOPwhHma9ZgNNUUjQiGb7odyNs/Mgeq0QKghGQvILUIJIWSd5eLnIKPW
XfTQQETmYMVcNzppnWt0hmj2KwSXLbZ112SVHGQanfeBiATPicH31cDmtDi6UuefJlbaGQ/1OSMA
BTFGVaA8pRlMQrdxkiFfsxhU8AMsw4MObTKu0vQ0TBqKA4mh3JFjEt1xHEF5PdGuO4fmiG6tjOVb
aeo9Zf3igB7HrTLYBGmn/fRkEzAJMGN5zBT1xPxR2sHFE9e2ysZlmK2e4255wrzrQHxwlPNiN9ig
5GEPY8zYFuOiPdUWTVepiofjoLHKZTQkWiZ3Oa2CmpCdk6kJgC9Jpj+XKsHFmkakxayC+KikVv7R
hERYp9D5WpAiW5bu7Ceb+oSitzRgscIpCnFUymT/rEakHGWkIw5ISfeg6HMnIjITTWRHGzGn6lEx
0lco9ngCOV2ZSl7NVuIz0WDp3ywvuuDS0/R0dHOs4yL8VQxUDVg1fpCg1AaNofV7rZWGa5Cy7MLC
uR2y1uToA87CMpsVThntenKqvZK+DqflzrDih2KcxLVcVZ2nw3NkPQ51MBvPVnjNT5mjuQBN6wBH
rmSl3sNFA28jDdoVZZIXhYlMYXTtYYyTmADh/AhOe7vkza0Rcw5WQsM+SuYl1/oWoWfaIjkfYZEk
/VYT4xtitKcOEtKZHFvVo+nUBBjAacGRBUll/OryqVML31NO7NDPCLv0MdTEga686pPgWjUapEjm
MrxV0W6GUq7PC/FX2gXqDyBRgid7qFXnAJuLQxzC28ZWxjKo4+OSpuK2mW1SJVug+Qo2iK4f7kVh
kgQWaY1bOMIMZiWFB4FIpJ6Fch1TDrd6u3fpUuSHcVkDLTUh7xWnkndRtOqf5NGXxpzptwkpLjcJ
d0lqqMYUXcNKhyBWNvN5pK0OVJ85tDa85P1bV1C8YcWibYSdXU0xbIJU8AMnqCHHwjBBeuYi4HqB
DjFPIbCV6XUljFNpmulpjAvBdG3ElogVyQUqx6jGINgUlXYfY8rUlaPkQFeVG4Fiu/LHsrBP7UBe
gGbt9GaFYSz5nk7ky+JYyikmjJLs8oNsdY2vFEwB4WuST+tUHcvIvkPflR1r+8GJWT04M9IFqVVQ
TjDcyjIBsmlqo5DFHuIP9QDboejFUTZXaohAgxaryqakjbpTwK5uxoykP2exH6Gogk6Jy7OjxweC
fSgNpUQZ9rARoiycj8vYiq2EI0bOIC8MqWGyjundyoym61wv6bqOKNKG320npzfZIt3lOs3etqCH
MgNkJrtndmsSdA+iNQDLTAswzHTZYw8hgIkezoZuShzYRYVfXB7rPV7gJzsZX0fpeSpM1EoJvfl+
dhs7NO6zteHBdZxIXGgficPM0BDhYz2S0OlJ5LTsWszTrhrpykktfNtO7hM8M2srtWXQTSD8Aj2i
rbMQa1xvzax7k8EBTYzE01xcS9S/N6z8KDtBiZXyJphtBDkTcPS5NZ+ikUQgoBsGNbPw1mocsm9B
YJmdJAFZwzk0T1FAHNWVZvW0aZg7BULR3VQ37plSA7Ywx1NfSpsI+HAwD0tPGSZ/n/2w7N/riEwB
POKgIrUfkQWJbwrzna1nD8S9QYOT+pd+RHcyMAzsRzzKm6ED8YBDlYSB2WxdKWTapq7R6sReFYu1
zRLg7PKSEo43l85myvrQpytg7DRVJmSJnIEJ7NuAWqB+HqFmMZ5maLVyhmbMRQ/j8qKCX/WzqMcE
oVUDSF5dQzhWdP7YzB81BiXKt+aHotdP6ShiGm4t6CYpDSSb6QRUroBkCT+35R8JwPkmg8NIQA4U
FYPrO25n5BmVG6vTCeQzQYOj9KJj5UnM+Y21Pa7pxt7GLcvtfNrbpQqtJcO8D8hXbEKtfYxZwDGt
sHzeFwyDVHlRXL8rJkBMsyCUk0GOAkx8HkpKdqlJUDPauLaJC1+kzqF0TKILaNwt0UJOu3SdkbsI
PscFBbKxrCJxM/zUG2yjhjsVELRDAINDB2Ohy0cvWxRAvlT+SadCXRhtkdOFs8hQCOtoJuFrrMUg
p1bfkr4+o6bI3Q7QiZDynypQKic6zaZecjbS6lfkkplCn11B8OkYroXsxuF7Zud3plXck09KClj9
2FFv2CyUNTza6t1GL69ERv+8LOQdborRdyjLbMKc0wX80s+sU71iLKlNwDeiS49STkdDAMIZE4iz
NzPa7q9tVZS3xH/tYi4FHsJoLn1rNVAe1GEr6vi+FjPUsdAQZ1qAnBLNJHnzIl6ZHDFkDwaCvth5
NBOZoVMptxfxfbuq8i+6eBsLjZughAFxg7bk8sLlLZeHnzerfyWxKJ5uhstdkv98aNpvl/eZxcg4
dnmjc9HYX95zeTw3crJehY6XR59vxMDjBM4knz4f/vFfrR89ZnaEVigOw50igSKrxnRbNwU/xep/
+fpktavVxf/zY+dW9SjEIztcv8bXOz//8vM/++NTIkclqhjXdKUO+AEvmyGDw2Yin6JeXrfl8kHf
tu/y3B8f8/Webzvu+675/Jz1Y6O+fHRailEz6i6D5breyQUuvna4piu8G9LkrRyt6c3JEYEOUb+d
ANm6tR0vB0lYa64hlX3oM0AkuKIFKUhViLjDeKPZTPBT4i2LuEcYlbwNWXnOBWXQtjZIW+8CgdTF
Q9T9NHaTyaHe277coe9NMIj4yjQ8R3HpnC3Y4I2M9rPt4pKhTQexXoDWKDOAV4o23MgLWdUixN4k
wvjQoho/VfTeTas+mXZR3GjOfjLtDE4OSzAWILFvx2A+TFX+TYxsdJfKZGMClVAzdDmlQFwaOvoU
2PulZH4uTcubSPLbbIp9iAyE0CHvNkEDNVT7PM3makri1hn41bgnupag9VEmwke7FfPahwhJubCn
UwfQvE7IpKyGxXKbOWcpZXf91rSQx+kmKJQc8vA84QQGktDqwCBs6QaWT4P0sfQwAyC5qS0a5GgR
DUm6i3zBig2Vnx66jQRwtoHk7LchObVTDxtKh1In3yeUuj2xWD/toUdPrTnwmnAwmOPe5FDZWOpH
zpxN1dgbHWxHBYEaCRN5RMutOyOc0DA1SMl2KntxpjDBvGeAjlpIV8XUONeSvW+K8Uxd401WCLmW
ey/KABAULeugeDRmBHaPqRbap9gpgkSw9zRn/lErzg30jW4rUoVKbiEFw9j1HlNFAXc/TajRZrc1
gC4kpY61m8L5hhRrg68UHYm7CAZTXI2lkZO1QjAfpi91kHAIDExEGiur2FrK6VrangQr6msb8GeE
YFIOgZLPmoEQfw0TrexmGxYosqIWBw4SL/7WgbNN9TWpp9DVZvkxAwbh2gRP7hZClOJyDZE39Z64
s3mjUHsgtRF7Bg6TxZzFnpi+MwG2KCPwy1gl4tSiZwzEzElcjwzg+zJfNCWTzENMzl4OpggjQ5Ts
aiX5IJahDApZ+wjnNN5O8wrv70z7KoZCoAxsMToTQGRI+EAt1zd8tfZc0E0o6StfSSmo1sT61eYI
XKQQRaCa9IqbGka/69EUIgQua8gkoQSFSGuavZJM0M84sOwmSu+t6UOXW3nPHxEMPhE2Uaz0usp8
JdJ+PArYPcs93I18B12XAr7WnglWrYdE+As4G3g7y5uhM5Msk/E6L8OHLMKyInu6sEC/WzOBL9Ih
jDs2ssjD3WDZkhvr6P3qCDSTExoaFCyn9hnsXqaeZCUbhRxzZpNcp6651lLUf1SOgKdnGVGZlR8L
OgI4/BmIhcOVqxFHVa/ACC3vtkzprMSBVCBiEBDL8JVaz2rbgtaAPMq4qT+0bXa7tgfmfpwYtc0k
0JL2IWujk2G8yxp+Sqo8N2JB1xIXYOytlZmfzzA6ZXki4SMarsmjmd2cNBx+2lrZNY3xSrwOFw0d
yLlikPNjAcpy1RGGj1Z3L+QSHDtLATKiLR9yuuI35nu1HrfJ7z6MFLTZ5mHo12xzS/nNATi645Qz
h0j1J8UCW8E8HwaUDhJLsubA0fC0dcu8CzWVAxApCimiLhwwJ2CZDNZzVijPqXnh5+/MMaYuSo4w
BIkVIlw66UBZrM3nSBV3TplWBGVBZTW0IsiSJ0fWNrWKJg+cKXraVDlDEtsOCykjukMVVR/2xpw8
SMTMuPQUI89qwEfZkl5sBfkNo29WNpNQg0JLmaJqlgrN8vtieEgpW2hN+ruQ7FsbHBsGGn1aJbJ+
ctcWTRPkTcs5Mue3RVacZ5xwPs0CzVI+OhI0/bbrTkXUPDszFMx0pTz2Y/FQL0BX0wKkGAlGCLTC
zvSnpca6JuWBVS3MZ7BYCp1igtL5JIQ3SL7a6gbFWnSW5KtEhrRct3QntPEtRDYB7lZBNdrPtK6X
6CnN9F9qM4dBu5aelsUEb8LATySIdachgLTQcgNW8LHraaeWMyAW0ntLAthmtF4kUbJgAXx7HroO
ZbzxZCn4mRqyOOTGBXyNWwzaTNRKN3KTkHKswKPKVp7yYpHNY9E7i0PRb6XSforXPK6GyFaTiV7T
keul9hZTeJieHsHLD9D2dySsrxkKNvNMEkBMKXWrpNLJXsCgg03vyqjSaSeng2fmIHeSPnyL8XRu
Mq0bMB9X56Q3XnsKuAHqWVof1pai6MugdMkxc9RfJulc/4e3M+uNW8m29F9p9DsLHIITcG89ZDLn
QanZ1gth2TLnMRicfn1/zFONuuXbIxrohyMcy7JSYpIRO/Ze61srBbR8rjgkJiF+jTptqL/pC3sJ
d2bs22TdmDgBEOTV+8LcOiXnDS+ZSFtSstz2GMfDBuISNJ6AMr/xatp5STZhn5tR0w8VuStN92Q6
9DQakb9ItdUcrAxYb1OOqrCi8r494BYzTm28HPGkNI9d1b3UPud6T2WEjtR2v7GcXt8lgoqfrQqX
LdEwaTJxHmwTiJKlG+DIzPd2F/0OIUEhVHF3lCIsywOT7Vm2HCK6BX5KN3G1dKgGERaQ/tk49Xg6
jWmBmaU/1GVPRDnYdP3gwGkLygwhHjz7VzhH2bo0R0B0yXgzxQS0vKcpbCE4RjJ+ESzfA3hlMt+I
9o4s+DiYevux2reO323sAtYRru6gXx5S3Q/zDa8Iy43MHD9K6LdhkvLAP6RxwYVNQf4Z4MI8Eow3
xG/g5rTpgNCsaBnDkKaghnMTfZVJLoK5db1NataAy7zsKYWUtVNGPQWwAufKKn/RF88b4p6QWWAn
Z0D7Th7QuxJQRaEUURwZzUlbUMplfQhnmxoIE6ENxu0BfuCqQY194iH6ZVeAPoc4s45TqY8ANc2r
NhQxfN6GpaHHbGIkWw/BfCH2nHZo1KGmLyT+FLOqr4lvY0ZznUObRv2Kan7YSpdoKgcHhJfuu7pP
jwEHNzDChQ6/Gy7xFBf+ftKnpzHcoZ7TUCC3Oydte44zMZvEB3BIkICbpJ64PIaqV5gCn4rO74PW
UvU6r8Vb4w8Qa+VbEzPObmLnHe6wudXmByVCogPM7qLHlCSi6C4AXU56ZN3ABHIFBpfInvgBZr69
ZuB+Te2+4GFvQmLD6HdK+R4qBwvH5AZixN3GSqIH+Bxt7hF4X904b2yJaM01yv5oROdq7F6YE6Rr
T/MLMMfp02zcuhbiiDBQPDVESq7EFAawTTHrgImdNdAbMMQ3/dhTcvnQhm2nuYZ6HV/sYnhSRk/v
s6IfyeTd0B7Gzn8u8Hce7zA7Wrc0pcvEiTaAT8CYLIQ7+mqM11vEQaZbMVgi/G6F2bxmi62t18hk
RqUiDRedTE0mMoAXu7nCJSwqBOWEK6R7J3Y3FYiE4/0DdoIR+R2lU9qBY1s+OOFcBbFL3pOt8Fe4
ywdQcEd31q09ES9kJioSgirAp6TamMchx9TbdUSJdoNMToPz2iUxcwItn7+jzt1klnL3RuaPx3ps
UaBZ1fnulb5/0Jacufv/sV05HB2Et75/jrQNe2zSY7YIx7sYXkmy/B+UOIaoxhB1uwpbqVjyjSPa
UjjUl9/wn3+2VOFCgvSYuBauhUVKpcCb686i84O34e61LhPOD2C6QMitOi96N7M8BCi1mdIaKNjy
muUdl/LPl0/ovkkA9SSROQMGVpliwytn0mhm7VkssA35nUEzVt/l7+9fNOIw2YwmeUmzFbJAd1Ij
PiNbYiVKe+3UnD8iV683+QLkIHAV7o+gG9H2E+FlsQ0eLynXZZOKJVVHrUu972DHUlZwB+C715cP
mSzgo15Jd62OhQAUvpoJbUjqMDn4oYvTqq/3f/3lcn7njWRQOH7OnkU+2Z0G0HRWdI9jbLcMux/H
5fx5/5CyVQQjbauVuQQlTgvRpCBVBrXvNXUKNKh1lwZUccR7RPjO70bzTJNIZhiXd/s2nYOiI28d
Zne/GjTP/E7IYHfwkmyPlhtqdxb9aJxG21gl92/XFVu1kEDuH+hnB4ZyKZWHxl1PxEHR0YAacv/L
+//lyx9br2aS0vlABBVDz1gjQM9aemu4dN5kXjPKach1WTo4ZlxTXL5WjjXRSiMrJJu+swICc10h
gEJE0+eQg10TuQB+RMjwv6OKT8/98Jh7pyzU34imYJoZ9nR5yfDmXIsf1ryZo/VumMab3Sdy3cG/
J0fpCRf2dppHQkRMdaAm/qoi6uaPyFbfyOnBCprzre2yfHC14REF5psk6Qi5zuvoUIG4GGJ6n9c2
GoyNzacrxA/El49j63DYrPVxjWbpUHjlSaPJv/YGWuamCVYXLnjPiZLnV5A30BeUjKxKFfz86Qw+
mEPd8ql/fpD0oxg6qPiAm2R1/3yO3XsHPOh4/7s/vjTJl5vv/i3vf62rzt20o3j/4+t6f8EX3T95
/7pZ2t5Wb8SlygqmQmVBFs9k5WtGDb+h313A7dBq95NvJGMkQUu3qaiXaD0qgJVb+NBhWj3wtFOR
ht6pVRqy05yUA0jya+aCj5r0HkLSAxBZkJLQWB1sXd6QYiDHoQ+fhLVMwmxtG2U+Z1gQqrbFX0mP
0UafEFk0drX7zCNn6L8VQE684uukHIeNXbUXg8Xj7LhHMSR54GVxMPl9+gT2PaWip7gpqyw9kgx6
GmUxXm3iVdft0ruL8pI5Rt19Nsg8dxWSTzCGexoJJgTD5oVjv0tN1+xsW7DcdfrWRKMcgFebN44y
no20GffkbFJ0h+zFHjXGxHa9s5yr1ZJCFzfyNpJM2EidgNnQPLR2TD6NRzRZ6o37mCMLpSKK6xiR
+Y5OJGf9zvjtugDtM9JRZMYkKbXSb5BdaNGIeeOy50/Du44d/khCxQ8jybut6Tg/Ze5dXEc+gvW7
OV30S9ilfiJ8NogiQlDi/nXIzJ2eSfuAVWo96BS/k9x1ttcfOM6+Fq1nMhtmUGcU069Kem+NaUXb
ZhkEyMq98nS8Jn6M3sAAQVJY3tbrYsC0wzdWe37F6iAsk7NEHL8QqXpzcSIp5v1zDhuqyHjOuqHe
9lUzMHOZ1Q7J15f2i3PWcE4958VwIqK+EgKf8U684DjpjraY5jUpsTFhdO7vuhoA2c+gLyWytRZb
7ltd+Bq64BYYfDY/Cw4rhW0aO6N4txzx0y3hKC0xtwDXkmmzaKE7prGjy89jhcmipYIbphgiKeC3
u6QtbrR6qXI5nFvxZtDMvZLqXI5ztbU1glU00a+FntxAa3y4Vnwbov6WIgawcw6Ug4iJRAlJWRz8
htZ1BkdD38Bb5qS5aTLnNNUwqy2GVxlKEtNWnJPN8SUyGAKXbfxLs2acm412wguKMEldxmL8LuC/
rmJruJEW/dg69Co6+0kf+vc477+VcQw+eNyn9OzttMbROxUfnov+jGyFlaXxWIihOldl+YN3P8Md
Ej0SwfOTWmsm/jc+mFN2ZqHXmSv9cmR1Vs7wNRriSzGSZ4H+MeYI2qRNpFaiboAjWmijkshOxzy7
xfRZSO835moKYhvTTAuqozNulvyFBuazN5wP84X0lpT2Dgvl3FQ/J93h6sdfo4eP2SUaaw2L/RoX
1vdsXloBJjML2b9NvjlyJkoRC3hYtIk4nxoChRC4f+e+TDapjh2dgvs6Rfpb5zn46tAJ04fXt83y
fdCLEM1p4IWfxuxkee2z4eF6kEwTaZ0Uazsk9gqtziIDdKn1yLPScQUzZEdZb85ny7UY0vODZ5Ko
AHDeL2nT1btyLhn1N6dYdd+7XC8Z/b8nXpZBMTZWhYEv2e1D/9QSiJO1C9/OfohHq9kZpUkbtKFH
gYbcKIFBgAq6Wr1DF2yxaKts17fN2RkZbHC4foiBt4wTYavYhkTz2tLkdSL73E30rtxlzTJtUqPD
+KDHEMyYSdFaEz8HPSfcJm2CyTPiwIwUta+uXjyZPg0wFYiqM8aa8YmqmIBotH5x8rBacQMStUP7
r2j2WuvteUoXnTD2fvmoLO1H6HtPXGHSy0f29v42RSw9Rb3RJtIdCfTVVPdAMPCxiux9ZdL5GsxN
VQxvNJgsV/+N+LlUPhMCN3uqqum57+b3eiB5xzfw9ifFmZA0tdJ4e3ob/aNBA8tIfiIMyXLr0cqw
qLid/2nYulwnPViMeLC2MtFR1Nj9ui4TuSutCpWrREryI0JLt8JD+jEPer8x+DlynsoYXgWxEplO
TGfDvFJZn7QmTrONT0mE9U8Cyd4FfZ20lg6njK9aIUNrnZDZlWsTUS3f4sR5ZWpBE03RQSa47Kur
cPf2hvcIUXynmu+hHkLbdfWrXmiX1IAvnPhvY8QolEkhgjiCp+yZoqF801p228qvf0ZxSiuwDpdA
z2bbe6GxxRRtryef46mQ3xgmifWQevUeqwI2r75H12bqVA8jtlWz/xV2nF8yNd9aR4dJGxc6CBSd
Znn5W6ctyubaP5JOwUOJmmBKG4Cy8cssf2oJtiOVtdwtXXcy+pCbCEH/Ni+ei9bAONYgasMGrbAy
UAKTjzBFbnJJ/PYdxplcAREnAJRu6opZ8qfBUGCP+4nwy4Jo1Ji1RGgMIhAmFIGG0y2YNa5nSvYQ
alBaoLNpnauZPqvuEm3bx/rVX2T0eh0eI8++eqMjnpsJ9n6GUq9CXmGgxoNvlzKncACcEEXMdlQE
5OD8DClqTs0Mi6Qa8Ioo8DOzipq9xUFs42YJSVhWZJDBiny9cjhf6rpuMH6WvzNj2Oc+sqckK1hf
TbMOXLSM8AWQVpWq6I4JmVnb0asbIrL9l9DL6+cuzWihCNnvKDeTja+I0QHil5xKe3psmOedfdG5
ZydpzC3ekhihmF2djcKvg8gwL76Zf0a9O59DfBSHkZnY4LvNWS0fvApW1Wjw9uLdc47m4juZxvxU
jbTI9XouydPigAgDi87SEqTd5srfLjbMKS+MPf2zBydFPXf/4CliU8wiKBrb32W2Ox0TjMYxN/oq
cgbiZxSbqCEwaA+ZpD/GVnK9fzAmlHuaj9JczDePwT1g9GFxJSL6JI4JlgcZMNvcGXEWpgTl9Kh+
zaYS55HNECKzgh1fjZAylNSfqVX7ZxfUsD4/e3ZWYuCwzZOjKnMVdky/+mJoXzpjLLa4IqgS09Tc
eSm3XNTZ2qNVvUaqgry9/MGJjGlrLDP8SoMEIWwyUkwer0CYKLozKedrPMfsqw7VTK0DK/c7Lo9j
luIc9+WXFF2ys8zWOeczziqjTfYOE7q100iglTHiHze0rr4LywHdqbZxcMRfczrBa+EOYjMPZrcz
ybBedensrIYeIurkawzXi47v1jMYnium/JNOz6Xzr6O3G6x6eua7BGbakc/ZMOlOwXCI3qiQ4fXj
2hkcvueOPBnjHE1scQRAI2Y0QXxm2QgsByzUSYsBrU9K34PNPGg+FqOYciJPjfSkwNBWLenDfvPU
zVZMI9Agv4qeOSY6hhizdhlbWwVeTO3uKJR3yGO6gMdMsKSGe21MZ27SZkIwuukadqZE8o8tPdo6
XLJd7dCI12r6ilJ2XjD0qC8QD2CiFMcwQVApLUmt6B6jXNyqPj0YNP6ooDSJe+nN0zl73A29qhbJ
Wo9ggsyc/AZL4c9jA90IL93Aep0O2A8u0di4lzgd893ctQ/1LM6zJLR4dNvvWa/98sUg0JIS1xYt
8pYKgIosuBDodTi6htkJ8JjPYDoswMCxwszqU0zTde5LItp6wlx8AisqGXlBTA1nVWybJaaWxNU2
dhslG6+YooWO/jsLh3bf0c1D4jRe3TQ8Lf/NNrtv6hLI1fjNe4xIjLFm3AI29ELzpZ6S6QFGBadP
1n+r9sBZx9+hiz9VUluNRhQiZIHRlk3wGRLKFMHsjDgUlmpRgYlHALUGiA7UqFNLxk70mackE/jW
RGtgquZLmvzMS9s/cNingepIElDbqd6JEhlmArqVdE77kpUQRd0WS3bk0wRrsyONV4lWKyWzgORQ
VlCdGZnzjksmvXXR8K0JKT9ipfZlxIFtHtKznxKm2BfiNI1qsUyT7uVTMjkGYQNRZkVUM128t0ZO
1mmhY4csoq3ZDOHRcnKeSj3vnuCw7lPxKwSMRg2O4npktHoK0/im7F47hMyku8ggnT4p8SnFxkmm
oxdUHrCVLO+LTUGPcLnH9Y2yaA3Pftacps7YNiUbBmC9Q6zq9qBjvkptwbCnnx9zI7/FTeHsS18C
NHCN5FzatUZMtfvAfviqj/V3HiESszS0nt7c+gcX8AziTu3BNKs3kynUzlHdZ5mmw1HZyROq4sVt
Mp6nlHQwlUDGxFIF8Wp4a7MWPDx8nYmZx+jQnHUADsVkSa6dlAnJPH80fatoK9pnqWMfEDUnKlPx
fDNFDrFSpkfuL7C4cX2ziU0cG4X5x61xn5fioGakNNFjWfcC/7h98ogmsBEtM5Ww33MUEZbdezhM
egzdpfg0ZgPITObRQ2ciAVaqDkK/+7xb4+9XrCi7fpMlDzHGpFBiC51fa3uvE7C1qj33JLm0QdlW
MqgEJWJukGOXUVmhMMf9iUKEPjBNCk+kZ+nbj72CuXK3UNzNfvrQ2SeHG3wd2qNauTZcRxtF/7UW
T/evarsWhaaPpxVMAWLvkhqkjyUKqLjxedPDhMM0QgTT27mD4++wYVAVpN7VsGQV+A1pAqJML67O
3KRxEI5kHsHGiOMulS8t/i14ga7Z3q2ZeqR9RlPxwlmfmdkMGSsOT5mRUWzipqmyz3iI9L3h0AyW
ULcyO/ksBSJWJC1kPy9ee6MX22FggFsWSJhCngAyCDl3zl25izdLdgJka1ACGMAxaSLT04SNZ+HD
qodoHSMb3VQTGVQhA06vxDwXud9zmnFrTpgv5Dj0a6KtCRFrwkNuccXRRR0LjFYriQNWOWhmk/xF
NCMvnWE1pmeyF3V/UxYVF0m7PaMs1JJhW2+kH6rV/SvdjAPtfUnN7KZYRyL8nkJQibqJlY4Z0kIg
YdGc8mDwtd8gqP110ZAr0c9MaDIM1C3WEHRWJG9q9K7IW2hw6Mg0uxk1vThzKK2V4fEaWZMGcYwU
YjDJzU77c2JbP1yD9YjM5msVU1HrxNREJut8zPwYOSPPgv2gDaCQdNN+arhJ4JEEntReCNfz13U6
fe8UZzGnZuqjJbzZggykeEopjDRUZlIGy5VhGAl+0aO4kyNZSCMKDxqcOxdxoVXkHlzN+PO+n8yN
e8ij8jClt960fxJxhKLW55/c23ct3MXlS0dqybHsv8Uz750BxhWnZokdGhEKsQhL7vGDMKxy59Rj
cUp9gjhaDARSdeO2iDnkgsvmmJoP2qsTd+NxMMS+0fXrLB15aRvVXSpm7oSQ5gc3K8fDUgM7+dDc
CHjl4DCJ7yoaxK2njNRHs8Xwl280y+xvWbdMeOaAWVsZDMOY7kvlfJcROU33D1qvPuJYi46TVtsb
ErnPWqT0cE1nrg8MDiEnYrDe40FDPksA/WUa9WQfzjjBWUefGLb3u9nUn2q7c7asJfbJUhAKi556
iASJmiP+Hg7Th58bJmQn4zEmSDHoJm0zOGySy02lL1iHWIlvGlnrQdot14/22tGecKaJ8DgLmqD8
lufRJxi+83fLmX8aO3eFwEk/dN7ebXJ/R5PfWaFFYHDX6EE+6O1hynA83WW3huqttWFCR1C8exQG
/Yq8ns2wnNTM1ow2UHJwLjL640GMyDdOvqU9StDMxc1A/fhoZ/XVHSMsZXPQ4u6RhYvatE24lwbt
WlHJIHGgaMqd7Fl0dokM5wuHnRc4FgJsg9P6iugmglubelpXLVFvg/PW1V7LMYhyKULdU8rmraUy
Xjcja9B9IaK9QoCKb/mEqLIdh7lm87B/zuVyGlUuZ/+EBN6Gp99lLsHsnuK2WTVjwuHWIgPbZepP
Z60nKPGh0EGWDOHU7HUoEVSK6EVMgaIDPCmvxmqsZP9uaBiuQ8oyAReGUp+RcQdEMm+PuF5Q2/Zs
qvfr5DjftAFtmjDwzJs4hu4/MBnUM1z/fKcP0etMIRhQurLXw0AxQAolDNG3MbcAwhTja5riMeCZ
DKAZ4cZSiCW8IaRoHWlk4qqjo8CzmpCQArs8pWfAgmUaLDUZcp+u6xVVD0OHuGZm6h6qjDFeUsfH
1o0/F/N/J/PPouRuQkiL2Bs6qDkttnOvf46M7m3itsKjBEnlH7eg3jL0TvF8R0K9GEGfsWKB0KZe
ITa3uWb+xP7oHRIj/oaLXgblgBENKgRlCV9Ude5uKmyOvmFLjmumf+kY2OmWeYHesuSHV2hVrMnO
cKF1Pa1dcDBk0ncwqxGZoA+QSyA0VwCri1E8cY6/ahEGQZdInvtK3sttjygCzT4ruZw48GV8uWgp
+TCI0Ko0009fTpd7Sx0biQWIED1GJipacOkUaMI5u0ufkqV93oZEHaybrLjVrroAeqNLXXx2hmqw
EfPb1PBvobsy65/3RSjjwKZ9vtKW9/GvNVENR83Ihq0/pJ8gm4lMszDL5ITjmL11ylMEFPbgr2Fn
SfjHD5xJ4mvDFGpV0Ld97/u4wS1SRdvcJe6ywHOoD4CDK0t9JTR09s1o6zev0r/G8TnyK/ODRgWK
53Kez4lw0r1tzS18NtcKNBpUlU46YNVUByjN6mKN/aHoOfz5hjAvpHmSgj2js66mcEe6CM9JCCGl
RL6Jtp/buQZ5sGrcnG845EHSEkPnaeWnXS7c45zncblDWkP97Pzp1TTLC0yB61CBAwnbHmQj+67e
igO9bw45ymCsR595WO4eW29YpKgS9WUlGP2MbZZFxco1YsBynjgReR8z4Ttujs/ZEdn7sh7ynKA6
gEYfJ5+xG75UWfNYzuJbN8W/8tzZx0PJqpaSS0JXg5BxWvhkbz43lNfWQIfQSpbOfk65K5aHqBl5
IVnR2JvtxQpZ1A9RDbMRxQ/J8ZQd+G671TzRfNNZkf2cUOLc3d837JCzrW6eMM1BhY3sPEgZeKj0
1J/M1vusde+QCR93oHkgdBV7Vlf/DKXHPcvNpSv7ZfSYkwsQhmFQ+sW0KhuWaNL7VnPJ5uv13NqC
QQqbX/rpYKZeRbO/X55dM5XztuDHGTXvZexY7lo9zVaa1pEfRq2olnJihCcnGtzKXvUQ1jwMeolb
WtLqtiNxrdDhre4/edvj0k6dibBZ7Vn1QmMcj/2NKqKe/au5eIOnmY2AZE656nwWuRiv1eiSB83t
fwdR3R+XiIA3DBIXDe00vUXe3wgTglIQdO2aZYnoyw2GjTdn+TTPAyje1iI6jl2lwl8bFIA/KsNf
T5O4wvDjKoBgZAEjozQRc7lbPq9PSK0oXb0g75EKIRlqw4Z3UjAxnS5iCFVwf63layULHHgkEJSE
Vd6PO7Wrm2vT4klSyQVH1NKlZ9OJS2LZPQtApkk7pNSYljgstrXipvDwNOVOy5tXsIepIv80C+vY
Zh72sYWTlZJ/kLt0FIlwRmDn8GvPfjrBOz7ZHnyqeDnbFxrRjJX90645qYSQvwGfo3eIa3+Xa7qz
ofJ564mB1loOd9z9q5wcmfXdmuuRbswNtHQKQeSHGdxhyVG8yCkRXM8PXOBHDHcwZGiD9dyYNphS
bll28XZpVxBzT2Rws2yb3BwVnvR5h0VD28wN7jOyr7nnPireOYIM/VeJscZItEcyEyOk7D5TU0HM
Hbq7ddgKfWcQ9xyEUj6LQb11yykrb91T11sTDgq2aY9khDQebine7iCfk8/B5KFvhbNTPsFdTkZZ
2+DiwIDU7iMk/mgsZyQls0/LeLkfhzsfqeoFP+3v+9qNl45Gg4GCfaygqJekhVW8ZaNlPXtNnV7d
SXzlxScYs/EbY1B9It/NBhmLYhkia1gdSIqbjo3RZrifhR/YbgpDkNDph5TeA2FjNU0Yh3QAv/CZ
gVfeM+OcdTnEZsC32GIURh6E+87gCTqINN8M/viaqSkO/DZDhDNJRvx6l6xpHpJiS/6ePhjhRZtZ
sUx3evEsNFE8/Lg1ekYrjT/veylvBj/jCUb/j3iy24NIhmbbTg+SjteMbslLwze/NFribWGvSuns
+gjX4FwvWSXt2SBzF6up3247S7HHRhRAmBsAvcflvB2b7gb2CFPLlOVPhoXypmL5xkjTI+ozVXqR
nODXFk28UtPL28hp8WlGwKnQk/yF9Pn/xh2ENPCzwu6WRHH3991Xdf1RfMl/W17+n5/+1z/Kv9//
HH1VwY/ux7/8YXPHAD6qr3Z6+pKc/P/+b3+RDJav/D/9y3/ABF+m+uvf/+uPX4yaac91LZORf+UM
egKawP88BOzyIym//gf/4h9kQsf5m285tnAsE7SDZfvwTf4RAeYafyMVy8Np7jqmAycA/tg/yITC
/ZuwPVALLnR85vI6wIP/ngEGtNB2XUBDuuHrS3H6f0Um/JPrgMYF1hvfCDiM7xjOH/iVzk11rRs1
CHcTpPSlLjSYaQQonc2fxrH9UC/aIQogstsH7EX/4ULd/oIh/Bca/bcqKTsJs/EPwBogIKiNtu0Z
kElgMxp/vHhV2lUDr2OmIUaOKBaO7kT8Njp3+rqY+zGle84X+vz/x5f9g+uGmM7u24SXbb8p/KwF
gbI7wGRrcnNCCWEa0Pv/5iX/ZB/9+Yv+wT7CWt6GXs8rIspS86PhohvdRMjok6BL3/7Xvx6Chv/0
cp4B/A3xjqm7CPL+pE3KXKvRLTb3lTk8Io7YQW1ZNHeUZKR+UQaTi24tmcSOH3XBxMnt4hdDtopd
u1gxgsTwgjAj1UIyLh3fX5cTk9mhIZRsbgsbhoWFW1PqENRd/R1EsLGq8JRtpwJPJL1LNvTVyBuP
4MwtaY4uFhur6HYZE2JaMzCc0uEhpFtCpYAaxjEoLmeZBtjwwHbfTXF9HyBqxQGmH0RlPsFZFjh8
xhU5pthOZo4fllNcQ/R3wJzbgOjH98xn89eS8dXyOCeCcn0e3Tx8vqjE5LBSJ/thmPVN6OpgHuk9
GbTRABr/kNPInWexfmPBrsrp1daBQZaqw+xhL7Igd00z7eIOJHHb9rGMFVEi3U+roqIKZ8YkpfVF
ePYlqZsP+hCvA1ltUsqLZg/vk0mkpdtxZeeUsaCks5EZzNUHOu+OHKP1jFQ4dz5VImtOWHDo5l40
yIiH11Gye9V1+6FHDW/MAudOtO00EdpcVAA0HDASgVXtm+wnw/EvMtsbgtd4J0yskI7JtzKjrF57
XrE2yvmxMqpdPeTTplVDuOGy7bVm+lZqRweNEnhFAoAQoXJ0xWmbGEtOdLIRovpwaSunCZNANX1l
8/gaw+S3IwRD7fg6DUm8zhF99CXi0sydv7BQv0b1L/jQP5RsgEZ7S3WVEhCmNKDGabFxh/ojxP6o
uc7WLBkPWk7/atfFlz6QPdN1ebB8n8IaX/XJfpiqm9NQWWdScKKcgZXaNMCofhinP+EUqwEl4LQu
Nb6kqjbClAQph+Uav9YQKK1m5rsM2nKLFk8huWoejvHBwXSF7HV1INIcJ3olvjQALjtU5mtR6Nkq
04ChDAYOyeS3XOrDQjLxibXunFkGrjELQIOZt9/oP6LqruQvv0J8qcXuuFEE7BQZX63N1peek2SY
R9xz5uysfYf2iFHBdPX4QRoBbWku52Kt96he9dS85BiN0AeS/9LwM7sSWLzRPoEcorgxjHOV+rjw
NNpdlo7+M9fiAwqKDQJemq4N90+TdcMqzjlc0om4Ix3jrGm5ZfgHfbO7v9G+x6LThD9g6Nz4XsDI
Otb4kIsxANismRrw6l1gxMOFWvsRjsBft29JhCyY1uqnkTokvXr5I+STlJJezqtOkLCMKxZzC79d
qBlIm+cMlJ89Y0FxssNy34xT+ZIVw3UybRj9efdhNE60hjpAXgQTe+GSIaD5oMJ7E1vviHQcmOJX
ruFqn2J93yt05sN8ck03PSidkVpN6F6ftTeUaxA0lLwAdHjVyhYvueLy3e88Hao96265TBg4WPMY
5klT7NI0JKgrjDb28sRVCLvX7o4mxtbv8YTge8IdJ8x039OPUSa5GhEicJAmPJ1ZZK+A2H0VRvdM
xvI1M0Gsg0VZG8sHCwPLWirWeEHQhe8Mr73LNZZ2++EuVnfXV1jySBxJ/QlMbtSseJyndf8W9q1J
1YaMu4B4R4d7FGvWz7URYbgKVXFYbievAk41mSxmUZcgrk9ec+utbUyx1T147XbhPNoV7keHBzLO
GFFXE403tEWhziNOtwOKC0v+fTlCTjDJxWWClFzZKlupHIt8EfJLARjXHV4kjcQXCl6x6ifeEWDE
xDQMACXDJzJ6+WveVDGbXy1ohpXl+/vZcp5ii1koP1g38snSrx4TAZIEurtqy1fNzNotvWDsAwkJ
6MtNMXdb263efXN4bfrptfWXRnb4wIQO/3eCWiZKx9dlRoZ64lnNzYZFFXn4gCOm4udELMsa0xYf
bWK/NuWmj2oXEZUFKIkGhs3dyFrGqMt6HET+aOjFY+E3v/3ZDXoM/ZG5PMeCd3QeuVxSy7aiR0mj
M8tcMwyg346gWGjFMZzlRelcChKb8LEwyom5rEhUySLUWIPgcHFZY3RyICnIzHYWuNjkrttpvLS5
xq7po2ij/frFvJS1M01e8u4BqE0z057L8LSyfmo+v1rkkS4yatNB+i1jsOl1AhHND0nrAKsCyTX5
BPllvv+ChoaCt1Hx8X7Dw5j7wL2EPZx+rT9vAE/S6DDYR5PK3rmy+86OHK0LM960KW+4H07hRpfF
oyvkha39I7aib22Gez1xBZ7QOTuDV14pFxKJn9BQIvUt6Exro9r8czacep0uqxoz0Wo1GBnahnYG
Tc/weZUMySZcBDDDkD16QzvtqxqlQFeHiAhd+ZhOJY0CH9aN1zo7I7ZxSZY8QnE7rY2heGxLHgpz
HG6iisHnyEtTkpazqOHzZeeLu/zCTPZRaJVCsxo/s0efeAsJ3egrDvQIO73htcbuvxW2Oa+ytCqR
Xvm/u6gkZoAdAAVMjYpMRxPLrwCFCxeAjR5rps2k8cQePTS76KynV9+NCUkh3oFVVtvVdQEYKokh
DuHHmuSpHV5mFEq6mz10Jka03GlIQRu9b20D4lSZvrUiG81s3B7LB/ZZlwPSuotkvtFtvhWb6i+i
3DY1eeb/jafz2JEb2YLoFxGgN9uiK++62m6INmp67/n177AHeIsZSJqRVIZMZt6IOIF1Q+IBOB1T
/ik7LNxz0NE8Psiv2K8cU8v9bGBbEyT9YUy6/gAHn6tU8wZE7OMigIJSe8AqcQyjZdTedYNLuS5H
/qpJ/hgl/PolkaCoapnKL/1u0GuQcqF1WZrphvODmHWP7TroBnxjtKAPYwuKJKMRxFR4U1Fh8nFm
eg7AKH0MC9N3mWQBkjO82TLteSIvPCtwxlN4Logs2mAjahUYRJkr+FpDdU1WQOEYu11SF4ptISUj
8N0ga3+p1NTTfyF8CB1sa0yTfBrzsI0Nu2TChLq2ovhl+S4M5q6xmNknMjoSTi9ceJNnAGHiWgsr
J29IgYj9Ym4FtTnKS31RRr04tEv6EgosPgPeEFdZErdCstMGcWtaEuwpCiawwWEuBAnKtoxmqVrK
4bIicG3pUftejIpGSqVhjqfBkdJMe+6GB9FplXne6gum/L2LRHPDP/tZ4ZneqCODmfaH1W6kBmM6
hgqKaTcRbjLHHrdgXzISDz7JiE+b/15ETG3VMNM9Ml9kYTlaU/yB6yleY+fk4ZUMFlAUsTcoCXMr
4EMI1oVeIoivQhjgT+iqrQ7IcrtU5OossVo1uggvY4cZm0PoJo3Ux6zEdyUycsfohnDfyGpB8h0y
lmIFhSOVbH+w7Db+NJlnlUFiETMe49mbUBGyixPUB83YwRv5Cui7djIhl31oXNIy/QwGN1UQSdUp
BjzNAsymoKNO1ewIu0VhJW47ubwXGbY9oW6/W25NpkQ/uN0I1A7Rt0pGlskkcMCEAjpcrYtjseN1
krkLXBT5VJt+FnGQ3KnIiMjhFWC+l3K3sOTWghWzwePF/11RLBSxYcbcL8EpRg5wLKrCjIYAFqtH
OB+lsdIxExQMx1UZoikjr/UkIW0iCbBbEpLQnoTgmmk/YcaX3epl4hJcOGGNzlxiL7HdEpaaSi12
ZzOoXSWOv9JuyNwpjzmBJBgPLbhLlragNdXY5VQzDTZB0UE8ruHKU83Bk17CSCDI4nOsQNkO5dSl
ySa1rayGfTJqn3k+OGy2dqR/hyuNeCwDGpbbMPADHuFesqoYytj9Tg0P4nFKvzgV4U2VGcpVtcpe
OId7ozCurKqQJzr+by5jIKNKVawcaK8Q5ZfVEWl3EvrvH4VZKs+gqgSb5kQ+qz9lJErvlUi0eh3V
g9iIfEuqqeLGHAg6rCYDn7AedbJtUU5ADm6gxkZTjmqMUaBAd6iXHcJdbvfr/H9S1bNeaj89B1ak
QVRMdPNV5eehrxo/eSj/FuoCaUdjawuWkBYome9VVylKmPR6h9UstVtxrXBL+9dMH+5GxQxbKqkN
0rDxhiYg5UwOulsTzc5gSKMbGQnCUv+rNVPgalXLwXZOnhUxiwBlj+OOPepZY44uZyBoYlMpPUke
6kPL1gK3jCDWHYfNlMKrgqhFULVk2duew4bCJa33ZBfE1NNn3LOhEXhKM+FOaM23LpU0p1GFp7gy
7nJFS1Yq5K2fKavpDdY4phV2zeh72MXYxM4V7UnJ1hq0+KRowVNwwqek3Vsoi7gViF+Qx0sSFcN8
qTF2H/i9CdSXEs4c2aJix8++jKWLHEnQvdHC80LfeO3gAWC1GXxFfcXK1uFBt54IAnU7dlYIgZMe
YGZaQauWwRI+akc2wrk/TNzX1mhdQOxzImdkEPUjxNW2KVBRTNMj8/vA7gB0YfpSm4zQJlp3n4Xn
hITkrmAyG2Q6VT7V9LWCOlkUuc8kTDzUptErP5noa3y6XO7d6EJw0x1DDa1dN5KnNtUGTUKfOMW1
3XECIOiqSTNudWKtsJLNzZ+myWmTy9MiBTSFDRFrTfCHcb3SMpUAlSb6Si1jGNa8MeLE2EgWk2hW
SwauGFdjQdnj+dstAnt9kJmzx1cVlaHDBGJbmCIZNQMgT8u8oUgpOitZaxIDCIC4bC0zPZRjdeoy
gtWWTqE1mqMRwx6KVAo4xciriL85eqG8U1jkNhLYqAGNwRCijzHBQPTdiMteZVezqbT6s1SBoLYT
dWGSuq9FoHswnxZzAldVA+RJ85u41P/SeYY2xWdoNaT/o0ScWf+5fpkXbvW2eBdnyAAlRUhzWd3K
WPisSACiZXP4yol3D7NqF4PEM41tDoKsde+AajoXqdRxHDTNjzimMEzgJlGBAwYHrLW3AA8CRzlZ
NHbde42TbNCVkb3afxIlpKSsUEd7VrHQ89c8FSqTw3SFAATuAAne0dGuj4FBaqkQsaO/CJNR0CCq
RV4g5WfZZAQWY1mGPJm5eUFNL57+kvoXT636f3lb3Yc8ejKK4OVPtdSzmiN7VNAGnrGoGsJBETXB
ySO1QQEtX+F3yg7Mv9ILTFdmHrWpR2RHdFUKdM3lUMFBzUJeAZ/ucWqUWxurJ0VvgDiJMKaTSvL6
TJl21Heiw+jmVtXUo7VgwkJIOQkBk5SEr41drXKtCHl6mC1XwYzSpFlQfZUTimOkuZdn9bNYMD+Z
cIkFqyuUuJFKj15+1VcvhMQ0iUJsjncdTCenZ2MP/4RFMKApUK+Ha6dMDdOhVe8T9RedTRLgNsGm
E6uxKTfVCWCIOyIzSPrbGdcM5Mz+V4/02kn8P329qBB55TZkj7RK13A/8fFlYLSbHIGyloJ9hqtq
g9k6y9Niq5elYTN9fsZ5aXnr+Q73U+PO9avMBAMfHimBguUNLJsPPBKZf/Wb1tW5N7gdozmLjlnC
9mdWhX0pyvdsbN+MogO3MRMUGvL5nBqNxYIC8UWJdX82Uiq3SCf0klTYY9vOzhyzhK3I2rRQAZxF
KaLSNNBpMxEyiyPCBowEt3O+Ak+lctoKSmNj6CS+nlXKa58Yxx6TvUfwuPBVvMOHMqVVL0H/VsRK
2A1acifxm+9KWbsptaIcCjZBwbrUpzCLxYCCySlpueeATyA+SzgNmPwqYZjbtUAQQxFx9cyL8hW1
MErb6iJTtwuICs+DNc9Y6sfGkw1D5Xa2TviOml0/ZrtBli9ZTcfjBPdBDevR/2usyaHhNEPEwIno
CzGP/57Vem9l9sgxLYk4NVkWD2ytjdjqBgadkIYYOeNC/eFCT2YP6tHEqQcmhiO8tPosZN1kJ2cE
V0spiYy0iv1nfKnkjEAIk0yAMpdpHF+DBDKcLotkAudo/+fnKg2l2dXj37qYPMMsb3aWhAlVb5m6
NrRkkvrs7EHOM7dRGbXW2itUZ8WVgdI0evNT5cJ7BiqJWN1EGjflqZBpdGOuH6CMCiaRoWNDaXoV
wmOYzirmudjyCyNpaMGNPCkKNHAW1oup4e8Fc8iEGQe6q5mpl5sNVFV1n83NQYe3HglMDVuLJ+Y4
lexYUooF+SIwOnp/xiqumo00pyiRq6FRFQWd/uTZm4e+ddT1+up6JfapiMKqm9eoflw5tPO1HN++
9UBlXKfJL8QnTnFWuG0YR07ahByN3vVGGql15MQ9+VPT7MocNkY3MnwkDMe9ImW/f4p3GiW9p2ls
y+HGYfeUuOa5uKcDE98fukEYCma8skZQT5kiXIaECtRpOhaFtJoG5fSqVsIXnZxxmBqOLFafVkOI
acS3hr5YSvvwQxd+5QWFGSgSoSUcp7hlI4u0GogXZUBUoBF1gqCZ4TM6SQ1oiNVDxVthl9WPN/Cc
R0HlAGEtkmbXVvpTTKzvs1UnfvEMatnF4hXYgyY2m9qoISqsRoqUCPKEkGgrqxGpNfKjZkWM5zSu
P9D55BhXzVwuhMefwypWRs0GqRK5SwC9yqBgYtPoTIIsUHViHY5MaTGjrn+y2JmP1pzJasDoTeX0
exwn8Mhzfovnz6W1Ep8pykkXiCpEmAjWp2gMhsCm4Woj4DyFaaRZSLLrEHBhNl6O9WWUkUk57HWQ
AMrnsQOWGjbIAZB6XvFzrXtrWQdpqF9GgQF0J+4I3tj5kD+EHy3An750ho17xrDnSAPwGXtdpeCl
ElRPGyKvppipV+vPWtvNDVXOUc2RvNWCLz2gcBe7LZsrz1JhEVm4VYxYQoHWzVdlUg5USiDYzsum
6KQjDONNC3M1b7nfR96FWTafaUOnAVhgPL5a2G9at2yGHzrTcJFJ1DCDu9fSkI170s5ueZ9o9tVn
vHryRAWolrNFNHjmdcQ3K709hhV9jmYvPYQKKLYJzRBWEh+ksNaPR7eQwKLWlBKTAQiGYqq8Brj2
1Lr+NOUZ0aYXbuxQPysMhABoXpPQPKIT3FqJxW4U9lWM/LzIzeeUzpU9VuVWj3lrzVR+Mhh8jSfl
sQjqY0whWHXjSUBz3KSKhd2lAh3NFf9JavJJFYp3teEXUqE5WG1Pj4AG2U4Av6QL1T2rgJG2PCzT
RSOqgIOFOdbbn02niq1jzrWAf6r8VgRceV2DIeLPTDi/5JL0AZuVj0WVKZDhefdneTFKVvI+h6FX
Y8UAVfSfHwOpmgSQYWecr0TiRL5aJ1i4cnAF4RSdVheHxLEWyNLk5Li3bE29l7pqPSkBVQMxh0Ds
dnYRwFqcWjP1m4o9t4bMoieNbg+dTLJ7N3NL2lYQDL4oNuZmNHMD324y3oA1b0knf8gJjqFYubTM
l9xENcHa6dOVg6TB/ByDYs6sSdZPaUuKYW6N10XT30Sd6kc5Z+sUReXoQlSMVgfGn2F8SDi5i2HP
phPI4p9PI1qtLH+HvCxkiqAObOnExIsEsO7pPJ1bjWU/Jlq/ycOE14Arbpkx9nSGUYGhK5+kQTHx
hTLRm8ma4vOZYcjLFYUPQWfdxtwX83/jYH0VJjwS8kKQ4ev3aWC16MhwDuZDaCb+vgQrS2ZR8KGF
WH/YGNF4IWamTVwZNTGhYvbvYNspWy1oIIRzW2WKhJ00v5lrpV2fsEBOUbk3V8+21bMtMSTjMUjh
Hd8wA9RhJK5e7f82LDUGGuAZQ3Yg+9QWSYM527hOSVEesaZUN13cDYr4ko9gYNpG1PfaFL8mfR3i
9qM0JJ0Vj27V6FCi1VEJpT9r9ahuyekwFoh9IO3BIWfvQjPkpq4redvk6R1fRn3WzX5XYiP1lzZM
fCDqCfQ2PEPKI5qnn1bApQ3Tfz6w2WsOGpEvYcot/BtIMAGn+X5aeJq0JQ/dkC9CDnRWKj4z0yix
GA306GnPuRCHO9wo4VZ4rSGjEC7ZLY25x90O3mzdp/49CwGJ4/KV7zgAeBpM+jnUeGSDKDorAgNg
HKOCm2mnWqHPWdCAXwiV8fizPzZTBK6ByGkctGijEzKiyJf3t9DjWCg27RjcOg1nW4117+/ShfTE
EV/MNGBOaxEglVwKEIzfDGuioyrWUczNq4jd3cnT4Qy7lOAXNiwDnxew8eFjdaGZA266v/uc88qv
0vC9Y5drYom5cl399mHkmgF/LPhEaKZVqTjBjK13vRoGasWs9TWWa0FgnS5OZzK6qEuOFixadp2U
pVMWpb6JZgah2KD0CrkX48Z2inE//TnAIuKrhAoWovmmbsf0W+3lxPq0RmRSLEdulZnzNqGnl4Jz
6lNEifRfCdXbCVTmHdkQ3Hr1SWGwCFBgYUCXuTjusJJlZAmZDkc4cl1r4am8tD3SNwAmj08oGcZ5
L4EbcYpicWDCcw8q+cL+hBcpc96Q4ctuO2A01uo54uwFV1IUXHOi5VoCh2NFlrEfjL3U6T806Fl7
pQ3FDa4AxYmMbjr//QjLs+RwoUoI+lPs0UgAkJamRoyruHNFHhFdSFOiShnLZmR3bFeY6xxhrp5J
Z6Y7Kd0a000WuGeTLqf3IGormiVnAP8mq3UovcpxcECvzPbSIHAn04G3RlakC1FCbObjENrMGpwo
ofEm4Pm4bYTpSisKEFwrjy+dmP3LVJ4yk95AcGb7qAdy9lYnit+Ilq9k6juM6um2aDNHyfgaMZnx
wiX5KUQDmVSm69yUKNfqgw9CUgZyvwIdMP+Yx7BnlE2De2Kcisgh12ZtBL1Lztaap6mXgcxHXL8W
1Ly4JocpWF0gvYh+JG8zr5x7Eheo1nC2q0LLIekK8tYEB6AxWZBrBSNhXcW+UerfIwK8JmfcsxVk
To1IeTEmFEOU9XVcH2i4MJWqEXngJUSnlIQWjbiBqRjPv31HF1RHABFfxHXgHLHRYug6Re0z+v8J
qvgkdIXkZIrI6C3CGJhb6BpxiDXYCIPXEIrzhzF4htJh4V8eZY1jfDLafxa6vCMA/1SZ91YdHkwE
eizpycAGGWnVUZMYz6GhAaeSl72YlgsviuN+wehciutjVUSISPnQ7uoqPedVDepPBoSvpa1XKghY
UjB8gr0rHlPPKNZKIXQ07TOs7nI3xjg02bGu0b21bnxt1lDEfdBC9WcwdjbSebU3h7PP7madgk/D
Ua1UCslXUqQaPMscz0hxaXSNRg9JbQKHB5/JNnBWdwH/lE1xRh3fB7oIO9gAjRwW5omAdHeocukz
6/BETjDv/ZGrEdQlezlcl4tbGkPj5wLip1qkRyWdf2UEEaeHcLuXmS35alq8FRFip0VAlsULEGs0
eQOdAgfM2bs2LANf1zp2R7LsT4nAxbcsLToRBTxSOCDvCuRNxzEGgB6u3gmaiFWDQelcjE+VSC2f
rvEIZWODpRKtzzSW+m6oILVr/JWldR1lBp36MnEINwnlCUrqdclwSdVR2ldLTq1CKrsFTOVtzHko
rKHN0LYA7SCUOHZYUbv/+1fJU3yvSBBksbgv//+hLHKBSeR5RebDqk4wsD3/91vRD/lPf/9v3TWL
8vb3J8TiIwnkTYZZgZMFJOFOhejc8D0yj+ePpdkt9pQkeBbDSgNYe3oUsdlcspE+VakIFZ+TTW4D
hLJwoCzWzeIOsJVKmsFYVNZWsrxUKEI4k+HFgl34edeXsiEyawX0GHCxFPJX0Rn/0tscCtIu7qgL
qebgUrXjIY2s5cp7iPdiRaAr0XDSxv0Gy791EeWqIsgbunMoU70Xox5Tz5JigPmnaaxjOb3wGNtS
9H3+vieJB/qCbTqAj5Rm1pHc1a7QutJLquo9jdKOScL4nuSSnU/BcBJJ+PqjCXOQsggy8pZyChsV
bnjGd6gQEpyqsffQ9Qus8nF6yPPJt2I+kRzcykbOteFUl3Dz4Gxuq5KznsyWKU8KL7aUQxMHKTtr
8HB52XhCWj5PMsaMhOr0Bd8Xa/PEN5j3r10JrCetnmY4VK4kd1e9gV086lQfBm1zYCYFmW8hFtNl
g7YXVjRXJKXqjjI9rNxkQPlpyYLQwQwvfxktsknXslerJPgeG96oBRVf7x6KH5PSmiqw5CDm650O
wIV47RTfQUech9EwKBpPDVeiXWuPir+rRdRlkm4eHneOPmPoJDlZ21DUsfSBQYxwQtOUM5qeYSjt
uV/YQYVtd1ZEGcTgYgFKn+iDa5HVmD5o/TMuHZq9l5nSI7naMQAkkSla2xE8OSdS+GTzvxks5iuG
ig3ZwT0lI9OuaPF+xBFqc12Qeps1ZnnFQJ5Tt+TeSwsudtxamzqDSNK3EdJXlYYu2Ap50wvc/2lV
/SyRYnhVZN6ramQyUaHi0tx+VZPVhjREWnJQJw3wQ6PvZ3oj8JiOv3Iy0kJAvMFCuzOW8jdRtBdt
nL+ppcFWFKtHzdAOaG8OgyGGkdBr1snSK7Y8AM998eAi1s7qTEtp12TEqaNFfdKvphD3tz6GuyKH
DCxFKXGgOxV04QQ63I/R2BUQogQjh7mKugUtTNG4VQbjBEx69DUjY2jGgXzbdLl5IH8MS7gVrP0A
cmVXQ2Xejxpvg8s/34UWOPpSLFvOIJZ81Ptg8adUVk5JUJn0uAzauQxQ2JPo1NZqcMYPRVeNnIhX
QwoKl6bLYrug9uBwwTvfkRy/S8whHU3ShjsT2N4ZBU24K8RFBoENnBnm01OnIq03Qhc/apWyXaGp
xUdv1TOxTCN/xrID69Ao2QBTE0yKtZt2UsCBSuUOs/UiaF5GjjFETNPmBZQOV7gWVy8hKEB7Evvi
pasRkSpKk14kk8Q4JS7pi0iXu834MnnBfp/ZNIJEL39JUElKw5dgRl/q2KQ+TwUmgiyxzGcWJgby
bWU8Y68qbTKvzZWwtkvQXGbCjT3KbHAk/v00iRb5DH9bdKf4rc9oE6pGtPXAEpAWa+EaJZq2i/V2
PAehOpy7Lh7BSlfKsY/QMddf7+qRkiYrH9CpDO3USt2BVN5W6nXzpUvN527EF1ksX9ARYwf6KDMR
4kpubobvydIRoosa5OOwNRx9AvyoF8nklSPU5LYHu28OfBHCVNKaRUQevXL24qYhvDzoqluXaKON
KM0nmX0Jg5FUcdMu/xTm5QgDpLwmegIspDqPo1L6WZ0a14VXLCT6sQiTvZXU2T3XWI5RgHNmrxbr
2VDgi+L1Bylxg3SUAx5EKIJqhVNCJXO+mhw7yCkNA3DBbeJIxxdgDCdNHVBPxsDcY9ohatL09y5M
Dl1TLn7djqg1WnoFOrXtmzHZT6vnK1hY5IcBPZkGtmNQmqPdLfugNnTCFzE7O7ZTPAS6j0Isly0i
W+vmc/NjBgkDN2Ks66od0j4O1qdvKG8AxVI1Gtroeq5FJbEhtWos7iwiJOuPdcOjQY9qVD/dX0KM
WBjBKgwCMlOeSCGWQasP4ASy21Y2iFxVJpQkTddPCZtNDk2gSJS5P0iAGjYFI+CLUSZHlK8DIFEA
d4FZepUZExjMmmnL5beWjF2EYaoxsZJ3HGKG5wYQhmJusYLABrO1LNK2va5zpp8Kh0CF5JKC4OSQ
ICyqyXOrS/U1nCcwQwzFWLapFilrMhYK3tH4ZVmG5R4yRiBNh7elUMTg1EZjZCtkuns6C/ZY4gDC
UT0WRBlLSdjYaV/DopyYCfAmF8iBFMsZiyQzqTuZopSeW3ql5rFXjxnF7C61J+ZeHShi7uMoh24y
k48Q1nOZfEEVxKiqKK9CUv2bs+Y5wsjMlUXGrkIsnzRJWcMZOcGcgbp6Vq1tFmoMLUtmtYRfj2LQ
MhRIZuDT1njBaDEZLMcW/Kw9z/7AnfWosMlYvZYT+sgsWmRN+gL8yqSOB9CSii8bFyC8pdNGCDZ9
Jed7IRpEVv3+OGEvI6gExjAxy/rIzuwcLsHg9VxvSOspFJCofHCsk3AbUdgxWdO+m9SG2f0AX0UF
yT13vcfJJNtrhtC444wTrwzfBdHC9s7I2J/7+jpPax8bOZ8tz9A3WeYYFCnmOvzZNkZztmTSymqb
JV5Rm5lPNVDtWsGa0dTDfW/mPDyr5tYqnIAHNgQw1UdmqAUlPMs0ocUG4pGdDWAqYzgaRucB/G4g
++mXv4Mjn+SmyXXBj+pla2SgDDMNB8Gg+XhS9ZugNySdey1ze96PB4/6pBnYcbNi0N1U5BxdizLO
cCE8L7lcHduF44WgzCAqdJWxDn0D7HYYuY45vvEhSV6UMMj26QJnV5T1g6V34CO0bqsmyVUrZ6Yk
WUgRcK32O/K+nIW6MJMOYdlLh2VAH4ShyCB0/bW/fw3rj4LFwpamNTPD6rzVnFwHTNboLQ0GBu0f
9JwJNhkrTw3qfKdMs3iI1//w9yO5QOYvrJUxPHWgdE8mGZ7b0PmabC/QkLhO9/GywSVq3oa3Ebv7
I3TqXexI1+LN/Bi+rSP9qWpE1tgTGPwC03LUF44L6q3mQlDd8UbULfhUCMKNt7b2LbyEwmYdq8AK
VL3I2kjv4eBVfrIVt5lfuPo3v3Apn3R+KzZ6ifNGuclfZHJe5+XdSIAR2ZjstCutORQPN8/GMfaW
kyB6wvalIUBHEpQN/oVqJuuBRCh+GTv5nCi28pR+6Yanls4C8sCfnDp1ip/qkTJoq09GdYEFrd/C
F1qq2/prqE4sCCsqhOcIUmZxkFoXNosiOz1JV5KTJ5zROVTIgoGdY5l+XHFiyLwE+pGPFUa+118l
SIptnp1M4yEI37x1zHme8px2NtYeZkzjT73DWNIhRX7CWJ3OKjatxq72lV+nj/yJXbcKqwAUBnZF
1o4bGZJ+V7wkL8IHVgJGScQe3NLvNVd5Ub8y+SCLGwXce/SvOynP1h5Cdbbtc7zH2xAxcTMcAMjl
MOA3ycfwmQ8b5RY55pU3N9vq9+SPr3RRwz149C+SRy0FVtsTlQoVUK4nnmpYiHxOnJKLXWQ4q8YG
+nWGC2NTPNPKhJtEeCTAbEhzDu7QOUF3Xi7t6MCMKdBzEHwYV27g7Y+JDbrwadwSfyk9xB4hcVG3
DmDT+G7mfXHMX6SL9ihGW9VvvbzNcPie1D0AuqEHeudZT+LNeMizI3PhCDuaVNhevvV7sgELs+HE
Fo75wTwxOOYg+Uh22bReASEnjnkbviLYDV7xrznV78JtogLNU/x8t7jq4RnjpEtfG2/mFfYrhhqm
yd8tW95PmkTO4ln6mRj3b0BXE3O4AInvPohDvLIA58qurFwp9kfVx4nR8VA9W7sI83VrG7s534jK
Lnk2RbvnJDvtDYbM3KpO/6i94sw5HC/BDCx5H71QaWbpDt9Ii8TSOO1R3iT78Gl6FvzkrPnxznhu
iqsW76h5DkLnVbrJ12DH3jQFEPnaQdv41xxym2WwZVjCbNULoUHhBH2H4PLWHAIcm6+9R1n8feW0
42PbdNto7Y7bROfpM9s3J+Na+Z9TZLdHxa9cXLm1Q+b5Nf0gEPJk3PC4lG9rYTFMZldNPUpDI5ok
fpNfCDaYJ9p6gwnxLCrXbisdGPqMHyxlyhc632qoxwHuM/3OsOWdFT4YnJrb4sn60lKbfOezYCOZ
QC56dAdzxO6wlb7aD3HlvNmWK5zqndjbuEAte7LNt3pnPkkQo76B8jmN31/ypzXRgxWXrrBt+pSN
W+HBrCjp+EoZB4kPQC/f7VvyCS6ndg1fuy3GpnmtQME+cU5cfoEtdtk2P4pPys26RcmOMViwWxgg
n/mEOKyDsTY37ZegOp3PdqNwkYn0fbQvL/rb6BkfwbE5hH6xrX5bLwrs5Itw9txvLErVUU/4wzeV
uunFTVBu0ekOvXHPbmDyYm8QNtkzc/s3UbGJfKqOtqa6nXZL2hozMta68TcUTyBmkp5H4sb4wcc5
051inkesNeTQWYEeZBZqnjVcNLAqZ+gmWPNoIgOpTjPXjk9+U71En4JB1shuvzmxTm43U9K5QYzN
NpTDbaUrFSt4R6iQOvTHuOHL5mKiJ2F9NK3eh415qW4Ezc0SkhDazkEYfSiuGKCx1+luuw+eqb5U
oTI3dwyR03IVnmR0x3vyjJ9bYBS8yXKfAKl0mrcE79Qtmmlns+p+h2fzVIE8dES3OwpP09U6LhcB
EZUdw8k6htop+DfCGzzSccgEGEX0wRMRbkXxpj2Mq/EePvFIeDd2yo9wbLfcfwmHegYGOXk0O9o2
L80eM1CMU9QWL5ZLmMGO3vXf8IBNPER83cjUE9sQfFEkYClyAUMe3MQ+Qq61b0N8CrQBcTM7luWa
Tw29P79i6Ar75AMAUXCXdtKl7j+TY/4KZ4ypHcVza5G6zakNmwxcnJGXc8lYyuZgW7MeiqOv7tra
CXf57CW/VkeLxsZ0tJFHpkodkI3QK1hOqDncWXQIQ7N5z3dttUVSwlNhcJ3vhBMSLC7r2VEwyyCA
bJdbVPiivCncEJK7HbkG1uybMm9kr3uxTpLoVwdCkJqxqf3pqPsWt4l0Ed5St9uydZev8b/wlJSO
+SMOO5019QrwAu9C7xi5j0+YTZD6XWy7Axpnzlusn+HbzaMtF/Z0WAtQ3fJcvFtv7NGlYy2A4Qbu
6AifzPmx4wY/2jmFCHtNqfcMFvwsm+7LEvHpYTA+NQHLggPP7ykcbvq0Xw6Z0/qtHRIA8usT5Xpf
xav8mN9yRKMvRj/R3jxAaVHd9j16qWa3/eaWg97VHZQv4c6n60kU4zh8YMZ44YNYahvYS/xIo61l
3ZJx00s7GRmNtlKBb4l7eqO8ivFeN91pp6VHcOhbyV8wabx12w7nrrmBkar/BLDaJgdAoHigMdg4
Db8dED5mXzKzIL94aTEM2sOz8L7wSQ8updcUJYFoRG9yi/kOtbI4UDfL2X9TH6Ot+qVatx5oJs6W
2QYo9B3sFMG2aAG4J9pWoKHhmXJI8osdTB8yW3x4BwKKs0ujSlhtx4vWH/XIJ40BePeXflnKpzSA
byc0ee0Gsl0Rnmb2G7GtvTS3EZv8F9R6ovwkPa7AtLHU4Kw1cCYDaHS5MQH8+eY2B59H9wQEhmte
7aTCiUQbwQr7Q3/IOhDam7nYy3f+f4OmJNIGg0tHxHCgmXz1VqagyzfoSHrkKYUHJZ4ze6zf2Ckk
5bOunrrOac0HB0mhP7Fhq/41986CorkN2IZ+JPlOurFAYX+S42eGgsW9vcSXgkzlfqzd8Kl/TWsf
MiN3DHLNhqqcHa0DXvUNtDfiof+iXSaFnIrHqRhngL4NS2AQe4ZzbOdwIcXn8NP8kE8sEtm/5DZ8
GMzuttSbfJTHehft+0P3rt6rzJ9RhPGUPkEGpKKOkhY7WmjUdSq3NrbWR5f7Jo6i/FDSSlBc6D8h
AhgBKLmEy1P5U32sOBvSm3geTLbm/6gQIe5R/JLtytV/ZMvmN7KLxLAyHRgS3vn/kXaeu41ra5q+
lcb+Pexm5iLQ5wCjnCxbthz/ECrbxZwzr74fep+ZrlIJ1gRgw6jaLpsUuda3vvAGKIxTckYMmW8L
NFU2tEmPydKvt+UD007nWUJM8Gb4me7Mh/QlEFNnJY4u6dcmeYKDOtWqaQc37yYzZhkvC+qIOc3Z
rLwlFtshV6YFCJRp9EgeVyUnFydcWqM3HX29Z+4TcijkAY6vDUonEHTEPRM3J3s2moN0Fz/AlOmQ
VmSbUXUAFf0B2HP45GDLIUZsUVOlR+ls5WdwKw8lVccGoQiDWfterPCI4vFh2G0cjBtw9MFTv3DI
UX+w8CVUWjbkrRB+8AOeJm9+Pis+6x2KyGwZjidQdQDynxDsxutqRd4yiw+INxczY5FuogWSPjdi
l8EFE2TBU+Qib8kc3Df2TLRt0k0GBUZfYpGVPZgDTuyLkW8bgmCfI1SCdShoOsXYGHsLAeotfXX6
FDqymkD5FwiCMPHMHhj/um8KAYuMKphBLEm2oVhGT46CH+7Hq/SWdW9yemiw03uh6+yiZ7ggg/KX
QBQAUpOe4Qje6RgR3dcZZi2k9RW8fXIfeWJ/8DI4VUPSeAqaNaJQN/GxexT+pHnD4rjYIBBGl/2j
NybGEUIL00kFw5m7gpHfIn/GbBeB63tcg6ja/XLrkfipeBgtBH7Sj2zQFOT4Akm5g7sEZCuInxss
bnfpqRETdxsd3X1GCWWTK9UAdj5pBNzrP5jPUIiSsIo5NBl7B2IZBUDA4hv/LrnntpU7+Q25qiPN
DC4LO4oa4RWuD2qg5OLyNp3xcqVt9EbvjkIh+iydLQCSccp+dD+IxvgHgaiq9uIZwu6P4GexChjp
rbO5/u7sBGRNh5qPHHmS3tj3cBnp62W7dhOXU2QR595HHDDDoh5a4WrIPio2wZwzivVS4z8wntf1
C62PKp/i/kzRMHNv9XvpNV7I73K/QM4QaWDpLiQeAvzkkVcnTDf09wJxfSjhs2qYonzUrr1mhkTz
u7Mtn91iGwDmXas7aWZtYmhu3ixH90OsERd/tfE+6dihPOyfQOglZM838EAssBIzp1sYS/tQHKpH
wJzPAo0Q+I8AP9mrIEIX/c5DSXke/CT6KdHMRMDnR0+Dz518NtmUFIG0CXw2p3z1XB88bRd9GC+s
znv/5Cyxh3dmnT+zt9ZegV/4wWwB0IU9PKGInc4tDSj8RH+TdvIqhyg/t9FCmRH9zS2jk5mHNQFA
n3mwLjceFPg75WEMNiNIjBrOWit32VjECiYMS/p57r5/VF5ecoWx/Iy2D0NbOOccjPlbBJZ92i30
PQuHl+Qd1K33Cf1V3CMB6v8Mjs07h4D0oCyS1+TYx0t8Lc2Ds+zW1gMxik1hfTB122m7foNUkPWK
yxwiMwOGOtPutXJnNeogOINqZGlTb01G7HyCHKdcB3sbfOqUGGRGOgq9E+8GepV8T5R3Jx10i5sA
Dswx3acn4Og2VnRTgAGY2jn37oPHfpo4z9Ena7h5IYXuUaKaygf/lnCkEnKgnE0Yd5XP5bPxWj4T
Hr17bCgn/l2+aJ+pXfWbZKcsrO06PMhz66Vgt+UAStMFwZNgabySWz82b+2Kacxz9ghADddWcKSb
hlR60b9QsKN3We4ycJL5rFzIjPwY9j3ZG1bTj+KQY8XrTtGDJGS0R/HSd1t71uyd97Z7DsqFFC8N
eZniLsOpP61W1h63dkq/keFDEddCY5zIr+MG6lDw2mY/MURQV4O+iMkAavw8Vu6Sf5gujW2/z26J
gmAO7U3PzRbL4t7YdEuegLzT5iUDwUc4xt4Ea2JaEnj+pfSFOCgZbu3H9Bku4Y+EtMybd3P5A+uB
sJwTwJ8lAvkIXJhkK+smO5Uv0ClUCk/lID36xtQ1qoatVOtLCxB0a0eIxzOa2Xz9CWnaBgZqZs9K
bG9mVsGWBrwPoelttMNOmWviAs3UTUFte45qeLj1v/5/CAgrDqucpWKH21JpMOgqOMfhPDlIVUKY
0oboRYq0cmFVBp/bLCV1IxsJf3QFurw6vbM8gF3ik3uBUgYh2tZ3oRzkywjTx5mXNVCdezZDO34J
gN1MayYbcLwHDRhcudOVjnSpS//1pRPFTa1n5jI0vWjT4QesVzoJZVRE+cb+tD/T0m52NiLpiNOn
KU1Y8AnzOJOoVL6+mANe6ZK7ZLhAExOAMc6OhU/64IlnQJbFystIzME9QkGk8azDPQXJQYu2xxrR
CI5SeOfSsWgzVwAaUKA+F/tWVz/UEHnxJBh1r8XB4fNufBTcwDLVszSn5sLfqZ7asLtzt//UMucG
hXmVFNatIY+9BKZaslVk+Me8iFpXV+CVYzzfBo7H7mCV2BgMUC3ozDA4c7InvXzuddCr45990aFR
6JcfUhAcbaTUi668r6QhJEbq07SLTq2Z0ULtn/tM0paVjvppYy6U3roLe3eVSepeo/BE2/8+UfQH
C9+5iaXiEoBxKFYyGiZFzsFhuDNvK/GU1YOxCF3QQE43PLaDesvrIIHB65U+UfYhJOSUrKaeofL8
LlTMNW3Hg9Hn4QdZ7MqkK9c1LCviTBStsXwjaHWrVu69fSFBOoGM0S+dvF42sutPR1EwNDOsGxHZ
3bZJSDJxhV5oqIMxBhr0pW2r7/hOa3j7Wc7EB5yBGrwDf/R5qI2feltogETYdWEdLYyIdGF08oLA
vg9yj2pYEdO//lvi55JyDRJA2d+CNuuPf/xl6EIAXrIM09ZhZ3LRM0EXs4vUpJFEsWp19CFSG5mC
hvNCxYaqjLF1ifNloQebTENXEjPqx+8v/6e+y3h1W9FkYTIh0s90c6zO6CojtQp0v9qfTqfP5NKl
dRDQxZBGgBLmQHS7ZLjS319XQXboj4+tqJplC4Phlq6ON/Z+uvcTd5T3+R9yiair2ikFkxZ8PgqY
YoW59K32rjfhwg8yaPq4uIGGd2Pa4DkZJ1PZptpat9vNlVsZP+P5G1BUDDZwurO5o7M3oISG3AMP
LVaOjCxCkEvIQkifHjrYK+nWQ/mP+eQoCMPy7ZieNY8YWAyY4y3Sxu2vLAfrwr2o6G9pmtAN1T6/
F8N3FFVKfWblSAMTHjjgR1mBqM9OHlw0RxL6lTehXVqAKhQPC4qJbOrm2ZsImdgNWSZhsZ7Q7rPa
+NHSDHCSZFr1gNbm+PgtpXrLMhzP42RZwkTNO1J74ACwTKKNhg0BEOMAW0EKGGT2eUoGP+SEC2i3
MK6K4kmAAcl6kKlVzOvNsD0BWklbN8EtKZ/7ojp8/1IvvVNV0ywosmJUvTpb172r43QQuuVKxByE
+LGhkpO3VzbP1yI9Xzmayt4xZPS3LEv9fRF3MJ37ylaLVVMYR7RpDk1sbVuL5nfFjslowVptchiy
BjkGmz+0Yt0Fxg38D3QO2+hgeqyoqMzuWlwoBGbA8KCF/mlXo2ZJ9hblxc3QI6CRmflSLp07ufZ+
pkVcLL5/WOof6lnEIE01DVW2hYLE57hEftmMtqEjHK5qlAM2qalrpagVIHFYM2rpY97pUPjxCrHg
dYfakzy2lcUiKaInV0HT1QtRGDG7T0zfP0VYIBiI5oLmolYwtO6dE6PX+/3tXowdms7gjsPLUs2v
7/9yu1ppm6nlc7usrGmtoGoD4Wo6jLJTStw8hozUR07/W2dsA43epQsAjp7MJBJyde1eLu0ejcAt
6yDqAYaeLQEXYIkiib5YhQbTEysP+9moNtJ79IRyNV+6Bvupahixu4wxWi/++P5hXNy+mm2ouozO
m8lCPHt38E3+XoMdgKJZoag0mRsfkGj/KJDZnKhaOinHnQcvK0QQZHw5jfoQCPpKo5xMB00OGnv3
iQEUbxqw/7QKlM/KCmm4ujdZlKHdE1FlY+aK3/mx8Zwf6ERsoVHSMA2azaiyVI0yVN9/MOXykxWm
xWms6uKPuAQGlQUkF6sy3Ro1LXZTgxUIam3RITWD+0u4HhR7HdE4D1B++f7ql85FVtioeCYjuKed
nQl65+i1HnMm9KNOj0Rroh21z5s2WCqu9RgYCQ2StrrymS9FLV1GMUlH3wcluzM5uRC78KaP2mI1
dLxLADdvpkjfvv9k165x9smQT1bhibJgAfndDGax1EV8JfheXJNsBkWz2RcMuc/XpB2g1aJWbIpc
WWgtI4CeKGJ3LDAjTQ74adP40v25kdc38GUOkJoYxoMfjqJd5ORbv2huGhl+qFAVPPEiplQWHQOv
9978zF1UoyYplnA9WmD9IzokdEZHwSjXus9858coOCYcUBrfPzhl3Mq/R3tNlg2hIc8p20D2z84U
3chqTUIsaOUCTp9UHOMTHVNyFRAUiuRsM6uMHmF3M3JA7saVcqYmGalvhor897diX7oTlFxJVg1V
sc6DTm5asugzLV/lyU/JZdjuqfSvrUphjttjdlk5Ww3BCk/bfn/dP7MTUJMCYJ1loq0vvp7QL4HX
dpVqKMIox9TFm1kqe7LkYU/TrIGPRtAd/Se/v+K44s+eOZ9PGBbEeUPTz7Nju/T9AasC2GE6Cr0B
yGxS2ZesCJ7+H66jq7LCCyaa6+Mn/+WT4XsAuayw0pWgdzM4+C6hxI1M9ZVcU2iXPs8v1zlLtiQt
MvHe5DpIUlSSrc/AfFPlmxOpAxagpDpzxfvIT9cY3nXE7exVD9ZWHhz5+PQamrpZSPaIudLiuQYe
S9E8eRGQCU0GXKMx38TWQacFhemmv8p1BG5ql54R/o/Q7zMZLwUVeAtK4SB6UfepbQGownEfXLSW
VdWhzA+0tZGX7mJoFmnsxdiFM6HDBiud2q4OAD6t5l46vMMzl9YtBSWcyRZ4JLP8rH5vhAy8IPTw
dM4TWDtdeGqtGeUpo7ZRC9mOxKtigZRA9jGD3NRWs3QNDEk5wmPcCNd7bWNTBriKuo7R6QdUt3/K
aOLNQocJtmUIepiDYi0Kw3jB+DMY7iia86VDhzW1GYA3JnSbIAQ8IDrvyR+Go+vffr9SlAsHEwml
ZRAMZJBhxnm2FEWDpFGmpfgZIwigeu1DEyUHrVUfRGH/oBvRTOQ+PEDnebbj4K60PR2Rphaq/y71
jU2f6A+Q118MJZ8rXvY4SNGbYuKVqWoVHu+Ruhx6j8ZObqLj7z4VjYm9oufUU0iJyw7joKKEX22F
B2htTKl07yltGJ1KCIJq9o+obR8MXK+Gqn5QUYYuGwS/g4SBSGzvi9yb69AIK50fCCLsOLp65rVw
OYNDrOo7uCQHtWoeoMy5xUfQJ2tNUz56V1k6EtLeOo0OrVBPdaIss47Ro89jd3Dz1X0/otU0R0ka
cAWchel4n6rehrPSqh88U/n4+rnG3JVpeQB9OysbFCpU4HxVZG9QJV8ZjAXrQj6VQbNyOmKaor9o
arKGZ7GJ/ORm8NQ719Bv3RBtCK94lIb0BrYLmjue9+i14WuBg+yu8tDkcVzpvkrKG722PvAwp5sv
iucUOuJd2GB1k6BvPNTpPTUoa2oUtr+yQi4cFKqNWirNJwNUpnUWTJwY1VK16EFHI0OWukW/qVAu
nZo2fci4MBaoaH/4ANiBZBTAWWRee1h2DEEdrV1duZfxOD8LoJpq6chN2Gh52OclCl2WpmmzOF0h
BwI8fRNKkj8S1TBDBC9Xm0qDXzfuV1LWnjqreldS+aEsQNZ4ntDnaZMxTRSSu26r7sohpvxZdWhU
aLJpqopAFfM8thdu30hebeJoDGWAflcmgMoyeAFc7m6drnh14gF1QkuNVqWFzpYntesan5Urh9oo
jnz+iNC35TwTAh9AMpbfY3/Vh1ho9DXysuIRRYB4Cf8vluZfuiGQOiZd0PXbJAKcqOH4O6ppVCPn
XG9sYMUReuiy+W7E2wg6AW357g69v+EmdSTgTxBLVD2cqjbIWaeoZoMp3WlNxGfxKxXFObS19BRn
idqcQNmIrhyelyIV9RH+r7JBb0NVz/KwMqyyKIRThUJrva9Um9F7cUKDatJExTFvk2NU90B/tAGx
mPT0/cr7M4PWx9NUsZCEtmzDOMszwyaD3aQE0FEE4yb4SrOu74906xa+me9aNb4fJMBD31/0wpoi
a0fu2rJIjDTZPPvEWZmmtdvU0SoNgXyCJczC8jSYNaIfwa3hgJNO4Mh1pziwDqCoP76//FcK+Ptu
02WNj60qumKaxnli5vpRluhRjuudUenMFhtWh6kCvcPTd9Bvg8g8NJADGG8bzKQlpC1auhN5o086
WTwXtXasx29j9H7bl3D5s07QMUlPfX+v1TfI+G2CFIq+VVx7W3+GCW6cooOk3TC4/TGk/ZL/5AZ9
a7OOuXFI954GG3gQHwEkfCQor1QHlxaGRtPP5DGRCRlnl/KACjuissNVGKJrYMHwcK1lbNQ3Fjhv
KGNUlJX9/P2L+TNh5uOhmK4hcj4Gm/O0S88Q1pQEJinEu9DOTmmvHJFkmMmZ8vj1yEMnnuuqdWU9
/pm+6jIluSaPyToXPtsERkkTo3KscCXV9aaPGozswlvflHfffzzl0jM1ZNpdGv4tPNazEEba1fk+
v3vlJsbBbKjhMeQeG24clelrLmm7UFcXgWwsBNoCekmULTSYVnW/9gEFIlKFrYWGaZXkXFtZF4IQ
z0CRyd+FKptUhL8vrU5SO8z8oP0W8IAG33vQjI4Y4Owqv9rWzauCIeHEDNCIUq4tNWM8ac/34xj6
LAORME6as2tzgGBA41XhyjYQl9Ah+tEBQWtBtlLietquKzTdJhA0kWtAiSTBg5lPAKo4xl9xtHhr
G2fAJMq/+RK8FQpEQMGm1hS4x10coljDSYDFPNuehpmiFjOYcYBCsjpZOGVyH+mQyLtRQeZLdKwa
/Tdd2CTwxKKR0Xb80jKQcjE3WsSLvv45gng22kmIPkEip9WKHFzbvlWlsflyZRlSeSTF4zMttHyK
9jGSHP4P+nog3zrE/aS0WSHEZU9VJT8h8LzIxjLgyoIbN+kfD1bYY2tGEbZ+vuCGAA1XTyfQ9a30
5gTg5TxjbvabuACNliOI4hj1Jk1QIoE09QE7Z65l5d33N3Fxc2E5wPjCVtH/PwsksZ6TPLhptILT
CaSKjy2HylFY1ZWi7UK/kRVsm9S9BHWTXt/vKxi2m5ZkeRKtWo2hE9hEUSPZQZwu82ZDCnVE8wA8
OHIZlWbg1qbuCqfZtWK4diN/Zipjh15hTCRofvL0f7+RIZChESPNulJKdC9qvsy6Ylm6pzDuX4yR
yvnlb5Mb+5EIH4sf//cPnKegc6DrQpbPO3JsA7MJPaJZHzof4/MuwJfFhXMlWKt/Fsk0wYiMzBlo
36vnu7Yrw0QZUiKGGTJisNH5n0RZBDrLOoQ91iUmMSvQqpXfmPakrVjlKM9jedovVKyMyKVBmqPI
OdikvOP4ztft5xjNHNXBbKADHlgqAJyuh+FL0QYbCl1h7HChLSPMQiDh14QgO+uNhK+3lGUnHuUU
y/ldL1+N+hefk6qhdYfshfhjchPxkCyT7teq724lpUYSOcxONW1TJCEFyJrI/1FHP3SEX1oJuaqW
jNTMN34CAOb7hWGNO+A8HPCiGPLqioY5ydk5Z9cqAk9uHq4gGcPSQehfIPyAAiXmVaEP9guSVFqV
dx7ZBCnBwRblUhavltCPMdia9LNzoa74cbMqSZcCDkikpvFoHPjS2DgWtZ1xY9jOTV+pR9HRzMhY
DLKWnfQqfLK16iHO0pPdybsMoXq8wOAyFa+FMOa5i/MUNMoTrWpakPZxUPJ7DbUmzK9G4eFPP2XY
7olYm6equYNjfN9oSMBkVrH1ag15Cwx/MI50LAvBU/M58SlzWfYyiNNORtZS3XkshwkepmjtvH39
2TJjTGp5yllOR8VLfwTytVNVv/juLTqsxD+4feepfeGUY0sh5mTLi02C2JIIm03LkHM2boiibcEH
ef3KUHAB73AK40kHtnIMiuQUuMV77ZXrQdaPkk+WWbUE7LzIH9DiuBv0oiUttadh4b0HPxQbyZHa
A5Rg9ncwvFYpWmThqDNlRSbIaMn8aFhcIjPKaaOBexxjsWbxLRkFfOSlMtg6DUyC1L2vSuZZlnTl
GLiUYCiyThkJwdsey7jfo2Jk1V3gIyCykiplonTJvds5G1z/FDd/TIv+JGdgdZzoYKf9lRpHvXAE
KQTDMWlmWKud5/uqwq7WoW+vBkf5QK7tBbH/J0vx5rmdPATZW61oK23Vf5ojscwAuOO9yKm1Sx3t
JJrqIckR1BMZU79s7FQtyw4AheokC/o9UKrs6sErovX3e/VSdKWnpZjk++Rjf5TdDWqrXeGm6aoN
QLRZyTqv6e/E7UMRJushCzdyay00D4YWKM0+4ebAkUxauX6IKtARlgd1xrvF1PM96PSXWMgfA1pw
gXhU4v4UlvKVmuri61UUxpLMYqjpzk9fXbIDvxBluoJOt8/NtgA09ORW2VaW/YNLspVE3bwP3GUv
jKu+QhcSa649dp5VxbCJ1b+vLUJeW5V6ztrCPGWKHzwLTN+xa5ZGOjOk4AFm/cYb5I8skj/oUy9Q
bFsmrbM31PoBav4krAQwZsSnNTm5+f5NXip2uTnKGY0cjMrtLOrG+K8hOM+bHKr0BbmxRT8YL4FB
uHQ9a0J9upMTekuuYexN197onft05Q4u1FW8GdnWhEmBJc7TwMzS/SpO6C7lffMwvp/WtFduiYh5
9aLbzQPm1k9pbO66UOyx7rXBeaSB9oJT4UdluQeMKF8SRPYlLGvhFF/ZnReOY0UDVWNrOmfSH9P5
Bn1LPCDzBCR0TV2dfhpGfoxKFpDv5gdRJ9eGwZcWi4bNlmooqkq5d7ZYWBlOqpZDsqI7sCgwiCvQ
M5mgvDrLTO8h8Hr+Z3dlO4/v+OzkZV4vG5rGBFpX7TFC/VK4Z0PbFbJD8wrG8vMAjrGDG25VN26a
XGt8W5fe9q/XOltvthSEga6PjTIbfazSdyCYKih1UeEo/invUgTYBLBGXVt6cr4fstSChCO2orfZ
tOYMyvpxVPSNdWvhMs8rsn4tp/ozQvUxk3zcSZBbioZlNtrmtpa8LqXsCCXWQ0Jfq2jWoiKxtbZZ
XRy/lI+BaMaMH9Hmyz71RFlhv7wKjAbZlWBYl56yzhNrnqTNbe9/uKo1t8sEJJ21EXCwabmouAdW
ab+Uc3ubFc3ejhF9kfplMZT4P+fHEAGfWoJqCgE0am7ipl9rNSy1vP4ZBNWxKblLN9l3CQomsTM8
GBGTEtXG0iiFpD31LSRsIrx9sx9i7Y3Gs6luo/niyC9Y2byGpYmJYT2Req2fIqRtd7NGxiRHQ5Fm
kcNH+1K4tPkoCx2UJGw8fWOCCbICN1/EHUhpOT5lQLPoLJb4YFXbwe0jtFATzhEzx8knZQUiL7DU
New9he36G3YwTFBGLcvAbQFuVi3adAhFtX2AQUQd3tcxSaJm6wiDRHLErxhV94ElopVg7L3O8pYo
CwEZp4M9wYThBZ/NDhsHbZlgCySk7ICMHhwdVv0gkgNS5zMtIx+z5G5dJhyFBqpxIXzhBu8gO/y0
oQdZfnkUjhidMT8bPz24RXKQygoshQPmSYfSnr6XQnlWI3iLSZg+Bd0aLcOJZSJ3y+Dg2UIcyckg
eSNSbHsrz+B3hc6NjKlVjXCA5hmLSlqPS6Iz84PdW1th9pBIuckxDiCSvgTfutRCdA8db9f69Utq
ud0sqfvl9+Hy4v5RLEshOGjAVs4KVjMv86o3CUhq6cwKk4iML2af4XgBSkjvzXk92Fs+4pU4eClJ
of9B9QqYAqzS2WUNr0dDxcV0uWL8o8j2Pglj+vnJlUh08TgyyDA1JraMEe2z6+iAgxCvt5NV29ur
uq3hRKEEH8PWpZuSAqebZL53sAv1xscWJ1euZwqXIj6HqmXyjOnCnheOdhbncdYaTBTgcEQ5iNMa
/HsrmTv+9x6gAEWfmDjucE/wn3tYa8+QRNzJBQLJguYjvrS7qiruQhVLLWFunVhlgmUgluxgRNOi
nDmJlYQtWDorN0o+Ure6rz13g6741u4bxBRwm2oMnNLrhG6+i1GIC4E4butZn5pHrUYGLiRc1v04
I4ykqVqgVur1I9NJ7k9aMqywawb0bU0VDJNjTwbI/6GWIcCcBgI+vl6YlPv3eXYoRAqGXYc0IFfD
aXybKcpg8L+6cCYC84lSKozxaM565LOCQ4HeEsq9ZCJvDqawf0/sPOKGho7eTHF9GjVNcCNIUvEq
CJBToAtVxlY1U4MGt/ICGUcFCeEIe2MsP3AhAKBeRdknRCqESWW0ubsGWX6AEa2rY2lQ6cesw8G0
B/NvZZWLvIMNQ1tBh4LZo9WYm1KGRBkV7qTu4Ng2wdMQZqhvxCNIHM6n73CBUVbw+z146bw0NUp0
G7wbS3Xco7+cl75cGnESNgnqh8yY1MfYjLZ9Ky9DBbua/69LnZdoTYbecIrk48qzUFJM0BdO6LEj
kzhtK+nKx7qYJZvUVeBSgKNRzv3+ueRczdJcL/hc4ar0cNNzk7nXpYsxbw+U/lXBMX2AyY7c8JWP
eSnroUtDS4pUizrsLOsxC2AFSUR46Rj7ooAex1BeqmpvefZWyXi//P37B3v5igad/NHY9I9uA+LU
oFvQMVwVQQEBrDiiKnNSnP45jYrPijMEVaf595f8Ch3nedaIj6XXCVrZOgf/DGWGqj8OCqugi7yp
jslhA8YRsqWN0ahcTIbKfCjRZsILro0ehDhihA0gpidHKNpx1JfCMa8OEgdVCdkVnmlckZH6w9Lu
gTYYUorqBM4jVmxsQ0BvNLocSHHD2swsczpg0ew6WTW1BPuthZWG1wC97W2Dju6MvbL1ffSlGN6W
uBI/FBHEuApNuNjWVmmsPnZ2fpdIST9x6MQCaJ55lYeasC2FMxX/BHqzLazjkX2el4gmAQDEJCyd
Un0mU3T8XwOB6oSBON73T/XiqmXNaoyCGE2DQf191badg1eaZ8erNs8+ox6DYzopzrBGvm6v6vOq
ngXwHYdrjcxLCwg9IBqZNHT1PyqDspF6L1PNeIVC9Wcw8PrsoTz1UXWKRwxGV2QHdH+O33/YS6c/
kycQ7/L45Su7/iXyyHYRAkhG+TDkCEmRq5na4LTGo79IjU0glNsozY9jfvL9dS9FvF+ue14/B4Me
NakhxxCbu6XAqh6doXLfqspzkTZ/ezv/bYl89/d++LdffHjtCx1qXIhNQGKUpUSFs1Z51QoMPTBl
WmlJcN91TTvzga27dGPVIqqwccl+Gpi5MX0alr3swWUXaGbQN1R40Y5TWhOjXGnuR5SifmSa3W3g
age0KrvYQeBUiwD5ScqHa8LFKnXE8hzjNQAjOVdVYHkdtnslGoNegHCOMTxWNZImQ/hAbES7F+Wp
hZesyWmhRcM2KWFr49z2/EUuMUUgY/sE7c7ehylspFyi3lCQv55QedEwTsn1peSIzUYJJYS+s6Ms
3cbA464qcdPDGBIo1Twx2tdm0FtM4Ch7lMpYAvfaO6aLknOL+CWeJhzBFRoT4dRV0RAOte6gR95m
zJvzQnsWZMRdydrAUmHuet2z7g7YYFXHIK332D1kcyuUtl1ozFvkZ33J+ykNRT83vGqDx2y1NwoP
tyjIrzj0XjliLm0aezSgZvDAbj0HdUZRVoK7zOirZ1RXqfbcIEdRyfqzkRlbBr7PFRZlVyK9emnx
2mAyYENYjIrP1xP1pYtvIQHCjKy9iuA9sFtHnSnlNEcJ1x/doZRxBFf69sp0AiwNY2ff+UGwcoP4
oagZa2YqY98Y1w41+Jk42Qt4e8ytmmGUlgi3aPGil1AjqI5s1jxqoAArBmoQ3+/BC0wBHY4FOA+V
cEOv8mxfuFIfgamM0Dxy4gX4KRjuMh3vrlD2esynwn8Lc3ZIfVKP/nooeZjt2TbA7D6lQ+5CRJTs
atnUROEqecBVD/wWVKclrgUwcdFvx9Ijemq0hWNqiMdnKF5WEgYUkTxaQ8v4vvqNt/r+Q331l87O
RLJ9QxmTKUH7Z1wxv0Q02+xFXKlatOqwuM9pqiOlJo5VajbTQu0Wiu1kszRGOjxWlaOHvgI1fAK9
18UbpErCpR9SBqBaKTxxJQ5dAmIA2mZ0NGYJ1h+NWbczhsxpCLaZ8Ha1H52kKD94KcRoQ4eIXOFx
UqDjXRrdEfHHW6+rbgxGX5PGofKsSuupXcRe8lmFvChU6oG5xZ89bgVWy6+oE7HFtAa0jy79vPJM
5QsRFGwEUAEAbgx2zqeacuC4Jm2jGHx2gZFSCN+v7gkbjrzB+RmMCE+3G1J/3Xobu0V6IA3C4caW
0W5ovQ+5z9VbBmhMtyMUgzRn9Oesc1BvSn9yB7ZLH/3AHzKZt0l1izoquic4K9oZPY7EZLcYfiPN
AnRV8e1ks/WojhvCvydYIVCZpNYqCm0dt92EWkpom1TFIUfz6AuPky90U7wNAmqI9EU0KJpm1DV1
PuEp3j+XueaBNbSluZxnIE8l7V4Y/nMCDGmi1boyaTNyJSGJXWi/Wy0h2AzqD9eQZ45BNpM0K4Bs
s9x8Q7H003XcTeei/eQGxszV0sN4njTWIzaYb2NSWEXac1kUR6WuP1RmfQ1/b3xVYfrPL9bk6uiR
87dts7azigG5t0W1vpm5fvvzxpG1vc1p4OpBuKRbCCW9yLFMsa0DdsiUjygCEmIbNL+yajVEo+5o
L78laf9+ZS1cWgoA0jQZ0ApF7flUrWeYEJWVFq+6II2QhdQmyPvex27ZLanneD6+fWh0CRPPMX7B
swlj5Qqy5ELSAkFQgDM3xhP9vMGL3XWex2OCZqe8vjbKnkwLieHGznk2wElXdp/PB3ikEx+t5Wu7
+EL0p1XCTIc2Lhniefc9YcZet7GfrMIaE8ksCVZ6ioaZhdD9TMuhV6WQkXbCeDDYA4vY8RAPLVdO
luL77FViqSbB3qlzda31owVgYyNCiC+XbKybunNuUMucYZh09AXGoeQWS7IacsKi+PsU+4/f0qLy
n//J39/TDONV16vO/vrPYxrz33+OP/O//83vP/HPG5zb0jL9WZ3/q99+iF/8rwvPTtXpt7/MEyAz
/aH+LPr7z7KOqq8LuJ/p+C//T7/5b59fv+XYZ5//+Ov0wdNFaBhG83v117++NfJWGbhxhP3Hrxf4
13f3p5gf/J/RqQzpU/39y/77Jz5PZfWPvyQ6YP9Owi9IisArUTNydLSf47cUS/13fUQOjtQGmwOT
FZmkReX94y9L+XfWAf+cMYzBsTNCCsu0Hr9l8C1DZoGMiFIQgJr+1/+6tX9lrX+/D57FhSwWECon
13+fbOP9KMx7wPCNxC75jwpTWE0fx7Wsfw5l9bPoenfnYeG6B1gYzXAbHk5+QO6mVMFHntQqVaCi
HYqgDNZ0//6LsPNakhtXtugXMYIWJF/Ldvlqo1a3Xhhyh957fv1dROmoND1z7jwIgUwArFYZEsjc
uXe3zSuqvIN+IDvVTeuWmAwqnlb+XEHYCesyYSmHomvZ+HOAqk1Saxv4Y/Hsl4WJirZzJcA1F2J1
brOoY7Xb3yZTaLZvTcIl0+Tz2KQ2a2OEnX9i7+DVSX66N3bR5Sf2BBBzjUgeIYJTksP+hznS13W2
cvTgX5snyKVo8LxWdgp9na/0qzootbfE1s5WCee5Fg8HYBjt+1hBBtsNljgnPuSjEHWm1Ls14bOp
Ekwrbb1b2xOSe9DiVqeU6oKT2XjFg5d7n+4u6ZfN3QcDKaTGlruXfgX64mPfPipGTlgO/Y7hkM1N
HfvDQZp805IHt0r/5nd0sCN9XpCLl7Nlc7PzIWZMXih0erhw+/YBlDI+cGzzqiyD9tsCMWJXdbfg
l1s/+r0PBTLcoHBfmulB6VoYO4MYMiLq4sXfu16YpgdEuVCyXRo2hPGZ058I4g8n2Zv6HMINBxjP
YR6VA02JaBps8c5GBYu8qOKqfA8pSFl5HcoL4Padt4KzQ+oW72yv/C2My0vE4Aei89DX9aNdvGsa
cmxZZdYHJ2rNV03Pl3ZflO+DDtbaNjgGyWl9qD7m5Gqe7EgQHP29vPQ7CLMJbmwLu7WgV1K0cO84
5fVmemGMAKunzFxHotuKTFX0helcyM97/ECKjm9EqaxK03Uutpa7F4SM3IsrNOAUmnm4+9sg8/a2
7j9Kl2xa+NovZhIjIkQi4naNwPUnCE+GlNRG1B8JrPbHTrW6mdA4WSsD368PA3LK3VeHKcxnQZ2v
CzuyD7VhBlutLj9Lq51MDvyy+9EOFPLdqNk39iFJyEwBZjNW95lZhQA6dGM6Can5urLh9rz2Sh/K
FO7UT7JRE8plbconUqQboSKaabez8LFM3ehHp9VnTsHpV6MINTBOrv9prFMDnXVbv+hFMG3FoKUH
L+qLgx36A0lntz34aqH0n4Km9aq1B3/vOaih+EFcS3sYujG83poERYos4eR8d809xSmtWQXMXd8H
ws4Nrz90eHx/rZ0npgS511EGVj3Sc87DDRjFSHNfOv5DT7IxdT7nVlDdcveh93t0I8U4pe3QPFVm
0h5VB2bIeZEXRj50u5yV4TdHHbOdsmOcbqURRhOcGn90g7E2j6NbOGu/Mn6N9POyCIBlBxWuR9Kf
TATqEWpwdkZ/Zig2T1HLfa9NyuDczH7L1/CjMu1DZh2b29u8dvJ+jafAFYxU249d0GwViC6eauAR
T/ZK9m9ND/kpUnko/5Sx9iR9k83dMfao55ldg59mR+pl3+6LmgB+7w8X9W4XyP3uUvqawccYZFfk
qNaTqlMGOWHdXHFbb6LehlBpnpFodXZ1Rz29z737rTFDAk5RuqXBb3qfTlA2TGbnnfpId5cBcNDv
0FwpCDl9Uxs0PpU2jU/OmDDB+vVU+PcJFnLMxb9DK2TA4M+H7Iwb0AlV888CR/pxe5sTgAETNlk/
hWu3Dw3v/nGAoPqoWy5sI3ZiiW2ZNp+oEiKtnZrQsjThlG+L+T1vHQh9YM6++C0fmtZBoa1SWLWo
5kHp49DcwBSScSDpQ+ukpdEuNdFy3QFG/pYALIMFttoWE+BJnW9o0pXDYzFmG2nJhtMBEKf05WYU
4VENpvDaBL3yYjXg9zmgt0c5WKTIoWUZ0o7SVEtKq0XukihyskuSQGliTCOs0okafZ4SmNKDNPqh
qeFbHLfap1yExiYLYxt5UueYBp1YFj3yB2Fk2tsqMUKUbjrtZKYTqnaemn3SsgIN33qIOcwh9hS1
erzXOc+hgN5BuNXSAJeFoia1vd04RLPZJed08o/SktOcOik5wfDSiMGZT7dpu1ZDvC3QjfSaO7WJ
YHakbN0mtD8RnrmIyu++eT60SHy7putEudehdX34rMlHf/POva21JPtQCJiSgu1PE4t/OxHofz2Q
mHwVgPtSDmo5ljAo1ZyPDH/EHOxIH9K8rvwf4APQMeqq+AkR7OnR8NdxpHfQu3WETaamvApnTDej
xwHWiIb0RS04KtgZkiO9Hw0HoySMDyGMd+B+ohxmeNfCS9E2RKvAO9wHZE/65DxpfvDd134Y+KfJ
dx87TH3RDTYV7DrktqFpnQozVnbg6L1t3JndFV0+eJXRr3gbqaJzjd78TwW5c1EbPgA+qtOzhW9Y
xx45BdLktbHvKxX8hbQDtgiABWbvrSu9orFqKhZDVEPm6fNC2bh6PwDUbJNjjxTDQ6mr9a7w0uLi
RgbJPGpj3xzoVJHP9X6GCjG3rix2qStIObi9ek70Fq6fqIPKuUsxmxTEgewOSXmB9iney3nSNXoi
X1tpxGMutlMeDda3oYzdY2PwW5uoOV3XyEWsvUiNH/2YRi0aFR+7gsrMqavslPjRManTikO0E6RP
zjOVUnlIwdUtpCmb3imVfRuNb3eXOXTpyZ6MncFbvtLJzjzwKrCTFjGc4RXkb4MQB9mYRtmvvUSD
425+xN8HZE/66rDlvPhPw21F8GjQkff8sK7R/XoGsRlfCR5UR3AMP81k0M6D01qvdgJPqeGHL9rk
98+khtdphLpJoSr5EWkLf6k1gfZN2NAl+o7+2Z5Sa0NELdn1fqA+83D5LifocfKzsCwoLK0QNq7R
VDdQOSmEj5ytWfTaN4p+KWPQkTMQsVMcefpMKzmQbH1Cc/6kp8sMXNUy9yb/FI8ZrHVCJ6hjBfqu
r3X/zNY4eC695hrmkMmWJhAnLVfch8ju0BmdB2XTKdV1rDT1JK37jNKgFESu+n0NOUPPMu92jQba
pQWFYvoaGO2UkaBCtOPWjXLN2SuGg/eP7nCdevjQ7NYAgGm1yqvXBdOKYxwazIGjvIKIhP7L4Wkg
RwXkuoqNUFMQZ8pTD7ugNc/qkCz7F+CHPuex/njU2SoPOiowSf1Y2hw9/5Dn8oJ4CJU4yX7Guttd
c70rFj2wnW9FHBy6uBrhmzprYVqBdva7Y9TYOuQdublvIuUYJM6ULkMDTXiPsNpGPt1gGTD29Qil
WdhlubuJmn7cTDbcAwh19v+S/PxQIWkSeQdAZwGDBFYB2vhjxbOi+YqdJ7bx3TeUg6hyeAeLMO5A
GMBbd7PdMAiu6PfUoI3Bw96cTukUp2Gq1vZcZLkIAiO4Tiq503HkTiuXNDGkk2ivmGAh+uhCjXGH
JguU84Yioov0yUYkrtjWIVkhOWDNo3al+9vOmbx/zTvI0PVfPzAC23OmA9AMj5mPSbOR+hx3EoP3
Q+mjE2De/HUYEcBKHOOtprhnh4YGwoLErd4iYLqLris5QhEieClzKO69gtplxwgfEIR0kDHG9Nr8
B7R31ZVqWuXRtvzn2+oio9SZZOxWXpvKmcca6vGw3Wf9l3BAE81Pi/qg8o7AYzN3b3Zj/+qhMFSk
G6sY60OTt8o6H7NuBSYUkbfAbZe1RUF0hHABWsrtLnasjvRmF8OOnNj2rYkGCYmc7Z48L7INxEm7
VIEqcn7em2S0w6Zx3qgQrDeDng87Ny+qZ+4aP+SEivsZCC/FeZqmxN55eRVv6sGt3xPLWZqo4H2t
6yDeIMlurK2p0T9NrqpuMrIwa5VQ8R8mECjSGpAnp7YJK7YWBifZk01QcMAmWtpuPgygAJr+S15a
FtJ8+Pg55VPJCd0HQDI5/scuQwMupbpDBLa9dipxnqWH/E5UpyFVL1BSUI3pNjQ2BA6oiAUbazbl
QKI060gX422aj7zpLvATalZ6NLw0xKIXSqM7sDLH3iMIe/egtulrlzveozkhhTpqRby1fHCCXZKj
rKZmsKfERHrRX2CFnDj5/mceUdZBrpB+WO7mq0pH5puOvKq05Ap51VQL9OX9KsGI8ERkleFWzgvj
fF/69YaAr7XX4gZSp1t3tmVPNr0TWPtecOIh4Ey3jaaVWhmIA8VxtvkjYvgPYTjw3X+7bRLqMzUA
vERw/l68rlNEERehpf8g91ihl1TGAEWTJ9cJk71d+PFFNt2oQeMfQpmfF06xkT45V/aqxjbWveYi
4jGvuA8MZd/skBZ+++AHHR+fi/75gzueX133AYjlY3C4X0ZOq5WIokFE2W+vLn23xujidd2C9/nD
N/8dZFCmB72ZgYy//yOyl9V+fPI50d399xdTNILUmaYc5KD0h2aT7gOAV9s0oxxt6gOaJkYp+2Z/
7MoJntCY8LH7x7IA+SYAQx8vNtuNUqAZXsCV31aDfRIIL59kDwCKbrbDyYra53Dwnw2/co5lXkPG
1bf5hhz12C30PHCOcgREuXOU5khEbtP01OPEESznrhL0n2rwCZOL1hsxt+Fs5zbErsqkvicpMDKt
i7Xj5DvZS4EYi/QTPog20E0WD2kQwoosnka9q94EcbldoVXQB8+r/+GqWgbZ8v//xYU8729fXBCe
+sypqPMM4X7211MKEsFa3Hd6+oMwD5+wgDoQcKHunOK+2jReFR+klUd6oK4CPU3WxJibpXT+MdJH
D4OXlCfpakY1hAALFBabbiAG98nD5Lu3OXURpygdIfYHYchWBcsKOLrdhtrQnLWpdx6pt2PHB9+y
a2fuo3RlUGXsTWsWb88c51GfmwJiqE0aKagMzaacRyVDu6TGtt1KX5/AkMoOZOdUmXXItN46yN69
kT4RBChRcstayAFbL5Pq1v2ndX8MoxI+Pigux3cEkz9e/3++3P3Vy5pH4ihW/zTVbRp7n/AeHSaU
K4+5nSlH2QvD+rWLLWX7wT/M0+4+o2LP7+bmvBkjcn5f/2Feb6KlgDiztfowkOel1y3kBWsfuRSH
v3b5h1NeURAUfHCJHAatBVgx7s0DQbnoAEjYr+MKGuIGvxx0hjisFqkRWrd59xXEGx89dMwBbv/3
Ivdl8pqBuQ29Z+LZ6tHhb1mrStO/Nrr1bszBfqiAVw2Rla9UlaPmbgWw7RCrvQ7oRlbCKb84ozOt
krHiTIVi2zGobWtFPYd4dwlNyUCHQAx0oQRq8jzoPerP8Ps+ZNGcTSy9i470bOHYxatS1/6lSJr3
1MvL18iPC5SUAOpLE003e5dSdra8zU1bfVu1U7SO58l9tVPsYxpCIh1kbX81hqjajaqgksBSwuc+
J4ifwSryQ3VBsg01OQQAGJ4STk8OPAe7LoL8t4qN+YneTk8FEA6SqxXCaLPPolrlOoYkfucF0kV6
o91kQdmufD+anuSA56NjU+TBSc7oBlR7eoJ6a9+DH0m4EXHxsUJn6HbHG6yhA+FO3GvUSoIX3Cll
I0fvd8b7ADSdG0snEn93URPJRe431Psr3X1yNmQ+vy7vPWg7+dz2p4nnOCwMJN/nJ/zNnp/oowZq
G0rc0911f/xr/7AbkPPum4MPl7uv5S1Ifr2aqfXBv2wWJFTwL1s2i8MVeA8E3YC4/40u0KiSunKj
uP5uVv5OF2FxTApP37Rl9HOgqlPdwGpVHG9d3/3cFIq9506pfvcV74XKDPGqBQZit4PlHmrXrk9s
cE2k1XN9VcVlcLChJ1jotehO02C4LyLVN2GgOm+ZBr9KB+ZnPYB4fUPl72vh1eKa5H7y6Lv+O2H9
x///+TLnQP96nLQcqtFMUH0mOPe/AQM0N3b0QVez74ISvGUVDeLJiz3kIwJxlRZ0pehrE7lYJspY
ggMVFFZoHMbkaNrDiZTocLd7lLxt4jIKlqAuvcMwlt5B9gqjv3TqRCBq9pPxFHAUzV3ZWGO9EtOo
7nvf8khKCG9fKl11aOIGfa28aS5BOPDIJQrx4gSlv2zdWYupylBgqx2F17VC/+gLGiKpykH2pG8C
87BrbW97d92nyblt3Pk1lJ6sRQ+Wa4Vhd/ZHlHHYhFkb2wkpn4TE97UZU3WZmB4SaLNpGhpSHq51
kZaqU18zNa+UDBvXtpwe2Y9F/4aP+phG5tzs8oVke6DK2sWPwUpP0dQBpU/lW6hYxbbNlC9G0kEV
NjeeNSQkaKIrfyaVLJz+1VOoZg/tKLLH0IqAhbZ+eolhdHCV0vOXDcCga+gskecMR7LKX61e8S7y
Wtp8QQclSEp6q/P9NaATPgygq47yetKvhNUnH20ZkE3TY1v4iBeXnntoPUs75FEzAakU+lMSpcEy
7LueygINab3c/I+T9NsMDPRXvQf96Fuu/zxGU7PptAwBkthu1l2FPq8p8vM9HWROJX+qgYzs3RdW
4sl1LeMoU0QjTGqnRCv/cVHYNsDD5gUwDBmk/cgiKc6AJiCv0gQJqoXFGP/5CpZSXkOr75dFmTdP
kGe3pyqszmGsNk/SxY9iXJeBEa+lqXUuynhB4g9o0Y22OJpe9TOLoXzuDdA1g+E89/yq3ipRT5t2
4OmXQdb0Vgbtqevc6HlIA4gJergJi9nfpUMIw5qT7DJvHBcRxR4rInf5waQ0S8CSero3gSp+mVUz
fPLijhj7c6B3xoE49q9Gp8LjkLSWW1K1Upu7xEqQ2sQnp4wNsMaAQrdtrHJyrsCIfta/V3aHqlJT
jqe0VElcz6aiFMMGonSxEVVofK54QC76LvPPv9bkfmk+aX4gtqiylmcHZcxlwn/jey1OE/XTX8IU
un+hdMeuavNngH9PCANkX8rRGldWqJh7u2/GT4AfoAkesi+UD2sIdFJnlLdh+BYBQ5Dz0wDyvikq
TDZYLHcBsrP4PTO4hxLIbf8FdkmJ8Ac8nWlTFmtbMmrlUqGgfdyKW35fVMju5t+cmhONUTjios1N
OQXDsknVaCN9fVtUJBNV/YFa4+J4nxc4RX/wEu9Y9gZKeYRCFq09AP4dW/dz5/frqNOnr5GbghNT
Hf9o5t64N6DO8xW9umaW4IGUiZ0dhPVVuhoTcGZn1ch3//bJAWsS/ICpNPQ8VpYVkKUqzbUNfE0c
jVID2AXpgv6gBQ6adcDZ5uxBf/D9Au01UY3/7UqvELXuQVHwe4LsFgU5n4gKOmk18+ht9rwaoWtU
grxYHACVEShVvOLZHILwoY4dYn1jpj75lWjQTrebpRXZyKjVeXCUjcfE41hk5ZJERra6+2TPmUf/
pw8xifjgiZf7LDmVHBmaeyqMfUFRq6QgW3utKCVKN2ZiQ+whPH0Hag/xhPkoI8Dx1Z4GRGV2wVic
X5R0WhmzJV0IuCd7EhPoQuledNWR4n7JOZZRlDq+l1XiP5i+UW7aQozv1M8cdLZTL14SAxcL4NmR
0/hgrAXa8CHS2p7x1FXmk/SDhunX1Wj7O2nqnHCiKX23oG8HwLRwozw+RFaNXOAYBC/N3HTaegDd
83zzBKmx8JOh2Aeisi5xlhaHwGoOsGpUfAQ0islnkwQoUk+aqJ7rwEeoKtLqhRxFixl0gzoWO4WN
w4pi+BDNd6Xa10OSb4Hatk/6pLoLDqzet75sliEaGD+FKD+T064+93VvrdR5EdVB6FH4ItokPgrG
C72KOSjJrg3Lzv7WKOThl7KLkLO3LSI4lIhhl8YKfhCHLBQ14PByoH3nZwh4KOmDzO1kHRlHC5wT
wF8SP2qa9TsAMHsHVM5nNhEJuFY3OXmBQy1tMZ6z+SDve5mFVrgyzNTP0d4aJvsamI171CxlJ62S
MuOr7EE+iihzLs5OEpKVcIZNrI7I3sl7rhOO6Bbp4bu871po0f8akHY6DatpLPTDh/tzaBlPfYvq
ShqFBc8ohKQDN+8fUdTOV36FVFrikuht4jR4N3Pxw47V4vuQj/vOSaFwcPtHJQYX28YYoum8s2yc
UqTHyBNr1e6QjJQ+RbG8c55pb+EEzeBtQGld/VyU3Za6GPXojRONk2rovGI6TTK1YBuwqWWoH0q7
uN7mza7bqLT5eai3JXIeX7GrvNRQJ5eQUqGVFkRIv1Pm/CwbjdA8sK8nkZOB8tBeX/UirrZyzM+D
/FRoHSJXTG+9rHsuq+gb+uBo1RmEAAvH8i6yccsIVi1gKOu7rxWxcuk9pFLTWhzvfju25zNc95NX
Ui66WnIC416eLsfB0jbSKSerWRftKoqDYIxsdgBBkrfRcB8aKyX3RYj1SgXnN+mOQjPexinC2NLs
+KIvIK0KLyLznBe3UVbS3zh2DjFbSB2U5iRv8RBoyzEO+42jUatzFbn2JVcKl8giN4JsGN1rkaGK
RTyx+urFpOGB7/iPYJ+ALRi9x9/b9Rtz7MLV4CnNQTZUkxrgsX/bgzJlS79H6bKbfakc9qOiPcRC
b6iZs5Ndm8CAW0ZKdrVdBYHBSgl/oI9lD83wnRzvQKly2MKlUAsyqy3PsDixX4d0eJQzQ119jXrX
+WRp47hRErSw3UD9cC3fgZkyFsXVRjTm0CeaXW5kl0Jeo0S5AO9ghnCTtP5Ohe77ILrvLSoSC/j3
u50Nl9CnMkWTSiR9+NCR5vmkemGz7nmCbNi2Vp/y0eGNDNCpl6Nu2vPc90B0y1HbqeJdLTJzKc06
5ZaGeI8ClQ5rUUfPjm3HPkWaGR+YnZjiyZ9Q1DKzDp0rSAVar0eMSkV8nMyA/SXyELMLNSd7nuoa
BmFPQyS2Ro9OcQL/odeoZVtqSQyNyFgEa1hv9BczgzSmsYsR4Kp6gI9V+RLr5o6Mnv8i6sC5Tsa4
JkOGUFquxO+eqNOTrkTBS66G3dpqTX+ZZ6hHk4IdD9RxNemYHmWjke+79aTZajZkynNzn6J4Ylhr
VkYoqPHHjZZFaxV450E2xIGbgxlEJH4aR5DeSR1lq1Rm+2BwfL7IJnfTcNdlzde7S/YmpdI2Zphr
D0qaNqvQNMYvqe5eAOLEL40dlgfp92d/pCoXJR6fh64yDj2QnVWFyNMSsvX8THg1P8ueCufkOemQ
tZSj42xKnxx1E6AwvVdNb2YdFEt9VK2zIYb6VJEAWipFjeZshaZWIdL3EdGkTa2n3c4qSv25MPyv
+sQOGLjoQ+A21Tkfo+osezrRL1QwHbEkcsTnpDgMyxGH4oAlUjUVt2N89wG5eKwpYzbsMdvKAem7
XcHSw2eEnLytqddHl8cYCF1kx/qCnHXpIDU5m2Pt9zfTI3C9EAoieBWcQjmlVoem6FF10Oz4OhXA
0GG45E/nuLwQ7dBe6wbF6VgLLRKkkfEpc6ySCF1qLaq/mkol+o03EuRKv3pOzpeYEqUXVc/D984w
B3RWQBSbTSI2Q9mYhzxR64PbjuEWDYviEbgG4qalIBwcgnnnl5tcOtd8zcJM3RmzJV2I7SQQ9UAM
Jtqo2mQWqXDeFobTIC7XDnwBqFGVJwd6kiet76ZtA4HABkhz+x6kCXAy0b5oIZXnhZogdpqW3Tv0
TmhftuFwCnUxPTe6eXLhw3vXszzdDKEOeGReDn5noXTQSpdKtJWJewIUDuyl5O1lYwcZ+pOzKQdy
meG/zzEThGQzC4ZspTWfdTPadEnXfE74faLLlVIraAbN58joi00fKM5tlM9Og5Ovt1FTYVTN6mVm
pM6L2ZTeNSvB9UWjespVLwKKlXtXkpTRKRdkc2dLumSTZe/jIIyLCVDwOlEUuIsT96rGWbgq9TTf
eWVdv+pUEsDNWsF3MZuJPnxtqMw9Syvz9AdVLaMnaTnK2reH9llNBUoBZQkphoAJe+zFcc5YdYty
7kpbNiF1sYuyqufC3P9OlAMfzNbODbBhxR/Xu1/kw9x/uiZ8EPpS7Vs0XUDbXVrdDx+MClXJkMBK
vE7YNyOoFaVrNf48ilb8aDp+VqYRQjte1pcyTJT32rWq5WQY/lM/f1s7hLkOY0JFoJf3GpJh1HZ6
6D48DFqWHqyC5DR0YOMX34oulQ+9i/SHQfjLn2nJBWU670nvvjZpGFzLgbBbUQzVt8Yqz3YEh5Hl
1WzWM85g9eiMrxXxBzmBapH57m8Ol3CMtKOY2oLfh18jvhsuBrBpX1JFmOsqclDzDJL+SQzUrcil
ThTBEJMWz4NfGzt4wyFS4Tv+PuXdUk4wKsVbDs1UkJoz7XNhAKrO5r+qT8yHIEdtmkQfuqoRWHAJ
CJeNxH9LqLjs3Qc+zPtgysllGMRwUAw+Ajtc9H6BD9e7v4bOhh5k3lTM1IbxxsrH4aEux+bdgZSv
a+MvNcQIVADzMUWaE38hyLPsPHskFmpMIBrKEr5vpqV5c3QJorx4IglhB1dUilzH6jD0cOKFalwf
7mY3+2JHoRhODkv7NvH3kruvmAvw8rhCPHNedx+QFwyoQnmorHCuY0e+Mjb4FlAe9NLW0fegsJAi
nq0Kmi8ErK3poVE8xNpCHllo6japvZQBJd4ea0WpuvdHyMkZwgOkfcEtyOS4RN6iOvx8iyDdF9zs
COm/ep6sToW64icd7BWkusl3odUa6pTmyt7sU8yo/I9pFEsgAe4RSgyOJXMjzXuT+wDfG+3n3fNh
1gRx63Jqkh6YGzKUVV4/IWKUvoxgiYDzNe1emlqjmGwuY3cFq0T2At1kBu5KeY96ADmweMM5lCfa
SdFidYVQSfaOgNQ+iD3xYxzsV0P4PYK+wlqbVa0fEC9QT21Yqqs6GQFFFojD6nYKQtvTwkVmCOUi
zO5XM6B+tOg5tWyFlvhXOdAofXNR2400xsiEr8NGE2dD0G5fu9Eya/xqYfhq/FNr9kXgJv/pwuBn
qDrkepSYU0EwTaeA1NS+mnrULJ2+eAKaGCwnHtDfkiFhBovYI12bwhVvam2iTZtZ46UVAMmNAV37
sNoEnosGlTI138puIxHPYenYyyEtw7OYUX0aZTljPuWPpoJCk25m+rdmQtitib1PWhOaW0s12b/G
WvXJdLynOhPFl8G2Pk1qmj/ZUIU8qRTGLTneJpRjYsoBpaofUmoyztJFVSG5bNJijfGZ0zIoAK34
ocX15yr1KHax62ZjQAy1V6d4unA0HJYwFmbfzfzgTHH5A8EAUrauFj8mnlLu+NPrrUv6+CVoImoi
5yn1KLZGo/XvlHKIlV/a3nGiKveI+gYCG93UvFtd+iBfl4A4X1T2qE+FVYl1nXn9eRDTryYH7HRI
/Y5yiv/6XWeICCZFIPxLjk3L++T7nLEnXQBrtrdoY+sx9NRoGw1l8MpWT10hBpFCjDGbTu0sk4D/
hDQnDRKKyEumvTStmFr6rlbdA8G04NVqyPaXWlyd5CiSn28EpO0zt9IQ8Q7jXAx2e71diLSzn/rx
k1yoGWLh9U362I7D8vbchk3joY8VbSEf2tLX9hE5xEqgA8Fz/P54ByTXl0STG+HvOPBFzZNZtcEW
uOZXSGCAj5ZjUu7yZPoOcHh6aNU6veQlP5QyN8rXdqT0Mo5rxKFJuVKfDYSjNOpzSyT5S5hZ2VKd
yvbJ8+aDoALUVqAwcXAJXsBrljWPRNXVJbx40SqZHG8lvBFkSwnWunCt6Ek2bpvsVHBB55sV1sRp
hbITUxLfJjiKNW2NCFpNu8kXqKXsFSseTrLxIPRAXHm2R/etm6LNVPvea+7ZwaGvKSoz48l9DfXR
3eiZHWz02XR7z17y9XJ3crQykh9FZjpnudRK4DNSCZcR+CiejMS6TRIQVx4LI4ZXe75E7guYmNPM
X6uNv/ZMtiZTb1bHPh9dbTMWdrkeuDvBzQabF6fCsD6qUU5VmhzK3VxbyPmG/AjSsdBWfpLqy5qN
0EVrnW4fGemjtHLLby5/9at6j3Kd9OlJ0su5RqDXt2lgVv+4hvRL1wBjwZFQ1SfqSNfyMEQWS193
LRllW0/Dz8OU3PypOuhrkefVzp39f50v/R315C+Vz5FDGB685i0o8rmnp8DLEUSt1kpMsHwYlekh
LyduTL83nciIGMepLw/S5cAlf5Vf2crbN2T4dmVRKhXplf7z/9zeyQG9sX4WcBuzL/rLfvK+FWzj
XiP23EIULd4ImvTvRMDRW7Eid23PZhD2F+KjbISSSD/5Nake6Tdily92NfFsU0X20rHPrzhv+Lrx
CcWMkCI3k+qSVFXeY135Av219Qh1bXwO3YqDwOwX0IYsOJoXBLTcbq3nUED1qovisGcT6P5dt1Fr
NlrKcDo8+HNpB/sN5eqhfSotWftRRGq1mXod5dZ5Rmpb+nqK2nqtld0aaIZ+rYbKeo4Su1hZblVu
eXutZ4Lm6qEUBlKMhWI+yym/FwyAGzkqRwAW0f54GfQaEXo7fKQ2mvqPintinkYvEfK6MGzb+05M
hO2yZvDOqQ3hhOWn18HS8z1Z/z1KIc2h81F3mYrmNM7gNNno88Ertuw3r+/qnXRF8wEtmBtBUGsJ
/jEmQUMKT5k8ZTEp/uiusrzV9oY3nG6mjBWacXEKC6HvpVVNKHuUDuqx5Am3bIK8Z9kAcPxsDKKk
rMD1nqdYm9Zs3u11NZutx47FLJQvZtzY1RKu+Q27q/Eq58JO4y6jqVVuVzPCOe5sRxa1pKXybOjo
B07fIdIW1VIZc3UhzLDb/x9n57XkuM5k6ydiBL25lSt5lcpX3zDa0oDek08/H6HerT19/jMxMTcM
IhOALEkgc+VaQ9NbM8OnvTPjtwy0yi/Vp1bFs5qPICyClZPZP+yoNmEUS9leR6IhiWHaZ1WL62uV
mdVVg2ZYmrKsYz8+92iGxjlLp+w2m1xf21PbUUDeMwPKKAd2j46dh9UKOepnuNzyLQuaCWTEDHuQ
7lvPUpum1WAY9fJfI2UnKwh+iL5VljB4Rk9VbVxT0xw/JpWtPuGjbiOb1At8Sbh5PdbRdOulNcTU
3AbYecRGcT6wpuHPOHXAaP/YsiALd2RIS8oYG1NZqMkEWTlIV2iLeRDWEURkdniQTXmYcsi7QEvk
iCQXLIWlUUuUMNzIUwEiBZmrebgc2WzIbxbbBtrHbRJ29VNQhtTfmk73A6AQJ3r3TU1UwACVUV8a
v+33gcbjye9tgHad8oXURPdDj3X24to1TVR1nwZpGzy0nUUKPSLb72ZVeCJWx4Kqa6dHo1f7NfwU
xmtHBUOaWOqjlanG60BLzC3p66m4kT517jn7ikpoN9//O076tBkR/Gec6SVgq0MRLmG0qFGrysio
jX67A3PdP/AYKJ5zA0bOfAb32AqqY8QEY7tZt2lkfutBCS3GNtUf4cjJD70oczihCfCVrM2KyfjW
wqW/HFRiGV0XiTOgS30pHaiqLW2NrVDVc9FUdWjsI6Rzrlrp8Cic507i/gIBRfQWaoRNdJTbtloj
lCOQHjSyAhNCpzK19nXS/T4b7HwL8164NfJ0hsHMXe5eeXYfFpqFSj2ZH59Zri+G0rA/AkcfHwoh
hocBrfaPIdUWYWamX3lMNWtdQ4rC5vb8wtf0CFUOWPEQkfMynroXv4JMphKtuvFGpXuBxHUgcl4j
wDt7O7WmHpEog5E5fkMMrF72rSGeLMprX6iTJxCsmtPhPlMNM9Amn4fSH25vozpUvmiPKTy8KB7F
yrKQzdrhx58PnWsb6FjPp7eO85lQ4jeNf9KDtN8P5RRcwZ5Ral9Ub9z261/VHHOgsuEHS95u0UVe
8lLYTgCctC2O9RCpBxO6n2WhDGdROcO1c9LxOiQVSyKAAtIkD9YAf3NYtxfZIoI9XG9eOSCsWCF0
agPr+T9zoPTenBKU3O9zRKY7HrywepOmlFvJWSt6QEJzKTBwbefQzeXCzXy4N1MleI/UJnoIZEWx
dIByV5uNOVcPy7Y81MIXIKrLpZzg71n/1Y6j4KnUTZeCdAuiGCC1K81R1DeI65q13Wjdgx802lun
oUrfeoO1Lyct2SECqywCHaRSmEX5JsnC9DV0vOkhaW1tFdpZ8hpnkGWgrlYv4URMXjtLhEc7Myo4
5+ZmSJWS7uWvslUqYFlhn2+WkyfKQxUb5UGe3Q9K5JIikW1E4Tz31rMO2vIQNw2cIUWrrW2lffE9
CxKtoOlfozqu99XgiqVsxraVwNyE9mGppsNrHkLF4MNBfOvsDNDFdEOSLBLb6l9hH7ZOUEp8h8mm
f80Id5zjeHyTvqZMjIsXFY9yWhH4xuMYhKjY0jMxI+taOspG+vKicJ78AKaB2edlPPGa7Kd0DWYo
XjXuRkEcjegMbjMnNV9kv2xsF3FFRFS+ttOj7BgP7ipsazgaWjt79ftxJ5BafwQ7n79OIfHJ3KvP
0ufGgGL1eBBH6eQyT6Huq+K99CpOlK9MVtRb2cw74gTZMKjo+mnk/Qv3AK1VdCr++2GE9UbttaM0
T21VEKE2p9/dYmjF91A4oA4Z6fVK9oFvgD5TM03bRK+uv5tyoPTL0XEbqxs/RB6eiIy3L+xe3bMc
IObEIxtIj5UYR6N1h6VCMn3V+IbHTzUb+3ImO751gj54ZaoTwcVen073wzQE6kmPzWQPwm+HrjOI
qLmHtIuR+DcV4l710E/oF0ljplHFvrh3In4ereuqnRc0yq8OfvINKV9wq70mVvlgJ0d5CANg0t2t
Wkke3bZJb660zJ6i0Zn5OP70kaeKEqdHhy87d5DbEM7YLfUoKPalGddvUcnTffCsgHgMzUovnyah
xo+yZbbJajK68ZnVC1uN/CiCEqqGqsxXvk6CPJoUY75jmdcQ+ejNGCHYEXtxiHaYD1LL6PJ8I0z+
c8vUIdOOJLLY3doafOph6k7H1NTNq5zHLXiAZ8bjNM+XxxGUcPBJS5c0UX407UfR/JKmm31K4CwJ
zXop34S0dW5OWW8H+VTYaTlUXr3Jqol7pJiC+hKgpy1M3zg18+asmg/SrkBBEWqqcZJdzbKHqZJv
6ma7d5Oj/vSV9tQdy6Om879HdHz84sP2p8Bm+TFETrMdWq/ZxNT2SXvg29OHW03N1lLLduOZZbRg
oRIezTLul01Zmg9t2nVPo5P2T6G2Dd3GvEoLKxR9S5xTWTiT5yfLOFNVckpWvUNEt3uCi8t81Nj/
37wAgijFiUJvKQeHqfjZAaxd2e0o3tqh3A3IYF+NNhEUFsK5zibtWUsj9zX8Ko115LbPFQI2ckA2
EK7I7eYgfTbr/YunjO/SFxCuPel6ncENGOlPbme9BVP1Q/fz7iUuA/u5sDe10njNkuleFc9XTjDN
83hOamfpirzZyq6dCwkWZCWIRs3edPK945959LGW88SC9WofUTpca/rFmHdG5bxbKjLjWYt74yRb
gdoQC2qGfq3kbJa8yK/Oc3/pzOf+8Oj+3Z/4bb+WTt+YqrMzmhcnDQEtJX68mNzB3duFJRZFX5hP
PKTMJ+gKrEU8evmuqULrCVa84DIW0VY6ZbcQTv1VHRCOv4+y+uec0q2rHKMXRvuACJe1vA8atOrJ
9fX4JMf4Su7ukScRC3N+zb9eWDaDOD6KKnq17U67VBaMX6oI/TfoUn55EIv9DI2XXDESKq+pPNZc
ffpsogCy28kAfMRjZlNW1nQQuU9gTWETlIOQvEbO2Cx7x7Xe/CJFl62D/mFIn+v5UAU9FRgKCJks
T9JnFMfqsx5ZR9mSPZwSKkzPM5udHOV1aXysRu+bYzoWNPsOdJSgkluQWk6/oxq4WOgiFOfOHfRd
6nQXEBGDuqjkMfK94KSpn7LHzUQhojjLdkmWCWScetBmk7TbE5uTLC6HlZq33SU3arYgiSg/p9qo
VqWqjfu6hni9r17cVC8+p171t33XtGsrEiUxyIQSETHV3EIVdVl6RfGUzwfTb1DamcJiJ22GphHw
ZRvUusETxW35k08QFnRH3i2kT/YqIHqgTKE8WX1nXIz5YGVWt+ytJt5IW60J4wKZhHFxQufKxkXf
300l1HLnSLvqNeuChRxeABXngk+XXNEUmPyYbGEd5UFxPUJd8jTvSk5zMxhXKbsjqJP/6VQP7e/u
5HstVqD/NENIPgcyszvTj79z3/gJ0TXJzmGajpofRlzBefdMwe9Ma636XzPbedB0Q/lldd5GCdTy
22jbxiJtUut5DIUHq5pjH2Oj1tCvUrsZVh1coVzYx1YATstaGUPtfIZJ6m602BoetLmpkLyDJcl6
dw3f2cWdFqxzQZI9D6GkSCbf2FqJYrx7QfZKwZ31OEvzvUxkV6W5FiEs4WE2LGUzMHxvlXap+T8O
MgqRLa2pAr1FcLrQwm92aOmromkMroYxuMxclTQg3lTVT1MFVdOZlvVUligAzuZKo5J4rKp6DU9j
+ZEJG/WlobdJMA/RG5mY2+hB1wkjOmn7mLjpHhm08JNQDAwe4IQ2STEGn8YYPvo9mDyF2+iFMP4s
G4YdthttxYUxBzdRmC6nTR9bxUeYaTYLjQmd9Hzw2bqY2hq85VH1CaB07BhPnaZHS2XOblc9IaCx
M+ITyFnxwuPlINPcVRR2m8mF51Umx6n2grg1Gt8QfSkPY1HBtz1nw5GLhuLcrrKLCZPHdRytDzlt
iW7ZGgokoEzzq7Rrt/XLzzqBj8qxm3gtM+vd5MMpG/XEPuuaO+qEju886VQo0coCHbCrx29Wp8bj
QjPG5xgW/m1BbjJ/CHU33GZUAB0nizyCaBvvQW1Ck7KGpmvOTUcJwxD3B4KrmsY/T9ry6NQEyOnN
LcvsUAEvCrFTUHI6VFCML+o+9V6iclQulpccZUsY5vQyc57MLrfr20Oep80ctqC2hoK1Y16Rp49a
qvl8xEz4d+XhR+p634vOUn7A+rskWRGhQ8VCx+2r8Tt1xwl0FL31BndMNAOMoNJWh27dR0P1PCnD
CJVWCeXE3Oyo0330YPAfNa0hvG2A1kQ/jl2O4fvnQne75wBoFTfyp2joafRpuRIGJAfSp4TFcELK
kJJFnGEt6CG0H8IbxVFQUrDhdUlqCaNZFh37i6lMzUvRqhBWziAwfSh/ZeqYwh9AUs1hgbuSdq0b
Nhmb/netqoutYVpg3gbD/qxyQq51/ZWreFgnyDytubX+0v1wpJK9REaxg+9oVRsjd2ARsQganL08
UL4BIFOe0pHTfLSdfTkf/vb/q+t9vNG03e/x0iiH39xVQ7ygzPSr2xI3GgrRfXVUYCGOijCBOLsl
3BIAtcNL5CnhVz3I9AWStd4LtJgmG0+hXgiPaw8e9aMwsFX1QYlrOOBVO9nDt+hfoZzqHkIvZMU8
NP5V2nqqIdByL41Nl6GETQUD/0NY5DdZMZUPLZDnj7Gyv7owLD1WlDA8ZymqMtwg2K2201JMNkhk
7nuIZgwEiUAxtEdfr3v3NBbAGLywX1kjCcgM7MdTA0hiq4Y6Mk4kUp7CnmuoYN30agjN5aqpU3Jr
fvU+FQOUu7YlTtbcVDxlUbp5hLy4AsS0c56kuckGbyeKNISZtKrfecb7gPLRnpFe17N+UaTqnaVT
mmSzyfuDSf376zD009brhbs2+1b7JCJ2ajvfetYzLTg5Yf0iBhfdHLWD7TIbeHFdizdtPnhrfW6C
sasQjskEpZk0KUxQ9opPJhyCq+jViIrgrIXE9RXrM8vDd9UarReIm/UNWLF8XfMFvBj+jKR1qnDZ
1Yr14pKcOMMC+5r0tbfQm37YKJVxbC2nfe5mhGcGQQ0A31gcxhn1CZtUgLKNKkAP4JX94iZaViwA
r7LVjzrsCCmQS7f0roCEiz04O/sxJOPP/7YevmttyfYiS7/4ZhyuWduzvIFj+NwWlr6UPQpY5ZQ8
/o6Aq7KsXfLxPvy3R6dy9NXkQdtUt86iV6azXUZHv6qzDyfWYJhVRbu3DD/96BFe7HkMvbYOdOF9
EZJD4Iv46BLLX7MS1R+MaqwWIVzBe0i/gsWkAXHJu3CdlPzNYYv1l45pKOcYZOd+KHjMcP1bL3qg
BQujLIqZuDvepoainLxe+31Qk/IJDt1sd7c3IC8Tc2gQU+t1KhCG4RPx+ksLxvmXn4pVZavJd3QF
5808YCdqEMWma9knqoPaH+yJF1b11H5qCt1HX8gPvjkFIom6Nf4yAoSziMZ8qfW8Wqpj4B0tKw4W
iqgQ4KPY+C2CiH0PNc+4lM0qtO0HMCtk6WavLuCnCFPf2oBPq95I3OYrR3Pc7Th7bZ2AkW2WBHdm
L4shqngbfgmF4MTbpGvwnxXiKmcqWmoQ8rp/AaYzvoxGPiPeeAFDz2ZCVvvSDsNXAF3tL9/dmWpT
/yQZnKJWpRWvNuU063o0s1OqEdy3whSaYuK8VxW45HIMrfyrcKstNXrNr7S0dj2Bli9xGFTLLKqm
q9AjSpyVtNlnRTieTFXk0F20+qsxp2pdSjfR31uy/mt+cQv4kdpCfWuSxAFM4OX846gQTyhFfRjg
MXi0PBDAeuxsrJrvERh/t4f2HdCoFu1Kp6kOsNXUxLRGJyZFYorqIA/SdW/aegSoyoW37F9jsoSq
Cq30lC2Pj/xczYcazMlKq3q0YwhPn4kvAWGTbq12xb88EXs6Vuz0kV6qWl49dhLNsMtdnsW3g5UH
rI76ZlP2CXjV2dGXPsCMrNY/Iczyd61sVnHswkIIYHXuolqTCT2m35F80aIDGfEqX8jTMdDm0ymr
EVDszjdP2fnRoev8MtzI03/1D93LSIDl6pn1JiI6giCZkZ3IKQIpm5tRE8Dub3Bz0PwueFdb5CoJ
mkxb6eVJXS6mvO1P0ktSHeYuRX22xrJ8nqccGk15k1NG7dQsZFNO2ZP9WslmwPLmNqVswpXwYJml
s+UaVPeoSql79EBJA6Rodt1t8qx3/Glv9dWQ3jzS+Fef/2RjwbKtveZEhsektP61KVLKo43OfWwD
x310qeVK7Hw63u3mMOiLNAEzIXuwv3UfIWqHt51ILBmqf4bqFV+NbiNoJvsNe9MgKcv9WTz0Yeue
qvlMc+PfZ9LGVum3969+/8kLKMG9zZcnwcmHzVUI3dk3A/WEMBFRISu1n5fy1DQnVh3y9NZB9iWZ
py9Ct6tvQ6WtkuPl6b8GkS5x9oVmNasxdFIKBZRqG3UAdVNEgB6nNAio2dBYVlbAdMrMI/n4xzEK
JzhTTL6U3e52T8Axy/0CuD2hanch3Y2pn0AV94d7PyXWo30djR+DZTm7xvfUjVOrw14X3rDvLHPW
VZvbk5uM+0jNfXN995tFhl92lcZb/1tbNwMdXCAgUFifFrF6ydxs+opQbLVWk6zZh1HUP+ta8yHt
flUsrHEcap1CdZZ5iR4E17TWlMfMhUGNP3uzqmpbYdkRGvWW1KMKW90A6exUNvYBlOWttxzC4tK7
iOJFNsj9Maq3lI1HiuskbfJgJGCLgfByV1FDf9G59Rw8natkF32dmQR5hMeVlSn7rheUpgbjq2+k
zbVQ9fKaFOLNLIrxAwYB2Ak3ZVior81r5Tvda+13Bue66LpXiXX+fW4bEE+mwXSZNUKWsZ3rm94o
dPZX0CYBWfpZGa1z1KNkeIkqEJqhyu4piv3hhaVusEWYllqM2avUeXKqJ++bdCalobFEOoBLSNpl
NFUbzQguxtiBaDRL7yQPaUuSe2H5I1IJihcvbu27X545ZbtVzUTft61QW2QSIn9VZERXvbjoDlZH
rGLh+0p7kG1nNsqzv2xuokN+RWSShZgBoYZugvdxjejYdE5wad3+98FyoAse4qnc/OWgYADWp9JV
F3cH8b3gkppZfOL/svzLLueE4/x5hLliJ1uDrfdk1Qgkz7VBstpn0vp8Z5k5tVr/lP1Iu8UmjVK0
eyERfXYG/e6m25lL9dB9OmmTc/7pK01/za6HwUGzy3prDpNQqGaGusLy260n0rigEqEdSdP1eb7r
XDGf0pZnGUypCyOJjnpYcPdxfOMMoZV5NvUpgFFnXGmdUpzt0YeIWIsybRUrcQbofvaarB96ON3r
iT8KWGU+XTVG76PO3ygzu3QtmxnyASuoTModuOH43dDin/oMbZJOYT1xlTiv9PEfSTA+lpoSvYNl
9PZ2B52h7BQMZcXtqtRBNzA/l3WyBA9ZH2TnIfRPFenoq2vb5NP4T0hznVoVtLR2dHtTusleTvly
gz4U2WcpbPEoIQ2sUeorFip4ksc70gEM+l+WXPuMRSceAQvXN7zE/3+e2+vU1sd9jn6gWIxy5X2b
jWAKCDSHB5RDR3sJgB5o2HygsrFZZVPCfSIrWsoVFQTxUgpWj/KskcZpstmc603Izm3uJP1RrTe/
+996yQEiJaMO8RfQ3L8mke7boNgJxbHd5+yIDsJra1ROvBcCvMohNAerOsnTqM8CKqwwjlyQ3DQo
agDt53Rg7Ch05H8Q+URDYl85RERHFjm6nN6PxvXj1RxGLBYy6Sgzkf85KSldAALKg+ypGOGm6ats
b3oDdCEUqJb6jCZFXie4kZLd2n/ctdor/flPc4jgqV5IpjINNqB6lQhk30pLHAYtboKHO69Zg/yn
fAGEe73+/Kd5mwE+nwHymLSnqHPqr9qnbVnGVR4qW29PMdIVYxJy9+pCREIjp0r57VrjmtWJeRUl
otKJ4qvLu83jHryqhUPidZ5KOnKnQiZGJ8N4t6mq/eGJqTnImaSd++qqBj9OGREjDS2PHxWnur2e
NFWumZGebZ/kmNih4LZr9F3EHovi/WI4Gg33q873OlaoZbzIIOxoeWEELCikqyySXXOH0Q9WShEP
+2AeWMhO8tQPSDxqyFet7wuxal7Z3Zv/iwXb/9ylFjUiO8BfNkPHxmcC3xC0QXXxgTPDNjwf7P4x
GK1h3/KYtwCmYStz540IrLmTLUdU1SUztPLieOWPwSpBVf8xyR4jsjkgSaZiO1pQEYuuUE6wrEYL
P+zG92SinHJo/eZp6FN7nRSKf/KaTtuaWp3sdQicj7U7BQ9G3lSPimn1qziN0tdpKtk0d5b7lrRD
d1BaFXwUCRIXmCaHIB3SY1EetCzyjrof4Gw787dT9tD1MT6aaLurbIzVxIof8zmxGEexc3btbi1b
8qBwF9gnRvMDAToRL50m6h8Kb5aGtX17VduJua8Dis2DKFQezHFyXzqlYtOa6YfGAlNISvvRi86O
ZQnIEDkInsbXBure1HWai2zd7AhXsxdUjiQg0PvNs/qLb0fWXvZQkyS5upAvL0hdW1vTCVA6okAD
SEJdhQ/32dUUItA+I3F+t+V1oqwnI0lXcho5YVsi+kpanU80vylrPgyZaHZFGOaL21vwVIO1ga29
mPU0BksbZopT2HQP9/fc2kb2mBM+/e+frh9GCGRSQPPz25bd4WG/fbq76c8nvL+D2HRJicSBvb29
ZMZ2A6AKy4f7a8aOA2dmRgbu/qpdpPhrSuF+f0I5YRVlvz/h7duKQheq3/nT3ebWrYD1Dp9O9pbz
y09YQyN2f5P9/AlTNB7nT3j7WvqCInAx/P500qE61l4JXFBRczc5Ok+zL7FeWfv79A5px8VQKfEK
GF75DO5orndVi1Nht+4TqbLnWne8T4pvYJzLfACWml++51q2LGwlPefoxqy9CSmBxskv3Jis50wn
IhdOPneZSJD1TEz9qGjGV+mUhxIwhmF5461/1VE03xAA3ch8aB+H7dEtxI97f08jfsgznwWnq65a
Q2GtV8407ekwrGq0+57CINefIIg6ukOjnOK5NZZOvw9jvlrplN1sH8p6VtshrJB08ZsQOgqE46RT
HvSmGNZp5xT/svmi3ni2U19urzLGNTF/X1/Il5GjGjNCFcQu0r1sDtpYI7je31py1NBAZ1TaJeSc
f95vqPegDzT3UZpiCB+2kEmg+zi/N2mDM/xXrib1QbaSJg5Pjl7ffNIEtztxUKR/yfb9M8j4FEHX
3r4SwP7FgxqnwPiNL4N3MvwsO9eKRgHrGEQXeWYlKaVTfVVsZdOxEpjcSx0EQmQ28eqv3p5ATbqi
2vE+gewhD7yCn42/X+FutkURU4z/zyvcHUnZ/n6VnCIU+ONZD6kdHMlqmK6BMhPaZtGx0S3FoKQ+
EDuW85BZT95wIOvskm6vyrPnIZUwoGZ4NUAXrMjn2C9K6AbLzsiGD6vu0c4djPFbnDenCu3rX95E
riYLB9aEiBhBlQ4reeLqwKfU8Ltjaj8bJ1A+wtRzYedqs1edup5VCtvoldIltqZIEp55u9qDHXbO
wVE6d+dlbrUbFP65BvKFswwLKy/N/87FNR6BahXtopZHjSV/Y3TpTnoGw5srjjJyyQu9S8fjzeoY
3mLgQbAGUZHxEzT8ytkSnSDi/YqWbFqN5cmyzOZ0tnbNRG0+lfAPPUR1sYsqLSJm6gUX1QMPAr5Y
gY6xS5ZCT5vTVNvqU6zWr9LuBsJYxVPV7Lm7a9RUGquscJRP8KzaxtN9m0Qyw4f+lOstFLS9Ge64
NLS1NLNDPPTlgK7i1ZpClzIwO2mgQvWos9ywTCQIScY3OfSDmRzqumioUZ5PJx3WCtfS9r0W5MQX
Q6TMumI9jVn66tmkz9oBcQTXsZPXQkFWwc7Bd8hm11JyFefqL9malMaFId07yZFwvlhPsKQvYQrm
WTwf3GwLsqR5kY1eFA8wtzdXOTaNp1cziNSzbPFJ4OX1w/gouyY9IMCWUP2O8IHykrL/3HEpFOrC
LOqIWD0HY9CipepkxnqKot+2KaWeC4brGqCwRdhPdowH/R/33NFup2Lvjzl44z/2wpoDDZ0quJFO
bwK1FWDVZfLeKaMO/T9Pftk0kBVcGrEZ7ANAWu+sAd5Uq4wfKVef3lprJTtpmZdcjKLjf8wMrh5T
z2RrrATmIYlrkc5XfFACs3fUuDn2zuSepHci/w0OKXgdQVddLaM5V02SvpuaGx2mJqoIxzMo76Z8
Y4Ox2MhBVqEqoHwjNg8orBxg7/c3wVwxKQ+x1OXxInR4klmyRxoNsIRER6GCmYKqeo4Ja42i1a+t
MCq4hyOxzvmGN9LZj65/Ic94a0lT1fbBEsVjLqF5uEdK+6A1FhmvoSABCS3oq9IGMdsEZiIQ7O1i
igtAMP/SrPobzA7AfqK5TNx0ikdUgmeR0GmumRtg6VN4ZHutXc+V1d4Cau/ia+1QPqXNaXStRSwK
6NJ32y+LhUhz9bUIbVItpq4TyDa9bQ9D1M5TphlPUkRrmFXz1zpha8afsv9OfG11m6nMxK7oO/Or
MKlUsCkMf24bol5NEqUnQ83J3Ikh2Eaq419Cx8hXribS98hWfqSOY/1MhuttHkSvrgpSK5+t1SPv
WnbK1YP1YeVPEypNQ/I6IWv1EqEH8dLVKEEJh/q52RTX5rSgagNk9ews27Tc5ITT19LLvVEcO7MH
Ijp7C9iFX5rDfS7ycXNUSzRH6Xe8NF23Dn8y5TPz2u5l7NJVCZ3xO1paGvCLyFjIplFYzsYO2xIi
66Z+ZyeGlJMYKJ+YOxupvyHx0T1rflo9UVp1Mw92Gh6yfEZHz72SnGuO8pEBAdvWOvRKkyxMS+lP
Mz/FSq3Dfmna03CSNnkAijCckvkwxY29QtKJLvOIHiLbEewqHtnWVQhL725pk17o4EBPoTKv1km8
bPvJP9d24Jya3BmWozG5XwnB7YPBn96KCQGH3K/LB2oyo4/AnNCWSNyvCgXNq0yfzGPUafFjRvqG
sl7d+ZrF47uG+ERAZmMR+lkPrrGPHu8Hp/FPNQudA8WMpbsQrid2k2KHC9kliZzfnYMIDmJTzU7C
prRpYROqW5RWU3P9yza7iw1igv0ysrLxsYbQbD/1QHlkdUA3Jt+rCWYlWTnQ0ALSE8LmRFUB4n3f
VbuNzrI6YPY1c8//wzg5i2kNO1eroos6USqg1CTifUt4T6HVe09uDXzEtaHnwzIiq76BJqdBzxef
tNlusxm8ZrrIVmIJ9NZ7mMtCROCype3Xj5DWDqd4HpD7uruZUJGKkPx8CtFYgfQ+ZWNiNPaTnk/u
NXGAueCTltq2lLVPPfsK9UxYG2MRrw0KQE4aqGy3QqszjkX1puXZ7zNpo8yqfR6HYgmGIvri9b8M
O68+nMLOdg4Fbmtp9oPo4DmtSbKXuxXSMVAZpH30JZ7U75Tsd9dQtPl5NEZnIfvXmQFVRO70Z89Q
06uvmz+l3fIKn3VAaUNbw3XmueVR2rm3NnBnpu0uttLgIzZJzs9vR+mV5CGBgu1BNnl31p931/fu
sM7ndwHDzKFsnd/vrmMptex1f1NDpRKXff6zdLQLEdn8Y4pza2WLQT35jVceyhyyx76PxOvUAVEg
jJL/pBp8KZrBvLSGnq5a0/ChugwQAZnP7oe0VcYHuxNHz27/bZd9TdV8C0w3fO0686Altv7hD2io
hpkIT6XWUh6v+mhOp77zPujJxY9c7Uds5E+g4tJ3I+Bj9VWuHGJj6k+wU1A5aob1J1j5XcDa+4fm
F1+Q5jJf1UrJNm5B8N2IGvXcB1M0k2b6X4QSrGVX6JBQdPKK+iWn+nvTmW2wVyllv8AeNSx1beQi
Hs0OKu7RB9U2mc7OiL0tGwwhyYLep6xqFv00Jl+sIvpWpLX/jUjCOYeg42epT2uV23648LoTpCd5
vGht6G+oGFlQ+rEx87T66YXqI2Jq7Teji35OXWhtFdvrNyrKI88+4L28eIYuIn/uqpIN6OhrG2lD
Bbu6UDi2zfI+v/WArjBYeolJGAOFuTGPnsIs9i5FZIFins+oxK9XbZJH68aFTmQdwjjGL+AdKp2k
NI9X9o1WKZ5u3sanLil2m2gtHMiLSHe3zPPPkJuNb/U2RM4farm2joeo2SRupyxiJVEuvtvrh2QE
KCeCvPraxW/gj51vSdX6S6i3tRM/mH0yoR1eVrOjHb+n1CF/je0+XgcV+wB7BKJSqD30aiJ2/ou1
82qSG1ei9C9iBL15Le+r2qvnhSGNJHrv+ev3I0oj9u2duSZ2XxBEIgGWSl0kkHnynG+jnlOR0fhf
8i5qNwG64nspN+RHO/SRjJo8+tZ81qjBfAlS3dvBD2oD3jPLlyZRnoQDlETJAlI/IGdVVW5VKVD5
CsgXAcUEXld9scBk76Q4yTclQjBWE/mv8N+r+1h3urXdy8Yf5tCsAisd3tyy13e2im6IsJfyt7oP
4vcGObdtA/xoqziB+UecJMYfmk1EoY9la1s0XfyOULAYi6hx3nCs1nZItoxvg1athF0xOKiGVaIS
8+r9VwLKO3EL4jvWKpCCrWbG0rI0fKTOOEscxVU+dWebGND98v9y6XRHp56i0Vef5vYg7Q+wuqNo
CcWfaMoQnHIR5NoHW5p02ZUPEW7JFKBF9Ns5ngZg67dhnTa+f7KrNSW3vlefP9ldL0vPDYj/NjKH
ZUXV8rLrurfUqMqHYqpctOHwOf42UfVePSBOczeRZSsJIlEVK3Gs9fVBWeUo6j14maGta72H8KR1
nE2u6fnZ4aS3oyq2P8o1/5+kxd29Zzr5Mcn8dlfB8nk2XBh16igngyGh4hfBhXzzwwpOALf0nhKl
hSE2ZDMaqvIFGEB2LU1N3phK6y7S1HA5WN+/C3nYwZHAydQ006uwiSs3dowDlUEX0dOc0IPKKPGL
c0VCKoi79Hq3hWWChGAixyt/GOQnisG9Qz0iUZy4+lBw1vOXAKC7BzFqxHWxsgLkQUVXi+zulA/Z
t6xM5KdKL5sLZIun2HNh7VXDgIyuEe1EV9eVDuXf0L2PBt241Z3IfSR76j3XarMSXvbI/qXU2cfL
VCsC/IJrZjBG8oSdG578Uq9fAx155EGDjtkiUjjqbbMW3aaOvlMbP9zspI0eUs6eRh0DEnV0bZ2b
RQ3vJZMS1KoyMiY7OUPf1UIo+7G0iQLrcXBuJlbaqDaCc8vLX4yJxuvqct2ofrk2TWWMAUI3N90w
5a0HgmSfBm5yFY2iF9FKLkwE7bQsvduCekyoVvJ8VEBN4IyTs7CJKyo4y53ckOCcba7kuyvYXpQF
yMN8XLdxT25k4uBJnCY5hBQ1bWP6N+ZBZ9c2DQ8o58VRNfdnEB94Ydg/wsL9qTa9/JqU0ggsqfKv
dVbZO/jRA7gWTf3SKdTv5lpevCphHpDfKNofYHkNTXN+amX4HD6npazzhhrMe1MnFgx1bfJQRBmS
pv9qb6fBTzZiG+iPNIvY8H8WhlepFwc8MyUZ8rjWARacsxExdDT8fiBJNMDqMgxHcTU3lqEkWyVq
qKJG3s2ZGp99CFWP02Wolc+tSoZ4FnoTdlWiTl/Y7s6//cTo7NyXSrGOZd3dSVSjbRFbHUAbmcGb
qkgS3IGIS4eVF7z5UfI1MJ3qyos7eNOnLHhcvXqu1RMaTp7ElLGo1AMpw24pnGJOsCC/qPYgCss7
ZeC1MXZUFhm9pb2Yoa6skmiorrGixjtFLhLwC5p5KsI43vhlrzxaFIktO8pJ3rvReiTIPgH52X6R
tEI/PnkOXLYhvq6VS8od60e94g2SFIp8UuCqPaS25O3GQh6vuZ8OqwEh09eu45Scf+GZk5x0IycF
EFbdggCXHK2At8YnbyqTchpKIReiLxogeSEIh2ZEozH6a0SsIdyFz32O6KsSjK1d+z5UevLgT9TX
St9lpz4toGLDFE4mEAjGOezqrTCJptPV5kqsYCHmzHZxpU6c2HcbHnfX3+tDDba9LygnxOmSqLra
fpqdhL88BtLGNcYKIJbmbA0CW8exCItDnXUOIfjGP9uVpm3At0U3lKzsFQeX4SkbjJqEsVZM79wc
qSLNW9kNdWd6pCtHGFsgMUgmthClrKONMIZKahf3S9uDodklmjYc5UEFgqZwns68pnpquxgkuO4S
rE7kZCs3HcSIfa7vh6Qs9ukUmQxhZNyMThnfckmEslXvWZezZGnKVfEFHWEfnlBCiy3EpFRzpmyV
h607HaIWAAvXbVdANeZm1tayh4UxAT7aQgoOHMDRe5u6lt+4C+olpFMYJ+3rb7fGAl1o91TMZL72
y82tTBfRMtwcVhN2sZo5uYFr+ejGLsQEJzDGp6iuy60U2yT3o0F9CkyzfPB5gpu1bxRLV6UooIWR
4FA6sfpkmam6yzyDSv7J2Ubq5SmltGdy1fMkWypg3XbCVZHr+NBIwLVFV7dqBC+dQt11FikhaIPk
p8SHWdNwjOg19zj1NKNqfqlDNsP89ytfoxEqCb9Wvktpy54rhmibWMXCJswVLrxyyzED0VXwNOsq
SooHSar0ZdVQal6GLRxNTULokCTAV4rIz5nfELcI7Z1XZvZP8nMvbh8W73li5EtLKvRHDZTcpoZH
9WyGkbZvhkTbIZrWXsSKUP2kkHK5sGa3vf+1zNid8u6aYsf3FYsE9M60ot46+XKYSAp1YFF7ccb5
u1PQJxsZseLgJ4S2R2PnU6QYZnqfojczJOsE/iFYuiUtTx6COs9eiqZ4yTpNvQxum77wKTPAjQYR
mWlwlDKo7mytPIhRq6lC+DuNdidGyXoUsDu5JvqczCUMa2wqYt191VzA0BTg37X43Q7kkzFpkJgW
xxPPdb6kujnRjQbNxQkrgJmt4nI8rykIi4p2UWlW/WPcuJ6U/yjjuAcgAiWWnHfvlHY4J1cqfzV1
Uw3rOIu1xaeBT12zrDhtURwp7GOQwR3iICGYjLpz8mvC0JCvc2gNDU74RdB/Z0cGIXPf/YT58BVB
cf+Lk8ATTF1Rdw3j3thV1OVQ62Ln14SE8AqabXNr6oOz5PXG1z41DQUGR1Ox4ZHrNeTFhTGzLAdh
6SEiM224vL/GYBHonn7qqsp9dr1u+qGoNcKMdJPWKddlYyB5MTmjEmBuR02HbmPq+o0DjzNiyPel
rNxpLr7UvIipI6fiRwiPltbkatZNt2TrE2xizhPURXpjtMpjDp6ZJvXaW5Pw+KlWnBt6fwEkuUf5
IYB0wFjl0dD9kHPlKSXL+NVtzWqhWqbzip7XsERzN3mSGzlYQzx9dBILnkB/gLM1HLN9DxIH5hNF
ypZ12R7Yatjg2RlVLD3eSoYdr7LITZ+SqRnILJBpeBAW2fVOjjXuZYbOvm86Z1XJjBHdbsqnZdNN
VkCEOnklxsuBiHDWwldcNe45JC6/LPTeXqS+/BxZVF+ZUDJsB9JPG9NNy6VgFhLEQeFUAFtn+SQd
D6xVHisUEWP11dL559mRehU9mRA6yOtnNFWrmwLn8KHM0nLlpZbxPrTZdysxkofcqaQL9NAkvY2O
3xE6D1M08oFscvUt8ZvvBt/ZOy+XBu1LYAGh1gRLGJtvqM13l4wipnVg2yCJHQvJTKWr9qVHubUL
3+SAdg5yO/J44tfyhzLygEQHBP23uvU2pgPCEr634LvDf4xWSsouUkJpRwDw21BCbJ7oEJAX8KH/
qmWBITJVc+tNH3R3i9RJujWLvHnwzfwcu4OKKJfG0b9M/pRrmF0IOvs3KyweOskP930fmEdIvGGE
nBojvnr516zwa2/hddSLZkH7s1M3siZv+6BwvviZ261rTS6PNgeIq8dHXIYNmywNBocNqtv6tRwb
b9kRi6RaqAhhinb8aFE3kUXZp3zVlGb8qkwSq5CnpAvXynP+ooZNJttvPly732w7gFmlo+CMF0q4
NUuYUVzZ6N4cE7hWqfvtn54xbEuvIHHXaM9tqjtU6UkPnpnuah2yhcGCdGSI1GVdIzLdJb69jeAk
P2Z91e9MWzq4Y5aulcE5jnHVLmSCHgRimn7TBpq5ydzmi2+lNQrvdrCo0iH4Bi/TzTYK60fOjwcq
ZzRgoUHfOFJdH6B+PTjUN19wmMTMqVC4pAO49AgYSO/54YNoIChTjlIEK/1kiiQJWrHENtbkdpRz
Zw3KWe7yL72d3wozJRqflc+Uj8dXiJ3ll0xSIPBSrIsa5tV5MMpbFwLlyZMwPAbOj1Bu0pMM6YQT
9sPes2BAAd6f6Sfp4jZUKvpm8t6BytiCTYeaaepKg3mdIluPptp2l8asKVyXALXpUhisSrnxj6rT
nJW6seGsnxCHEzDRd7hii/A9yn0wUgP0BcIuGoqxwNMLF9F3/OoPNv0pLNrDS4+20LWIw5dayaoL
gVZ+SWNHhq+r2lfZTsMFRRbJtgza7zaZkAdkgrVz31uUNup+sGS3kZ24ehCDkMZ3D+giAFceo2+E
9fHoFGPYO0GUL+79QLX6xVCpMaC6tF3nvV28FlrYrBGFzLeia2omrx9HgV/WG6l/c/Jh2dWUgRJl
09Lj/dLi1Hp0dSr9lhOo4hh5+iOpYGnpd4gQ+s4hrYZbMYTG1U5AtXb1Wne075zrioUc1t863Whv
Y52Qdsqg+SyD97HkdxhK6nJowupnpz91tgXLT+Q7p4I00wIWqnbVRxTPNCFS5IHUuDuE4gg48XO+
JTB53tLpijT0LVHjgiJOTGKwzSiU6jqelaIrq3pykZTyWwSqJ0P367mM5JZ3ELRQomsF3ngebIJl
vOeewXx2j0mTLSmDMJ/zTE4WATABEuf9R221cerGkcZb1ze//p20mvAQAw6vh702cPffCm4WTNlD
EP8s3Nw+9AXcj3aDvg1VN8ku0Kmwoj6TyuQSbjKO3MNGy7XiOtqlRbGl3BDD8W5OXWS7jK36MbXJ
y/n8/He8Q0jOZVApQHg4XiFlztZuEMiPzRhZqAx18nMeP5QlG9BJrvehbcNw1+oowoeeU1+HYEq+
OHH5rrrpWS74pUdxj9o6cCaiXNrStJBc1xpD3zXuKO/ASqNknqnxWjGsYq+YrAa4e3pldAWZafal
FCSvVbk0f9h58qQMyARVmSwjWyOtOyPMf3LKu/g8C9+9lk/Y+VEGRVPQ7Mqhvtj8lLaRanfb3rCH
m2zZ3goOaPVNJkGpmkn4MzXPZLKAjvNjvpl9bb1bPjynRatUjySYmk0R1xlYlxJsNGEs9lzVLav0
ZplWVvStyPqln5XxD9kvEUFIg/jFBBq4aaE+OY6jBkuLAZbXdzqFnP5wVmvdfrYdR+GRvSHKVXwN
fIPyTlsuDq7eWeAJux+KF/GgtC2g+EZlAoRvwiNUxOGayM1wSRwzX7SG8S1Ucu+ZUsRhp0CcuoX0
1HnhjA5VZOr9CY0FAMI0GR6HRO8o+ynlTZm2zRu8qAfhEZj1SNUa8Tm1q7Jt01c72fLiPZwQ5l4h
/3Di/zIi9VebV6gnnFUAkf+66Qm6D2ownFLCvos+cNxnQ9cJB5X9YcKedBoMwUUPWrCv43MAUI+K
mrJelwYy1R7f5cpE/3LPy0V6bcLRX9itTfp7Gq0aG8UZQ3+WZchHSTywKap5kZZAKjS97fZNQ/R6
tJX03YmtHx1I01vhhPot0/zviLWnFEA7ixwc9ZI6PhgWHNncIyI1bPs2Sh89dYpcZ031pwl5VhI0
yg9OOT8KObBeCqif1ooSvdtDma/Iezq3ZGrALMOkSu5o55qSKsHvUSmrsQSz5LulcxOOjmMCzQ9J
Ys+2XOpNor88WKZVhFtMXOlm39e+LxabiOs0177tCDZLnr+2szw9S16FAMEYQ/zUavEJ1MUfFoDJ
c6AZ68yvnqCgDpbqqJ7GyjnqCXFcy7GVc46o+3IcfGVl1HW/c+JK3aNDMlzzqQl26UDIBZRBsMs9
J1jpZqO+mQN8+mXf/6QYbvQ7TuzQWr2UxNsXVe1k6w6CJB6XsTceyCAsfV0yEIrKtZ08AGKLC1Mh
VuNZOzeS0iV/8vxelfiL76jQwNiIwGhyPpxGilWXiUY6OjS1ftUZERF6ebAoqWuadhHVzRNkQclO
2OaGqrC/XCpb7dad1WkLdiNnnVTBm111hGEsPXid2ChXbWJot8jxnY1PcbabGFsyUuOJAqN05xko
3nRqAeNPUJ+7UkueYFRgX43KHtgrvd8Lm5IAfYFdFjioZN84Clg/FJUw1DjJkdmPnsYuGbWJr7Ik
DQdfz8YDeGy+HZcMRkBR/6kBe8RGMPoiVaQdOopw1y0EzLuk6O0HGXlP2VJbDj0ozVP3Sqw04Izj
B80y9pLgBGY43QcjAQsbmMeqsEZ1pfmOC7lL9+gRDXcMkxT+GErmuQah6FKv9iBlXvbAXnqqdkY2
YjTZNXmgd19MhACQI/fZ5MV1+YLKF0H0SH/m78cEo7OE4T292c2kK9y8WBQj34h8JvemIC+9KmAI
Ww+TlxgIi8q91PmfooPQqbwmYRqtLKscbzBMOQtNqXuyLNp4u9tkw9yqsa2Df8VFDHBa0K8GEMnJ
kndhtJQNBNxrqSlPvWMVp6aJf13FUC3A0A0NI6TXgJSFz/2SJxF/V7HcbmLehOfSQN1Xko18myiO
S1UlDX8Gzr6pLeL36Xg2SpMXQBI+1IUU8fPnscgO1kLpFYZuhE0oISkN60HYajsj0FhBWxraKsek
yiVJR1QX1N92lNN0lRXDpYEO6CbDbLDUXN978PnUW0JzMdnCDtZ8b7zZgIlO/OiqTlnBK6jzmnb1
o5OrybYO9ffWb6Oz334nCF5e4mbIN47twhYToEBUuZBuiis4laHJEZdzU1uXvugHQqfIj/SmbCI0
YcFXLcXvLqwofxjIWywMXapfed4ryzp0vafCLlFqC0v3asr8UQQRpD1BdDQbtHnVxuDVMnVF00Hq
QRWkk/XZQgypPXHrtFtJXazetOoxEORMshkjz8MXfOdukgnH7akKI30xUlTCqVedQn0IuAmCJdEU
vsK2wDebjeLJ2p3AqawbxEh7FX6hicJJ+HXoWsEXbZ6iDB6BPPTiVWMp+qEOqNd3AHM9K75ZPXKc
Xsh9kj3D/LgGJik9TBt1t6mUNy12ilOZBO69a+RJsgyHLtxA4ILGStr20hrxUmkbA9N9rPTsT0on
wIilXXfgtxYsOjJVD0YWgZdz4nFrOC6Aq1J69dG2euyGZKk3ZfXsDUP5nCX2LYdM+JJ7UvnsaJ2x
bIeh4QlL17YVd0uKIly5tXsxsrw7t/ngXlLE1uHnDN+8JCz3geznFG540ZsZEZskDhnsxGhEHTUY
eVJlYtSVEK5KI+lJtnX5kffHTph7q01PsZ+BbOKgCUBy9CFvIINpaFW8oh7CfDHiCAJvFe5wKqrM
l6Qi9g3QTF7ZU9cYZGWbZ7zepcgyXhKqlICEKvFazFWd1tvC8N2s73MbkMO87TUYfnFmh1dtstH1
4EljqajtA0jbqf8SXRWRyjXM/PJGOKcdmHQd2tH7qOxFKaEbP9/e5/a9u4LwR94KZ41iilXp2+59
NDarZmVRZr8TznLQAXpqpzSsuO/oS0u9rqMtuNGdYTnttfUGa5MEY36yo2NGhI4au2WryN3zVEnz
nJT9K/k555zBLLCD4QF2fa3vrk0d7ylpd46WJsHGImy18rUYqcy6m1qtiy46SAVXztUA6tJUP5Id
Odid3V2Ff1oG8Yrzc4B8OeomVtqxxQvIE8thjIIduYtE6f9Mc6P9mue+iqqtZlypSw93AbxRNemw
W2NEL42MVJjppOqBmHq7DJ3eeysJHW80eA42YlSpkP2oixh1kWk004H0VVl78wJbe22+VkXi7VQ/
g7S8I2wXJma5qqSi3IJm5r1le+NwcJCpMNahYf11GU+XupIU6vKDw4dLPVHyTTRVe3nGozt03qvJ
P4+i5WElQQP0qvHX9uDGCBFNPcno9GvoDY+iF45pdilA54keGCvjpKHQswgmPvWxhOTJ7nv4zqdV
EejUNhO71io0Je06uPKvRpf2lkTJ4Wxmw58fYhcw5eQ022MdzkV/CMzlp4HMC+VF4SbDdnYWLsQj
OOuYcM3/vp3bcmA0SkV5QZhgQ3338G6Pprsaa6c7DUoqn2WVcFejAhwMOSP7A2QTwaQoJJpikhUS
V7FmTDwYCMOOFopCwqb8voqzKcncIk/7aUA4i1FYexH9mFYW09D89eBRgMhiPQKivq9aEVsG9kRS
qlmAZF5Fw5gesir41VAbmB6IfKcHcTUPzH7zwCe//8JlXh64GYT3Yv15nujOPvOd/guXT0vNc//x
U/7j3eZPMLt8Wr7ypL8+/j/eaV5mdvm0zOzyv30f/7jMv7+TmCa+D6Ud0Hf0g0dhmj/G3P3HW/yj
yzzw6Sv/35ea/xmflvq7T/rJ5e/u9sn2//GT/uNS//6T2p5fsjvUMkR7B7Z2wfQzFM2/6X8Yiiqf
WSk5wvuse7/Ro+xj/z7hw7S/vYMwiqXuq/wn//mu86eWO1Ro1vPIx5X+03r/6f4cZjh6d3rI7ny+
433Vz9/DR+v/633vd/z4LxF3r4fxZhRdu5n/tfOn+mSbu58/6D9OEQMfPvq8hBiJp//yTzYx8F/Y
/guX/30p2ymhzi21r4NkBMdGaieGRMBmx/h3I0aiYSgOqnYTZmERV5WYMPuabhkexXBJAmnvxMiy
aZ33mGmNvvQqg9qq2pAesiCGQK3unzkFQ2Q79eKcSsIWfMs0LuaMgW4eyL7/FOPC7sITtRlLGLGE
TTRVD1uGqQMCqyHbP0EXfYXUI74WthTvO9tB8Lmjztc2o3sDQ2V8zlMYSCcvLYpQkhOjgSUBZ/Pk
090mhtVI/9ECoCJy1kAtI5bK/Z4651yV13dHF1bJVWUENjzJBvUl2YjEDid7cJiIqW78CC1XG74b
g/r5rrjqBA3I24dU90zdIbCKa6HExVVRGm3r6QXQdTG71aph5xYgGz7MtnoHYHLavEMuyIpiYmXm
yBIZ9cO8llja77SKoKZ3vK8XJEVzCtMYWt6/binc0r7rzyobi7ubPnJEs9SdI5c9RczoBXmTQv1d
rB56ZErUPwjXNzL1V+PQbQ3+346Acr2TX01a9q7BJGEU0+fhApyIIzn6IekaUBV2XlB0msL0kVn7
vLD8e8dRAgc0zGTPgeNCcEXw6j5DGOdpkjVGS5Ie9frDnLtnNZTrLk7S4+eJozL4+yaUHj6tJbpG
Zp6JdBt7pTLQqo8RWhvlzrsETeJdxBVgLw/d1tLbukBmyWszOg8Iv84Zo/NIZenkOs+8L6S1j7Yd
xcRNA/0gmpHQ2QFlZP0grhBMG/aJlCzEYPLbTXRdXfdSCk6YkVEcjdistGgdGXgZamM+xGNNoV5a
SVIuwtoiJrcGU6stxcB9dHIXV90oE/JWvZPwnT3IOJkbKYfSA7zGL995NFL8J0SGVAK2/zKojZm+
01X762w3wROq8GmlGVkeV96KkflmDhqGoOo6KEymT/37c927KaV6lBraa/EhDMtT+UbKBIYt2z2I
xsgyFOvv7WztIhNrRk0I0cLJNwHZgvD1gPLdGHfShwX0IidgEHexdF/wPunDgmUP16sEQ8NKhRn9
qE9NGObNUXTF1dx8slGnB20sB7HlPPA/LTBPu99D7Z1NBrVdysGn7E8JR0QUkNXk5st+eguNlNNV
iKCEGCDeFqFBjUjtJE4JL619oBRgTBeiD/b0l9Ey/GeEFuSNsIMecw7zjNm3FMKWYhkxd/b51M29
nmoMp96PcvQuNSmZjNyAyU0Po6cAgNretggayPyFvRWtthMeFHA5nLkd/2ZNMPY0o7ouN+MSSJUF
hf8EJ2knOEkzAOrJx9wk9ThdCmM9jYir2UdMqfqN1SPfNLsK8991AwFRmVeK5fHitvXwMDrGTa+T
7rngwH3IdbVcD2WcfvV0g5QSACtCZwMkb1MKSo7cL4UBcDUqoF8L69pdSPWwF2BjgUIWTV3Z7tIw
nGQ92wRsOaWqbp2A31qKgTs82XXccKvZ/Ol/AD17dRvtYV78dndsqOKuAhhzEbhyD07hOAdOrnq6
EJeigYvdAEJQoWl/t5aUeveFamy02ROyUxcZzsmHvBEysVMjpttFHQCwJCyQm1UPY2gKobo8ejWy
OUF1KXN4n8WVaPIhodo21UF1uNWvgej3VewBcoDJWd8KZ1nTkIOOfDhRa6u69mn8GrqOBflwDORU
igd0Q/6yhaSyrmLAn67+yZ706Wv8e42ofSZsmZ9qJ4/OcP9H56a0VpVD6BNSr18mMTgW3QiepFLy
PSS0J3m0h24hfKoOBDV5T5ThUyeiPnBaK2nrKtiKy7gxftiBmm0/2MStwp85vOAncS0RMu17LYHo
TncOydT0pgIj5dwXV+gEo0tiVrvPdql1Dn9n6w3fPUiIPqHpPvncVxVW0RdzRNMOlJ4sxUhRDPKO
rHJrmMpN1/38tSbe7MsA2c3Y11+IetRmk796XiqjoN6B65ezVwUJ+avRmU9iRpjb8bnM2TTmOtFa
s+FBo1NyffRT3z2Kq6TL/xg829yIXjcU7tGrgCTzcv/LJfx9Nds6YKao4bioT0yj88B9slhHrPjp
djXVOqu0TiZO/H+ZNzv/mhvIqFBYwUb2g2xbjLr3IMklLPSFE38hevdu9LryE3Ftx9BJ/dpe+BRb
Uf3utBEpnbD1H/3Q5plphNLRrM34+GmdBtKvo9+V8N3wR3xS5Mrad1JO/AnagUWNeM4pQF5iODew
Am7aEOglWASzfAsjyVnHsHUtLALlJEyTaA3vWHNqpoZk3cdmtgkXRVbWUWlL+9kuJsxd4SZsaa6Z
uzFy0Gr7lyWNfPx4h3m+FpKOqJPk5hoGhVAx4g4WrORb0Y3lPLk4SXwBYBvlyyZFzcLzUdvytRqe
rx4FLkUL+gWkWh2J839pMvR60Xs14PZeiKGwU+CxFpe5l6ACWxBW+2B0i8xca10Iys2pmk2gRMpU
cuA/iabRIZBA6/5B9LwCApzZo5vcOjwCa/zLg10T+EcFeW+lSKsVaUfvXAqSpKKO2ba7Wb8WRqgz
/fMgCJHiyUkY/9lnnjP7VBPtkhgIQ83byWD1YBDKtRe4QiJXyV/aCiW6vzp/jRRSIW1SqqMohpme
e5qXrUOoHJbiMTg/FbMBZlx/Gpht9+foNKAPLoH06bEqmnmpeWCeNi81O2cINhGvTVKe6/X4RK1/
v7DJuB/GCL0YNbE8cq2UFMWW2xTLCq4Sv1Ef+2kQYgx72Sggs4VvL5nGMagmvdtMawvSKsHRLtXg
KkaDnP+RNIHGXHQtMvMX3euPCAfJT+WwbqmPqUDSAVmY5M7tTFu5jenvU4QuTokFCxdnojxaiUuI
xYdqYWcgOylDLTf1kPbVotDkX6738XmquOqCiYNh4KwiukTZqWbqAeFFUvZoU218cWtNeR5Iei61
yNL3oKaUZ7+0bNjuPRfF6RyqMFnvluaUfTWQfN0bWvFnMco2x9XJBqbRAwTWlPtxysOKRvcUfR/U
9Z+i10w5W+EbULrzt77TmvN0cSXWVTKp3MPSFR/7qCuoX2c/pfA9XPUSwIywtQrVmrXjOtuxyKRL
Tp3ueqhb1OZ6L1/2VaIcRtHEFQCnbJITXAjDh6FpPIPr4+Al7a8r4fLBW4uCL2kmlzvQO+VBlSGW
/K02KCQHRTcLsiNpEf8oTLVQJawSUmemnE4U/H/pEwrn0qRyTupVoMdIFn6Y0Sv50TAt73hfQIzM
q4wpdNer3x9jaCsS5aMXL40g/0EqNX8iA1U8SVL8B7n+9qRPPUU2+h2QSaSsJo+8UIunLGhWUJ+P
N+GvFCNCxD0lUmJQMszqQa0J3U/TxSTXjRUAR2h9329gx8k5SQ1q+7U8X3aEShZm5GRH4QyKYNyr
A5VC4v4oRMj7wSYtCXG11WpvTVVqZ0sCHiu6lgep8lhTlSO6hWNVC1mPrHPqSfLbrzltq2hnKYFn
3C0c7W2ewyY2vKkqan8+nJaBFX9LwOBcs6khhalcfTUx1v2kXjrbxECiZ+gkRKj8iK5ohIuvB089
6MTDbBJX1Iz2JsGZeR1yh/bBTaH8/X27u6dKrbnbO2Bdp48gmt7SYVBP/W3nSvXR4OyZwzag1ke1
L3dm5w07W6lr6GkxxaqpUbUi+uJSWO9zxHSzIokIFLeo1v4I/rmps7+ZkMnUfEaBtFMajhCiiVvP
BXU19StZUu9Gyl1+Dc+On2zjNKMxG+fXZDGsa7G6VcDlf17aiB07QdvzX5bNKX3ZaQP8jfCCxKsI
xZkvSuN0vGl1RDpNL/ui2C+QIluvEJ2V5ypEMtDq4/RL6g752vYoL+eIDdFzKS+sTFZWzoTMRwo6
PRoTclNcCdsIEB1Y8TQimuz3lehCk8awY8TQ8nTTizfr9jJ75hO81M1N8ZP2piqGu+o6FG9mmykX
3rnK3a0wdRRdwjI7Ubpqg93vhVE0IcQQWxNAx8Rz3dzmxnwKaze7gc60OCoaFHFmVekAuOeGRWjK
58QAzUaJ6SqEXnOXk61+bSq+oSo0kByelJip/6W62m3qoz51uxoEKxXC7kmMmrb/tRuc4SKmgoC9
JqVa3MSYrefbRjfjRzEWSPUCBE78rDiK89IhPwzDi2NKzwFMeTcAm9Uxc0GkTr0EaoP7VePEiBAo
bbUXA73hlTentJsdTFrsRybneaDxpb2s6A2CF7gJX3Bs3qbxAKbMvmJ1ROSKyPfvs+9jfgkcQ9KU
teR57sbpfHgIYi+7ikY2kIYaawR0RRdB418DVV5BTSPL3mZ2/j+knUeT20qwZn8RIoCC39KTTdNe
3dogumXgvcevn4Oirqird9/MYrSoQGUZUmwSqMrKPF82tyI50a+CuAA993uWeNDyix8Id923BQJB
vxvkCLPHaxcpNjAmQ9lYkLb3vI61zzRUY2Y4pTpL7SHLhVawxFre6rdmhAsBXsr62DTlrjZIXg7i
aZtz/g/lye/uPV3wfZuv9PgUoQF44Uz5lyXy8n72+vAHkh3mhq5oKjIYCCbFW7z2lIQ8/ciFEwiA
dt+7jX0/zgVZuagAV3jHEi2074PUtO9NzbO3zRDbi5vN0BTtSIbTnTTJobIvGJtFk4mAGEVmk42a
74fXl7nZbi/jdmQcd7Bp7tzA7vYkZpOcnhTTF4sl9yo1WvyRc9WBRkXavvEwdEr9FBv21lfFRKxJ
598lRJguQ1k17HidtH69k61hOXxE3nxUT3TOS8m3V/aCrQL4ng0hohVMXdZatgHLEW5ldYpKoii1
wD3JqlYR8alkXzI9aM88qZLrIPRZIA9DaljLXoVuKouqIp5fVjMbYKdAcNso+dpaRY7SAjigfV3Y
2Zabrv7EYQN3ckAC30ML/DZA/E8YgcPSRur78ldfA04AWiz0zRJU3lk+rkjedVeNOul33VzIK1mE
SFHd2WXglTDQaVEIt1p0etwA3KQaV/Wj7jbRlz5u3Oi5yNrmS6G2P7Q23Dh2WT4UvSqeSUsnPLKq
WSmGgf48EO2x8s3e28rW0GC/j2qJTgAGnUeUv+9ijzCpeO5c4UO8JwX8IBvl+Kj8ljjshqQlKKJ3
v1IgXM+9lQKw/wRYXjVNdZXwU3uUBclXqhk89mZXPJLMOeFLUoFdTl6cLJ2E7WpmGIBRf/dvunyr
B6Z5Frb44aUIkg29llz6nDsly0no+EQjXtq5kA1Dlll7f0hfGqv8xzQPyDKnOFVWtLz2by3/EAXT
qZWI0hk+L69uRfMftjE1/1/9bsOiiO9/rjTDykj8mFhpD+LOaJAxPOecijoQEIMo5FVXcE6ykPW/
mokFDXdB6B2l/TqDHPJXv5vtjz4FrI4Nv4cfmloKFhm88B+vdBsir/5+N5mBb2hgWQcZk/f5v77e
bW7ZTw8Uc11yV4HUjUbAsnegSvOtjYuNObOlZR20SUjwMAGNN1s/6GgY/VGfB7bSKMfcisqxo0NR
9MoDgYPmU1dn35Tc7I+yhstVbNibmauO780TwiG7MM6HY9Y6Gio5ZGqMViTQN83ERdpk0WUmkEtH
5GtZLZSJ2N2ym/b4bPn+t1XwSjR0SIaa1qIVmGcbwx3bUxzXLnkqoX9QZvIrk+K4JkAomCqfGHQ/
uMgrU/C0ybUWOvK/G1AZw3vsmV+k3ZrSCAzF3EVLftY9B0lyjjR3AuAQg+A2p1goyJIbep1Y9q1G
Dgy8bwnCJHdpk+R39hA9hIaZbqPfJmkvrSooFn9fDmS0Y+WDvo6W7X90+j2btP3vUxae+8/sTeFv
CXJy1lrvZqc6CTtAC2QaFOSYLEKrC35khHmSRPSTv8ybDhvry6TlzcrTnOSS55AEgfuJ3WiV2sVi
jbayurZYkrrvcvjQTMfAIDx7UwWkEtm1Paz+MMpLWeg+Aepdo3uEaxGzTWy3mI635hHEfbtoPT4m
dJM/bg0heFiU2NC8VNP8kactt2NwpLJGpoRxV+fTu6zJoi+M+UvTV2tRj/mjtKkhIJhqcvhxY/IQ
zeaoNlzLNmM2gT8R20nR2+XNlqaNsxg7gtVvEw3xp6ehXX6dlXSwA2ly0ULOIW2ZC1vWS4ZoI20s
jsJlKcJmB2fkkhcjEh/ILD12rjWc4GaeorlGmnz5OELh3wBNm1ayKgt8+D8IlI/wTtItqU334nHi
LQdJU0O29RayQbesAEOTJzyMRJJ5SDMOhbgkRMcbxRSem7km7SKwjDvWDgdZc9TJIEpRjOXWRnJr
IY3XolbFxRNIhektpDlpC3pVPxtjtKjTKlpbrlKew8LkdBY07y6xNf3M/9sh4NnWXjqLAxS1M4Lv
Y6EtU2AoJHN3xiEzwvwjKElcdaBSATtSlHU8lfbRgFBycGvV2No4Re478iFXIFjUL2YefnLCVf20
oy2KGv6G+0y1tcmeu29dYS3z0sdmta27yFmbH9vGPchWS4kh3icjX3G0Rq2dSizkPkHiZqWLyjqS
Nv8DpEJAAoWGpPdsuhU3mwWjfZerLfnm9JB2ZRiLDpb1P8PI3fz/me6/XlXa5nfIvkusfSLlq/n4
spmLdj55lQXJRquIgN/jzSR7+GLUNq1Q+YPOfaVNjpdVEkEfiXc397J2m5csmQwWyDYnXerQElY+
yyynz2WXkCxqfwVl715qTtjGOit3uVDDc9Y3ZP+auvWANwjlKdcDroQO6QJZDPPrYLZPfcw3WBnq
pdlzxsku/+7KV/0DtSovRzcV66o0SJWZyapCNynk1VzILtNMZ21nr3U4pT8nUYwX7mhgroeg+yRZ
5VCSVvnFB260Jb+825WhFyFjo36afMd2mWOD38nt/HUgAWnrOtO4ltV6aLo1Qk3ZVla9qY9WqqlH
e1l1xQy/QujibuRW+epDsiLdCPRWqarKCf1n4poz8Gul6oiXQct+VavZ3yqrbux6oMi6X62ymt4X
xnr01R/dNLmQXy0V1aHEINa3yWKio3t2MJaGYgn/mVWqdOpJ1mSRBukMshA/ol7P0vVg74WFox+3
gU46jKpfr+bFOokxZc8hEIlmssFAyuHayk/NIEVp7p1UplgXooc9+7vZLU29WMkZr9OSWbsYM09Z
N0jFLLukyw9mnKITiFzsaiL+/FM1gTAI96sy9eZ60oLw0FZO9qTH+icinum28H3idFo/P8nC8Ybm
2DsXWRnrsmxXt0Zd8bWlWSGxNLRlvwNo+OplJcmEbiUWrrCVczMLhnAa4F+yBNqSqel/2Isy841F
7wCfDJsWvwHd5CgItN1+6lC65Pgiem8FjErLdD6a3udBFxdw4jvyMtq+6WBG5O4HmKAPreiqJ0Mf
4wNLJW0N4rn/iFkeJ7r7YeCp46S2UImFFdqjMTk/5Dj2ATy+STt5GMh45DyiNXjuhuYVSaYOT4Zm
aV/JKEW7kxCRvdw6yiJlKxTYBY+peTcpi7Ak7VNtSgTCM9uBNFxM9qlwrZXchDrRLNeW+UvNa9RL
HUfqJa+99yr0tb2syUI2RrG36MmNO93suhDGsS30qUSqUq3dV2vSp5PlheOiUxEVnIDMrV0xOFtZ
TRXzBVXnJWqsaGLM2BpDiwI+NREc5VU8BWm9kJe+78T14takOg2blkojMpwhf3T8dYns38JoLBea
4zQco7nw8cJkq0rv3+zcareyAfUtD+mTMP9iGRkZh0UV1Pyte6KH5GUwY3eiWdRifuAcr8VM8rnW
r51ajtw0tL4AYs0x0zIquobnprH9DGw0RuFSK7iK0XOdxK6ZtXtqwuV5qkf6rkmFeFE771cr6Lvo
MPYow7FOcBbk0vmfkx1vq8gwfkLY39dRi5MPSAPbR29v1XZ+Lx35iSinhepnwZ2s+loQrEsVNJkT
2y/1MKGPFE9fLc8pNkkz4Hx07epttuelGL+SMguWla8wxzvLkgipQ64O4ZvhxMCM3fq5HaFApmH3
Q5qdtA+2hT4szHRnsUc7QO6G1DxfGf+ujsrQz/KFNF8vr90Dwq2QDgee+3vMX/Nce2vIC2SL25y+
az/Y5EFsq8zuj4qf9wjeI2Vl9tqlRcvcQMwXm2yN1aE/yiKvsmdl8O1tXEeWd5I20CDE0IiiWsgR
BJmEuKfnWctsinca5z8F4q9ofZOTVCT9Jv6dzMUf0J4WstUMo/e8Vtvd1GiCrIZ5RBg0nAQVVkiW
3u+OMgsMpI9FgNkH29g4Bm3ZsaApWIRUDYcYW6WKrU0BzwzatdDUle83P4sCV76SlOgEkvdCZsU/
Yu/8X5F9b/tfDVIA/mqbCRl/NTiZTfLrbRrZW6rEX4Xj/z3/f01zs13l43+PyEzIKvx2eTfh/G7C
WR5a9r69VzMQj76R6QtNqcsVPob8HoWx7N6er4gvIIHJukiLLKYAFbmqt+w/urpJM7If2l2H/J5h
KMeU25jXruVIObXhqN15xJclTUbaBShemAZu5DCINlNk+u5C47l6Kpx+rcmqHJcWSc5xpmpsVJ+0
cdL8uvYYEhF6e2fy1cn3tbnhT9321uA2bXdX43S8vg1DnUXAlBVCzvZDitupdXGUCrN0HpLaNU7E
vRxkmzqb8t4G1KGPrI7mqmxoirZfV5rrrkTEOnzJDs5b1LTPatD2tQ9/1IsFvOcoZ+Gu0D6gZnNr
J/av2UN1OdlOvHPC1jw3Zp7wfE05AtVqlRAdyAbnaDLMs7xy/Erf+03zdO0nh/h98j3zsmmX8k/H
8c0Im5/Erqn1cGHNs8p+t6nmuNDRLvLD9SU1WBkhWVmrfj5t7LvWJwWvKHayitY5QsAmqUiy6qSg
Pqr2CcEA5w59Cfta/FWVDdLWuVG4KcYggjxI7J8e9ckCfZvqAY256iGMOPMyCkHGVz9WfMwU5Jn8
aZOdeQo2q6SH1iGrsp8c20SsPQwczNexf81X10GzLWpysTVUz++MvPtVuK1917NoIAUe0hLJVP80
zJLlJUII4DjNqM6rDexymBNgBkut9Fdyhj8u5bSyt2zxIIjwQ0MaaVIRj0J8E0nMIkUTvoncIynT
ONl6E7X0ok/V1bVOFqpzvPYaXR+ChRV8/tFiykH5PB7qOdtv8gRZhiesV4zKU+4msgpZX1GYcaEg
w8ypH0AfoR3ioQiPIXmu0Of1Q5QmGx8f5y6ySauaitI8cGZr7Xyjf1T0nixrqMgLfeqaDRuo8WuM
F4H80/FN+DAR+IY0myrprvbMqqarvU/FH3bZfyKc5NrfSFrlhKoiSJYBfFJfludqVtdNYrbHTTGG
h2nW3u1tpAU0BPQ29Sy2q7Nx2fGLClay1QfNevSsmAfUPLbMRuteVcJdO/dF+sA5OL73CsJ0eqit
Tl/UFdQeWHALiN36h661yGP4XQjO3CDFVdRikURufO7CInlCcelSQhN/J8wq21h+rQBYc4t3l0xm
/EcFyX5otHPgj2pieiJFszqBrkZAqEQEqHeqq8m3AgBFnORXJ61S8KWlhGfLzrKPbJBVWRQ2eeye
jyKPH8zMl1tHeaXMSOe8/3abXprlJDdbH4RfW/s9GfJpU+m1r23KySJpUWG7tkKItFxyH61ZRs1N
ZhSXx6HVuYunbpRscCCli/8xiliq6KC7+uo6iZzv2smIuy+aole7SI/C862wcqKo+3F5s4BHCs9w
LNFKmELzGZekv5e2Wxd5VRfOtPQ0TVndGrTRYRheU39rdil5h/OLXY3yMq+I7IDetNIT4893odu4
4tqi/XCquD/43tgdXNX+VUibrMqGW/WPLlGpJIs/6r+nUSbPWHrIai1l623w/zqXPb+w0hTBDs3m
PWiPaRsOdrCoZoRWA9kfFIBTrArF1e+ywAW9JVFbMdCoU8z5znI0Q5y9XjWqqFwyRs35o4yTuJNd
wA+EkJUQYPL9wtwNiW2zeqyU977X9mTOQeNWg4HDr5ldPtvLqfyhx5A6wigQ56IxDnXQbnqlO0S1
mX8GqVPzlNSVlzAyytVQK/29pZrh1oatcecgPbFsk7FA2k4Av2+aj7S2oxe9UOz7nETiDNzbi8d5
zHPuH2STLEA/ENKs1ugG0pt1xUNdGws0d7+VaAU/x7rg+akrS1kzETN6tgd+ZE7crkbW2itbX1hK
GD/5Qds9xUMarZzUa7ZJanVPap5HJ+6Ar7JRFoPvfXVYLR5lDRyHva0NcjcjFbfQksmceTLXDn5N
NtVJu8URfBrbhgO/KWcNM0N8OgjZxJzMVcgna7sR2zKBBhSGSs9D+B8lHimMoyU1YGeT+NJbQ1kX
H8i82CCW8QIoacAp0xDfy0grogwvZZPG9zIIa26r55ps86PoUquJuhgbVh222RQcF8bqglj94tHO
jfyRtTTJEtmUbWVVNug5ecJRZJ+lqTa76iga+/nafx7kK7Ncqs+mJxm7KFn2RvMZuX57J7twkuFc
msla3gZoarNUuUkea81YxDaL4LgIOxNUcOLt3VS5RJWvsFki8POMZFl3Tvua8381IWnFA+W51W1y
FtAoqraep+l8iF69LM2AI7L5YZqIGLZxhOzPXJOFbMznHrdu/3fb2KHCN9Qk98bKOrcc6ITsqR1w
I+sxSp27YQjKCxol5RKV1vTb/7tHyhzDv+dotRJNEj33d2WcNE/1qLx5vMdjPteqrA12Uz9oS0Ux
6ic9H5qnOHkTRhI/SouJxghKhma/kW3h6NpnY4CT5NfNQxIJwppL48zeFGXutOs+ex7ZgalEb43t
6pva1cN9HqvWueVmYPWOd1fxmKtI1+VymFxl7RQEQKL67oDDnBBbmhrxMoJeulZFZ4mXtvPsP6q3
Vtn5v8Zm+P52MG/TSTRHWbgq5AMeujkox39s8kptIV7gCvY4BcnmAM8xRVZXhSy5uhrbOZo0au1d
aunTYSqgY0soe4sCEs8k+7nTJmU3di2h+pkI39VSXwL9DD4JnCQcLHRehB0hkVgQgxN3gF318Gz2
ijjHEGRIbuJnckz9Yn1ttKLG3lu++iUgpYGjHu81r7lFuNbUbjsEbFa5O+nPZWDUdxx/dAtZFcDB
78M6RqSnUtqlrn/RRNE+ybYKwEKslMFZ1rRiLJbOeQq5ld/DwHHuxliJlwQAIC8yWuOpKyd9idxS
8Gnr9oaVkvmlawqoIgJCljUqwWsxC4LNHeTIeBYmqQaITnIkS+vwcyrNTTba5pe+74ttF68DH/T3
RMRw9T0s0TkcG015tbr+szKr+CJrqnit20Z9IaSufeBw7ZQkOcrfrcdJpkj8payKrE+3hAJba+L0
3lLy4/dlZWUTUfbKtCuIuhYJriF1LsxggDn1+2pIIWWwGeg3skEWWpFY1342wI87oGHL2/ik5hAF
+aO2hgDhBRs7Q0VrcFp2xtUYn91WFdwxE+0RUnO/jIva4UOf/EVtVwY4Ln1YFo6f31ltWTrXy9Qr
8jvNMXFB2wVERuVbq0PnxuGWIzU0EAY+8pTK9R5ZnLbpn4Q3a4anRvQt8bwlrsf2Zxp19wYwqvdp
5Adj6GVx37hxset6Cx+hloqzHpXqKtA4sIfZ/SEHjc6+gEL0wzb7dBGoWfWSdQitV7bXLSofBXDO
BzuIovzm6tGodk1stc/4JGatMWLbZWuVBz6HPMY32WjnvvvEByObZIHc+Sv63e5J1nSrdpa60xNx
Nk8Nuvg/55KNpTI5/54rRPDE0DX3ZMyD5VyRePaT1FhJt1tntgnqRmHzy1/3R70bFGeZthCH6nlt
3QjYHxM8mB2sCPM50SJ7U3ZZvG7mtXYXVaBvFe7A3VxVB30647Xm3JeaohXiaYgf5EA5mW0WexQ8
ep55tCMQVJKtlbp3ci5VH/77lfyXwg959Oi+dy180ZiEjgZxuGm7ul3IFrcrfzXL6rWPmtbanjiP
/W1wVLCz8OEHLbRR5zZaEeN2Jyy0zQhj5Sww4f46m7wZe64G2hgiy8TltXcaElyraNFhApGnOtq7
qQaEGTett+n9fPyqT7Cn/jG3JaRdaVbt/zT/q7ecJJt9ev/qLc1BFH13c9jGg+p0O3ZO5jaGRv9s
jP63zqrGb0BCHhUARK+GiEySq0yVzM2K7U87TQvZA8zipu9csjm9oCCgvf2iR9qw1DmBP7GahLyq
Kk1+kvWWuPF+5kK5/TeW1sh25cbPzC/O6Mo4772oUDsq8Wrb+FO3FZydg123yrHrXLGe8r5+Bmze
w5Wrh295pc83HuMnjqEt1OFFm7nTc0dgC3wSlRiv+VMzK8I9/sOOhtqpMQr12Xdgwfam+at/iFDU
rf/NPvfv5v6eTX85v/xA/93/9ro+8/zVX76ff/f/j/nl+6/m92+P+XrgAOVZd80fgd7231oo0FOc
oA/jLMikCwH+m9kOl4H4hn769yEy7AOQ244Fp2nuoAdFG8/xxq/w2kCxVcoXW8A8Lmc74sXjV4g8
S+O3PSPR7mqf+0+O0e3wnjSLFMGVu9qIq2qRpIp1V/a6jYBHJ1ayRRay4VaVV1WtM+Sv5jxqD20w
DLubfdR6E09ZoD4h6wyXKY3Fe9HVLw6nqj/h7aaKDW+snfrdgEbNcgDDskkKtwLtR4GeVnWUVXkl
C6XnuNw3mhoSCo8khRStYmpOsogLtzmFcyGrnjmYSxAvzepmq4wWP7as+8oUbXTDnxZynBwiG8YC
qiw5nRV4f1t97yYdqbfKf8kdMzx2va1d7WME4mRILOQ0VRRJ2BsY564H/xIn6aG0W1TUE6K5tm6G
cDfsduWIo5e8OZtU5Emf+XfZ9DSEbG/cnO2WPT6hDjI9OWgXkFLaIb4420i7GRF2ZcERWqT5WeKe
5LbxqRlcELiEZUA+dqty6Q8OGQWJOMtWK5zzrIgSW2t6MD21gLjm3TCLyWapq7r7FgXjFw0u4c8k
vrchGfoLyyI+YprzBMHqr9uEdYvICTvo1ParIMOt36I8F5xBQM1bTL1HyhcS17BT7YDIAA2wm1oW
B1kbcI1c5FV5qbtyuF4rPGNXpkj4zAYCgcjhJ2so9Uk9L8lMPFVZMeTbqhtZMgPUW3I4OZxM0rYy
WFCQfvTu06vz5VCMBrzbQln7ahoeYq2fHmszAjkLWG43qKa7dpqg3jgDirGa4g+vTTwDH5ss2Iuo
HV5HJ9IWbAAzdBhoncqYJwoCeEYaDqiUlDwxfheIQP6qsj+KDopbwqOHBXQmDap7qe12yVqEU5NI
47YR+2jizFXy7IHeddkqGnT+S7o90zVzYolxwa+tohZvhTJriNexe+HArboziC5BG0rpyJcMgg2T
N4uyITsicxzxIAsW9xdd1UAZ+rDLrnawA4ZS3NdEbj/kCYkpoZjAbv8zxAjLHr9h8HYzTUA6d6qO
Q/s2DeekCNvwZLwOrQFTLpOpzVaahxByRTDOKZ6E/gUUf+mrzZfcFP7ZAea5kGY1FihoGNabBtWS
835ngwQ7cVMxDsWVIuZwZTXbV3HlKqs2qtgj5ZmxmTotvTixn12LFKkThKFBYFuEopxzIiu3qo4O
m1m34yX1O4vsG83+CqJ5Uxh+/iPvm7e80oZXw1b7tSKi+ojCW3/Mm7xc9aJtnrsy9VYckYe7Wgun
V/wLhNH4FckXvTa+Bk77VSHWhDRBaqpvsr5J+ycja4xnldgp/rzTa4Yyz30wuY+yUzl/Zch50BZ2
CGlZZO1WUYd4Uxrw+8h9GV70zj0qPHc/LAcOpj4QnBOGqE6SkgmXbuibj3IkhS63E+dhgCx212vE
AYxEan+UON901y6+QN5Pdr7th9u6MZv3+chIdkClFwbumHWHqhPiSYTla4vfdevjC9hVM/i1cTXt
eY442sSVHR4Q/SUJEpjVErEv8TkoP0uhjN8JKOXuR774Y+Da4U4vQn3n1J760PiwvQGPTd+JHwKg
pXyrfCch7qYW976NbHXd2UjOEuqQ5XV0584EaVl446Qeif1JN+McWnGzXa8cINNOwxfq2mLOHQON
j9jWDYz273n4bCyEUJFXK4tsOPiTjWvx70tZl4UwjOGgkkbyPzupjaJy7Oz3w8GMSmYhgDEgRghU
gkqQmR5q3dmvQvOhqIbuPnI/IkNHVj1Jg+zoj96jbLPdxnwIik7dVRkxqT0pBdEyNgNj3eWWxhnW
XPehzC65Nedg3+juGjAeC2ebllD+xkJou6niSJpkdpt1sMaJTz0R/42AZdfe13VI2L/an2UN4G17
X1gOHuYsFmtpk8XMU0CrQDsjZMJU0tZ44i3VlOZw7WG+idQ/4KGYYIl25G7lxFqgHTPHP5bCfuD0
ProkqovITOA8pHppP2Sp2RzQ1A4Xsurbg7igpogLr3Omj1rrD4Mg0kVx42nXKIaxYdGhvhOACP5U
2deD8oDnqXsY7DI+OKZwF77n/zSKeF7yzRrW5pNVsjZpODdbDBCUX0QcJavaK2teP0EIgCjBk12z
YLFtUtbVtHLu2kCtObHNu4s3yxWAiB2f2pYowdFQ0jffR7bZtgHVWRZ0AfK8Hwqvjj9R8fMXXWog
7NGDVIudWiAGERGaYXfpM7hYtLDayH5ocfytx4HwQ9LGtU1T1mRjEHiwszKh33Usevd+x8foqPM9
QrWanTH18Yn0b25F1hBfkFrkscgu4GGcxUxKv5iekDdTcY8gyDbYjgl7ZdDe0E+IyTjkR20Dsm0C
u/xuqOO+yGYIv2eSMdxOSBykwbiwOs1+mSzkccO2YlPtV2RIi3jl1n71RgQSyhB6DnxYt6u3Ilmw
F/LfRtXKj6BEkqXsldjkfOuJg+zIPAjky8pJMrCoou7OZu1V/KatCinUUnl1ApekSBfvRC66J9NX
lup4DMxzlxQhmjVDdhBIKH3Ti+y7qZrRu6oRvhhGDrqymsW5a5JMBMpaoC5SvzpLuR4BtN+2nLLQ
F2pfdxdnTiOTmbQy45ZYzA4cfvfozOm40tTHPnSWpBMH10mKp4ncxQMi092irOJuNxATt0EeSb3E
TRjCr9DOskakLIEpcwG5sNnG8Il5QvpGtC71XiyUIrUewbGIxThY3teuLS+oQDj+gketNQNtedVT
mMVkjpRZuMn0nCdlr8cKwVEJmq4isknMaOwTbip9WvkkXLFObI/Xatl5YtOYAJkcjqX5M0TRxok1
VT2ocY3OFpjRRSK88iSLdD68qfjkh6sxznbQa4yjbFRTA/oIPrJ1aSLmkThEhTSGH50TPd1YCuj7
kTgwfsa5cR91rn4f5F15JsEQqus/pnq+aiBMesNo393sQ6wYS6vuio0Wxj6caAQ7d9fpuCMSuzOa
16nkxEiOtse66n9q9QRbfwjyH+m57p3mhxKb7cJwyvHJqSaX/6nRH9jZuqu+yT9ZAVioaHCE3KlZ
wEkYKXayemu4Vjm8it06O/1lH4xWXUVwtVey263Ic1wYRnYvLYaTFs5qGLV2KQw3Ww/eQRV+9yiL
wOGj9USn7mUVUrkG8RcSz1B3jwrfwkcwl9nWdxzU5edR0gZNk+x1LXIPsl/fkPgST97mOmDulosg
29STN67kqL4yuseqUl+RJM2P0jQ4aM12dXSWg4jdy1EbCXYFJxRnrccRN2ooV+pVjzMWLD93T/Gu
+Km/MSzdP+BW1h61Cbyr7DHY9SfeLfWpVp1qX5l1v/EatILVPNrXeWHqiLwI71w25Pu3rnmESgLC
FS2BlWnMkCqkCVdgYKs9fkvnzeLhEha28RqEWnTsiUFbFp7lvOlBza1QrSJ22bn5anrIn6ROsGxy
IuY1zYn3daprR+LTwm0URf0lb5piDW1UfcRbby2Nuo5eyzLU4MukcOmt8auCIMS3uov2RazrPNuc
cRt6k0deCUUbcHN2s1Gwu8Ebb3mA9ZPx3TMTZ9lM7nRXxp39EibWOigm7PBXttoEN9XM9OE9E3il
O7CuHp4IVMh1jkDm4WNOWFhQDMWlLabqwQv6Dzm8cIS1Sk2w7ILT6zhMTzib9b3rEmreFkN31m07
Wweo7T6bpWaSwpqFH7WFerTc8lT9Pux66yeQgxfTivP3MM/LpVpr4jEbRn8jZ+zZelxntOG2npW0
R3xqsPLnchhMQvu18MMMupOIBZsoZsyIqviuceI1fpu1Z3QROO9WqPP36C39qKeB8RT0hGH0if3e
64SyKNAH9gYU6SfVT9hFAiiYCjVD0Cu7RtH5mdHecedolzKKjqjWdjlmn55ThghQec6y0iqx812q
fZcAS+p7VJPx1xBD3RjbUEEiXLYOMTu0gJDspWzVS5LabVIL0fYz7xRXOCuYxf5nEqx5+GufZas1
iHal6tEM6+QyKkY2p6oNz3OEWZGLfVVb4wt7/eLgiyhYy8Cyf9vD2S4D0f5tL1gv/Jdd9leGouJE
MjV3ahL5m9TVAiTo9egl6HRl28bwD2wvil96oRQHSyB+KVtzLVHYd4w8keZW1xWoqQ/JadLmQ5ym
/pThHobSJYe+B1Nwi/6QNs47OY7/Hf2hDEZykDYZICIbapNzgZrgUFsHdOyi0HZyJp1jZCUS76XD
nb0WFpInxXuD4vVrNQP0cQJCOJu7Jj/MeNPmRDVKT4ExtsZZXon5CqD/ZVCm5CBNN3ueWc22/z1K
NnAg/muo15h/jBLB9L2aamMnNC26tGlsr3LSfVZmAWVd2mThk9qwE4WLqhVJPJe66loWuOT+kedl
LLsp7vgf/h6COtjWLVvn7tpPzuV5JE02c+LKH0ZF9ayVPRHv0Jp1qKw6I692FaDbReLWAYKb8yvE
vIKcW85zHT2/glF09ir1NPxOeus+WJNGpp02VN9d/UeRR8OnWWT6ko8hvXC0bB4CBMI2ArndS6DF
Jhpptb1WUpedpdZlr5bakZ1TinY3zNXMrEAvx051kK3AHDpCmYL+OKph9n8IO68lt5FsXb/KxFxv
xIZLmBNnzgU9iyyS5c0NQmqp4b3H058PSU2XVDOh7otspAFYIohE5lq/eRZt+u5GvXWC0509mxFb
eZ6qmybgZ6MmfGo9qcUbGD7kjQIzOkWKmz7AHDrLduHkOQgNSMMTjkpvdl+sRtfKnrF9Nw9FH/44
3UuRGAtRUT8ZVvJfT/cBtbxZU349HRF28+Dbrr60UwM0hhF6y9gl2hMbI3sBp41e6vbVRdToqalq
5eInJNJTJ3ppjcC5IcTT4GlTxC8Du9aNategpbgnC1ex6q0+ejjMGVVwGhrc2Qf0oXf1iEWS4o/d
qgkK8TyF1p9FgjtFmdxBTWaJPZMw4GssIis/OYY5HKXTrvTjnZv4vWPHIf5t0ftXU1XiWdinkQeE
tWr3VVLeR6hTq1s4Ac1PVbxj2j1WUfdlq+anIK5gGHpuujJMEwXEuUjT9j1BLmU/diXGgWMTpWcN
xfFlZNvtRlblOHXuSEedJGJlZNcLVEO1co0EFF5njI+DRxQhMupXHAhLMuSjWIFGmgMKCG6jyZ3c
DrzUnkWTLGIRN6+mYak33uAoS3mW7+vtMhXYRMte9XVE3u+VQEt4TBOc1OB4N6zeo3Q11l5xU4eq
tSKsGWy6hDc4GgOdBY+RHZhtXg9zhLprALlH8ENESTqy/3FQp3tjlslZsfZ2Fk1f8X5Ho2xJ9DF6
cpoYZBZeqd/TGqSeZ32LgCEQNranByPDhnYYTP9gCvhsSEWEa8WGcy+qHL+iiXAz2XT0EcXXnlmY
1KCPtCW2CdvBK+w93G3rVIduuXLHRH+tdHGWH2SGwS6GC4k1HC/SQp2AGuRedJZHVl1+U5TAJhH4
S3tZNS4G9riLp4Q+d4PChrNTRXfsrLo/yqM2i34c2b1QDmoIVJwBH82fhuKO3l97227WVbEKApMx
abO4DdKdi5XVNW3Wc4NuSz16lZ3FDBfJw8WYOMmjTH7ZivmFpVJ2K7vwD8hWOv4WW9nJEiS5XqsM
XeUmHUgnB7HuXzCxEyuMmoA2hbDZZZs3HxF3XyuqTroYl8Jre+np9a4je7uQIz5OSEKkpVx7KEFp
/vsiYcqf4oSI/MwfI9vlWXHnmCs3xo5cdvx0dT7QPIeRWtyxlWif6sy5DccOJMhcc7T0SVFD9yRr
dp1/89JZk2NMuycbR3e8JovpKOZqAZ55UZpOD3SCM1VEa5a673Y3bT11T3EXjMsUn7y9PJeIN9aS
kTnt5LmDyoQ99oG5vf4NGgojXodrgjzXIcm1aQ012cjePvYE0MfZX6/EgrNKLSwUu7549qxoN6m6
/W6ZirVKAD9AHgqKR/iDl2s7qhyrmP38UR2y5t4x9S+yXV4nHGvUOd1mulgZ3OuumZz3oTU1Ztum
Ogdh7J4sXViEITQ0BJt0WNUDtpKlE/QXWJj9RZnp+RWvyUl1gZz91S50EaxIXApWaIyQHb7QMKvI
UGCZm/xCVVyEXcdzhlnJQbalZhwtmDHFqtw3EeBvjVX8unT1cR+T2Hzs8+muqXp8ghpigaNdd4+W
DRkRh4BjP9euTQFqJhWas7IWwVfDyzzpD7I6elG29pNg3HgxGESnba1NJpk7auC1i2I+xDx+Y1Zd
MC9haGtndo8GrrdYNVEACGfG4WpTvE3d6SYrbOWtYUoVKStyttY7REb5dYGIfGtSd4eJWv7ES6I+
oBA7O+zSjkbQHyOuN6r2IPosD1bjJShL7RCyzD4Y8GSclgi5zqS9EP1Q3WdK5u6CMRq2Q5SMj6k+
/EHo3/ojsphH0Et4yQsz2TggL24IpocXJHCRk7Fi6w8nu7fUof3a6Fj82p6VnFwNUEBdg3pV7NQ8
oI1QLzzWPUxzVGXhxb15mAMzwP3nxp8OXdlqtGW6IT+M5uPc3wgtXrrzVpPl/RJDAu9I/Np0Vr2t
hqtQUexVmzb2CQfvlj1PxNMSFOWuMwwbfA0dvqgBjHZigKTIZL2TjWS0nGu3CALIJq7VLQaUulat
ht6JaljTPd65YjsbS2HhNTYps/HwHXOXCpuGaLr3XTaciKycZE2eQPZQXQ3zVlVVijZlYdsuy6Su
LnKIxztsP+WatTBQA74Xc+HriG/4WezuZdXo/OQUqDsYzxco94T1q2eB+oK/gDh/r/InvwV+HGOX
FOYPKtyVtZpiMVCgyrK3vSnYs1vyT4kb4odE7OUh8EtlwYPfvHdl8uOKOjmQf1+xRjdr606ZusYq
VN+ZWoymRVV5rwgxf68so7oEMAmwe3SfZfNoqIRX0sndOvOowja2Qg+1R3bbE6bvuuBe096hj7sa
wHLf4ExVv2bpSv4/TI79YBlseaHT2XkBFzsZfq7ibqksSEJZy3ScMFrqzeoYKRBON+N82M1WQLKo
tdLGO4QxBQIozUI2fowxUO7diiJVl2FG2FE6A2v6uMsaElURz+RCgNF8Gu1EJw80wQP2c3/dV43z
3FjzLyh/wVjMPfl9+Oe1BmhzV7PaWwVmm7+MZdowtXrZ3veUcOV4XrdRSnDXuotTV9rxpvL6bstP
Nn/NED1p58CtCQVmFRcx9p8I0d4J344XWJtNX1qQpLzB0uROj+OE9KkPW/EvqUZ5JAUXr6qM1x42
2qxyvc3HuC7q02VopcYyw5uvb7P+Ms5FUjrE0f3ie5uiASJrst3wQ1ik5chaFP3l6zA3qcpzIV7l
qI/mZmSBI/Q83X10lAUBrMgGwCivJj+vVjsNvKuRxV+K3l+bTA2npB7wuWrH8D4Dy7PULVCoYwWA
oQ/y8l3TmmdML8PvmUE2VG+ZdV1tm7VawRbQ9G90p8ZUShHfjTEwXt1yDIjgpMOj3sfDKitK89Ih
AbPR66i+bXUYJXpvzoTOvlt94OW7YGiXTuFC0SNhRoalD+pb2V3DB8UZpv9es0HcloSDkeLJY2zi
8ruptfDR0YBxZUpB7D3WMX/DaJK7HTY3LXi8V5h5cnhEnGUfd3WwrOo+3zFLIbtYR+YqmCdcWTRN
VATXeiyqrFoYNUzyf/7jf//f//1j+D/+9/xCKMXPs39kbXrJw6yp//VPy/nnP4pr8/7bv/5p2hqr
TfLDrqG6ui00U6X/jy/3IaDDf/1T+x+HlXHv4Wj7NdFY3QwZ85MshIO0oq7Uez+vhltFGGa/0nJt
uNXy6FS7WbP/GCvb1UJ/4odK7N7xuC+iVCGeDfYjnijJjgRyspLVVhP6ocJ8h6+cXpAJ3tnwoqOs
9bVnP0J7B2907TVYWSJ5eZYduT5ArSpzdM0chLrMLlm3jVG8+k7o7J0paVayitZgtqycNDoOZlG8
tisQ1elrbJAMSiYtWcpBatx1K5dQ6N7MwqfMyU5TM1QXzfSKnevn3UIzcujjsjErHehqgXeUNUKq
1aXSlHGd1W68csq0uuR29+X390V+75/vi4PMp+OYmu7Ytv7rfRkL1FAIzTZfG5RzwNTld8VYdXe9
kj9JU3gjA1OUTcLaSIv5qFOf5Sh2EwmbaXYEvpZ9L2bOjCxEp7V4+sTfgeZVd9xy2qO4vflrlJgj
JX81qb5losqrtsvCj4bnBN2KySNdIGtggyGjhM9Bk7T32eRA5mWMr3j1KRImUZHL33wZxucfqWHo
qma6mmqYGjw889cvY6i8tPF7W3wZPG9tzGrY2lywf2pZvHEkkCjyQBj8u7F0hmBVkeT4qU2Obsnx
H+JcMeGMz2fLujwKBsSB1SklhDgZCEQ17YYYRsJCwIpPVZAk16IbsgjVc9kAOVZVkVNglKz7lQs2
3O8O8hzZfh1CIvgJVRIfXYRaUxe5yGAlGNiV/v57suzP3xN7NUfXXcPRdM0x1Plh/+lh1gGHTh1b
6q9TVTcbzWzTjckaek+4N3mK+vzsmJH6JXNSElGtCIn7B9E5cBNlITsKx3xCg9h7gJYd3XSpO67j
ocSOsGoeMGnF2nNKgvuuiZL9tRrMKRaZZ1EJXG9bJcKgJ0hauKp/9chczIjufdxj6faRmZFHumLY
tx/nyrM+LvrTYM6XnytHfLR7A7BfJBaZF4C8HIps9A82jPz8Wg8M7D75tray15qHfIxDSDC4nuHK
Mz66kyjNrGVv6P7fzLa6Pk+nvz7WrmFrhtDtOcjgGNavd6hWtRrdd0jwnRKWmz5VXVyW0ElyXIin
hGPYv2Mhd4q8qjsWjYuYQZc3r3athwcj6bK7UETZnZbgkpr0rrmXbdeigyHjBwXGrfM42YYIcEqM
p2u3stqOVnbXF7pDsDlpNqP8cM8rSH7nZbeGOuMhFwKdOzaNrFkMlYJ+tRFzWMI8IJTs1MvY1oqj
mxTwhX46bBBm3kWTd/HUGlZAlPGN94nYMYdZx2ko4+3QG+E5jxJ9Dby2v4uYOVYYVsaPfkcoj2iG
96wUPVS8YVLekiD4qqiA9BXdOaLLPT3CWbuvTK3ZTQDICAe38UUnJnyRR3CKvnEBFCz/asobxCCj
Jn023WlwricUpQ+DNQU/+3F+00G/9AhXhgqzVj4L401WXsZfCD9B4LYRo/LV0l6aoscPWRfQo+ej
2J6QtJeH9RS610ZZBZBv3jR/ipgcub8E0x7PYdNk7TYBUG9Z+PHOdEZlTxI4RulbqY2l5gRYJSA2
cMQqwDsmStMdiMsjFEBNtlt+xV7jp0PA32tU66ebjzG5y+J2JeuWbn2NTL/eenmzD9UieArUtlgJ
chTHfDKdk0sefWnMSYE2nY03E/HKqzjfkGU19xiXk0f2WvK6lTVe6QySwTB4PlaGDpTXmfAwdi7x
6BpYluwEpByd+wpdBOFNxdKs0nExqhE2YfNgo3FJR2fhu23YzXFye/UEqvRHkWUY9RATsLfs5yd9
UXepeoo04IvI22/kOEv7ro5NcLab2LkdMyzsB88K3t0edkw8CrZlXS0u9oDenZsb4XvV5RC0PCcB
R2QqD6TjTmbneU/ErrqFG92QSxtPilep/rrDY5P0L3A7tyzOhgK/AuleLMbTqTzItgzMK5qgWnEm
ovPUF2hsVOzU/TVbYQJgYGB3I2LO/roQLG6VDPyIPE+eIo/cIIJwlPCv+bjW5CCcn/CwrJMg4YuN
wOCtzckLVjbbirXW6KxwUNc/wQbJD8KrrHNt69Z5jEAd/v7NIZcTv8xLhmUbriMsx9V005HLxJ/e
HKKMcDdWrOKLYkbZ0iYqtM3LAm9RgExvnUDBDl2759xx2gPxZPQL5nYnQilRLcR0TibFu/jC/NYX
1ohPLfsXlhP1jdAH9SUqi4VsDzwj3BENLTayqmVYhILgeCRqZxzNYKiuly21ggV5o6anSQTpJtG1
HuOFJNzoju8wp8T2S4+8UTyDYj+1p/7SLNr83R9jZ91jDLRP0F18CdX8CjCO0Cq9tuNm3r4kxJMl
0PfT+Ix2CRh2QyVCx+EQVk7+MOclV0UWmhtZVcYmP8NK3cXEuwqEl3UY3kGX76M2Lx4wyCbD0tTf
x1HR1r+/W85/vOd5h9gkwgT3S+ikMX59i1RlbThkMYMvXdDiBK3lL5NVe3dRWtqnPq/6RSPa/m1o
A/ADvmvBVna0JzRyNlhi92+iG5Kt0+rhVphps64DkC4G+JKDNhcOmbWDrMoj2RYInVyNbd9Eepxd
eI8j6aKy4CrxQr4gFohd7MBD05dqcfS0sT8WmGU8NaM4B1U0nRElyp9cXXwn39HcylowBymbIqgP
spq2Yb+sXLvfV/OZpc9WzZ8Meyt7Q3DjayOt6o3v6ulNMEPOwEC2x27mE1mzdny7bOq+PoLaA2op
W2Tfx6iy15ERd9gtZDVKU23Uf2Mys+b8Xqpb5MeIbd4zPxe7OKoJpiQqIYxYZagRd/PQuvF3tgc5
s3ZH+9ZGym1aCDO3b/PKPFW5GPfl3CF7ZbvWWPbf3Hh5Y39+THVilEJTbUM12axpnxd4PVLUXe/6
xvuo+9UqtwoQtULpr0XMDx41Evc5ryJrw5YiurVKx7pLJ4R3bQQWZY08eHIWnQkclC3wbCrVrXPP
DBdZDa5m7JEykwVaUdnJsZnT/MZUWGThOe6gOkWoZTh1LPX2v/9Rm58X+bowVH7OhgoT1jAM7dPS
KDZF6RhapL3bmvdSQ2q+bZhlfiqGHnU++I4aC5TJXqSIS9+CGulXZua5lzLV803M9h4jJTRIRZZ7
N6UTWjcqEJpdl0zTrdcN1abAmvkC/axf9MbYHIpQIxZvFvUO0DUooWRaO17q7U3wezfyqFCj7nqU
/XX033o/2j7GkViL/2aq/o+HXxeupTua6RjCnTfvnzZDLEwm9uxj9R6l6fcsOxOe926HKLJO4Yzl
kfgcoafxCsUjsfpok0dx6+hHDYOt6wklGjULeRhNM4jYKMeNvIAcLDtQspmjH95hJGk9/oB6dygM
lMEYoLXi9LdX+Lc8VId6lmoak3VPDBTcAYRRHUAP3DC9PttSx2Rus8NWu70OAfV1rRrzEB/NlQVa
syMysHV2qer0UXeEeSPNhnAizi6+KpqdQEQXAhZVWcixeRpfx6bg/Z2FKIN25yvDpo/0Grqv02qL
dihvQco774GaYE/vAMYjQmKziRWvZuO771ZvN0uYC6iLaL1zqRLEWPW5A7EhwsF5kJ1B1vjnYvIQ
3Zw7spG1S+ONmIGLIL9tB3UOD9ERTcWLCSDy94+JLZ+DX+YAi92wC7DVth1AiMbnyACSlYmGlu27
NYAcL+uQ4BfuAutI6e3n0vT6lahraxfMVaUHw60aTXYre3l1495LVHgshHjMWDrJ5tECO8XL7Stq
oPZzq4H/cHJTXcpOV8eGxeNRoZh7nfwu6PtH3InKkyiFfSv8UF+2KCt/BeYOo8oYX6e6APWHa8o+
C/3isVKqFzmgU7J6YbVjc4fcY3wI/ClZJ96gfGnChRyQ65m7KtxgPHhF5uIT7/Hqny+Nn94j61vr
kVWMsRsMBTcySbx0Uouwn99zf5E52qpaVN+NcwH950dblZnVnSyQSvm5TQ7+OFeJuvo67qNNj1BK
Yk3xy7U+X7+0QQWxTdLJnj/YtnoK4IS8JQb2QnE5ZPu8VuzXPkI3vrbfugYOXdKpFWpNnvVml9iB
Q1lkYdqBK8FgBJEz2qFXQk2oM+vSZQOa1wnUUNct911B4g+hkITHxPCxi4buH0Gfq8b+wMKjD57d
vHlwdLAvel4/uxAEbiezcR6Asxnr3kXcLcSN+GH0qw6bO3yPIqQrlixcQJgP7VmOHSYcvJJK8WCt
MtbXSIZV+ZQsZO+1yJul6UbTXcKG6CgGzdjqfwmlSL2TT/InHyIrGGlPW6yYLx9N8oRP53+qfrpc
C6NvVQrdWshzpczKx/VSLMdu1AJLo9xu1l2fGxdRaA0JDj7WmI+GuU32qoWrX49+Py5HM3zjquTY
vBnjbkm4uzz0c+/JaC3z2kFsWju6EiEve515tDwqBh9wCuNickSTAQliYi0GilqN7mSRew1iBl6Y
Lmc0zbWtEea0t7MZLjyPa+dCbVr4LbF+/jg1slvlpE/tso9GfY260ZPpuOOdrU71Uuu7eiurshgy
rV30nZPuu6aY7mSblgIPViA9yZpsL0Z3nzvFePvR1IoI/fw2umSGaC4i++5ppIrrBEcjQq3jK7Ze
38k3+hdX0cz7QQtOzWgPr6K0DNA0qDfhkPLzqD5mpoFaeRrTAlw+jMFlNBppuUz8k4e02b2rKsND
7UfsokkZbv1uGh70cjSOM//QcbusJD6JBxQ4F5CCjO1yxYGMwstJix903hHo8o93bAOLB3VI27Wl
9fpaVkc3Du+ysVzK2nXEWGpL09eVLYxlQmc+e2SEvexqY3imcQj1jtVfn+2wibR3wrT6ei87ZJH0
wD43rjBmLau+WsjRsqex1dsgKcp7zUU8u2xEfxvbjnbyWgBJgEjLrwkCZCmyji95mmbbDD3FnVDz
4gnrrzs54D3UffsmsGslRI0OXofbmLeD4wzEVMbhDAU2PUEGWFxHaKxkDkpsHj9GyGF+keGiZjUg
k03VYbFcOeyOA6zJBzHM31lSHTQfEfkgpZpYjbfPst5Yo9ZQoqxJoMIevPSrgYBOGVvDN4yKABZj
qXnfTT7yOGlj7bxIHZl7Hfs6JOGZcy37D4uksmRXXLIsHfe8j1MUK15amF6Y9A0IANb5j8Kdqx9t
RWpyG2ei5QaEm7sIyOW+YtW3lMoBaWWju6cCxIzK3D4HKq9lqRgwjcm9nZb6sej5lqeiR/EZ1cb3
yZkpS5oynFKVUJWJmYhuskkF+b0sGq18hzcE+ihwc7g0bfsGNddKsvJ9AuS/9eqp2Mpqot8Ugwc8
bBjL3TSa9UaejCTkMofn9tIrCvJOXjyuZXtQh7sm0sRTMandTdKbYiUvo1X2SU0Ig3lZj3RAi+5k
IiwTtqA3vJnYGC9KWxoUTeMdRu7vsl3zwW6D75bGBsNrPByCebjeKOrOxbBvLUcVqjibtUXKFwT0
rWEVCoqd/fA2igYJgHIR47e27GNHPFlqay+Gpp5eG7+OcXsKxy8i8uGtV/o3I8p2pEl8QJjKnznc
yIhAxblkxx4sSHNv+jytvsd+eqcMnXE3+WEGY1oMlwzY/BLChLeJY33W9lVabzfqTc5abwjqtRcl
iwr9xLMrlMxbGBoMwYqvdBNnPir50ZseqC47rLJSbr1eU24HGx2wWC8PsumjXR6pvdfzj2LB+anD
DAxlPfFh22qwcOia4rOThMj2mIr3NGZGAqLZVS5uXvh37HCchQGFg0wsbZbfZyehB3ekKI+RavQH
Y9DMs9r44oxfSDzLsq1lkyxSgDbYtAztDalIIrMtSwZX1YKnPgZwC/QlBkXShk8oddjnuCuZr+i0
vHh48I3veRmGT4WqVytnTPE8cofmdpiLQo+Qd8iqneplza3q2BTzkeyUw0rTKJYCEt9atn0aVyYD
tpfWI6Qd7Vjp6nTo3bTEQKeOHqeBNLgP+OJ7iG9GY3rfOxGECw/pKfKt/rT2QYxdT4LAV26iRFsI
oNIHW0c4VoOR1iFYaXQ7xWwu1yqq8uZxrFGHWdhrE77dU5NhYFAVPCaRSKunEqLgGmOwYOv4VvmU
GchZMqvbuMVQ1UsTI1EnR/Ryroa2be8CtKSXsuq0XXnDAjO6VlFUdA/wEsEfzYPTyVJv9cL/luiP
XjypX4CC/xEB0Xwb6tJb+JWwH5NKr1e5YwV3sP/yTdQP6u2glAPB61G9SUZuUmIVSKzg57O0VL29
wLCNdyr/7S1tbE6Q8sTKr0aNTXb3TdOC/k8eDaVKkj8jVnaLGGuE5zIcg3VVABH+08n0dBVbCU+A
GlnusS/1HTaLPACFaT1nZWbcFN44XuZa2RR8U36QPYECThaKZkyImKrpk+2bQKJ9pbqRva6WobmI
rj2QeHr1buhRuXOnjaySNY62PQG99TRm6RN6VOYibZX46OZ1cNZ17U8mw+4lDNJ8V8CzWVsIU774
uasR9itUVFnodbvgqAdNft9kzCDCR9hmbrZLszrAZpYTavfSoHe7LoZa3cpefiyo3CdVAj6LS/b9
qgKm9Gwio3e2e/Onz4UUmK7lOUY7bHTsGS21q+9xHMuBJpdYdsVWePKRWlw5VVq/IJf+AjOJ32fU
L8l4u1+dyQOoNZ8k4J5sh0BgFT6fFDggtQxsjV+mILmeZDn90qkK56vfpwhU2FF978+flOrBz58E
CK5+ySr/xVJ85Xtadj99Eqze3aRYC+ZSAUp0TsbLFL0sqrTZ/M0mb4515DJZf83Kkx7STdUicAYA
6T/jPG3mFYGiwqewo8BA+LOND3qV6c+pHr1NflSfEf7TnwMjBsFaV49DydKnH72VHAQXG1tjoNbX
U4JmvIlMUEWyOgMmt6jQGdw4LuEMSr9Cm8TYySsiEQnKoohJPs29YxidYyxoLhq78huiP+Epz71s
FyT4LLBaQ/hDTOHRd5N8EURsKfNwgF2aDjhjJdajHOEPL2i+dQ+yP8B2hM9uTrIWaryK0lFNbkY3
eHZq10IwxWA3rlpbrzKUGUjoHOGWQg+aq7WSRbs4jiLwRlTdpByQ13TtnayajQUztGj0Q+CMD0zE
z7pjZfd23GX3MVsOkJhE6LuCZ2HpRzy8YZYeZC+Ikfb293dQM/4jnEWGz3VVQazGgiUkPoWzIpvZ
pKydnh3eMG4JEE4GWcmJidFLEcdqMNOObluhmgeryvhR8W+FaOeRQLVGcfGyr7rqRPdFlcf3JSbW
eycWDemxCGK5i5aoijDxtlZDZT3mRfeqdryY29Rozn7toLZSTPtE0bvXqeun3SSAcQaIw72WBsob
EyGwk2XikAM+/Ho69JBm79Q8Ov18taKFIes6VnnbY0/yPALPlqfXxZTfFGSHMeBiWDnDKTIzrY4p
6NMX58dnum4dHxw3M5dylC8Q9NOYHQ/yGmgikawbV4oTDcuBSOBFR2HuUmC+4DO9nT6aXAEmxhgQ
bZNtsvCw4tmYqOteT0XOWTuapfWiYqJ79PFX3OVGit7bfPTR9t+Ofj/Ojtwf13P/Ovp0lTh0xRbo
NDlE9a7uFG8bBWG4ZIM2zbu06U5Lg2Qj2i5ffbT5WjutulYz1vI02dGZerk0U7vbfrTZwkEwbdTL
jeinb+DAkcesNcGT56t7YRDGmkSPUnUdOvfov+dLKwvaN70Tj+DHAkA4ypoGCEyqU56Msqvff//7
/o9EtmGwRwCQYcFCJ2wr+39KGGUWm5xQb4I3hGrC+Mayd7WRPULwar5bTrsVY629q74jloFuG+cS
Tf19FUzWFrJ/fsxRv1/kAAcXIKz4kc+Fgqz/yopBgsqqXjen3//JxuesiWG7wjYIblqGYzqm+BQ4
szTVDwOyUu/TOKwid6qBPlCYSYHns203O7bJ8aJXvR9t6mBj8Y2f3UJPze7NzuoD1D7g5hoUK9II
kKfStH/zwesvUpGqtz2aYQ/KmJ6tVO3fioobpGMps0uDFbTpws/027GpCG0OJv7aecJL3nIdDdtE
euSRLORAMvA9vlVh/jcQBMP5NDHxD3dsCxFlyzbB04BQ+TV5BIsehEE22w9YTJgiKfMj+Rl/NvLm
0J6LVPfzo1fAOSeAvf/ULqtyxMdY2ZaIHK3WxMTrb77Ip3Ef1Y9zcxfiDqymCE1Ys783EDc/BMJ9
gzhADKQ2RwwabF9sHLOmdx4CE3Q5wJy/yCbQWsOemXRCm5ZOeZFexcapdkJzhxzdcK8WZY+YxkVE
OZdUOn6bftWi2jKfIC+ieGWwABbgH+RFYJiNpxjrONkp6jZee0VvykTJISFGyJKT9Hw8F/Koqc18
gcxyu/7UkaVotS/kQItHZalrCMlWbWEjpxdPy8AIu0c7scYTX8h9m3aoe81FObzBmIofrv0WoVEW
yfVR9gHO0LOsOeYJnjdW2aDl6gcang2Geky08seRbJNFPPd+GizbZG/dmPZe+KjT9JNfHFS3Jfgw
JndCKwri4v8uZOfkIHi/yc2xOMj6R7caIWlM0mAgSevit6tMysaY37zaXKjgMiKtTU/O/B4GHhLf
Tk127q+vYUDyG8xaW/Lvc+/s5oMEZ0YmEbSAvEhXpuqdaDeyT44K06nao7o6slCZ3+X/7VO1btyH
nvnjU6N0UJfOIIAipNOEgi4GjQmSe281SBZYaYV7hrjpnGW110flTe+J4hsIMBy7Qc/OadZ8wV/Y
OKEqb57kkeWZ7ABxybDKwmSbOAEukR0R+3xsJOpyLasfhTyjQtf1o0kl+bBotRiZlKZXbgG4IMam
Z84mUC3lVrZ9FIHlB0u/CJMbosfxAQ0vHADnI1nUijfmC3lI1irZoI16jtogOUZ+hgKWU2Rrh9uw
qqKiWqfIbKAqgR40Qa4B4lv7p1/m6Gf0XfZQN8St+1FX19dq3bZ3LrZBumF6+VJkFaGXsujwo2Nw
4PbtKYumI8Gf5NYnh4fsqXAWXmMaL8OgW+tW1NNWVnPMARfmNMbnMqj954oVi+Ym5ksyjR2E5V/O
srpLCkmG5WYTERfQ6688zTcjoLUXz8qrbd6z/cnzoEDRMryXA1B6Gxd24FmXIXS7gyhyJIQHt/gK
GnS+gFMozioDEHRAWEi/tKM5LWQHEKg7IiXNU+f5BeoyCMrGGej10NFv5ABRokmtEHTpHPxUi2Wc
emb32LtsWj002tg5V5uZhPNlWCGcCHgohsDGktnYeaFuPps1kKO5O3Ji0NwW+5W0r6y1E4jhZgYX
w/tCek4JlEMpFecGdZXZiGdJYoZfxPugLlJ4uW5zGHL/B2FDH7pv5BOKOzzQxlNVlqSngGC+1ea0
1sJGOaO3MN6PLnGlAgzpLs704V5HZfGuNY+yT7ZUml2Augmspaz+f87Oq8ltLM22f2Wi3tEDbyKm
5wEAPZne6gWhTKUOvPe//i5A1a1SVkfVjYnoZsGRSZEgcM737b02tYtbXdfNI5mK4aGJNG2byErx
MuXNdv0szLHrvbCdm6ssrWjhTYbx4+MFxOzneZG/Kho/alJ55MMYjtW9QeDT+sxcSUCglQaehAYB
jqQLZ+OMU/gFr8aPL0INgOwNNoxOjayOazmtcs+sASNIPcjLXIdt2lT45DC3Vs6PhWldIEnox8K/
d03y/+WYP/8JXidvunoZFvz8E5JQjb+5Lat/viuTTKXJiDd1SzOdz3dlwxCtk5nd+Kjrs32dpN01
8R3Vq9KRj9nDaNmtqznYDrNWKZjVdAa9oaMEOQ1+UAipT/h4rNLLAeJhEpRiJPH/WpJ0y2GUMcW7
denH3sr8m9YkmJJfp63LyIq2pGkRkIuESPs852Hu0FQlGuoHvR4Ab0LdlWtN2Vs6MM516ec25z9s
W49zimtSQ91JyuhKwYxJDxHF6WM/V1QeUyc49mp5mPI51nbKGFjbqePO82OddJotPGOYKGP62ndt
6mtNbR0rB6Co0dzHlpQyKjPzQxRGGZdnVuOp/0b6onKDlUnD9Bd9W4+iApBtNJsks3W1Dh4sJC3P
JXLBbd/YtXmVjnkFay4qn9WO8UcTtuQ/LqtRWfhCC+oHkc36Lb8/xnyLQGeySF4qHBI3Q2Z6dhKk
uxCS0/VAl/dsBeN2XZuSzrlel+rOlqGMkaeXWOCn3XWjZGavELSCw8+D1+dTpdrKy1N/HLs+N+24
G68b+5HU8UhouGQ1JdiJSK4YqwzlMyVgCyVAmR7Xf0nsOHd0LnWKt1H/2Lc5FV7+RSZ5BR6e8hHi
Vm4Zr2UWfQ3jOXuP5vhVrwudYf8YcILaKBsJh3xYDoi4TzxGRsWlbnAQWy/DpR+L6xhKnRK+WWXq
Gk/XeBM/B1a10pWB93MoBaGUzAXccbu507OtHc3VgfG4/UCb+FbTIu1raQQJxEShXWlaWF6JquEm
tOzowvmq5If16Mi5OFhR3W+rgQtOE7+v+2k9h5s5JZJeb+UlmyEYNhrD/6s0ZVwxKE75VXXiZ1xe
PVg/1TjSyJX8dTufuhcTD/yysFR3Q2c1O6t0pJcQeM16QEp+1EYdtPoIXz1+yCMKNMsLykKvPXua
7QvuYe26KXtaMsuOLqDhC8lKulWDJjjNWVb5ZmY4N/GAwwUu6VNTFw34slI8GswNSqFMz71lleep
1uEnTfn0jM0j2raRlqPIZ29UAlaViH66WvfWeJ4sPX+GsjRe1cQmMCXhqCSa590kJGBIXTQ/t3GX
eDLxN6f1SZYjNh3otgepGaQbKydJdv3D+F4OlhP2/vokQhdTvw1s8wDSrLnUMWyWeZoRdjTLrCmK
tcefq+RE/b5alUF9orT0x9V1b1RTclif2y7pSlElKOlm9B4dnca/EQbHSPTG74vc+voln7oKjgo2
bmnzp33rM6TA2GiJKaMJOSR5EBgv1djUIDsAziHApGSf0KDpVfOQFguaLihlcqWs+FROgXGfzPbd
j+2pY1J1QyFrt2Nwy2j6Y93eMCTxsgYgAKal9CZry9YNF6mJNBHXkoW2fm3O1XCF/pM8iBisbt8h
rAHOu7Hy1jr+WCSvxjqu6wHNmB2xmzByuMkCw9Ev+QTGsqmI6vmxrarMSyTP0vEP4pplm1BuJ6Ta
ARcLhq+o3Po4eqsHcWfFQfTRD9WOpOIidMvsLSMgPHbL7pqZsRG6RRJDtBDzRzMF12ZtD2+k73yb
60J5VWd9hAoG4G6k7O1CiQezG1gWSMGUGQQGNof7kBzA0+xtilzL4nrQutRoLVlRtp156zapxjLj
SiGvka2vQQch2sHv/L7u/vk8eyB6LAznYtMH2eg6YM7xmiZiI5mVfsUcV8bNqiiH3Im7C7otMHFG
2NxLIWNle677L5DirgOBWtGVfJH3/Q93U7SYmlZn0+piEiJTTuGM8mfxP7UT0RSmlhVuX48WAjQe
KPZhfyjJrHNEzEAEM6vKy99AUOuPImxelCWfbX1wFidxJ7ILAfHSad20HmqGQCEDOKf+z2OtkORB
xQj3aVwbvqpO4lrN2pn0KnMimS7VL20s9xvVKfIHcrFUvLeaeNNGJDANY2i3T0o/AevzXozJQuBT
9EcnAn64vlItlN9fqVgCWjVTUnemVBsXSluFEYUXe1lJGYZesmFOAbsNVbRtLGnJRWCPleoxPkTy
OT2UkFRN4nbPQnYel6VYqbKzKOt2X5BA+GMp/Pe2T3sL0QwbGSs/6gD56FAbxVWyLIamLB8lg4d1
dX0wNDs3Nz8OgmxoqARtcKidmIpXKGV004PeTG0tfUbyox5tvWt81cTqDC8DMlhIdQC7WnZjpxo5
rMsOeGilPzidfaxE6DzVaeelpj6SkYL0Px/6abuuovs6kCRnPJDtE9MuxgCWQt/uyHPlo2b0XURN
8IXQ9sjLigVQJmn1Nk+j/AyWFy0z2N1dNYv+VnHmyQtD3OtySvNBWypMYqk1tUOkH+y8fv65aV2y
q0H3oyXNUCbwR0ky+0wiuc2kH98cpDnDU5fVddv6MJeMXFw8h0RE2sD5IAbd1hTAPIV+GCDdEpTC
uj4v62MjUDGt69zF/7UusvpZl3OYX7n8IqMfzmo5/84EEWhnbjBfQmgQJrp5h1bY3IZ2GZ1MKxOX
zl4aTlJbP3ZFDv0Csu9H95amSfE9V9GQ1rVqP0pc9hAOpO1FDLV6LKws2aVVV90x6wTxkVXpW0/g
5vospS+vxcTVCuFe4HFp3f115U81frXd0CXUHUuVKQs7hqHJnE6/1ryoUYa9LZfBu1Es+INZE6eM
Wh/eju9qI5q3LJk3L0YH5jomYN1LosukEo2nNNiKJUOJrjt1PJCERORfFWiMyIqrKK6bQ+f4mlVG
u6wswrswv0uT9rrQhH6UJUM7Ui0g0KUoUy/qOxQwOmYDZk26X8gT1K8xlbl08HI4aGF8brtnRZd0
v53gt1G3a3fYKignazVWkTYk1kI5mov4xpJxBQGUflEV4Fq59hJ/oJzVbubikTA6B6UPBGOV/ibJ
UXZ+lpVA2WV19yg5M0FFggYmXntjTzc18zBWSicrvqfoAdVbHZprYyKJK+ix2URQpE+SbNFyh5Dq
5uS0bjOUqf4QkE9lh6kXGEqxxcIlb4cg1baz8d7pan7oKbVsLOrjngHIdEsFfPSsumTsbXSHYI7S
PV5ctDIzuqHEKFwQvRg6yVCTIt5yU9DjSQwYzlnljnI03w9Ao2OJ9MYp5J6PvRemiJpYG3RM0gbh
XbmdNFt1k3CgdZ+0lS8DZCP5AZaMNKhfkwJkX2/m1SYXQe5KUpX5mVDLuxg1IJIC9QLEWr20eJwS
JepIZAg9CDfjEcGxcyLBEPB5g0GKnmF4n2Ca9NJRpeRIrhsixKo+wOHz4WHSzI/bwwzHHlhD6Zoj
FYN47t4zudLOyGfeRKjtrJAxk1kVce4G/VQdqYaLVmTnTNOfxtjUjqKVLT8xwPcyahFerDgt2ZFm
Q4/lgVlddsbMn50rLtJTCPS1w5FRx0F5H+rlg2G02dGIaFUH+ony9TVYLPOFa+8htAl3J3fcDvNL
oZnxcy2lO8UaBkKtosYraEfe6ojp+lp309BC/VCGBMCRoIdTNnb7vm8vnXmckUFsFprnllDfS5fa
8yUsEKhIFl1xrFnnMiBlVsaRtbVG3TiWVfxUZMFwCSaKsgnMDFupg303qbc281GXS7J9AFsKFFod
75W47q7WB9WCnDhWORF8YY3oqpK1kzY1SOU061zSjb0eUKL4kxmC77eIoUVs6w3B7LbyRVS28YT9
0LXD8FRRxT5KmTQeJqd/zfCPX3R1RBut8TVqCFw9VSNYmBk94kb0k35fA0gIZlvdjYxk/Uy1vEjS
3uWh2qiRyu1lGseLnGc3LZ480unR12KSB48xaa2f5B1B6Fm4oWDh7FJhFT4QZd8cxVdT1fq/uawp
v063uaoZimEZ2D2pGhAB81kJDIkst5zayb8hO1Kfiwk9FdkxVi9hyGktiUkXpmUYUpsyiLHW90b5
ndwMaxdyRyMnJSE+PUmOCV32LuonXMP8tv/myvtrI5u3aOlUA5ArKyqdCEv/5FRRZDWts6qMP0aS
oUB6kzk4yMVtlSoFmbXTsFctUlRK6kBeydxxmyqNqw0orVaMcDlD5YgnoOJautUUs9nScGHaErXZ
bSHnzkaeQ3U7L9faPBkizzFTbaNnBhlARfjcTvLffeK/VmnWTxzhtWIgv8cU8if7JrVMp0hwtn3L
AJodYS6aJxQ7PjnyMaFMKTwswloCN8fv6lKuDUg+T4k0V22ch4bt/fWH6yi/lFvWd0MuO4hcx1Fo
Nn/27o+I/NWeC8o3h1kI3JOuJsC7+OjtcDEtTa0/607imjGkFnu0v2tS8t617XjuBmc+FLq9q2SL
OQtlwz1jw/EYSCGCszaytkpYwZWfoUl2ffiCBky+aubwKmksBXFHH12yTk13HUkcxmYtfxBV+SwV
UeCqZfwQddU9dzFnI8ohI9EsNXa1rD1HKUGPsQ61TTcTqHFLgyHunI6PCwhRV5nyRhH9Icsa1QsN
ufcmodRkdVnYiJbV2jTTTTNYJ4H1i9yHzM1G0iABdX532ijcGVH7quYzaMWyuCts3TmqQjkOkXQP
Gyx+SvjVuortvGUFsEBt6uQTuhx9nwtuIIWUxjsjUOsTv5R60TV33Xdj0q+5HuCCq9PNNMCPrYOk
O6ty26KpdQhtkMtTW3XtJc2IYzZF0XnwihM3ke2IOpFyQ3iCRP8mIqm0mebvf/39K38a1XAm0sIz
+OXrqmXZn0Y1BaRUqzJE/i235PGmr52SeK1AHzz6OvdNqDItKqmqq8vZWVZFeGtwLfjr96D+6Rxc
er9oVDgRNVqqn/vAimQ1I3bW+ZtSpO+kurVn1BspdLlMoFKFFLM2p9WkviD02DEDE4dwUsYNJW3k
z0NhbyNDfSOYoLuMhOWChpmkUwpTIJ5y2R+GXj3PA7Ggf/22lU+lyvXCRMyA7tiq4iy90E/yDCVh
OomuyfoW1Zx8cmJ8dbpB9QkeBBISiOqQWyYSmbl9MsINxfsD8HTtS2GPB27dmFXJIWQQUg5XUl+6
VF+dY2NNqRvbZBMQZuApfGcMhW3lIaoUeTOFxR4+lOy3jTgpNuyJgAhDs8l88lPMwyjmxqdyau8G
m1rf0KZwVjLyQglnWjDf6XMgjfnWGqAxh/SqTxXy0U0VBJBYRNSfLXOin0MbGSsukaRdETduFU9v
uU5vM8QR6SXS1G0mMVrbwrBD5qFF7zdxX+GGnJyt6LRtWBj1rTa0Gd751NqM5HZtA12PGZE4jFYN
MVDdm1v8blrl17povaBk4OrEXzEGhk31Jum6ceHKbviSRHyvYhMcWmFTd604mqiFBQ9Y5ZzDoEff
O8Z9uJbWsfM4HUDwlvuyaVETU3XZMWJQjjB0I6DB77JGrC+AEK3uydUq2vBgLr02nek26ZcRCZOh
fmgGMW4GEGbcAoz83oHKvnf67sMApZgxqFGVvYIh7qZsGKleI0Bifiejmz0G09lRy2QfVoPiTr0e
zVRLcs+oUm8i+vxGsyRiZStYloPshLlL50K6jfKXXEfAQBKFkp3I22RsmCu+GL4DG8/um0I393rf
zF5LCVo2lBsA90vMEW7CYm6bv7kNfDIE/TiVdbAPFuV3B+zeJ0NYJwcOv0sr+GbWUchoqs/dxJKc
bYICaavIUUfTue+vTNPor3ShkO8Zi1ORYm1n8LAd9f6+XwIHcS4+ZHwpf/1L+/MFghGAYzgIDhRT
tf4EmNHUYZ6TcUg+hqi7Rjas3CsOcvcahbEXcN32p65Ob1poaOgkek9RJxxpiq14rcEQRtJI9W4a
pfgy2h0K2sTSEEHG/b01PDiF/TaJqXwQ9Pz/TizifL63MlbRVDoxmmY7Or+8X2eMphI1WUNkwYck
AN/MIBWHwnps05gbF/jSrTmqoxtKQXHAs0N7CFnsPbThGyt1jrliGod1MtXL2kVqRvR6+UEdSMsq
OuY7CvkUrkBdabVDc9GU8hBTONwptlhAHBhrIKY5x3qYZVcLmh3RQO8TSrFXLbERrrT1Jc6Cekdt
OHnI+pqyGVefthuf//qb+6RgW88rW2fyZsuGitbV+aSXmbMOIsCYxB92pjYbJzEF95MA23dj32pR
mZzMUTE3eKU+JomgqG48SlNjnLKx3uBeAkA8hBdtlOuzkYUlfGvlxSK4/kazpQOJhb3U6k+YfUmD
xKzho16M3KpJe4+iCkyPWFRXcx586eSOi1rApAqf62OAr+dUd7DI//rfyvnzp+8b/Q+3UNXmJDUV
89OPqB4yo7FFnn+khiH7KGmHK9zADkHbvbAOEYOe6yxKfHQy+cWZxb3eht+Dala9RFaNbao74rI+
FA6lXcg9QAwMlJXYreKuS265VAWH0m5eiWAezxLlXrvNNpFUXxGoPAJgoDyKu/FK573d6ACHIs6t
vaMLMu1TSb8ZafddJflrZB2I1EhJsyTHAR5O7miuUdrYXWXtsTK7TUCPXkt05UQoOVr+tpch7ZIS
1qGbybHHlxb3Eupe+0DEodcRGuI2Il+aH0yx5jsjy91JNyVCTTIQIBh0rsEZ5Od2oR6JzKmIsAcI
jpaGN2Z00pM0pZVPi+Ia/WJxpY4PbTtHe6acgjq9iak7y0tShvvUQwiuerP2yAAFiWczfHRmd3Kq
miwfrtbAwF2aisl1yqDOnRG0bmIST9xs4fCbRk1UcZVfMYJ0TrZZRCeaWIXbJrqxV8JgPE729H2M
OpWuQ64cgyXRNVDzj7CrQDhQx3QJDRjPJSkdQUUuZQvbb+RSuDUYpmCRo+AhA61ZSqG6sVTg+t5y
iZ45jX0NVCxOn0y9JtNySeBVbWpuaIbwxiinJpyai95/p0HfXqeMHlzwGAdYb8NOD+rkCaH/Maip
ERfTm51K4sykp9qOAqp3jbTOjSeoQ9TG5ZOxPOCQdkloLc8iKN9g73zU+MD3SmFcAXbW7/SuG/cW
NNUBLu21GiGpHI3sPe/qi25CpW9tcTOQs3UDLNVrlOyO5IjiuyW4F5pX1Pat51yZTXei9XDKZfVq
NBT1flLC3WSXyc3AjAfm2dTuuSxR3x7CgQihECcter29GVH6B0/KzbjMnE3MrfyE4n26iI5S1Ww7
zY0g/+xvxpfWn8a4lqkYmsH80XIU9IafrsM9yZScdXr3YRIf4yXhxLAnw5dlOx3XUIYM17ZdcUI2
W5Us99KNBSAPUxF+SDDjzozm92yMjF2aAJyPDcDjX6h6WC6YLOeQxEuFinE8978zCZGYQUDhcYkT
F7wZbmLmA+kvgemqGjZpMUy2r4gJfH82TGe5+ZKk+V5D9HkHIqAgQDDvLtCrjG1cKN9XGgyukR3Z
JdrBGOkBgS9LXrOmT32sY9xFupCJOX9ryCJjiydG3WEewBsqouI0ANVKlrzPvKm7+y5WFW/uHzI6
X3DXxngj56CBwjn/GG2URubYtzsR0FBKllM4qKOrPu6nS2QaN+1c1j9m9f/9CzWuWSly7wVYMcRg
7afV/30oMv73P8tz/n3Mr8/430v0Tkey+N5+PuqXJ/HCv/9h/2v79ZeVTd5G7XTbfdTT3UfTpe2/
wHbLkf+/O//rY32Vh6n8+OdvX79lUe5HTVtH7+1vv+9aJPdo72Tub/9G5y1/4ffdV18znnmJyO9p
cIv8h2d9fG3af/4m2fY/FBk+GZpIbiGWYzKmAAO47HKUf5iMfjW+/d/+Ky/qNvznb5rxD2wjmmWZ
3FGWGgnlnYY00mWX/A/FAskA0l5HFoLY97d//dN/Z/r9+Dr+M+NPVZXlV/LTT2DolL2pEfDOEGhQ
J/gsfY2sCNBr2SQH8qeivTO0XzrdvHIyaM56DhsdnpgPKGreEZxm7/FMHsQ4JZ7RwhWtmfm5Oh1P
15pu0GQBynfmaydoi4MplV/JmUdPr3QfY4Ylg95hcUwIuXcHhsM9fu5zM5XXqRXjBmPevgX3zKgG
qbsgmM6quw00SpJWX+QJeoOqYsofG9uXayvdgSFO3Vb7XqvpvGWydtKHLD0Z9NYQ88tl8yWrxOCO
XYUIJO40H6RD2L1TZCUNw9bvzXykZkAR29dESOF+Trdoe+d9xm9l7Ph1OXJNx9OOqH4ohXMdJ/3o
zVKeU9tcsFlBepUsVKgRDSjBi1hoozEqQaDJE31m8S7VCuSnrNW45cG1QT3wGi659A5Jf1dWICK/
ZfDtY5mcznC8h03d97KbRdlBp9gb8csu1U0dS9IGN6TmOpaQ98nYdH4dWby5qsHMpoV7G9iVG000
UkjJvkwO8wcj6S9Tk9b7Iil3WRBB4iQT0DYZL6txktzb8tsIh6YP8/4DlZ03N8HrQE6LBxx49CQl
6HZTXGGfHnxsZzMevsYiQ8xenErqEzk7uq8q04MCTm3nNDUvVFRuJXHlK4IeiorRn+xhGG9miy+0
1MJpxzCxOMzV5BmzlJ4dpXLh1pKAZqMqoNf6VSO7cj0ahNOVUczOaYzu6A6d7ECvjhLKPMCt4w1t
IcOzZbCKQxCRpOYAciNS3tlPYKWY5dQ7aowkSmvKkaZneLJsIbZDG733oREDJuJBDjHarw8NqOg/
rK571+PWvf9pdd0RgMjbjYZ+XtckZk1UyEbMiYzjGHH8+jfW1yPYmD3r4pzpzrYS5t365PVhfRv6
Uhdw5+4ZA0Z2/Pku1iPW1zQ4q1FNVpr/c9vP437+2XXbuqonGv0fmaSn9Rk/d6yrIhbck9bFP7y/
H0dK85NB/cAVAqDHHw78w+J64PpnYDmQ2gzfm3Jj4YV2IZ/XB0JVMKvOduuZJAKeB4GaH1sXIskp
aY+GQzYGNJ6HPCN0qU/+8CBNenK21JRtEsYFkeqw/Jdt46ArOK13VjW8rs9Zt3b2PLm0d2ZmGvrR
GJrnGnbHplIXAg4RzQ154edQqi7RWBAN43AqKXImnQMUtRS4WdLCzMYDKtduyy34lFrjEQXwfKiZ
om0Y97oMkjJXVvYmjcGzQ179mWs9SxDnz/R+BLd/n9vTs2FxP1/3q61q7oF7nwNLmk65xKRONlWx
7VGKn0mK1s/rUpui1Gum6c6BOdZofMESJ9asxgb+Aan3ApnP8Oc2K+w2+EZrSHMcMdXBe+2ENuF9
2j4aBvNUgiU8kQKRukqYFFt9+dyx1WuFH5d2fcYphgxiG8TEMJeNMXszcVTn9aj1gbocZpnlSTTv
YvS7yQuSxIKLZ/p1CKpsp2WUiwNnyo+z1e1V8KSnRuX/k1wxN6/cVhFLSSh/TwJ8SloVg2GSlfKS
WclTXrbmrq6GbNug3XYJ+FE3cicPKPOLkfqUNZ6nOLR3Dm2sLJ/Gc7E8jLHaEOIEN9NYjlAZufaz
dgKelR0HI7wKb6JBN32JICVX7gvjMEYF9cM8PFMeDBFnx9qxoZ8sM5LdpJrk241WuRiXnU0fodo0
l1RjDVQK0PrzjEZt0MFjN0a9HQhBOEuTMp9lUOPnJs6Sw0yviPyf37fPg6hcWbfj7XpYvJz569Jb
pUOVtIvzlB4GyQ63EeJpPg6+gtwZsNQmpXpNyGl/KNuMyCqwAEpEP77v6/QcOLwTMUvxHgtMbrT3
PROLhOvGeRpn5TBlVNmK1oTV5+DRy0sU5pokjF2pGU/riYXzjepDSApiTTjbpdKL7DI3feNil6i3
66ouNc2WUFemLlAUL63DHGtgvIkWrCFQDJhVFIvbVGQ3NYMuJp924BcAcV1i2Cj7owc8dAkKIuId
HBc5kHJtGdmu0FBcRFKe7uH1XqtmqOzV1M6PoxFDwAnRIhzHCeyGvmwEaY9Tk+Cs7TyU8qZqNUFx
dDlmaNriuC792PhzfX0iEwwSNdb9nw5fV1W+nq2jddfrn7ZU2nwkK5vepyf84aV/LOZZ+tgEargt
fr6T9e+tfx6xHW+vHoLSE2ZU0XP495v4w/F1DttIFRCchayQJSJVDfl+y4Mt8aP9uZqo8Z+2rXu7
Xg8Z5AOTtXeqpKheHcig/oV1pXXVhqk0lYAg5gdnvlW5eGupQ/syfAhztr6QndNfuhiYdNJH6S6e
Xwxd3ox8rod0NPkBkZzpMRBU/THWd1jk+j3dCssvR5NnIGqg3pJuxjkqt02aTgccL8+SUx9g/7gR
EaH6rNAqIMnTM6zyjnY5oQHTXasMmC+Hnn8zQioJf0+X6LSnSTsusTZhl89cSZjDxkRC5ek2kRyt
QiZ6lhqETAXtPoVbYpEORza4EzcDgzS7wpoY+bLem37T8vKFSZCXVZUbQ6gvhEEXvhSSLp9Zm6zG
VWWplQM1o3kAG4Vu7zlEiepyX24h3muTP+gVMb+zfRUXNayBEPB+Jn3JSjCPXWQ4HjnK+4qsDb8x
lAxc5Qx7vY8gxgFml7kQurJMGAUI656v/SCBAHXzvgF9wqPnWHPkGUVwSFrmwTLT6k1QjYcwAu6p
0vDz1YpENE2QvYZV6hAa/eTqsjxulKqhhjJXKXIF9MmVM1ZMS4bnVGEEFqTG6GF0vZX4HuqoifeB
hcYzSwRAJmPxoJEu4EtD+pVk7QN0y12HxMxNtG8R+pVtJt+bGEFpuJeXSdLknZo1L6ZoAh+LSb+J
iKtMJsc5BmlWH8o6SZe8AwfvU/KApAfT5RyX23Y2v4i5F6dQhqs3cHoyFjNvJqPLzuQqfsmfrC41
/TktdzCnGy+Tu5cGWoHvjNbbYMn1Rh3RSzDR2pUmehWnmV17yAdfHSQGFaPYWXJSLWKNL6och74D
LmG4KS1MZUG3Sn8pBmGt7ykxeWls6J7dPs9zQMnG2Vvo/ImG0DyK1+bBIa6bT0y71CgrXfmkIIy7
tJyObeQsLSKHSUNK3EEhMMAY5VEv5PqRxOjQobjTUv/Qa4WkTvp9JAwMQ/61yIPIb+SCIjRehilr
z05snuWyCy+5nO6cmk9QM0cqVmhknaj3e61eRB39ga4wmayK9mWcp+nW1GC8E210Qbvpy7YZ7Klh
FK5BLda1S/m6lvr7rDtaPWl7RNEwfJ4N8jsDh28K3TSKtEcnlODFgAlD9gQkI9DSXYQgE5k9UQZE
UWGrziQfgyB5KWI8J4OluXAEqKbyX4dsZlU8kmvwpBPC5MuB2Pd0Wvd0svZhZ0ZHq5Bw7FgXMeXk
/8jHWm3TDbzIa2viPRr9vskhtmOZ1LeZiLt9pw17Jdl0WsAoO9VtX5P3MDymJ8doH00t+jqaUkpE
eiL8DEXDLu2uKk03XanlsmJECSMQewnsMVPiwSbD2pCn8jg22lOcNK3flyk94RocMLY4k/IkKRI0
eFXi03MNW3DGHLARQj/FybWpJCZEmtD2IjmfvTKXPDoVBZOjmJ+leAm6VD5QdX8ZqqKChIulPLIQ
zI3lq42/zKCqvWnxtdAebtW9OTrS1zGs020etW4wx8SSUebEjgLUxqiyaJPhCcviUN4aInky8AZs
1BALjooP38OzoW+7Ca+0Fks7Ag+irSyHpR/ZQt3kAcEADHFSMXimkaa7nCq3W7SNeYzM0CuEoPIq
TwgpSwnTrh8FXPYTqccghEGpRZUb4Po8FV2/KVOL81Eyba+fKEKbioUuRtg3qEloBNKqH78uJWrX
lGxnb3ANIaYuYiDlhAx5GcrnaglNonYOtvxdxWS9j6ysJjNbwCpOiJrIu/ha6duUSTgfrQo3rkmX
lGewEwu5OzYG4VHY/yaMc9y+2VqRuvpoJj7i9S/MWEfXIgTNy2euVXZYKMvQLgAM4eBUIt+RTlx/
qa3Yg5nW+JJu8qoN/Q9cZ/i8zP7QOjQ0hmS4C2frNe9rNNu6bWOd5YrX9KI4tlX8ouSgb9MgJbe3
P8yiIoEY+sUGfTDS4QzJmWNrG6O2rW0v6d8EjMY5CO4bPnRX3GTgi0/BJJZwDv17SAnDVduoo0gH
Fys0j1ypyLd1XjVSNmso01eERn1RpTo+TsqGCXLIpbl6rcHkuHrbfi8jsQSDGdwBMSz74TIdDdXh
gqYYdVYaPdSU7TcMHm60Hi1YJGfvgcIdkLAFV6lztBRGFu+HvPcA526s2LgVhC1r2P30FI3L1Hc+
2A3Qd1OdIx2nSq0gtOAsYICeXctYu6ECEbh6J4buQkgMfig00wKUSXvKUy4nsv6KcOlpMPgaTCV2
nTHy4xTI2Nybu9wc+h2uypKZZ2XQXcmxxPklai+B7y9WFPA/BCvSujS/6FnXekXvoOqFYuOE72pM
FlCnkzpKCiXhIzixcG1Ffl94VbIYj8ybpum9TgIDVMfQnvRJKbe4+AttY1fmPeEFt5DDQ27lVJFJ
ePyW5mI/RKm+a0fj3ZzRrukSnaV+3zXi/1F3ZsuNK1mW/SKUYXQAr5hIQrNCoekFpghFYJ4Bx/D1
vaBbWZF5K63K+qXN+oVGaqAoEoAfP2fvtd3HtbdwDLAbEivxOb127iz5iuxtCZ3tftFTKv86/Wiw
lflKeZiGQd0HbHFaYlD0zox426W36UMd7F3+a+nNNwEjzeMisvpFl5ThTnY2R8oVxtkSvJjOh6gw
I3bI0WVhbAIhDx281X5MNf39VhCa1RbZm51bH0aDrgUOQRvrWNyzhqZN+r2r90+8GGVYkvsYzSSz
7qLTzszqzom+37Utn2uWan7KtsHHwfQ+NXXp1c5WnEEwTNn6mCOx0dLmp2h2XJknp8fY0SkE/Dbv
U6+UgTUpXBNli4FkuJVOkV+A9O1BXZqwtcxtv5X0eQ+t3Ts94kujlo/b0rwrVlecc6SMmyTPhhQW
sLxp+t0p6s3/Krn00qk9c2CBBruceKh2wQ1Zbh/hCYjtPj2ZmhM1i3VjuFJFsouZz7UwzgjBrD/N
I7dMuH6og48SKg+HcX9pSaHypGALhGbArybstIxjvLGyyOG2y3OO68I3FyI7+sEllY6czmAcknu3
Wu+25bfFNB67qtL4C/OcyMHoFdZ19jLPqRmYg/mtmdXnDRngySH9aSposletcZUaMVLf5fJekvrr
uWLgbR5MixoUzuLSXK0IeBll9a+uzaJKON8vZWp/4dyj/oJP43UE6/rZ2BZhdpBj4Su2rrncbTWt
DsVNiCA12X2Ck7mYzgWgmXN20pIywsHtRcE7XQ8PBYGRQZ4XWlA57X4/4w2ekHN4du9sAUQMcdV3
2fezobbvnQiBXRoXZSnuc4bwZDC5jJGGY8tuWyfQlgelp8JbOk4J9XWCMM5MsSUbxP9If6wHxsuz
+VuvVSKnkPhzYQMQz6VY+m6hjtfUdW2p/TjkxHOylmFnDwwiEAB7FZvSCDHvut/MCCdgKzvxMctJ
QFvjelsP99JLmbhU13qNn2cfqacJF6sAqxHzHbf7sIZNveRoN40bVUm/N/gJPAuSmje4FbRylNuK
tX2bJJQzsTIDstzhjWa4uAiAflMEqfAnk0bEnPqeXyZDf162/mrYNzfQBsPxLfWu0gh427SGVZeh
YDGzKCrpzZR2t3KUm28rpAmZzKFCo+uvAcKe5yLBdb8jjllJvFrajXymkvmP7O8JgX9UXbMOnEJn
uVqnJzVlJNTI2Bz32R/XPax1jXdfVyzfdmc1YLDJ5mV1eE+Y+NIqfSGuEwD7cnwU7HASS9zaI53A
pSsOuAOk3AqDTWrd03q/surphiEkZLNtxkmR41xKQPKZeiQm52VbofCuoDg7d3ksO/O5N2YqXvK+
A6j3jxV2NxQ6mxVW2HaXxMveqwUdRA5hOiiL/tQKN6G1cdrW5TEvEufcKRkcsN6+2udCBF5n1kU8
Oqet1CPVGJvLbOsLYkn2MWKwLr0mi9t5ZnQ6rmt4XC1AMLKbM3AnE+6zZhESq1c37Qs/WVCudgZj
wUZd6WeWBqV06oSuon92QrGv2AQh0KH5DzeUBDCLaMzuMgCU9u3sAA4yOqgTAjlSy32W9K5fRDZ1
8WrAf5lZfmitfxrVt7kvN1ryqXOanPIx17s83AbbCWsWh6BLf9XdvFz36bx4zezPRbcGql1boXMQ
YpKB8MtFaxo+xaaOCNo8k4fLbrDAIoeum1Hq2aFPHrLrwdFMTWzWpuX1wp3CeW3PyUhzQXDpSHpZ
+jLTJaXLXWqbN0R2yYgj2bok6/KkF/J+QOfgJ5sCIxvTkQ1UOhAqZLJyvLRpTe2KWgmqyVLU5z3b
rjBU4a8zk5qlFc1aJWxcQibBzuOgsYPWLcp8WqSpA8+GbeUFRvDvRJXVOW/sgCs5KeLNDGHKptww
dzfuAQ7iXuEaLFkLQxeYhd+TikhDZnoqxlGPRyJrvJrR4BUqkMsh9PFNVWFfeDh4mGn3W/GkCaNh
CZ8eVztPw1QSsYGngV4cQRiAiLAWOw2qapb32Y4lvNnIzjeKYMaLpN1HqmZ0Z2hvvZe61hbauQm8
bYElMACd9Tcr8aWLBgIPIJl14IQdzfplq4SVkOX1lhdnZypdFjuziNAcv09Vy/UDuCXqu90D7vax
pZgjHLJApsVezvOw3eKSoQkzIrPZ2oIVq4L9tttsbQzm1vtylqt4GhKE4dpsVzjbVT2yuPQDQntL
QRlcJY3znCbDzHvc0K0hUsU3ZjbPaqPH5dz1p3TMHkhKvFC/MTxSVVhm/btBy1obMQb1vYedqL3Z
c2XjI3olfZrd7KD8GGhSaOpqXBMj14fsSOwuJdWutx+RtxLKllnx1KwdbUCS1MrS/IVI5HkbJ6wG
2UoUoaLnjJGXDyzSNXiH4nnvb9NiSm+GrGnv86qEyUdtHjbDM1RC8id2Gjk4lCMga5FVqawfcFu9
si6coN/V5CSX+gn97RyuE2WprjYvo0EPeCc6bS93iPVgn2A4NAyNOpgeGZ8YPe6Cdf7egOlpTSo9
iHXN4CuLB7MvfpcratdaQmte7NAWjDw08LABZ2XBhkuGxseYrPVJ6VGHCPLDgt0Qg29u+VPFzuyC
1vJx3vUYxPcJcsLNoB6MG72B8KqyV82faRrVEcPJZ7qirWea0+N0nKT0I9HxV4rfVGa8TGmOcsUr
f+xyOA41uPQall2vNRI3yqsKRqYCYwnqLNnaZxRcR2y1vUXwUOvQZaR6Uu0F4rf5vIjU4ggd2ZVl
++99McZwIog06R3V739iUzgZ2fLNkQCm0/XT2uf1lG1KPDj9a7Kmc9jA+4XR4h7cXfd3Pdtr1PXW
+25UxGlu2DfGClc1U5Y7DospxCxreo6Bkiav8R6Ox+robMq9ymDWc0G8jun14HRPhsQ8kQO39eYO
7MFYPqiq+bRUK4cXthx69ja4u5IhpNkcDPQQtw974P2HZrZauPbDVTagG9kttorpgAoxUZuwMkWB
OWZG1kBs3ULQU8chwnnt4qxe0ozucfU6GEYXZp2G30gzR0/T6drSY1H8vnHdc43kyVPrJE7t7WIM
NqW1GhSp+Wkp9hOGuTtwYhb+0PWjgSXiaZuD7AAgbDGNN7QnA2jf1Vmpv8nxR9FnZM8axns9NUho
mb3iqkFxrY5AFNdPaszimy2YNlqzvILBjsZ8oAsIhjmol5C8t7C0LDZtIOLpOqL9nSo5HlPRX7vc
PVuY1q2OyN7ox5HOS3OvuwyeM1PZgmxYeGlcsTvccreu0WpnZIbZqVKNzzKdm0gbqs+pZASe9XMS
2JZgyDhD0jYpLz2bi6e3KqBOKi5ogTIp9CVTkIx7W0flIQoR23BpB+pD2PCnzklPnECeVixz7FZ5
flEI8QQ8lJ/LKufQ6Lfv2zSSX6hrVbQNzmXK+yI2ZRG4tckMqnV6rBi8YthwFjY6Lb82lRtEuUxV
hvrOLMbrjcAHD8Rte7JpHceGpPsyGi9tsljh2ljMH8Rwm1O+WhXj8Rm/2KQQgJtrNhw0KpJmKmG3
FKyZyzCE8zLNwVgrUV8QqYKjYDq1mns/VeqbOAT2WkbyOc6Va0N8r4Ac4348tkeFs3qNOgdcn061
2nyws7rZ1Yu+KwTz9e7timuPtqDyPnX0wiSdAvRECGmMarxRBB6m1S36cLOEjNpMBSHa3Eo8K1uX
Y2e96KAT+J9cfCtgmaRr/swFnJqs/WZU98u8qTTJFerZJJ1CPCSkwjcmySPW1vgKXQZFeXSM8zIe
YmttrCgC64AmEH1z9d6hW3pqFEJg4SNQ1FfGTW6KJ9sm6NOZ5hMxBUPQyR0oMwnm5xlmurtew2ch
XB6dZgAo/KFxNuJTqs3rVlte8mq90Z2+CTqT1qOVt76qIlxTJCX6modG3jzspf7BbEr37ItOhlNU
D+ChQJ/QhV4AfuXqjyFz00euzb+B1dBEcRn0F4UuI9RlZThol9yxq/u8BpNGQn05pc01cUcxRr36
QsLvcMZJdM/kf2SKg6OhKAiHVfF6RxuU0YvsS85FwB/qKl+ynjdtn0re4HImz2paBZ307JlKxAh0
DmpdVf2sr4iYHWmpbsp7Yo8RSfXy1d7ESVHlcp+PZuWbYlKiTW03f5WwcJLBnk9kLe/xouCOYzww
E7E20/4c1w+bI4GBxHlSM8nxQe45gsXUF/q1ZSCyTrf2+3zMiSalb+J5zJvYqhcGj38ef90bjm//
+drXryCQdUqo+PzO1+Ove3/7mZwpNlz1XOVU4Bka3Co7js+iihTAiP/0NH/91X/7lEj9G0/dRj34
64e+/g6rIUPoP3/8r9+0i+ZqapeCKm1hT5kkZ1k6KQXv8S/+eX1/PU8zadeqq7rIDo//+OvbwzBf
sWfKT39/5q/Hf/3g138yOtZHtiQy/HrqjNYTz/Bff+XPn/p6474eZnWT+XaTbGSL8Zb9eUfRpDen
3CDdGUgH+d40G1x6leQgvlf6oASZKtoAcc1A804Sr1Ap7FwkK+aKrh9FDYuurmlBLdkUUzM/3ApD
qIGz6u4FDNBJqCZq+IlO2LbP32E0okPVA1NLf7LlR2/ZEljAEruEhdi4zNeVt7iM7/XJUxLMGOtG
qrxomu/u3J83Az0LeMBK/pBVoyIwqSffmstbVT1GJptdgoqxcYWm12RCXsm++HmMMIZNOWqF7qYz
9o9yxKY899b1opsnFy2JdygArUhplFvjC3W+I/czCpTeIymDPg0KD1TsvQpH1i9sFAKGBdnxAHQ4
e2cTlkAB6N4RrUTPVUJ0IUakL1Bs9xmaXsOc/FycgO8UKEazmzXfpQ9qj0F3rV/hryCdkbe3ZcRl
dHaYEoFOx3AElKwPXkqab2Bz0HpGtV5Y2M5K55xopGleJrYPg17etiiv6HQUP9VX0lGR+9KzJXVV
rXwrH5ANYrXPMiOyxu0NWQ47B6I7nDFF4FVE5jomYb4MjMzN7rmuxGe7GGsg++1zQfHLBtHkwm20
EiEla6A2o1KW+2uW6k9tRXnbcSULpOxQQr/MKl1QoiI8oYUYEHJ/ICX9vJRzgjO3cD1nYIBeYIVF
d3R4zTqer7xKklwLho3OgGk0RxorV1NZsd2YgaFdpgWWya7Mr/2iwxE0yyecxWeCyQqfYc/bXkGn
b2qbcdTwYwvSufqxsaiFChKPaGrIrc7Fcm0PepCb1reeFme/4kDWbaby9d7cchmDOYV4wZoUBRc6
yAvRuzFY34duTCxmZJAm1lE8L0brr2AI/Eap+mjaIr7LmMkddjyr7d20u8/j3sVWOX2gL72HjdAG
JgROUgpEaAFBRMtj29GX5kl09vi/6NX1Q3v/r4I+Mu4NA4ylQan034yIWQIbkdzu/LJtDF1qqbix
TRq3n2sVgVyoO3IoTFbXG6FSNzrzmSyJnJSucD23GhL7yzjoJ2Yomj+n6YzJWXEfzBUyZWbXdyUH
QmuP37gUpP/LC/+bZ+1QIorDTKAzWrUMQd+ff+yfuKE7XCCx0aO9MAguL4qwkGvQzvNWm8nZXEy0
BguHmX5FIg3S2ngz3PZ/ew3/5s2j/yFAqyCFdKjy/vU15CBmxJrV+QWxxnbXVfql1IrsQuWn+ZjS
lXNbLU6UsDtQekqGWY3FHclD3ds/CUj/U6f5z9nLBtrPv3+ISEVN7CW66oD0+Ju2uWy3zRxKO73M
MMABLAzmZcaLSOpuESxj8UqqQgsmVDzhDOlvnFJbzznNFtkR0ZiMyg1Iiv6agt4bjhSmFMEM61XF
ig6WPDRTLtMoQrUbosOvEszYzoTbpFNwV3Y28/BBYSbdVEkbtrn2IRwpz2vbn0q3ta+/bvLjHjkm
r//zv/1vjl0swQT52rbmqP892hi5uJNNMkuxqesHgaBrQ4KJN8yfdtRB+8gOI7nsiVHa5H62wH1h
CWC+X+2U7es1LgZ5BrBqnjXgK5fEBFkvwXrAkEvkqcIRfJ715ductEb09cr/n+me/0UrffrVHsri
8f8PcbTGOfQ/i6Pbefi7Nvr4pX9oo93/gL0B204XXAA4Ef4hjLb+w7bRPgtOw/9SRpvqfwhN07hM
2OzgUXPyPP9QRgtE0yZuNn6A+FzXMf/vlNH6v/oLLNXF9ocpDVMH0lF8Bn87BwdNFP0MFSbWJwLf
zZTeUAP/MdXbuMr0Kd5K3MtWmZy+Hn3doHwKB1UtzupWdhepfVow38AucOO0G7a/r7squ31fnfbb
Mq8DDlIaXlMlzoXTvk9qktFSaYZrjYFwZtS/xIgQkkvjjdpT1ksa9rgeVn9As8ivF5gT0iBd9UCK
WbtL6h44AniLaxXaSjOQfdWwyQs3jYXNmfdvctMYse/71TyzexalcC+JotIGxbiA0iVAWtx7I76L
gP49OjKACHdlGYrFjo8JzYu6xk2/LYR6VddtyS83yQ/suiIg6IjoVnZreArFSGsPohWaGub+8Gm2
JkBGDrF7XpdYtxKmpkknw1WBwkMemnHOLnLQEriM6LWcfol0JXfpCpQ+VJ0pqlwIRjJdT5qe3K1p
9qGh3SOAljjStVN/GfqTO2pbhO4PdJayleEoGAexSCoebFqw6WafhiQ3n/dOfqcdiAg8sYbQ0TeI
VledgeC7SIvfeI0eS8SjlwkNQy7NMpwMG/10eo/z5TJpBe1m0cVpiTTVRBSj6bM8OXs4OntGClce
5qFqt4d8oL3qG7BCYluSmyWhnsn0NAkZudzbiq2x9cZJ65ZY/xRG6LlG+02WvGJ75/0ok/JpbwoA
YNoiYZkVoAEfC23eP0Y9Wvvl1+rmyaVO8DhpYgpI+6uCkaDNsGqrb9ZCRprTqyTNjGbQT/RW3DQj
Btdt13C3E8KwIYJE9UROWK4syJWUKt7Xh81pAE11qBNK23xy62GIk0m5mNK5qYdOufDWXNl9q10R
LfpL7jWdMXSXwQKfFgiOcp9LXiY7B+Y0p1XlvyP1Qp7tYRSRO4PzQgGMkskk7iPtGATuabNdGMzk
YTloD0ThMrAu9OzJUSC3wNbw9d5AGVWplGYTvFJV580sy/RCK4LsUoshAeBxvzq6D5powmVDWzTK
gJII6bJStSfZr1kMh/szrx62rHJ5Bep2tzO/QUUByo3hekDjPVaLpfZbQ00DScNewUszGcbwKNLC
4EPr/WziPHOQ/10Y9m+PnZh8APif2Lnq92y8jL11NZt1bG7MVDS0zKa2s713ntId2inE1CDJwU0D
LcPe0D6m3ZZHrUmgpNGoyObn7XIEjOoGGStwJyOLwcqptgPXgfnUZ8oKtEQikCLE5yC+w16Yr2RO
xlJedbdtzcnT41OYtlE5La0viVnf03tjFZFuiUiYM7tbekOUxcegQ8/U04TooLN1xgUtVUUH7BEd
E9NVCuEOD5Wczd3XDReud1be6MCNUHK1oennubFACvw+jcp+sroBXLZz1msl/Wbw4zeFU7Dpct5s
6eC3nvsA7/91W5v3oIZnr65h7na69UNlzpfvLTlJoP/867yTlO7c9xwuxpc0/54vSAzmcgAaXY8P
iUbzX+x+mlKzICiZYA9iwK5m+DRJTeeitu4pA/Y7OY6visxeCrNEU222W7iPfXsZEkLeeA5G9z/Q
C9CjF1WE8DnUU/BSaSNQvbrqR0rDi1FAUucqI6wlDenM/84qGc9u90lMU3KrIyQhFY3GjVWyLQD6
BuZv27NAJxfNI0WF1skwmR6sGjmTO2aajFomdNd+ZS/I0fKzhes8Mivtat/FnZEnHbO7rgvLefxh
1ozRW9f9lffm69wXw4UobHSXenenbUbuZ+veB5mudifgJ0dzHJYul7Zgy8Ulo+Udbdv2sZkbDddu
PyfSHs+wsmWI+v/GSI0rOjAGKxGqajyQNHSXKXLKOtYHFF5Vrt8POE2M5FzYanvqmKoiSmdX1KXb
LTu0aX8G1oOdf1QxFOzO57KhWNFZInCKXGdLf9/bKfE9bfXZy/wngdXFVULysNdiDY2y7cWeSFse
NgeJhbNyZ0qY1e4fA2gFdDC0KUYNyVpHO8nrdMhOQ14t51Jdfm9r24Zaad4smM+jfCJ0sFh7XzY7
8QXr0F9YWh5U81vfttanvTyLvHqdbBwuC9kLSOpYNU3UDT5hvb/A58qHppCPDGudwIEo4xHodDXu
7JQB4b/nwzU7jhs0D7HarsHKTnpYa2RZsAY0kfpTBwu8SlI3sDX0O0QVY4qV8mdtvaR1mn4ja/Tc
jiNXFaLWXLRvxLNotDbVZ2N8mA0IISJPai935y5ccSh57g8N6r/mYptJHaQ4W258U8kovSWbkQtz
X54neooRwbzMEdOR06/XQiyUACPxNxlHApHrknqmstv2KdONMBPrd4YZrzlhe77I2U4vyAQ5PuBS
6EbYqtPbxGbR30UqkOHagECqIsI8H9kG9IiuEqNn4WWn0TuijcAm5yM/ejVsvbiyhPJJUxQ9i6WO
4VAYKIIdZgwoQ/rbnCkoMpIkv1lcIskXcEf4nu5bbakvacPHavcMAZujm16QxyYwNolylDHRhUVI
CBhAgs5i70mxUfXHEHRkgMVae0dGa+x0gEkrFNcxsCA2YcYSrKnbXaNg6L3cGs/9kDY+BmYyjVv1
ma7Dq5Ez2NrGJgQOoXorkCsmE8bPbAOtNVi3ykiAOGPgU9MRUKIjFUY/iHF6Vh7Z5uBzzWmVjFcI
XzmN81H56Ra+YS7Kk6sWd6mBl30nfULF3jLtU+zC0Q6z3DmcHPtr2XHymjpSqTQt6Ao34yurjhU1
2DWCFeM3jSVcDwNYTm/a6dAZGkpO1UnvWqLpx272aLE2sTIw8FFbLW6mCnQvuaiRFMcwfXxPdnSH
w2bn8WBpv/KJOiPZm3Oh9MXJstOoZ6zBVNkhBwTEcGjVLUJJYlp8G2/ivaYS06lY1feVCe/RfyDW
SVcJD12aPZxcXKO2vZfXJZr9oKZW8LNXRTNeeZWbT4YU12pNSZ9Ha2DaC0outY3TLCkicbeybVSz
sKytIub0OlrZC/kR7X5Rsbn4iHHQc9eM4BfHuDaxpXlOmbMKdqnC+L+kIl308qHtdLomdLxUAaGi
1iLSqVPqUIFgjRn9SMbJKGFGQ765LdxcB2OWkHZFtPzguO1ZICPdLSqW2Xri+NTDdlELbxMqVPS2
jhVZO369zNqFxZsjAyZXr9MDd1ynoTQ7M33LCFndQQfNPQWMov9KSyaDtYYGjklrsA7wTWFJXfqU
BPJGWl6xmFvUYbdhzcmCFS9GaCBwDHPez62F/pUel87Kdj1FHe+MznxfdY6VnKSs3a0L9FrWe+Ng
s9jwCz3RFFcDfWZ5/HrYM/XxZMHZiA+JFcQF9ztTnEJVv0ycHMFczI1fVKT4DWaDJD7frxf1uH5X
wJ07Ewy/LQbS7Jb2sTfIotHLKiql7J/rdIxX0VkE4oHFpxzBFac2N8VEwW5Z2ehvfdD3D4q6dEHV
2FlklQQc52xTRtEXV6Kx7zX2GH4CPzg0+Mjrgit33eUJB2H7TCyDuNmT/M6o95dOIf+w1RTzSluC
VA96B4afs+CusgVBjYAITmOCCtTF3ID7qfyxFnvi4+XHoLNCiKpc/YrsA3FNIXIHUxjpDSz0QLgb
s/uKkdrc35Cgsd+N/TUB731YjsaJtgr7DxsdrS7GFwTgVNXYQzcXh9Cgtt/a1UhCLTMQ26EGm7RW
XC/lvoZjOZxMmydnag8M4nHV57cxdy96Zr9tJAqAzM7QULUIrFsd/h7CBBJH8BG4hRHJLmPsnWe8
0ptB2elCa/wjzk5ga7pzmI1juKfvyHm2eADjkbCDYePwOjhmcRp1llV9kiAKx5/5UJsPFfSYoaZN
TL10Maa1hqTfiNi0unMKUcdOTlkqfxIS5tygb5z95OBn4ev5RgrJZ+WOgARgXqHuf5RIQp8zS9Rw
Iz5HZVWjuR/W630vrpjbXulbvJsrmY/zm0vPhGbWnbq7+Q1OO1Sf0DSoXRu4ndLx+/1V8ql9bAVS
sbVsfqchqec3fOabL1QNXUWP/meyOaczp/d0qetRhauE3mhER59DybrY6oISf9DTyyDyc+fMacgH
zpQqdX7qgpHioug0SAVXxl6O39MOB4TVBanGSZo1gxvoMO3Rdj3a2XzdpBC0in5nHbAdqGXadjKd
8VFRcRS7q2t+1AXBkEUb5iAiP/Ui94U8GDdd31PhNqhHas5k9sBhupTMKgmHSvO7YdKrpwl7mDfD
FaGtTbiesUKpUPQEe4phhUOjUivzvvg6Z3ew075G9aW1p9JGsLaNd52gyZQj1WK7n55UQiLJckRU
VbOsbu10ty77m9HV9wSpzdcSAXFECAz17EiWDKgACisShHDTcTpqRC2q6KuzcXsgZHbxsSE81/Zg
RoLN/YrrIBqsDXEII8hVdiKiu72e5jrFdyP0F+zHZZgly3JRKn3xXO3n6Bwpb3b9u0BXkoHjvtGk
vNPZbFNllgqNVn28yEQ+uaUGws6c9iArj+m3YQcpdcF1oy8UY1BaGQYklJZtetN14y9kYCJE6BSi
kEePyJtdGEoVlo6mQr2iA+A2XQ/4OPPXZXge7DQPXa4DQIaEEWmq1G6QRQwTU0fZuy0GC1T9lQ20
mdCgfMxfBhBGeLBRQiuq/i2b8F+M0o6Z8OAcsm1qHXBOua2MXspr42OTv8g//z6uqXkh7MoY0is1
gVc8dWxh1DD1RiULKsnFpHNnbDR6+Whu5pVuAuFYIPyE9CAwsCYoTLS1aa9IgY1R8aGEKFU2563W
Izdm0tzBcwEs9R1O2a9d5+lqY2N7bHDyr4wgnOJD162CjsN0nTJk8pqWsw2Jp4bSlngYF48Fl6Oz
2GzQNhRvvf0l9eJfAEnael2vvsBslVmXUtwDRCTF9E5xnvKlJM01cVCRafN9I3Q97lVFj7lO2bX3
9XifW+CHx3e+bjrEinODKl6M6KGVB/AqyA2UDPfVcdNbvRa3x83XQy7emg9LnBS3+ki0PW4y0mlZ
joYMYJQoTlDM0NFW7j3en+Ty9dfG4yV83XRoMGJp+39ehDpB2rYqeEGrnex8j5uve//u4UhMctso
48U+XptaW2o82h+AHbXL14OvL8NZQo8qh1/qoDF3R12GzhL44tcr/rpnyPyuosyP5jUx6r++qzD0
5bBPL9Xx1tTp/J/vj1EQS6fpWumbc+HESBmgZbmGXcRzdj9NeDHtSTeDTVEn5GiwRrjwxO1x83XP
pT/3172Bj+nrJyYKAD3UByxFYkGPQzU7xfRMptgYofdItV0CJgtIwfdDKGIcv7euIxtQPibUlAAW
ZBq0TS/jHeHnXzcrurmK9+YfX4TmSK3ZMyJhr3uvDOUSkzxDZPtxzz1u/nytoVo/N4i2ANAu8URa
2V83lSIxyDn50yqOdputPaa9aLEErS2OdCbz3SzzQF+HLv5zo1VqF1Nkd6RoTEvgqOmI2FbkF80l
lWFSyu68sTzHFSkNsU2NzgGNbsoclJ5PCJ0mhReyxOOhQpBMwEj3UNjRISxqscQlZ+JFE28MoZZY
RQ1/IoLjejXaJZbHzdfXnZZ8YfqgEkeds1to/pujAt5meZDEZdxXLgIcpZywAdZvWnGzmMMcl6tV
jecuL+ZYsZ0CVdSy+2PaTfGfmwo/eFwKVBrt2jx8fZ2/X8SuixdwX1S4FsYYM44c465RM7p4C9hd
nA6ntLVjA6QG5oIMjwjpQfGfm+b4o6M5oeP7+uK9cTyDhhgjzo8n7I9XMW+VSg19PB5g8yF/sweE
Fe0TGD5qVdPFWImdA4asP9kL6lCVbVIDXJFR99pG2fTsokZmKlpyTdfMd7n2k1eUC32RXfzUe7qz
NuSZhRTaBBehM9ggQpNDM14S7GEpJJAtbY/SxUreHLt9SLPhJFVpRXOhfesN92WrG1i/daQQYHFq
e3TrG4AMU+unm2wygUkI8Vko3wCY9OFaZ64vLOd5s9JrozCraKZax0iyuFG9AWVZq5PDeVxLunSF
Xt3CtEKeTjzhYY/BYcSm4VyYiU5GQKzodRG2RvWcOozGzYkuKjalaYZCODL74ZJafWs7x0C2Pf2m
pJsvs0VVqpTPeWn28E65XqKarTYrMC0OQXG0y5lIEv+cyAiCHhy6lqd1yLunS4lBfMV8UPdLGRUD
kZPVAsJ4EpBFjM/JWDy02uwnBIKNQlfeTJXjot2EzVlFAmCyJoFc0MMLV3wo1fNY23tgDULx3IoN
l+503ixKJWoXm9TzgilcgR64rAZxYzcDCCL57DbyRg7tFvct2zOsBiSJjT2oqhkdoQLWC+tGO1Ms
14vy0mJBUeZ2PzHNY5fZyJMGnQHyAq42qNvtm4Tq4kGdiaq4BjSfW9WM70nQ21D0CyP2t9lgVbVh
9YVts+qXdHkupmV4opPlCX1h/odG3q2WY9tZPaypZQcwWyLLZn3rXcidtja/Ssuh3IOJzfv0wcCm
+iHk/Ib0E+OTnf2YIHt73a64iBX4MJR0RiO1ND94w1/0/0PeeexWjmxZ9Iv4QG+m1xt5pZSSJoRS
qqT3Lsiv7xWhqrr5EvUa6EmjgZ4Q5PWGJuKcvdfO062feyg2TZlYUO2j0fxEd/qYIK+QTrcoCu+W
0Js3YqDuSd7yvg8ogFCWWAlXJPsW7V9GAAxncDTiQ1oRgxm6t+V0CHW8zs4Y6nur8kCo2BPZYVGL
/k9Ef2BCcVYWA3J6C7K6Nt4DGSMfwcwQAA/M7PTaWwExvZrttNlYHd5MJyNZCEv2BO/VTbo3agVv
k0jtTQTPaY0ricmSxaUkTqo7lHoJVY5OP1g+3ZA5fhpbGu8dNgxEZXW17sr4XBh37cNi8sUzGrYM
wV8Xy+93bj0bTEhHCqFQZEU1XVtWlm4dE20J3NQYxpvr2DfpDHQtcpxXG4jMoRweyCAgtMESz7pR
2Lto7N9CDQC15ug5c3t2sy6NqVykDHwqbRfH5WvEH8M83IFjF9u7FPX0emDG2Pkp5OIGjf685GsE
zjShivDbMvNJQ1yoO8OTYW1OfM3BtZKtjBxFxRbua74eC+8IGQC6eILExSuG9MG+qxHzbyyAP7K0
FVOLsU56479LM9RVWI0l03PntjZrzLJpiI2MUt+M4QMVzdtsE3IS1k6NxnTVkti5xmdt3Buh/oJl
9I3CNuT0CNPSVAPUI7WRcyti3X7PIG5L9oO71QRTuxg31kZC5QauvXsH6aW0h32LaawwNfnEEE3Q
eQySYxTIPLl6YQi23B2Mtg/HLpCZjvrPdupIRhRkfSfTsotNyaWxi2/uhIkQQAmVAnDAW88O3F0R
EjE4j9SfEdtzzpKWJArdKzcu6luhYcKZT3XsPk1Zb96RWdJsu4o9L0RSfKyqLoLP6r6XXfVUinyT
eT0u/wa5dOQ3h8axy3WZAYRP5vIwLJzYzTxKgdn7Wyvicopr5NUf4nHn9/MVOPMbTlgmwhsmN6Y1
8N6UJplc3sT5szMmDpFqzbO5pHDRLXxdAcmfnZEsz9PoV2T44GidF+fYmhDjZosSrQnip50PuZSn
JsFzViet5CuZewPhJvWQYg+G9XrMIpnihrUsr7dePP+INHL/UqxIq3x0vzHw/K7HlkYZS+y9gOt/
FbcIEnvEtkRKJEkrc42/D+GcQp0iZ56HPMdhTTXZO+lk9GzyOiBGb/YeocQQba7vbUkKTenHMOFz
4EtG1XuVj98bOgeSj4LGa3xPqslkXms8YPopqY5oq6IJW9I7oulq1Ifbrsj/oBhojy4+cAR7oP5Q
RYfUcbuKCNBU3qbuUItECgoLibdIo/yZuia2hoVRiloAgK4ZAJ0KnziUFfLU6JC49s004z0I2geo
1tMeRTqIFPIb8Se4FWMGtYBMM3ytzWEfSvlGgsUuNEA34KUMVklt0loZtPE8h3a0R3G39jEwDAlx
Egk1Sdp0drih/dkQk01x1a6Wk2d34kAG1XWRc+EJgvo2FlzGgxQy5rqcWnGqSTzKdH1mhJ+Ikwgm
NHkUbjd5xfiVi2THCIVBLNg9oFJdRSgStzcIsPaEFzKp9+8byvfbZaA9mWQPU9i7+I+K4GRhZz65
45rkluRUmwOVwgI0V0Ar6+j5DITcrsFc0jvTttSqcoUGtd4SAl6Qv+rn5wW/8NmOJioiTK+iOQF3
M7l9gHENjzF4X449s0vRtzDsdOVCranFlOZMqdQqktnqhJw5JiCzRGJ4FhKXlKfGH/Vg1/AiObZz
mwHcjDgdwHz3GelQO3pyhU5OBdNDbTLVI8iB9MR2nqh/yL/MC5M//y1vXKA8pu1VI7xm4+M1WS9t
mm2QvMwU7BNcH0z+1sC/0bqJktp5BNmSnwOh4b1eJNrest3ikMJQL2aGgZeFBZP8RL4ApVy1qu6Z
MWCGkPZJx4iLc9wjMh3L5KaM69dMIVd00SxEl7TXWgl5+Zfbere7HqFycKAy83OXPtoJU2Z8sncb
8qlqjX50fxzK5yklhYIzp3UqxogjgVxBKW2wgwS0glxAIqlPy2Jn+SoO+01gFdRm5CwiAOd6Umtq
4aQCCjShgJtu6pKzOWr7lIRIZKattbKo5520bo99PjolgIhXriU8/PaNT7VZDutt8Ccr02vZx+RQ
Xy28ZAh2JrwU6APmqU/8PyrosRsu60eP1vxgxQzDGcKVCftOJYfhXtR5TFsEZQOp6aBhlwAw6GDQ
DLXnrQ13Bu9Y4lK5LOCF5wcjYgpbQmpZzTx5ix/opz2y42hpzFRGLoK/16wmcNZktATICmN/B4f0
JrPC/ktA4kJ2yTO3PmxmfO/6ekL2cuhdez3KOWIhZ4sBXkmAeNRx1R8RSUwOoaioObrWc7ExUmeP
GaTRxGdIXleYdvyWzPgGBW9PC4gCZSG0/eI4xSkisinneD98CYSjuhr3RJ3iskYBXNThQxgE5U69
z6SoN5PC93RdaO9Ca7rv/YV2jjcwVkcZZjk2NFB3tHHVYSxREyENrMOYVS/Kso/0tDrpicO4FVPb
OsUBc5IX+FMjDf1q08bRv8drcOzlJG/kEZvQ0iEBLDYnSkvOBYO4SbhyDMxAOihNfUzjyR8pClvD
D9ecH9Ilhe8pZ6GgEusT+AnQBGpbRHDYkzbhtxir4ezlTXKsKSsoCQ6kzBhHgPyIldw/WxxSuKIA
n8sPFzcv+I7ao/qkKP6YEFlmf+11/IUjCB/aKGp/zjc0Z0Gk8ybk9gB5cQ/qJechYVdSq2qhZ1hA
5HvTqmrwmrEwO8EHvWyPMEnJMV3utSF7iyNr704gsbpxZjcz5d7FHmKQDL1gIhfy5CJva223WXl0
ITbqG9vegJpZ/Q6p1r0s2LWJuYWLIn+e+KpEjHPy8sE99R25LhPssK+DUf4KBM7gCp0b+nRyWt4W
/g9Sg59yWR7pmjnau7KUIrdIYv0cRTFuvSWsTiHtw7Udh93a8EYOFfmx1PGiNtVikXdMQzxsxoCa
u/rkYtbIyLTMq6BzbiKoxV7Dv5t6jvxX5nhdEy4LiWo1TsNxLApS5C0O+QIzIRX0F65gGqyTIkfS
3ILK2eVN/WgNuD2CjJiY0mD6EJG1wZxmI6i1rOBcXY+JfscIgmIkZy4zh7/ejmiGCRCEo+VSvm6M
mGNQO5kVv6pZjx81dc1VFRQP5F29pL376ub+TVMbwYYZJXLxGl+X5zhXeUpMIhRMLud6fwKlcO68
+tUZLPodjv4A2K1bFWjF13OMxqAr3qLAxAYwmiSN1gRnxiEdVyqLo+WTEpbYT8N8JrLwukKwWZmw
ohNzuEmn/K3qcs6z9vUw4WzF+vNBOb57GKlVjjlmIBHPD3moH3rGY8hC0ZrP5dFrtH4D3TrctLkL
vHa489MQR9O9QbLotraBgwg3uRXSqpjU2LL8GSu1ycSYQSoDlX4CFFR9cEQuMOoYlJlJCA1Kx6bW
pSaBlR3yB7oF5XluHHc1WSURrM3wo9LvHC+0P+IQfzbzE67yFWPUsYg2/qQ/R7Z2G1C4AOWcZUdM
8z9JulwZTTzeiwbySleBqVcHI0Xn4ZAS6SPKVt9Prr9XZ5GgNdNlrVYzEZnHZj4iQ0BRMPfGrZGT
NA6UPziJwtOP/7taz/+TjFvPB0n738g4K3LMy/d/J9yq5/yp4jR0+1+EfbierQMytnQbZO2fQk7k
mv/CNmKAQLQDCqg67/Qn6NZG+6lja9FN13ccGwXC33JO2/6XhV8v8JB5Oo7r2sb/SM5pGXyAXyXV
uuPqrsGBDCDJN30beei/ycvrhTyvkJngrTtLbREDDSzv5aFsFjI4Nf24lJW3S3PrXAxkoeRj8obL
m1KtcA0kBDGF9/g8UFXZIZMgk6b86cvJbt07r6bfP9h1m+JTs+mejg5KLTwmXPXZ4SEwdU51X0wO
/UsSN7mA+/q3bO5/LAvAJS+VmdzxvAKf+xpn4oOcvL0LO/Y2z2b9XqIRkPKtMi0D1xAOELddKhO5
LZgh2RYzXYMhzl2zLM+aU3y3Zi3ZVz8ZIjOEa/etL7sXA+3huM2WfZOLYR2RLhzxNCZCVD2og78g
1RuACsyfwqaLyK+3Rm4eHZYRrJmNb24O5lM0votFz+6LvtoOQUv3hPEsqE7vjPCKIcQSmlgjZ5y/
E562JEg+m8E/l2MuESE6ORsbw+z0ve6jWhfUUNHCbAu7w2ifV2Jv1gBAnMw96TFZn3HAWcY2bCRD
fHNbDMMVHv46kpo2IsmIDir8zTBlWxMT3yY157sYgBE22dumLDZEdjib3pbOWCt41BLi6ZZWv+tH
QLWDVvbrJYurlVs/Mo1qt5rhLCvTzl+MFrZFY+bvBux5hqBxBPXEof1Zo0ALfX9npd1rkHLBcBer
2gIeOZlBNV3VTbwDksVpjCZTkbfVLnGZwkX8Ajn4nolmx5uRjw/uAigK/JHORZ4LDkMYWoHLAgXK
n28bkinPiZ/Tk9O0lSig7FL8jvvAhmDKa2DtewbFhDTBg6Ia5+Y7Ex5xsDD/M3Ubj3kWlxvQp+Eh
xzTBHytuNKuBWrcgmEkkkLOUOhThG3u4TzuOlOtiQYQE14uWs/dWLn25rmLQIePco0m5wR1IWdyq
34sevZnGVQEFQ3rTGK2U8CzuDre7ZbonLcLaFrTpRDAMV4zc/BlAvzrGxfCiJxQ5W8F8DrfHVlRp
srFafFy9G51799BVH5nWF6e0NGn1x1W5t2Xamq57sqpj3oOQKTHtAimK4+cwDvIzklvUmQmXQywr
UKkKA5ecgUxUrFKRPIhurbsYhBv7w2n2JeR+UNG3HrXFXWTUPqInIFEc356xoW2OIgCqX9za2XGm
8shEhcxbzG7w1sM1uWk4JW3vvWjDTzqS+lpfDA3hDX1a5l3dLJKVPYMzKMW1BW4d8gw5H0UzDPBX
JnZ1qEFrMp5oDjLP2BkO9Iegrg8wbTczo76oBA5nMJMy0pcGXdzRw4p2h1ibunLZMyxBrmwDpm0T
uoRhXLXbpSyGzUAMCroRaTelqdy03cr3Ea/R5q9wuc2+teMMvA4955NfvGQaDf4hm2hdoXowfP7b
HkmEFjEMKe2jYJ9tI3idLqxRvTLPWTK90xHbVR1BAs6QkItABtHa1S2k1klBmXWsJqJL4pc6iG/0
ym83sVSBgV6lzpSRiGznkLZ9kEVBZceA+6otHudop9ul2NcBklFyrHeBFjCmyl+iCl7YVAprj936
Fh9dDHNmaLv5KDC+5jatOH3sd6atvftW8ZDl8btTkqpXWA6RgtKnF6L3Yex2nw7zdfyUJNs8N+aN
QfT2WtCfp3i1h7hT7XQ38fcmLrkeP/ehtWdQLYK+G62BvL2NUzOjXM8ErRzGgaYrrYx8lS8T6dy0
W055EHfwZiXVJNLPl5vUIzos9ibdLPWcr/vkE3/ZRtAHZm2h2Jj62njKZE1IrdEuuls099PCP5DG
lrFXI3g1f8aQwBhajtnVImvdAv6l/bOnqLDQH+7Efu6CW6wL+N+zihEliNvV4E/Rbbd0UDuR0Y3h
BBkzhijMiXrjxuRrkG6i3cQU5vQFQ3fCoB+JX1Hi/TEZNalVtejgQq4XvhJWWWaNalFORnGCgg/+
9+/bjF4YmxLm8FoTC8NJLqMTU2o6TpwJ06V9sJKKvjF9lchcvlU+kfFZ5d8sDl6djqDP2R5udQ1e
t1rUED4p18THoSvQe7VGRkf6zH6VnRCv3LlR9L0Pi3va+T1qEIb/yA783g+OpNTgZGjrqDi0mbnt
DfnPOUaza/voUbgVxlB1G1Jt/k2KNcepfyoo+5/Am/hZNx+iAjaRWVL5EP57z8StT63mnE/OT1xY
zlYjM5WZSXcLJAyOrawPKA+I7hHYXUNrsbSyOqg5j2d+EKcB6xFaYeRGCwr8mCgKI6BmJBeBhMEO
lPvylVo1ek6PbVT128aavYOGUrTpXcyNIuACnhUQbO2KM+7F26zsvhYhqCf7HhzMo60TIFIwY3U9
sQIqiDLa0K/QtKDD9MY33dCrXdG7x2Rqip0On6IoRxMZXIdF145I6A0zhL1qD7D0Aa6lPSZrVfhR
73RZ/HabGQ0ttRsYG8XUFzq56lRQii4Fk18DZ1G/UpsgcS6S5o9L/UStqfngb7dxZWx3yCMfRtmg
VYsFXTsqZ8qW6VJpM5YLytGyQ1bbkyug2wfTapT/RiKLImphhYlDE8p8KTORq91h0Th8Ixu8RaOb
P80Zqs8cDYAxwv3kz0n8I87jD03E/rxu5O4t5O7to9Y9XTaLbCyLg7pHeKJdtuquAuxZtoJFgs3Y
m0GlfT1C3ddq9s4euzhdd9RXLq80lmNBgjLeBvVqljz81NrXy3y9hfwEau2Xt1HbQzE8+VPDfvr3
Q9Saepmvj3N5q8tj1G0VlUR71uBSFKn39tud/3FT3fHba3591K+3U/d/3aB+s1++xi+r6lEoVRZG
IIKIo7zVql9+rF9eRK3+4zf55eV+uf+XVfXUy+K3D+0VNgQUf0CDz8C8sbr4LOw0PlfkDSKb1Y09
pO/2oO4IaeIj6JePKSJpNKrkqtp2iicOEg752Hn0Oty/0YJKwM99ImL/ebWrGeIhzzXXpYH7xqB7
urGEbP97smKsmTl1P/VUta0WBuEMAJopXRijQT099/tN3QmYUs25pGm6s22oenVn6hudyyjprSOK
ixzMgysrObMqbdlciNBr1bde0ZzilB26kudwX+5yalMkJHxCZfprW92oyT1frf32lGrK+8PYMyyS
FTy1QJtSfa0RcCw2dso4ICgESlv5IlUBuG6tVscwhjOg3r5Qt6rVX25FFfxSOgxI3I7YY/jEgCKr
5tU1yING+Ib/O9XyYz/WTPhTP9C2IjOfwKa/R6bLPEget2rRy7WUwbAE6aZbc85/lLNJNZZ2mb6I
c2bXtF2D4aCI5IagTDwG69qve5gi0RZPT3my+k966QW5g7wWE1MiGeRa2G1obHlHN5k+lym4awqK
IOp7hJn7GEqBQKlOCOo29TNw7vWOPO/y+Ux5xRxRaK0uv2KN0hoosyyO0h5yNqFTKNsdJXMteBkN
3drWCwqWr4fY8g9uIfbUwnC2eptjKYQkRZ0Vxy5oFe84h9aDgBnJkEBseux0RZqLg5D1fHNogFMl
hmQh43zcqE8ZZP1NC3cU+Q8fQX2u0E3EsTdvF6vsGb1Z918P/PuvVZvEG3+k1pys8GlQc6lSaqTq
XQbZCRvl+2ldzFdT25kqWRvFoa6yObdW3USgK0hWKEx9OV0PumcflE7Il2Mf4gDp33TzzzouYAz8
/U906qX/3lR3JL71Rz5CAJyDlkRoOqB241lodCSm3R9DvDNcSyXkSP0zareO9BG0L9OLsLK/dll1
n1ogr/7zULn8k187tDx81Ff/bVM9Tt2m7v2PL9WXo2Dsca0OObWvqQ+jNgtVubpsq7WvG5eECp0e
efnX/xVpg3vQgQKph6i3Za7JkaxWhTrUvlbV8a0+DSO/vw7ATL3R5SNHdemvBeNELRi+Keq9wuWT
MKctW3WYUDap8GDN9lvVlvUeDXaG2SWO9a16+NdqKH81MBhElTB8kicGtaeqtcvicttMqsFuNsxt
bSR0LP/tHKS+WD8aXPLVKmoQxqdq9evT14sAAHAtKnDFI+tdNS87MM4Fg+OcdqRr//DVB7HbEzJu
/ah+bLJ3OIzlW11++8ttRCAwM48cbXV5sHrLy+bluWrt8jde7ri83m/PTcqnIUPNqH4LdeIcvLgt
D2pbHXn84ll/VttfH36pkfTh0dQ36rXUf3rZt4LlPdI0Sq3qh8cUPXMo8R/Ew8BQRu2I/7yqXuLr
VCVwJB/8Ot/AvKUhIxfqXKI21Zq67bKpbnPlKPh/9Dj14Cn8mAAfH9X7q89HPZ7d9nLMhL7cjb92
ZnVrYJbDgsTmr+NOrX09Sq3+vv3Lq/7yqN/f4PdnaQa64h6QwqIDFZS/obqMqDX13H+67fIQda+p
RoFq9bJQ/8dlU62p5/3HV60Nn1/g8hT1wN/e6p9u++1Vf3unSJ7whb5tZQdGHbM9lQRrbNBgyJHz
ZbH4Vo30T15PLjeqtcttIK05xNV20/+d3PF1ulUvfnno12tc8jJQKIwrwo85JcvxiLuU6OYuB8ov
21+r6rj65Va1rR6vjrM/nwnHTqDTGLLFoKTH4Lj5wKXmmrp9ly8ZVpGoh1lZB3vsLfo6mJ4yUZIe
0A36E6cTIRVY3j11YRity9A8wcg52g0uv4X+72tplwe3sbQnk9jVO6Iymo0Zjo/QZPHxtiLAAJHF
RwBAQnedB9L36GpbOPhp1NRXy0zgnBf1RF7YxRXyKsqN1EmQkyDq8cei2U8e1TqwlTtNneN+/8Jf
p5MF2N8gJ1XSrYBNnx9NXV7VhfWygBX219X2l0uuWv2nh/92m7p0q9u+3uGfnvf1DlMWXLkdpoaY
qR+Hplr46ti9bGNRZxJD6VwqE+XxK7cneXB93fiP9//2dNfpZwDCXg2iRp7U1NML3yvTW/XIMWvo
/IrmXt0xq0Pwn1eTCMiYk1cfRtK6a/wytK5gGOTggbhs2tLJE3945dWg1fzRFTIH24O9+oJpyN4l
XXugYOedJhyFpJw59Kl7+7mrkzujda98EdxYJXIiP63fZKaZ2RUOvT/nAdnXR21CDko4PW8Thv6H
yUBWSnQwrNyknEA0E+090HUEy6Z1sBeGDnpdgUIvlcEg1Bn3vTac2zc3ih20DYwMG83veYs7UkLx
A0DF3uZz1eISQhY2xdUCCBNfHXbdteFkZ4Pr7IFLvIRCgeusPJm/HT67w/AaxQJMVF7AMaNNKaiz
UeUbqYJRCF81vqzAh3NL9Bzwbk8Ii0rBfAOZhSqFa2WUDItqF2aExsLd3c41a/Q70ddMyz7qunRl
d2G+Le3qUzOCWxvkP1Plfu/W2s9CE/O2AHq6rWM+ee485649A3RiCl5X3h2Ux3fsmtEBHMKaMgFy
uPD74Db3PpY5WOfNOnf5VcecCIYfVlD2N8PcL5BsYdOmzs5rQ3ebF+UnwaVHR0awV7EQUI8LQs6z
8q6p9OCWed+HR8DGSSfhiEwRxL6y42lMKJ9yvBZrT4bTEE/b4D7pFjfdmWFZYNbNOyo3+ZZpG5Xz
Ll41Veke8tZG9zEi9RM68VGEHqY6TYTAR5ts1KRBwBQrR1+DHULZwiDUzMLTt9JK6xGdtX925saG
7AVOsumegiW0Np4XBWgog8dU9PM607vkPnWGlxh6U4ae41uF9Ra2hfENlRR4RFIoVpyg0vNghNfl
0pa7IXIpaGMXki3nc9k6y7YcDWc9TPbeD5p3WOYA/wESoiSzyUSAQXblGejQXK18HfwbLLTzmiZ5
h26cNDJqek/FbLwz+2RWiZF9V3YwgcI25OsKis4lZaZBg/psjD/cKffXgY2mINfcq8YCOe3hU5Zn
f4AmnPWoN9HMXefEIPRzXl61Q7SPbWMA8QWz3zrSXdS2Wp28ohAVu4wCazO0B7CXPaGOuUuvIjBa
9LHdZ4HRe5sb7jcbk9oC7sGrjfjHbOk/0lqUj+2YpafSqcgOqIwNu5xx08/Uyum3YDyYzsGS+I8T
0WfexLkztGu02NGVIM3pMDlcVyo6bINZRft5+CPykvIum7JP35gOSefX5NyS0lH27s0MM83E8mUO
+o/FLc1rzhQZFQQ0yFyGXjMBgRyWdbttm+ZFBtpsUTV5a+yTTA7ToyM1HtkQvy89krLAyk9BhRK6
De2XamdWSMQyt3tzJ1oJ6fwSTd68Wnrzyp3MN80fgm2lIecMEFx3D3P9UTZOfJ/qRbuq61Lsoq6l
2ERSyUiyxZXn4z003OnV9Fx2EmrEc5JE7NLehxHGLsEZBfkqkkXpWu3Wq4x6beneNyIzio3RmfCg
QoERbjbXQccZA7Qw+QRwO0fZS8zrolnXdfBZUGorxLQHXbVc5XF57zXZmXIsAnHvmGH3yoz8e5Bw
NRxXftmy+2mt9uhHvEdAcqVJ3bN0nL1tZfemj2+EzFouf66TIUNvvGPE/7idm0eyfMwPdHP1WH2f
EFHgSiekZcrDdZfzQ2pGfp5SfAktb7eJ5mfTGb8HE4zTnLwWkIL8KeVwVzjFecJUs7W0BbxCXcQH
30bibzQctYNtWXxo53l0Kv3UhMQQ0T7KvS3CtmfYlQghAm9CX2+e/RbbtJ2G92aYbKs2THf+0Heb
aanPbS6L5LrGj1AZ1/6QHLB+iRtbaCEwuo4rxMx1qYjQ6NEAmK8Yz+B+bH/ale0eGiiLfYz1LYT2
N1okeSWw63p7KY99S8oDluby2NjMCF3TBndncJRHsFthdM8Teil3NzfTdB3WPZFLNJl3NU2bJKjb
QzKgFkuxCsozP0fgQFBJTmF3hzGMs4tn05QVdg8w4bXu6ZmaLa2gSI9+alH/QUDUAivlfpwsRN7V
SMBYC5/GztC8o6grnTi6thbzydFrMG5zlp0JBDlZ83vT1dpNbi7sLnF+PWkaHqAiHY805VaVg9oW
Fb3MlthTKEDkUoyAxMeC7LC2O/uRhyCbev93zo9nlxAn8tbYUcvZxnHHyco0yCGzvOyByvwGlnSy
1/nFNpkVpHsri99So7oBs4TLopvAirbVQrCdeW1q493Sp+eg5fQ2hO4PZsz7rqFYGyTXNMXNtZO6
6MEzrkZaGF2brlmvh8a/CXWQ01YL6BBAHN0qV9w7iQNUOQc0g9j2YJVlcD4ZNb1gweF41rWnHNL2
KpIe9CBE62cl3/Vu8rf5exjS1dcWbM0CETGixAGm2/MIc2g9YtfLswR2knsvZmtPYy5DJLajeGQh
oZ+vgolDvPGDbQfDco3x5Y3uNgdoyAtVIEYOITw/pzCeoJb391DQ4SNVJrEZ03EgAHsDcGjXBiI9
GzqyYi3ctvXVJLrgIUqi6djaMtZ92ZouYE1PjCAwyYAJg+mQknib0VHOMTSkhB7MLlFY/WQRBtYg
ciuCfj3ljMcBiW5LEyhu3RdiC+eRU9+SPA7mjPi+cBlNNxo9zDKYgTR3EeZLksO6pnkKjTtvIW53
ghXjvVnBkq1na6S0hbXIAmm+1V0hCz+OQy+KkAcnmeVuq8mm5XB2RhMAfHa2tZd5yrx9ZE0c9bnW
Yt/tXrFxkTtiLd9QowGzxf5e4u9HOA7EiWvXvjQRrU++84r1AR9TfZ60HKGwwGNqiQI8/zg9+118
MLyyOfZpK9Yusbdc5I6k4mh09uPhGLgzBNWIAXMSe2ji7+IBtTnjpjqINpZRLw94x6kM57Fmr5ZI
J3coFDfhRKIK6W5bE/zdqoXuORM0MzrxZ10umOC8cEu/ll8iMXbxsfKwm5Byc7sU+qa2HlFJ+Ksu
cTRQJlxQc1fCQ6EXNPVy4qpEJ3hoOAQTQkeL7mVEfYFtpX71nfEIrclY6cQsB0H8s5izV5QmWF6p
S1y1Zf+Arj7Yxc7oHETk/4iL7JtTyASdKNVXvYdfpcuxqkeG8xh73wvmP7SjsQ60OSEnRp1cFc61
p715Udzsk4G5w6ydtWmZrhDkv+mz5gJJYtwS9QzFOJtWZRY/JGN39qoFRkcY0bXHYJzMnJQbs8k3
s+HR9Z3AUxNvnhd3pmWlx2kanv3Z/9k2rrGuC0jkwdhwhZqvR2QAGSTWtYsdYk/I1BRL9Tns/2Oi
3QWmS26By7XYN4HweDJ8A74OgXUuJOoARKzjMGcgPNAJT4K/6kC0i73TXsrJZKBeBdXZTGimFz46
UMd+TDg7eP6RM/pTsfgbOG7zWW/vMgHkNy+mj4XMFvBp8F6QACF8TteFfd2DPtiAKcMMMQa7BnSo
K00LlRMAzArDG70bzVXUYItl2J3Q71ySYdqXadNudOLBVlGiJ9vCkmcgTn5WN90NQpwCxkGMqvL9
0s2IAcOI/T6YGIRn+l4TUM2tXj+ItLDvod4geqERGh+wAb+CLrnpnKi96Ut89yJuNTSgxg4WATmj
dX3TM4GG5FhCshM7u5dTk4mMzNl/KwqTBiHhCevaBWZOYtVTjIVpZgQgwvoh9UiGNmxkrOgwB4u8
QCSk6SYH0ZpDz4hoS25SEqdRpX96S5QDcUqZLHhhvqsdq1jnRbpn2vDSVHirBjQHxCB0GLInb+0T
JbUyluYQlC1p3igJAg+99gx5DuQwqlrvVKZ3g27JETpoY78s3uHGXnkJBSCYNmjzZ1QWg+GMxAVB
UBmxCg/shZMJsg8q3qMY/A/Hd6aXyg++N23e4vXKP5NUczfhYKC28fDxWuxfuX3TZo75nLfe9w5l
Dw1SY9tHLsy1ktCwkgAOre+AvAh0SWETHYwyJQPBLh5Jv3Q2QHHWYkHslCbaU5nCDuuAyITVXGx1
ONTM1ZbvkO6arS5yGKH8l66TsudU3SZqAQWFYoh3LuOBdkZp7yNMW1fU7ox4M2rWzWSR+NFgz9rX
8ziSIkeUDhlek5kb+8gL5oO7pLif8Fm2LoSOxGagg+F6WkegEjce8eTbMbo3ud7s8ODTh8m55OKo
YJqx0ilvIlYhjGAh+rhyQhzzEewnpJ0+iJ+RIUfsZduJQnEuQ2raaT5MWd1z6MNSmHuKz7l/lekN
IKyhd74XTJdScELEJAKicNqWtDckbMuIHc3X++JgJY6+ammLiRZDrJsCg8O4YWO0b2/7FOdczuSD
M1mOi9/xZmdHYBzZOcWMLHaZ8tUSL+7KtZklj363L6Am50UxH+YuvS9cryI8Whw5qMGRhkh40967
LcMCbq4gJMF19bVXt+N9SniFIyPSY8+mc9KiToN8mcI86zng2AMJ++XsH5WOccK5F+/COX/WU4gS
JhctUuhIEPSIau78ODy11YOYumc/eYjtHh8mkJ0hyqo1AW1jmbpH/o026txVSOxZEPHn2f5CAI1A
YDU0HNCkQVoV4Gc/Dp7jGi41fe97MiHdPYqycu9hh3UMLClDCyHOWAxEs2aBnC5kMGO0prmBhDZ7
8c+c33JNwjuUriT7I5ncH/Tv9/IjHlN3eHOocsHryJ9aMVENm/uD00dEOacFkZVlu5mGFzOEYOQF
VwlKeccasK/1zvlnQ5DZKQzBUXGJeDCZgqwIS613dlQwOiKNyln4S2vyxZhX4Pzs4puh8paVI0hJ
oDCMBq8duAwMT4s5vBRGZJLS5ZH8ubQ3OmBtOgIVJg6n7MCs5eUuaK3H1Jc9WNeLNkYvaxDz7dAQ
DdtB9dokDQzr0jKirTek+dk3+tX/e9kwWlBkuf+NbPj7e7dgZ2Pn/FU5/OfT/lIOIw8O/ouy81qO
W8my6BdhAiYT5rW8ZxWNKPEFQTmYhPfA189CqWOoq759OyYUUcGiWGQZIHHynL3XNiwkvjiDLVTA
vymHTfE/jmVbpmvMYNjfRcMmCCfDNW2D299Ew/J/pJCG5VmG6Qg0ov8v0bAx054/UNrCBW3vGh5C
Khs2ICzYPwiwEym9rVa39g2MV7TKKjXu6ybAraKzCrZpxpVWLoWLqhcfuMKykR8zHcXNfcZQFy5F
XEVwYtLqZy1RP397J/+GEW1a//7sPM/wHATUwuYNAoX7Oy8bp7FIHPz2N5tJUTnl4kwaFVHsriZJ
ozBuufAfJXAjkCNxi/BwliTDzt21LIxLJyUzC2MmErYJUBwc/ZM/tR7RBnQnLaMPH1o/2qT4DPIJ
x56V+1//y9Of37w/3lwm+agnXdd2bD7/vz79KmhUz35Y3CZa8F9IUkFfOhEdpRwoKMUkTHReoXcN
dbZ2/Zcx0JtrY5hHluPwZIUiOplBcigbN7s4OcscQSCN2xgv7Gz3Ua65qyyFUBCZZbXvuvrRdMz6
6AfGIvdpI1qF7pxSLbn9l9c0v+V/fU2OKVC4Aw3jtRl/vibTisjXQEN+40DPtlWtO1A5AbPpPSRv
ug0LJzTkSXF8wA0jN9Bn23OQRsieH/Qk4UjlizsQgOek1oZkFOMi3Gczgu9kxko8YkliAw4WbEDc
uP7npz6fNP/+1Dl3BGcUZ5X1x9GUFZnfBoVn3hDLoqTV4kdYrn1aVlwJI3/pBF14zKb5gjyqM0rJ
4a2oMfv2G0mTdRfT36brgXp7QM2ysdqcnZPqo+0cWFfyEo4E0p61OSEEuhk25SoLH+Z2eQOl7RgK
r6bnOYcmRcrDJeYkG44NDEmz68TCI84hiT67SU1vXUag6BQ52BsYJdFW64t851gPMiBNMyGVbjdx
CbsVvr8qfXY/rQaiAQPTJQptoiTmGxWvnA4glrQBdFRKP48D3jAZac3GwKgufF2ANMzHNw+NDtHV
0Wun5e051khJZ6kYtjAK2XbHBqEJbI0e7l/1qruqmD4S0RD1o2Wa+UUv/T2dGPI7zZXX95hjbPWM
ELxaVgOyO82ANDHGGNyHWudKqRXfR8bY+zSqPyNHZD6ASPcWGsVOpgwh/vnzNv/uULUtB2uFKVGR
iJl+/Rtt30V00w4OSmttZlA5OAsSt6q2PoJ/rpcC+aBJiSjgao31Sxih4VYp0EqStMlQMX3jHEKq
azG2Gqqiy9cat14DpkVck+URaTxV3tmTmff6X572X6Hc85LsmADYPBvLEs/8z5AAW9OdeJAV1GDw
cSzc4SNixwdaPij/bZIeysyM+eADMibIr6N5Ux8iTT3V3js2FPNo69FPN8irXe8Kkg5Seh1YDdcW
yhhMmG20/eenO+PI/zyryBOwMF7rHsvCn2t0h6NSlWowbuiFyitssKU7qreoT05hm0MVdwnfhpqK
FlVA/M7UCU3+S6Tc5pdnCWx88CO//lqC/hIoMLtb/liZCDVAR0OkmosF8I9LmT86DZcmPqU2655K
ZYhT9cpe0wYLay1CXWs/pd0X/DDsWyeChc3BWza9aT7c38qxbjbR2CcXegBihd12GdDPjM19UZJq
VtXgwtn9nPhwMExkGUl8kB/MqHvslMgvAMMPvW9Q/flGvawwwp2QLoyMTJLPjE+15T+/5+bfHCIW
IwJKCsORkNv/WMkYZTEe0X0dsXD0TdDVPPYuaKipgmBG9/1xrNVPO3dvGro8wqOG5A1b89kYO3tt
Rta0KWICoEZ3qvbIpo8m8taO3JFhO3lkC9Km+m/BF/a/X8jJO2Cac//nSPMPZxLQDD0CuGDeqrpx
CV+KILc4xnZy2m/FyFbDlcwhiGKiy+hA/WpB9R7TKhb7mtFdq+TVCCdkgPnArrRzTxAOSO0BJi90
PA5cgHuWUEvtQzN+6Ceg6KbdWXtXvNpN4O5AL1QHlYcUv/wFzMD4EjxbrFL2DJtKt2idGE56atMx
PelMZ7wgPzrm8Kh00z01qvPWM7Zmpw0OfnDyySa3u5Qu/Vytcx/iYWpW5CteszqQPzWytuGiG3hc
QSTFJFflAIUML7BeGGpV5M7l4iChKFtZOpx929IOKSgIMb8oms/dr8yG/3hOiH8v7xwAp7NjTUjL
Y0H56xJIHDaGqtEzbpiiE2Ibp+4RI3Z+nJyq2oGzGx41r+uxRs3oF/KKFmE/7u189NbMSRhI6cLf
tLU4MIjbCgKDWnrQSwlNkflf0O0Ju1uBNRmPpDfTP1j6FmScomxhmVuEnvoNtSGd6ydI1N4GYsSD
0jL72XU1JmPmcbJa8+zmBTvH0e/PJvnHU6+gK4B5R7tBV6sRm5RuIooHZrR97CC2liD5zRy28j+f
UgbF9p+rh2MJPHO64P2S+h/vlAYJE127MG40sV8RYgNwbcPPCjTvsSZKZ+XaGs3EvgKjHaUpA81m
EbZQ4pUYCtAUTE2tYjxnFuief35m9yCU39c1W5esaWwcdIO2g/HnM0ubwIwJuK9vfWHlR3w49dWT
EnCbevEZlp8qRzsNmiAIlgHcyrCTbOuXDEtcRtHL++FbWKrbyTkNGwiIdQbIie6q7fTT6HvnycwZ
k7O/hSlSaLS4VLRR9aRWTRuO68zaBa3QH3vrtbe5LtLLpClR2GIHp+Vdy5J+T6pBpk0RgGNZrnOR
BVANIbyWZCWEJfwKwahe1vPBbyGHBOhsLek+gI8JGY5GHuYyJ6/wjCm5DEEfb6xUH1Y9/G/LMMaL
Uu+xGtsTnArg/WJF7UHoU25+Ap9rbDDUV4uuKMjWDPpqGXpIHerArJekJYORjvKAqTPamX/+SBgu
Y+j8y+HCdknnhLJY1UxBCNEfC9rkKs8pyaO50ZDLL6k2dRuhkUovsxDSv3aSsvwe+UOzcaaR7MM4
OgDED5+bSav2vVTJMnS+ukOlLnKkfwfpYQI5XTCYoPTek9Hnhsu+GdH1BPgtY/srCZrsbeLOX49e
r1/yOtq0jVJX3fjSNKXxqPzhpelwvbX5lYb6g95pwYo3TN+GcfUtauFPo5AacKrJ8LHvTPspbbSD
sgKGBTE4jEysh44Op8spTVclas/ZyEvqhEGtSqZcizeIHFqdAXwcB6sheXSiJFlNIVVSR96dDbwr
dkFjFCFSRps8jK1e4ZhKB2FCf3J6YhURxv/6ymxvQyqAiQzWOoh8/2REAHAUQRyypGebK7o7WuVs
nQTmIZCTRS3J+SzcwdgFynz0pt6/Qce14aPapFQ3Zfxq9E61i9H3DRVi2En5gl4ZxPg0meptiK8w
KZ3oIQhdUCpxATg4rpl/Sd2iVxejfO6hr3GgQ4mVQ7wi6w8gDEXvpUw+jxXRXLjWCHWogc7YiKo7
ukUnrzCIWoZl6FEPVH4/3Hy3AC8et/EFxx08Ud+z14xR6IOrcZdVIa8TktUg2hMYCVgDy7QNKmD5
YQl3F79KZ0HYG5hbL1IdF+pggHOW3Y8YRuVR7+sLADl9a7v+sKpagCyg+W6i5+jh44UTkDrfjVjz
t1U4aueJJrUkYfkSQyS4dk38VpMFlxGCsYkJnr2NSK64Zhj7zrWvovI/V3E4XSEGbSBJRytokxg+
hbbRCmjGpSJWAC7Md5GY5n5w6JpWHRbfCt9dXuvTkY8tIi8hP1AYG5g2Laj0tbpE2KbWcTGl+JCT
4piMNmwssGND4TVnNCNV7m+9LDy5efvDNXKXXkIdn/G4YVi1rXpDw7y+AGOoLwlc3CltK1LY3fRo
euQl6cwyEp/rrVcyUpvqPmUCXJ/byGGaI9zhRmY5yQgA8LuMl2VHpF25iVkuUjcsNlFEXGkuczAK
PUKCfmztVeezCwsmCL6GuvTJzzzhBBuAW+8YGV48nrNPyZUH9XAeYTWsWuzegAvo6SxKKnAW5Mpd
aZaN+bNrtz3DxvlbGPCmoH4QydQsJsvkbQ31hIF5EaxzKZgKIBwCnT58EjzqpMGppjWgua8D0DKf
CKii9sgsmYR+TZpGv47T2F9RVGRkY0QNb1Idk0jbppa5SME1MDSNgkvR+YcmF/KUhvZ766toLZ0J
0MFgww3oym2SE0nhSxLgSeSGpu/gHjIr79sYguftrLfBR8oDmdtnIoKUEt1gra9xtkwHawpYa8Pm
h9PEw8Wbb5xCR2/i0hRib+cc0WerbTck30eCA5g59w2hI/41d31cIpN4JrflXFWMmBFg4OnzSGkw
wupTWirzyQ7MY6iN0yXStw69B3gReGc1Dtuv0TR9H33N2eZTqhYGCfIn9MMLirFwaRjVcCzkS1iw
F1JTqJgzAZ8lzex6r2WCOHqAp8G4yqkuQeiHKMZSfxsohDK0MqjvulLMudv2Oqy7/NDDxilt37m2
+fBWYmJJyFp5EkqsiVdg0mtNn2UIRJcAbA/zOaGjZefkz714KGIHJ31pPLBOwS8v4l1tyoCeSO1v
HNWtLDtNkeLaPKwbql3YaT/CxrD2beVfLfjbs3dDvIAfeNHmye/gwscdI7yZC4hO1eG3L9m9c387
mMi974yVbrYU3Mko97vmB33Fjb0HVuVpcwcYycyd9PU0Y4x+3dcJEPCR+yz/IBghnzubTu1shtlh
RoIkxr7/u6k8wDcFtOtMcHwMrLJrxzW/+9C+DsKiLrLB668Ugwh8a9wwvx0B2xELb5vdrkQTX3K5
O4Q9wZqmme7jQKNdPXbvv74NBzXE5bmF1tECE+cmnZlCuHRxpwsGDkmZ1ocU8hd6H3QewzDi4p8J
Pfeb0IAopencMG38ZsPs2jD1TBa+V49rE5DNps+Sl0AELwx+qq2L7GHhwdRdx7NFJBkTLkBh6K2s
zoiODiE7bK06WvXT+GSGs7HQTNEI9YesHSQ+GtTEHw69P+5OfZytJq2UC/Jh43UvMMp2dfbJnG3b
d77M/ebuGPy4W42a2KGcWn5wlrgWF7+wS/evAjAkeCxnDFMMEbVCUwCFKXuoBuMpTkSw15o57iBx
CM5hsV+ZABgqKH4rgJzTNrfzZ0PQByW8Fv+OGq8689kV0stjVeYaDsMfemGf+x7yoQV3gj0t8YDK
tftFU04ERwQlgQ/C1tdNiX4/6XuGknF+SbznpqmiTYDlZ43167336u3UR3LBWgmOsEOu7PfFxrF9
DfCAD0ddjkhVcakQ1ZIt+jLljaJfcegr/afmae+eSX6U5nB6huxwVZPs8eKvkVrthloBo+zg7FPi
nFxI1XtoCXu35NqfCKNE3/qeadGmh/azaiZiBpjzwuPMOwD2yX2vDu4x0Z5sGUGR9RvamUHBTNJA
PjRa9ZHW0C6bCWHMstEoRLPjR803XL72XlDV2/u3yKYgafcOxpu/un/v42d/PfY//vfHbyCWYFw2
nRYCw/3r30zvuuePP1OQlkCS63D87Xer+8+YZZdsjcw5QExG7vfxy4u5KvLD8kdVzzm+9//IWZ5A
pnUNnwjOwF9/5f4/H4+7P5X7XYSdJjU/c6Vg1GC8xi1Yx2ETx5whOW58zj42SG7efI9jn5H7nCKD
mXtFPjlWQPvOjZtvAIBWyzbGxi/jhgV/NDZEAzSYB92SQBkDF7dUbC+lox91W7kr5XXsOIRJM6ww
v4UxoUCRHspD1pXyoAB4ZUixPB2BefjUuy5n8v2/7zct+6CD60BQNUtgdF5mRSDp5kdzFZSHMY6P
VRxP2/vP3b91v7nfTWUmdhqim3r+Jffvy8T911dFotM10GMPvjq/6P4AKnnkXOyWl2kxujvpE0/t
as2eHKfpIKGTHMihI38ScM/STSe5i1E6+k8yle6a9hOgqUCi8r1/maUAJJfMVxj0379xv+ltvdDX
d8tKXsyj69LyVn/nzfnwEThScOh+/Mx/9PT8y2vA1eTD4kMwT7L2GISWSMMnsWodkyaCOR+eSljk
wlGzPwdNH21+2UPuzo2Pm18enI/7d7vIf7x7/48Pn8f9bjDOtuV/fgjlAMw2Q+G5+HAG/XJh3h84
3TX6H3+7jlSzlVxypICCEpr+7peV5v7DHz/28UfvvqSPu3/3c/dp2Mdjf3vh9//54yG9V2rryTp7
VnGtaJ82/7LoDa2DXOqXy6nwSeF5uvtcCAJL0939nSnuPu1Jd0BsOXJ3/8w+PtH73V9esl/Gut98
ZR8/+vFBR3kHRvHXD3V3N1rmpNPWiqNdp5vU/f3kFeu6JTORjXg7L27ABdBZ34+AYYKM+fnuqvhl
m7ArdkdoStn41EQtZVm6VzMaPJs54/ebqp5txB/3fUk6Dh5KSZaBDTh1kuwwOLjuv/RuzZOmEdCX
8AnyQCAptWoT6S6xHbPj4v65VBS+G7PMnwt2dXt/ZtaZ8wc8NS9JRKLzbMj44+2/f++3j6i4u1rv
n95vX/qqwNoRte0bCR7fHC1iikXk/XHMoUBMLWRrr3SyG9T94+Br/SqZ5PCYgy0IFgU7Lt3duFrt
bkgVd7a277dLIEuIb5FXo7Ztw3XRNPW28wi4ySklgWtP1ZkRxHlA9vUqr5rtWyc3g+Ikg71CGoUq
laiBPJh1JcbXyajFBZ3/s+y7aG9iEFB6dfRScSvdytzRaPka4euQ40U4KlkLlmCueUyJ6rJak25m
E+wbPk+V5lAiiOe4J17JLt2vJHQ1KGLQukF5CdcECbAoR95bWWXGJW/RHg3C8vcI2Y6JP1PgbP3N
C11k1aDKdo1rfJEqIBoIhUpLeN4yR+3yoCZQFW3WL33dHzZZz4ZeE+N7NA1vGXqcYxTTgdKJDF0x
YTKpDUAKV7Vih68cE8RzTha4MXybGABvEDd7Wz+ogyuSy3Cmc4vqFiN9lnaONThzvqNaGTeYn7yd
L5H/OLr3WGZB9OjUU7klj++lS0WzZjicrIyxQKE45u46Bl71bnY0zCzYV9s6iPY9J8NDkNOtAsEM
KjjKz16sv8pRSC6xPoCnlFxS3nacBGC+oyr7pmWEDHUFYTxJRgohFHOar+VRTHa4T6LkEsdAKxJb
3YSnp8+gmZGACPF1MEf9U5XsdEvmx1yDXg46I4epOm5bu3OpXbp477sBwCvFpTAms7u26BnweXyb
HOsCeQeOCPaAzB8waZvxzzSnT6n01MYFlqGKLdHIHlLmQCfIX9knV7EXs56HunLfkyBCAGi25s7I
g2TroG9vhvakbNo40qjLq1mj7Ze1sU1qwzuVubtwG22gzvbBROTdQzcSVO8Yw/gYhdVOtrg+HNne
zIYQkMFCfVSmrjoieKw51GI2elzoNNe5TMIP9lnMEDPOyIeA69E2twbS+6rthHtKuuJT0DnGXuQR
lEpUcS0aeqyDhbuqfDTibjfK49Brb+0uUeI2Dri2ErBMCKLC7hgZXzVN68k0Z5yAGw379NR4S98G
OW3ZcovVjah1E9q2GRVElLiUR7k72y2CiOgt4xPzGypYdugbwyDZZ5L5ZSg5sEbSNK20yo5G5TyF
BXzH9H1i5Pyp8b6axfiIItS/GZF4s0oxXIMBNxWMlTMjvPQiHShf1CrdvspnYnZef6qGSj6RV3BO
TGhjtQ4djaivRdCG9nnUSKxFyTQePOLYJobrzy7OnF6Ph3WWqmoHMpusdkxA7E/3iCL0bWQNpO2M
zC8QKYMJY/+bVcfOmLy1acY8O97gBbYLbZeM00tcJNUzmPfYN4crBnmALvXNTQlgywFfRTKhVcxU
1EgcSqTEBLaFX6uKhI6eriFhs0sCoEaBfnJDe87qZn6ABiw4epjyMwkDxMTsWalGriykJ8dm8l6H
zkxOop7A95rttNIneoQjqW0ryxfWkTpqII3FjHdGaQExcpY+EaNLmcaIm3nm7Pa1hayazxqJAkBD
E/+sOdmPsck+h4Wz4UeyjQUCj9FdWxzLoW0fkR4Q5W7ST+Duyp8Ki2nLzIt0vpJRYFyywr20IZbI
0dEIsK9QfBYILseQoHDLjg4qmdITY9dvpp4/e0P93ASjuwkKZ5fL6Rynxedcqy62rIat7jNr9YYv
eoO0M0dKs449cvHm8aNh/dDR7WL+eDdQi2XTWQu1dVXtC6c1nqPxLXIsa5934g3gjL1r4+6xkfFP
qeJqNyTMTWYvU4J4rWMv+1wzoUaCOVb7dHx0o1Jf47C0l8LOpqe+o8NoZXwAFh5Gh11rYsfai2Hq
O8c5kT9gPoeWuxoYB5wk2jIIW/hLU42w+9Ht9OMY6Hvo5JtOjq8TQLJ1ERAHKBHkrfO89Nae86T3
ojoFGRLvIRxWQ9y5W81nBzhqULti+lEEmwVgpvoTSU7aWeLJbdriyaxdWloWMG7gnis3MtpTOn3N
ofjdXNp1rdk/UcrZ657pwZD042erVmQBJKfaisMnD7vX1gjjEmxNVdSLrA9fNMvvbg4ReNFEPMY4
2e2tG79Fpqi+agS5rYpywlWhOGjpRkJriOGhO84wLvGn9/SAVHEbm1lPm9SYHeZBHydEBervBnmw
Pdy/41tBdYQA+0PF2BtJnF0Sfmxv0bOeXCG13VRTQ5lTFK5qnxMGF+s2IutvIeKuOAfx0G562XNe
tPDFECPGLyPOG4BI4XLE7ffQ+G3FYY3vtfcqbobsYUhlciAlFHeSBSXUNo8teMWjYxf1qmjG77hG
L2NuGAvw4O/glrALZfOyndKLhnvG+U1RSelVIcJuBlr3I6KHttlN1FBXx262B0vPJXg0ooj1DoYq
ERbaE5TmhSvEz2xs+09IkQ8KqhhCkSR6rBPs1XUEkS2Pp2voqXcrHPNz3ZHwWzOnPjQ3zWEIaJek
KrDQbxm7sJUXzrZEOUe/G31vQ1fUtInSsvsXWiscvlozLSppLXMrECQ22XOt1L/TnNe3ScwWnpBs
7yxiD/HQZOJhVgMxjreg+MKfnPY97wJ4helzaGPdGHUMjbj4aib31kiuGC1TwPLOnHz50uSK8kKT
1QrYHSkXSr0GSeMz0QNRG/ZmvalssjOJB+s2hR9mmAPC5USl+lmI5KXrBcUrLVbPLxtgTb1NPTA8
K0kStwqE2vRAyYaK7meMXnwZa5YD9BwjrDW6kG41mitIgHX7neGdcdExVfJGWmnaf7Gy2ljbMvgR
VEzmcuZMtwHqlwdR6+R4V+DO9srMSHsJOJS7yIXcDHNzTQnDUTFODwZZ2gePvXLfOPXDZOATtIPh
U8SumQ7yFD37dnsmT0QuSzlO22n0lq4vdlbsfUcJmmz1jtOV0C5sfk59IUGoWmG8Wce1cF518ZOq
Ltl5Zu+sMplxuLTFD4Y5j7I19e+WFtFI9uxXrl5k/I7OyiAJ51Ykzks4pdN7GNg+SBtSB2qrpGbs
lHsUCpNGYWJ78hyDNB7Ze3vo51xC9U96mX11QGl5UU22U2RMi1FMGm02IninIPROhZ0+oGqlrkc9
so4SDGa1YqdRUUuf2Iq3nnJuWj1XXn6ya/1WbZXh3qYyq3YYUTFJTRFTNqPINwkk5U1PVkoYgGer
B9wYYdojgIgVG2UV21+8IHlz4bIQ5WWXp97oVn0/kK3WgBpVqoc+rEpv2QfWFWG9e5VZv/UdOhhJ
Hx0ZCe5oZdNXEdOX0ksJkmExqBnHrIyWNlxuza4ohOKHsrUeYzQzhLvYza7UaqplWyV7hlU8epgD
Yyn2w8QalroHRZp+7y6crSrxS4GDZtHoTbJuHB0hkudeiwGEqTL1L7h2yLQ0uKCQqJRlQ3eiVCDk
ggvfrnCG76U0HgYyPXubtRpz1ZGspCsq0AdiwdyVUWZ7RW7qsknrVZRK54pB40thqGPUFtpWB3G6
0EhZX8RM37Z1z9OhrIrRRDTdPjTSx3jUsNi4rVoNmvuTgsc6alXtLypPTHAP+73Nte0B/dOeLAiq
ig5EneMO73bNAEZobYSdTj3ATT0Mg0/ZZNcYvquSZN7GobtkSU560RDta8P+J+/MVW+yGJ0fWe2/
i/xLZOnDox3rD4Aav5CA7j04XvEKhcE4NKaAIl3UI/Vmj4EqlnKnGe0xV31BTgxSvzAz0rMNNMLi
woLcsksvaLEO4fw7U3I5liZpSp7xjA1gZ2l+yqRtcg/w7xh96e4j/iOs6q08EhZR4RBBO4e4MN3q
RUdciBjcNWrbn/TG4X1mvFm5w8eHj9wu7HE3BcaXvPfPlEf1wbXsbRUH00UHOBNVw5XYdSdIv5Si
N65meKdIl8VK5vn0MPBJLMgo8dcu5hgfy0duNBZ5MM11bNx2r7Dy5OLJLhNxNppGLofAyM9m2N0S
AsMVaWZnz0/GZYFqapMYxSHwjHBJ6uacl4E8M4gScy00+LOsr0v6JWQ/xrJiGiRn33lXrKq5GFfa
cPnaWcxvWpjmd3lJGuZLF9rpnALyzQALIBhQnzq33+luTYKHjSedd4Gc8mgiSyqMVvdjHJnsisiz
Yt9H/c85Kjk0Sh6rBNN+hjULwqy6dTRQU+riWLbJD6B5ExD4Sac4ysGoox61/dR4xGX1KXS1E1Oa
/BIMb1qBUNOlE3lFEB2vgpLr/f1GIXY9kzP1in+u3VH5gbJI5S51CbZino/vM0aJBKNsGYox3bG9
ea7dnMLic10JpJKeEeAPKHyoZWBN+549yH3slJvdIe596xz75ad/tQZI19wHSjvmfHNQJ36uI95c
nSdZeOROUt7GbJxXiovNTnnudyb+OxaD9ljW6lYqZRyD2CasIB6Po+XwgetSOwsPaqZfmvbKGLRH
0Y8/2F/XO22UX80hS1Zkg4Y72AnGgj3RMZHyMwM+d++q0EOQq3/Pp6JHG5RpsLCIhm5bEJqcNzts
x0Rr1pgBmar4Kx2grxnjwLUyQV8opwcvqoS8u74k58ZLyz0tYDDlDXfDYhDoCEb9oDmEDeVC5es6
ywH2MvjYsiOuZiI1F2j2IMcs1+P1mE5XO0m11Sy0aStmN1lU5guDmNM1+gTUV+u6a3cMIqxXmX/X
J+qjETxxw25sTx3+yjFTH2vrsaGrcVPKu2hwz1gm9XTThvpwHU1sxriF8Ymj7gkCIW7S0470Fxa1
iLNz0libLEitna37MWu0G26mwqNE8Nt0adJ5PZgxVt4uqannkXVtgixtVrWIXsGGqjPBdeRAB4Sc
0uAC1RqSIB2Oulqiw+y3+Id4sah+j/wyUmw5xcZy3Nm1jdqtMv2FNjdIoBF8L6LOPw9FcDWD7oFo
Wu/T0JAVm2S6ceS6CyCycEmoYreoIww8ZFAFUDmIdOchFMQZjH9TyHbN1Le8pElebhtlYaAZi3St
WVDs8nFhA2N5FGP8I++ZsQY19FoF2OrkpcrbSQZly6wxfmq1bhEIQfxHW5UPJAjWK2LXZ18XPK3K
bXeZzfhczcPtEO/tRUt3qs7DU8HICyEkSGzmQ8Mhd7z+Gk4xYTr7UQv7h762X4pCO9s4PjfCMZpV
6+l7xB3juYk9sWgIrDw7QfKglZW+tOcNSVDK+JJO7euE3cshn+J73zmLNCXpyRet+dKzJHoE2j53
VcPgt3MuZW2Wb17abSqRfDNNL2A/bj6VUot2ykdFYXoWxnKrTW/t7EnC/bnxtcJf594E39wlxRHx
yRX5JU5XogcdrNxrijFgEY09p7qPcolaByMjwfJsGfo2wrnv1CYCOqc7w2xBFJWba8eHlVoVPiZo
1jQU39nEETmyW5+Lktgw4kNQsEdgfMmkvYDPGCK+nCLEjqAtni058goZ8zMwIJtqiPFiNHiKhhAu
jO+uhNnC1m1JdmhLLAx1IyLmd/q7RwUly4r3WBWfO6W0QyvN+BEgs4uGzhXEnd8tCa7L5oUAO5vz
NchWXRB8FVKRLBk/BiwXl1DLsMjiDbfYkrtqQMoTeul67BBc1i24EHciwKFiq7dkjqJtIJaQwQLz
3Mn6+AT2WxtDYvlyvF92aBDbV79oceYRmRtpe0bwFmqmyVmQuwVjknRj2trCOagGuGyiWnPT5JHB
wAkLqnPLEEpyolbM8nztwcTMRy6qWOPLbY866HgZom5KrkEzhPtiXmb7EWNk44TFNu/KJ5U4LiLw
s8UIf4fOm7SGTGx+9df0+jH2qKirwhsfxontQqUl8WbK/NexqIp1YLrBHO1VP1j9latRdNJq5/O9
BZOQTbKUoWns1BcrT4yDMyEIIrWS043UaYaInb6qA9VutepHVMmEdmovrlnXfZepffQSv1/XsCy2
Ehrv0hnkk6zJBS5ziWyiHKkOcu/Weca4V0XFntUicREb4U9e9s0qo5c0C8xVTct0aeEZXGSFpDgC
GbfsZwlH6OtvjUGwhBsoktfTJiW7d+DYCTP7AZYHw0qxGaYq2haIuFeQqKaNFvrlznRy2n8OlbVl
FcmjaSQvbhc9enPUMAnSw1p0FCC23oGdhIW9yVN5GWqnPRbjMtMvIvfHgyysHy0Si5MB9HGAWo3j
GvVEpFccbp7dL2M4Odi2ucJFVCqrKQLwW+IuXeLVocDo0DjWhTyHqkuPsfIf+kzfENYp3/vibE6h
eyLBd4L+iPtExtN3pZEhlOLLXDTVVO4JqPGpufMfdzG8P7hfs4Ks9AW9qngRStff6rxIbI9T/WD3
WNghOeD9/An7fknOB9W0JbpdZ3yl4Irw3Jn0/aohOVtufu3siGZjnlibOEeeqjibIQP2UIfb6pz3
7kkGRvZI39ZcGpHtrKimXpq4jLaMm1EPRNI9ITj68r/sncmS3EiapF9lpO7IgWGHSFcdfN89dpJ5
gURwwb4vBuDp+zMwa1iZh5que4ukQNzJjKBHuAMw+1X1U6uqmnMdkpHoXSveNlkAYqDNOtAfLY4H
b0T6AMDkBM560nM8SUl5DoZeR9n20fb9MHqZkCSw6uIPUbWwSe3A18R7e2h1cZmzyroG2KKhVUhr
ep6yCF5Q1IQ7xkpEZtXoMQHJAX3qwUhHpvTalO6sDmQ7m+FL4mhvQ4D+4uH5PIdpdW9jZV70tY1h
InpCzA5P0n+q3MQ9Lwd6TfnMtflTBrQB56b1PWKPinEY99xKasX7lNxYJZeXInXGT2ns4juNtgU0
/7tZpP5LZfnPGSfCOWz9rdP66qxOGcaNGSMucvF3nHDt3YAS4gd6xjWekDBjV42QjetnP2p/0Ldu
NXMja6srVAz9jMjSHacZmHpEcffJxvMvUu1SQ+J8jcckfWw+jBaWflymr9ydxaWAJrRq6r2lGcmz
jrN+m4sJyUZY0xUkz5ra+3Y/ttAHhraZycRzsRDNE1sU7aDLKt7PMQ7DCP1D95r4oH8bIw207sDV
PjW156LjmdFT0dMJ/zrl6VErYxfLfQMOVBi/x3XvbUVO93np1QlkBqa8MUVikkWtaxXjgYwDM6zI
MNepUa8Z2MSHiVAulyARHHCIYBeacmZLueetBwfgEpsRZ6MF9bPemuNeimjXRab7VJBONzu8eqUn
bnmR/t7NykEzVO1TkQKnkbLEdton56q0vWNSMCgUcdmda4063NHQ71FRvvErqLbWzBJ8MsWDGfHj
FyiUa8zt+a72EmfdF661MVkR7/HoNiePCUtEe6hfO8ZlyrQPTQ6g0L1q3rmwN3dV/NaF+Xigzn1a
dYUzMFiNrwGQBEBeQ3fJvJBOzrHPCZ1/+GWxiT0jf0+4mq5M7CskfmhqTzu69QyT1laRcDVy4nJj
j4Q4NCnMzxSkkqHvPgHGC05Zq72YVVfdKD+eiBeLYF83FGeO/vzYjEPxEIw/IGZ22yFid8HIZ3pw
oiC5j2my0t3ic6NX9GMTGcOap2OjiecBj2zRXfuiMgCCsH8wvJWQg30ldGRfadH9CgMnO5bepN0R
+599WANrxnXNbZTEvAP4GE3zzD2H8tg6d8+tsQ1aMK8aKc3D4D8x906fNe1HNnXlHs1wWFtqqyOr
9DIyGbnSqowTJ4z5tCVxdHFS855YZXn3hZvfsvb15xNj4HOBJRt4MYY9xyroODExrFKdB7jJsvgl
szl7iQ3Jh0SEw8XsVMFDP1Ur2czuYQlcGJIVlNGyo0QqKvdk1JGmHO9SD0hWRqiVFzkln3rJJA9O
8EOJYNVGPeCyEXAIEKuGSZRxWHaK/Ai4fhPt4LYd72/C9d6zOwy2jrunB7Bfu/oUsEdneDcm44Md
suMMg8cmEuOdV8AK3Zt2GbH+bRqUdLdlGJx4s9asacQGd6h7deb6fYbBswNsYJ/qUDg7q0m/hOp6
4rpBsa477ZHUPnzMYRoP+Bi1DctI9zBM9ZZN9WNGSfMV3UDb1xKmUK1kR/jU4iB9PHtWtULEYsVa
sCzGEpNQJ87NgWGXt9LIX6yKjjLYoS2h4zgMn7gP16LFk+VSdh2059oGctVW2OYAXWtrfiY8id2w
93oGcuEo3oaSbVktvzLATKkVmAjWy9xbi6pxAe1h5zeNzrxUUpwrfU7u7JMVJIi6Uy+y0SKKqiQs
CkKl6WzxwkB/YNLNjPVgu3J6sRIreQy5ZIUTBCDdnZ5lS+9KBdECX5lYD5VankGkAgJ1YbhA0CjR
kEjKydsETY8vhwgNzAXjhUQ+PunkmlvUyMPoCLmCVd+h6VlHjXXxrYASxSBuk2qx87tJRtF1iPX3
ZseFqffO0LD9FW1W/YGy9FqrjXVTTaAjcXcA4Yqbg0F/UUZX5oCbjxRtZOORVvHJmBEhItapDGnq
HphnrKl/xyTRJd2pwm6BpuncKq+LNzMbrkvjGJ8C5/cxdMAOCNJo0pPoFY1cEd7HXUCufiV0OoIj
y3iliv3DMmp5C+jYyP2W/TMboCrwWX84+dMcEUgem31h9xXMMW0r8/g5NyQYpd7pHuYyB7aZrEtq
39aLMpdmnOqVkN6hExPvngGdrKkNcTOs5OxOL72FAZ0OFZ8LZDbdQfth0IJnZnsmP6QfbIzSPGjs
lC6Z9aFhx92HfbhBlKi5bfbuBgUzXE+ZE5074AgwwtLgLYcp40WkRwpB/Tl9UHJLbSDTkBAHczZb
4aadzGpf5IxgO3nup0E+vISYlc426IQ8eWPpVG8wMyfckBt929PQ5AUmUgmoxKNR5K9Ypcezb43y
PKEUja1tnugvqq/U2+R735s/XDMszrph5uflUWlXxVmm4i2sm4ruRVpbQ1XdujwaZ5NkqDYxS8pa
cDoMth2Ctp2NT6ARgJ4NA9uYF0NWGPvySRIfQknmbS4GGGlj4usr+mLIK0BMfZkowaZShBh7E3rW
ilrL8dog3y/xsgJ59XlOvmLEutdW4Hxp2a9EvvhCA03/ZGZxdXbpI1h1Ehy9o7lnM1WhgphhYFvO
V2Po5KOZ/I4t0X7urHQPoxv0mA5pOT+XVdtvAC0Z67T7Ucb554iV/x75gaku7nVuyjNFpQMFQW3C
+iuPT3E4fqbugstc5I0b3zPZRObJ++KPGMOJ8bSM6+tsyXCFUxp3uSwYZHpeBeVqeIn8xLhoEVdK
xlDvPS8kwau3wk3xQ3Q2LAyb07jRHeVX6c6DZb3lYnzCnudvwqT8msRzvheBtpkM4B2gKa5WANio
7Ujv+lYPoWViY+gN5wa56OwH+aWC1rGRFTFeq2TVbXY9cQ2f8i/bfA3JvZ9YJjmbDpWb6Sl3hw62
xeKTHRrjFleTuYtVT2SheaBb4qxbZxSHrCtydFv83d6uzZmexBL+yFREaMnVS5959Tb0uEoUekDw
HHVqnRRTt04V443mFE4lXzBWlB1MtYYa8ZZmcaS90n6MYyfDn2ofkyseyODVbKn8trnaU6uLIyV2
M2ajxfSONbw+6PYp1DTnyiiLZb+hUTWsG69e5n7Pa3xR3Df3OcpL3rc1rncvJnXJTHe2qRsrpvKA
sUqCQv1g7sbguR4OptT1g5Z/EHQp90MZ3yMGsiuSJe2hbZ1t61A93yfuV0lrVLOFF0W/udHcgZc1
m8bWMiAjzD8BSzgUEQ3mJkrpg464/9zrobsmgFFWefk5Z6QG0M+iVEVU1cqo3G4nA3Z5LqaJyS/q
7cHPOnIvjjvuxtAfcfTl2XUs+q9jIphLBumRlpbXWiCR1G5KUZdF5aPV5XLbVXQPo1sQEYQd5ni+
uLJBeaTEoTlVdvMlNPWbUbb5Q0c3nEmd/bX1xMPURzOD2izYcCGcTlFIoF4vdPQw9Cf2f8rzKG8U
UenHZm6fljxBZ4kXLJrlsaPT8mZZyTMYyuEwF85bZ7kZW2t3IqWifbMld4o8Sust7BafuI0kpofq
tHYyYV6KrnsPm7o7xwMF8zOunSUEpqoLfwWO23/8F8+/ltXUxGHU/eXpP17KnP/+6091h3/+in9c
469N2ZY/un/7f+2/l7f3/Hv71//pT9+Zf/2PV7d5797/9GRbdORXHvvvzfT0ve2zbnkV/Bzq//yf
/uX/+b58l5ep+v73v71/y2E3x5ze8dfuX9EmhmU7/5aIcm++h3+mofzxJf9CQ7GIOOim4zm2Qejy
V48iNBTbIbBPxAamEAmPX0gU5zfD4e980zQMQs8+r6Et+y76+98s8Zvv+5brmp5juQwV/f+kR1EQ
9f1TuM/WCRvzEmzD5n5kE5z+SxY0bemZl70fPxTB755eM4muZ5q7M8YqLRinKWNYWPZvEQ2mJ8S3
DjBkCtUipkU7Iv4eU1n/q2xqeeQtaP7EvIwO67FsNB9+BQbopjh3dZnRwLR0wy4dTHzIdwzzr0sf
7XIogfasWMMaXFGbrT9wWXaEKLds5wD6ZY6zd8bZW+Vh5O7aFFt81ebpoTeHc2BaX5NMCx5QS7pd
Z/pvhUfB74wwrEIujr9pQjk99HUdP6Zefgw66yZGj0Rym+PeSJtjMZgfVC+dcKVq59CSzqpW8YV6
oblz1ctPjXKHLo961V7hGONbJYdwU5fs7QdaFezMvqUDfeRalKjquPZbMAZfiWY7pzHzpm1Jb8Yq
zh15IrslVtgaCR0E/a4Q0j6zXLLP/jCaJ5NIQY4jg9C+vmmspliH/DRaclpaiE1VHrJUqi5Pl0ei
KF7GtEt5y6hHKEJHO3QMmoY6DM8pJtvNrPY1ML02DDT+KAPzHcc5TDOz6FRNSJcfTudfW2lNlW0H
2VHRWGYv0kwuS5prmgyFn/GMldGk7onksL3pdeMeA0IWNCWlBJRO1D0Y1FwYwK/Z0lEYqQ8tMSAH
gqpGEAp99xTTYxUG4LmQ3Mn8iA6omd07mCCl25wD4mMbF9gCb7K3M/LQZYQ1iKPp/+uv/i/vxK93
p4wJMGlN/8O0CGdWU3DAjpQAtxsr8hT/zNmMo9XQTWN/ZzrGRKCX7Sl0EgwkKvrjqJNhefTrsKSD
DJoZWfzYO5N//rQclh/oL09jky65ZmYc3hjwWyM6ptG61SLg58N5NB5kRjo2FsaXJZ30K6f06ym8
QSrY3YZebmI4yztdgrH7+RFYnv76MCyPsK0hv9vt8LMDbjkZkbswxkcq77OcocunQyb2ZzOPze1f
iuCWX+KvPzMj7ldwl/9aWG4q8/KvTnkK9HCZVNgUlu6wpVJtOSzdYUvXWs4yHAw3oT2mrVG8NVTI
pzETBnqkUKjH+/U8S3fO1D1abSvn7dJFFVk0NTE1fGe425+o/7RIynhUvarAgekJUgfqsDxdDoav
7uZhBabP/pLQVSOYeFRDkeKF6ig2pOhm5RvM9FfjlLLlaxoe4ugr9sVIMEgGnzy2131JLZMb9xo6
tfkCRQJdY4H7Ly/K2nY0g0Md52Rb/kCoQpLlsLR4/Xrqt6XY+xQeI7IUp0l9ARw1g/qu+MoNgohX
IY5pB4zBybFOQxcOUbDYI0Rqo6CjNZ58cqc7xuyf45xAWqxF0cmaX/nNpmINw3tgO8FhiPz+NHHC
74LI/lzBtzo3rvXiJZQmLS9xqdKKiJ2vRgfxdVQXtOUvhjjJ689YiOvjJGtH3IRMXiZY7JzRDHzS
+bH163xVkurawj+4JfP4gfyI2qNhPdaHS8w4Z6XudGxZgm+xL7LjXFdiV6McGkHznHl6TKa5f9Mt
aI6eVDh4/z2vwI3MMn/0d+Qjs1Oc6xe2lVTA1vwfddwdQqwEWEMThg8TpjMqA/beOH4ZCdyIkbmG
VVIbiDVg0yqizVhBjzTUR2Ec72ZDdafo9S+0gKF3idxY45O8xUDAd2XipXSb96wyoceCufeBbYUV
PZqTE24KY7hTw3rJSPRyiRjii0WwGv0mt8Oc4Lm91o1qPi9U1tSKj1NnXEU9PntE5ug2CDKsuQQm
oXwb26nn/mZ746G25XlOZH8C+4CfB2XrDBb2bWwiqpMSjaFeVHxjFI/w7/VfNR2zGLlPd2vSSaaC
BjTiDASvNeQ5f3jFr05oMEF4SrzuGE5y2MUjs9Mqow3B0aI7+FTz7LZ2fixA0GBjWYUZ/WUMLJ2t
TXC1tak8TgyrO024aLXGN1dlQc+sPTImbnu1G2iDbmvHPXlxeS/DxNjaFiY600pRRcFIeSPwpsFm
cdWbzEayxIOn3ZfmuoG0vTPNXol56Xe8azoduuz32eRnjSNfMssEdmpqqF4mOM8SOVonCT2hsmzI
RfUHIwlYlld806nNHroZfYQ3fjwbRardxinii8NvEVv/m0cHHIigqt/jhn8dcXRvUxfFWpR0HCVV
uJOzdirMuV5FThc+TISzzc7TdzMKigap/EZIUF+F0mvXfT5A07XT8VkmTcsWpJ82YY486vWAviu7
Ii9HfxmI1PoDJjniJUDCVWzCeDYw18H/gRzhrSOMNj5wFdRj7KWMSfX4WxpCgJB5AE/Y1a6Uxa8F
mjhxbY9b9MgJNBTRlzbHYqLP2NCGqhZHRpR02WfYmVMH40M/fXMRsleDIbStwBdnzd9EYT64efBY
VO41zfidOnr5e+e3X3AUMjz2r7LMT5bLecsIvaELLoQCFXkHI3MPLC6xoqecnVEEzBiq56XNhf2K
5UnbTWWwIs2rHZ2igjKdHHsbYZXA5c7BuQSflQ6FJKlpqWCG1FvRW+n4XzMj4Xaih2Lj6bZ2m7tt
z6hz704O56TA6hVJPdsiXq71fuof/JnN5uAjy4tBgn63YFWRcse8aWPKArsrPkm2optKs76MTkFU
GQ3cgf1AFzGWK+tH2rj2Y9G8NBNKPNTMLfUs6bFJgTSzLsUvUA683CQ4YKOE0GKn+bbyDo2GA9xI
/Wde6AO8/H7darK+JiZVxVMIRcr5nkzm57kKlQdKv5h64G0tfWjWoVlt4si69YK15eAYPvo9SOEm
17VrHkjgpVl8hrHzoypJFJCijXZl5mBzEdCwTTNiSQvnumncj9EO7onm17tRr69xMGM4Brq/hiN2
6frxZk5tjJ6QPmIqf2p06gfaoXthMGG20T3r4uYcOfTKuYxPQpvICFkSIOiiJa6UMghtPHCzXPqx
6ni12NZVwwpsbPH8zFAC7ghAEBUc5gxMVwW+jGxvpr12ZZbxbtu/Kzj1uQnqAplZcivirO9qSOE5
hADpspTRrZDaAVbeRfsx9GlGtFd7nwsYBj3edEoWcRVbjAkik//L/xR5WFv6uGX/QIa5imR/6Cv9
rI2puwFG4m5Trf5WzORM+UUQNU7uCLsrv9KahxnpOtPghyT2NXNiMBCoJwxUiVanFEXLcpw2Zhb6
p4EOZ8MECG1wxz5PpBi4PPU37qWwufuHxqv7tQhwqBqFwS92ohfJwWiS6zG0uThhm6MP25RscaBC
xtGSN7bVemR5vjwKU/5meSrJKrcqtOyp7ctyYG1a/Xy0POWWWOwkyedxiUDnjAmHvACkqwLSP4uU
VFeT/HM30/K0VDHrcDwVKnZtqgB2TRLbNBt9NSj6QSPb+Oz2rofjOyZcpJYS1RCSXVTBbjAQDeUb
4StWqFeAsdOOguZpW6esvGpRNbuejHioEuOxOswqRb4ckiVV7qmAecG7hJevPYEOSjZGG0NbiBin
FSqVnqkDLOV0H5Nbbyxy7cBT3lMVaTcJGhKlGvbLHzfk3kOXAHyuO7ijoIZRoTud2GMQk9ftbgP4
WX28CNF7pOknFauHm0bCXsSE7Qf91Kvy31+HTq3Kqc1x1bbuupRjLodKrYdz1Xzng5oDp00uzvTj
6tRZ9qRje+M53oNpl+YKvuVVrBLZ0YCH4aGpipkTtSpfngpVZYW5Ta3sJXKsvjbUQ65dEbXhLAx7
uc/Gcr5NrX4OYks822b5FmQwh7iL0Jwx6uE1HNTgMrderDBYJ6b3oOUlH+5SaPfEjb/1kZmirJTu
eSJvuPMUUiJQcAlPHQJ4E3MGgySzQQlokjZeASAZpHHvk7wbxE+nQ0zrlSGcr3E4IUuiZTKodW1y
xnxEohgnFNkdABjDdAgK1guFYmMoSAbpolOmsBmFAmgMCqWRakR5GTqD12iM95Etl0vR9tOFW0P1
TMk5gYnmk+iS8MXBRr/qqtjesBvXVhZe6dchcPAhGjGEleHHlAXltRMdLmDF/EgV/UNXHBDLHjil
XQEgRGFgcLSz/tTLHusnwaYp87iuKpZOLArOShilmxi3OCZZBtgQUB5HZuPkHW+8Ef6hzOzkwRLf
zbZJb1aNYssMXUaVszELsOKSWzwAVQpU89Ytd61P5LCu4umezJHcCYdpaSr6TVuO42Pek93GwXQd
ZM7+nw/MypYalHOSievepY9An/OzFmK7wwa2CZDCbr6CtEDLaJFwB+7nY8yU1Yk8sKDNd5u0YOiH
wd5dAw/orh0omsM4WQ9t7JVnE+D8KlGkmBxkjKXYMZaiyIRMkh3FlakUYYarwrFVzJlJ0WdsxaFx
ANLUxpztEiMtD5oMdtoQWduyxkk6xQNnuZgepO9+dj2LToJRYAQYUYFt+zEZYWviZ3pvMIYB6jMf
uqlGnrKqdeEWRFZ0EzJNb32LuznblzDDVhN7rEecwNwP7XGTs2rZs3y4DaLAvwikZwLWUyhqz6T4
PZDHMQkqpk/CGbXuTVHf0SwdqD8M8i5Exa1bYmhnXZGBLBBBnWk6mKEyrClektwMjz6vAgTpY1qH
0Aa5SUsO7JqnizsaJ12RiAa0tvWs6EQNlCJFK8JNS02uIhhFPSyjXlGNooVvpEhHnmIeNYp+FCkO
Er7Y+B6zgi8UIwnKMZ1xips0KVZACkoJ7z8KD3AlQhsMcNPugtNYS4NHK9SfaqY0h05xmeqQ8bkH
qslSzKYC/MmK920rFM/JAOwUKcIT0CLMXgr6JFpYw6OkbAEo1PKILQoaiZboG8dpin0W2rRvsUxl
3wNHSE4+LgUVmIKRP2VPYOSAEASQqAafGZCm6FTcjAQxO4BVilyFbxnAt+NKyoS2QSLpDaoJhBiO
f7Ly2nlOaSJ6EuG4+lSnJAG78mvmYQlM1R5HC5N779/HTupXXQyv0RjoTzqFUcSxHgC07Ooh12+D
UwZbrq7pumg+hI5l0HKablf4uktPUk48RXE3jYGE2yhFdidBk9+9KkrR4D+kDsqLguTmGHVu+FLN
4UnLau9YN3yLLCm/SUH60XPWoWKJ5U2HLxs55aYzwk7ULBsefncuGW/j9TQvvpp4+31jbRJh866S
y90y6+gPqGXfejUr79XUXGd8nqo5us1AvVeTdaFm7MgKL8uFtmX8HuL4OmpqIi/UbB6O5350g/nU
Fc1aV/N7a5nkq5k+Ud8HS035MRbuTDX3xyZ/4270pVWKQIE04CqNIEYsiJRq0Cv9wFZKwqQ0BTrF
tdWUjaBAXP+VC012FHiH2QJ/RU3IrpNSJzqlUwRKsThCpqzJqaBjlNI4GfSO7DKvrViteAQBuUby
ifmcKh2kQRCJlTICZ1fsE6WWMDV2VmWuiZ3mpDTeKFWlQl4Zlc6ipqkj1byoLx0yTIccwznVHmKl
0EikGj7D5T4sPiyl4fSIOYS3xGkUHywx5CFVeg+RclRSpQApLahQqhB+ujXIoXFfIBj5CEcJy/ZX
i9V9rzSlSKlLwib+gtoEn+U9UfoTiR1OHqVJWUqd6pROlV6pADuCvchug9KxWF4Pa6m0rVipXJqO
n8Yz/B/tjPG+cLqOpS5lSq5DvVeo0eEckPfe9qJ4qU0yfvMEfSKSKTtaw9t1uQP4LSab2xosYGeH
1TwQ8+pUS3qUJDrdsjLTlXRXKBGvR83rlKwXKYHPR+mruU6T7yuIIyACYlymckEJg9zKLsCQw4st
6aVW4iFW3Q10mPpIgwCtHyiMs5IaDTTHVImPYZ99HZvJR8wentyOUgnH6M6mZp39pO9O0QLvAuXt
4sY9gvMOXnq6yjeRfLfkHJ1lVnN9mhQQNI3z+zBXWEd96+rnE4t6jDgDDtKNLgBxuD4U87K5ihZU
Fgx96QTDziZR/Bya7j5tE3lgFEVgyHeHbdkG8TqKs+iW2ay9XWtOdz7b15qahEYAd+2r/EejJ3S3
eL58t5vqKU6xf9o1YIrYgcfvjcHLPKUkyYVGwQu17Fcf68OWKPClj+dgq7tadJxZ/qzj2GfXajyz
k/oxzPp4cVsMcOwYW4otjB/AGhibGJhb52JLCj+GR5xb3DMoSTc7Bh29QWC3suIRF78GT60haSe8
4rXR9fHem8Hdsd67JOk/WWjrsLRo9ui89quXZpFYcZW8gVFhEkU52blopx0Zi+ERGzY953CjuMJY
wR4HAOaYqmH82YqnghtdWOf+JRyiT1Pms0as7Ri3Hwc3wJSQU6PZDhaGEe4z+pXNEffDMaNwwsAf
UvaZdqFug/iV3wKhoXmuEhaTLvWBNRtjk9IYVTjVSMihpTGrqD7rIA4upaTb3uXVj0QP171Dy+PA
2OyQzcF7HlbV68SJGA8eF1nbH5+0Wu7nSgufk6A44G7hM1agf4iEJNpMmGNve0jAftdvZI6KmLG1
3eZ6aK87bjTbKKD4aGitcEVJk4nlpxjOEbEXdZvXNgGOGNAN/Cstk1tVWcKNFP/uxjOnVYrpiOk6
rhvA6REtHS3+LMQatg91f4qTp9LBD13wjxJob41DFLNCTevy5hGczBr73KQNWa86ox0+zR6FFsud
L3kDXJ9YtQwRfIeekAJqG3ZAYhpH4q9wNCOy2yN0c8vHN1Yb+JAlVedWO2SrIRoTpCCi9Z1TfjVs
FkVi8Lp9oNnBjcaxeZ3VIoTbyrRKhvxG5jbexjOhAwtCAowlIltJ2TRIuvjdXKkhRxdasV9+0ZB5
QSiAC9FwwDtmoJ9d6k4URWvgTjQXOP6TGuuLk1+C2G0ehW6Q86643EqbUdfvmqVsHF75omcAJewQ
QG4S+tTBGt21JDQ5kNnmKkuAI4Ann63yfjZ2rJUZkLbpZ6se572dz+YlIBywr6f8oyMov9In3z3g
Ds2YRxYoJ2ZxiR0WFwHj1Y01Nsm5lOVOaBVFRCOK5RFCv35EKDz7ZXLnnhyevS7Irk5ubWmqL2+d
3qnKR3zTY8zG0A6fyDu414Jqolh+jlX22UvxskHxqMmbd84JjCCbtFJ7shPsssvBa4aEb0ctkm5a
+d2uKty39I5hy2EJCTah2cfSda9G7BRXfmyvj7W7RUDRxi52DNSzzk2+jHwezmzqBwb4XAuk6XzK
Xa241b1OFZxpPFXh2JyTuINqxZ5166bjtqI576lQh9EntVb0T/7ATpV63wYfzFvl+v3ZsukCZvOA
qcTF7zLjSWcWldTnORbJsfRTuSkylUfTxmd9Bi8GG4smGMw7pN2Escp449ZRW7lHrU88XDEWxUYI
loPym8cea1efa9e67gPCxjlJtpbztyzHD7zl8cHgTb0VYb3WKNm6+mHvra2I0HOW9F/laFuPCR9D
UKj68xBQY5XpNy0kscCe9zjrLps6UrDWMLM4z0BI2C0WSC/bNRV0yKLt7wwI67MMKQjrCPGenYJl
o83gNpv8/uo1uM9MbgZsTVdZlW6K1Caqn3MRzjOtu/oYqhMmTg8eWZW1idGEZealb4r66jI6jG1p
bLLKfJG2ca6amnh8AlAk9CBCGXWHeFJDaE0n2szoHDhljAPb1MdF44O6oI+COc0w4dgGB5gAUGjF
ZAE+S7GEcvFcj9gu4Pgm8VaUhbmFe0I6Kvc5rwfnR5w0gAacGqwm5WUTlb4tKUZq5GvG7m2/roO6
39rNfGtMEuizT31qxHB6VaEP76dx7PYUbsyrhG0T4UVTDdywgsQaDqPaxRlLdyJmnuay+L5MF715
ntxqP+UCw3Mmo7OddU+619PnV3a81pFleuX1L4tdjgHuSyi4l2Q4eldxTJ+C09N6pq3Ktq6OzmSb
x8XoBZsYK7rd73Ob2a6Y6+YnTaarvcduZDwl7ZQEsaZZmwmm26rogephqPxuhiMet9rdhrpdHuKk
2Jo6N5m2bz8RVvqiTyUlVJN878kHj96YbJefo/dqe2/O7icZFXyA6VI+YEd8jbyh35Jh1JDd7nPw
5oxWuBtgWHIJdBgQE2ZABsPVXHbWCw18wtKxb9ncd2Rj5TvN7nFRMQxb1L6/6H6//gxA90tUFzCu
HTXszdUsaaEe9m1JiIshTAmUE+Q4mEs1KdP8PuNKQP0waBPmQtQUr4m24EFYnidtu0a0gqwy+/oJ
VjBDVoewO3UnLN8tazwlnU+vmhVTTKqHjyFgX8o3k3iz6PadkvFZQ8mDaKh26mOsCXr+npseGSVd
O/jNHTNOtg+Rjk9STcr0zHdXAbUakAqEPIWYATe1GYhVknTytByiLLkFHVwAjVHNqZ2sYWuNfLgx
pJJnoLBzxZLmkZMFlLNTv9mzNNizxPDaF8ZQkolwjeifUzXlMcZw8DadJ84QN6KtJjP7kSH0jF3d
SJqTCxDh5M/ceY3Zp4Ez9F+B4larMKH2wje5/QV1i9BO+HvNFiRYLT/JcvDVly5cyV9/phF82qVT
+foXHTqAv3NI2Y3YuI5Oy0++PCppwPyXp8tfuNWUbBoKfVZsD1kFN6kE6MIj7/89Wp5G6heGXfBl
7upbVOf4DKuRYrxwoH7api9LqgOwYbb4pmZvBrJQp+Vgc/c6zjSneC5y5+yx3yOMxsMqQ/lcDstT
Si2QvJLSX1k5nBgvnc7QK3TWAfwy1Cua1UyTeb6yYUAUxKSQcnVmqo5ojFqhesHMhn0f4eC20j+L
ydS2v1ib6TIvZQ3SnnzXfuuBU+4gKnan3BhxHqpHqXoUFZm9w5t7X/4IIXGkhgBvFz9OGSd/HLpq
iDZyIPA7qInwYpcJHe+Ul1PB9A2D/OzUH4PH0KxwwmGVdZNx+nXAtXvpDdHshyjFNWIPVKYtE2HE
QbH1zSQ9aLBGaBCtT/FoPVheKn7C9//XIPb/M4gZngMu/f/+qwXtD2uZ8rj9/W+37x/Ne5u+/8lV
9vOL/rCI+fZvpuBqBJzQdrBjqe8nv7fd3/+mCd36Tbdd2zFdD2OAZ1Dz8c/WLPM3oOwGrSkmni7a
Tfirf1rE9P/IEma4f+a9w92nEsAWFsh3bGs2L+3PRQpcZTQyCBE0hcHq0Fq5kzbXxTAUxIzHl0e/
Dv/5n4VqyO57Mff7f/9t6LLTdlTUqIGPMPNkt/xbZe1Aq1u+crDYhAxubE1VfmyC7DHIKO3KfBWj
MOSezROLCdm8RPKt9EqDG4V0QRrz5Z4QX2itP/K9yDPYWX8qiuaT0krdXVLV3crixqmR58RRYMcI
GE4/7PUIHJ45zHsyuC+BF32uQHgh/8Ey1czXro/WeQsIza48c9WUIGllU06noBiuWTK8eUVzzFC/
mdk1goqxxMavT7EKviHo11y3q1LN+oHF6uSAEZ7fXN95l5JkjYV/bNPTKEBEwD39N3PnkeS4tnXn
qWgC58UBDmyX3mWSybSVHURZeO/R/KekISg0L31AXd267zUUoY5CHQaYyTQggWP2Xutbpuwllijx
JcVks0obEpFadHFjq35oAHfSnvhH/g5BWzqL7EEQROADdINZvo5zDHieY7dXmVMGaMJJriw0AfSV
MyTUNW3DnR2BeCOgCjlEAbs38g/4CNojc+6v3gjA0CIjj2XUrdoWEpFHUuuOfh0qbrK7VfLm80Ft
bQdqJgXZXKH9H7Iu3pApEpL/J0ygeNlj1iUunBu2uyF0lmz84QU9qRmOCzYwYks8mf7FNp03d26/
50SObrvqJbOsH43vSoKCZPMwhhSo+zy5VUEZwPzZTWlG20+57x0xJJOVmzAKin1tp09T4Xzp8pLK
pYBWwkKbNlrboSmvoAJD0jkOMd3PSB0VgJAVs9f3LizHbT9wHRDP/UnIQDyjfFkyW2+yV0TCZTS1
DIlburUxkwTsy0Hhb4BCYTnQHr1KXsjOpYhgTMwrs7N+BFJH0WooKCJL92tnaZx8EeikRuarqpiX
LfJ73uFWisyvAoj2LpEp0xP47LGKy4vTJenG4Iak1F6BXkUi1YR5cS1S19qgcRRc0kG5DS3jOg2Z
dUrNFvcBYJe0AbkdounvesBvvpW/ZTmJpq1elLu263pM3XT5Uxr3Zbo1Svwb+mTeB2r8K3zREFAD
4AbmyC0woH4uqxSEOq3usaW12uYewnCLsoHUg0fWOOMK1+dBs0DV868GMFbsb0mVfqMAsMmNslt1
hn2PmuSnlGJkOX7EPWZtLXMsTsL4mpENvbLr0Nx2OpkDvXmE/QMWYvAo+DwZANLpDuebIU6cJy0m
vxR4TRyQ0aUN36ak+xIMZXUwY4LfWVV+dViLzDbxlVDq1SlgA7U9n5XQS3MbNWfhfhu04nkeX1fO
aLh8aKwMuuwBodVwaFoLgpDe0UMxJJIwrzg3XviLkuqd4XE7uX60z5H9sQV2WTVbBGMHOrktW6NV
L3pWvKA88g5CmoCkUXz9frABj6XGe5iOs8VAv0WV9RQ3wiWmE8eYWcMQwhokaaftI0+ENyjqc1VD
p8Av2Ym6xJshCRryWZISDfiEMsdkQ4B0IX6hVPo94u4yxLRjACBNCQMd0FcQDKkOkA4Mq5rCdxN4
De6Emn1P2SezuAayclJt8LITvLkzFaUJGfXjJZpAVzCiTH5nPKh0eBxCskl1vaQsDKC6GW4lOMWV
7df2wZ53T3b8OgqU+L5dqE3omg++7XwjHYruB/nSThwdpFfbq8hy7jnQqJ2f6BSV2L+YLeQyU11l
ODirqLPIC44RyVKh4Rab6vGJYO7s6pVIrppNAT5pbekRismOpi/ZwXSeR8RWM60AUEFgFD2pB96u
dubk0+lnAd2EsIF+Xw8Y0HTD+CQjal23DxXIOuLCN4URFxsUosSUpCbrvVUL7RDEpeat9b7tECya
6aOqwrtmsaccHSRNbWWSMyu+tYYTEhADx1k3anbPXhhuaISEm8Jx0VNvvE74bHkp4wLuCKimUn0S
I+D9gcJT17JyDeQOd3ezUa2hkIABzufWGqa2v0BKGrdx9ENP5dEzDZSkOrsiK8PhkYufZd99MCDx
VXx+bqtd8iD/UeT9lcnggvcnWUUBg25gJE+uxGTt5xc3Gonu7n+F+sylTaufgRWk4AigoejNr9Eb
2xPazJeoqYtD15abXPOnXWM1v6IB/qFw4Jo5tnEJzeKDxNttTCYK017Y0sgikziOkmFLBf7X1KQY
48DcoklBTNMQJgjmPBWU+DWXOmmbmFdKwNajQnm4HocgfwgM7Vs/6PdqHC+N37fHoBuzS+ftULCw
kdGTNw2fxCmLVbdvMoAD2HNuxNG+ljITWCipopkRnp/JojzmpROUoXQ1AhhCab6qaUk6ZDsowk62
eQNZxUt/umGGorEUrB10bQ3uGR0e9zKdnC9NT4q2V6mvXumtjZbf7dvtr8JFaqOTUonDeLpQJHwa
0zdH9+nEJTeq5CV7ioSG92j9MpPB3jnEPYBC6jZeQLhxY9p3fuW+pAM6a6CiWyhR3xDfe4n7Uly6
NjjLwp3rYIF7MOKBWrG+58Us5MtypB6H65VVRl5XKMNmhGHi0uXifqL9QKspzLvHdiR0sdC0nzPq
xzX0gkJ/8UG5Llx3UfYLsDh6fgkhhSXdejLpGrowbdCmj+gmO6xsYbiWlV2ujAqlU6xXOC4FcJ5a
SzZOSWiwxcDmp1C//FzswhhJgomGl38Y3Ed3Yx0JB3kIABtllMcUw/G2DvtDA+/KazxwFTnpCoS+
/KQDCA7qUGOC3+ST+IKMLMRlDk+BtYK1ahL0pR02YU5GNZtyMPJ1EpffNHKDj5XTHDz6WkSH4Dmr
nSuyy349qRTUv48f3oI40KaGuyEPYz/6aXNQQ7ofqWDOPR/kGZACIf8hshshNyYK9g/vX0SaT/mz
bRkwFB5xCh02pnVRjKsUpyeNPkLWuhK9kaFEtG/sFI0DG3YN+PyqnUV0cohIF1DpT3tUmJPDlrEI
h3z4I+OTLCd9ZH2V9kd7DCEkJrRnaZKMFzrOaueYGJBNgaTeEihFy9Hc95CPsfPa2yiKqSzyd0Ee
GetspNMmJUnjNYEOm8ZAi2sOEhKcKlZGGTSg/eY9YBTcs6KKL6Yo9F1es2AwrPaBa4A1SHIsJxnT
xaZmUWTdD7uOf0yR/FZX9rMXDMm6oEDMPrj9LMF9bcfZQFxFAA1G5vetaY6v5G5FB2sOdKs89QL1
vtiAPNHWxJOYXvfDAGBEVyVFBTrVKwrYdD/HYM8c1m8xp58z1X7XG9+8una4TV3MsAR3vaSpUzyZ
0Tr0TCINNGA6GQZ533Ue4I/kdGKYyCe/gFvoEBqO8hOlIt1S2GfluqztapMAHyRyB4EhAourmcl+
b9qgL8YeohUubnvnT6J7EYN5pZj/SAOIcHZl0MxMDPx1zGvSy3cBbg0GxAYobk6VYMp1KCWC/qcl
UhpthcbNmyMkg84QkG4SKPx41II0VEgXWmLdrovLnxJK4bmOVHlejiB9XpUptaMuUJflNh2kwe5H
VgvgIP28fxdjSmpFPF4AGZmPAWwHVP4NoIOxPfZMm3D1CTmLZCeQ+USPQxqro02qCUUPV9B1YCmn
54iThO89jBotQlic5q43UfYa2B6YKC5VbTcgrMfwUHvT0zhjtoYYy3AP8G2wG7WKh5LGd2ffARFT
aA6N+OhFpXxLHXWjDbYGV9SgkvDRHUf2dtSIAxilOlOJjB5Kz3lIGUhaLb9gE5W3oQzoiqDIbJX1
pQkpWRKsN4O98peynpxzWpTPpltsJpnZBz2919KZbhPMwm05peXOIeh368I72Ic6nNcI7+Oud0Aq
wS56likaGY+dxS6jyKEnUntvgA+wcqMVnvaPPQFF16y/+IgxqSOyOJ0Fzad0fpjIrv398B9fox+I
jIoVhzeXhQqqjwSUt56f4oChfLV8VRaYjXPGs2IuemG47ikGZnTF/jzv0jA8zppQ5ep4kbsUN32W
+b8iBL1ctH8r7fLUH5OV6vSzX6qv8I7aNdVQZG9iLta5bjofzqq438+bEpemmkCEjOjQkEoSMsdc
ewjNYFMFNiiN+RvLQ6jKDZm87QFbddCdGcjNgxkBKBpSmGmJj8yFFBncUMthh7GGVnn9vsDnjdnO
8eehn+tQy1OiLp5Kw0Q5WHty3fpE3llzpXf5HcuDZGBnA2IjZuEv/HnAtUVBuwsEqE2CRJbfRioE
4VHL4Z8vuoA98FmM+262U6EvSE+stbA+L4fIlqajr11+Y/7/wf3/A/dH3jjsxoAWUQd/lI2HmLYN
tMs9QBLy/azm5LZeytslJraonSbXGiA9dvzAmFflXKvLQYKt7DZoN8Fc7V0exHw61iUuzQD86cSK
kcSfXTxXXt35o1qOhlRN2hasuGLWPlWzFHHRHi5HhTS7aW0M9kfLCL5dtIaL4iAvSLw/YCcB7eDK
A/MCotPZLxRnyeyVnZ8vwkPWJxP8RQXJEMvUooBcjjDhIXqx280ij6z/FkomVYMpRR++dLNY0pOb
pkmDf2g9F9Vn6IScd4cBmKYw2uLlavNZ62gUODl7PqT5QizmloyKt+F8xs18qbWuORSHPk0I2tMs
MqVQxC4Pi0C2mMWgPTJfRD/ZfvnSNNn5hmRB9sDZKxGiFPFVlv2llMWshv5yfkCLhi5FtT8wKDY7
F+dP2Sgw7r+VsjIHCvL7cBbNjnMBP3ZT+v9zAd/1BYNkPR8uz5eH5ekkvAqAduZmxJ2yDQ/njZiE
mMMmztt5s1VHsGWg441dHah3QumXM1hOaDmX4d7mWnwqF4vSmAWEKumzzpdhAs2onmV7q7VO5eyX
tIVdwzF2k+rgGLMSS7+bACzxlM3moggBE/sAHmJulE2VR0h45mt9eeCe/utotBrO5c/z5dty+SLq
3n7rjuyR//45S8Zy2i7PGziK1cd//LapVumxlj+HYuDcSgOly+9Do6QrwlzB2mT+YgRIYJWCOl//
45VdTTdmmB+Wo+WF3cA8TPVmXPuSS0KPiKk0rfSwPCOPuTotR66qPsq2mRtTvKqKKbVtpY/ItZ9I
HCpEFtJS73Q0wdxEy2vM+eg/nlpatnctRpXeYZO6+vPrlarR0BhF/Pu9Xd5W1+HtX97q5aGf3/Q/
T//jJUFOHg02TXtjzuofykxchjkqu63wK+tgU/Bkm02TOg8YPAdSPqifITJA2cHoAu+fK3M5LEe0
EHZk7dzhlo9md6S8n528xR/22wm7HFLGLTdTyZzQ5E9i+TSX/tM/DhfPnVOxkw6Dbk9zhkGSKZzH
HHLbARXNb+egsjpnWwj5ztRXnP78+8vTBTCwHC0PQVF+QfOl8AqhhcZ9yMjIkMU1/PdzyENy77Ri
//t05tNbjog4BUmmg3QytWqDdbj9fcLLN82aUPCCGhSKjNkuMVL7m7Xk3EBkIiyHA9a1NTVtKAfz
4Lu0RKL5aHk6+BU70HTufjTJ16DXuuOf9o5i1mdsmvsjvSYewVj+50U4X5MWMszTck2a1N92GpS5
f1zfyyHSU5CvveWsl6eFCuJ9omnnf7xuubJlg5TUFGr3j4t/ec2fv4FwXuKaKoL18jX6adxP2cAK
NjScv/7B5Udq8LYT4Sd2Qb8Re1r0O8xqnv3C+SYP5qPo358u31Axcqj/t5b9/x/d+ApZ+f+p2XL+
Sj+WpLP/dvsf//1//leWf8/+ve/y++f/6rvY5r8MU7dsA2O+rc9++7/7Lo7xL6VrFmVkzfjfzZW/
+i7K+hdp65rCDcB9y4/xU3/1XZT6F30YzXF15bKiRw/4f9OHUZr+72nz9IPI21V0YUxLdzQJ0fTf
+zBoV8q0SurogF3CwPFevJrOCMoPlRXMrfYpUnbw5EdE86UaiIkG35UqpLpnbQqrFIToyUxBxfeZ
dS8EcQZTrWe7cBIZtComd5Yk5q3zVnDG2L+3/s73s+iZhAdnlYR9eqnbonhX1YMLpTAO5fTptTDW
MrcvH/UmKzCUo2yAgImsJNTsp9KdXPKcvPTZjluoxhZkHs1Td0cX467RNfg6eeiera5pdxpmfIhQ
pbkrBrI987EevjeueAgcbAVxaiVnI7OSwzQAnu60sf+QSLC8Ohy+hA5ws7Ixt0WVNPsotfJ3DOko
IgK7O6oEBQJE1dcBeTOO67F4aBvSkTCGgoouEJFBybVWbNmDVxBWG8IH9glLgzP5kY8jWyMvMI6d
U351bZc6fBzvsXQmu4VhGNEm2VfoDHtoAzmDBpayd9ZImM6sAI9O2oGU/avPTOODFKTsTYKZTwqo
QZE7veRzjV2YXUXBzPgpegdWKH9OIkbGXFva6I2AJZXdJiPa80Cn6t7GlHJs/bm39XXoI7MAi1vv
hIFEF+IYEhf3TZ6jJ+ma2c1vBwqCab9LByovYxoRUVG1qHH3cc/OtMaMhCE8OwxDh5h56O5Z1aEg
aqNhZaUJ/GtOQbcuwkkIqIIygnorWzeVTA9j4+in2oZD0xpV9EbG+sYIp+wmnCqg7qDlh8L4wX2E
RiBKDaZPS15DsFQbL1cvNbID2MX1dsAYewVgp69t0yuObkEkTWXqwx7e1kDebgGswaVQIBG2g9Og
UzaATvMjlNNZCjBWRGULix4lhUBcfdZ68Ys03m/MhTAq2Eg9SXHyO08dNUzFFzRjxXHglyK/weHe
SMs/KZ2UdgJEkk2nQsJ+qRvuG8uh7TWnBisU7iu3g8mDjfqzmpmQwPrjiz01yDa68BAgvIG9insU
QJ90a3VKPVajtnufElt/cCAXPihlpps6MUhxRHgeh6iJuLJOjgc8rI/wPrH7uoUwfoifsp4GReFa
Q064thBAr6uUoHf+DZxcMvSwLdWgs4xxuEV+CspU2PZJdET/Gemc6whIMWBPCR9jfMtGneiFmQRm
4wmmdTB/pj1FKI+4PwSAENNGq9vZLWL5ImpXLyRvtGdcx98Q4JAxSdbUyqSDMZMyNjnZVGunFHug
A9VhnO59CAmxLOybLVPUCNp8+jNeOlNA+gckQpSiUFT+Dl+neAKBzTKIbyhi2Lmxcw77+B2+WHVz
c/3Z8uNT6Cn1oPvOWyA8mrU9aSJEsCOH8aH6YJO3qzoj0cXB8ldY72bjh4xc2A21ZHoCmjAekbxx
cYfROfOKYMfuKNhCaEyoOXkWjUDK+VGEobWVuHMk0roN/ixuNINhospxCfXJoD+qMFw8n/uoyj6B
mVPwxpR9oqJUD6+CBXJjYK/IdZbqY1U5R6wHW1JWUXQ4IQBVd3rLAC1ebcqTtpZLiqtDx+7C/XBc
1D9TZiObM9MvGplPFJM8EJECZD8e7FHau7ZUBKakTYYGdRjuRajNwqaCLAyCXaBcBUicUARQGCCO
1BBpi/ix0p+MWF4R1WVXp7efpmlm9+aTzwAOPLJ0WcQjXPvWk2WGfPHoF9Gb3xNQ5qSFs802OWaS
40hwCw2OODwC/Kup/NruNqlAKIYBWIZQF9EhKsQ3M8p75MP6FavVzghU+2BJsLtRUuVb5qH8YlXq
ifSUdzky8mvwMwL9WnD1bwMZysfapfyUOYjd/KFrcX7jefGRDCJSNrxTRS6kUdpfSUN335Q3eo9G
pbFPUAQwF15/aCMBQTVCtWPRod+N0nR31hTtgOUNN1C4+Wdk9sbVVuJ1rkKlldW+ki9Q66QqQZIA
yKjRFJFN+yuiZbYTEp7nAus20fdRWpnCQxob47l04o8k1J5B/Iqz45E3FCcxXuLvRedd20B3XiMh
PlIK0wXEVzxBQGFiIIorPWjp+Ji8tWnKUo/Bu2Khmp78seNJP35S2vocMdRRBEqDHURx9+ibmbv2
/RFpe9iEB5crHrazWz254ojh/wc+C/et9EvzMEn/Rn9sDulxgudojBENj+F9kDHsVmitWRbhNg4U
cfOKpnHhUump9eAQltkHzAciUmJix4o46NYdvIr9MFG0Rjfa7qwq0vdWoB9qEr7w4uPOz+p02Fta
7l4d1UEipFJqV+R7mJ0pL25ZNKucbN29M1n9ljIShRhqq2AKwFdXc95NLzAdEKzwqWtyA99Ff+21
fEDrrd2m2dFUGZZ5N7iG/J5Y8lzrTo1HYw0jjblnpi42ekL7sy/1X/o4fk1bIHmjdpZd5r6NSX9n
YYSxGDpCOULJNeL61e9cSu+NbOvLREuziJ2vBBWgJRM9tAtaCxDerLLI17VbxA+6oZ1/TyQ2FvbA
IU5xjGyNNnclD1XNnNi2jc4aoNE2cVWSjWHg7nFRaawm/ateSvMp7inekoCqLnqswl1UMlMHQOdW
Rp3hJW/axRiRv6DmmrZYeqip6aj8kG5Vh0RBwax0hYI4pftAQ+ckvcQ5cLuTX9d/t5J74k3Ekgwe
fQXNgQlRxto9TvyN3XTuWZUA1HpoH7WJE9ZWV7815L1pwE8X/tnQwlM15vkRCqzCrCLONMqnHYRh
OjF1UT/Vrnd2GYAuOVTP2ekP8qGqrQuogRPG9mYdFXS17ASm7VSyKoDgRov8qaSPPydhDXdfts9N
LcyXSmsQnVnsgrQSLnXjw/jPm0safSZKZkeHpKYKFeo2c+FFBA1YgdCJHoaJTkhTVyRYkZSY7UcM
n6vOSTxaW3Mvxk8/e4MsJF1O66L3nbVFqMtjmHDt50WVHYJxkDs+abV1/C+O69cMjXlbowUQPqaQ
SKPE62663GmvHS0OzIT9xRtL7eD1HkLYyjQ2hlM6lIb14GKZ+U/4Bd4unxkGQcMe3jCyY9071U0J
8d4TBHY2yufGFvlztF+WEbHMrfWk3aM003ayJPu8j7G4d1iMgHkPYrppZvzdjlh2GHq9KY3CfoAT
Q//XL7BhTzTZbPdLZt5FYPRXwzO+mkaA0nc6SFpqa6lF9ZOmA3ZsGvvsJMmuZAdzkYhUjSQ7J934
S5kquDSeD6XYn5gU7FCt3bDxQe+lyFW1YtOG3rjNNDanTRU1t5Sl1gA0EVZ8e2PNml5S3kUkG8O0
MgzUvpiP47UEnUjDytd2iW29pToZpihj5CEl520Nc8BcDZ1szjEId8SF4dpIcp9y5fhq1G24J3Xu
xRYQn5sZ7G9G/TVg7bbKqumYFa23nhru+WbeLuvihV0+9P7qwy4LfsOGRKfyWhiIlf3+ydXDEtb7
SWsjWjGU9TfYWOXJBG46r7DLyAIg3mMsrCpszZ7VkU1jFG8BPZu4NfFFdSlzZzHdY40kqzAYH3Ki
CQZ/oB7jZzhRQ+1YD4Y6CtpSrkWqlBIswqs+J9i+juUuSLIfWcaU6wkVXrC3JeRIw5XGrGg8Ng6a
aGuwQPnTVV45AvJrGQi4B86swJ3jH2CPvf9ma86LIf5fNFxk33RN8VwTIjTvAvQrnas1qdPuxY7h
fLQJTopKL57twfMxSYXRrgySJ9wB0QPfPyUWDBULZDPoZjDsoUn2h4YTZ5UZSIiWRVlv9wMsLoLK
PEsv0bpE7ln26SdlRuSrIksuZRuVRyLLyBsSIa1ACK0ZeyIC7XCLOxbaJpdQiEM7EHludTFCCJ8/
NQD2rJQDGz8f3a1kttyaEDZBleT9XeFTfqzwFi7fxG0U8G/BOEmLEfCK2A6umd59V3DvMhwHlmyO
ObbmNdZ0EuFYbO9ak0CIUC8TVpXuUSgWvi3MUSkqJBVhmh+GlKuyFEa4pxYO/dt5yNyqJyjbrBFH
dVtndBDktZ+dzgqL9qa5skwioo3hl+0gT65d5tSkib8buuSGVAVRyQWQlijGt5YZVr32MWNj8cGS
4br4Hpjuu3Up0lPidkfdp7gJIlB/zAstmlZYqz0q7zqXQED9LvGjjwhAGohqJ2GKZRjgo9vWyVtE
itK1xt1HdikWLCia6ykguKvJ+/5gVZqx0XX/EXF69qIV2YdbsQLOO/fgs2Dc6ANjvYcK4mwMwzOk
hG6fN9LZJ57q2Fwx0w1sWGRCBGPahi/TnBRL7z3f0d7E8+wiMbOfC6tu19CIGEXjNmUCJ3Cms7xq
bwvRETA3vi/pRl6DNTap0UK482VZIVfSekV3LI4firF4ByyMdQd3yMohO/xcZOMMpEGoMmdsRrln
7Zya0LF+wuFahvFH64KY7VyLajzN3h0u3gdTF9nJ7HNuFG/GF1uRfzKG+Jzp2PS10vyh4QPaDh7p
MSS9IZULUYsNdOuYV2u1Gcng4UP6HRoQYslde036PI5A0vpO+5WzftnS38ak5nffRxOzSoKM0KT2
dmnYfGLAMTi5FM9Va4XuRc6MenhSgHdG4e+q0pabIs5wJcZgu/MgVbtRB/sTVA5k0iI7GJobbEJb
2sjddRZ2mvUQQ4J/EIYi0YXVihF6cqcZrY/Nz/weElfmyTLf6r2v70evqQ7W3oUQtA9ipvuGcXvn
GeVX5G3fCYFq2HcSoQiUp+jikM5k5tI9JRtkiOtDNQCwIhN7uGv6YPEZjkgyipptecMgXFABz/SJ
rByv+2TnygsSQA6T07w7dmcdC91sblV+w4u1ZxZvrh7zEVx/kAVlwftC0Wrfqg2qDPcy9R1sAuIz
geQ2yU5WBHhKf3DhY04/nWjSNkOJqR6h4jqLRueS6EJ7sXxLXUJoafvQLlAysjdl9sjuuAWPCtbu
NUlIieoaP9hbTgzON62PVfY45LpxwVqfHEmKrRHJZJjONLt2QHmB+9BcJj/81OE+9RCBCCMZWKlD
BRlNRJSyKeAa4IxOA+8t0Op9KzGN+RGiU02x2smz2ly7qHHcdI8JNX5kR9DsWzfRQWChBqHLVayb
0anWltJp+c1T4EA66sVzo1cs7MMF0cLQjfFhGqvbmDbjOYUoPwEpf7HQftSqWdsBQjb2HfuoyZxb
M8g7asm5nvMWDyy6JNTPY+ujHcAdxaAaIJZxo7h8h55UaB4pNVhe9yXNRZy1PeNLpXcHm21mmgX9
UUzOk5bW2i13Prsa27js81uhpTttZqLnE1EigungqBGNWbUG2cqZmP3TZG/o1rBDVsr4bgiX2xgA
mfbQsh1+COP+I2lE/VY6EwWD7FsjRPhsJOHHwponhOJzmbEiDA9endlbbbYJIsR57SjETJpVPQcx
44uqFN5cdAZB23R7BjkgFKA5/OJJ+U0CD1QFG7IQe+VybtWI/w86dxp2+rWXBkyo2vP3ORc5VF5J
m9DK6wMeeW32Bq/YiMiDK7iomasf9flsaRlIds2Q1Nyob/aKduMxHPf2wHrP77Xx0HuNuTJ8lnNl
hAgx1vxf1mSPtySxDlKJ+k5w2IM+El4HmzwSREo3aGIzooh2zpBQmzLys5lFvyKjkg8mNHUTVyou
T+AakZaRSj/oFDFqGTxaW8NtQRQM46q2UJB65T4NenGsw4lowEGB4YzdZucPJSbIPBeH0mmfc+x5
e7I35LFL0aDqKsONAcCcFNR8A8M+fCDzRt8XAB9BzxPL6g6kYbfd3IM7FmZff2g1VhWNquaKkfyK
aSU4kA3KEr8mUyUX7oPMfziY1oYBblhVN84mkO6XQPBuOdRnSLCgFOAzu93qVLvLKQ4Rf7KbYWXT
38pPx5gTxVVVYs+hGe95+QWEskk+X0CfQr4HXaM+ffHheaI9h8qEFGl56Bls/4wCZeYK9lerNo4U
cqu9ETnykICZoZ0rxAZ3GsWYFC1ShBqtCKHfz12dKOmp5ionfs5aXHpThhrPLAb0Glyz+VysVX19
N8OKYibyZta0gb2daKyucyObFXXZG0FwgwUYLjKt77oK+lNHBvLVMLD1tP1L6Mf21eiPPjX0i8u8
rGu9dzDrIcWgBW/edo0M64yAfpVigCMnBASkTgx9CvlknUeo/uc8+7XfxygcfV8cQsHaOmtHH6YB
cZVFR3qi3tSE7hQQtpaKRTe1GRp7O92LMDdWOfEU284XhIBUVQwSJnf3Nrf6RGIHRaDglovxnit2
44kFOWxou7fRZaXM/PzYG873zszd5zjS3OfCoEIwUJtwjFtvIY/WNPLfKTlH0MEtjKUSYB2alucA
ub2Y49d7P36viWo6MVyG0DNK94n6yDofyPrppyEl99YqKesjJ8xHdchwsQoaBKdRG31U0UhSQzIb
nV7/olM1X0UkVkDNDd9pYB1IY3krze9dN/VzhcPZdFIif3aRdMzlD8dn5Ux4yNG2Ymx7Rfm4uBkp
3SUQZ/JnCwL6ntXXcExG45Gljn/0ZRwcXERWq6DL64uXCIiBuU7FtZzTcoXurtsWGjtKB2rBSHq8
jkRo0a0qyH+sj5grIoI71wt2rACZ2xeCOWfUbogwoFuSueMIQsmm2Ec7lJ+YcUaWwwzJ+ixuQfo5
HpIK+krCfAT+bF36dr+PfPuR7Kf6hOpxaCHHkOkMYz25C6BCKnYHRDc8EG4TUhpMQdgsGgCETc+S
Esqu8bxPUQ6os3KGSVRQKxb3YLkrKq6CF4kskjMk90BMDfFhJYTUupNXViAwJ+Y2p10buNlbUa3r
WuSEypdbq5nFjHWLRpPq1SqcFa6T1V7RODbHAdKQSYQXZaMQ0UTen1rf708D6ASHt43aLQlAdhXc
2FZsqtIUe5Uaj9J3zZ2MrMca3CESw/IJewYbXoKdViJF+7r8nzHqa86XdF2VYIOWpB4IN3+1WyIc
DdJbhpIIhQ6SJUtqBtdZIKeFxHX7Enje90UjsiiR6HH2+3SMj4s4YnnwWa7T5ZRH8qZYRPZxvU3B
+mB82EETe8+rBP1yjjSg9i/p3CvO5gaxMpNfdt5O29Zva7bFjk2dJsOQ2kDeIYt3j0fj+4C+uKZx
lAuCnCr3y+R9LNogfbKNQ2546CuRBywSDR9/I7aGUQcVhfBECpz+lMBI7f5b/0TJF1QV/ZeNcAF5
4AyP917bXRa5zzggZMyD/lsTuNXO1+NnEh60Ncs9HBHj3Jcw8qMhHXg25NknfseOUNP4pLP4no3Q
Dawww2ODuXCWjlAdzHd03avTlKaX0RnUnqWuQuEDVG0bs8nCoY/uA2xGvhOZ+408nR+5QRRTYb9M
UfLTk8RYAuCneUMjg1nS4lqZkwfrk6b8YKcH8m3Rr+kGjkl8pJ9mQJGycCGudgmSeHGrBwdYFKJ5
UqDJPwlg4YxyaLG5DjVlNz6IMnuVajI2rZRkMZIKfnKGG1cuU2BuPix6GyCLKcAFD7QAJigtKiby
NYhzYkx964xOf80nsgqD2D6QeBsc7dJuiZXPvd1UjK9uouDxzj2Sqc7JH8/mv/V40cIRn7vTxl+c
vCHWk9WHadfiVGjmCzZ8fSeFrU4yG990Eo63MmxA+DsmQlnH38eiZ8xufeNjtHRsKPLkax7pTDN8
mIrVKNcF7RP2MugDjABFbp3CK9PMId3ia1ErPFeLCKuflVhjDTiPreb993U52zpH6owrYViveItx
EtgvqfvDbN7+F3vn0dw4sGXpvzLR60EETAIJLHpDb0SR8qXaIMrC24T/9fMBet2qrn7xemY/GwYp
EhQBgonMe8/5Th2Fj8QAEm3UVt+kZ/RULrx2lZNA52Z4QaY2+T3oI/LkZtw4GnYQzcNIZAr3SFlY
WynVoH5I/Ia+jrAOZS7Nk8bGoUlSolB8x07eyPlivLaigknRIugQ1BB30HQ2zg+mKZ5jbT0FjSvS
xF2fikcqjqRNoJqAN/HNNcuvetTx483PXcIE2Hka1G0Khq+0oxkKZMkCp+++aHn5BioFUw9SPIT9
d7rCvdS186LahLCinuAMgaejLAPABtv7BpUHbAzYnj61IKdtoc8Q9w4t5SWpw62vuS8hLz3J0Nj2
syXVnmUo+GoIj5i0NQaToKqsI90N0uBma+64eMQh5Bl7cmqyiQpZVe1DIlaAZ2JCaiJ4m3c9fu5t
BUt1ZY/FA5gz6MN0khAgk1+zYcGqr7JkF05BQO0OXkcRBY+wzKhG5AZZojOFTcM+zSV8jJ4Cyk9M
X7BLe1x2AgsJR2h1tI5nfzklDR31Dya30cm2qh1+Lpq0/FDi35jx0Yw/BDX6YYCbBOVVPYlDWNve
PmBBZDhNf7DGdN1ixj4syrcP7WQsYIyXA1U0k0gohH6BmSJs9uCg9Vy3y4rgN861n1lIMowZTMyZ
CdxhkU/pi/oA1qOYRaXnXYje+8KEONgMfnVdIJRtSdAI7kXjENSBvl+kf6iA3+lMsMSI3Whtj2Ba
FrwYPZSAlFsyEJHRipNXVtluGnVMGKTIMJ+khteC8LUKuPcYs7OKafUggcQ4w/CWGV63s9zxtZw3
8wPFBa/i21HaAzMEdJWpf9UZf5bL3XKDiLw9iZlZADLuVunheTBD9s8v0IvPIjxlpQSYojoNfIsJ
MRCqTSeCLWNdxVrFZF2I47ugQz1/2srnuIcBLiIrz66oFvCk+Uz68Gfd6zpv4QWnUrTXspmSPSmh
+DSK8ZtLFHYQ0UeD+MWieb5Kz598uden37qIgEKpiAEdCu0LDcwCrFj2OjxYOYlLHFhALuShMPEt
mc5QnnXxC+Vqn1Y1KnoQP5l85HqFI7GpHiGrAARJAyjleksTwAAhMcFQ8QYD2E7cvZky+9YGBERF
I1JdgIzsggk30fCs7948O7HxcTM8WzlNNReDA2g6LJaF4Z58PGvHGheaMA1rjx701ba5ZjCcFyvg
4NTjPagwdYpfAOm12KauG69tgCWb1PO5dKVjtw61zjulhvkbpe9R2NQxZ7LJct2mgNUeNfXN0rVn
UEuEuXCmkNZzDgLnUBniUSHJ2Usl/XXZJOiUGQPWshuvLQbIvR+DUnBoTpbOXljV69jFAac3Evxm
OAMKtM9CD7ejVYtHq84qOhI+Q7Ez3PFNNggB+ueg66/MbB9YrbkbsjJrbAOOthZR/tsGnrRirbzx
dIFSf0rfXH5JVYtxw+/GC6DyA+F3emseJzVKlIsW31zQ5Vuh/1J9xeypAAbGSOfvQYDH2973n2qW
gKvEVfWVimjtRyxZlHvwIT2svLQcTn077NMUI6OcC3OWBCSePFcxWcl5GD4wTviUFSlj2HS20RUa
JaTJzAjUsQUpv1WJwBoi3RXF2+xWZDq6fSJ5a8I1QE2p9BAYBEVSsRNrU9N2bWbrR91VRDUrygWZ
+x6lbnLUDSYxcrzCBFTnOoITkKO4weN5bQJEAExM0rr95sf5d52veOW447i2jVZt0G8Ayuyqr7lj
ftVws1qNjfEIe4sefycQvrsryNpbWa7WHwcbnCwLdrXOWVmv8zRca91jYfZHVjwGV0kgVjoQQmIO
tlwfsQ0kA2asUXYbZs6vXi/Gg9H+1A3toAzTP1rlbNMgbdkz7BvkaBwsMqn3RibjFUlmz5KG7UGN
7YGMVAP8wy+/wAkNyvZos5Zc1w6ZSV7xuy789ItHFBSJH0dThclX0EckC65jZpCHXpBzO1n2L68E
bRcr/IYNQDQ/888RsmGszgNRkVF5tBRwHnYg2OmYxdYEAa8oLpsbGqCgpz2Zr8QAIt8XzisnwZoM
73EVEqXE+ghhQBBvQJ86XOmya9SnwcEEBNMh3dHI6BiTiAmeCPhRrXM9+GbNdl3aKT8wa3sbnQd9
LIk9DsZ92rgMuH5LqVGvyX4L+jlO8ggnoKdDZPgczj6g0vRU13FwRIIFTiYR6r6Nu1sg4Y/iD8o8
4yfle/vmtjJjKXVpJlKmu6DEVRJRrmuxetJSuxossEnhdQjoDfYMUGQcFyURywLRRUuIsP7Tr3tq
E5D095GHl4zmV7n37XzvUxhitGKWoscEqF3wGa98D1icnMbzMGAEE3LEK1Gr9SBQbVkC2Zgpik1R
+5DyXCSRGOCag2nJX90FZWlE/a/O/A5SnTBwd8c0y4FHQq4UxKPF4qtZP1sSZmTbo1EgulTM/SuU
P6g/trqCfI3590thIXNJ8gfEFe5OJmlNQxkJQ+Yil9W4HCVbio+soGxgAHRlWMa3NB2bsaffCHc4
ycUZbB+rNRQ6BfnUMg3O0NO/yMHZZE7r4VRdyaqjQRLFIasOEzq+xaChCZpNKsm+g6LCeDp/MPLs
s1WFe9HMfXGIVFWto9D86VIPrgBdk8i5DcLkOS0r4zwSHWBVGus7zGgrwlAPGpc5iWQGOVgNFixc
x3HdbnCpP7LK4yKtp2T6RdOWWNZNGrXjUaTogGplbG2tX4VZn68hCj5AIo83VtR9l7X9NDV1t6bM
vynL+AgIz7Uyiqa0jag7rgGlHPUaKCxmr1OhgMYT3Y7jOfdQypi7mJjmILbxxwlL7YaEYxcY/SOJ
wyCuODvKxCbywknBQpT7WGjG3jfyI1a0EiepmWyAPo8ErRs/aP1aa6eUJDPEGYUYsOt6HJM58cgK
pybCZFqjMYGS5k5fq4hcU9zkDUWv4YtTXAIQefRvxPe0x9bi9lLftRG/86zo3hH/ZHOPzicLyCNR
ASYyJvOtyyaQMofHOh9aZnoDMqT5XXoHHFdFfnslUDk1RSopBR1jSysfnCy/xWnjnejfOBvhj78L
IA8HK3culoshkyUEkTWJ2lhmyIUXfMIOG9QV1+bK9xtxaJHnZWl3F+SusbKAea1yztayKvuNrhU0
mulbbAIMwDWFlFXZZ9tAC95r8yFv8umlzPYTZ5TomVr3pmnsSL8r1wogOdVJCESj7HUwyd4dujFr
Q0+cvM/JJCrA+ZKnY7t2FfAofXgKspjFvY1BeFAR3d1sPhuUnEGO5Jn7KO36ZtrqevzcOsabS/so
E/jifWSirgHn1Y9fUnSIOyQaLNM5PxCRWeqBoIDwTJvqQhg1wEQA7DvPNM6u47+FXuFv0Pjv4mCI
SFXFDZPZ4WGu4gMVRRjTBrjjmP9PGuw8g45RNpKyOwjc+uiyblWZXn0JQtkwOG1cUfuI+yqNrJDo
lNV9eF+X4ztut1b8wDVDQ6DMX0oo9Cu9875G2Al3oVfBFUxHZHD40Rg2z2RbGNuclMLVrAbrVg2L
t1NgxduyInOKWpfJddmjFcZ8Pnr1bbLtR8uEuhtQ59Tt5tTn8y9xYA7N2Ifef0myqfS2a86l8+JK
2Rz1uWogZ//TcvPxULJwckbSJZcAHm2sEooc8FSzDKfAkpOz3CxhOZ8P/y/+lgFKWcEdfpy8VGyW
/J4luqeLdYnplHXm6LSEQ9buk86SMCGJHLURdMPZt7bgqJZ7C2xpufd589ffloefW/yzzQSmsg3V
HsjZgoxSK6rmAO86vJLF6G4Dg8AwvSAhdxz9aaMpyjMhsQZ5WL+IXvwkt7O+RnHUb+GFy5Wo3HNO
OvmqdPR8B74FsQCvEh0y04asBuZKaIjKk2t2FARH2q5tQ7Ww7+I7zrw9Q6y5AxuOXsULh2tPLCmm
U7HJAb6vUJTSqaTMYdOqXYk2Ogc8P4bojtGxrNvpQLHN//rVSAzvItLfjJnDutAZ5lqFHcipmr0t
QNSZxrcgtsi68hV5MOSlakbMKGlhnGRNSPEd87dvvgN0to8+DI7B+grD9jYGvtxLlvBzE1tr++9m
6Riw4puN0dAEdSR1oZFgjyS81l5sUTO0ED92KIpMh/yCeUbp+Nprm/3WlZc99cZ7Y4y/nD4KsUz6
L0E1+xoswopVU56KhHjmdkBXM9UmSVPuPilbQWAuK/t+KH5OY3xh7sJlUFev6KGpS08MBaOb3jNd
2LqsiHBvSExeRvuYEejSaY+oiKwNO/XS186eVTp4E0OvQT9EPxQFilU84rYbvC47YBJ/hi5v8VMj
VN5oI+KJre5qTdm72/ZPQ8bEQScdhp8CttaiFBRbSCIDaGzto2myT9acrd7NLmNRuM+pZrTMeVnR
DdmAqySRw0YOo7sb8Oym4HhOlSdbQJZOT2P4JyRKn3Y7b1go0JnFHOs4PgRUYCvZ1OdiuJr0qonZ
2bb1lrh5GKkZKL0RS81MYHiYxvYp9FxFex2jft3BAtSMQZ4cYi8hgmTVVtm5OMa0W5KIcmrvpfuE
UZBPRy09y8Y50IkBxTOPbuil5xGUeJNk/UHMa7yuKBP6B1CLAxjFWw/0wMoIMvMs5PTGQhEIB367
wOvDQ+kDVikTNN9gxpf9h5NvObj79EG/p1t+MqfRYeWdvUkyOGwS9eIe3Vv4SiB2cnb1UkeWQGGZ
ovQjhGzEAJSfljfy7DvLYZ+0npJz6JC3Q82gC7E5odsYV+lELRYsP1Gio+ufGo1EKhCbhyrsukOH
Fx3r8kjTyqSrXgA2thnO7uM8PhVZy//tqOmDpguks4bWcZIVeNSJ+TAaV1b/ibdjkvdeh6wFhVSo
U3uonCXTtzQZVgRfubbx1gw2Geqe/02Vxp0VO/smle9Tnn4Z6g5N41AcZO+/W37o08WO26eOFBV9
0sNTGwJEgAEuhCWQPAN9VK3/xahafSctYEZVNL4nZTnS8ace1eGlglvp88Xqof5U2Bi1MwDxYRI/
gjFyV3qF17hPcWKL6DHH5r1qp/RVutK7aCnzdZYPW0lHita0G1+zmWai+eFOK0R4iRvHOw55pO+9
7NSWvbgrBlC0LTEtRNt5lIQqgsNJbjFag+XMN8dMk7t8+pajLxor+ThQygnoOJaIOnZqDB/SeRXV
SxLKzAndgkvngb5jvKGh9uym1DlmgvdazV2HovS+x7gPUHO1+Rbs53gy59OvsSnVe4rDHuSTAujb
nkOzZH6fUN3SmZGugbFEez9X92Hg0Lcq47e4LOH2zeBF3BQVqXOgeLluBxOjn8n4ZzjZOg7QAbcO
XYdx2KaYV9bTSB5pH9sBwz9X2bADXOtFw8lqh/7jxiuJMehN6gZlBEjMICHEoBPhWoiC0uoIKjme
XXMgr/TyoTPsI9yP/rTctCUCFVufyb+u/zokg7PCd1CuJKFUW6sbfmY6zinXQ+pctdOZKVMBwamx
kmYjzOA5z5go4pwgXomC9clpyY4T881UdJQIGzqLixXPMKPXqeS1mcKYGDtmS9DUvOipf5pRklNc
ZRsUACys5jHN0aFTu9jb+ki8CuxwEafGwassep5dfXHRN72XJR28EqFZ7g9v9dzBJhMo2eh98hO5
VHjsyP24dgr1u2wFrulIe0WvmE1+dENk3KwHTZCqJhOx65WjuGoO9AH0uFiXbt6SpwYyZNJ+j9Tr
WUmIs6OAKXvwrFf5ZNS/3HKbr1O7I1+iB+RkWl/6lkaxriPGsns3uiaiAnVrwd6i2MS8rL1kfPra
y4tHX9rfB2U9BSKc3rWiOHuyH35lFmTaW29P4Xud0dOegF7TwSlRJ7ux2tC1ezXDcR1Pdr/rYir4
I5aBibT6tWeW0Rez9d5hC9U/R/UmwUqluX4LGuGwWurtjcit375EjAp9mLik2o23fmeyNiS3a2Ph
RdkYYJ6pefu/kgn6UNCAeoDZtAqKKb+MEolobUzek5wl4F5Ru1+N/tiU6tbo9qNTAamx6yA5Ktfd
uVn1Qo2KxlU6uwWyaYcy7psd38QQhc95bVBGJ+AkoqnPL4ORTVbxNzOtg7Pto6ZsGgs6qKKEYAeI
SpKieCrQyJW+rtAXK53lbPXYIxsVADh/uI3bcynx6ucyxGjLzHZl54/O2DZ3vjFtq9HADxgRTAi5
cQQRVgY4YAxMUXyPTihLOLrUYM3xl2eld/mMnEp68duswqNbI/lm8e7sop4D5bWWfW1x2h4ZCts9
CQ3xE54v1rl4mn7ZwcGYtPIwMcPdyGBqz0Fo45hpjVttI9UeatqK0nHuzLbYj0VPHEpoTbfWaUOC
P+B/DZTbLq6jPzTIpZEvq/wSVAnd1ZhialfrLmN6a7wrc4pAw5jyJOc2xXKTsSY8JeBmm/KSJ3F5
yerI2bol1dWPhxTy91C6xrXFXGUUU39zm/BLOOLxylw6PG1pPsaub28sr0NPVUXlNtWq2SbiaTOK
Yw3LWzLeDcnWHhrQNb7THBupvkg5JeDW52NeUrkRiSHuqkR7sVvT21IHyImT/W1IZ75Ejq+0gzrW
qMCDgAq2CODrdevTbmLKWq5UmSByTaeTCuGGd+gBrLQHrDomN/epdxIkRHaer12S0I6mB0elzo2t
6pFjYt5gSmwKakklppmCwfigZbm7dX0t/bB8/peQ5v+Fee9WRKSd/Pu/2XNWL9U2EoiPP3lIh0bY
+BlNbIOmxDwIE7L88e0xojz47/9m/O82JCO8bGZAi6kw8UzKvHQNkdhm4z1wuHZYoiO4fBZAF+o2
W0eMiqs4nf8px5TCVAoxezpGKYqW+LVTLhPcLDVPURJpB+QrWbZ2nQxncmn9wwplpaG5LmqZboJS
HRyScMiejJg7J6nz3KQesYrAqQiSR4dfGCYxewSIbKknhQez9N/T3Oov5C7GR7O1rgTuBpfPGzfL
1YE0YDDKFX0twTypQwGnj9KZ6K+pclvqxmMrPf9/OIzC/u+H0bWM+WhK1+JQ/sW/7EMMEROUmkPT
y58EXxjvbR1368SKQUAnmkOFo4u+TF/KUaH5kam1oYxvPaJ2tJGDpHPQSGo90n9VV9BQOzQLGFhE
hv2FYvcTP1zMOK181kelHRMPOBgluduQxA5RPqnaFo7zIzXqOaIrCh9MbIhILsKvaQ0Hphum7NUg
5nEjCkHhVJCagvzTv5dGe3SHsTojCb01Jj49UjWODX1n5mfKeHUF/fM/vLW3j/Pqz9PNwnv79+nm
WS5TQNPBJivl7F/943SD5eNjkRfBoTX9zZBn3dbx1b7sC3Y3NkemkjB9UBw1505Hyhp2u5hzYN9b
bXSkPHzvkyFDyhSU9hFuwmJgi+2mgoRvewQkkXXz0y6z4OpuQd2PL9kQ3Q96NoCcRMuo+dm7Fsfd
k9aLMxqef71v/N9/unMOO+ggF4Zn/dfOjbhY825C9u4seQQY58HqFFb0NSwVFsiggNYh+CLoXomd
VSlM8VqkfZ8D9/yuYBJcp+VBgBYFK0azlf4pWM6x1V9qz+43ss4odXNardRUIF6hY3sljyP9415i
h/fStJr7sYVLpJlJ86NjiHT0MX8Dc13v3D3in+GEK9e4nwqVb4JAl+8+nKxM0I3LB/1Vb+L3yOyi
F2Y37T7FAXMQsjUfU4TgK7RICDH70UGirr1R9XGesErAVYgjUlBZcxDD4Rnrir7JgaTNo2NtDGxp
ZzMkUM+cIKcY7hMXvRPS8nbdV+mcwuiE9yxmGRB8vJR1PPhnVeVvnXK6Xx3NLl80X4t2HNG4IwU1
7cemQ8eQSLsCjN2Ip5Ja/r7MBgJ1WVBvNAMjaVYh55Nt53yphuJq1JP9i6H1QPXTPzvOgKGW1KVV
07rBc+yLFKiN7dxjs8NxoWXwOCjgJ5gMITRz3a53Exznpt+pqVTv2N4Qjqsjv138u73X3JkxLhfR
cTnqa0h3Ev6mh0gBLZY4xaGdHRqrHvd2gxSzi02JsqqxtinTjNAvjPd/fRZa/30ksqU0bDkjg3Rp
/P0Lo8ETaRae3INHwfSgI122KG1eZPeWduYtkj4snaB2thQTzXNqJAUlvyQ4IKFnxe/2zbaee46R
bn7PbOq8gMCCvdTpk+sjQafZOG4mOPxrU+EUaGdV/dS4K9komJEjNUhVu1urAF7a+OE7wjZEG1RH
1yKbLnrDK1O3tw/Alf6HH9/MLv5rYEFNgevNsYS0DN34a2DR7EqbWlOGB/AxRBuN5tUcI7hDqRbd
B3BNs9zMDnmQPxfk4K5Ep7fPrGiuWk9a0Fir9qYEHkvYOXR/7OCi+akzFystZDJ4lssO9XeQdSgH
ZyHkNHwzcP+tLA0HYBDHL/yIyg1sLT2p1b1jhSezsEloU8kuHSDuwcizN7Ar7R0kfUX/azPRzvof
DoHh/PevHiKBsD0HvwfVRwPOwJ+Dq+x0UjvrKjx0ZtldxzRwLy0IQSKMvziyaR6mwAlPVRD9gCqJ
fzUq3/rI39QygIsmdQpymVe+pwlIJOMpHRNUzJlpPWcyEKRcE37IReRsV3X35kXvPjKFW9d336tB
1w9mNeJz04T+asWSGFGHX5qK8auMxbWxfOT7tLHDIn3Nabxdp6h+04ImAt5GSrgic/3JkyffB4Ha
UhHaVBnIoLYtbmmp99eaFvLdEIxfXV11yEyznSqh0kW286rG2L42ADqvjJdfUhERkWYanKaQPB7R
D1l3sAbuTYCHLA0z7CE9Obq4iiDDCRsM61ReFa2aDWz0y6ItwRJwVAQSrjodsKg9VtNjaRuPBDYU
57aqHy2rce8GBFGPGYtBGL0ojtFLkgTdn7WixHPS5BF4FBs3xeTu28kjH6CiVdDrEUOe+2AbRCtA
cdHXIcEa215DkIpNMSgFCnRZunemrTRES8hfBvRlO+ofP+Xo6QSygr7GApav+zb1b2lmXKk4pCSe
pfW2dFESqzyotxHLd9i2WbUZXIn4ztCSXWQm+U2P2gOSU+R7EetyQlOpdRpBQkZkH5/RdKuVo1E0
t0PX3xqVYe5FkzAUvDK5Yv6XUtEjPXwfq++2AVSvnkakXFP3rktL7acQEQrOSOZ+LQbHEuA81RPW
DfUU/q5S84Zu82Ig2br2GcVR+MZ7F2HOimis+lanLTkXklimYaTgEo0GOaFdjhZQorYYI/0Zn3nx
kJKZCJ6SLUPfYa4+ua8oxVYQY+ItClPnLmtHGjylr7386wHVMP9imzOpc6QphWO4whCOJ/6aIocG
INKxk9qebir4aHpH11T6/hpFt0lgmPjZsYh+zMvY34yGSrelFAQPh8bXLpcB9AQKd1oMV6LwgP4o
zQyPYLOGNRjMZxuk+aEGWbDrZG8cCDl8a8AVDuVIsmRhq2szakj3qk6trDBt7j1fW3u2S3KYeRvC
JLzN7b4HJqR4KwxTbqMc1a9Pc97VzXjvdiSSZU3HdgHlFGC2KVchK7k4xHquO7snvAirNBmWGW3z
gvSYzCu+0TanUu0WlzYMS9T9nI+Rbch7M22qteVEZPb2NZxEA+t2NjZvWW/KW59EWwu32ezT24EP
y2DX/ZCjOkYe6ltDu5nmd8oX3UEr6JYX8W5iEnEvmeFyJel74o1IvpuceNMzIG/7jv8SmA74XoIk
D5YT3BqSdvawt3pac+MR7gWBorMP3pZny6GsRxTGdMio2KxSp/desdFekrGCTiEe8gnoAhNv6xTO
KVRZI6sD9vk5YMOztgIb9mqqcuua5EzNESbdocNcG0vYEUavOkUZ02NNIgQn0IlncmdR26yEQFyN
3sV+jnHeUPlys00H2XwdJ8VEVn1S3UfoQSawFVsRYMZDJUkGWvbDI2t65cUQmmvfPJsSr+Jyxv7/
YIX/KVjB0ufZ0L8KVui+/fwL77Ns8g+8j2GQncBvTDos44Sje6zi/iNWYZ7s/0eOgkmOgmsxEgiI
Pjo5C588H5unbIe/uthAKEY7/y88H8MW8r9Oa3QH9Yh0TJyVMMVNOQOH/rykhw3clbwurQv2tRWF
Qnsra/ILcEkiNgzbdB2hp1zHGS2skPQBEpqaJLTv0IyjFzHrFxLm8lVnz1d4zd/njVlvWQOWGv3c
xjGYpdU0kQqzZogymNSw3grhYG7bVhnrXrBo1lWBzn4iANLA8jPIF1QYuJZiwI6wYW6+Kuw9irI6
CdSlg/jOxEduJlqx63yKYkHhHWEe6fF13DxR3q0ge4tnFwH0nmCrZmfUOBT0voNca3ZHvdF09E82
WWPtoF6boH62rfa1TvXizfL6HTPZe8/1FWQNIiqtrqd/CN0dSEp1DaVJb9OuCYsPjB9S82gAzqZB
IsJopZnUS3XKJBplJ2mEWP7M1j23TpWhY0ofNJGs6MPUm9zU39o5z8GYzp6dHgqie96LQkFfHi9T
ifEFLZSxMvP+5IZmvIrqAPe0PuH5f7d9vOucEgoqaa8QChuPXtAxYM1bOAEuEYJB8Eq70OxAwgEd
IEFmLRV5EM2ANoKVXQep9GZPUblvCmzZFrraiPkbCouiEhzs8vdsd6gLHW9+Q7xnEOVol3J/54mf
DpzdtUJSSIi6c+4Tz7+PijV9xIkQKBxWTbbNk6uoGqyY+TggKO5/S9W/DzYRm5o/278hxHh5v4na
QcJDoXtYxylN8DxVx8kXOztB7El7Il8jecILWKAC7GkhpnAg6YY29GgJeVXJ1sQHTY8uQxYkAzrt
jY5haOLS32nGraz75GKNdbx1a+/ipLRfNZmwIMJusO66k38LYg3vUwL2aD42xRRrz2QdlKS5rlj4
ljt6uvwO3LHdU+YC3SLNNL2VyGZ8G8KAfHJNFjSBKlD8tr/tuvMvIIe+5zBq96xaup0Zw+9PSfk8
+aX+FghcVIHbCw6Pf550DzpCj1pOY9rbdZ11b5EZRb4SMnNUJcXUW28kG+2iQB6i2k7OA1oC0uus
c2zhJ0XNM7HkzceViIIXDzHHmiI/p22j4+0mG9cMB7UPlZltfWNACM63iOjA24eRWa87LRlgUbB4
1i0MJ72tY7ir3Ruf+kDRgd98n9owcpi4pUn+BkBC3bkFolZlPVNYa9+rNn9Kg/xF17VuU3SpfaCv
ojbTcB4QB59rLmvHMazh40aU2Qmyml6dCAO8HdTaN2xfF6NXNJuBFW1LgzHE9buDoVFzEsTX1lHb
7/0JOzve61l/Wlwyk6jSkgwKUkdjGw9yaN27mXsXCpZb83A1q1KtehsEYLv11LjgVG5/obcs7qTu
303gD3dw4G36xX54JgK2pvIZFihhmuISaa6+Z438btol4tEqGsjXUMQZK/xDvouZ0hkRQU3agDLE
wxFLfrR/jEqRXiyu2iuKMbgqatXRttE61qaKsN2uaLcV/uyNT8LyVuuGbqUbtrGvKSZt4qwP1szt
XptGoHwha7AAu7SGayjWMMbcU6FDPgzURJzvfTNaHAkgJCssjEi54+wuBMH/cZPG8SW3/aOS8+KJ
r1xz8HsYfdNcPWv4BZHTfkqCiPZNDGq/HLtzmw8b7LVky+rOV1DiYu8G2ZmxH3CA8Ou1Znj0NPIM
n8Z8g3wFfmWoEOB9Pl7u5ZaDcM93yZn6eH6km8Dx4vHy/OfDj1cuf6TWyzstT/1xd3lqsJ1xpwbj
trzF8pLl73+9I5oE3HmJ+eJ+M110+q2BSs6bJnTP4UyS/LirFdxdHi/3lhctN5/bJJIzYrU87aqI
zT+f+tzm82/L1ssTYElQKLW2vx5l2qKJnv/XP/8E2vK5lhd8/LvlXf64+7HZ8l8+7lpefObnDsd2
3pm/33p5vLzHP93Xj7f4az+XbYbaR+Mk63r9+b6fr1N190Q5It/9sRfLZh87uLzw819/HpO/X768
8I+9W7b545N+/sePLf94++VNqQfP7bP/3POy7MyNrdJZC6lxpJftlxvhVAoq6l9Hfnnq84OWHgbW
1K5RAQ7vgd2ZHxt8vApBKHaWbg6hSaBaUKfin/j2JS5yunsBvWjym9tdNZQPRFajqhqRVsVlqsBo
5rN9Yfnr51MN6NA98hjWJLz68+/LPWAV/3iHz2c/3kUFNe/1xzvSkl/FpUXpsgLX3kORmFm1GK5o
kS93tQqq9sfjMaJSGeaRu/njjzlQuGNSvH28ZHli2c4PRwPJe3/1k8hjHNAciMKsxFCmjRNDfwiz
wPXOVQK/Fa4tFNP5Xi3QilutRUJRk8YbM0PaP91D0Rv2nz/RchkKShP6Ii01nIbnmpoF1w6+M+bA
YHgUwYSq+yXVL0ZygcVn/JpqJUVCwsVyVjXcjDOidrmhFghM+Z88/HzdshnfBvrkjuwpKVtWwOV5
QFd9FBBZSGD6ns9GOLS/WbryJpD4wurf/cx5Kkh9IL0I+WU5K2xh5Bcg5vmXy8NqAGbjNPlh7PF6
W87JTfHD6Z7mEKcXYwkd2hbYODKA5YYGCXO0AmLQKsu64CCKgAPTdrwYH4g+31se4vAw9p1bAHxx
wvNy0yMIWMP2yNZFZ+AX5Qqcn1XqoASZv1LqMhQB5xuJ39PsfYnuBUrr8J83RM/+Lg17pj5iUFx5
vhXtocLc6l5F59ECbTZqA/nnEEic1KdRNiQrzZ7yoxCeJG1Ks4EzOUWy6YAsIU2ICVzFqXGSdK1P
GlUczMSxPqvFqhMBtBkzaKOmC1m9G6UzBxtXXM44bjGrXSTAR+iQqbmlpQb+pEJeRLvKP+oWqJaJ
kPI5roC0HynoWkoDu+QHOHtGmS/3eodKDikXh4X6PphduEoNHXIT65YTJmCTK5b2j3vU8plk4fHr
ZhXG8h1wZiPRhb6LOTQlD2E5/mSUd6e+wUdYpY+L9UifCdly4X37qXXAwDIbbfkM48yVp9qPurKf
7y6PU9qPMzIDXR6QXHP+MmxiBbKDgVGalHArWDcz9drLhuyPm2AMXcr0mFt7DT6TpD/KkZ9PaHuE
/bDWzZHwGXSRFEf/PAGXU/Gvv41Nm27CIZhW1DVQO8FoYM64U8wCZ1a/KE/mvEt/PHZkGCH3wk+Y
R/PgskDxP3Zn3tHF3bXsslf+H/bOZLl1ZMuyv5JWc4QBjn5Kgn0nSlQ7gUm6Evq+x9fnAvQiI97N
rFeWk7Qc1IQmURRIonP3c/ZeG2VWMna0yKZzav568wmXjAOX5s9xmP5iuTvaeRg+JgD+/IXnn/56
mJ+rI3JCOkt9mQHmPzj86TtLtYAdbk1U8/nJvsSq19ZV4cxX3XwKzT/99TDvg/lXRhOmq6H2Y8qb
AfZewcg4P/z16xDLr7jSMHEM8l1NivW4hJOb739+VLWe8OrJgTlbJ2d+fTif1dPDb78STLJOVM+l
HqaX3Mzgm/31MBtY5189YRUbTou91ak9zshOfNXyUK7SKTp2fvCxZVCS5nghu3eRRKQUcAnsCSJt
NWPg5/3XTufP/NP83F+/1nG6r0SpTBlLyEF0Y91G9EyxsAhn6MzyYDSGILUtBCrZwS5aeDokkoEx
b/5CGpe0niloxGXKemk1xYgqnsByLg1ktyhlvxeStg41gntkcbFcExxQi3MyGCgSjwO5L5EvxwfU
XUcvCG9dVwcrr8rjlVJqJQ46Lgg4gN64dKcbuiWAXUynx8+lIMlOm7YI9UdMUN2khGxMGJfeIG3n
s4PUqWjd+/Etsrj1/xzp6ae/TgYTuP1ee0h71AulS+ogUD7KyvF7r2Tq3i5T/WBODxKLQbC70VKf
UO31PKrZXbAH1ZZ6tg3eA+hOIPvr1m+emtyW1h6tJ6eIVRekrV/iHlH0I4TyngIzRepaS5uNWeVX
BBkl9hpT4jqPKZbr+EaGommcUpZBYJHNsWjNLF0BWIq2vhxslbzaqaGAlpLieSMJji+mMVnV8ELD
zp9+V1zSu23cno5NjMQU89AuNcUqlrbFtBkX39SxZBZNc5WVaiPR5wgoFrTnOCGu16zsOyvEQ2+V
5a0zNirL3uXP1rWMp2Ocd3i8eB+CetRlIR+hSSAJKNGj95if65qZjpE5SQXIDSAIdw06iXtfmWKT
agXojAzvbn5u/usY0lKD53HzG+414+g9um7srsPayw6V9jFqEpK+ylMOgJLNgM31cBz2QdE+0pYR
UFcwQ0FtCOlXgdSZPxggV2g5kThmdnYpqQusZGQKC+nbr9ioX7QvQIqG1dQgdL1OrEE3gTFHUO9N
d8r5AawH4nXSA7QKM7mFm2Ss5AfoE5S4/5ZnAHLsH6R911bqPeZwY2e2F3PKmw59H98YLt9VOlFN
fl7A1buLjHezLZt1HRI21+KYo8VjTelwUAym7+bnEIrkvgP1Ykw33emhTRDetxRZnLjhNjOMzwAW
nzypHllsj5AATYXdY0RPtW8QbhC5qErNYECbmVqOmqMRrBkd5r1D23PqmwZCw52Q2cukU5I9i81k
P/9kzcGkfz1pT3+RKuBAkuxv5ufFdJedf/rrYX6Z8df/zr/PW42C1N9AATjML/7b6+YfEVcgXDKM
75//nZ+D3gwwSY6Wqf4ZyQmAHSyHTpfVnqMNmuRUeviAv3482aMS3YMVGLdhdx8iiFqpIhVTi5IS
Gtht1VURgGJk0wfgAV2CyHEQqzHuLKfpJzbBiBN8HNG+9kb+7DXpJrGUFSUL+v9+Q7Rp6okFskbX
8cr+QPBH+en2GMq63H7LEteC3E1NyW0Lc6lVDVI3jZqkJEf4JNtRuiey7lMJSR9XtbdKtWTy5zv3
YvpeeXIVSVmmUTC8m2VwHPvMeBTUvraUmMCDt3r7FkmH+e+oD8iOUjoYNG7pPhRK82j0NG01v/KX
QeKaZxJcqnNawXWZSi7v5DDep8KVjx7UQnyCAYLSsSNTcvoj7k6lb6L3yo7idTMa+Q4ASPpY+uN5
3ip7jVM90LWTHRCnp1MXxuPM29WW9IrYBUF+Xoq9rrkRDRPUlIhtx7tMJuO9t8fXAgH5Ok31ZluA
o3vqcn83f4mBbiVMpEA94hoG+JQC1HSZr99ZRsltfkiDhSuX7tUcA+XQ9P5AdY1PO1JTGG0jekmk
cgSGVCsbJW78Fzw9zvypmsHHdY9g9QBki45kRCDhz97xyDaDNKvetd6gHFN18H42OcDEaHtdPA1p
WG8z1PAk5NTdawJWdf5PP6MLV1eqCnXUjB6atn+bn5dj5N+J5yKrHxIVV0HdEW0zdc/97GxBSH2k
MpjBWyxxl0uG9653PwdYKzidAsCju7ajUx9E4/28wS4nALDVrfrsowo/Z5nl/xxA3UofhUwCakHS
J077Jtoregg3aNolcnWwfdG9QW6oCeNR3a2AB/04ivg4b3X0aZXOpxg0aPcyn3bzP2qF/Ek1Wtxr
8hAcfAsz5vzxUxLXa2wXTwGqTSWRSRIqco2U7sy+hh4FVntQ088Uka4W+uK5t8ZizULZ23th2V+h
gGIqml5BNNJON6TwRQL+jaWlLPY5N6RrJemQg+Qk+8SQhqEyGF6aILVXvkrolj9VR5XM2KJDYsya
tkM46Jp2sf/KbEusQk+19ortVndw2CltTtvRA7yrndS+xkTqrCRTT5g/pIhySi8gmoVXeMnEZGnd
18o281WUJ3S0fUW5UCZOlvO7lNA9Kty+b94gONyuYKBHGnuRXb/82YaBHyKpdettLEzb6YEiHtOM
OnTsj+3PKyZ6VTuO1btV6SridA0iLD3es+6ig53fpecegDvoPc6s3kl7ST1Whp+fTdisP5uw262B
1/84v0DO8Shj3QhOdY3uniEC88T0dUxI6OFgfrSNkTCmm7QDca5wCir0GEnx+Iz/8YEyxXegn6on
VeuyU8x7YdzslA/qmj+fpwDN0kiSf3axAB2DoG6cQtXij0Q6zO+kjDlQZAJjzjmy1mPj+rJDf128
t9rz/IJqYneVOFXPuHLyI7hgw6m9Wj5nDYenbSlTS3n5i5YOpciulu9Nz88Z25B9JmPa3o94qxet
YhS/KtCFsdFo74WaYG0K2EbB+XlI+YxQDtGDw6K6/9ma7T/kVqY/oRmVMN8b0cFEj3TmZCIJli7/
u8XBml8aqRieQUUW93qmtdsscjHkZpl+nxk0NOaXpFmPMVmU7xqcKuwRE71a0Tpor8ioRZsXzzhO
7+aXcvXcGrmsnyitkDfMJbGHNONfkPhpzHzS6kMF56RN31hlUbswakO6KgQybJk8gZA3VHQjHiXp
lFn+r4SzUrZb6Q1xCWI1J5Yq7+ybvXaoPatfBWA/nrVRO8+7B/TzUyuXwZNW1cUaThwMiiAtL30l
yUuhYQwdtef5lWMDpKJpFeUKHdHedgNih7otD31TNA+diZlnftngxatMsweM72g72qbWTwRV+Ueg
T/TIXNN/GZvoNH8XO7df5LZRH03ACOsR3f8+kmX5opgIDQPKNp9Ke5p3UMFKbuGNY3lFyh/tSO8Z
IOF7+kPQErE1v8Q1INDRrnpz0U45lrC7kynIb3DxEa/0oKpflEQ5zC+lUvce+CnjZNJlB9ONk41C
bODOSG3rCssXD3quap9NUq6EXUqv6CBdp6uBaZHI6p/JegscJpH1R2JdB+ABn/0k7m9tU7qoiSxI
b9Ywe2ZtgyFhOM3b8mv5W6KVfaO/YAIEavptMzJ0mx4Ofz41BLDA3vaDq7zgpG5p6/v9IRxT75JU
UO9/tjF9qPnXBgDs2ZI5mZTp1jT/2/T/88tUb/8/2xv/Xxlxoyi0jf9V27v7t/1XWX0N/+ffvlKk
T8Mk/Rbq/G9/Jtuof9hMG6HbaSRO2KpJI/0frW9Cb3Sd5yeNONUf/vBnH1z5Q53605bQbWGaqka7
/M9cG+sPOJwmvXBUiBpyvP9eHxy1zT/3wTVb1hmSLQWLDH9UrN+ktaIoU6RDermtelY+/iCdxhoU
u2ezfApLiL8VvRRw0mq9IhD3JpWExUhBkuyrpHaayC1unl3fN14hO2EdYqWqupzWMPoYUmmJT57q
oGGMLqVi1FpYjfEGTdHFgknXK+v1tTKM6h7/706RKxBltpFv1JewS8qDzZC4yAhJ5AHtmlK3YK0a
O8H+PWCUC9ThoXh3lfCjtLLwWmkiWmmVeU4p7xxZGz6JrMiWMPGLQ1wxaa6A0EPzgOThI2DfgH6+
s1Lw7cAOb1Y+nga9rTZlDx2EMOyFJMtPti5Qp0Z2gNN++OZ+52Dh4T6GOTTvUUAiQq21CrUV3oSN
1ycXri731qTap9SFb4VqZ5tMtvBXh5GTF3W2q8G1IQdAMD9EezNKYZaKIFyeyiRDKqCGp7CU4FXI
ZQUsKRuJAkWNPODC2ZVaeoMGa64LLUpW8EChYRD2QfB5sim97nFoSkSY3cZyu3QjOracG3HHejRI
0bEzi84yGVyj9+Ll2NOq0r6V1BgXvnnLipAxqguOiU9aINoxkLXUVJHmJhgFce4pNs4pmEwkld5Q
K6Fn6GBRp42+REDOb6UM1YbQ2ZaQwlXKTsS9qQUYudPWKSrxhluF5TCgzmbAsQsUhF3IArmqazzz
MREMYbeozR6KUs7GYzc6xCpZpTbrH1CrGXfU+0wO2G9JixaubCfAIyvGBLMjOAPUAIYprUhoJzge
kzL6H55L+qxyah3LUT1sZcHuKBlGCBORCGDWPGQUT7LUc1D83VDzOeek4d7WtmNDlIhP30Ef45UV
mvTFB7N8qMnKpq97UkbTOFpRfexIVmBaKTqHkCXEckpL+YPVsogI3kYOthladm+bPAqzv7dLeCLo
1NRFEO0Hy56KmEq9QsrAruWkAwZ1pAiGzotk1onuiKoy88cn0XOqlVq84Rzu1yIW7tJdyICt9/Xc
20QjCYVzGfa2hbUD8xTJ10OK/10zFbLPM5TxZgNwt1OlywAjOh0vGdC+AwG9/dKsY1K/kd3pcFm6
nhZqhPdjUXQB53zbfRjGSx4q7UMjPevKSE5iq43Y9Wh+F0BywjJErlmzk6LRf2mqUAIfil+nHDwD
2ncG31NkBFOK7KkwozVdLmPTBx2RRxmHwChSfZcp5QO16/pouVAH5NpaK25YXlkrAs9U2o2R1Nes
bMTGFfSseq2ipJAw0YzjCGSPIUNzk2CilNKCti/kQwKiMlKONijngVFy8iQrrcVMLgll3JZJfpwS
KP3Wh7+m9oRjYX1a1Y1Bj93ewmJ2DEu8KbV+LVVuJEEZPwB/gn5YkvziASQGKoTZr3pAYQPuByOp
YrYxTvgB3DCH1JGr5svIWApCY+Vk0XkZcdj6OpIMe+OaKGP77hZ7k+qjZzrqxn5FeIDNbbGCZaK0
6YaYy2tvdhmtMYppbRJ/BK1vTOLvX5kXhbi1i1tUuTSgdfA76IcsJyxhUnAUGsesIp0KQS8BC2bh
pjRb7duzsgD3OcfZssftwKRtNEtKpCRjHgcWlTSR/Ghtme1DHOM6jtUcO1CpqQ4LgCfJoCA1WgoC
nHTVddJXJEeP3ggYUJEI90paPOEVDcnU3HhF9mVlsNdcipNCZlLsBx9SD2WEEhEoiRxaMYgfFEzR
R1lJyIO9NUJE1SF6nol5DVFIJ4JqWYroktWkL2k+LoG2Z4aqN9aaPNlDXGKQN6YX9R5CIyqkW28k
294qYkK1dMWxUmNw9C7UVuF2Kv6+YSWCMY+5fYERR1vEXnKzmhSshjocbZVTIQWzuUtdu+Yep8HA
MYsGwLiNyALhVte5Ia6e3AVNZwYLwoaRJWYVpeXA+wpx7zXNdFMNfnl+e/Lyol1KkgxyCJBRZcGg
TaVkcLppll+xzqxbTVpFHjUcYj3cZZp55wiK44JEIX1tBNZ3YEriaGSihbpsvFa5bBwLpRLrGE/n
gmQZjOdBsVE1lEtlAqEAG4xydIMR5ILakokm6uIOVT40VhDuXplfI1MjDqmVgmOKhcOvElVeiAnO
NZpX5tjtruOPR8sr9olSRle0Mtg9GVWkTCo2mie517YezrYaFgfdDKI13blfrBj3niRItq79iewl
vkcR6kc34UukIg4XIiiqU1GlEDQjbk01lyesebgtdI1WWDgPVda/wj4d1tGoT6fBNmHGu+xDwpLa
NMIdy426sejJoy0nbKsGdcjrhgIdB655yee6z4yzbzRYLxDHL1z/g9G+nXyu0qpP2oe+fGeZgv86
Ar9stfAGR7mIwHBAIjSz4N4e62jvNSeYwiU0BYr6UuA/VgX8naQmysuTWVPMF+MI7xUeqnAmUlif
sVjQyRvII23cai1NxbAHK9srr7Hw7I0R22fT7Ye1XT6JSjKXHYSHBZH32PG41ZC3SvJxgCQ86M8N
OcdbaM6flqbJeJAg/6md5S7SrqJboZlbm/25AMQlb9U2uK8lOplqg+DfxEgKQQaQCt1aW38fhUWH
QiGirkakPFgdy42m71eWhlmaALDWgeHCihq7+MqqlG8GZk1RhnPYDNIaxOA5CZUt2l3QKjVyayUp
XxHhc2Jwt43c/Fgp0QANaCo2D8oH+WrPLNjE0WVaOA1lqp/WLAJ7IuCYIOldYTo9ozn4ldgxZbFB
AePuFUh9i65OSVWwwduQ9BaErwBXCeMOSX6pG/9mg9BSh8Bfd0QNQ8Dijh25iMTGTIKwlGvPuQT2
qZPoIgSWrkNRvpRjXZ4yRV8PvtjLvg8VvIuZm9BQ5sYAYo+ciDgnfM6BhSM5/iADpWA/h4ZnQgo0
sqM0GBzQZlI5oglbaZbd7RgUy0VMxP2FTCyXNs5g3w9W/WmN2oORu+0dZS9AT6F1n6QPGfLxhSGC
6hApQXegtLiwG/2YMTYnjI336ahOwOLa3pZyrG68eo1d3CZn1Qzucq0AhRON3FG9ibZD7pLhdrfS
Um3yrdVfoZuOD1F2HHqK/E2/Dyuvvc0PXR4+UvIIz51ZtTf8bsaSAbfduqBoV/jgR5wDrrzJS5zp
AeUWnWCBhxpxwFWSGOgzTRB/pivcAwN2BMrsnZvXOhAOmUFbd28MidkZGjmYxtYvVr7emzfZEyYi
NdIqrDBChQdKeqdSoTrVxfhq9JgDlXSQKAx2yj1z5YWdJPpN1gf95kbRWk6V6vrzlE1xIu3k9DDg
dtPR394ij4ujKjIqI6yznaorCG6QpAHecSPWjV/3jzgEIrLmIBfqCV/B77VPfaCXhDoSQwqQ1rz4
rHJbd0Qv0lMqQyz0ciM424nYl/oihCNyjDBvjl3E5UrQQydHTuPpy6AtokUq7ywzG9HIjNbiSNKb
da8oILY1o32M4xg/GfaypZojIhHaFRPixWw6dymNgG9R6tNtU7xthYhrOXb1jSBSFIlV9YT11lyW
0VQpQHHfgHwam9x13DR4ij2SqDTRRYtEwk7EEBeQYRkriyBTnju5XGh+V2xiZMOO22QvBhWjlaQy
lPit2BKOVY4EIlP+X4RA3DMbznux6Rm1doqdPmIw7zcRFhGPzEq9MTaJwR5SmC5s01I0ZxYc19Rr
1olCqFhht7LTMNgtSF+SNatdhXljrsmKmjqktHfr1rxh/YsRNJaAJeqs2OgJAIzAHvaUlz5warQO
6Cq8DSRrUT3TDlhPF7R4QJSlY75OlxKMGbtQ8FyPY/gSQEMh84+0Jm6sBbhPGUYwyN+hb0AKExO9
kPv2V/gGsiq5MhcxofGRiByVR129GbpdHUxTx1I0zVBaKT+WwoQpYReXYiTh3Nc/mJzXKw3sI4e6
2Ud291FFuXrldnMoESYuQTmAQLPqCaXolUdWUz1uL+Y9Qt1CPK+XiTEBWKJvEgbA5xlcAkYRPcgE
tQl9IFC6LhaWDXSWMvCXbnBtyKwmE7CkTkWgkiVZaynprn1AUGcvuHR7VDm+imD1xaOHoXpBtWmn
biQstp3iDUQpMYuDXhg+6L7ygthBdsh/MVYt8AXVQiXrtt4JEA3TxTZ+oFZ0nFhJlpFZDtrThzZ1
EfIO9S+PcXfsTGtZ05hbYrV7sQoWqFFueKsRy8ui8v1oG7Tm20Al1Wl70RCAQrCYrnnUFqm72jHO
DKuOjGVgsIqQY1AHgokE384DjCfC5hiMreN1kgm4YR17nnpPp2caBnHqdOS24I78zr1sLaqx3RSB
C+AtRsDq/zLNTgckk4GZsES/DQ0qoTSWcHQZDN1u5HdUtimzLfuYZZrms7zNTHPVzdXxxn2MPMtc
tlG560cd9EvU2QfyWYAs0CMRDBK3yQ/moup1LOA5Wxf7GB2x/GB7+dFQkpr6qPZqCSStgS/OWpYR
KJN5mPhiUiSq+uTCFFsaJBQ4mibIKLHN5AKK+lL0LPpsJXtnevAZmVhxUQKRyrM1e2wo5ojr3qxu
XhR0S6ZwpdNRrZz0X/USVQKXvAZDJNUBP3JxLfqC20UgfEb8JGGYKw1mLZiTw0jhJlnB9JG8ihYj
SomNEtFkNBQfvotZm6dRiFM1TsFR5QcYovqg+c1JLSxy/RqmDQKPbyqaDpNQUuzsgPtDQ1l41wBH
dSgtdahumVITIrrNBLO8qKZYWpx8xqMdZ6TLGaqcXOgjjqkYu0ahj5jCnF6gk+UabexHRUOczQTr
Kw3zDxTB8NR8zhPBFYvml1kYKgmxhIKJPtDGU1Z8WiVOCJdkhm1Ckqcx6gmTBD4cgLZNVhnlpkVP
ZrCQ0UaJi2mUX0Wq2PveRtGld6pYA7QHDN8waySmTT2kWnXniQbzcxm/QoeE+ZwtMVpka8NzhHU/
NJUB58nMSM8kWzj3e2xWPtZpovboiUDJqkk9JJGj3PctADoNCml1QMfsLpmFKTLuGDKEREkiZlc7
BSBlM67szWj7HvMUYN9ZpZyATSnXMx2HDQvXJ0au73bgK9iRfSUobhIqktlQcXG7XkOJqqNO1Vvp
tspwQtVdAltW1h4SZB1LU2NKDjUJOHb/HPuyvGnqfqMQ5ueUiPBKefzSBHlcgRG8uUzAU2DzG6Yj
7y3F5SUZdLlzJQHqTW+jGt0cMjw1ZjGhVxZ3jVH7pAuEaxzMlmrk5Nr5Hxo1baS+veQ0ElM0K+vj
lVoF67FmasjSb0UgYrJum4tuNg91mR2MuA+3ClMhJ6Tgv0oU/W7sCZUJo4mkWoRPQcVaBpeWQPgR
uXudNMNFZr6Nply+RpdUg67uZqXv0FKpsXh/YvFOUXe/KSobsJnnQ7rJHKUDWGLDNjGRkzstpLmx
ZfVqCIPFgReOa0yZLEsoZ61KMtDSXtcIC+QbKNhgHJW+VtdL0sqLww90LPZSyJRihoz0E6NGSdDA
66O+Rhktd2+DDqpmQFw/r+LCguBkST27DGab0RtA0tROrLGf56WEVRH5GzNj9OmjljQh+4xo1s7r
9/547QRlGylrpGVFu2HoAjhFtBe8EAcpswnyWGp6+dO8Pw9HzqLCPbA809duzeULyl6damjyWOJb
o1STmGm+zWjnTviIblUVHY2bxGh3UFg+QjKGF3Un7zWfNXIqMoLvkp0ZP0iK/lIOkHvQ9tnLtIip
hQmHJJyAiLcS8qTsedsR4aeNQs2JOjhKXkwWo6cVt8EykSaFyZ070I2JfWRUpD7lTpC7l5iF06nN
BmRbrvfZ0d3eu1X8oDVDfBBheK2N7ti0vjiWlddgiNKVFVWScZGSRbFE5IN7Vw2eG4jM1MiHc1zl
hyrorUMGvGY5ZEW3bpQGP3IeL/0En6CW9w/BaJGPIn1WcNaP3pCSMKLoh//fnFBl+//ZnNi+J3nl
B+XXP/cn5v/8sz8h/2EoiqUYmmyIv/UmBL0Jy2DOKgx8e4qFN/fP7oT+hyobim7b8ABw6k0okn90
JzTxh2HrpoWpDlKCBavjv+PS09XfehNQPNmSYWkWtj9LNn7zB2uS0XsF3VSIC9UmCsDAJj5JYivp
sTjGW3BQwOcL/O1ilRVOc6vftU/vVj+x5kwpe1N2G9Ys003puc4PjbtRDAwdG+rAehksQISFBHk7
6Av9R26kRbrL3ft4kzhinb7jBESOhoopcR3/UfkFysUxd7YDoe9vDaP/gtui/I42mb+jjT9N17FU
G/ZveAWcqoMiEmvcogp7ahQWUQ0hZZYKVZDmYtl8k+dExz0KXvVAuf/Xb67Zv8MdpnfXOFLocWVT
1tXf3h3ZUF+gahi31qPdHeTv7L68aGSKv9Xr5Buk6SRn+zYftHsIs9rBp8j9IK2tk/3AnGy80AfQ
rkp5Uo5ISt+T87iLrsDPqzNN5u7aQM9dBWfg/hqp3Qv9wQw3FJKJlvzMnvyjesdK1frykFutJOQ5
0Rd2YONOe6XIRjwKFQD+5wS1iYUA8t9F81Y8Jo8tjHh1x4wiMVcoIRj3lHzJxIxJq0dT4ZgcuzXx
QBD4trjmiM9EDogU0XLKh+JMXpFyqDbWnrzmt+xRIU/tM7zxddb9c/o9bhBIgMw6uVuDkGrK9++e
teWGdwlXsrUOv4Zt4jTOOKyYNUX54lscior5IqGW0g55YfXB0rExF5KTfFBTB3hM3+aNkS0Rq/Jx
onJpCyFWgKe826Rdf6RrFIfX4W6kwnzyWMtbt+wafTHv75kxnbKbvhnvLYIZcYLfQAhkLH4g6B2H
l/TdWLOidYOF/h0SznUy0PMo+2iarwBk27YWq0p2iNPTm2DOp+HnemmZKCAVYtBhyE/lqyavB/Ig
ruVbdzA+sjv3Umdn8dBRVWXalG2BfAD0su/JAjwn++7s7dtxy3rh0BIkirwea9wyf4/3pMBRLPOv
maN+hytvLVhhlgs5WRDMA0IA4yvlMni8S/dFYH7L7oJb7Z+sAwRtE1USqMcVBdPDuNHWPh28pR3i
tl/or8ov95SLhXEaXypvYTvJBQfmm38SrKTYtVXuSOlyZPmpM9lchBvz2CsQnzfDwSJjc5FqzpA5
8Vd5hTRMsF2w0C7MNHGr3Xs7k6k8syWCH0HmQWy7tewJsigJGTSPRb0Q2/C92ZXL5CLuaSpZj96H
cW6qA+vp4Nl9tK5wHzm1WWzRBAXEuTPOrBqw2a4S9WjSjFxJ4Aq26Ue3ZkUWbostoHyH+wnt92YZ
Au+zn7CLZOhu82W/YunJ1bGIv9oziwV4h+GNEk5xQW1wqeL1qNP9p3i0MKN9B72Pg6ZVTtMuBGxe
Bwj+O+g+gP4LhdTD5YjUepmt7atOqXPhn6p8aSRMrHdEbSNI+8QIOH1BY52uzB21NZCSTMMVTAGn
YeuCSTIX5bI8Axhrdv6JxoMC7vhRrR2Cetp2RX+GrkmLqxX13q/40V8hankl1SLesBTc9neohI0N
yxB9Fz7Wb4OzHbb+o8YEOCeYY+ldzNrx6gX1offqW8JJVy4go7W74Rk17QqMoH1lXdNTWNwM5Y5e
Sr9hLYu41rqozaN9bU/1q7+fePCvw738zJLZAYon3ysX4HL/+v7I8PdP6BvLUoRO8c9UFIVh7neP
uIhHS+9I9d1WXu2k9rgRiflsBdUPVuD/ior7Tzfh6W2mTr8tM9gJ47cWPH0sSFSuAmtL6W7TW9hD
vxu8/musoGCShbmUx4Ih/j+ECv/FuCPEfx5dLah0MhYAcGGklMgTUexvxDDVKzSjB3WFDTV5pgTr
guxLwy2tbZojhiq9KTr9WDteu/lT6Nmao1jvmdpRzCW9tzUlaob5cMtcjKxTvgnxr9m4JlcY8q0q
H6Omv/QYapaFVUIWVwdqbjIoK6sXFpI9BQDGmMGmK6pzTT1iHdOCszPtwEI+vFA+LY5aR7NJDc19
ZEAapK4mcprOOFGJaZDxRcdphsTWGu/rJHFB1zDQewTCkdU7WNljPS1mPL0SJ5v47iKErZJE5LWU
mpfv7Lo60qUNNsNUXKD/+Gq32c7TL7SJSMrV0Q92yyJtYgrl4KpJ4JLoxGdFvZeTSNmo8rgzp2aS
AUNxoU2RNYYLdAuvIWp7ioxdzLWRtncB9X2Hw04ng7VCaqOixCiM15V0FTDFzyKnPo1xLHeUMviG
Fh6dRQcyIMjkh8hwtRNlSsQXI9WCTIh8kenSPrKGrV6UVyOe6PJDsqY1xExap3ciZda3uGH45Z5K
+BNWfKj8XlzTR/OweAtp1DZakcBwhvMNwwzOEvDyU12ZJMqN5JfKHQOfqV2GEqY1+oaPzu41HNYr
DcYSBlAz3ratgMZU69UuIvSg78I74l8/bcEnS/Xxpot3in8EyVrJr5K4t62eG4xno7iEbX3yJVSm
NTXotQiMpybQx5WWMFC4QLFjg0kCaDLKLBMewTAe9NF7ALwE90M5y5a/lQb9Tul/UZi5H3NJpU81
PCOVfsr7+N2/NDKlI7qp972fPoSud6M6/yu0+oLgnfxp1Br8EtXz9LPWrXD/W6sxIM1RT1TH6wna
1WVSitwIQS5DQkqQqo5iDnGbcHBcN6skDAl+DdHI5fpjIMYTDb+GRgxH2iIiPcykjRRr0rbMSqQS
1A/ViB5Q2XRPKZkmsjUB93OPCmH/NXCqy1J863PxyzWHfTekwCPsiOUqCKOoYTHnNSUDhXEHI4Ml
LSNDfW45AgML3Ji9Q/AHgkeHSMd105FVSdmKDgTufCfHOkXC6SaVm4mLtZBdad3HX4Dc1qbWLFVf
dzrc2eUYL8k72Wp3BtbBBHQzlXIak4RbRIVj0QrTSTzpepbfJH+U5Fl2wdJVqDlISxPQdsTEK9W/
Qv997B9YtTtq3z5aVUdrFRwq8RAayIQJZVCNVB+ZorV9YBwSszQOKkZTgqCTy+DrIWUe16Q/RWTI
wigb9UjgKSUcYiBHRKyEl+/g0FFmyfXWQdpQ7ISRDtsQXF8VuRp9BPTjiDTLeynDvoQT0XNgN5bL
jILqHje5QtaUDcJDhSxutQKAIBwEpak0Wlw9IUl5urIUCFIDdXjy7MR+fjAG/HdxUDJnExCINkVt
3bk1rkv8g5UTKvgotUHNV50vQynQOsQ8xns4t63mpwLrOW1xJWRBEh/mZ/6dvfNYbl3ruuuruNzH
V8ihyr8bBMFMSlSWOijpHAk5Zzy9B6B7L3V0k+3230EBBElRJMLea805pkbu0+daK//gjAj3MEqJ
SQLBaScFRhevpBHn1zGXz96K3Z3fyO+FJwsrGWCgc42ehniTq/GmIhPZACm+oN68rI4ZzZVFsMai
wZDRfZbvx438HOYOIpxjfOyP0mscLao9pUXdWlrXI02ryo6eh1vO/eKAxKv/IPbHoQCaHOALPC+y
M11W8RkdtXrlv1YHddUfGzqtp+wt2TNkFxcatvEnfiP9ydxXt3BvIWnCKOA6f2Xk2IhAhdiJRGeA
LwpZB3XRJWE0xkm8xvMhMTyNlqW+YziLYBnnoWlspTPFGI8mxKJ8lios5geJa4K6NBgg2pTktTfz
2vxJCPB70D774zKiNU8NteGF7QftO+2hA5aLD44AP1TujHpskNPxiezXh+yOgbx3TQX2wVgba/GK
eKyS6Gu6MQw0lI/4ZQzXFG7exhe6E8a6APkpM9KmsMOwmRr1st7XG2yfgCnavdzvMm8Xt1xALfph
JyNbltoaEkgXOZ68GrpNb64URleUY6u9pG5hbg6cbfUeMKp4LNsF11JNXGAfQzdGgZX+aW5O43PB
6fRrDa4Y/9654Nq0TxwY0+aKpBMU1zR1JExhwKEL0B22R1raY1yvafExOD2ZfHIKS9s8XJRPMgI6
aZXSxx5sTIixZguE4lzJOzPYsjhiSSHYTSCIEwgaZONl98R3HHF+oZYVF6WyIfPX1JHirmTERcCc
WodmJ4K+wAnOGd8Wo8t3UABKuS/fYLPz88B7JzEoWhC/E18RXE8eKLMQPb3p2m1vPQunSbB30rSd
/izkTrvhsEiELV+x4eFiuDVOoL5qrn4OUzI4DdDmFzU2IsaM5h2KPkwZ4ckk2uSn5gjn8cG9Yv5U
gb5m1n5T3wGd5G97Lwx9n9JDvm1/MidLsW+/K6vgpB9Jc6NSRjDCY3eP8omwWosG4QJhcrYxqd6T
Pnyfr4jaZqpFRfWZM0B5S5ishctWoprOj8Z00y7uC89Rl9oputcYqo5LGaVw6KB6A/X32BogRDY5
n3/H5xWbIwwbzkmGUEgT6oUhLu7KyEZfZxTr4p7a1+Bt+Td567a9zqQn+iOpuTBNIMnLIKIxYPMl
GkwkT1FpawepcIy9uwOFReVyyPilVrxHES35gdKl6D400YM30vGz9WgdN3vhTU2d4MYjw2CEzL8m
CK84WVdDgvsMedyx3xKiWi2mxDRnajQJC5zN+waH4g599ZFAOkY28c8B8eYTmTfxwU3J11noqFcY
bKfb7A2LHajtDEkV7ICF8cRxNQAKCMiltMkXFDYy14zmLXTUDZy26uBv0CUYuPWe4nWt2wwGmIB1
Tv8Q4Gi/IiclsYVuGSmLqoWIR8IFcHkb2xmGP093ukPBhDxdYrPiqGGKSl3AiV9Qf0md3Wu2f2ZG
nu6i6K5dM8qz7kzI+I8ZI5x+bdrKlqLxk7SS1/p9vKaY8wzXaeT2sY2PwUq5T6krOMYBLLIz3naJ
0xODuCiu4zPzmed6FW4DREnHiMsYeZJL+rzGT7zG3iY5qbxv+wRR5IX/4cxMl5q/v2vXBAx5oKoP
cbIcHWubZcv+imzaoaRku0qzlXhyb2gnkoDCrC63uyXT8vqmuhKeUdzcNmw8mWcrW7z422rvUkhh
mHB2e8fCa8lVu70NB5CzaDndrbWy3mQneeAWWl+n/kI69Kvs5J3KH5joCd6Wj/S9rStIgirDrfv8
jWr3kSuseqecgvtoj4NfJppnpw6OOyyIixqIE48Oeb3NxWv9rB6N2+whQVOFfpEYbQ/kL0b2Db6K
eIXFck8v84lI3/GKKd2JOwylEOaIwVsN+19eQIvyOVkNpIjgjOwEuCMNgy3fi/pEbyNY5NjbniTF
QTARXZknrbZL/OPCunU3vrBBJcLvRLgD/0sWncX+kOH2RQxHd5iKQrNKj5RVOjoV2YFZpfSzKt4Y
VVjwhOqDekawTCd1QSzPWV5btzhSpnK3jnXHpqGHTDVwymZRbqHWKM2iPwSbgBGBdSpOsElF9URZ
G2K/+UHXVNly2HmP44/kNF/mVMfbJS9UV3CUSy+JR+NmYTnDdbLGVH/2gp0ivZE6F5pnrzsGL4D1
u3g/4tf1SR3cm7jVYv3IxZ98CC/aIwAhj8L2hI9FW6xNw8nCa64/Fgyc2LqLdtBKHPx7j4K1ZEbQ
HePnKWHzSbqiAAICD3DidlwVZ5xs4ImTs/fCfYmLgaK8EgfaHNur7IYQUO0HcMnKTh7JOjRxreEM
4gvoFiG3Mq6PkOm5D+uSE9/3+b0HYFu3I21tcW/JVtxUJK52z+FLbdjRlcy49NyTUH8rBFTD7Hqr
cMSGwEvKZeOMZBa/QJEElw18PX8r7rOXzD2oD3lwE16bdGe1jbYJn6eBJ6Kg1z5bEB/ZBkv0idEu
vBqVzciN4lHa5Cu02qg1kX7ZxUZc11ump80xQANSrgkeat5NbUlLn8smQCyRAJ5nApjGk3ubbgzH
fW7eaVzljALuCAad+AElfuEFWaROcm+ItnudnckwuMkPyWhHr3q0KD6UVfNCZ8r7GHbJq6ycE4R1
TOpwWh7bfddxSC/iW+55wRkZ6XUrrrVgW+8CZ3hR0Vvdc1VXEMrwrtTGTtG+vMUyy11E2ZgPOmVK
wiuvKCi9KivxnQ1JW3fetqfOTIl1CulchIUTS7Z7J1O93Gs3OcUSf+XH5+SdAAaEGsm7ZsDrJ+AS
9dEKuWW6UoyTt8jb61bfutwWB/Fl7karb+0oMjkRF6r3NOLXwuRMM9TJqlXGqRcwse1QoRUdQewN
kZAMgYqgZKLuGHnHTZdMt7UkL9QjNrj4CVu6eyyVj6r8QW+vvOZ/IurXoIm/9d4Zw6RXJYMEMlnJ
q7ZjRgk7A+hx6QCqzJ/DhjHuQiVJkok1HUOmH4vmHiEMx7F/1x6gsf7oXlwINZ49vhXvzBrJPcxK
2/2o9FXPjaZjzgyQbqE9eihMpruQTfDADuX+Mjkka1qQEpLLRXeKGGaUaNHVNS5vBHL5vm4XQCOd
UQSuuVJ/iluGiMG6TGxvrx6LDQU/Li+0u0/xc7oN13jAq7cmdwzKmncF4jEbLT13iitzXZxMcy+u
+/f23TxxVAqE4N2NR/+Y/rDuvKv6iDFcfbO2wUN5wH9G/bx4QBg4pB/SeA3nmbxapl5DuE0zEHer
/odh0s9e9RZTGVhpHOhCteyDBBGv6cl4OhGvjTL8TyQEmrfDFWX7miHuOy+WyOmddkhifWyTWliL
FTAGGArVopn2zov5efPa/DKjQ86RRlHFRZksAKsPYKzNuzMUDTt3uI69etMloX+uRMLyNLDfk1c4
INhtUReVujTFUnYMme8rV7x+neS6tAwBFSwQViPPufL8nhOb6BY7yVGh41o9B5a/1zWTz2ZhmhaQ
7q/gW2gApUVr4aaFukQjHC3kNkqoH2GJhtACWzdkRCUY9codRKcyzBJDiUgxytL4l11a83VYP0uR
7jtFU3W3UoKyOkGuVMhU2EWLAXdNY2tZuGHPTLi8rfDPLTMXhpavcuMS8qU3IHogTAQ/NQIM2TJK
p4tLiuaym6yUoPcfgmClFapqC6FBHqBHoEWLdBjWNIyRIuVWiMWkvikYHZmKvyTODh1xj+8z7tEY
iKCL1Yb7eh6NFFLMbu9PQES3GO1WlNyjXynPujq2dL2JI2mIYk8HKpmqEN7kRPqYuQHugeuoX+xb
RVxKI6rvomCE3GXuOQ7cF1VB2lbLYCjp6C/0kOtfNWqrOFp1EMqBpGTbyNszv76ucxEKBna+5SAn
EezfhJnIwKAiqdWt11n3fmKg6wT+5LfmrjK8g5sT/BilMjZhkiyTWr92w9e4KcGdWdK7miP31Vp8
gkDww7XoBtx/cQU0avysmkxWADJZ9mjmArCVGhe629+M3jnBjE3A6VMl4Fbrxfo5nbiaBLMHoXtX
aB8w9MqF4sUPrY/4risioMCl9YEKYC9hZV4IwMOXIvpiNyH1tujBPMumwNR3fBRqs93UPRoCIgA+
RlejjMRsyPQgyXSEV7nU8gglui+I7Ng0oVDZhWBS+9Y7Ogxe90hOYM+Yk9kpIB3ZQjrQ98DzyhGE
sl+vVBBxdhASmlH58kbMKU8HCs39iCTqKMXdXcr7ZnzsCuGxTf2Tzj20tRSqjW32WNdMxubXkgz5
IZrbSMq5WGP7r6inBQYqsT42r2JdLPBPiHe1qD6lfbRpkJ81aOgY3hfcdYbReuCq7KOQ9vgExg/J
rR4zDUIDAVjLPGWIqmT1fVoQZZKqCmPtznore1IC3TdVZ2gctM3eyBgw5wkdBHWBbfTZiqWnsqHi
iLIDSw5apqgbDpgSV4jaiZnzaaGERQD/OI7XUpl42xtUoShiBmZ0kY8GUQqYzFSoywvjbA3GgxDi
Y22NkvG0SOZX9xb23GnM1IXTQj0oqbdaUO+QI6Y0elptoYb3wG3QzyhcUmICRRwf+tkSjoRTJ8rg
FINcbwjd0hdWGui7VuIGYHh3DemVa0NZt8xLw7oVwQqL557bVFWh6BeCO9cPXzVcnVSfSNQz63or
x0q0VqqceY1sWTbqaqbdnpJuq4KKXkAHkUukowwFEZ2EtYq4WJZek18RPXoOuvJeKoapTDYg+qgk
sIr1jdVViOPE7h4ZJMRSWWcmY0yo1oq2hVuTYZbRThYNb0P0meaR+JZL2Vnhq+XolJH6qAxptVKt
EKw3j2EWMx6J6cVwDU8OVvFAbi5kwzR8NmqL9lXoDic1nWK/zLu2Cw+jjkpUVrFwgGxC1+YterQZ
joaEdhlOoP6cPqBATPtKtwK4nIYCWRthvEqIcWjicpBi67WImblmfnLf4zEFD86o0lLKBer70VZB
LeeUGerafffhQSqYVfMsDO1qQOGlQ2J0QFjQS1f7XdXuTNxePi6XJq+fRX3vSfmJvsYmNwoOgLp6
t3oa9wkRf2S1G0J6zEj8xKLmHe2bzNS2iMVuRcs89TkKsU6n01aL3TYpy595vLMG8dXzEm6naQOE
O4C6LVQxxSYjfo6EVRXR/S01/xhnaF3oJTDgYYozPL/qg0U0HaSUoPILG0APozPMFnVDVaQUprmq
2d0E2EcWURicxRIIZkywhFLQ9u2zxh4z69Yrw2QVNwM31ijfVNW4rXVwqmGJsLwUoEiK8U3f1s9t
HuIGTEaGJzJSc50xUZK250wQXvspXs5Xrkg8xy4ONba3EGhaDdGDIVNJ7FemYPSruMLxo2ps6olc
btwIFhcIVxpn0HChZBjLzErus77joZyyWtm1+9j37kXSGSuosVGlwf/tJg1+11H9beV1xdVsoRN3
hg9bOUmj/BCDE17DbCVqKN5pGuF3oxbsJW8UtqEonROTMWhc5/ddH0/xcvVtr1DBdTvj3HCc2oSr
4oC0sKNU0dJsYuZN9Fo9lWlVa5DC4OYrZOxLN8g3igLbPafQp8RklwQkEytxvm/N4Fbg/38IKJ5H
WfQE8crnTuwzWuRGJqXgCVOrE7dqK+5FCy2grCSUkEOF61SpBis/Z2IPt4AJpgssJxCabEtO87IZ
gxS3RYjrKW3bK+yTuzYEu6Z3MJ492SKetpNgHUN3HigAQZ1haqgPryqce7RkyRSLGW1HUdokmblV
w7pxTEGC4N5EaDMzHS1jv+xQbKDHHuxoxGFUkSyMlnFcKT7zMuy1BJGHwvWg1slWy1V8cyTELeCd
knmMLRBs1UdXtJRxkbF1d60gao6p63YxhEwdquZYyT4+jtZ3RhUen1nfVolJXbMut25jbmIjoAZR
aucu4Zabj80W0Mkp4isi8cE45MAYl7nHzYamVRwHt8VQccZU2qPcEyUsRslz5Ir3HTbftaZrNOqs
R4PIqZXc9vjG0EMGFknurac/qaDjbGx9S01S8NVCVZrMKSt+7m5FeNQT8mFYLDo1AXOqWWtyfDMK
wt7Px9syogPBhV1THaB5jADU7s5MSdr2TOlnkzTlUYWIRB2fFCI1L1atW9/guiUJ+g1HBT6AVIfS
OHwQP+evTB3LrMs3lKmq0/TU1ySyryk5k3WlV4NdkM5GKtwPoyi4s+kcEthYk2XdV/oS50ASFbbc
grdMZekepa93AJ7MxB91ROai+43D4DZKwmZFgwa4iDkFB9LKjlokEOMqiF1gG3Q0ELkJCw8xLogT
FBhSfjTEflg01tmF020TXTiug7S9apWVYAITlvGdrccyVXFJk6A6r33b7OMMfGDGxLWI3gI6Q46k
kL/amf7XxfyYOakfA9F78YgghnTComg5A7hgSU5CltDKleRnsQESVunpDy0TqxW6VBnKGVmNYuHV
RIS0VPh8EJ8eZOJFCHhs2beY0gIk4mrMzM3L613redlWpeqkTQDIOV51XhAfeBYSmLzjxISswqFM
FzIq7Z3sQ4ucF2mK/qR+Jn4Bp9YfiwB5gTpqxTas9HoXT4tE7vk4BbpQQxNvks6kKqZo6bXodjLC
YC06xEWkrudu93+D+/8V3C9Nkq4/hAHL1/r1N1LB6TV5/6//ecq64X8c36NqiH6VCM6v+53eLyrA
91Vd484v6pNQ8A+EgSRa/0E2ZtBEw69myDq7fpMJKsb0IlE1eJUx0QWQPfwOMYBvIBP+YSqShRdM
Ivjjf/+vX+QS1bftr9FnpvUtR4TJnDiJ2DRV0ySEdOo3AUURqvHYeWl4qFC6e4XuZgslR0ZHmMUh
5AqCTFsQy50vWwXeEKtSEP9IODYZTvikVzuFr/1QEx81ARauDkwgd+Huc6GQkYPA0ETQkwwviQQ8
USHLcWelRUUxaVpNTauVnHm1cZmczGvzIkJ6bwvw4qlpAw3NJvZqrhTXRdJ0q+kc3M0LqaqQqM2r
uQU6Nkh+Qu8GsTmRzeaF8cfavNkAa3QGiRGMO/HQRg0IYdoBTsvATFBxm1brkfZomtBDq2du4QS1
nONVL5vzmkX93HeHcRNogPu8aaFMPL3LQmsYajeqto8mlmY/kULnxZzI3gmasBoD5BTT47mr9Taa
isAuWgwWFOx9lvrMHm2z7CamdbpyW4XMI7WF4/m5ajRyt41IHMlLnPdKBey34MbwuZg3wyAkTxf2
aymYTbcHzk/FpiKXd9CEsAeWhPqEdNOF5rrLMW9/1slwLTRKxw07ZQZgJcfab67KUPRWQ9WuTYLj
F4YQoTVugnod9+00XVhLbiluJDO5a3x6K7lfnjqJ8udgFI6Yh941sehFXe7HNILKOK01iZetW0l6
xermGIow1VLVdqVEkbAQojFxsm6MAwa5YUzYw3zhnn+bUC/u47Eu3JFunPow/35wawLgXxgu62s1
63RajzXtu66hCOcCmrMx6b3XWVqR6xc0O47nZjevWX+sXR5T8o5y6mV7fs5l8/K6+TERjC71jLhF
Zt/km8vz/uVtvu+e39aTfTrE8+rnfgqgY1h++aza/OG+fYZ58//9sRLvHxNwksUvb5CU4m9fzbfH
Wuqba0GzVplBqjtf4uVr+fwKLtvfds+biKMIAW5wUc+bfifl6xJmRjydLsF0fs2L9I/NqPJhG162
591lGkajPb9m3vP5pMsr1WBcDzXVGF+mP/RXb/vtscufz2eW4rfd8+blOZdPk9aUPQXuxsv5KfOO
v3re5f0E7ECrMrIOl4cuL708dvnfLo9FlXxVYrLiCJ++E1k37jN4hozkf0e+51VWis4MKgfo9jv5
/MuqPKHvhcG7ClFJr2S9AD4gSowedOKqPon0l3ebieiXzfltPynt855PFvu8f3Ah7dZu/Ela/6vX
zY99vnh+n/mDfL7DZXtem5/57bEs6eUtlcts22Hi5Ar5QtVq4mcyhcx3oBh68XM7iEHm2fOuL6sz
Rj2Op8vo9115s8Ftsa4nmm5gTBeLYQJHBAEd2gtYt5xvCV+e5M1PvUB3L0+dYbaNrkqrIdLwiQNE
j6fFjBWeF5UUcIVmBN6sxqE6z4/Nz5vXtKqfCjl/vGR+8WXz8jbEcvz2rj6cIwo7smaP07dDfGFL
pBtr80LLrBZdyZjaX3bU1dQgRx/eSFG94wr9dfFXj9UR98gSAfl0H5yxz/PazH6e16KZ/Tzv8aR+
k6uttO7rCE5LAEMVYgtJ1VIanL4/+fN186PCfFiDZlmFcuxT/2b8MC+aFvhpknutXfvEuDNl+W1B
fZuL4rQ575Aigc5knj2KZd9uRQHO67yQ0eTFqJpl09Es76mfviqlAvyQV4qw86gMOiCWKA5J+EyN
jouTNsWjd+R1fVnMj/mZ9iam/aQClsddb5Ac2E4LmD3SOm2rbTXNAaJpkD6vhbW7aGFgbIfG1Hbd
tJD6Gl0gcwNfTDqKVa1crjx1vCFqAY0/JWCyuzhg5t935k7H7sgBMz/YzMeONs1e6IOSsc7rFVJJ
olSnuFB3Je3r6SuavxiXKi3FO4NQFFHdWY2l7uY1n2rZ5xopp5kTNRn2qwSavz2DseVRnZp7Ey1b
hLnN1CSjXK6K4dIcimoj97hte1Ktb/misp2mCFR4c7RLmlYqtOmR9wG+owAHBrp2esoKFNQDaxcn
DY40YIE22X8CGUWQyXuhc2Z0szqP3mao8wXl/PngvD3vmRcp06cIAj8UByXrMVfM25f9X57E9Jou
8jRCxKaqIwKrj59vOeW6LC03pG4kKLem1KH/hLsLYN3gcqIwsPlcIAq13bxTNlKy0SVP287I9Hnx
lwT1+ZWX5xAXRa/029Mvzyl1ih3yKLpYX3/HuY/NlCgyb3OUoezK/4gamB/8sn/Q0Y6DGKVs/etz
5if+Xzw2P+Xzr8wvcYPup2eR0jhvXRaXf7XtwRurQ4JLcPqi5m/r8u9+25z/0UhYa+O5nrJWLgtp
ugldNmENZDt3iuSQanellL3OATvlsmTz3ezyxHmtN6bslMtrLrs/3zaIlXTz7UEDLhRX3F//7Pyc
v31MZwxvYwld6aJH6azkSJ8XhH7xVt9X5+0UcM3nk77vrrQpHuDv93950+9P/bL9ufrlvXu556wT
Gv3zrf+0f37qGGQgbKWfX/7GX6/+9V+6fOhokO4AkISrL59gXr085ctbzHu+b88Pfnn55/4vH0eJ
12rFvCsUIvnLIv5jMwGKpRYC6tXpocvjlxcYqoiiaoxBcv7+HiQ0yztZi+kHz6vzniY2pc8/kQ0T
+xoZOyPX3byYWeqgS8pdFKrIiObV+cF5N2VdZsOXZ85rfuxLyyFOSWG57NababI87//ydvLEa5e7
PEc/M63O+z//0rwdluPdSGz0ClCwhTl0+lzzy+e1L+95+UiX3fzcN4KUkl2X9AIkKvlhPlcuZ8S8
qXq6hLRjPi/0NsxFQp44AedniUluUHhmFMLtNIV7XTId9ucRUDdNki8L0H++baWNaBt9gTllBqLP
APV5IbQwjBfzajJGmmjPq9Z72WjEzVotd5l4OmfUKeUG0lXOD/r7ZtKvwnCnmSYUOMI6d5XpvzD2
oYIwKIg14IQNjfoThApEqYnekXkUWW+hBJekvLZPiA6SfVAhVKgl9cUfVMuZ59YRbwPxwyJHwCmn
/26evl8WoK+JlQnIt4XfRGhCk4Z7sQFgFHkMcP1I2ekKN3N9Uu8UIc1UsVl3Kno4/hdN6/cVqQKi
yNCLY4dOH/g7uo+joAEZi64uc9e5FDHPYkmU7wj8onFodRT//rtiNxNC/6VipxAxDaLz7yt2j0H1
g1l+kH6t1/32qt/qdab+H/oMsiZpMs5O0/pSr7Pk/2Bq0ulvqoqpGvpkafrd1ku9zlRk1ZTYM1NH
/6jXYetVKeKJlqZPjiGLT/itPvdP9TrpV1uvalpYhDVFlFWFt5OwF/9qPJIl4AyN5usgOghSN9y6
v1LrG01Ky41WIJZhiAM/F2pkLo3KNvXyCZGM69JQQCWo3fHL1/cXTqhvDtzPj0PlklBSSRNNXZoI
qV98UIyy5FzOE22vAJhfDjnZvKH8ox2M/EpMX63czW3NTJgrt/kVVJL480j/pZz5tXz5a/Hytz+v
gnS1LLjieKZ//fMkLI8VRh0Vqon7nJltc6v1OFCBsBKFBf6n02vyb/P6UGlt8FkX/9u/DS32q8Nt
/uMcKhwrmqZjAJ5As1//99LvfLB0ZBRFSae9Zu4QrfUBMgFDfs77QL4DR7xHZRohD9oJYfhTT2Li
sMJkH3K9oJselKSlij7+kGrc/MsP86v97vPDSQiDKB6LFIrnD//lh0H/0Q6iUKr7mKhGJ6yKZy0u
8hXJMhJcmkBYNJUP7Aiep6ARLAGVFuUzgo+olW9jyDBblFBFhyL/nz/XHEudxQORlxPed/5cnA0S
niaSq3VzOl+/fmlMcqvE6AP80K2rQj906b2isFkCE/wQo8i7Z8KxVuRYIJpT7ZZV3Gq7uEi0XVbW
wTraVKEqb5SKtnxcDOCwaoMu/eQfM7zwSiQ3ympRAjblrZIheiYjQESiQhRBp/c/db/Uz032TPkD
VBxupWAcCtQSXvYC9OJeCGX1Rojya06y6EiO7FKsQ+msiyHMHhkZojWcGw9JXaqWZzejtRpUprL1
Q+NZ0OVHUKnW4Z+/LWmyEf76bekip5UumpKhG+rUBvj6bYWSj/bGc9U9t3fAYi4aMhhk9TLia1wQ
CQ/1Aw+6DfAfZF9a/sgQPNn/vx8EMjNGTs50TqhvJ5oXKmLsD4O6J+WAKDPRPyaiq9yMTb/O5fp2
GKO1Rpj1HubMtqZ9S8hEf/fPX8avTs/pyNFFuh30KTDbm6L2zW4f1Pj99KxR963rfwjyhqA4JPPN
QNPNulaDkGju/N8ub3++2vI3dVma/za3hG9Hq9iGqlHLsbpXRG3Tl5m2FCr5NvPM68xNhFVoiXhN
tJAgO6Rq0WgcRUrHZSEpD2Wp/cupI//5eqOLimxIQCUmcMRElfh6MJgupNxRkJR9BkQ3izrloFj1
0YyZv4axdSOaww/NgIFMvxkVXdABfG/TI3OwcVuNpPsCv5GOTY1Doxqwk3TmEDuWHt8o4kSUpYm+
KMrI3Zp1Brm1otyYcfGWEGJyujX/4g7+Fl//+WuSzipTF9NFVf5+ZLuyJLsuIo99pw5EBYwAVEh9
UBZa7yfrHtFt4VrmIRewYxdarG7jSmuQ2OsvjMOKmwpuSpfjg8qbKF2ZI+ocpaN3nuV+C71J2bfg
p0GokLYs+mi1EwnvRhMNDCM9PKrGBJjVo2GhEaqyDq2q/JfLLzCRP523MMst1ZoOV0P8drpEsaX3
SZRz3ERasekhONmiyMft0ibbF+1T4/WZ88+nhzQd/9+vFbpOuoZE9rcifz8/iO3DPmkUyj6Y8+Q9
b7jOg/JayoH1WVqJ0yEx/bUfK+Z+XpgoZPWfUZEm/3JTln6993CjV1XREidqu8xn+dOZmvt1FhdF
LuxqF3lRIIm3KlbotaF7CHD7oAeyHYqr3DR1DEyCcpSrijthhXvKlKtmjd9y6Xmld5tKbfkvN23t
1yvq9NkMk9EYgz4uJ6ry3ZaOnFSVwccT/2BNCRex4UhaHdpRCwlBB69KngIJi3y2o2jI2NDqZpmT
D3Q13Ve8jrxCtHriwmsVYd9psCzgFW601iMTG1Z65OIWKjMOY8SaxobgJwfFLXJHr2IiQjlyEQ4a
xZ/BJZ+50Q59EXtHC5YZBi292EzBKKR+uGcR+wCqBrBNlbarS5yqFWTkde9jITSncV/kM3FNoh5L
dJYgFrSi5TAGMvHYmQNi2Npg1Bavu00gZdknDuhvhz38hL8eaRpDX9AyBicunntF/5PnHkghkMNE
UXeeJ0Gy0PR7cfTHVRYg0tPT5Erp3Y6bdgPVXqgnkZYp2pmuhzYjNB/XTQnsOwy5jxRij9HK1NAc
ZwWGAWWItiEw8rge5F1Qd+GKYddLoibbMYxotfbQafy8V3ZDqBPqZujnvhODdRxFFHEJTFxSYwUl
Lhv0latw3ekdkUohKnMPX7IuYLTx8T3bJTVAe5zLndJU6QznIqhKwBdFWrb7MFaWBM6kC7FUuMnk
BkVsdyxthaz1rRADcuhyJdsHPpJZMyitXdcjku2GU9qNKzdukr1MS50wHr1eMTzgEOqifV30CjhY
arOUW896jbyrUOCaBuljnJPBOvrpJOW74bqG5JZhURm3LwPp0iRT4RWVi3zR+gTpWAUwz1wnEijS
DH0hJup1zTX0qiOcetkWo+/oYt5tGf+vi9CH6lLh98o1z3AiBSOsMVTWgdoLhnhy7/j18GWSYefa
xYjFyOhzhj2UcXdKJUHZk58MEQRI4CH7Utr+teImDPH6JUzDJ0XbxKMUOFJTI5lrg/5QEVZDM0J8
zFDDwMPTXhviKJ28CokIFGg7ZCTarVHuIqAxRHyRYOl3uCkKZYHnGcdnewoaRT9WFrSbPmv3KTK9
GKrgbeeNFt4jd1WgRl1bo6vvhnG4D9OgO/QhtktN9Ldior+nvdmuKt/CBmJA1lQyZOiq1IRLw6+9
67ZFHSg2wUZBLPgSpcOViucMPVh7Y8j85p3CQL5ubvSojQ5ujLDR09zUKUIk1VHm3yHqNM4wAkrb
9Bh4JEm57nq93gawtJck0mO3qLwboXU/XFF2nQ64m4Me26IlUjOY1fCep95DlFMmyLjWBA165xpB
NvVg03wikAseTnoswg6/IvouHLU4vyLXwHQft3jth6G8a1BDWmW+bgRspGY13JiJv9agLJ8EDdNS
EmjOmBPrrnNYgzbFAVkbguSY+UkG9umIsTZuONYU/CEN4xmJ30axaID5cmpyKsXdskC5+3mEl6mI
ktjlSLVYkwr3wwrKap+NGTZR7sGWNWbXnZmduJLJACthtnkK9kutEgc6D9gbqupN4NS4d5XnMO1u
rCiQD2PHyEJhJr3OfdzcXdoeBSTmHUnFt5XirT21c69rHbDpUJHqFuKItvT3gPQaR0PSuqqIgIKY
BnUi8cZ9FRtQZ8PQh1IYeuchLF5RcFebkswK4CPxqwv9nguGdWpVtYCwAiGpCUtjCxv/VbXcYV8n
2Yegtt3RayRSkjLFJLRPrxf0gYI7T+MIS4Md7bvhQXVvSxk5sNc0xs/6QI6Mf5OhWF7kJgNv5Dzl
VZVGS9xCNGrEFB5f8WF1knCMteq1iuviSjXIkG7GN09Mu12KLNbRIiUD0FU+BeKWdDzjkfL3SyAR
uoER/+r/8HYm220rWZd+l5rjXxFAoBvUhB3YiWotX2uCZVs2+r4L4OnrAzNvZd7MWn9WTWrCJVGy
RYJkRJxz9v62UzFLACiH+8DzswdSDiFkuNbZXhW5oPVAQjQsgUtDAyAb8tug2jkQBq+WAO+68UUs
tqVrpNeqMd5byuHAntxmS7zIloWg+llwpNhkHUxdKeunOkNMOHrZFbZu+GDGWLrMpXwVOg7RQVun
0Vg+Ynu29mmDOVIabn5qRrULm/EDz186FF3gl53LRJnwTsTlcJQG6VwTT0LLDh9SX3fPln8oQ888
OD0CYmXjGemmCjZ711OGVqZ8K90jckFk6hIcCe3bL61K9dWQWfiOn+QXKYDzxlvmjDKaRzKWg/Wc
15gBmRv674OfVTcyVfNdSpjvrmRIisfPKPEKgNJoc5hXYfOVODYfTWbUHlu439di9N/iuUn4vI2B
paV6NGJnr1Xh7Rrd6Y1V2vNbdNUCk12hQFO4kbgllZ99jFEDAymNDlJRU9PVA4vaGKexl09NSBpF
o4Zr2HXeg7HgYPfga61VYkllfDD71c3YtqBYGUdUQQstfzuZS8558XXpTIDcWkElZXV6zmADV6Xe
y8KzL3O2PJU9JgFk8OOhKJJ2L9LujeaYe4kKr9o3mf9BcnX1Uix+uU37FDbYhAuiNLX1dVRyPNSE
0GmDxclaMnYIs/vFSDralZM1gvUP440B1IcghmbYl1UwUTPs4hiPa+VkmjeJ+RyRI7l1bGoJ38Rg
SrvB3kMQVvu6zN9cQ+dXq7uCUzSOftUMu01XRzMmj5pqsdZPHcz2ViG2RW9qX2vT+OK3eBNCY4S+
HkV2oAeQM4rEs23cklCSD6wpTuttQVYWZy1c6xEM9Ipb6Q5mM/l/NB2ILqATQKHVECBV+2Y0HLOj
WZE3KwtnL6Ks2BFItoaEoNCu1+LCU1P3OacmqXluIi4ElWPn0nSNGlX+LjpMSR6R19cmdmE3NsUj
IHjM0X2tSXfxruPYt8+cwwEb+fh0/RDzUN3G5OWoZhfJtjob9qHGoHI2YuoX3Bi2WJgrVbHBTMgi
FNCzUC+Agz1NM7YvDSRK+cYYEAIqDhpXqKExCpi91texxS3Qo9LmdRzwa2sgBJ2ifyMBBMHeNs72
GmeejGa+bZdxOrMOi5KS2Hdnl3p8RMxVQXWQvvPYVk2zHas02aQq7k+zI8XFHAE+DO1nY1rzRxKt
BzAzuOcZaWhcKkuHWxc6yS6Umc/g1r+ljUWjb6mrQJcWtv+elpdJL5XN30wPvSbuJ5tZFqMx844h
Mg6wzNVE/x5QrOETGJxaYIdQYIDNymk4bFAg2yR1kqCUNvEQgCHHGGt/y1HcXtPQh1bKm2t3z0wg
tW+dW7fmVeVnCxPWti9n+xTHpUekiJM9aHbwwHI6n8879rs2Nw7sjBJQpv8L/cbvuBonQMzqYyyd
z7rG/Mxnel+Gab+TvviRGWFCSVLEO5IJnzAH2kQTkE2JAvJQt1a7D9vlKqzxVhI8j3S//2Ya/qnX
F2Pm/V3I+pey5Yflm3y6TITioUYdpxP2DvWzwoO0V2Pxx1Bl8XHMMIsKAACddF50ofUh9GyH1IH4
w3EuazNMxxZOnUrPVCm/dbmQAGcWPzx3+GoT+OQKhwQM7RPDUkQc4uzDQsQGvqvuVfORxfhXYr2t
PzqvzoJCywXPGlr+Rven3I/CQ4s9CtVasQ3BGKumDbEJdA8GtNsjjKNykP1hNcug52u19e6t3AXJ
yzb184etAUslsT55Nl6Y3CarLxqr76KYvw8yPQ6z/ElOqWxKaML56zhPeP+9VG1VrY5F+24MYI+L
DCdRQlbftrU/TZTw247Yq30qGxi8oFc0L0al0Gd4vtlsqhqzXq3t2zziZp6avuZgnCHoqDu0mqnB
y4I5cJortY2j8nkUzTZx5wFlONnAlkHKSb3NCMzk8qSbuAUTgWDi2mjyHLMUiEc3Re2uJJ2WU+Su
6gZUkQJQ3ATVv0pVjwHk4Jr42Vvdvw71AhykMccTvsUk3AmFQ6MjihhxfP4U9cSKjIs+Yo/g3DvW
1B6RTSIAwJyk746zmbHJwlAxRjvb1wYWloI4WZgKoHVkilGywdEsE8nAC28SxjLOsjkWQz/pSWd/
bLKbYWXfhkx8FDFAKkhkICFg6iIFfzTcNhhC0RMpxYJOpbbjjOgd/C4Zdp6Sm6FJflHxHhXGu32r
wnI3tuqdjeGJs+inWpyKNYmdO3LrHefOaacM99kzkiQwCTq3Wrs5lEvzkpdk/jHqb/aM1g6c0DeI
fk5FZRUsoaxyrjgi7/0125QYVpUFLJtf23DCl0wrybYKjpURYV5VZL6KmNWiKAaw3251Udhft8S0
vFJVIGTqKtzUJcCaEOxxBMzfWSNGhxrPZIdXmk2L7MnBLYIw+0T9/2tirraNLTgR3ZwGs3bfkrCZ
91kTsxGk4b4oYmvnRNFV4A44WD2mxNEbITcV4XNRZ7cEQ1PNIZj1o1/tpP5P3LZgOVra9C5to4Ov
8QMZP2H24uiyX60JopSYQnwh1qdVF9XFwpbUFG6+a5uEvCfzoP1sH0oHJEuFyyeq2H66HqigHH5Y
5dOSQ9yefEaFmbuPDOKXlpL+rm2Ruz3acCurH7kxI+8po+6YmZ8ZeKw9oZz2atSC2tbs5Vx21wrU
1dTLb6NpE1rV59eIgyCh4uOxdPEkKLt2WWl1/HUJcCLfvNDGeT5ho8pV92ya/J9GiLuLB3KyQ55F
JxyssWNIRNnWWcZDpmqohgRSJ577XI5xR7AKIFEhMUE53+wWZy2B5/pxJlAjNeXGSoGVpSMAnsnl
GvPW9bj+ENrGiAmspBxXNKvwxqizRzXBUvEj+ai0322U1t/zBEyH4XNS9kx2l8HC4b0t+45zvl2k
W9GqATypS8UVvSgHCGKdQaAAhGbuu8i5pi27K+BtNOzuV0u2gH+CMWrl0SyLjeuM31v7j9zsPw0/
43gCc4YtzMT/uIs6demsJIfs0FpBtchr0qI6QdDU7wzCe9UUH90ieicr47eMWJ4x1XDI9SmHbQIE
vPwWscuFZkFegu88Gf1cH6w82y60p0HuLhGYbf9lSupd3pXjlRbo9Br5gFOoLRaSMOkSWUvT7m0s
P+w+WQrTB0CklDhxLHAyoa8+6HiKcxta44FxAeCDcciPciXxZaMWh8EojV1OxiluZ3c+uFNiBrpq
ftm+JwGdVteRZfiMGrwyd757EGOL41JUDsk3Or3x/8AKWr/KEeze4qh4suZ4IW/hz/u7XpGUQagN
q06VUFEJXGAmn4v7t/cbihKcRu5q460teEuDSvON7sY+GPMmvtUWcDdOsyNJGOFErB/3tff7iEb6
jMsiPla6jW6TSRqT6MTZxXpzu9/Y//srh1gn0qyA3hFp9cWa8Fzl1ngcHPKZuLaTf4oj48rMh2/d
qblmNVJJuAm1L5kTNIm5r5O8/sgPVT1AmjFyAgCTEZ9wikO1dMc1WzcLt2YhPqiKNXj/ZTr4dbld
4f0IZ1G61Z9dmcIUz9KeDJ3x2ZuOPqoOdmtMpbVh0F6RnGFiIS9zx/4tHCw/xnEsuwNGnXlLa/uh
tSdM4326yxkesnDC/XId4xNF3XUhFRycA/0xm20ms4fXNI0eB5D3kNogWgj5SFMGu9pCNedLP99s
mNJmZASZWHDH+a1rrO9zgpOL8uT3sCoyHNXwAVp7jLHF6b+Jd4VNlxovHq9p3brtqVNL/OLJ8dqZ
VvxEUhQBPfEDsYOBTuiIWgTYX9eVcppni5074lhbptbFiCabhkgnTnZGNVgtXbGl6eFddD30V69r
4AUN5SNywOVWk2UesEnpILH48ITEA7/Yg1xzXcwdRbR56oS2L3mxfM5WFb8yvSBlto+v3prC0Nao
Mwhj9R+hDJd21z6LzCUniKPFZiGa5VXabCZhBLjCiLPi0tnFI2ojNuson1CWzsUxy3AiE2isA7f0
OdHUfETjJjqLRKYnXaVYW+BkdP1ChhV48KA1x+pJ0CrbaLfauoXfXcN0geIwfcX1gvzEEfa1K8tX
p2ke7YQUT/IzIZS5zsNUE83kmTxk0ue9gH1zCpzmqRQdRu3Qk892/JLlXrOfwiT6OnbFzatl/KOq
D723muSdxN3VDYnUhtmPez4t3yojz4/k4kIx1A00wTlvj5X75Z51MU8asCJPNSNesdXsA6RAtK95
espNVV3suPrZNm33qMhpOi6jh4tjZnc1bf3hj+47URmaAZAsLjz1OKgLaL9aR+dqss4cVLOg9ZRD
haKciy7Lg0txmyk/epjmJ4AWMPSiKdozkkSSXCN+SToJInBmye7sdn6pOd730QAPJKq+wuKHcQQi
4Oi6mXElqeDVn7MDTswGzyL7f9/nxbUq6J9EI4UPdtevbR1+xx6YnAlweZmR6F4RXHyRuS0vUpvE
wdGjO9eL8UWA9n+RlnWi3IZZ0Ui1vRefZtVEp350HugURU9DR2pFURLIlcFyDQr6hw+1GAVApFQ+
dCKvNsxjSRjsBBDG+53335kQ/D54r+XC6U053XOsRPw6TVl3SJgB07DiCLCdgKHNJRGMo6/6E1sh
mkYsi2DWK4VJKtTWvnCQHPuFKsfNqJkEWMNEd6SMAtd7k7XREtFOG2MBQ1eVFUZ+yp/jNDlvuE38
Y9MW0P2qdoM3dwnqCdO9ZzID56HfgxPFqU4pn/PQxJWfAXvq4hcYJH8ITTgs7nwrxwkLAOPaCUGe
jAtjaq61sTWiMN5hbpQoqPaCOhQADZxnPo08WhY5s9ihZeJk5yXHKXWybVHFn4lFsgJOKVOVD4zz
FRAcuzwUyt8N7aNPQbaZ9JxDm8vin5YTAwnDYn9OAckNseMfvRUcqczBgQL+Xo8Ane43fI5eFpX+
VIbHSuppnKiCVsuyajmHiR79/atKr5LlOgWNXdI3QIIXVRdB0b8jpRBwtevMnMttrkru0dKMgeae
R+A6nMbOi+ySyziuQznq/glO0FAZu9Ej43EayZGINDLbESS4VdM/8ayrU/LZECzNIjL0wY/lqbBi
d9P7eX7qCAFkrOOQe+n87CKXfFfnvr7KtwnkajDK+nlq5xFEIYYobevHJI3oSY2bOIQE21p4PasB
QlgEEHfXWRPV/5CeY6vjjGf1EGeGX6Au9clV3cVYkOMCP8FSXdinLKMb3UTVb7vNjAur/5EuXL2x
BjUfMw8HOSXf7FhTUA5tDhjF/0I6VPKcQLf17OjXoBrnXM08Yo0dbE9yIRslJj8B2+VBOviv64Ls
39RA9VaX0MEKgmGOVLERfmpcsVR/dRLO57jRirIqf6DRlO0FWGGGJ/BZROa/W6NhXqbceNWtWDsg
2Meg0oGMIU8lApylJ/9RZDSo/BzmO7XkKU1orMucJWrkzZ3OxOoNq4UZfM3SCUIJ84LrnaKxnLIG
UQttsNmcz5Sd6JTT5cmSJ2PSIOK7OIgc9VIz0traC1QQUv3SBW26jX97P6RwM1PlxEGB/0zaNdxN
ziRiBgMiXYgvoWF9S6QpwNO2D71qi1OuIfvoKgwIug0YKXiEcdTO3tQ/ac0ZVGu09ByOofQX3Yh6
x1uaT0GTqMhdWrjN2vLRBaG/9Xc3M+NbrJ8XZIrHJRNPEgtBgHKGWN7SuyWFsk6VCdhqMFaE8jSQ
Q9wyxgYkVpst4VRmOm7KBIL3IqrL6Aw8Nw+QjksqQ1k7vxpVDAfXz54t6mwKH0I4jeorqXPYDgCI
elIdQzv8Ru4QSkTpT+CTgA0UxEtuKtal7VLrZK9JJpypq/nPGKZkULXsunoeszA8yPpHRzP86PgT
GXT4NAvnJVJjvuvN8BP08y87svL9GHpYGfPmI0HPA2OUwzWGU96xLnVQErtn0dTqwALxJZbFqzAJ
ioyc8NtUOMsuHaFz6ZYuwdSha8hY9oO2ZE7TF+4xF9beL633MIq++a01bWsLpHzpeBEwzkTCekhY
FahW44SklixkmErGPJLPEaUMIT4LdXvXWebNndP3Pl6JtFn7krbDT+J6eCv+nhJOCw1jJzOZ6ktY
kv/EdM9LaYokQNrEH0ub0MJPGnABWcQy5M14vAHO4mTauVGRXSjgHT399LGbbFsm0uBcs23aNkUA
cZdjOmG+qQiYCLPj5RpxlpyvkhbFARnZF3ji+W7q8nfbIbAHgynVkM2h2a8hgiSF0+yy3HleDPUx
i9FhPfBMmLnlfnZUtfdNC/hX1xGxHCoWi9VeKY3fdjqv0b9r4OGs7IDmNC0PeWlUaAUMX1nj5+YT
iRgfD6/7FGFn7nSvp02fkptkDvKQSZpAE/W473IAX0YaGaQ7NNPyxSjA6RImhlm4P3b9JM5NPTb7
mijSJ0gU6XqQpPnVsj0kzEjpajOI0y0SMJm+akr4CxxCC+3cbubofbb8lDOpA/0MZU26Y1kFxYpx
4myTLrwlvvubG/X9lzSJ7UcnHh+H0Y+ezS48+vaUva15iyuIpnWuU86aEBp1GpgEix8mwSG+UDMs
Os52pkvo2lCcEFqS2dkEpW9/KT3vu5NXIIJn99hkvftYV9AN6NNj1W3Tg8gpLAqT8kl2+SPBbpdi
sPRrwchwk5f920IA7CVWpXdVQ8z5Su0myw+DZVB+ULsclOqiS2k5rUpkWIxDUQPtShqwcg7j/BmG
DHMD3n+D/JKHk953CqBHhntvVBFU7+TXYFi0cqqlfCgqfbMHbwpm01pttsXPchkpMVK49JbhfUey
BSOmtsS7SbblFrQ89pusO9bgjobMI7/W0k8lB65zXNJ5Uf7Xah12hGb0YemK4AyAggzXoiOn0p9m
xbMBbjRuvYLw4GxZuqBP3XJf9T14SUc+iagWQekWsNNrjitJvQLk9nmcJYfSJ8qWUD68aETIEE8e
k79RCUbBTIlG/tCbHZWflTv8VA0c7z6UD3bleFcrGY8ZapJT69X1trLybR5XVmDKHEiwzQ7NDAkU
VFy7nCbq6Fjyz0G0eVCchsjaTsLr6FkNoO4a6wfz6B56XPPssRYHlpfDF3Ya4rO7Fv1hCYUodeZb
kQNCzrCG71u6l4ldM+HS6jmSReBYVKJFA2MRXoqdsLoNisPPHBactlRj7iO/6Tn0ymBI/JehtcU5
jCwiS7TnkA8AE6QpHkp7ioJ5zs5odaL9aLjFpioHxpLMw8mtW6GfbLphPLsHKzG/hSOvXIw4IgdD
gs4gOwlWzq2XMBSloZvZPfDKkXc7dnylW7qQnKHpCEI67o5hY8Rna4+kX+TMM1PdxO815MFecBSp
mNxsBbrU/biAaGnccWarcQiIIZrzYOKM3pL/ljBsd+oLAaSXzO1P5dj+QZx0GZCuDQpETN7WDtPf
cwJLD8fUD21n4jh4pJ3nMxV6A1O87+agieC8tSsny9PQR90kjk6GkRmvYUNIpb1rE5eJIXymR8cF
MV3+AnG0jXStrlWvsXO7JoREA/2nY5vHujqUvEqPBkFF0mrZvFHPkHvdHo3BTZieTTRbJ3CiTNb6
rgNN5dS8Q+OeY2GXpBth9OgrJFqzhvK6c8KjVXnDKc0oqAzKoshkJG6gU9rSG6dAcGOCbQqKz8hV
exMP79mjYfyEiOpNoEoj4Nq85SQYHryeE1xqNqQlEU/o/GHqApQZZ5WrYr5u6PQbVbbH7uqLQ9ja
vxsPvmfqIRmUybFIiogJSLJuGx1Kan86s4HeRhBSirL00e5IwzFkdzVbohJyJ0JCO9TX0Wkfxibs
D1Y1X9RY5bdmkdSfi3TpHECq7tGSg0bT484ZNcTJqIOPI2a5C8fmC0Au1koj/1KLoT7E4US/XHSX
BVDbrkKXsbNHe7kNXDn0NP1ZuWtKQzcSGeR7C8HEEUO1ZDihizlGoMYsnxRapzHkloZEy+iB2hUH
BARnlUDujJBdrZSLTZwyQZnBRaWyqPZz6s5Pky04dIadt/eG5opqgVgbtTwZDqZ9iyoMvlyNsMHt
QZ91qri1tZwDWEw19Dj4TfAMKUEtLzxn43sK3UaYj/Da4BGGAF1cjYIkhtU1DI11MBVt91kzyalH
ZiZeMb5ESAVfC9+8ZC3XrZFpeA6hlNd62HfG+DXh8sFGspdNvbQ78jwuIKi+2Ev6Qw7xkXPhwNab
/vPN/b7xrz+432fkomFHADHniczYg2r4eneo3IEQqbsaxu5f3u+83zSuBzSsc6bt0JKWUSHRJNGj
PacmJlhjkT2h9uv3/7jThUJwbti7ck7afHn/zS7kfRb3DNkL16X+nlgtQA22M9N7/nVRLpewYpvM
RMVjuP/l+P5w7l+KoixOeA/YQPDr/OPmb6iKf3wPwW3YJ07600jjv0MoFlA17TQ3B2VXdmCYXXD/
2T9+QTShA+249rbd6mG9P1qAWiBC7l/eb+L1yboDqNMmSTnW/wnDKdbLPvHxz4tsJlgURxFj1dcm
s4qDvX7nZ2j3VvP8/Wf3uyYPIm8XqVdVpAUraAT/PMuqU0KHtacJv0AhJtLlOIaMWZsi+u4s9uf9
n98hHjWYiUCWb52y6J5oDseGj+Thrub8/wbdWf8Q08S5TaK4x2Dy9z+8Mmz+8g11cdIjW/9FD+ZX
N+T9n96U9Tf/b3/4dyrO21xDxfn+WbDKJV3fJj/7f/bZmBZl9f0q/E1ruP6Ff+fpoOP/V5rO+q/+
DNyT/4W+1cSYo9BoImhAejr96vr/+T8M1/8vF0WncGhByb/n8f3pzrH/S6yIG0GPFYOOswoa/wzd
E7hzfMv2pSU8e1U1/j+5c/5FXaoYz1oKlbxl471fdft/lWjL0WlGgXP0NIsofxxF3r+ECDlSMr6m
oVh2iwwXfIFqu/oIbCcjaDKHZflPV+3/ZMpZVen/UALb90fh+VJwmbgW/yYUHzthLI0HMK7M/eZQ
2+Hr6BcPyzjLm73wwZiL9qGlIAZ4SJ+DKiWy+9+zrlEHs6ZtFDvMf5J7/1UQfX9I4IxMJK64GLDq
/MuFaQ2E7bUH+94kRXmT5Ua/E8MiYXm4n0WfiqdcD8em6vrAsqIfyqbVOhBut5OeSZ/XeAlL190P
5cRg37ZJkMtBBbv+AllO4AVESzgFwIHk1q36CKlbaO8ql/PA1B0nU4ZnI9Jf/sNF/qsa//6MbOHy
bkOmjOD6bnT5J4NNYwiIDV1bnoS/iIvlwgbwYvJr6IbQMvLV0QzbJOgybR5lrYIMbihlIDKM+urp
8i2pXPOxNL2vISOh/yQF/xcB9voGsHmjW4oMSj4kdwHvPz22vuvTdvJcbBjR9BLCw5mwb5yA4MxB
JHwHqA8j9NnCE+QzZc1tk6yWqTnlDvBmK8yWx8J4jATgtP9wzf7tjUnypQCGxQNDOoyA+K8fj1QY
xPZ0LfLk7NT0yJ0sAZDfNpjj1LK89na/mePe3y9wOwMzmt7rgqqQc4jeLPYiHwrw4P/9Q7L/6irh
ZXQ5WBAcRiInryXy8L8+pLmTYolCPR6tVE4HCAvGxVm7LLBxCb9a++fhQ8aA6xkwZPpWSmc/Y1Fg
ouckJPWhVxLQfm+lqgCBjjSXRp2r82xFMKoX8bWdSHcYw/ZhsVCe5WAqt3am3pxZy6szkk07qEMp
U1Ig9WPq2fZJG5WNEMBcCCk39rNHq3gM5x/VQEPGM3x96KrqqqA3wV7oTkyJv7Glm2zXQIjyVFL2
dTecEMaBXtF8a0vYDfPvBB3vXsTOgOoWXZWrCJPoSVjfO36b7BZ/WY0JE0Ao03v77y+vqf7FJXe/
wFJyP597TAHmv7rkCJn3orToh6MJJNAxC9raUXhpSt8nqc9qTykKbZLMvPFJh/oGDXO5LFlZPqVx
CYaKtACnN6iAgetf/LH91ULlOswNF2gePqeYvBn6UyHK+4WqO3R/1k2aBAlbOdcXnr6Dh8xxjfpb
2OM9iAm2yDUnkCpEIz6Z6inzzDd/xjQSd664GS03968yP4qgzAxPow923opnh4OgjB/vN3ns38j6
hkqDnnkPcPviduULL+Nwy5FrHbvelm+jKufnOHyEJTwg1ytkILJFvi0dgt6ujR/9FJLthEePc261
7BBrOGaVb+2+SIOaNvNWQjre2hW813h119F8PSm1ZA+9X2cPpv1jHkxk1FpGD1BTBIlwQ35ig9sJ
Z0gPfLiTraBYOcZzp64MCnbplcFQf3XITrv1TZ480ObfFmYEWjr9OhvdcGRr63B8LzO661HeaEWY
xjzfEHM8IfOhOV633k6uAsYpbtoT5zkXlatGCFrV8sTGTsamoN18t/RIb83iAhF3pRhGhLjMCOEU
GvG8PsAEsY5ZF36HNPrFqyvvfH+NnDymMRhbkpltR0VjiW9kP5FF1UDwgUFhX9O+OlmFcaNTSgAj
7o0ru+rJb2hou713KaAeX2OZJc9ICQHSpgz4KtHcLERvgWE08hWNZcjK7JVbR6sDVqvoaoN+ulGK
zbfJ4N1i0rFCfjRfTTd1FQ7J5tl3kvRUWS0O2rr/SPqovHYae+AMgnY7uAotsq3Ps0sejjWzy6cG
IgdvVOh+dJ5e1XrTzcI6hlN8wyUWHnyJgz6uJMusp1/SqUQlaMvkUYs4OqTQ3bbLAAa5dNqcoBtS
vkkcEE8h1U6SpMmpmYfvum3mp6EwaK/1xbufZZdl6El+kNp6UaIxHhNSoO7fWUq8lYvmIsuKFBtS
osk298+I0U9D5LuP9xsbwMXJ93IQ2et9CEe9v/0gs3keKAiJVVrvi9NkclmhoNeb1XK9/7LlC2D1
Xqn2fkHqUuGKcVtHXfTcrjeMcr0THxJUZOu39MD5gRXrB9U6wf0uJco4QkZ77qxi2oIxjgPTzKJX
4OBuEGUQBlhgjJf7jUjtc5zPy02svxF7YjjmHrAdC6xoZzlP9xu47uV5VvPP+3dF6y03nh7WGsna
3I0YKZIYVdp6o8fwG/6x8sBIGyHe0MOWMVIhNy5i1jZHx43Dsn7y83VCpP3+NSIBjg12uRo1CEKk
Ke8yEe4GD++E5xQLSsUcC3bgESD2fBzstKc51g37fiBhSvidcRs6pKtM5Am1C5v6m9eMxCp9TkmW
fOln3sSCnF6V2+9ESBKUVRWEfCk0YkOjIPIzaMirwX9qPVpz5odXWGgUNyoc5ndowxfUMIEb0wpx
EF0A2R8xFZHwC/h/lw5+jhuYITefi72B1swepvwEsbnZd1Nvo2mwr0PLADehzA8yRdJt5C7MBTCW
EQozzQFF1sLwQBARnGbyJOrkt8nShjJiUqxctOJyKO671vSIfgkWptVoscpdgTv7Oc6Lj94a4oNi
8T0WJK2U7eDdKqOPd0bImFiMRQAqkMCA2fyS9s68YelqnpwYgriY3kJtkGQU+YiA7TgE7ViVpGb6
8T70ooc8Toa/XU0S/ozTQooUbk5CvTKkDUn61R6G/kn0Djx28PH39WnJPett5r3cdn94wqif2alu
hbVMFz9BNS09/eo6UxIM9gVwEWnCOfdydHeY1q2duEl/KPQSB5V0twG7z3aYWCRwPO/UwsSiq6eC
gexyjBEuHKUVb0f+g29RvrwiP1PXuyWsLFfpP05rwQhsL/zEoGzfxrJrtz7jkAuv35MXJdOlj9wn
t4aNnYmQ/sRMq8qL3aOdMwQ2JGoVjsJBGcJrVB7FNE+NWURBgrPG3EwiVKm3rSF/4AsgFZZ4xjrF
5HY3I6ajRZMkQWChLXlBNTpdVbS3ZLnc5IABp0qNr8tyBPlMI9uMZ3DyeXa0kvq2DExnKMgw9jUl
Jhtajcs0E1hMv6Siv+jp8E1YGakAwn7NonlHP5wMkV4a7whXEJTrKvCH0YVDGS1PXvPc2qk8h11C
2mKta/48Y33Re2ys43LxdJud4lmvG4HMH0XhOWcfO00CUZ2xNQzM1SReewUn8JURP9eVf43XcwA+
Xd3b8MIiZZ+Xjrg/Ae60+im8KtuJqU6P1lA/4F+pbsL/FSOBP4ch6UDSZLhqt7+SFc3VCBqjRu8/
ysFyz/a8tHsa5zZT0HQi28vSLwxk5aV0FduxB3xwMTMS83rdPrUD2GOkxup7hRD3W+LG72M22Ris
ELRP+J52dAiNrbNqFtQQtechPLfMfAKvI0TBS0Zavo1za0aUkKh7y66Cad0hWMqcJ5kWqGkQANd1
dWr8et70buXt3DRNN54btqf7gzf6qHuuB/+hijBlCiYwG3smRaIfEvHgF1mwRIU8xAQ5j4jPkmJM
Tlav2f09FR+RtHxrVmF2D09f8cxmo+0fFc4yJOhJcdGx9nZ+OoT4uADODYSH+1bzmLcjavwOAYVR
n6qxHo+j/tXaZfUwVd60W8L2d70Aip4iNvDUrv8Xc+eRHLm2ZdkRIQ1adKoB15Kk00kG2YExGBHQ
wAVwIZs5pRpCWc2rFhA/X+T7aZlp1SmrDszdSTpdAFecs/faq3yqDlpSUUUNMThmpWFQu0mLjcmX
h8AJGbAdQtmJUsehb8dQ2AbDm94JYxWNvIWUVMx1qpTKQaf/uzyHDMDHFQRf7jiDDkZrWL43JVjN
9FBuDPS3YY9rYaADvWJc8bZ9Zp9h5W2CQCjnrMNCMtVWum5R63Ca6GspgYPbPzMok4+IZ/XYcQ66
9NxdjfooM0f32IpWh4rrJruYWoXfzbJir8vubU9lnWDCUNTVCU2tU0bGnbYELZEa00hbvgVTj+on
9u56G9R+PNH17atyRvcR7OAVNboYN3lpR/VXTRYCUkcnudUtgXZYYD47bDmrScvFVsMDuIoUlGzk
OogTOkrjDpGfkJiWkEJNJle7cVibGnmyV6IhXS9327YbiIjjGwcYfqKepFxRJg/PbZ4fUsXbdMhP
Lm4R9SdhW3S5RjsgW564KkdP828wCh5prXU/DQdZc6Ne3BroiE4m66rOC/uku5518mAabdROJ/pP
4wLhkRg5y8nVcSRWE5T0JIvJL1l+Ipa/asUJpwEa3DldJZt9fnUbinWr4oxAW0PsujOGdJDZJpm1
zl0l+OFpOjayXqjb2Mo/ajZkpy6Mw/Nyazk4UYeuX8VVZ4WlQjdSNZWTh44PMbd5XH6lidPjUBEJ
NEzeL9z/8bpTR7x1CRAgND6/D0XGt1dReF/HhL/6DtuvsSn8hCTcMntwp/hdrUiZU9Srxpbuyawe
h8xGEWox+5SBuKmZbu0rKjiIwEdxWx5rLfo3IbKlXSMMhaU0rr1pjOobXoGVK2X1uNyDV64dbRfF
yHI33NOvkVtO42Jd2Xm8sV1L0BmvjafU1o2nMY2JWcmIoY0mIutrqi2HClXnarC14YoQ7tyirHkO
+R9MGzdHc9F8jVW+N+d2Ul1r1Rnj2YtGhMFZk+4B14yzNlU8yWoYaTeZauotQt1sNrzAQHrmtuxV
dmB6uKE01ft6O18+brHRhbNnu1GeXcbfleVZdJkV5UFrPBUvp6oe+6mckEXP9x0Bt8OhOE6j00ah
UU64K1x3pecZTWqKaEdTCW9GSyV2Mgb3JKIBZQ8LuxYRHAIhDiWSH8Tof92HXkHKbzigs+VzZsoc
sRRqCJ1sbW8jLxV+ZeEja7ujw0V0Yl1OuBBJr3kuvDV/kZycKKx3Q1Nd9WAKt3psfVNUFC6ZoxZr
1g2HoSDRsohd2oJhTqhq9q0u7e9wkcMT8pG96pG7jlvr3JUqcVpj+KT2ydWb4mtNNqkt9TsrvH2i
tdch5qWOmslz57SpeiM7S2YB1+oVtDDDR0VPdVXpyZuCfEWbVGOVJPEd5zVVAeNgsEbrAhvZmyxj
LkHvy5rMT2dy9r3bvShFNPf1yHBEYGEjH1mF90gAEkGGWu6KQWEH6CKl6vF3aQ2aSVNisvbeonmG
yUx6zdTOVXQgotrrKCbD7KDX0SMgyoC2LStcHReEVpDNFvQA+iHDnBVzPPROs27gkyLo/SzbG+v8
YIMwH3P4wKpGqx3tkNB4XlndsMemSQxnp2j7zOaaqrT4FKuEmalu+xM3QrsF0vc5pJPwVcdFTIj/
FiQ1nnOk4mFmHyi1rUZ0KAk1paMzD5fLIbfWdh3Zey3xfjYT7zNpm11l2AfNlerGNK2n2UvjS5JG
9VITvlLQkXBNddt3GKhTQyEeItH3ia3clNm+VVads4Fn833wiM3Ds5K5ubuqUvdV1T3sKLaLPqrB
nWOTPuRbhATQKSQfgalzFc8RBGWu/UK9Qt8UF8ZE/jjtPRYCMq0+03cjEfmjmLPO8evk27mCXIhJ
/mDgeGAYArENJf7BVUiSKHqn2ht4WHv4nKjsLX2rDZ71GtrG1atAe8TSowKK5q3IIpP9VWS82J4g
uyjOjrFgC4wLFsWuRyyOXjWnphLOU0pMmU9c1EdclALToHlRsuC1rvBexXX1abe0yzO7mnYNGIQV
mHjyLyKE3RZjCJv29GQ6Gj2uzKBg5hjRVcm8tYz1+ioR5W8bqbx2DD9FzK49GTt3IwTTlxuIeq1r
s3alDmis0YrfTerNowUpcEg2jhBPMd4Aqx4w0aa2DxrKYVNuk36gjRBgg/zcZYJUnfZF1aR6VntD
rDmFyW1DCpS0+j/g46I2s7WV1dVKU9Tu4Fnyo6Bw5PduM5Pmoy3jHuOXpT4YmeY8RhSoC8V+dJND
ZxKmI9QeLSLt4BPgFaCEavFRsZbaEX3xpE72ZQr0mPBHHAiYptBQdJ61TftObrI7fU5nr8ToM6lS
Vw9lFT87KDyUKXDPfGvdKrGoJ9F8dDZuSkk5IQXJaSf7ZKZc/QdnQO+mdQ5+hHneCBX9xRst48BC
ASRMSAZsw6tHr/rk2rhSyqRA4j6+wnPoSR/VYXCPiODcqManDxd+rfXpk6Z4jFsD0FRt8i1NTKtY
7+E6NEGwajmnfRSyD13ZXFOFJBl6tysQwqxpYzVA15JV+76p9FWAqdenNtHLdECuNvXrcCY1aHOy
hp075TZwphdQfuI4l66n1XLzNxO5CUhHleKDgJTAH9R7WXhbJe1NgqwbaI0iz/RjJNhTCtQ0WfXd
nbLviGVdEv0CAsDwvLjH5X5BfMgQxdFhoZiKmY9a/x2SamozYfQ//XEw0xD/IFB7x2sIpo6eXb3Y
aaJfVZ397qRVu2rMTLc3tmIiPCzSfVflqNDnX6AydZygszKbjH7t1cjh5qbmcugSfBPjj4g9uIE4
gsUajIE2PmRKztLroRV0a9q4eyoCcSZVxz0W+ax4EfnnmJMbphgNJue2VY6T/tDkXstOU3E3TjoH
+dpRvw3DZLoFVV74oInzrdaHT84Oynr+HDvdS626xu4PunrAOTXURK+N2rQ2dugNnOe2pq3ide6b
OuQlWuOxvE8O7joyI3FHHBC2pcfecMdrNMZoAxyECkCC/JAkND6ajJ55pOLdVgRfXEslYywOkxkA
Cp4kwhZlwLwLMM6nuGo+DwxcQqRHr5x+8GU7DNmKdTCRPiJmxooZi/Gb3kvv2keTsQOoI9goErM3
MRvXTckOcDTXXelS1s2orIDJKh8s7IsuuoVT1RY7jzN5raiFx28BajEGoAFqs9HdKf2GP79G0kex
IYibYt3QLzunWXE1tFJ5FR4+bYc1wiGTYffkKd40tx/k15BixpzwsUzSfJ5l0zsugWIfYD19LYvg
VGBD/GwDqneAArvrkEfZlSmajZLXbQSL8c9QUONp41XpDOZ7F0ZP0PCdn3nUrztsfzpjzEOGtedc
hAl5duq4r8zG/o4Q3mXrRVSQo1JIz9ro5g00dDrMfCs21ARbhdhBEbiRyZib074NvGk3FQwdIyxb
5hYUxB6FSeynBA5Ww44SB2zNAjAC2Q72NaxCfFxZqa0Vu1XOTo2vAToAgZVx9ssA/syG0j7YlUHo
n1M8pFqn3Sm2gdCG95zl3niy2MEtfo1aBu1mvudUtOPaXDpXSWfYJ2cQBY3Zyo05FveIPcIqadkF
hzUJsYnblTsT06IdjMm6ZWX+NISXMbGcS1KXzEOK/VWDujhYH8Ug5ZXcZ20YCDmzVP0kDMEH4xEY
3yeDsq1F51z6Or+4wEHOpLShoFaHE93J8sCYeem0pH3Sc/szJcGYNMt8Xc4axUSFNKVHTFLa4PqV
3d7ahsm4CVV3PbjTD6Rb3R4LL9FpFFdhiETF1lZp4M7CwKTGTQDVrrmQOtevk54MBWWCnp2O9b5t
x/cokizR0dNdl7KUZxk72kb2TVM/K8MUhFqXTGHS/WaLVKwjERnHLEaIO7tTWp20u2Co6XqG0ytC
q2Kvjz2QPm082IXHHijtpm2ht6bvuCPKQSJBdmmoTluNE4whIkNmSqBkSnW4Kfn9yKjfPOlkq442
UjWq7QmR0ZkyJ0Ai7d1p84fFWRNN6NAKO5QXhQDr3GRKq/tm2Fnj++j1V6/w1HOYguTg4z2OcfEt
m4jp7HAuo9iwr8XYv4WFUj62VXB2opYrsMcyoA60bNLRfvAEQvxUJzpuCpsHNGacWnRszL6Nt1NZ
RScZt7fJhlHgWj8qY9gUFpnOfaiw2E5AEWD/nHfqksqk4rI+zjdtbzg727bC9dDLL7UfoxMI1njd
dEO57/blDBBEMtleogr/IVg9ZwOVoa9ca2eMtbFWhYg2S+WgyfEAB7IiYh6Vfu30xaFLoVWAeQFk
kfJxmKaJQtt13usXHGO5FciHUe/gCHfpczjo8RUnCGoiqa3tCnM5xF4LL5goLwHuA49dpKfr9l6Z
89hGNp4RBb2+bdXd1LD9p1Qs3hjtWYXDHpyMpPiQ02GM42NLpM7VVug1s0hqgP/UgYoPjJWQQ+fp
MWoYDo1aKlggFZ5UD9FVUQwY6unimgF59g0p9RqbkE1IVwJnJ58fC1v7FKGAO7Wl94KwqSIaGi+4
VhfGi2OOawYe/khIi5Tl1uvoqCT6aQiSn52R2VvSTBVAJrd4cNtvMCe/tZIZFjZfsYs0vmITf/9O
1FN0CFuC35DM40KnNaYlNhZLeOKoNNXuaqNGEoKFXyLN8xQK5+AN5aupJdHZavRqNRa6t8lEYCBT
b0JOQiV9QoZnrGN3mMi4S4KdGu1aLJbd4Oxj9v+nRkaVb3mjfSpZMwaSwhF0SyT2blhdLEVtj0NE
1dQqtUsc2a+AlNo9Y9XrPxANZdVsh3lpodU0fHW3ob6kc/bpLjQ3b0Tbj04ctbfH8ErTJKVwEmi7
JRVgCQkQZtrtzBhJNwuKszEfYhw0yN5aEstZEQqVHOyWttQRcNbFEzFmEbxdpFgjdleqE5XU/ETG
JhaWXvmVBQjNmzYQd8N0uwclhbjovqvWaN0bpbbvE0V/2afvsdrJi5Np9dlqg73Ta6S+TejZ+ETQ
P7JPlKOwrlU1zWYXmUJ8zvNTnpn5KQozd1XUqHQrjPunQdHZIObDBYno7IE1jXVm2e2w1sP4p51U
2baNLPNoq5l78OQrcT50DlDOrWwnbXLfZmKn3ApIAQJDOB3jVIhNQMnCR5w3HHmBw7Fo6AoQVa1t
B/y5+8xJyOrRlbA7JNSF6r4K6r1omwqtojUQYT/oPsw1xPd6EJKsLUV/jSxX2yYZjfiukC+6Eff7
og+SkY42LaasMKD6QMn0GJLTxnlYHHBytsEtw07GFYwOJd07YHTHkrV6Jd3i6sxtanPQmgtOHT20
or2bMMInBaKecdTSh2i+5cTKz7Rk013I3t73GYJcHUpcV2c8FhQXu+yaM+bXncsy9lTjvABQnmYA
Q3N2ClFEl9VhB+oZL0WdMU2aqrpRzAD0VRFiHpRDQpi0eknJfPOaIj95PTHHlYqnm3Fv2hiEhFGM
zXG5lNNnhDmdHXLuPZMVcQEPo74HxlQQ4GvDfJq0R3iv7QqbvUCDQlxvE1fFzqxL5Ui88Uev6dE6
7b2TKKxi7po7rx45U6z3j45qhPdaahTshvEUWlCxZ6SZj8jni8jlegfFu98okX6K6Bu9D2q4nmxp
+zVL0qsmwuCCnzhkOdxtIJbUx46lnuaU2ve0r1DU53QPWIQWLtU/kiJqeps6lZ1dZ+iWn1eNd08K
b+dFctWzdj0PGfWELtePmlZXD5VaAkGrNyDfBCmhKpaTlgi/otwHXjPeBeVpSgv3WBgY1iTFpeV8
WM6MQBU7kyXHRkgSc/U8Dw5ZaHOdhzFnfJO+mDUId5dyxm7hvZIYusZfHviqMRIlTamMPtRHF0m0
rswbPs34+hwm2p0GOBZkwmQ2HXu3LZUttn20O1dt3Ny6NDcPVUmlIhlASHR1ObxiOvipNBMPZZlK
bILUX3DLeutiwja0DMLIk13GOdZ01iC/emQpFwCdOEe6qlyPBZ3NOtEVgGCOdSHZ6zUqS3kvYDZf
IkN/Tasnm/7/s51a8R3ODhXqItZ2UeIhE5gZ8+aCpEe8wfQ1HwxkTb9vTTMLf7mLRwmZVRx7zHWS
KSFOvINhes60AjpVHZdDUfRvWp1m6wEJxkLTax1B517NVEx7y82Utja4mwvF5vK4HKw5AwO/AIki
8y3YbMwepaQAziWPIn+O8SC8zksplzikH/2+TZpx7Ic11kokCtlhSXJbuOrLwXNj0PV2ddJgYx0a
o/2RyrzaJEtUTT+j3hfy+3JLSzG/K5799lt7283ZJr9vLrrXRYtbOYxGEV7iNX1lGIFzCMY0H5a7
fw4WSnHgS/Rqsev8I+htecLfT/XXYzXmyAnryT5nA0aeVZoF2AP61+XX0uWx5Ql+S3GXl/BPT5gK
xFmIGV+XrLfS7vki/ghqSwqnxzBSYKQiylgXnYHRLivgq8zJKPTuShKHufXnbhApLFRDyVrpb48v
H/8/Pfbn7p+/R6GN8/jPM2ehRSgU6a0s7fkCoz/f4nJfUQRfZdyER05+PCNBTDCNSTpN1ke2sZJW
jiDDS3d973qUDp+XX1DM73jjxGFwBtGcvDnVb3leZyo4O5abwV/Jf8stLXIb0Fjya/nl5aHl4M6/
ttxqPLcho648/Hm65fHfz1kOFP5MgX5uCd6kgiePSxjncms5LD/AZq3gAWvNVSyePZqfBykiKrgd
vAz8UPUMsG6OrIt8HUvcYfmaf2ur/3ytBM9380W1XEnDnPG0HLr5lmlDB6imONrgtB8wVhXDUac8
T1GPu38Oy2N5NLEzBKKZpDLAAJGhsF/eyBJDsBxGB/tgmAL12U9u8UKUOFIn9AIgeAofnUs9cxo3
cEmMtN46NqHfY0y5z4Mj7+bOzvAsFFvunTjB2qfdvAM0ODBF21tSqFEHRy9aUdyMlBIs/qWRVr5P
6RyQX6ghO0C1Pzj6ybXY4muphiEHdQGtw5cs1h9yPQGMNsJy8djv0Ah/sUv+YS7nziLXtFKUb+4I
h65ozBXu7XDXGMbF5HTzUYFd0hB3H1XQV72yHqSehOfQJCdtmovNcXAOUjs6OrxAv/fBYH6nFkev
nMaojwAsFQHfDE+IJsNvGjluJBy0fKxMqpsYNrMMLCwr7UNgG5fANHFGt5dh7g23MvcbG/q4451M
MHcrqnXdjPpL2nFtNe2bmdWPVMzg8rxoaqito9H9EtYbEBiieaV3aML0i9F6TROQ9xNCJFZwMYLY
+5ogPilmztdNY9YdPdcPhfWi986nou7UBk/n4MgvV9JnGT2HdCWNfkHQEJI3ow7MSGezwDQez9J/
i9T4uCVWWwnIilMt6xIG8UcVVxlbj0zzNX04lIgtEjo3Xc7eMggeY2DQq3BkKV+Yge8IR6w87ONm
u6KbQ0EGJD+Wuu5gSmWY9SgTWzcN9lDmAgm1fQB+ctOwEyMFtDsQgZfMfYVoK6KM/rmnvZf2DGuL
fCNniS/qYNt0wVMsrwXx5psSNoUJ6wenhEsqsbHq2NNmDclHLL9oBNo0Bw1tFyC28YeqaulYUZXU
9fiCH/R5lDrAFFu2K7QRN0pUF95744sxRlEcs69yYj692tP8xJp0vIYFLjnjF3B1OVEnTRoa3Czw
DyY8Ol/T9H0wgYOCCreDP1Zt7Fb9zgai4ZLVtXrNuZ2sWR+Wa+ryPiAveEejhFAkypiE4n700USv
UUgGm8lyKt6wdsN0/SOwg7XVH0WK36mWfMZtDeIVp/1IEyUPdvVg7k1EXisV5c5WVap0KyM5vOhZ
C1kIJ/2GVbK+K6ICY2dVdvskHDy8UNK8D2REEzRWnCbMWz6mPes+FVrzRFd9O83bhuWhMMUo2fba
TS1GhVnI8jYN7kqdiJVLPknn4CQpJB+TcsEU6s4htAbnrrRRRQc9ULf0FRF0WsF9QF188Ngk+mVV
cIEasUPxwIITU5o6PmpWnKYonky7mJ4j3KRlnZQofQJWPNijtx4aP3Qt6JUM2mhUJpruPgxjciUW
/oWJorsvBzkch6FRn2G2xQHPlFTGj8o1PPZYQX93TJyy5JQyFU4/s5iQSqy78WOMF5IAwK0hAp2x
KvP2jjPNl4kS30IcyJFpnEsas25ndadqsugRyBaYo3MzpOHcBi3Gnzx1jwTCPIPZ/Ioga/KjkVr1
aBQPtilrNupaf3C11GDUqBHblNqw1vJabHIPy47ZEB7Pzq4rC3lC+P3JeieFnwfSrkNowXLR7M9O
8pqLxGX138OYawbOgv6O0AM2UYc3XnM9lk6CZWGmXiqCUC6WPppkoCJXHNA1bG1lhB7VJhbZZfZM
tnFWmEO0s6mZT1U3m8dgGkB04LwulTdj6OyLId0Zapnvp6mCbJlHwxqnhFjXsZzV6nm0QR/+c8z0
Z5QV0bOkPB8FMn+x+9M4Nd4zOSSMK+lbro39OfBGcUkU7baobqqaqiQWz2M41fvO5t//18pibXYM
/M3k4KK6cgB4O7pmq/o/Wy2mTgcq5Rhin2puuu87mt4zqdZHM/jiIlp8HvKmXtfTuLVmccdgy/i/
eQn6f3B7EF7IgKpqlkaCs/rPWSxeEMmWbCOxzxXkTkGL5YwQ8LWCtXjNRPae6azPEQSILcCu6Aot
ZQUVkPBkUXarpjJylHFhdJrFpmqn5Q+dG94xz08HtqsqbCUBHgEtzH/9wS2ZBf/0wbmOquKeQIdv
onr/u+IdN0NmJOXAB+dJewNAxT2EXXDVjAnZe5mZO6sjEnjotENnj9GObVP6PpGFZxK13o/QTE3v
c9gIzY2+27r6CqZlpPhj/USgYpmMXyyBqcY8Qq+Fa4fZ+7+hy+v/wdzAp+7puAhcCO6q9c/JJmOT
4JnR7JKhrmDpDvd7DVWPNwHYIEVQfUCVAXs7JCNkypxvnR0zPJiXRHpyU+qluUHbf+7d71aa1PvJ
dr95cwWkSsQ7V95jMgixG0TZryBAWjiczasps/b/sb3r37u7/sfuZzkHkjeLyesv09dvm9dfd/9/
8YDZ8/n4nyc0rT/TElvY4//6n//7X4vyq/j8u4Ns+et/eME8+19wW3kW1z8cfwtLyV9eME01/2U5
QTD/zCaoOcTp37xgZK7jAyP0nEFDpdmKIeTfvGDWv3iGphK4zhlg6Kqh/V95wfDu/22IMl3PMQ3H
NnReoYVhzZg5+v/OhoN1SDQ2i90zvvt5D7wcMmz400oaE80jR2f5A9FGmfe/XaqzBv9zf3lQqigp
OqWwf+/MKFPDo0fM2OUmivslAzOr6dNy4uNnNlvkLRnKl9R35v1RncbDdoiUhyW8fDmwpVLzfWx0
bDXG1RJUHtYNPYVlK7Lct/TgZGAV3yFjCVEV9j6Fo1vRAcqdovw1K92PaDRuONzUfUGbS2gTsUYI
j0bNOgTdA2uZYV0kE3yiSrw04XTP1b49930OlAV+PdRTnx0NANnIReofIsYPTfepjxPiY6LWZ3Iu
/VQQlOGNch3w7W2GgBg2TYM/NKKKK/MYcE5RfRklewLddh6FYX+r3PTWVAjMVfmGptlZ6xbmfiPD
3+5SFnZyDecpuiTftoJzVTQCIIL3C6d8TmCbP1isRySgarqS8uIBjHfz/kLTTaFJYL1V+fhgpcWT
ZsQfFtMrQuf8CSTIutCDbI9GwVaVcuu2H7T6Q9+AZrYGiIW2j9Ts+Qll1LyhWz6aMUnDQxH5Vk4X
IaWk5oOwHLd5LLydY1HKZhFnUry8kS+krYIS8TarZjPB1yCLD8FsCtYozAHRMRkb2kTVrX4nruIe
jNWzVtWPbuO8IB5+bVyWmWGf7L3cJswo4HPH1u5UTzqyN6Wp/dSE8QI1uO9BcEch4A+JK7k0ih/w
zwYSpiFMBpvMLg6y77/6vvlyjSCjSCe3YUr5qNhg0UWvax3bMGYtCkdNjWE/BDSqHPtQq+YA2Dai
ylVYwaY0q1+0PDx/VKdpF7XUgcMnDw9cJrWfVsa3lYl73pHXC81X86PI+pWH2GES2kkypE7uSMib
vcj9iTetJNaapjOfpdNy4tXRR9xXZBs45bitdWlswQmwsYGn3XvfhZVB4+zrh6L41qsQSim1Y6/h
fKCtWz5rbwRGQErXcs/vTBsmYnA2Bm87n09CLfel6kJ/QKqUqQ31wSl7jLND0StUkFm+5fZRcewH
vRsb4iFQR8IB3/Uli8MmHX/gv7iikin9UCYPrauqO5kiBW8t/lLLn2qgk0gQ09daC96MAl9Oa7Of
ZJ8dxnTN+7xFSiH0H6ZUH5X26EitQGCkkUjhJnvL0Nkf4TnkhNC28DFerN7+0VK8W6dzt71DVA+Q
6dlVUakz2R28aXggRA3eRA+LjFI5TBEUC5WNL74xH3HGoIHLgitBYfs8TN9g/uM5T/e1wWZbHY2d
xtaqduW9T/t0lXn5xiw4k20dHF1hZ68CGpKPpchW6nVWwn6XaKvr575z+ZIdxzdD4EejdbGA1a9R
78AGtcInORgkGqvADFbo20iN0ym7Us9lYz7+4h+857H5qESV9NM6/s5e+MCClfVx/RzYyXdux6B7
7b2rKOgZ4KmkB4FkemsEyTmuwhv8pI6sxo4ucjm/n8YK+aJ0NsyGSRlcN1FYWWAK8pkWkRbJQ6O5
JL1UvxIJf9K7Fl59p5h+80Ixs2hmclJiPLbRJasdrPpZ82Qb8WtvdlulwTpRyfbQKz2dubJ/1FkZ
Oe0uY5bg9Eo+OgNdSN7YvxoaL2giUnqeynCyM/XZSziZdcuo1o7sf6rWldX0HrblQ5PFPwNt0HyR
9TcJ7YIXKe9aCe/UBCS89qYi2kQNAM+JKYU263MXdV+NUd5U0X0MghdJG+Bq6ijyJXIq3vnadczH
yCvol/e4qNr8UxnqFw3xQKebL0T3HPE1uARdIr0rIE5n6i1gEnC68Rfmr3vfV7S1kl9DWJyoYm8V
XUgUj8wmUpps3cB7xd6auF7J/j/1cVxs9PKqVMQm6FBnm7Z4UXl6TN7JRg3m3CxD3Wcw2uug3eGm
975oLv3S2+gRR+TXNJqg6iOXJ4nZ2LsZHHXUhatpQigiJ7qwnXkKs2KfJuZbEKs/nQAOUmkq0N7M
dhOZzjnQu6039CdnBEnY5dMjLaTToNZo/rqK1wQBJh9WsNM/0dDg3r6pQZqtcnlGkD+k+aOZByWf
mcI8CIKibr1jDGSayK9dlhVPWZf9JB7tMtlNvfWISHGNQQW8XD52CCDi+eoaJlDDCuIJLYp+oiTZ
dD3ioGCuLyVeve7HbG0oH3aTuCQxgPejLYhxt1sjf29XrFeubhF8dXRUkb6Sc1BM36Uevg4D21cX
QGCX5LSMK2Mf21Tb8TF+KwLpbi0DjrPijoehMgBXOt2BItIZ6v/jGLGc6IOV5TDIFwoQWbvfqdZ0
0/IWOXZCrzwgIoIIK1+m5oWsaAINJeXYxN6LXttWlvM2DHW0ms92TxfaDqA/6SQInul9v4dAyFdh
Y3zPjfqpwwEbgmzw8m9kMeydcfjpDXKj5M4l640XoVnPxKrjkh3a94Q4yx0igmMzGau2hUBcKs2t
ChErMzQcpLfXyINdDUP5ZJT6DVjpyfUIUdBy39CpjHg1joi5da3zS25x9yoAjiL9NHvQ4Xj4XsXE
iahiARA27WE6wGvHEox3aJGU0ql2dI4IwphgAhLfdA7QDa3qgNpjO0EDdbPqm9Xnla9aPC5AH/tF
MAZnlhSrvlSZ3ThDDBpiYZHtbTF3Rs1jh91yJeLpxRvyU43bg28cohwOi2Syf9Ch36E9RqraK989
03FXwkLEFFH0To2LzNheN1X2ISlU7mY2h9vQGEth7qhqii6Vmgl9lkIn8Utfty2gAREXd1twidt5
9WmYGJZHhpy6rn4aY5Nu3erFSLGbJ5C4/CLLzgJJph+UCpeD8VJ2XK7o7F4ddq3CfYk7+mGGE7yl
1E03VlS/6y79T7sU67BMbnYe/CyKmp4l8NnBSSZY8m+2dI9U8xGDqjHjDY0uIx++G0JkdNZU4L/f
KRD6UNLvmgeUx3nP2efOiCStQ7ycMSLmZnN3TRNaXa6+KYrK+NVxJgRquO3QxTOwum/sz2wWP45P
rxtGIElSJjYR6C496gQ7hx/ePWuu+LK8R8NTP3rL/dFEJZdP05/TBqSAZxI8ENHPKcuXwKPSjTXp
EXkppGracq4RYUWQNmpJPJTK3HYe3PBBj/atmR0wZrI+SsP3zEi/417+rNLpGhnJjYIztmD1AgPF
w6IAFKDRABDlFCFKTkTU0vhhh9ex8CQnWfU8ucYHiq9TaQEn1rLsucWAgvLY8JshKFexss2T/rEv
wzdrTgAo0uhkVQbjLt45hr+1Uph3RcdTpdhYFb2kgcUzfLMSgFG5FI8BC2veCsLh0a7luk+YhKLw
obSobg75ztOxj6U/Ck2TPu35MHeYtNzxK7ELDFLUkmunyLbuOGFssE6syKlDuzS2yu18nVd9QEXO
kfgSVCi+UXxRvbD1p8gyVk73VBqoCJKGAW6MshsKQP63RIitWsXkp13wGZrR3XapuyoFkg5rRGpk
NuUbDuVwa1dflPdviVLpfpb9H+rOZDlubduuv+JwHyeAjbrhTiKRJWuRFMkOQqQk1HWNr/fATt1D
Xb1zw+HOC7uhFLJkJsq915pzzOjb5IwEOw/fZ2pRAuolI+13LHoIp1XWFWrKh14xog2xW6fGHfaD
0SUHLejxi+Z7APRXWhOcSXENvDls3voQEeVIqQA9MVHvVZskhyS2XwSxrCgsfkYdl9hZoyVOni21
kUM3MaDHzXWvoc/0nMb5iDolRho9XmtqeusixqW9Yb13mYUG1kackK4XvMnjOl72quOFY9PC8s2P
jqWI/azWXP77L0bpvFMmiRj3OntOuOjjqN7bNFZUg/E/pqMN7v8PTjgPeoRxCegyOQIofOGgJ35Q
RqkPcijdoka9H2mRe7pLqQjvM0Pmp8koHucw5PLvBTmdOLR/IZMNQgoiVWF/SYwzA4Jd05smjfnp
GDuL4ZXUr5bIvh2RFImqgkFVt8euxqfbtRbSp3w3iP6K5vUX0YyRpwzloV9gNqvuB6FqD60Oz7fp
67t51J7VynkNquRKSSzOLyoHmEMF0Cq6Degedl68kaMijkPMMdWl1ncwDPepgpNqInY9XeKrqOAM
VbvPwDvCHb65xNdjVfVU27htdLTVnfYMl8vH67Kvg1X8MeaHxMaNFjwm40o8zNZRLZj40cLwWscj
XpP4usd4v4v1qSeTYDroM+co1+2cTfAajFp37HOsC2FU+NGjopJdVdhdt2lnoFJWfqWPtBmC3H7S
jejZCeCnjfZNxXoNq94DUfejFyrcL7Sb4qshhh9xFHwPl/HFtc13SLfPocF423VOzL/vjMr+WafV
feCsbPGYghMWDCQZVFPd0vQ08yMRZHdp01UT304a18uQ3DSnRHyVARfTQaVQX+QozgocLlCcY4vE
57CsoH5Xpy4BlpiCSKNjVzfeYmff8ppJ5IJXihlf9Bo1t0baml6IAt1zleiqi9MHseiIROfoB0Cy
XR8+mlz3kDh/0BsgcseI7UMB3DdKgvwkb4igXUPD1vtJF4QbyyIKTt7N83ofVezr07J2oQpk0WEw
o0pdg9elANkNb6O4Bv5egIh0q+q7fF82IerBIRdu3U7867PL9c8TDpz4pkU6mnyhfGyqRE+jbEJT
NvTV5Ts5a9FjGDRl9mAOT1T6mm/E/9DsXW9GjjQQWi2pUNYKssXV5oFnpbMxr41iBebfKaSmzK9S
w7cBG5nvthGNaotQih32R3JM0A5YEKVGHHO75VKMwbh9BDoJipDWeWbPHZramE76378WaT26JRPC
A023/NSRT36SS9RQ+WNy0c2n/GSiLwHCgLZG9rGl6oFUwwKNNDelEhY4HPe1ptRcvEeafPJnZa1i
LCRM8Asvi/LVkN1ihPpr4/2yuGSDbxVWfJB/b2rbCUDoOqz7ukziJNfcZS3FyLdLM5uR+bBC5FoB
wVht206j6rI+Jte/fIdcko9ddgd5X97oq/C2hY5WI3boxv5BbvgYSgNwunXVfO4N8plmGpl94ujd
ylUhvySCStYPTGfBaJtyx2zW793U+hhjo8v6NWD1L9SA9V1OABN7HSWQojsCXSSlBKpGJ+YHTrAF
OEJu8sSy8bpiYQdUzYpnDnSAMwaimtJO+V/+8G/fQS5SNy/okoLGk1/xsvXiSGUMjVppO607B92Q
8tQ3SnmwWn07PWRZGl9W7kS5LyVE8O+jxhF2gB7yjwPqsvLIRCjjvaMs4CujAs5j4kRvSk9syuca
5hA5CdspuMaxV8mvVKrDXd4Q/Cu/y4C/JLMWklZVc1jWevZVR6oCObDsa/Jz5Dvl0n98jP7rsom4
3GzlnjAkGbWEFX+8fm8xWTaiaLH53H3WF2AL4gVgI0ZSvw5yD556czzMhekt2E8Km7JUIEU6//Hv
WkA/1whED8Yv1of12Pzc95bk2mHoxtCwtJrjZU9a177ck+Tdz8dKoI3rGckUi+0Hdk3igp3d2aHC
jihfL28+j9bfdtHLonx+oQx6ADzoyT3h8paO/oDyTNY8ScnrVi3qsIVa1Bw/j3D58+Rb5GPybrju
hepASmWXsprseCefM+TOLl/x+f4/d0F5X241uXR5j7x/WfzjeXn3j8cuu21VW/A75VNlzijKJKIs
rNp+k4GropvkwRS2LutHuDAuQ9FuxCx2CaJkx2yZDckzqiVs37Jvi6W7p09MudK5ojO9WdRygxb1
vnBAhTf92aSXBUdjZSycQcz2GyjXxJGVqdocdEXFS6j0B2VG6ChvSpdQlkZrLJUOMQ/aGT5hRnvY
m+zS7hiNBZrnkEJDFbTmGfn6f14ssJTtRocGZlYtAK4eZ+x353G9CeKRq4C8HwhihTy52AM/O8SN
uh/1aQx3hAyEZ/lEGHKhsBzch+iEaaxzWZI35D/9WvrjsUmfWMXy6cuifN6Ru/0/vvTP5z8/OSZ6
4oDLmRhEnKjL7vPtv33cZdFev85vj17+9G8PyPd+fvTnR/3x2B93JwvvRdA44V5vTf+PJz8/8/Ln
xLpzfH6yXFqaItxVcfck7/22cv543W9f9fNjUFZPmxEt8Va+Wv55lGQHLVNfI0K7GDSuMsTfFqV6
ChkFOPzAvEgQZftFm5pfKb9Slijvyifk3XaCLR+oyv6iQ5S6xPpvreIsxYlhSupvO4WhT9Gcy4hU
nl1kbp/307yyPApVDELlef9PcaLUYZHi2uxKXbuXnRkzH9GxSWWiygXON1smNY0cRaDfZixm69Rp
GTs4Y52cpktPp5ZDiC4dQphqjs98eU0baaNI9WVDJ1yvRypqBtDg1oWPmSExZn2FojxJqKW6ahrl
XdSebzm9A18qHDHE/9I6MpLY48JqqFTG2E3UJd6FTG1Iui9Wfn41kBxZL+3JUev2VP299MdjTaPa
zEJHxFI1HaxOG3/djDS5T5fHEnWClFd6Kqx4+YIB2uOeVBgCaBDCxZR5TnJJY8VcluRj8SjYByAo
beY5KdY4Bka/ponZEBM/i3ILy/tWI56Dsgx82V6T3baYzkgGAABJ6mf3ba7wATO7pmK8juvqv3WR
ckv/8Zi+jh+Z+3wk8kJw6cBdluWGHgpqagTvAGFh5CM38WdHzpKXost9Ob5cGHoVHZbedcyC8xkc
q1ycczoinJNRqKZx/WOIEdTLLWgoAzEYn1tUPpgAoMNFCcVJUVkD2APavcVZXspEjXXbBoO+arxX
UGs4J8muzrMnEwL8CfZFCeuhTNZ4yFe8qM1Jyhg/b/7pMSowGFtblMWa3p5mpf9106HToyoJ4+Hz
sbkOkVKGVJddNTC2Ukq5xO966FZHapCmP7bDiym9mnI7hXITycWeU0ggwminSc3p55aQG+Zz60SN
xiTVBmr/KXyUS7Iz+vnYRTHckXuXzukPuRnkBvqnTdWv22csBbRjyl1yo8Co3xlVbu3lkXbZRPLI
c5KBzLJ5pCWyGkCHtaI+Q4RKgyJTPSxSzWkdnR9J3cBgu9JucUh8EJFHuPi67kKN1Z45OKs38v5l
EYYyJOKI+bNcheq6Hi/re12Sd+EGMHck9OByZCSCIMjU+fopLHVn9EKePIwux1JpxUfAlJS3HVrT
Vu5AgWTr40fkzBApmkB9RlxIBHLrMBWjT/+SQrN8VsqgA7ABPl6i5z8kyJ935ZKUJYN8oPHAAELu
aZFkGK9Saika+G/D5/5/q68whI5Q6j/rK5hXl/8mqbi84ZekwlH/MjXo46pQbVPDhYji6Rde1zH+
csCs86xlOqs2AjHDvyQV2l8UMejdUnG1+M/U/5ZU6M5fumurmmPowtJszXH+byQVBh/0b5ov23UB
vpqmjUMc2pvzh3QpGLEGRQWYTHbAre0Y821AovRmMPEn5qH5rvczgvN3Z9AeKhfAUeZirR9a56V2
YVWZ9HuoyoWB3xjDkbYCxQaed/Vk2aXwJ7Myp/YyTsGpRCB4KMBnmW5zX6E12lREkWy0MRce3v50
q2MnCOPIPS7JTdnRh50zusmm+pqmauTbZEhs2keSkwHVRYdcW5UTLZ6Vthf/B6Sq+IdVIpCzmKwV
QYTIull+15i4IFACbXSN4wIh+RCKmMysTLnJqnjel4qytwqB4aOtAn9a9BuQLQexpG+KZgGEqyhN
z/zSroLV09MQJD/9yq2g9yFr3QicETtnUIgfd62XGR348bc97+4iOfsfRZ/fMbbo2v/1PzU23x8b
1IGUDDvXIiTNdixDX+msvylkgoiuv9XH9TEIg5e8phRc6fl9PgFPyju33M+LdourpGAm5s0VUUA1
E7ij0Thf4ZKNuGNCnQRAKq/jmNXAfwUByUD3utS3pgRlr21uRRsv1Hrehwq1hi6onZCV6ZUhNcnW
zM56RiZkjkpDE8t9rNWQIpTmR24Cu6qC7gwnM/OrcjrPQ0hZb7kGS0AVZHJeSLJ8sivSh8sYEt6C
BWgAJZIm8dly7sIIjGtb9f2OwcXTAk0qWA7KII65ErhYeRbLU1qfizBaEZcAWvyJDHnem2iBcGUN
HzP1kdohLoP3EScG50Nr/DZEuaFZg7uxuu8iApm4zjqdJJihsIRkRIn8kBnW13qceF1bk0yQ0nLA
0F539GWF8tH1qbKJ7M68jbL+YAt7nee5dPmCKCfTXr2qR/aWMaItinLqOBvWY0F332smwA8dH0Ju
DbG6vXFv5MUH2DXyqcdhbycFNeZZ+5bOj9OAwjydjG9OdNRopMCm7+5i08GAXZHRBwxtg3/2nJJb
CzvtdVkIggqgTpYNZe/WmGeybdrr2lj0nRqh1UCbTVBf8W1JZ4fAccD1aFW3/dC8VGbDthzjyqtX
lm1dCnoIzpb6/Tl3FxTwHfkQ6EcyL8atdUtAGrQPsdUD7QoVUU+9+YuDXfuQNWiSqKbmC9YojISn
3O6g9oB7jJZlbTHvorj4plj0iMFO2dtAHQpk7ss9/RUEKNX8mgNXGObay+riuZqNt6Zr3+0Mw5HR
v9gOdvKhK763SXwvooaw9zi+JROBBLx++IpC6nUh2sYIVnTbjMhaWfzQ6bemEZyrhdrSpBovGK8g
zYjrWiU5qUzEPp7Bl8F9oAeikRlXaTn7T5+SEOXQwIW3o0aY6wgIT7uBTNZ+H4nuKiqbfaeQHTIR
f502H7a4193h1Lv5E0ilzA/V6ZuimX7d45XUE3+hEwKrjRsi8KYVwRqW9YZYHORf5NsqUX80yXMh
ojbysNd/dVL7cS13GcpylVTMQKIpIZ0qCZGJIQzokVANcfmQWO23UrSvUYY9NqScxJGEard/65yD
ztRlU8Jd3BTOodU0It7dQMP/n2xtpPN2gc+1ZM5lZ++t4/wEg/bWZPOpMPRvCikwlAk5oduEjraT
excP5kvC9sRDfJsG8Tmtk33X1E8Ag9fx/J1tmh+ByQ8ojG/GPDZ7W8MOWwQPToKQmTRC+mBUCBTz
ITMavyMtgOqfS68yoC+65MM+D7UfBUfexokABw1G9tSn8w7dIckFFgMmU0XtJZYSqwhU0bilKtLa
5YPdZTsthbe1dFnCWWPOEXfotyUiv5KZGp98D0v2Lp7S+zWQxtWVQ2W7W1r/QMbMPvTtjJY0mV7l
2N7McapDxkOQQEv82AbkmKwK7yx4F2Z+Be2JaEXQEhCnn6qMhMIlMMGBjurd5e+mRHsEVrmjeE0p
NPmWpaTqcnzPbbn2jaMzeIZjgD9NT1Rfg9O9GOErtsOZXOvpR5ajzKL/wkoiP6vT7oJKu1+fSFz7
JR1JZZzcd9EFDyGKuXZswLwEqG8c582Z9KvQOQeEmLduuAvq4QWHu4psiigyomSCfZktkx+T/B7V
JCqPtO03amXtS0FwlA2iG9wQWdS9FT0Go6nRw+uPAmChF3V0X1st3GnGeMvU5Vh02lfd9I0EFgvw
QHDG5dfQbc4pAC9a7FgjFqPeWt9U0tK3dTxdLTHNFHQ/PhlC1GcjeIqoBTdVjy6u7+zHtgE0ZjK7
wECYHEdyADyw9w6sZtDvlf6sx9Ehy7R1nCzGnW7ot1nVPAfRdGfZ0CcByD5rLZ3mtP0exavyrCc6
GtBV2TEdK1ho8GRvhpyYlfWp2a0fKsO9KkCfzpVD7zjS3wQ8mKXKiJtpwm3kEgWNEHr0wLaQ9kcL
20oXhazw4eek93CtXG8K83dLndQTJLMRpYh1RaQpl/Z4WksQQ4XryrwNEfDgzs+PZdY/wq0bN6E6
c37h2jNDxDJT7SOvm4GIqJLG4+Bs0Oe/psDHic3D1KAEX5uov9ahBGwgm5LdFqp7HVI6LcDr3GZK
IoSp4HqdEbmBIXZdDAyVQFgyO18Sc9oqjv2SY3Pa9JQhtm9JFUO+WfzeMvVvJgORpIPMpIhuExj0
8CgmFX7a2DeGA8CewvKmrjrrbnH4gZiWLc+lMgGD40A7prkz1u6ailWLCtm4cSq9u42EWpBm5VbX
gNDUc9eG3xdHfaynYdnwG+CSscMrLTRWW9sMvVrSwHExtVnlj1jFr5xpJUBT2mY5WePM18DtI1PL
Oz2AWfHYreTBITjaU4a0IbfvVGNkYxvj9yUmcLoW856K6hPzcozYeKM4udReb9uPI8amNHROokNc
q26MqCL01MSwgkfI4bwVLN03YIK4gdklrndmllyT6vl1cQwY9GVubRRxNUKoQdaCmiztXtdVB5st
5AROXdM0X8K6/w5wbGZXUl9Ge22OFiNtLvtrSAgfSgD8zJ3mt6X2Yjei2tlGvOmM7PtQ4G2uGG13
6ABwndRnN1PuaIa9GVwQgeIDqwuKJ6uY0VNl+Prqunx2wmULwu4msuoj0L0HRYy3CUAI5ruPDD9P
QN4fERCYq3yZU9PiHjV30/IuDIPmk/x1XB497Pkb6H/YJ/mzumXsROp+gQDxo00g9ZH0/lxBAR/4
hZbR+mNqHJzgxprrW8Vt+OKQvSNIMAG5jF3joFd13eyuH96XIUeFl4KCoz6CkFz3rQqHutnSncxn
+0j8FMYzxL60GnDMUveehV8X1dPYza80D/sTDdLDpBjMmbNZICebS68YY9vrmvhEenHtoQiFtmkx
8nGbcldZBjTPJSb6J8cM5I53+OaEr5Tgx+pCtNtKQM1qcBIjS96a/QALykAu0znDLhHMYFJDx/GX
aOcxn3A94hnERf8klJ6xghJn28hwHpMU6VCxtGzGvvOCVP2i9aBQiQcMzGTflyGHP4YlxiU9qdXu
jzhsAr9YsE45CSs+Hcf4ahZ090HV44VDVuTlQXODXFV9KIqJC2EY39c53cjUVRSCQY2aExY09AqR
S9YeJ1QWWyVrCY0FrAK6S9tOgjYWfGc24qgea1s5ZwYeUKhPqEdDY4ueOb+28xp3mJ0imcm67cpI
6DOc7Yg2icCEwMMpzSq9LIiyA8olqnbk9ADwaZHTdSOF3WG9UdeQ2M+7ckmDAtKsOGf5JNHqpJiD
hKMz+fcb9LusWSZGRij1Pz9CLqFZHnb2oNzVPXUz+JYu4giVa7u+j8LFOpI7higXnjgl6LVwoohw
ZqzMDiNvxPqF5AfJu9Uk7ookGXb1Ws2dZN9HLgJ3Zn4RVF7oOK/T2tUrIj3wSIyj0IfD/1gJQmcb
Bb+kjVotJizhaDcwUpnAAe3sClByIXLxOXg0TCx28uPXj5FL8k+Esl4sPztba5HYFoiKCzgxhUoK
9HO2AO1qucr2qscrPHf2cbBHnxQk8CwJkTJuo6rnwO2J1I3AqifuOmPSzWqvK+3BiUlvkOkG0Kaj
28mJtJ0yI/2t67aA3oIgMtRaguWDMPOnUTTbCm8WR+XyBSW8AsG7Ew94qJBrAzzcMYJhNJdBPg7R
DW9Jl6+2mmKY96bQ4pPIU6JYDdBzMwWkVd+v++hJNnkJrLgMHHIT4hHNV5qot2lEgWoo3xiPlDg6
3fgqjprnbqXnx0PhA3/ezVpeX6v4Mu6UnMGDkyMDgX+wU7QKeJ/G32/NKbwaB/OV+sLH0izpMc8Z
pbZNQDMbY2pWHUGoVxtDqYyHSEtO7tz3VKGRs1gt54ei4lLR5RWjwMjM3hYuSE4C2SurhuYMBKPa
Gc6g+3XY3Of4i89Ca2yfKvkXQxPT9bgwmQJ61u66nsxOi1JHhCLiVpuAMojCPDLHN474Z5N7nE7W
JuSQYahRvA+wnaD4nkqDC1ir5MW50BiJoVxrn0KM3ZtIcRld2gonimjIXmw7vCfj16YAkEy7Mh7C
x3EpwIBx/h5xTdAy6Y7uGOjAjsbXOs1JUoc/cM0u4mwdQUDbOIbhwRKA6S3bOY+WYp8BTeEaf5i7
iuJJhg4/REzSVu58a1jDXZom7j7tw3ez7OZjVRrv2WRHhHoMqT9Z8F/QKSY3XdDFN4oOeCcIp2bb
C+s0L/X8qFiKtk0L7OZmJh4IenEeQ6UtoH31uVcKND11a91NeGcQllcQW4eEEWuROOIKv6W4GlQD
0RLSZLImUl8COMA336UVmqK4n67bWSEAwA1uxkTLDg5xzOdwGp8yO6OD4uLaXuw7hwDJPnloNLyo
cWYdImifiO/nB+IWaJE0pnYaK+MlthpEcHk67EZTd44R1F4USqHADM1VVa1fAkYjWy5i+rE1sRZn
Q+kb2EhvqpoQcSMPjaOVTV5s6nfAq9UDqR0Iwt2sO2QtKK3xUcN2xxjdAj6D1o88pnYTQjbfw9c5
xajpd1EefAcmWz1oqJSTYrD3QFwQo2smK0xbXodmSg9xt1cmtTz2RXrWB9KFTfZceFPwjPUnzDcn
7Bn60R7he9tRAbxaSx/sot9qQdOeRyjktZrH28pmhxgWXWE4F55DqjKrDB46JB2B8cbEgIokbrqP
Z83dlebSEjKcmgd1YR5PFLO57VqBcUqJlHNgnLvBmf2+IRIl7PsfSdZFt/2EyCzXnweXkcy0NCSh
z819w55LKnV+0rBiLv2iHzVgrdWAvyCfFwZHq16B6N43PS4HxMWhr3SEceZFeA+z6ybQ88GnnlUw
AYGJuiDNLpRz5RBMq0HN9o3leVEzdwczutjHZM5TLaX00tkTBQUkWHN3Nsa0P68Nt+bejHPU5gvC
u8Axpr1FoIHn9Hq1j6YCy4My3zKeTnaYbZxjoOyXtHdvVYT7XKszYrns+YY0JnFqwDOx2wh3D8rV
ujEttDJGU8x7VQ1OBkLpJ1MZX7pBU6+br3WjxI/91JOXXPd3eFQ3YmLAmKsmli0dz0uYGWTOaD4d
r9Wpw9CuIbeqt8Z0m+ut8CczyLft5HwP83zeL2Nfnyd0Oba57JD6m1tqpbsqdCitWcYTwQDdAeM0
0yMqcCSduIdK7QfM7AWBn0/0rK8JQAI30Y0BUBn0otU5L+GTLFl7FmWr3lOz3DgtOyfe/BGFDapt
92SvN3Ipjq+qmkuyUis2U6N1cWqumAIHXB0j5RQOYJJmPMwJ+Hs/IPN2ozTgb0m7Rj0/6z1lGwXs
fRbVPwtFAxynkjifUC/eaGsUQixZphJTelmMV2wpA5rslNdHpxjV4FZkK0XRQdplMS6hvkiQMADi
k+EygYeEnmOjtedT1BrbyEZpxwzD8eRD8gaU4vPUU+pAR0X7U9LBBlsMvxZTILCYWmDj5STGzuuN
XIJTDbJo6MZf97s5i7dqArEwlZKmZm0ErksF83BG+AatXmsKdeY7BcRvnujj0PHKCe50sw5camtl
1iSWu1XhwlweC+TQ5fNpi2u/D03yjdM8HezUJSDj7/fKD5A3fzz2eVdVcdhvsJQJrwmZg36+pbYZ
z4aFuvz5gRqORPqv65e7LGoI5qm+ES76+e7fXiQfdBRr8DicMu/PXyCf/vxC8q7raBVTYOKF5BPR
JXFysr3PP/DHO/7pUz5fok0cuXGHtGodLXIiDDco0DN0uau5U7FMOp5lRFD7+nRt0IcW49qHTpqH
OLRVum0EWMobOwBTQPEUmYu8D++8AyuBoDINstInm4jJG7jSNb61X3GNypescB4tly65WPcAjqsP
l5KPb5ZkOvjs4kBv112hCxsm+NAI8CWK7IvbLac8mMhBwtc/nzNi2EDAgyUMVx5QYqhvU7Ecm2H8
HuXluMNCYcHu6kUFhRYTEQMLLpCzCbzRRv/AXoT5iXG6OTwZKR6sJq2+xLH9MyqrW9est6Hu3pUa
2ZllWm60Ib2hEvuz6bGxxnf11KubqY/tbUXnkWn3C71sPBymgytPf7daYCIUfLqN2sBTxWdhQUvy
kqU6KPX0ka7x0wQQTdtIAbmDf5S/3s3Xeqn8BHseco35UozGU5KOjwQnV34vnDvZQQAjtCrKxw99
NLEwMDOyRPW1MX44E5VcE6oe2TsHkR8HlQqQ2oz4IqPuh1EoxNhM8N/Tc66Ee6GFbwQfxBS90I/r
ntCcs01yHAPEiL82bjvGf0mP87ZHzBuGxRclLc6AFb0uByReA8YwjVth9s8EcOkRxfSsfh5m84Gw
LzBXhrHvYuV7C3FgzSu+FfX0xdGWp7SEja4ZOO4at7zqGnK8FTrEjN3SNEhPFSLcAyjWhyq0hpsh
+GmXhPymdRp7EbaIOWjh0IKuqUEQbWN8GqwJHWQovMkGJ81m1JgNuNkTIbrQ2tak+3PDYMurUsfd
gpvlvIwrZ7WoEmvD8D9U6oeufprTefyJwQopOlGr+tusjLt6Co5aH9zUaP7cwb3uYGtvOn0dnt+o
TvJoaC50/9L9QnBvAgzMhOXTDdeAOA9WPKP+RXzbGpQ3FWBngHkHLd2XofFc4eARydcpwJ4RBr2+
d6rkTK88991xTBi9xg+OEMHWsar3Us/5yi0UNk4kez0heH3u9Xg31pa5Y+8ZkRPVGh/jEoBLM2lt
eXl9RRMi18toY1QmAnF8SSkICBgmDOTDdSJjIR3Z1vn3RhknbxFD6RG1nhkQhBSM2TmZZpslYQVW
IxQTd2YuyEz95AyuNz+4Sqx61eJ8t/vs1rCNzhNTgGiuxtZcBvcYl3C/FClpJIxgHd2afdsMngiK
3Bdq+8yk7MhcggiBgW1nqC6mUsMEbsIPrnAvc6QvZ7QiP8p4l0bplzJzfzqjWvtDWZGkksX4AFGJ
BK54a0FZYLeYtlgVEs+gouqJrEAobtWbBNvu1qZ+L76WGfYwqGsUgrKYjkRr9RuVMKwNp5T0kFag
G+k/TUbvEItMrgmpJvBS0xcgcsd+wiJlUjVdWAVVoZjbqXjLuMjtxHqsVVbOpOVUmdrN+g9eY+xl
DF0pcOp+2nF9VczmkR2eM42F9tRtOlJDyZdqSkp2dUaVoVm4OBKLxkAIPCf+Jaj6CTylCEl+DtIv
Hque7o0FjEWENzmtAq5mhIhiJELLjyfGLbbqrAg/C7lyZyBei+61pdxzbsnb2C1EKPFrm2lb4smj
fTv6jZO+NJRHfD1vTDCr9Zcgs8H2GNlt2i6Um5SXfLJpUI0cV6taK7DeROkGfF9WJBk09L8gmzFb
oauFT9OY31rT/Wioh7A1tDdnHzYT8J88wIU0/ejoQzZp+hC7pQ+B1gFmFD6tDWm6XZBAwQDtHSvb
w//BAZ3jMbZTPJ7gbBF2BwzptXQhe9CEETWTTKU7QEmKPDcw4qw/v7PjrYNlum6IxZlce5/VATNm
g/ngBLPfZn7itaZ61ynK6A9YckQdtftEzKG/MvVopIG5ZBcUBj0/4+fgMBuuTZSeyu20FuzxjCde
0RNBW4Zb0ZPQvMqAIlf5EBFJhFn5QfqXAdqGpKKKUuH52gGPYg5uQLIBSe+2dcAnWB0DMX/UHEEN
ZWdF056HmNJNN8evwfRzUuYKo4O+bcvmZgSDrSuUvvGQwVwcblTrZ0rJYFdVtA6oyHgdLlECbosD
M6fGy5nMoPhyynmlGqQ7gxosYj0Tdx5d4yT90DOR+Wa2UBFMYOm44Xi/4P5JOYdWivlkp9oZF1eF
a0fcKvkw+b1mfOta2NQc343XtXynrGSlKxhWgsK6BaTUe+SZuxtn6rYc7ax9yyGmsToltdwUxiON
NTw7bpNzoprZIQK1QdquPDirmz6voE12GOWAjbv7SXfTLSblTPnRoICkbkBnpzchLWk5qRL5VD+n
2W1WukRlLqMgfc/T9Upc930NMaiy/bS/UVXyjqoecxkwM/hunPgSBkn1wuBAZOEFPfPfpsr5fzHU
ek0z/k328F9CrW9TbMNl/u8ck8ub/sUxMf4CU8ZOJXTNRQ/homr5JbrRVB1aiWUBOhIq2ptV8PJL
dKPb6zM2ihsHVY1hWyBOfnFMdP0vcnZRM0JLQRVqgjj5V6r3L1UGMBgUTuGP8h9UGoJZz7+rNHgA
JopAe7OyVvRVxPNvKo1mSJ2CtKAaM4h9zkqq3OPMqNdO3S2l2OcRhmU1LQpDhQkfqvIldTQdOxmV
xSjNNzKsiWsCZwDFyDDmpN2ppg+jJoZxdAOFRDIDvZthnGAPNzrDtWM0FvGZ63ulmvCsh8DwxqZ7
n2qVpldLVyrH2kKGxNaYtYNL2MjOsHBWEW3tnmgcDNskYrxCMIx9qizzuaKM6DUt4toGkDwmgck+
yaXPG8XwgHaDMV+DLG0XUv36SkGxkinnuliPZJ2meUjsi5I+u1T6T9Uc/roJ20qcSCxhYmZy2pd3
GaUS3YDqx/t8sXxC3sTrO+SS/BS5NBeM0Fyz8DUcnkBJfkbtyFzCyREPqVl+ljeq1uMjXgLrYCaI
XWYhYAMzn70sdeU2xxbn0QEcqLTa3THoFwbOS3amzUX72XWVe0ID7F0ZXBnOoiGOQubv6Fj5P28S
7Mke9gDajWmAtzygkb4dQPDS3BDVGfTqFT3fxW9vcssEINGKZF8AgGF2k9+J0fkAYo9Olc6EDxwa
LDzzvigm3mPNrHJn+z4Yk2ZLHrFDMrpTcL0tmKCG9tZxlNfegZypD9luqJUUVPq0HHD0XukONCms
BERPTbW4DjuhXU8jEZ8oHGgIu6GlQuFPDmo0p0eFXDmbHKKJooQWXSnzTyDaxfXgMmHh21yPbUFm
n3FuEr2/CubeTzrxHo4LOZwTkW0F+rjrWuGuRprBVjdLzviNuYDUQM0ZZ8OXmUL0lLrzlTX1rt+Y
LZUfxYyuMSyxd3YLIWSZS/S4oR9askBvjMhtNlHeDHt9DBkGaOmAvKQhUdOoyRkzkNg4JL9uRD5e
geEwoIWTGkp5jdjD0rxSs9ja287yLJ8jbJO1p6h+HhB3Il9gJZZzFI2y1/jp1zOEzGtt/dZdGz0P
yur0jNHLrs8t640V59DqTXsbqcuTFSbIQvB4bua0WK6akZ81WjHrw8wwCSsf9tKFu2XmIjwCEoe8
3l9b/f8m77yW3Ga2LP1E6IA3tyToy6uMpBtElaSCtwn/9P1l1jnN/yhmOuZ+LoQAQRZFAyIz917r
W5JbK+QqM2NmvReu+I9jU/ejS/I7knIl3TYpL5oZ6EeCA/cmWWW4dPF3CP5zFORyVx28biC4wQeg
3skFsN86EpBk2PzPWb9c1C1TavhzgIVU/TxspXRbpENo13aPqxO/zClTQM4N84KGAc1Kd4YkTNPO
ch8K6Jtkji/EHhXaPo/HOysP5vPgrA3zos4OzTZFveFSHjv580OObOYsa8QghMqfyn80AdI41gGT
e+VR/DJPqd3GQ8gMTvhIInixbn8VfjFSnCOYzJSbqXi3Hb45P6D5W1GSO0MC4bMYsQrmxXxUh4KO
lZKBgpeQURRfXBIweEqcSEoBk8YzCxK9Jly4a/Mee2cLqBlqFKtAN/uVz+O4A/jcnjO5WaRgXu2p
Y7M/HrK8cA7C0FDgR5TvVsM9lj2OwGYM1p3diJbVYPBudUGxF5J1q17SWsbvRtoZBCXKT3Kg/F77
GEkRxHeUyVhLYpQ5Qh8FKUNGO9MhxDJBxXx05sRm7psgH8Yfu7Wkj89TUnVdKn4tqS7u9daFNLpX
NTGhVzruVaskXxQShxMf06o9FEOQ7EvNXfZj1r9Y68LVGN/s3qxhHUR86Okou+7aJLbgRCYsQ3pF
6xojsdtbQThRc8e6ZNFmEmtES+RGjG2yd1hiV5KClaL5HCrnqEllguyYucqHoXaVi+zqVmRuDcYz
1eDVaoQNKK+WOgGuPjri2Z96fWj2ykup7JeuAwRvq0yZ0SAHrwL1RBBlaFY9UNppBr5A63IYBhXG
IqtgyRH31nI2R/OX6Xn6Do6/vbdW8aiKnu0krCPL0UX8cMSfWGrt6c4tKPylatzbQr0i6CvwcgKG
EsIxffeTQMpupx5Z1FD8Z7SxX48GIsXqN6rFJsqGnVdmzdGfzBS0UL/vllMLPYKW1kT5h8sh/NlF
I6jKfjOLpwmRxOmv965ujl82x5X4FpH4Xx+DyLAS6ygg1YeiNsoU6MzuTWEuH1NFd3olzOFsY0nY
OSzy0ZwFOi2+1KNRRTKhvp5FLk/Q3KGqv6xUJU2Kt1G7Ziy9x+C83s2ehetSM/DVVcPZB8c+OTVB
cnQQNgNB3LsByE4YGShAU9cezriJPeQ358wgiUCnlDc7KRVqZgH6mHzTCR/bD2UTow2c6H3O3oBz
dgwJTuADl5sVJxbeM2mB8Rz8OoGMWWlOyUgvWrpFEJWi8UmjY+EyFjSgSVUgFTkQ/4yYUsfEOjzq
cdfv1eVNbSx52bveZCXanMtUowwRe12Y1DFj6wDDUf76Y7LO8H/IXbUhXjOgX+9JSUV/k8WIG8GV
gEAhI48KMZveQPBgiujrGlSuXNITQCpVFWBtMsd7nBYrijf9p/p/1fVWvZa/bq4RVilycPdoxpkQ
BlsD8MwpyhuMb2O7sN71izfhUNpXVWy1EVphh6LkE6l1cpANcoIOZg/ti/kXoB8tuZi2Fq5VMx+B
DWmRm+vANDgzE3KJa3Pkt6R+m1/WbFsqwfw+7b+MmVPU0iV3NtlI59mcYHS0RIvyhyS3THvhmVyY
Wysn6UTkB2WSVe7gUpHhr0Zhdc/1bqM8imEgnVfW1K+H1V4W2c3JG39aEvCHr9U5ThHXOnlLJZxl
0pd2vfm1Z7n5yZq4tLcuTGx1jPA2/Kzqc2xIgBsvWUskUuWRTcM7rkyQ30RJ6DcZcaMkewSnsYGX
EHvlsku76g+hvcbZ0Czj3Db4fowgQMJHdbiQNi+1l8m9KpU1YbWrDl4f83865ol52tZajLxdPtd1
U1Zed4R1QEjUv4//9ffqDneN/vVXw9xqW02jLqJ+ek1TptO92m07l4ATfzblhF3xrO1woGTd0sk5
zlbNZfF/htDrTbU3rjayZXW3uq2G2evNEphWOa7LmRDmdFMZ+rxTQ44pBx/0ugha1e1J/o4clMNj
KSY42dJ3oza+DmqYk2vwyXebtpPVDDdqM8OZCxdG5G3hpgh2jGbeRFixGZG5RJ+XhRDRCJ2qOEIi
iw4L2uyhPdoEZZzdhgRStEzsEvbHNLmQ9fq/7/rHo9Ihm8gPQmf79ahqhw6tOa0eV5+d8i4JOWhd
/YWYxMW/7mlyF9OeuotVC+oOtbtKRYiRuDXYX7m7KJ/q9VlMytgk7c1jcYml77tWVmFDyVS+nvyf
R65PqUIY1DOqY7Mw/dPgEbCGIfWvRyUAF5ave7521f/+9ULUQ9XttPV4lLr99T9en0rPqnZrBm5f
XTxv4QIxYcdV//dfr+LrZV/vvj77/8OxurxkXqt3456F0GmNFkg4OVBl4F9u2O5EY61HfaL+VaHu
WPEghrPR3tmZDnhgAqU/rtVrloKTq4PmNW+skcns6uxhJtkHI/IeRD4331kKfzJFf+89mNprQsYV
0TykNpo83KjteFsig9mmInmZHSDfQ5aDIyGRzoahuCkj0HVCUCou0qDf9+R+WHXKSONj5V4ZUTbu
OD6vE0SoodXf3NpG0W4YIHq8S1xRPE/SbgNrJNhSEhv3NmaaZRrEvtAY+Fxv309LvmuZn27nPuv4
LfQgI0RFmH3XFIem6v+ghU6lojzaJvr4w+xnipHudz/roeI0GZ4//Gp21+2X2fhpaQUysf1IBhcT
bSpfq6shIxhcGlNrfcxFjtuMz60Q9oUIk4FLX/oj8fvqLkl+T8tHEUSHzKoiBBzauI+r5K2nU4MI
NTnZLQvSqp7PsWUdrL65N5qYuO641eBrDr/dqAgbPXAOZkRFAsTRPu5YuQ1d/wa98bejhZ0rCxjl
wtjKn24Qcj/lc7S38r3ToTwUDWFwduGSA2B90Jl7DChNvI7lB73u3cCU634ZwKx0zHVbIjeA1Ty0
uP1QAVgmTTuv21JhZsVhk78Tuz/XABq8XQXiVOeoQ/XCjsm/ncWWVfZh7igGQlGkLYDlnN4/+Td+
/66vIgnnLn5F255dcnpKWwonfdiwfNxVxnjQbHLAZkLpZ0rS+7RJqi0+qveMM/2cMVJv8T+tuCrS
53U2XiJPNg5MDXAdE9ASw3bluMZh7qMz0HhIK7TBj1NsfPOnzj5YRX1KytZ+Sm3/m98Ud8CEWL3H
OY5lI8aLjLS+ncl1N7VdQDkDUXlUHFI3OGgTAMC4HG6qNIt+a0Qi8Q+6XA5WHkk4ceUpFzhhG4I6
LJfJlLkVENQwqzHlODYCi1W/D9JOP+Vx3511LwOWvSz3AQlg2GkKpDHguATnq2FAzbLRiI9tGwIx
EDt7oq/gowHZz6bXo5mHyUjmo41q7Cz6/kPZfX3dmwGrv2m2z2WVjk5hkfWT2Qi60dswJ+qdW3+t
pTckAReIExV40mgdiP99qrZWtuh7rTAigsTy763lfDjCebJBfX5vRP3WcIki2ZJgXL8d9O0kZSrm
Oo23un6bYnfZejM9FNsk3hgNA8MBXQNatnd1hdyNBuWUG49uPYiHpfrEd/2tXgQNCtOnNZFw7Xv2
blo9yJ86wpnbeLYpYGm/V8rkVRrtiyQ5Bg2GBTfzwXLGbn/IoQ+zzhfpthrFb2SUThjZcNy9Vhzb
y5AJ+2DbNbpdF1kf2ifcTVohlcERPzfnvFLVYprn41CVQk5AqQJxEZrf4Q+TXDC1MzGzZE/SNRqR
uhXZIR1oiJQiOJd4JFD5ZHdtZPQ7N85/Qn9gDMD9RAhYJ90LeDxaJqE9dR+zIfI+T6K3MhozSISw
JZzimEz6t8bTonPR51A8iCroW/uS60BttRntcUaa7Z7wsd9TH4hDxDUKbGmJxKNnjWvPrKJ7cVfB
VItHy8U6AKfVf54GTFIBaCq0a/rv1DUvzmIBnJnS93UqJGBV30q/MSxbI9pXwXgbmd2r1Tk0UfSl
2i8jH7T5Oo7FZ5MiniS5xDuiwq8cjdO3eadMwXsa6UHYRv4jiGaY4/WzkSBmodEEr5XWdr0mxSHD
QL1JbAsBtuvvA/q6wOcH1ME3kPjdg6iLp3ExKiSP4N6muC92PaHI+2BBYJuB4EyMtdml8/sQTz9n
H7DTOr305HpSv8K6I1AApOMLakwIhyayOpFcFm2+r0z3Az9Tj5ptm3poFkck0C0tutqbSL7UP6ek
0cPJGD99ozrmyahTlPNG8DqcfmnjYWtp1jscjqwe/CTfF3GJPS4giju3MdkD1QXJ2lTEYlRwc5gf
hTT+P5pp5xc1DqlhPKCWwnpMJBvNpPToM1QVxL0Ot4Wl+zsrIL2tSe12q1fG76VCVpel320bgqwD
5HNTi/FjgExEqnXD74K89pTUGAnLDs2foydziZvcO1KHUsx9d7DvYpHKJiDunoXoRtqCbk9rJCgJ
p1y15IdNhlYZQbUGzZVMUHjsaPhhW/m5ZjW87ybnMkDWvzOq5LbTSTiPA9ivqG3uqDf7+6wEUxzH
9BYHysObdGke6VYeGYUBXfX2PvNSa2dm6xvqEHhHGQT+0TWJaWPSuIFS22xSuCluKu2D1NitZH63
TYQAGd+IEMUrDsGZOaP5x6wfYocylF0voKbthUvhq5ubF/HeJNmLvWrvfZCCSIgGUMcr6fEsV+9w
jaF9i5N7azRu7cSoDk5zX1bGg79CCKyCrN2P2rxbA5n60scGDkAuxgmNwWG0XsjDrAElMi5TQHiy
NdIhIy6Qedroj01cDYeuyizKPNqTXaP1LnGBjCOCvaEn4jWp8U3O2bwxk4CYy148kD+0MT0E6/Ow
3qR6+TDXOsVqvrLSw3sY49yPCI8ERuFdtCpOTnXdOFBQin2UbfEM5vfM/Ppt7HkvTd5dhip58NJW
XOBnf0iVhNF0aF7TdJv2SPbJqyQaOvMJbinzTWToFSrH6JeRzM/Dyueo0YJDWI5ngXFMSixgjQQt
M9jRfDIc6+zE2d3qwejTrH6no/LaNSKLQ7xlIX77jwKm8t5puwnDEJC2QGCScfz3KBtTiqhMAa1A
3OtLV9J5w09geYfMR9bs1PEf1hxU8e14CN46rXoKmnjcGORGUhJuHvT0POEjniqvQLmVMn3S4Xfm
prVvhumJVS4DNb+6zsAjZjs+ZU9oETOkZVQpyzOLvW9Y7fKbKTV2ExKAEjQ7V/PgNpHLkLV8clh1
hrk+hoRorLeL1TwaqW5cNNrtdO0vgtSEjdFBuNM9E5Uo/c7HYOyoNfvGbo2RhxDVSYe9rS+UxJFV
5cxuPVaK2neNLihd6rnDsIAlos79PdWm6iFOA+9+wYDR18FPLkdk4TCZ39PaJN9zmI27scsvna6f
MWiIXWrEMyNtRXe1SOnATDtvQXpamwueKGJ7PUsntQJ3bEgNPCVjr6HBTWXyaLsQLYzhaMaUvqqy
viwi/0TCSDQ8Y1KoD9WvOrN/pxpzrcJDv42kmKpxoc/30zzt8um5Ykp4MOvG3bnFcGomPdnWoLiO
FpcGLoiB/jj1802St2ATfeeErSP0C2L/mCZpNLJz2qgRY59DbrpNNmfF027qkQJl4CEB13SRHkYy
SbLU7k6T0WUHy+0KmtQNze8ZO4Rlb3szdfc1nRvGjo/BLRsSLbgqpybuCkdENxmKCyZaySfJw1ll
7EvGV6aR0dEpmyfL/UYqsvEcdQaxuZPYBz7xTVYeOm37Q4wUzofefLVNJveBZz3in39DoB5SwHs0
fBdXBSS13WysxOmKIEIyuD7VJkEnc4miV+cTXxIk4/AZsbI1pFLPl3HI0bt7OsXk+Qk9Kfgm9I6h
N5+9IUFoUpoPPY3Oba8Dtqz8JRz9Cd0H4MStFmlEK3brq+/JdUFk7pCCou1A04MUTIDtpDNnNGsf
eo3OFIa+GFou+OgJjA1Gm6kvnpeS5B0vLX9blWeQZuO5rMd8ERopzMu6NSnb/TGTsodfHM1hnw/n
FDxQ3WGF7zy6gznaNcChSAozD7RKAXOQVQ7q7UGG8Ja3hcv/XNQOTDKBMmyy7nWEDsy68h2CxQwX
twHQOR1+Dlz7t9YANSfJ3R9dnw1c8HzEgRi0jG54d+f+GaXvo91SVW9Xagz4fbbRisQago21zO9L
BcEdve/bWGIL0j0dwVvrboYV11mWLGS7D2RuFvbFkxZrWkyU9CkAlT6pDp0m36W5iZ3sPmoO3ojn
S5Tjub6MafrhIG3HgYdI2jFfofF8dhic8d45ezce/9jLelfm8gvE7c93xrLNriDxdst+CuoXH4PS
ZimDt3wl09cb/wwlUVRJfEKddWBa/x7lCWb0gMlyFbhPuqhuE21+zrMIIKfWn3tnOFS1sxBiBEVO
x92NEWpTQ5cMR2u+rePpXEcwKWfv3VzJ8mqmONitDRL+FLP5K3pkMhPi2rgZdJMcU7edL719R2so
Dt01rzbJWr7oOSFaq0TkWqUVLsVyz9qFSpCjYfDb9VyFA8o1ej+8rngU71ilmPgMNmLlI2sWrIFV
Z++XhNDAYvlMBuwCYqXwGKNKd9A7c5X4TUQp6b2ldTDGuOWHkZibPuCqHTl+yPiM608bGURjqNl0
1mH/01oIyD8NtPbVjfVxH2Za7D/x65mcJmeVggZv8WnoFelvfU3WjVc6P9CliAUsa0VsbRikH17n
UPTjnBQe8siZdvUmHTHwVythwQbFRNHVn/AD8m2SLEiAlw+j6s1tO2anKJIvQB+ro5F0A9Qm2O7a
9yGWIDYMscwR3ki6+tbh2EDs/ugb6X2Q8S2VWUwptUQvSfRo2zM+sZBvBwsDQpq8xB7O7AaysRXn
/jlZSAh0tYQVchI/BGYNB6hMmPeR1bYdisHYARqomIFjJQR0it3G3M6ImqwiIOrMZPY+zBUfSMQQ
SSxrONVOj2KX3k2ywAHWl3rYpLiVbnIqDKkD5arwpney6X/4g7Yt0XnRI8M8XkzZKySCxDR+xCXa
ol7gyAHDg8WZeMbREHcGttVCo1Eyu7cmGZoXYmKlii3aIKdAnKxfqD5h7AdGiatCb+9GHBf2MLyk
ixPddpOE8jAOm+ZHPZACmA/jsNdYxrM3PS2Ntzd6gnzHPP8MOvrTWqufIw/2GdFxIMO8grmmNaEt
W3D7lr1BJXHxwkKr6/3gPM219jJMn0FC1ds1XianHaA8+D+l4MhzGeWssWTO5x2jgtUifSLERlwB
vJj/vyuydEvz65Q03p3T6O12rWPjplpGHsRMtc1sZg7oQee6SbcGijY0tt629MVDotEUbHOby0P2
EBDPBgziw4ij7oAxhmQ+gysfrzmx/HrX0jM3mI52gX4r16hYNqONERktP0je0qzPbwMEzI2rE8ys
mSYKWIfpt9uCXcfV3utkZk9FOJCosDPW4AW/2Gdf1p9SU+KU6f1Y1caGlUrEdyza9DVBDhmaKfik
tGB2rn3HX41DGM/frZf+sovygWRr54RmCe0m804cJ8vGbK1bXWgv+JbpEruQIMaIIOzXMhq2M0sB
LsYQtI0++aWNpJe0gI1Y3SPQbZ4ZNG+tZn30Yk7PcmfJ7wmuR7CdRov3COFgO7YmTviYs0VPwCl7
qbmLiY8YdXLhJuNHnUmDCPIXyz01mZuhHva+JRSgN6S25Q4SgyKC7BUnD9TjMN9OOSwC2qfILFox
PbtL9pyO69M8p49xupzSvrnrRbnvujsnN3/UvIVoJNCm/dUAMYkn7UFgzRCWdjNLGXW1enu5MF2H
GrgIAZJM5O+tPH43I+sFc42BEHQ4DGQsZInX4UYATlXKvADtxSd0onH023EgFrFLpdIs4u06rYvB
d3w0+basyN7hvdYT+5u/rs+tTUq18YOmAnK5nBMSj202QsstOWM6u6q3vtOF/RrsUr37uXreT6SK
lBCMW90oPwcR/LSG4aOqPiYRoYumwVHqpGRG/WOrtdvSrT5NXmyxNp8xmtbCqZ9hra6QqYKSgESP
RNg8PYh8+FExwd6sKZekrF2Iou3r9yLrTl1HemxKi8guKBTMJ3upwsJsvjlOdiFC+c0zxLfJK/cJ
arqw9qNH0uSpLI/dZ+7nj0H8OtnDvSk00ncyyO/Fr0anq9RJ96o27JGMeFuYOva+G9sS0zDmLdNo
37T0oVnTH3kv/pTxnSU6pExNg9q4929rXDf1kNxHRPK0moU7xvl0jFKQgSSLVaZ1N45mvaWHRhWJ
mTaScrSa56h/s2yBr+x7N8faqeyXRy1iKehhbizSpzU9KJXa/9daPceV+KT/Oxzr4U8llmJ6r9L/
lOt9/d2/5Hqe/V9ugLMpYLChAvFPuZ7CZzGl5m5TYrAkjOnfjCzzvzjkUvb7t8rvKtcL/sszwGdB
x8Id6EqR31/yvP9NrmeY+n/GjtGp8mzbsjxDN23PMEiC/E+5XoGJay0bfTnORfONKR5w6DL7Blqn
RiKPYwFiXazBVaKpvjd1WCu+aYt96etbUcFwDyBiPzVMP4WcRPWTfQjWvtu5KW3U0sVV6s38tl1I
OTe1Jx6nAP9bqfUoohJcmX4CguOmHF0fjAXT0nLgn4XLLrbmp3misxcYb1WEwi1KsQfVnPQ8F4Jr
39LuzCLpz/ZdWzjRQ/2RdWN66rA9bBxBK3kKkmOaxO6OMjzk18rOQgFEPbTRhZPhzDxV5PFbYBFl
W2gOvnxy0jcd/PcLBaKXLHlKs645LCQE8FseQWV5PxKqIwejF/Q3489JUGSzZPCxRPksTXBDGQMe
vzlrG60ozsWaUK6VHvKSSBycQ5bYC7RGRAFE2KfTytwW2GggRxhLuDLz3+raDN/E7D5wqX8mOJLD
2tJegIDQ6Mn0cTMsWHfJyj2VY4KMxTVv4RNACcj87JTa4pYMkGmmkZLTHagSRHlERE3IwNc5HGzP
J5wGl44XDO1pNXX06SSr3S0JDJUM81ztjre0qvqL4X6QZZvfWKN9SwqNd0sAZLmdMzGwvGnyA/pz
rGeAdMNx9ghOwgFou5h9vKWV0K0CG0VPERaXLLYDWdW0svTNNh08D/PSQ9LKEFQ0iQjrtaQe4Iln
UICXsZtWqs/+MUG47zuwhrX+V2TU7x0yC3Rb7v0QeOW9YzOR91xmQKSxQGcT/e1aFNoJ1fi9UzPP
8dLEvAswgs61/cMzyv4+ipsbJCzNRRsp0QSeccSVCpVj9Q9WrS3P0cBQLIiCwgAUkFNK9sSUd6ci
9mlGEsE8B9ATXRBvNB2ScrdQct/j92Qcz5MJuwG6Pz9uRZi79ngsfXM+DkXNOIYk/tAmvzu8BV0q
rRqlGA8GY4dTaX+YO4ltPhNoActyg/7aemJITSbNI+hlDLFB0gARoIKiaW72ulsYN/wJRdqe84S5
3IQyqh9C7EsPw4jFYJrN4bRiDA9p+P/sqfEc9RnBOLi0eCfaHk1or3+fEYkA9jL9LarIW+rgvycY
vWE2i2+BW/thLKKfCKMYU6tvawK+fajSW9unaCfDDCpyXUDk63pojNb3oCu+iVUXIWq6NSQp4dRF
RGt2RSMO9eLe1u/p6i6bcZ6rzWJ+W6jYHeNqegw0f68b7XFwTTMUSxkfijR6ZlbyxyekAxQYbAHL
WU4G2Cqvzb8tLn3OstclK6L6LPEhrjJHJFkji/OFSZru7X0j7m4cGn8bH0f1tiJIZIsW7sKLtR75
lD/SjJVilRrbigvSrjC9j9arD1RK2nsrCJ47o7sRHVIn1NFZiFeuv/T5S5AjCSJw2G6QD/XuWj5K
l+P4O6fJuVlnWmmL69OO0gkma3r6uzXxayz+AZGsa/Y9ag3cXHjUaFlVa7MfKp/cCTOiVWdfIh9L
ObVfg2SYfIIOYX9YbrGeDaRm1Ty2h8ljqhBFoJ8cM3iuEMay9kppBucG0zU7hRZEcTVv+S21Bm3e
NEYSVYx7vXawNCNUbOakPGIJ1SgOeodpTY+C4Ox4OVBFDaqXwhTBqS5barOXfGgPCdVVTef64AQH
G1fUsTPXMEXOuyv99rvjTyKcCktGHtFt0y3MPsxPegjHlHqX5DhhFoJx5HTHYabPmY5ROImUZTzt
k90oTktbefSEHfGK2XyrT/1z77jAFyc/PlJuzqgtJhcCsKKta0mxqf3ojUSF19OybWK6BnW2wKPC
iCIZ60/f1wIOQo5Yebf6p2UkHa30HEw94B9mJqCLpeeUQ8+WVMBUAbIm6zxNORXZpWe1P8T1be6m
btg7vzA1s9YdrDBYgEcEpfdLCxyURGRpa+CgKX2Qry1k0nYrM7ddtHdEcK+e89smklunE7YZokzb
dZSQXBfwWVunH6tM8h7S6q3fgR0BmevhHZKJ34g0wz5CfBsdPVZMukwG74kIRyWHLqQxjnGNySWA
yqUlLPLJ5uEK04cWQeOtW73m0O02S8dk2+qoehn4ngyfKezg6JTdg+I2IrrcrBdOhd4MtlFnfbPM
9BY2XMn6tIWZLrPPmYgcRh1oUEosOobEDNs7qcew/RYihuuWiKQGBXwtM9Wz/q4nYr0lap1yXEtq
DCeRxGoFxo+WPhx9IfLZ4wQTs2aOpx55w5m1dE/6BngBYt11me9eyqR3R2a+z/p4WmUKvNWQB0+5
nrVJ6LO/TWVifOzWhzZn4uFG8WNnrKfKTHYAjR4xlJ/qjFOO5J9imxBEPwKjv42RNWdDzluRafUd
TalNO4MmDKy7krAGTSbbW4aB/1Om3RPdMm0Cwin9saVL6B/MjGShxXsJlgClZkvl1ymR87EGytvl
FwEzcdhbccrXAzsysMM+znEYeidKq+62dd7Sxf/lJKURDt2r8MlxzPsHMGJvMTKiMGvFvZbdcFGI
toYXXHqX+hovsK9wD9rDrQazgygm6bDM3VNaMMh6Y7+ruBZsB7xPjG0L6eA4hphtHIomOqXjyemA
WsZS4esv4oMFYpniXydv60yJ/cZoWqYjdrwfTMicZQ8kbhxf8wUQTjr7qOA5uXrLgnaCxzFDhrLV
M/MU1/UbSnlW6FzdgGJ6h9QQL0HQERi65L/NufWJ67Tum2p8WTM6HmQPGtvAoegye+Yl7uEKIEvz
kxj7dtPwvRNqlJFS1hTFU0Xlp2pbGvnuPi8Jeg0i2McB5KbCf7ZhfGz4zR0iIizdZIJsnHD22Tlx
SzOowmjXWF23KR1EHoMLvof+yFn3q5fY1yfryMhOpU1KedRm6p1yM+Ay2+WI/BvqwFRAKc8CC53m
c9cgibtu1DGlbVTHOAGYcroj+YNSgFf8z0aJ8jqdn6wW75VKLXOQsaeeQ+NE3ebHWZyozG/KthTn
SNO78zq6yEcbnAlRWi+nrPlW5oMN8IcyhxJJK7m02uRS1H1VTzvN5IbqjWhKJK7Er0oLrNTkSw+s
3DZoVktivi83ak9t1CPE0P7C6iG+Al7UoetzfD3n9emMJmKUbJa8OWXth1LU1uO3ONWDk0v/5tBo
+V1CI99CHZraZ/UAb130Q+rDKbvmzfhrRT1cPa8S6kZDRtmEMWuLxZdYYSlv7UoPEKPaVQevm7+O
qWf461iEbK4UVnf86/j1ph8BMcgyqCAgzXJ82GCiGhtuRCc3cQ5qqXHBzmzVbdtzXskLDXbTVZAo
v1alSiwUQl19zcUsjQvqa3bn6bXMIRtW6pjuxfVRkFVzPSfU3l9P2OU0JFwPOpfSDl43ulQVKmmh
OpYKB7iuVyz/EFvm6hxTT/i1C0jyTVJ2d0pJqsTmai9XctSiBzLcW8PvL7lrkRjhOk38Wt2Ksq+S
nMuQlBigkrPxMkz5X1/bV7jN17767DOXqznlVHo41cxZrtTJSnes9q6C5Km/zRtsxuZqU0780vqq
3bgFZVX48cHBlMPb6t/Uz0htPC/jW2jkL6py0LP7KYsaowHAgYK7Q+XPj2ghWeCsbqo9Xd60x6zV
t+p2MGb4gvV+R36aewQ9/oOgrOEi0UMEC7pHBCvdA4e3Qmu6Z1A6FXm5O7PHP9tGh3xZ5ydD3NhL
lz/5qXNwuuh7F3XF2dMmwuiZSgPeaLt940UZWhAaqnYDnNkC6+QT4mzRonYQwx2SemG4HKxcXi9Z
zOFF39WrnHmYlCJtUoQ3CJSgDPpFdhSr+8s0jOw4Dm5oIWbaGKtHmzjT79qhMKjYW/4WxkJ2MmZm
EXGundDkpVusMvllkjVbY4zKO9OsGSGhmoW9x9KaHOucajElSydu7nWHPqCjm5dhHn+MZpXu7QYs
WhJ3YpcVphXCsM7P7lR98gt/thnoTx3S742mpUQV6nqxL2lFhQXoOwDND73QZbvQjU+LBngx8CPS
z6QxKR7TO9NiRmh0KGUnJQ3Nzb7Fys5Ss5H6UhW7AToQuagSgqrd68G/HqPuVSEd18fVglZY5zfb
zgpu1X2FEpaq3XUkWKWGixZJaNrqS8uP3KibXxuWJVjpcsb5AZRJxnIGb9GKeySB+NfM1B6DIfgC
huAHeJglsk09ESIzwmfks3WSxpFLyJs7P1zviyQIbpRIOHWsVZg4eHHqDwf519enuN6sKEDjKwE/
JxSJLpdQOin1VeSVRiFZ1O51U/iZOEzudMoK7DG2g3N5lj8FTnZ+I0XVyiUo5DV57HrH9abbBYgF
OkQwh6Hyvh6i7o3z5d0UEFqvj21EY28N5nl44P6NfsHGnB4QrNPxkFlU6IhukB/7e5UZo74H7MhS
HySH4Lisg2WrdlUOi245b4ZF7wc/JEQiuVmG2jqb9HuQgxJvMAZeFA7Sid45WCMnGAJHn4mTIx0P
zMvrs9pToSp/HbNhaCC5MqFr1nYUwtLEWySH32BSbxl9RwupiODD9bEu0/SkAUJoUiaR03JrSiOR
OfIu1d4oqUWFNh1jaYOikbkcnNE8snCNdx0/jc1XjIt6Bau6IFKS/dcL7CbblJaOhEAT/vfZXZx9
3Vh3VkfcSFZo4uSPP5dsGs7TsFDT1c1DVJPNZrppB73Nf7Tke1WZFF2GXvGibs8FHEhQiDTvsjlO
wSLSn6dngzbdxu5z8nPM/v8OBkFxYZdHlTShlxo8LeI2a8iUxRncLOkTckNyFAAEj4/bkJYE9cfq
jsHJZGdMjR+Z2g55R5xIybn1j0fJ57j+j1+pFv/rMV/l4F2fQe2pv7seu968PvX15V2PZS0/Vnjv
MAy87L/JO5Plxq01W79KRc3hQLPRDWrCXqRIURSTUuYEoZRSADb6vhnWu933ut+Wz7nHTrvsqMmN
qChHOG2nUxIlAht/s9a3bsG/PvPnH3Y/3Ve/vvZ/fUyUetEOPvf6X7/16x/RTJepid2q8Aqr389K
eg/11dkQ3wK2ifu9mNx43fHopcXnVsbZQsyL7UcEKimLzedvFvMIzxO4rJBEHM8DyxVlXShC7PsC
J97iT+OAPi/p0fVO8HrNTT1LAgOHR2lhw/GUDyAmrHoxzHgF5jxTaN+CqI9WPYdL6fIw+cwe+nwR
et0/DSaqZA/IWRhjgIOZh5krB1nveex0vAzgId9CUbft3srgRUWilu5SGwJ5lykzIRS1s5G2fkxC
vcrOwWT9+Tl4iuNSGma73dZGui/TqAciln3ULWLW/78rg/+xoRuY75mx/9d7hUtUvP/4t7smfc3f
fxe+8esH/nOxYPzCMN80HItFgelhiP9/HADX+MXzBUwX+krHc+3frhX4CMAAjmc4QndM/hdjqTb6
j38XfDph658pHvz2f2Ol4LhEiPwud8PjL0sXFq+B12W5P4VMVHXY1ZnvFzuuynyB1vMbUwFHv05e
a271oDizSmvXk1X3yz7H2j/4I7qlXFKOGMamS92TXHZhdvaq/uoV8yE27RcvhDJsxfdeo8S9xqJJ
ktcsSI5uQbK1JkBjHgFR3TXFybJhzeYu+EW/XNrDuO0NyNg+Fuqq8Lwt9NALvm1vb5SPbCs2GbP3
1VwMEFAgIoVZeoI7065aj4Qb06IrJ695WKSdfuvmI4hCJu/wqJaVJqDek3ynSXyGOtEDvWF/tJV+
yDW0ymxa00i/EWh78vN2XlQzLt42Z92IVqDoGVLlpvyQEyIvryEYNqX1NEfjnKSgaoX73jPirn3V
uDeDuYQHuvORFJmYFBJTAC4ZtlXdXVvB1ybImdH4j2GaLhozDDD+P6CPuhbj0MAmmaEbMC5qT67D
7Csw+2MSFIew4afpjhoYyv5x0NNj3KbHIhe7LofZDwxWQG3Rhukc1+4JDtEh1qEF+frZD/RbpNmQ
96dzQGTEwEmWGbdaa1DowP1uJlT86bFu4w8D2RoMo+egmS6x113NyH7pEpZC+yZo1m7hnVxr3GZj
cnQS+WrY82Ea+DaT/Ih8+BLpwZ0Z3vlJi9m326A7O/LEOAs5HSTx836d7Ac/3tcSG+4sjzHrKPK8
jqWB7QJVNyILTOoraEg7Mx22NsxGtMWnAe0YeQEvFVxUV5vO+uwc2+lZTxlf+iL6sDKuA6ZQh9GO
7gLHIONZ7IY8XE8SAKCG0gRHr7Hr+MpFE8yLdDRW7NtRBlgvSZ++hnZ6Hw5r+HHnMrJ3ZRvtJRNT
9M57vU6O6h02guHWNXDR5uQ7fdOHHUYfVTte1I+x1OZb5XFRi/lqVFsK0LdJ76j9YUPo43ZS4APP
WKV5clcl3RJB5cXPgQXVxXCYnZIBGkDbxvL3ozGcWZpQF8R78GeJYZ+K2T6ZET/BcjwYkdiF4XSI
o/TDC3ka6uzo49FispwcLRtZHdfkXEHXJERZ4HMN7PHNAwbjeesxGa9ONF2GUrxE6JznwSD+KTnW
lXz9/BpTB+Vpss4N8lPm+umyq8KPoPGcRZqP23BMX119PDiiWQveFYTtK+gTOMOPwFzPvZrx6vGL
3cmPOmk4JNpNhs5cn1ImZsne4j7PpngXFDjN6umm1u8ZWdGjnM/xnMBDRq8nuVa1+ikp1r0ct3XV
XwSA+lrLjr06DrzvYzTf/Lm7DNaiCMeLyVtSO+lr038l/WDfDvPNreabegc7fTpoaYL6OXtVPxh1
PRrhcHHjYaUV860B9NmjGekh5qhvKbC61WiT4OCKnW3y1mjVfB4awEjmAJRsY44ZcbM1n69ekTa0
B5hIWKtcDIP90pBVi+Frh2fmOwjQOeJMCET31GnRSl3bSTIe1GtLQ86yoW+vsTFC6zC3UuZHGXMU
dNF8cOyO1AY15866TdakH6MQ6zh+GbBYGPF4ZTq7URcTNIAN9IJb0KJ9z24tPymrd1/GEuENkr6b
Dh1Y85/CstnUttxrUoH/6bry+ezW4zmyxyuM0BVM/TIbz1o33Vw5bL0cYRRYw1cv1J57P3y8b0b7
JGr9LcJeEQfhqjdDNpO6c7Lc8c2HWAavGrmb/Gjz6YDcZElk+EEL43U7UVGhnF+HpXYOhuLeKqAa
DsZmMttdNSdKWHUSNn61Sj+j48Vizr/auNHnA1RAmTzqhdy3tbUj9PNIpLXqGFXCPJcEP2mHpWz9
jaHSQ9fNB79sr00zI5jFQR6MB+YYR/W3FsebApKNxeU14nCzQ+NQ2d1bE4znUdneRXetTG4xKcpt
EKHJdBGdc1jFGIbA5EJZV6YKEhKv6sAWrLzDQj74PNlaOd8Mmb22VfXFDG5oI6+EzeBIECPQqx9N
7N+Fo3NSt6Q6E3TfPUWS946bqDG5xwySYcAqeC9dV1aoW3jS+OKl6uwdz0TihfT24gjueQ6qRdKf
2WK/tnyNNOd0wy8RMSpZDJbDrZa9Sn/g/oju6+ikvlZmuqfPO84Y8Wpgdwg08Q20FzaGQOmnI5JZ
avR7kv4ympRMiCVtiA9/P2pozMAnoO8Ng6VuM/qR1SuS2x4CjfEmQ8YJoJ0XLhPae0tpA83B2UuO
2Hu0oOk6niZ9jTjPSlwF1Gm/pPE87WTP/C+qGsS/CdC08ewXyXSYMFy2RoNP0BZkTHgtg1+Nh14+
EBYh41YDhU7QCs0iUa76dSSoiHAXmrFPJ/Hnv33+3jQTfjVkBLq7zmMcSXPzOen818zz8z81Uf9j
BIqagpfNHl81nKoX/7X5dsNnGG0j0tT2HgFzsNehFaEtSAMwiBFBW349G/vPXwaFR8mkaDfBTJvs
MTqZumAfkDo2FulzhGIbAi7Gew95P+t+4rbSvtpMenwjNS26mzIMMdHMEdLpO9KaWANp6znvV/2c
wOrV1pgyFzwDAE+8eM2HUzN8h2igApXl1K7GBblYK9hh66k177UyGtZZw4y96jQ1Di7aX3/paBQO
vLh5x5b+5LIi3FAU0ZNgqYyQ5KdadM4LUWDvEjdv4af262z7u4inwLqKvNc6Nzzkf723j/PuGxuI
ZU6w3xqzOdB5F2W9M/I0TsXNGV18iTAQQe86uBNspHc0PsA3uLBnab6lWrLvc/vkiRLPE56ipPZ2
RTm90MXRqHGby5rDg1sgn7oLcU6XsJ5YcoNECSh0cDp8TXW0ALoE/bjAikgoOMffaFakhCfui6s5
JzsbrmY9XRNRnFKHfV/gbWc7fo3FThvqg2DS9pui/k9IWcYfy2TfxP3msE9lsewaFPC/TTMDPyhw
a0OAYfnyUSWo+tMrWdfXwBtPCLxnbTpU1FGjW/1NCpxBLt9PBbpv+nQPlk3QEup89cp+k6NGqEiX
I6LIWaEYZ1wcrOhT5y5dOajdmUQtYtnAZg4WGvRoVSr9zTeuFEW/5rvdvf/Hv9sMNhS4zHN5BbpJ
3t9PX35w3dGSQVnszJYinrMmj9qNVpWMLS6JMVwcK35tCrI0HmMbfJXgVKOwjeT0q2jtv2SVGYpE
9ocX4pmuQ9Hmq3/+/ucQIpCJvCbIMUAMVwjjF5vKJNUOHjK5qaQwSNuLi/POq+xlZ5Dwk3YXFnTY
Z3n6pBSsvoA5I9al+/zXPyLVo/3xlZGdqLuIvQxX/MRQKxP4UnLy8p3f0ULp+cGKrEetQZo4DgNF
qI2uKem+f17eZUN9nk5vVGLXsDnjmnzV/fHNijgAPstDz57PcGgd7RnS0K3l0YUNdelMlCHUdg7z
L7cat6oEcfxhmwCliLgBVJWuo4H30vGSRXLvZfp5tuxdzXsxIFZHJo92vL/Irl4b4iX19E3Fwy/w
EO0z7aq95lJNwy5tbSw9SH6RV0U9lkin3ujMPSuL7XEW3rSQVeusPzujOGFOXLpWffaM7hKU2Ufl
d3x6+VpjLuEZtkTBhjiZq2aR6mAzUvq/rGA81A39NarRLP/1u/Bnl4dAF2cbjqHbpvnTdWpiks8K
U4CBNBugrvoZjdg+S79/VtbjzWjrv4s4tP7sfUcoqLp2T3CP/PS++4Ph0ZtyZ4bOdGhS+SShpUjr
Jovh0vDg23gieZ1GDrVZOWC6/kq7u69Etreo69PevjPmp4g0g7zAl9hffJ9NnJk/oP/jYtApSNN+
OltDQCNhPjTmIW49crdyJC0dj44hJ/zBfekoxdTnHbxyg3vH7p2doABVXQEJWHs/gghhjgcfyw6B
kLeeriqzwThJdDfZN6cxllo3bOnvt0BIjnncb+Lmuxch7TGSbuU77P5HwtNMt9zFk8lCa8ARJQ18
9aKEjYYgyoSMXKd4BL3gGHgBCepB8ma0EGWppEws4lkXPuTJeBvc4BrH3bKnBaMCt15M4ohpiECs
W19r2tEijV9V0dqWw1ba6YlIDNbd01tvUo7lMS17dKnquzimUw7vGPtilJRH3CbHyBMvZgGhpd9n
YrofNQl5ocQiZq+8sNugdXs10mDvmqgEzvj0dvCuoZZNB4i7L05vnFW7R8VymNYat6vt/tonFc7O
7GaO3Whf5Y+jyUOL74Od/sl3wtNgFcgFupVr9IfB098IAji5BmOCv760f2I0fh7BaP6Qu+mea9re
T5f27GpFhSUzZ3ppLFVLN/K2Gzc3KJ/Vt5w75S7/m9P2z059W6fk9DzX9W1T/f/fPHRqlh9uiqB6
Zyc0ZA2NafH3j9Q/uWVdB/8HhEvC9Qhw+/0XIVIH0pmOW5NslHwx2A1DnHS+1mOyrUKYXoyCHhO9
uswztYHXYFjDvxElH6rKrv35oBy2seWvfdtQk5adr5mnhLanN4lV5CB083QvIz4GB34j5XfP4ctU
fXL0qOgEU1p1EJNxcutCTN6So7quE0h9M2j27IiWlg1ld7F4/7sgeTX96dC27aHIeZn0Za413yJf
nJJSALOhJMcRZbuXeRh3No2OepE2dQiLsNNkOdeCoQX6vt4rv2B6olhE0Q6FzpJHf+iuhmu/hNl4
8Bx5zGvrGJnhWmtAudM2tVF81GcXAGV9z+VxmMMHL2D00TAvMGu6JKZ7i7Evno0OhVMQgZEZKb10
M/6weVxoEz1JnBz7Mdmbpo/LLdl7qYVfSOzUl9NrDppe2i+5012zpl4nlfsCrQ1VaHvxR9LneC1B
MFzVCS7o1/764jb0PylwuMR8uAmUF0LYP00gc7NsR9azOJhSHp951i+LStbYieibalcQ65HohwKP
2dKIeI+0Mcb0Boxr1J4QTqUr7AunmjavpzXshHPqhMcW5Wazl6no0FXr1vfnJhsvkRbeN6TCVJ78
6ivpFFHsC7a6LNifJy95lSafn8QuiOngjQWchYLBX253i87kzKsYAfTc+VSjqqjoapyQgX1Sp2o1
929AgZDlNQcSIt5cTn4sX69wy46i5CtN3p50I4qPcWswXGB6F2jjxff6i9F1q84eN1nxTTWpbiL3
tTZuyarZlAxHGqvbZjbVDvMXdqG3KtLPNHjjQCokwzJVjQVJvwpp5rAFnvJ2ExrdXtTNJeuHt6kb
t6oIshs1skAJikvbsfg7cIkKG25APlmvhNwSVvBYMqJrve+Jjcu7bNvVX7/Rf3KKUbipv5DCM9n+
6W0eQrTn7YBRbfDyVeP3C1G6zDWHYasucqsdz8LZB2X4N9eXaf8co0wF61E+84Q2DBPdwk/HZyUs
oA+iy3dtZN+yOj2q55xHtHTarQedNyPNjsHQrtT8LJH9KrDErqbgKScGL0w4TW4Uq7FxHpqrvGNk
RZGdMNasdWA71GKIsFUAnCjqhaqXPAalLjtopht54r30fgPvWe7VkTHEx47c5qZ3iAHgW6cfSlEw
BtlE4K5zilj7C4Z7cqoRZ6VHO9Nv6tyVXHSSwBMkuYQN2usO/arMjpPfrWALXkKKHuqJopphCvIw
ynk3pbh3MAegtjzmGH/h1V3GdDpkLueGuodDK3lV37M167fZ0G9y1o9Vx/uSfNfc9DgJ2j4+Nolh
TxARaTqcvqguVKGDReDQctk3dK4zQK8qPbV4A+zghXmgUg15L2pCEfb6Am0zj1txKufsQ41DvB4o
BZX5e1H52z4bjwZUWwOfairBEWVHR6UoTvP8lulrK+AkSrSlky+1eDwhkqQ3pKybbQKDdXYKw/QQ
RgGRSwKDZFQZixlnVkO7CwpzP+liEXn6sUyZxEr3hNL1tZvck5paG8zr1LRpqkISzMRaDeHovd7U
N+1bVCyJca60eK+7TNNkd1FP+Jh7g3iwUxhMZ/XfpTkddFyLjIvqLj4SUPXa4zlEi4/GAoxDnCBu
CjAVtKnYqdNXTdbAblwFob3Eh342sVN39abhzSjk08xwxuj0J22vTl08rkc9kEeT1QFc1lcRy6OR
dzSb0avAz1FrNic009esRy0USNQu4QFq9IuatGU5f4C7N9ftFx7hB5ny+KC6LKMnWTn3qmAy0umG
nvNFhtG6wI8NTv6NEKWLRTXR59le6+U+8pkj+lBdnRkOAwvPcKNmbW2bMl4kIb3YUd3uy3I6fF7w
LD1UGRnzGB4Hfp6cXoKpALFUOA5owLAtEmW1Yoa4hIRLbpPY5aKlg7RPfdOv8vBN/wS8c8Gp6avk
oVqO9A5NhYZizFhBMF5o3P6Wzmx4CAJY9xWH/9xDBGLqzHGs5oRzGfz461PLsP5guVHHh2vbUJ8c
DhH9pyo/nSy4FcKGE+hOb3nDD3Ie7qzgC3MuBh6diBaqGfW67J4xJjuaAbNoTmBGCzmRTJTIR//Z
0gO0MOEWxZBe0sT+PLY/P4Frfq8kBW4df6DJeJOexkpnPPHwfvJhcCO9Io0Pj8M986Bh3RBEBRhY
LzB6xqg0RM8zJ681sdbTduGP3bSzqjLDoN6dM5cmPYS9p9slJbM3H/MifjHUFMmZuU1GJ6s3hlm9
ljWBrCEb7oXLUKMumIW2BbNN3SqHxSmnR186UbcYTVgVIDF8ptzgem9E+UZ9/6HXVgnkJvtQ50tE
JFch5XIodaytzskR7WFtcjipM+cJBfAJhBab7uhV96hC+uFm6ViHpNgRHgeeb9+rtCqe4Wnccg5D
5HbaFYElB3UE+l16RNO0Ufdf4/pPhvXUs9dIpX5Wn02VSaGpWuN4nzxo5OsV7ATUVZG4+I74JD7z
/prxspoMaKwTsP/sVachmv5qJGC3i+kN0MC6Y26fTSAKfGOzq0uqoKK76Pcw67BTTMO2R6ns5JCv
quYjbburheRI3dCt+8/S/3+zVc8yaNN/cxP+Aat/YESQErv+b+fi//xn957HxfA7z94/PsE/V+ve
LzafkHU7pmPcfDTp/yDse9YvFoB8+kgGd57pqYrjn4R9+xdTx+KA5ZI4WXDY3NT/2K1b5i+4nTAD
2CDRbNMS/y3LnmmZP9c9vmvrti4YC5Ewi63wp/Kji80kr2Vc7LizQtiAvcuVRKUtsPa443PNrufC
UQI2bex7El4N+569aQ+oCK+A420f3MwvNsJDUQgMK4CRtfJnTPuFZuwtNmIrEQXBOphOU13WO3zK
b1KyGOE0xR5DauzSIvdhEauV0+CMxSo8eRmzCj/R14wYrC9TkHqrbLS0jTF3wWp0MARMibVt4Sit
bOJKl2nN4S/gkMHJAsWnu0wdkXnLnUkQzaYc/Q0eePtAG0lTX3FbGcYaBqJGdFNUrH1E23dFEO+9
kVynWh9wJtShv83LeJ3wzN2w1GIZSkvdQFtqmjJ94hxCSQ7Ia8c+fxdrfUF4t1Ee9BH0TjVgqsOv
vzWj8QsjQeBUuIHvNXtLaGB8IIHVWU7+0HzVrHGEnGBtQynJ+kxjcQpaxbznelHKyvc6YfeQs8lc
9YVpKKuxTQ4JXh3DsTHKxc0LGR/3U69Ft5Z8ESnR71txZbGO8+9MripYs66xTwfrew1WYOk1VX5n
hHdubNhXugRijuIKWwTQiTyLsvsQeksHbwzkOR7vYM04bHqdoeZlFuEvtn+wtMJYy2C4WEAwd3PK
swVhtoePeBH2hLr4TnYhKJMZndaIBzDo2V3jh9AJImIUgtDVD3anHRJnSvdRQqCm7P1xrfvllx4E
8Mbqpmo1E61+n5akKkYRTB4wb0FTI2UCjgFuZNjUuYC0XuDjLOfqXq/d21hg4bJsZkFToLsXfBOr
tNfwm1bdpMLOgN50vVxPAyxnB7gURm37FnQ8RDClQxMKL/hArU2VyqVXldG6yvKzDtmGoOeKx5gZ
J9BmHOazCaB2bEePtWtBvWtAX/hKsIVrvtT8dNn46FC0FIRG2ktnNZcA+5OkAAqehBbMx3dSeAge
ch33LLD0Lwrra5kZ5esEx+8+Dfr8UesVU1ZvSDA0e4fNDeMiyRgoL/V8VbjpgwvFaA24M+S6d+Dv
V9Mxi1w8+P0Vtkd5iMbs4uXmOu7aJ+Gb836qI+WliA6l4dz7TWDtY22wd5VrkYRQwkE2s/DOyMNd
J6r6Ph55PlitsO6i2VBC0W7demghxqatF67dNYdWmx+rok92s59Uh/ldsrbeu7FOw5llT7BlsNHG
02MRBu9Z52UM5YBbW7jVFAmTANCKiB2ZEftoxCoFdkA3Lkyy18t82Gl05gczOBjaN3fyr1VcVw9J
QGtQ2VveqGgggmmS3r3mQ48oDHIPWJf5aGqTL3omlprt+/cIWR90Jcn0rO5hNMf0Id+GJ+gVh8IZ
5YF8MQ0wJ4gMIc19Z3jMZjSclFAnhg2Wz30wlt026VksNaNZPwzziEuy2vhWHl1r8waWCWQFcLZc
N+ITNGxjKX1YIobmKvXwlSPIPQ9DR3yGhcgyJ9wqLvCQMBV37hXYMutLa+13aLEjXThbWcFD8ZIC
WKZTnZBnuvdFC2g09bRhOcUEPHZtp+GaZA9VVsNexk608thILoews9bUuVBmSj/m52N+Y/AvlmmV
+Fs96t4bdl8hBOatFqbJTlpMLlpR/3A79qIjZMdVy+Z1PUgvO5ODnRCVW2tfUhmYm9hKcFmVKj3I
AQlEst+MTFs7z+xM1vMYKdC/9yH84FZbUaaclNYi1hyxLZ4nrcMF7JEAJKsg4HWPD/xosTVO2aXK
f2QUI1/qzlDUHSCXdJa6gP0ucgTsEDlHb1i2oezvasPM1loA02Fgh7ICbzgq/9cKHGu6cqcfQZkD
XqjcEZdRNG/apnqWtgEdt6+dFfD0lZ/nL3VSVwsPZwXRruOX3CWAmKBDd9HYwT2YPnMJafRt9qp9
h6tsRQb9W2aE2dJMWN3Wsof1BTaqSNO1ZRBkm6XGluE+pBhAssuYFKPAaEPW8dOGUSQ3Jfos+nGa
KitBZzUDA1QS4A0vfTf60R2LcPeemKeRdUSEx3O+G2tH33cuFC2yz9s1UEdWGOGQccyDvpwFcO1G
exZx+GXC6Q2Y3rfuJh/n6jR8t8dsxNzo0f87TXZnzdVXM5wZiqfBY12jMBf9BTEJ60j70cPgCfjM
wBbQ9g3Ca2mvJsiaRGjEj0S9c8RN3Jo1RvlVN2vrPMGqHYz2os9df2MkoVLNM4MnrGKfGi2OQuHT
yKSZGkgcvd6eH1pX5suwzPWdl8vvMzkYq4H5+2IWa42TblvoHrKxaiJ1xs5P5Esr2Ek2s5JVllC8
u6hNAbbZubTXeMhRj87VmnSFCQGXgIxo1c8WHcrObGMDbQJJ8nLIX+Ek4QLF5DDPia08tYTC2iNX
CRdYWjFIhBCALbU8O44Mv4yZtiOWSinaZgwU4p1Eveg4y8iCe2pz+LQfU+YZ17zZ6UX2YrhDyYAq
fFZTi9wiRBZsIHTAiYyewm4eKoLD4AdLCHsqRcjo6q+ek1S7Kg2HlV8OTGls+gy3cZ2t787Zk2G2
d0mgQTbl/FYUMPwGfAMWEqxH33HWMtfiF/Jj8E8HOzyzydpk3L4R+RjsbSdsn5Me6kk8Pja5Eb30
JvZjGzZRKTv7SvrbF44lhnhR++wa4Xsk+mbpJAmL9piFmk8FA1Ox0HcJZppV0nbpE67fAmYc6MVK
58zTKytbyqgJXtCdfzOntj0ZLCNXvrx3yFl77XWWdIM7BFgPjZNXoeKLQKIucJy5r3bkvQRl8Eqq
ynCni0xc8w6OcRHCD43qWVx7t0bOQIISvN4eoXEVXmy2g4s6wlc8T6mBtZUYJIaPTC3t8SKyvj9a
fZ2vzFkrdw5SyjmIfoBlgVjj1PIJCnKH9sowCBmy7Ac58POwReFsfObNtJjRXZkM4gM+AEdjek9w
yg+mLfdu5JZ3IBZpYQEEARQMt0OUTNB9YOjWAE73GhAfd+raeye/JFk9LKqIBENMEVdfGT5t5i9v
Y+EopBA6RBDtcPaaO9hda3z6T/yoWGI1MfwyzFMbJ5hJD0rr8OChZ4tD11nKyut4U2z0Zka1ssc4
ujryrOqsPoOIkWJoJNXaBglafeHZuyFlHYxDRQRip9uXrmwIOboLitr75gVM1RsgRk8IKqw1Qon8
GKsRURQS6ZNC72I+DI0tjJaiLbRVmVvzSlMXDnoHuU4KHJaaqyy8ufUhm8FeRa0glCXXz15EldQ8
i8Gu363O/xqYZfyiA5FY9jCmzoMUq2S2h43F/MgJi9uIt4QJSQmAWrPjdZPJAt3aHH0NzrkVHwMy
an+EZXGIRDR/nRrrSXPt742fFxdSUOB8dkfOI04Qz4K+Kiomg178YHBZEtQ6tFtneLFZZWLdpCot
ln6JM8qofwRKRe7C83rwenEgR09DTPRhgWA4VCjHVlKXBXG4ABXHhvGg4Saw1TSB/JYpOuiyID47
YpWFsXbzOrGnjiPlxiv1hyLQojtwvu+llySrZjCmXRGMzxVCj6rUcAJNs/816etjUPHypevqOxvH
+xiLW+B57dLVzQ8UQCPEAw9mYKd3eytO8g1twrsFAzNxzO7AoAbVj8J/mWZ8+7TZ0XoA9CggS9jq
Yz4/cBB1t49Ehvom489SoT+VMAnRGCcsaLbQnpjA69Et1wt3KfrxnawqMqVAR3IGtmiyvODm6DAI
KTz6fRdCufv8hfMZ81L5iItTXxXpzDwtvvNcrjgTlXFh9P2WAuwICYLdSknQyWe2wecvKGXHfdwP
X40C/7aAkokCD+cXGxRyTut17xCckIQO06/ezIB0Mg/Lp3Be6W5bYSGKyD0hhQulZllazJHls0Fm
2KZrq5PWYBIy7DFfRkkIMs0ssQ803SF0O3wrkWjoOCssbypFyfTSaT9QWxKJOaiy2fkOPVVjl4s3
wU9h+/VBe63GCVSLF9PTzeEmNFNICWDhV+0UPVa266DB6zwkUJe5ci9FTxBN9N1J+uS+fY9QHNI/
yIfM7uxlGw+Y4A0Qr2Makpdui/uRuIU81rdJ66CuK0V0NLQA5EIiCTfw5APCD6RjJDEDg3MXLDL9
Yz+ntyJCFT0mIr4kQ7o1KmcJ8ooCOUrkxcC/XNrVDx+215MmA/jWmGrWac58jjw0Envm/qs2aPCe
5lxnquq95CbS2OITlcMKYOCWbGSjlMJM9AarfZql7y9B/n2VY7Gb6j7a6Xn6gi7+q5CM+Uvj3h2i
75HtQ+bLxLNWHyOBpqsFcgV1ApmE5KHVB/ND105f28TfwOlY6EMa0n5o1ip0gr2nTrZInxTn747G
5JDkkv0lQzJ7EYA/rVJzhV0AXRxdcc1QbpcDQtl1mrltJg+pGs+sBRw1yl16QOKcMcJ0VblMI0ex
UfUHgagL2fB9nw1ib3XVay/nDuCqfdEajN6+jvuF4PgEDfItGTwgl9aZe/ecd8lzYJXO3m8RGYz6
STjM5ijsPz8RzhtjV5XJrgqwhDYlD47SMuAzA0tw52czzMxDUHAfR7VHW9i3wXIoSgwD6vLrkmyg
C2J8ACvhEPi+eRfUoD6VAWzKkCxWqbOvBz/dsiR4QCq8bO2czMEJY62rfGqMAl3cWmB9jdTsV7EP
LVSfuicOnse4I4pIZhSR5KzBp0QLP66tAdbdkD3EWNoxZhWL6aEcpXEHdUHbI4sOD1jfgjutfdfg
ny5r3+2WeDA1msD65I0ApOMEuOuUgfr+/P4zzejoehSG3LP3wqpsrI2zjSKD+EObz1eWgOgFMvSl
roK7JnWm+d3wJObsa+q0D2ZH9k03DNOq0KijqGUQmhPtQQLUgCyHHS9sgDeqIRJJwxCiamRvEch8
GcYARkavXfJgKVHnAKdKSN5lOdO7GRSO9KTP5AqEMwnBPF5vujMBJnCiI5kE75kHZIl9vCBDdUuM
KoEYSYp3AC3Jgq0mJktWiqIHHaBDc3OHOFoBRfox5F8bcA5PpvnDmf1bNsbopxOgxX1F0DLGW/gE
nrlNo4dsGjBXOi5oa62469JmFUSjQRpH+92ojB0LTVIyTHfbEu0tQ+NbZ6yavLPvRKd/bZkB7guP
gD0VE9V2ndwVWDuDJlxFkumuZbz6TCQWdtVu22ay17AT6WKmalyG5o9Sq/zjqZt8/5vJpAxwfqV0
1wOTsdALD06jUl4akIqV2cKzn3SUk6EgsQuxdmIND+0YEUQMhmFjozcc40zem5T6S/K6QwbwaFX7
BlOaWIM6XJD7AoHcNt6HMSVMplY9AJOR/8veeezGjnRd9l16zgJN0A16kt7IpOyVNCGke3XpySCD
/ul7kaoqFaq/v4F/0kADPSGYTCNl0kWcs/faHJfOOdBCF90elOjSMqrbnlcldvmkyybZYg1YVbk9
bRTxgGQEdMM6g8q+1QRsb1dBMvVos2261mw3APziVVqWFi2ykaREZsAVh/WhzoatnLJLWlQI88rP
irkuhGwy19zOW2vZcCufIrfZ9wOC/Kh+9tHLYoHJLmrmMqv4zYwIQtPtDL/olO7t3H2KGi5oJaWQ
ybzhvN4lI5lVQ/4pGw4H06rOIqjGNbmHUGE74myDdDOYsLLI4qHRW7zrCJOrynmo9AQmCJ2gNLCI
BRKAE23RAsUdDp3FXc63FH7lOeeZaZzr2Futwcnj2twXSsYsFvkDzD9i8ctLol/UDf0oeRiIoNim
lsUOql9SJ33Fh/upmqOo2XNGJXfCbfd2YN9BxqbMSq+ujAz0EDQ6CggkWdBv0kg7InM+hHrxy6ur
41AOxRY13AnoAuANNBVg14E/6Q42qEY/ilkSzaTqrCfaRZbI6KW6DesZ7igfvEjG8xV+lzC+YXB0
zznShPIObdWnY+YJw0oH7ghJEA4/DiWKOpH3FJhOsal9xMEc4J2JnUQIoHstfGgu8xDbDwFRGkaV
77ioaSs6VZe6cUgVGbjidgIHTPlj8muEheITtMJTLhwo3gOGhf5ZkSnqF8PPOEhJz6hHlPLWhzZU
tB3zdZfEvzrduHenfqP7IF/S4rXLDKJUSupHdgrunviTQaM/5PfDL1q2OJMaTh/2AxOVG2FSNmWa
cPRjp1yhuX+yHPs4yvQYxpiKVL6ihfJaVvZjzyygL5NdxsUcFcpBdWgYQoAvkbYH6byJ3JKqK4JG
pNBEhVvgGFJpJGsYYL+8yMfDYRBxQ7AbZZvsmSQt/sdA3bvMQnQiSVcNzTMIkGozevKDMvAlOoqc
XrO10ur62qp7bqx6Sj5eP3JSiRETS/XRmBCeYFiVvU1ZZSiesefD1TRATqaMyxqdumeZfY7iWGgB
R3g2z268/DCKPQTqX3XQv4qOQMvEYPxYFkDoZXFbTSDMrAuEe0ytzwXfvQQ343NMhXBHq3gTVDjc
pp4dmwbmyobYMxNHGwicACqhESuiBByiqIDXZtGKAAW1whtP49PWHoqIWVCQiOfUekrB8/rYn6qS
t0/UoJuClDyyxn9LAX1Mpv4T3UEiZ7zpNfKwqNmBNR2tRIegRrXF76PfqrBuGhvsREVVu/Va4Ast
9KOoQBFQfo7UweZeV4ymFamopx2c9r6acnHUCYOgxoHfOR23Akj3s93eq1kwlHldcGz86DpIVcSs
PNtlU1BssWfckivCwJRiTlHFchdrXHqR1DqkdaGn6HSLxnBXwwgfPsCAvBVzIH0cnWFygPkMKKoY
0NS8sT6RNtQijmIIcxCyogmsB2TH41hJctjrWk1ZSkjOOq0l7kNPCEzyueN5ijlmHQFPjceWUlVQ
jlcap5WZVZDX84qaLBww5UpxRPdproa8ZeAJmForkncnCvvjoANhznHiahz6NGpB+aIOjVdmbDtX
6NaswVuRk6NRMM8p8Lvk+nmMgVoE9J39FBr8yv2NYxvvRfaToF3ryYvoENQkOpmBnpxB2uIlcm0w
AmVYELgBlkXLaHm2XQ2fxmSMYVCXtMQ2KhhpFV1i7ZQJIjRpS8rlojmGFcXPChGnX4faNgrg2tS2
hMVStzf27dT+1CXw+X4qPe5yI8PGiDA9bSw3PWFSo6nPhIn7SULDVS4lCd31I8TcoBJBc9HYobkN
vm8VEwe9574oDubQIgRtUnyNNmQoKyieiR651GH4KDEZrCKAgmlTU33qxW3HRcs3KhPboX/RK0FU
ClpWk/j6a6eGtI2cwlo3nX0vFXzXMRJMW9Luo47CxwYU/kqokOsOooW+NOutrtSDlzUeVwPf3cBZ
RnfMZPLYECUCmpbzKpHcISSFehzcnJ2eD7ROCZ2xiBX5F4FQwjYYrY2QvhuOgytEhQQ3NOYhxd/E
/+X9LhI/Xxdcq5zJKJAcOIeoKonlS37UoyYvInSgvnMYNtgOSTFAhJ2jmCFoKPZ1mOZmvXali+6O
mggjkOxnW2pACMynMHWrY+ozCbP9HNh8OL0pO3c4rq3yposIhs+qJ2Ie1c6yEU/boE1XRS83Wh68
y3YCiWigh+ksZFRyBHNObAiaa+bbVfdMtb/d9O1nosbTYOUk5nQbZaI/nDTnVTjF7QSy0ynlvuos
kDPd9FKoFPKNXzwMLv+Ufue55ARhOWLES5SfeDPd/sErKGH4BnlO0qagEOKK1Yqp2jGrqIj+yuXg
bASd810dAkGuR12u9HiXiCI7GIM60LTnxNe0lWhGyGAB/JSHgJJODCQfwg0TOJ083rwPQN+6D8oK
wEdy7g7QhSljgphMrI3LOe4rs2eumdAMSyko0Ie4H2sBDc6llq50Att5MVDN3/n4y0Y07+qBSbgA
bT9wDfdmjKOFnONQ7PMxuZF5/Vb3DUds9moz3HWG4QoM6Zr671pqIBltx425KneXdJ4bWAiqsDY2
+Q9noHMIBpQxl159wvJjmpIzS6HcZe1Tvb0zh/4H3UWsOhaSAxclTft74ifpbPHpDRkhz5JP6cND
zrEXW+8W+n0zzX/BJxtC/w4o47A2TPCZfn9l6g7d16DZQl69q3HxTSpd+2G6dZ0QZad6U266rUv1
zChP7OLWQ+3kXmtOsglrAK8rHVVH1zYv0g5O82fVNqKwUpwZse6xwlZ+jU9hbjkNJ4N7ayz6PYCm
c5jfVm7x4pvjpdede7wN4PD2IDRfTNO9Yk9C79iYIzkzSbBRkDhFzNXHwrhk7E0ukXDskVuU9jbj
IlU38/xEnxB/TEx15AiGm0tlnJNBNk6PsSpeBgodDYC7we2uckeerb58ysQjvxqGyuEIY3rb0g+p
B//W7tvbeX+1xIQleXLLn7yB5aOXzl3QqLdeUtWaEhDXZAJROEInNYfjacEh6PsDwNYEnXHNrQWl
+EpQW4dcRjDBWN05Wfuj8sB91Io7gHlvOt5KawDlO9PFIWi3tsod7ezXxLYUnMPqTvl3hTH7bqJj
7Y07J8r2BcPiVV/Zz3Fr7jCNnIK2uMZPCCI91cgTrBHqgJJIqFRpwLJXZUQ+SJYlz4M2/KKruM5y
1axlE16sNr2HoAYNJesOQ4OvKaNvoDSxidJArGQnbisTWVYb/SozGq5RJT3KZM/UnlGwGvViv8CQ
rpu3zk0g3ihsnbOxQ8WI2Qow00H3w33Rm4eSWXI+bXouj6K9hM6wbThGNGO8joWxj5Po2CbRo5kw
8Nas3dSM+1TJQxBoO3zkQGvpukjoZnKgq0QMrxegWbLbh4AicANIkMvufhCwfrkoXpllvM3j4mE+
8BsNG3JG1YN7Wtnd9MAEO5I9a8t9ARt8rjX/BrHUVjXeE432F+xXG+IszsywuVxV+g8DK8JKH38X
FiqpIVd3I6f8ynBgsZZdr617ozgz9LiqOnE09XqfKwP5Y/BoUn2QjF/K3LwZ4pjcMPlO+/pVDd7B
QNu0isx87/Y/C1GQnAQsWJs2NQMXFNknr9E+JkP9anPxNJreE1nnzLoy51fROI8j1FVNM49OUz3T
x3ybGCu2wZtuB3ekLf1OKwB7RbpL7fSOnvOxz6d1OtJoRV/hF8mtTtBfWeHYbjc0qXaxn32YOn1g
x3ooMNkCTvxJGeZAUgq+7fda0+/rTL3mnPVaIa/aKHkxZf/aNyQghBBSO9KxSHW7TLRgrZLed2iS
8ZByA8ph3uY+fm5QzS7gGyd8Mi3jUrJPLM/7xf+6qvpoHaka8OqTTifN4f5ZGfklGR7pL30Go3dT
heaNytK3TNKMc5NDFoVX8TTceIT1WFpxPVnijDjsM8YSWafd2dbaF4uTyoGi54xGvonpmab6Xabi
VzJRTlltUs9jgttyMeEE+2Fr9hUB2xvC8VbSRW4Wy5vI9Q9WRzNFb/pba5K3vVmfmsm60XLMxpAN
OBRgFqRXrdE/Ulx6qLmnrCY6IqVBqMJI9HHJoc3V0zb0OZnjFBBdA//vGNyjsNNWpE7llCKdtjkT
zsfsq663GZxJ99YeTbIhCA5koj1G6/lgCcz8EoRgAupdJEHGxtSvuM7AgnEVgT9BQdEKOkyQWyPq
CbkrZ619eCu67OA3xSPwj21nQZ4ubQvNHUg4Xd5moCRb98FK+qONNxeZzHUQmi/2WFgAGCgBueOD
68zVmB4yo13fTp24TkbzQgTJhzVEhxAUdpRPVwFdVDXNoS/qLW/j+zJ/9KMIUKTronZ/C/zxOIAK
KDVJJ8UwySFI74O1N/NyjOq9x0dRq6teqZdIjK8uKR956j9HHqdcIVaZUM3PEWCpoApOW2QvoYdi
FWA4ZdXlcWjMTayFh9R1c1pjdDbQxZCKcO59anE5zei0vE6iaR+kjJG4Ymwdi93Uw8NxsW6v0NyY
29YoEFtrEuDAg6GN2NFd44nu1rVPVA3qgBNznEMssmfRcdr3U8inT2ed8gNhR4fCqDn8KDzZ4sKY
93Pk+QCTq++Pu8G4dar8sczqfWjdDVP8AwzYg2PbEMwZqust5XIioSREvUTuNC2iQE0koWOI3/Pf
TUfnTrf8c1RF1xGUllVtItWZ/2AujAcSXuINORZXQ9je+xHsR8WREsVPZm7umq58dtfgUq9tIwpX
wSCYh8DtyWyPxFb6z/OLhrz60boh073401QRnoQcA4kp79po50ZrghizsnjwkJSIdtqkuf9B3jco
Zsu+1yccwOQLTkzg8PYnVIYJflXO9DwnQyS22klN7RWRG46gKKIRxUhXXkI9MSkwq1QD6JHDVIUT
TajVoXa7WyiglAnFMejV7ai512NoHUOyTBPEnuKlaylij48dUTVDPB48r70V8Ws4lzL78jPpvQ+q
rUeHCLk5T8MJwTn7T7RoDmGQfQbCuw4iMt9Gpzp6unqfAuceov22b6OjV1DBaS3MnLRyNJVtxolL
pMzTPSW8NWruN9BL+samQ55l5clIe35K2J3bibvW2i1cbePSVl0nDRm7HbIBOlDFmrg/xra5+Tpf
MkM1vDh5Vazp/pATp24dr8H7nejVCauvT2xlgGri2oaaDFe+OxXal7Xr/5q+8/9VrtKs4URz+V9z
lTbvadn8HyWgvP1PCajv/CGEhygPq7JtC2c2Yv6pATV08Qc2Ns8Sc3vMdGxcw3/FNth/wDzSaQt5
JlFIroX97C++kvmH8ObYBsfyDUrKvOu/wVgyLHfWeP7Du6z7fIap6yQ2ECCB8HTWmP/DTueTltUQ
fqWdEy0GERYFcltwpqxbjBXIv9KjwsrAMa5emLfOcOfghFDhZcq1SzYGLm1t8lSTnkSXDq6F2U1g
Zg7EN4+Z4E4e9pew3WRuPJH4Clix9qh36LjlrYKWNEa3XTnHExkJRWsfsmHrw4Uu83vlcEOe1D5E
V0B5iSjmodhXlXcx5nOEUDj7aNUG47s2mGvQr3rtPkCKeqKLcdMDvmDQx0BPcLHMx7MoGBuRgIpj
5spODUygkXudziZh3Uzvyyb+sJIJtD03NFi/la7uU7pAK7OK3a1sSZZo7JJCaAbxfbCv4NlLxa3f
yzF3dFrxO8qyvS6GM6mohSSBS7WXdkDmamYKH6hXbwJShiJeHGexRIolntpeMAtOnzWXEiMRMuj0
iaFJe4W8kQofIHWHWZT5czIEaIUe3Wpl3lcZsnTHfmh6CtMWpPhVAnnSq7W3Bk+frIr3Br1UAxhy
hP6Z1PXatEDlpuW01Yb6ydDRq+s9UzRuIzayyLUT9+CxnGvNdRuocM960l13JTAmDb+LnfN1U34F
4KcFypvuguqlXEuTia6E85nqR4fScENx3JuQCxttejUxAl57fZAB8Y7fmXh0K20kqWLyUmYBlzS0
b+m5Pog23Dl8xi6dgSNtHNebnla0aRHuG3Yh7GQIIcEc1Bzbw0edp1daBI+jyrJ4B5KB2Bnp/NSx
tPQy608NP8Ioy+F+HNDBjl269T+8ND7DbNXXsg0e7WG6ABdZm0CU9/0Mv9aJj/aGyj0aAgI1OqVt
bcDJirLoqbV6siPqmUhryrPEJAxJXRG/3cKXt9Nd5zK+txURHOzMVadIfRsT40eeDVD/raVbk145
mAR3Rr2WAs1ORJXBVtGN1RmS8Q03rKgrXnJPvqToT1aF/izc9IdMJZTjjrBStD/PaVH8HDtQLcW1
mac7L6X7Uwmg7YbjIu0adrIpH8reuZ9y71hGArik7E91qG+Uk7cUroOLQwCkWdy4EHA2Bt1SeIAD
SJyDPYFYtq263ercWK0yPTfDTF5qLIhNfy8UsSubspijO73QnyFpBSd0P77QqgRDRafUaz5pPKFo
8ICRTRly2bHKn6RkFyFg3dL0I/9VvFZzGaiJUJ8ViFs2MkPV3Fl3WdNBjtI15l0U0KuuTjbkhW38
mrGu3dCOwuSJcgIZK77s6Wvte5tWMTWlOTJDKJdFK4AuL2tqXpsvxttBeC9/PjnDKauFjNqK73Vt
kvYmhzD353P/+LicO7KQxMFJU7SnoW8g6hPtuzxKa36mrRHTkbfMme02BLRKqtwl2cJu/LVgyHTy
2vinqzNZlS2ukoMKEfiMFIRzMuzBngI3SeYxPw3B5kSqbXMKJ2CKy1pvycs4plTK/960bE9q8yYe
Ynf3/XpmNH++c+RespnsPF9p5Qya9EBMSmva55Nr7usFFLts0+cnlpcsiyIM7GNIL3V+0/c7l1dB
ZIWUDne84OJm0O7hnV+fRBYBzywbuji5D/0OZ2HN0W135YNq6RikRSwe+1w7j9BKe6hsTP5duh9c
bjzrleJJMNGh8avY21elW12MeYjYN4M4o/7at1WTnAklfgRFV1+3ZmQeHKO4cWY2JlKRkKZNER9B
ixQMvlA5Te8oU+/RalNNpVhIdWwHq5IKeEVSQx6g1hi7xzzWym3Rlc4qcCcNcVnmnWrXrA5mWD6p
WXRLpisMG4nwGWDtNoP62kTNuZ2o/lB8gJOPWmF6YdjOJFB7nSyPdEytnvbDQLpBmapjaurlSU7q
vVKGe9AwNx7ysfwQA4zsxq6iQ6Q67yn2AwLG3PSA7s3ZSs3LjwQEvFZj+1lErbp3ZrChSWqHRQ92
Tmd5nIo2Pk1lcWmDgXw7Emwp8qXbfIzu8yQKdppycIRGzpzRqL90DVOXNKw8mGDccJXRbqJfrSSG
2Yzuao6uXQ/YBm1vpU5GgURmLNpqE4QNoRdkOxK906+6EG042S7R3kGVLebzLJm55lGNjeCwPPa6
dWJ1/hHkAoksi4hpWSCxv+06RACMJvLTsBB/m0Zh+PTEXGfqcNkJpTgjXbczjllycgZ/rjXMhPep
JU0D1hJSoZmNuyyCmZya+PPB+P14lCBwJXSQaKC7tDaHGgrvvMBo7HWSbiU0VEeNJFErjAqaVhwl
zZgvgHv999qy7fuhO8lnkooRk7l8hjWLyceCuztpET1BcmaKDdwNKDQRIrk8K2SZIFUC45Q3Mflw
jqFWshjj4zf43zYsD03eHASwcMs9eMaO03nbMW6rk82owCTI+WhUYXOiFABR1bDYMX8/xFeez/6J
DvW509Eq1wBFfa0yvQPYPD/WetFtk1T+FOGkMr5vskr4PTki+RkI/QNRlo3ueCCsaN3MIizSuwEt
JR0cp3m/TnmOVSOaV21J6HtFVteyl6Nk2vALy0M3c3q/9/ICjVczPHhZW57IxvQTYQKyGKqMp+88
heVA+H64rE0YNNaNJEZ32e8LL35ZxPNhsGyTC+g/qJ1wlzvV07LvhTGhFlhWDcYNFE009UIb3N6i
xJNHPf5QSE9OgR4gUwwL2qnL7zj/RNO8aLBvbNuCds3ycFksv3eYKGNvDw3Od+Dx3wtN5yf+fris
Ldsm57Uqk+boNT0NpOU3XQ63ZQ31qINmC3vSEhjwvfg+Bpdty5EHy+Koc2LtO02fszUz7zYtymnn
zZe7ZYGUn/2idcDxl8d9PMcEx9XnwvT/2ndf5+iSOLCsxuADDmaKfejvHeeGmofMZsaqL4vvfYjQ
kxG82yJYgcDdLefs15n7tW4n8qebwBJbdsz3Llr22L+2uYXfrSvIkhhZOIWXs/cL9b/su+Xx8oxJ
NA14L/3ZmHHJXydvrfgFlsdqQRWTNJsfGfYRMYOoarWcMsupFM2M7WXte5sRGntXmfS+w7KmzoaJ
kjAX21Vw7owemdcM016e+3rBvK0MwcZ2NsncNEvUCV8E+OO/1/61TaurcIOTWKyE50E3jpk57Nws
pr4LQ+3sE7xsLheOjpnOsgYWirxyv35bdqGxuFPm3bo8zEXANW3ZozIunINKtK9TcDklSxVF+jYM
Da6UduptaTaGh9rw3D934XTjz9b9ZU9ajmtRY0roXM2npEPA2MpQWbRddrFDzfDPN6Fxu0N4D4Fx
3tFF5TiQP+azdVkEC4W9rjCupy0d+iWIw/+O5/jHYyictFYzAvlQx1CJ+g5zWAIevgIf8q7RUEgm
u69Ih/nybM/s6+XhsrYsll2/bAtK1BpF5R++L5dZMCEEXa6cX6t8/mvhhxg0UiV2/nyTyecv44wp
8jNv+QqDNcxfbHmOIPZpu7xiMBgfHZbV5akFP//9MCTxcFwDt/roJJErH0GT5vtw5qp3+O5Oy9r3
4j9tKzQMNyTy8ZavRT7/NMvqv14+MFfZAgz+vWzPlvcRaI5P3or3sFb+ett/eu+/tqURIQ6Tsjgc
//7Deua+uz2e7OW15dCsHVUCl62bX0Y/344KY0bUh9yAlkWnuDt9b+uxf2XU3LSdTn9wP/TZOdfa
fG85875Y3hGOMavLW5Y3/6ePWZ74x3v80d3aiUUwMF8+qq0fRmRSY57/9tfHfb22k6ALVx6/hmF1
6X55flkQuUZk7PJsN4mVnnOgaCRTZBTPOLSkoesTd7eqPyrg+9uO7OH60Bl/EcnjCH4gpP79NJ+j
gDTlaVhu7tJKuOpgK4dB+1DOYwMtIealWkYJhFKwC4P8pdZBpCzQfZwWwc6TPa2bcL7AmaiI8jgo
rkYtqFdcZIrTNy5+eegtV95lIz17stpQHmzi+W77tVgu28uqJCeKLz82d1h2gXIQw5ILCeRivnQs
7raFEL88FMsdISmePBdqNKLDciPmKw9+jYKfLUDtx3dZNi1faFmEieGAt8j2jW8P8qDmwUA0jxLi
+dYIJjKCtcwtcIlC0LgxzKJY7oFI44BHDsW4jryYa180j1LwfKnTsqaaPDqRSDLNF1A7019t+Bvb
trK5EM+LZc2wuw3O1fbQzJfeYX7pslY7gqpzMB0IVOMfmS/taW9yCBrzFXt53IuMohLaItHYenmI
5+EU5DN0fqYtuEoGL0039dN6wex/A/cn3Q5Ps+cqtybcq/P3hNdYn5Y17BvI4Kb2OqlsKvrm3Mrg
zJ0HVcvCael1FQGEHaLj6P8XOt9bnwcUJXN57B9zNpDXBvkmwQpz6iNtF1EB3E9ZH6JJns/GUQsv
lV0Ou+XA8Q1ylhBvczVeVgNkpHPP76ryw+k42aSc6NSzxvWy2s436oLK975ASmrNY/Ala2FZYx9x
X/jeqHeRtmnrCjHM/CW+F7mXuPtJuZTS/9puz3egJkSI0qiAEomw692gaXfLp3VzkNGy9r0I5yMV
QOqPNg+97fJB2XLvWladIeeHF9DUrbqzgY4zGTsTFN0eIvql9jwGXxbVcqjZ0YY0veGgpxo7eHlC
KxEveE31Hsy7ZjnaPD/HFLY8RjnNaoSnhp1rvZudeS7yEOXmcvAtC5jiAOTyIvxNsa/agvPS+Whc
YBNKrmMlCezyQ6K7dF2Ql/P9mDZvf0iltwlA1ZySpCHc0Zt9uKQn0lJctsZxzD9nFz8Ja+lO9KW6
E5wVqu3zw/9tW1KvNezdxJdckZtT3laIrW/aoBYrBckk0ykUdaAbwBjupryP142jPXQeDoxYD9xd
ZDrO2vPLYu+SG4hKNp9RrVO8rXVvuhj5PSHrLvERcpPJ6kGqyTsj7H+cRBAcVIxEsLGcV9MYo6vZ
71yTIXRpW6O8ysKDDLxrhtvJdTvq1nkwkLYlAKNB6m+RJTXb2MA/6qGAopr77CEzP6adBLnTufcJ
KhiqMI216nT31KcUKoekCw41mShpAEK7Ui6g17676iwnOPQVXUYEizu8tsNmcrTr1mX6MaqkOhBg
FZIdgbjWHxQNGpXdFIGhbbH1FnsxckQ7ldMe0U4f/BBZXVjZYG3c6SqJW41S8Pijt3xr3bv9uAZw
aq0MjWBfE0PXETDLLZWt6lwnCH6XNVItP5WVdzu7UjCCo2WQm1sY1AeYItQ515OcRW8t8QEY6oh3
Cgl/1AJ0jnYm4huS9Ch8Mhvf5eRKZtirdEuUh4Re8qFAVz91Lu0kLOBWG3vApEH8k6OAXabQ+32Y
IdenU7WOzHoug4RqQ0YTCl932I1W2F6Z3owxk223sYSZrPHcopLzvGsLDvvOpZ29iqjNiATJhSfv
bKk9Zr7V7D1SRXCf2re5RcM9Ls+Wb/ZbSq37NqMzTs+NrNcmyjfW4G9F0P0qDTACo0HvFIlWFViP
NiKQ60DGyUHY49Ogk4xYJXDjhtkJIKPJIwmxfSuB3mJiAhhfU1kfE/3DURRxi+4XujVjJcmn2o7+
YSKIeG057XWhBNoRa8b4E5p5NWXJfeUY9R4/HhCw2RINQ1m/U4KbZV9km0kvzA0IxWrncadYp/SD
uyY0Z+bUtqMIvh4qDCO2ButAQ03ukku1KvXRIvyvnK7CMWxXDkP/nQXC+Cgnk8igIaRJi16Y4API
jRZD2KtJSz51I4xgmFPj1Elup6FJSq+bl9eWpSWUmvjD0oZNmY1GdIOSeGQs62IntcixbVqaGbFX
fTb2PN606HamTDCxFpebNlXc7M2Qu3mjN1Qg8n1sNQ3ZtMY+wI++sUqsL0FsbK1K+Ruazj2Bst5t
oOdnHzoxoLfmoGcyP6Zp9SHRoKxLw/oTbPb/e3iPo/z8n//j/RdynA0I9Dr+2fwz4sSiiQdt5b/u
4T1+pupd/Ye3/NW3s/6wdeJH9C/QijWDdf/u2zl/OBZCMh1sy0Jv+btvZ9Ht8x0y2oG++MbSnPur
b2faf1DagVksdGqxS8zKf6NvZwv7X2hCw2BkQ1yLa0KYAf60sF3+0bfTwah3VVmi90/q7uCo7qHq
FPeAkIwnoimuHR/VghlgZQ4ZlvrTiCfAx0TG+TXyEjPjmhhMJSJPb2d79T2q4HfMIiQN6O5BUoCI
9O7RF6iS6E/dSdt7oAx+hWhuU0eTvQ46uEvFJJ5SzSnXqW6qK7oK7wWadA3QSgXPY4gRdxku6kbj
ZCQ431rJbcPLdlj6fkwFzm0RFVfcgBNu9fZdhb0CMyVBx0UfrFt/iFdahVC9xcFZqGnfe+mOEg1s
f5IGwokIRu0nBjd6SalJ1nbt0tajHuwa5qYvY7oDBoYi94hIG3oUiJatl0771mifc6atEy15vlix
17T4Ufkku/cu8dRoyagZwR3s44GImZDY4DbfeYF6qzwSZWpx1S7KdzM64hJq6JsQsHwyKCR07niK
syo/l73GP2DS/5BdaF5jCtPPbuJ9PaKmal4v243asaDJY6N3hUGgML8zDCwM8xBD+BZCXdGrHc5K
sxzgBZOxMR1fuy3sMrwgkw8vZaXti7KfriYgYNs6a4hEtQkwCCebAUuO5np52JZBdRkFSQyxv7PM
MUKpRW3e7ZR5Kt1OrOy8i+j6BT/CoNBuUd2RMB3G5LdqXnC7LBAParfSLB866yP3B/cQTG6D1Sdz
0O+EJX7WnFqsyNmm1xUyO/ZyEmsJBoocK9aUqnJj2aWFGtA0wJEULnBmDu91o6XeVV+47lU9osbW
Bnm2u8G9QpxRbzI+ZxNnXXQZaje+ifsMB36bedTa2nZd69C0sr64+Dhcr50U8xzI0Wg/hiR8tq7d
PBS1Le4M/YYSNdyi+knXShb6W2hNwcPywGTcK/qyu0DVXxl94jx1ubdazPhMoLOzpXeUpR2VvEwS
oeeow8pOlPUylIq0d6t57hjVfyQ9rYZhEuKuQ6l0AjA9IG3X+zXhPu155JimBUdQu0OsrzfIG8Kp
BXhHr9zqzNNOPvaxR9OxYPbSRXD0HvRGbT5gPxt/eRUZH71ssdPDRDNwwb2WPad45pPoItB6gXi+
j2ivvBmMolBVlh53ahv4l+5GO9U7/sorOjILEhw6Ffv5DqtDt45Tz37zpvAouzT46MyGVAZgHUPT
Pym3nA4R9NKdpyz1kk7gjwPHvLWDAWJyD69o0GwYT2MfPmPvwAiEenXrDX5IpqnFZN4O9d3yrN+b
e4O23DoRrscgux1/uMr4MaZaeVHComRWIy3wAhtFs1Ldr/xdI0X2PqWSAQykOmd559+oAbNaaDj+
PhtiD3SHGa9RxsvHyEEflPCnM8XwkZyWDhBCrU5OZz75pgBrmoXvuYY7tg7FdCkNfbyO0ojbdD4Q
8cTJdq6kRZShh+o3y/zhodT64aEgr7y14fn0quh2ybydrAdkeaScbZdXIJ3zMSzQ52WesKY6Od6l
DOnubNH08Knj0/cm9mXKmDU+x44DLGEo5A/8Dfl+8koNTycPx9Fk8BHN1MEcB2ffZT9AmdwSSaPu
7KlNn0ZQSE7avzkVhDzG9MWjKrKbuFDh7fJoCHsyVyLG9ynnBEUl75ErEICZfAyvxjjVf+R6iELA
th8JiGovte0/M1hGeuRkaA7N7K5hslH0CmCAgyORSX5+LeqBiBwg6aS0JDsPT2C6krSwzoH5KIjr
PJWx5+5KN7AfpHBqiP9B9Rn5DKUSpgAVFGtHkz4D5v/F15ktt6ps2/aLiCCpeRUISZZlua5eCJfU
RVLD15+G1j177jvvivvikGRbhQ3kyDF6bx08acmO7sz/Dxb3MMQ7ewaRr7rVc2Qo7YNSigIorqr6
JGTUgc3seF9b+jkizvzbccTZyVXlawp6QaSAHc0vilGaV6DTGWasd/1qiA2/6aV2aFoDWS5HFWm1
2YsB5/VoLybar6JwXhHe4ZPj8NokIwgelOnVK+QZ3W5e2TiGRzrp0hN19zsonE+aJc71WAzPlgJ2
TE1EcWiGEPGd21LaR0qIqNpcvWPwtcPOJihvkMZtM7elN6icwrJ0KlQsRYkNsgn3FqnjzzYSLq9A
OXCckvImrGoXvFBfeHFkR1e85fTJNvN6E+fzqxauFEEjSh4KtervnKFA9K7GD3I0uFaH4LRhFeXX
WtpdZ9IZbnG9Kpzmaf/SmEoAyo32LySep6ltRs+wSwAVMkHe18iMCRaf6PJd+IF2plARFMshilQI
sZbdLLem1d+JaMF0f3lsvYuNpyKYR32GBNCdnPXL5RZhtiyXgxlvuwn97GRrA0ICbmFqjTxwWYKg
lRDncsTqO5VcntSmtdaUXipqTav9FPXvpoB1cZuLcW9n7S/9O7Fzhx7zt4H5g+Yay6CVE/oRRoEA
DEd5bxgcP85ejwrX48DHJSbfdEuMhyyJ9nGu9oeiStDapizso0mV09jhdY0gRZRdeqNd1VlzWyhd
cadwlV3hwiJQrB+xUBAZLAq7QiU0N9NaeRxWQYaVqA9jmKSeSEOxX/TQ8m2ncYOKpGtdl2+RW+zA
mmjbacjGvTk2n1yEl80sFfcczTALkOm+SAbpp8GYPgyooEZf98S4sD7QYbe9en5IBkxU2oBonu0D
LwtOApoTcYv2lz2nj0sKg2rOvFGJAcs20x0BZxE35C97C6/vG5XwWbXbtJ24VTqoAbo2fOvTfCDh
E3YR1hN07sS3VQYbcJpBbG4N1FtuscF6ZrKQ5lpgW5MEAEzuVxynfu3WX1HLsImz9RmHAQHYgKtM
nXCPqNi6ifusS+1LFMqps9UbRQ0nrzfenDrejcK56yv6Omk+gpsCoSwlcpQksZ6ivn0mfXrXWmBO
ZI83rZ5/srq1NmaueH03vZhh/cV4fvBcxLCUGrY+Clzxqo9zFnBtfBctFe7DQB3VYRsO4XsFv2tT
fjMy5mDuemJxavRifTh4aiOwaIP8GNFCm7nZEpkefWkZUUNqYd7V7gYaxVeSNq+LYfpYZOBQN/jI
k+I6JKxSrlLfxRQvVac+hDYKsd51GUJyPqm/I2CNcX4OZ31ba5lfRzCSNeWKKK1zuChXDToijibs
rejJhtupdTynKZgrxMr9oCsfq8ZLjdQDYlA/VciYtqt9xpV442jTI0hIKCdKjb2T5jWpz+vsevEA
KWKgyu/XTBctWQp/ASRFG036nP1oWR3ry8LrHjgap2STHqRmtpvVRzmNgBot3bqWGbQGQ+JUAH3n
stYDg6vlWUbojZq4vaZ+wkpdbew4JAOasCatHF0/N8hmpjlCI0LDTBTKXeza59ZFxtToNGDK8KhJ
bq1ld4L5cFtEr1gKypvcHd7sQh7h0nyV6MZ3rTI/qpyPfteMKX9GfV9oy/VYE5tjSk5ENIrMzgk2
KF0YxjNwIT3NSq+DJb8aTABH9A9zVhwLFbtf6aiNN69hM2EjAg51tvcOcLQlUp/VSr/JVLvcTK5O
BreZvi1SZ9MPgbZrnchzUXUsrob1uB2e20J/ozNBk0eYb1GT3+h9CHsN8RjhXj/S4BzRFfk11Mm4
afsWwdyTXbjvtiM+U+ebFeA2bOA+6DUmaOhE7O5/nWL+NCztWuvwyRDs1ABA62+zlmgyknH8RAH2
ozvPszB+BozgcyKvjfqnxfjnFVVxbZTxwUQQvVp5v2LyJwEjAOY16w+BQgeG0czyNeNeYy0akvod
BR7WR+nsHHPaV3F8omB+FePwEvUmEkrrxqnduxyXFD78FeIwveHaPlVMOg0En5RG+C2a+JsWPrw0
DkBMRyEQ/jYY+rTZLLV1bjILCQzpsCaqAuaRNknJTnsblhknZVNykCw0yHWde8p4q4j0Nq2Nd1OF
O8b6aymgSKppqYKh7VE0w5sedAB7kMfU1E+b4nYYQlKlFxtWDGaEpijOkdVzyYqDhsz7jdLHEZDd
2K+ddyNDFyKX5ad3RizH9PpaC2tFigc0JCJsSLC3Lla218fk3OYa8CAx3Dqg0JDS4yjoD5Vip4Ex
COnlCPjKKTn1csBP1Amxs5LIF4ZU97PE1KNURH3QiTTsifYZZKMb9vv4oOuGeqPSqJbYHwuHv4EL
FQ9oOypAt41v7YYQkar5zeYWldAAEUDPgxCB8Fd0nz44vf6AkzF5zCr9JQxZ2qO2VnyFfK7BbIuA
Kqs9mC6HVOn2034hbsWQHWMyA4wVWEhctjMGHaBGjY9BNiZUYjy1MlXvlfwxYa630cza8HMdxWo/
wDKSACJmrib4+WdfusmVMcdw3SwS2OWQmjtlcmKu3dZz3CXV1nTKs53NaTCsfjoa0seM/9pR4ZO2
XXyY9SHa1mp+VpRR86XpnMfRaRHxrcEyLnpHo3F9NHOL73Dpx2UzvVuN3R/YJx5MvB3APbCmY/B7
S9JKu2oKdvFlq2LabxpOcgXGmIuoDztESkE8BwDn5GvLrLprEMuw8X/IimQAqGF9aLo+elHFte+d
DqHhObGx7DuHfbPFP38jdRV9U2LfxXMYsK11PNk494zB2Uw0+rOqWSyXTY5wH5kGBpAzaLq7OeQC
T6f61PbKsC3T0KFNBxlRRefrdlcORs5NWc/KU8uAhqT3hFhV4iVzFMw4UU9jqf4iMiWksktA3mdF
tBXSYGMdAX7vmco1FgNHesfruPI/9y8P6q71kmmLvb08PhZM+pCS/L8/d/l2qhLIHE5keq7P10A/
qRKaEX895eWbakhFaEzq9eUpLw+NcvDRva6KXBbaUI/KI0PvFmcTOia8la1uHsamuklnGknl+BMX
FLPdrL4SeHhKyHGE/6Mp3aFqu7NBapFD24cwjGFT9tarmQyfWb382On8I3VUMf2M+RJ0oT6OPws5
9ZuqitdgsmMRe9LtwOIU6wwI0Aa4QO1nBsaWObHf1OJUzQl+u+9lqewgB4KBRkNcyxobb1LiiOh1
1bNx8XutQ1BrARYcTwRfhplp7+XWkoM4GUZpe1qPsKUfVZQwfPPyJe66IoBw8CQzxF4DWuUiBtkD
PnI/jIZku2qTyNpPEGA7F9YEuDrVQFwr1qQ+qSHuxhbH6PNyv2aPf1X3+LLzuwrj1o78A5K9WuAv
Id2kGV/TVWblsKpMqrNFK15yY4mDxUboJBeBHjZO3xeH3vKgRxoWIV3880X7zy2L/h+lVMRJPEE6
cgYtO8wjLXUtfchXoFCLx8w2vzWLHpz60GnRMzPIY5sVPtjEk2s2X+D9nuxk2sOtMLXpprD8MSuu
GcVsNaW8MgRIvXQ56WKs4CRr15EiCRpSNlqvkn1LdPck2c/4OXS4kGODTcqqTweRxBSxrbUtYMcM
YevdBTU2I6G07G3nKu9SRKwMdoly1f0maOSQECK5lggm5v5NE/q2m9/1wjzaJVY5eYct6VSX0MBA
9CDSYPyCuh0GCr0/SnyyQnBqyj5+F2RC6LLjXFqiYVV5001pOpoN6q1TutKP78tMC/d6P964xFaR
uEshlQdLaxyBEFqQNzOlvjbUFNsaAuBeCtZ97ayF6TlbQSxT2hORC/hhYEO9UZKMj2lzBJcyf6x6
GpdVfmWyi3Lyx3k22Bhq4YtQhh32OvYXzBu1s2E3kJDy7jN0GGw1aWiS1JDfaulBVzuxMfT6N6sh
yuXKlUOC0FHremiPdAQcdGvD5FY3NRf+zUTVYjrVQSuneZPXQ33AjL+dnBr6TH8ti/Cpqi3VZ7R5
TqXNEKE+z0bp7BrjbQ7DB6DEqzE9vqrS297Ed9W1te3FZmxSNwoEl92uKAmFyNo0GKviJexJ5hW6
6eVJTIc1Th5rY9cXNiop/NM0qZh+OCAh6gZAC2A+x+00r7GwMbTG/MT8m+vI0CCTkm8xbQdnAebp
AMxu2i+jsq86I5PbNEm/0qpwfBq3dCbn0dfGExHG71PYN1d6y8FZRg3cjnoP+jMGSEvsG4kV3/Os
9zeJQfXIPGnKWMZyx31JCR8C8tI/pqAlbKtnGF2OrzJPcFflP6PVvghj3qXkSHTAsTcYs6vA1Gyu
DOF4KJaHXGs05F+9QtAjEBVVQVBBvIERo3edew33iXlUE2zQyX1Bnl+Ea7js5rshqpWD6F4Jvdgr
3UtvJ1d6XOMOkwc1N+7TEsewaoubEaWihz6+9QCm/jaKjnk53OIQOFcSuHURnnJEupuFJBh6KLhW
hx+54FJLb+EvveSIOPyyxpWolpYejBZXNNPsgmGMr90hjN76uvoSVnbQW+V6MvpzGD0zI7yDoPmL
Mk96tRPeCXdy/YhSBH3qg2zVF8NMj6D2HiINt0g+skZnx0XChWXWV4C3gBr5kUn4F2rCsK/SAc50
Wf8WG268qxfjM0wtzJC444lrqx7jOHsolvo35kKhLfIXlpWnht0d2XpPti2uwZratDA/CZX6DLko
CFH8Oq44dT36Wtt+n9P6vQemwHXKb40Sk0lF738QVRGMoH1tEq4RN220t8aY0r27LI+tIx5y6Rmh
gRFBearU8S53nPca6JTXJpjrR4QrvMHlBNh9785PfdE5QTRXV+VaqgIR/u2UbqdqqND1UEdcmnz0
kTgb7oK5CAaLmMugWuwAmRMgnyU6sfQFdNvucoE13vzSWMLqsAe0qr3p4qanerPmkmzsEahVdAe4
4t4yKMoWOsXIYhxTkjic3RrVOPJRlPMElK41dfh1xikR+HkS3X6QqZV6zXwwMVHS8XXoTou3UXXv
Y2aWkZNoW5vaUF1pPKPUwHLnfFwAjvy1Qe162kwFnW+tiIJnqaa79U/cF/Wjm5NfD6yfUj4OtC7+
AtxdrpYZyhw+QvyWLlBzGcFDRiSBuk3dJ20Sp9HiTgkTtVnQL1gw+g5mXtw6ydfQmvPJSGJ3Y5rK
a57kbzqeTbZWuJGW7LmJkDWOT2PJ6NkqkvPlROpyDv36l+LjqUhgKRHf7aedyh7NuZUWGKRxdum2
K5rm2Vjz6Z0pm1mdXmyLD6WF1OwKmAs6UiyT2XLSBPsihqiMx3iuAY4vRwwruvQ0pl27uFc/wxjF
WxbfJqP4zG2Hi7wrbyPRcd4DEZ+rmrNS4w/YpHSw1+12BV1NrSJxbdUM6kXm3vDfPwxlmWBjox2i
TKQhRwZto1WLHjlk9LF2eDj1cHiZT9Ap3ycTVYEtnsKYBscw/lLjPvf5A26rKkhmhCYjDF6OLbQt
OqQ5xk6sK4mDdAcCGnXkjEEO7gObvl9ztNQteQIE7s73Uc3rQ8Tvg7o3WFA17RMJOKEzyFZmMzyZ
ff805qjQW1WSt+4yAgf6D3PkSGgdUHqLjTZIjE3RzyYtV+rSluaT6mziQTB0WwDjyyqIc43RYRml
dOjE2yI+ijF9nhnBbIospM+wXiEl2QXT8GHpKJecMQZvPohrJ6cOzR3s8RwqzWaqzI7rKPnAIWvr
MJX03TWItQAGZ9Yf25PA0xl7BVaPFY1QcGx0OR5uGtyYhsCS+3UXw3aIo1tbicnRmwkLNiJwUl3s
BGNuiw1xB9DE0d23TQPAw31Z0EnpY/fVS8cATLXMnHPR2c7du1ajS9rpD52cXmrdvRkiZhm5VF7p
2JpqCWg2rsp9odCitAChaiULWpLMn0k875MFpBLbvN+FWBrio9izMufzZpIBgH2xEIxuuqW/7h7C
5JO2vc0phJrBgDGra2/t2k1h2fieHHVrFDb/uDjLCAIibVvY9xur7QZEP9VzbPTbquMNDLGKv7yh
q7y4/Razc0R2hOP3Loe4qNbp5gAGQRb6ThqDGXTC/aK8eYpIfaYSUvyoX4gGyOffKe6+CrIdusSm
dnUTDWa5xQYyDMhmqm5E1z8Ll/1T354JMOLfe4RURpRzNZ6VKtb9fmAQ3PYk8jXZkw12bRP7FEs9
GZKWnI6DCv8ljypxHRcgqNIojJ9VogNpg0TulglbQYP8w1gsyEIDONtwOJWTkfiGAy6hI6pgs7QB
l+fZN1fILzMojOguxorpUc3qkx1xzXMrNmhZPB9st/4wNMZJcXToiokm1vDj1CqgJvZNItU2yH+f
oMTMQSJVuvBxGphWfSgJnycrgOyRqv0pFWnik9EDwuN+Rf0sOubSCD1o5iXJZ32c2gLT1oATCj6B
mZ6tAhRFNjs/fevQ/2euR8gB+Kn1ClAYjKBHsO9zERSyaDbDUKCYLtWV6ZRQlLvYc/iLN9HwQYBt
gh5n6wqCmDu9J6e6ApXX2ndsaB/jcPwARGlv5s7Z6hCDd52qvzWFPe/Cro+8YSJYPqe/JRKwZ/Fk
ZFvRY7+bBZgZaOShCmDf4cqnK3AjsN4NU2zQVAfxzDRlq4Us6ZTsyDxtNId1Y1GC5s4ei9LVDGvb
LwagFJb1PRoqOxibtOyeQDbQKJafWlDjhzb9lozMvLFMH22wnxuNToDXwHHbwEVreGWNiYA/MOaC
mNm+m6AENpNOYQzaaOvaTuKJZnmOFDJmix755uigerNKZ/Z7dfrqbR4yYVw48EE8Z7qKmLz4NMZ4
dLrvzB4gd4zMIK6ORNXtaxhYmxAbvCdEA8wU1U6tKYNHy/1+bt3Qn8WCSU+W3VZzrMIfE3UVFVBM
mi+hrd8ZUwT3IqFL6AgHKlP5VkUJCSHPfQoAKibjap8PoTjqzQ6lkAygB1LbPtq1ZhOIrs5XxYJg
rSMmgbE+1JqcM5nJk75PbYV0lshQgxD+R9BPLDK11cysP+InYfPnxUTnxa4ZNBWA5HQ12OaHbJ6v
47Ed90W+4LU1rMNIRAZXw+ZALX1X9Qx70jE+gd+vD0kOZihDHKXm6iHKBSQFhzLEIvfBxgA1EfCx
U/oMkZmeBGVLiWCsMeuIoFlgusZLLTbkS6u8Vg2BaTLMgrr2W1kdYbVOnhrRUFl59FtjJh1jWKNv
wwyM6VARETh38ydK1eWUq4PP9Cz31eI+iSYyLEEuhH02MaTlxED1WlVpdl2GyUPYjxQeSM1pz67e
VRPKsVD2SZwFKdPJTdf09+xjg15V3a1ImdSSOZATzl7tluSq1cpbs2SwULPP3ihOfj8OkfsSorIl
laI2lW+6c2D5rR2caU/MLDMkE5xDzRl8JR2SHa/3EQ81V02IhZ0NmW/CqxXoQ/kJMdOv2jTyl9jm
Gqvo3ZaUTNaX9MYstSuW0Pvatg4DGkzf7PqY1QTiWGpRb4aWgXvX7mm22V/of4ig7Ys1VS91EOWl
THuQeVZayNCBjs/IPDKyxWepRO2xr5WzBN4b2/aTMyMYC8OcJLAULGke1HykfVRF8YFtyRFXPJyI
iHYI0ogDzm8PydHipWpxO/fLtW4nuc9wZ6N27W3RZIw6sOEK/CasDthwbXR0DJfYMTX2siWN4kF3
St2TEZgL/OcQ1MKIUaKiP0m3uh/irmfbEbPlHPSnJJTBYqw6QoaOBwzL2N7dEUe7WwdqS+xDSABy
rtwYSodIVaNhkCk3iApQfqz+wmWgL8EeDvFOgup3UT5knD45rzT0j7nyPBrzQcd55o+RaXmay9Kj
/ugjTJSuzfE8Y3ShF8TEof9Q2XxZNQoh5A13wwDS3M34Ty76ROXqFKQgW1BgmUa/DJrD+K3Ug3mp
JeKWBQ94fTfMaAnjyIXrVoD70CvLoY/k3BCKS46TSrWnlfGJwE37RslskMomIig9o7XWv5GOkOxm
kDkc5iGNihOuoDe6g+xEOkixlkagbw+SvnMgdhCyw+TDuMmH3huBJmCM2dtFQVwEw2XFk9YAmkyj
k81ye0RcLby6HT6tyiAN25Clrw+vXNtr5pPiW7SO9FI7xXStq862cPtTsXPCwR+bGGNa2bLnpf7N
+mHn5hB5JGVsn7CloikvdfSUzCxLnz2d660SY6ITuWKbqKebgcY3qQuszyFhXHoJnCCNiuNUiwET
vgQUKYu9Ybe/kUhpc2W/BIY6xAZQ4w2WvrVkcgU1HF0E0tTY+JyT8eyaypUmUsK9cCQ5yfDUVelD
uiYXx2OKUXZ8mvk02tC9z8lHZ3Y41tChbGNV82PLLkm3KPNtRRbmdhnG9d+U3nc61sMC/Y8Q/S1Y
bUJogEoaevGQGVOH5hSC2VDZ6Nar7FuLmfKoVvUYAnZANvHWM37HqM6FyJXAWtJ4TyWt2ou9zyNE
12ADfxlUPS8DFHN2dwZd200Y9c+2mE4rijwIZ9p141CoQBULCOP5h0U4K1dO7Yii/Du0Sipaan/q
W+eRmNQYvXNQpSNubXnjuitrKImBIUT9NqSJCzBca3dO1n5ncL3ZfFIB5yoxab00jkhM3W3RZYG0
lfAqF9oD0lH4oxmDQhXNbxy+MJhqApoV/G+6NV4U4EvW1g020Nk36Gh4yUREumN3RCKwLDnxxHXf
vUpZx70+T3d1MbQoqxd80Owna5JQ8My3P4zigOTqCK9gF24G+nTlTBp9JPTViIsxjGEXHU3DI5Aa
VNkCNX9IW2PXHC1b0ukw3AclzgmxGNpvpF1sonKICJo1d7tZ10H1t/DqTU3ZVUQUQx15XlTlu4km
46qtq0Ojutm9cw0paorLYxsB4a5Si35n9GDpP1aetrdVutxFWMA9UojCKZ5upmXDKcKOqwXopo9m
tpmtBRCJPJGxMQDKhQTm6KQ6kgOqbqTVQVttqxfTUdVXqzXvG938rMyMDGsYv0Y6qwFXtcG+N2mw
7nSMxZjOAeey9WcaVnbmySq4QGbwz2kzQUO0QWZGpnOY6pesXabDxcKomvKzagd5VdRQgML+tqv1
jgsDJWa1ZjzVjQKSr6v9KDJ3cYdEcm7raCulsSmV/CZE7H4QwzyfhU0CWNRhfEgakBqLeqZxQA87
XXYNSDnJxZhMJ4mvQpAolcC47OjQexAZ0MePLQX22F5XSRp+xwUjtolI+9Ryd4oV5ruQ+ZKvasq2
l9O4Erl3kxne4DZjzdI5DJwhvZln60FUoX5v5NXBHaEyTpF4SJhF7ac1tmruMBKZloAdiG+Uwf4V
0VkgQ7TQVyfxJOgQmsawBFmoKl5WjuJK052PtKbtCPwyD2ZCgTGQWBuCJdi1QLoVRg9iu6hLMGV0
s101eRZLG8Pm6z5aZPa7mCtNaSmFPzd0yIjK2QGaaD2RG2jWshxQcOm2B3QgKpeSdyAvNYaLUgmY
vcPcwC8E4tOGnpiot60sMnbdgGvhRA+mFGdwtdux+AxVM3vOw/wuyfVPMwdYURcKzdihoitNzLgb
9PF4n3MooKglQxhIJrtfBSSd9d013Ysie3ebWGUQ2hhG8kozCc2gMKqbbysqKExdu2UfCAOu01gp
h6uxqkF0yujAdYrdVBm/EO/A1VdH2leQ+zWtO87vxOnKGyNJ3uqKdbmgXZ0oZbnJW7JzOaj3umPg
ESJ9SJfU1mO1Yiy3NsF/aDOWd53NMIhKz6rTbKtWTDGS7jXUmmTrZt1bqzWhF9LC86iQf8amJp+g
hUfhYs/33YSmnSwpkPsReI9tB4XC8bqMPSBahCS52vBmtdL1oiRpeP8pYwj7WHOxsVeA5SDVF5Xq
3rdh9aoRIEm5tomNKqn9vurAL7gdaV3WTM/J1H0z7ueNzcVpSLPwajZhZZFc8VRqJjFclYF2VtOJ
wluUMlCxpyHpjMn11eePpit+O2KUEErZtxWmvJ3lLmaQE3HiIVx5zhJKwHEpn/uRv5uhwyDLbbC1
qqTHq5HphnHvUR2GZS99gKYzUF8HGUJrkjWVhYfYjSY+qBEfL45YdfVkXW7RT0GsuVpl//+Paeze
/4+n9vKD88XV9Z+nqSmFPAtPRHkUaSnJ+uEZLz9T/zHj0sd3cMf/5xXDrEaDd7mfzDHfuvzCf938
85b++Y7JxUZzDn/e7l/v4p83+c8rst61y/a/H4nwdvm2xHZ1tIh5++c9Xl79nzdyeTUNY2Sx//PC
tZJRQlxeUWbW6oZeP9k/T365efny5zOp9oQvd+AgPbjDewTw7cop2uqAOUU7dKvhVqzAkcst4vVW
/9n/9ZizrCSAPz+TIrKiq/afn7zcilZ0xJ/HWmjFE3Dy/eXxf57h8t1/fvnPa/35vb+exlRWWQ9G
c09Y9NEJWxSCuiE6/3kjUlOYQFye679uVi3HKvZR3s/lyTH5kEExmU9EibA1HzJ1DpxePXMWluQ0
8iVdffvx+uWvx/7cvdwqO/vahoANsPx/f/Vy6/L7l1uXJ/lzd6EKZe+D4+fffu6vxy53cxpZdODX
5//ruS6P/duvkJyIxaw1Y48OyO7Pi//zcf98NsLC0sX762n++aF/e9rLy2eLe+W2fb2zVnpOW1KW
Cbyw7L64a4cJY7T1y1931anDI/3Xt0cVA6gTpO7acVGJW7r80p8vfz1GQBOIyskwvT+v8NfL/Pnd
v17q335OuCSUoer833eLvlBeNVfL5eHLLxg1ztd/PtmfJ/iv7//1Ipe7f39bcYt6PxO2+K9/gj9P
++d9/OvTXH7wr5+5PBajINuOtv7TJ73hofNFRnjhFJRjx+hDFHrT3UbdmAT/XC5G/VkxW9z8p1ir
ny7XhWp18INEqg6GntnAHdbuQwF1OlNoKbJls3RlXcSAdwjx0eE62DH9bY4zMqSjud6iW9cYbLGt
eovl29zxmW/AX5AU7hSPKvE8e9I4dtk0PAKhp+Wo0NK0MVVvJgC0qBeioA6HcyuqEwZdlGU9NXNb
zLdzPXzjryQXAD2BnnbsPZjD0gME+ZrPs68S70bLTw13hVC/3Xx6FLWbkXaKKKKYKsRFjbmZRZhs
tYIqKcpOxRqd1SRqhXumjglmb4pTtM5hKrjN41zcFAItAENskOZWiSCAUpgper01si68q2UP6H+2
IawuKiZxYJULKBfdYrs62S+UJmxtOqhmY0uhozltFBDUQyXGDHwo2OrzN/Ur9irs9M6GJsgjFrOy
DRVY9Ws/BlMLQv/lSTfyQ1nXJ1S6tZe0gLxGqDHVnK+8fyIpWdupUK7jiIkUrNTIZ8deEYYDGb+/
pivBHiOlDaioVUt+u8A6yRQg7IwkGCV/O7PT96ETx49Qb7Fh4o1TQkKQajbmrTOfSZb5bW3+MM7g
vjFTZzw6uLj+Mmg7Oc9TpuqVqOtpx+zsWhvUGNFTyr6liV/k8JuGFJCqSkUwEca1C4G4K3W37zTG
30rj7BLD4i9t0E6v29HYUhs/U0tOQSvVClx++20nt0XE0B5dIL9r0Ure6co832sr36EfFSrzfPHs
MHtvBzIIGN8Xe8iBGUIE8PjOIsht7/LAQaOx1Qw+eISucZ85d1PiNnun5U1PC5rPCCsArn7+0RCr
oAeDxxI66ANHZWzAudRp7Oxj5bcLIWA302k9grTU6k4kDf8wwqZMbhkPSOMdrHJ4U2n9lyy0ydM4
/TxkgMNmmpHKxTHpB4ZKdF+Iu4Yxxeg3eEOgME1+jnxLNzJlt2TkOVgd+bI0ZJnhaN1LmGSI+YGb
oVkbUA8K3jCvZaEk88tuGeABDPNV05vo6JSgiNrwbhbdZpHOJ5w3YxOp0cc8KAHZJyvvmrpM6Cf6
CfExBjRtuvE3IKUcfWBMX3taXl1JrJFl7IXyY7vgTLVETw66UIuVenq3dIQQ6nNOJBNpEMLBn+Ze
9w7Vd6XQeSWUbyOV7CuTJFstksKYxiN8XOc5XitoM8VR3eSkD0BboheiVNfLmmo4dkQHJEKcIyhe
24Lpa69+mNKg7CErbts3D20mnxDT555Lp9Jy6zfRDTfM0Ej90LsAkN1zpYY6TKuUzjjuTpo0A/sN
Isc2bkT6Tjcz7kjteG8aaxafFPcW+SgQmqSBbS3P2SO1hVR9QN9XuiNIaxL9XugILvN8fgGu9hFG
smFqXH2ny+uiZZDKUIeqCSbfVntyZPw04D44lkkngvHoikC1Bvejw8/r064i4RVGZ0VBboXab5mj
p1att3Q0b9Blvgw5BHGNHyvEeNJV9HfdYqTbAUlLV7fXYNogQ5Yw1ePYItq2jPfzp0WkSZg/ZmX/
LvqSuVA334LVA2iJZ9Cik4hJgmu3wSBMDiUiqZ4GazP6EccErvQedVz6AfMW/U+NEAabxaGesGBh
0yIclj1irFKz2/h9WuzNddAUIMpRo3TbMXRTjMH2E8wBXy97LgQKHYc8fyUTOfeFSzJd29COaNvi
pYa85ZkEqOdTlvhRNi6+1ag0ZGDuq6jst62SP1updjdMa3P6ZbCY+sqEOI0WQUSifVdKhv1U+2ql
TpejQeWu4rHv7QLHTE+5Ro6UlwiENM6aOBjP0atApTAV6DqhxT+oqbyRLb7kcr6GAvijtzSsNDj3
WMIDt8V6p3YkhUyKtRJR6zNzK4hCxGTodsS+NZoOQKtj/iNlZkHnlmRHmJ0VkZp2ADdyJl4W81Be
gdCmsaXbBxKsPtqEgMzJuI2dvPANNd/HwiZALPwf9s5jyXVty66/olAfFTAbrkuC3qV3HURaeL9h
v74GeO57eetKJYX6Og0GyUMymUiYtdeac0wpvRYs59py+r1ksh5Y5LtWXHVXrRGja++7xLMUZjeI
+0b0Dfng+Yby6VQM+Pxu2BhE/oixR6NEpi1T7wdAXBtbZgQ/C31jTv0pCfPHfFDXQksRoofIQ8Yq
fY3w7xdK8eKqBaiiZRA6C7Os7tAAP2Rm+jROBDaTZ/BAUuxnMVjPeoGuhtYwwK+1FQynyfFseMxL
rUHKqlnWqSiR0RQ4r2mu2Z4lgO75KFQiC7CngrsEpdorU/s3kucfrLI9DhYBCWqPwDXdNiJ9TQb2
iVg2a72lNjC6YzghIhrxuak1TS2gnzeRUntGzfFJ+ouZQjdAyNelzPqi3kJiX5DZHphvoxzegoaZ
oJ0iCXXInYGK+NpkyWdvR49GNbyS+vQdM6TtAmMzddGuFdkD81UmcmpxV+IqbSOF6XiC05/tQbAe
gpRiirpVopEWl2F4FW7w3jjNLmix5dDdhMtLcnIv7e9GNBOJFwzOW4mEIReMn1TkFgoxTFVOYrw/
e4RkfpuQ0rPQEEasMEVtBsvdvWYNqRIVY81iYEyPSQ0kwygKeN5cmxWdxMaW9bKPoF3Y+nbWUVel
ny+IijlI81PNMB6p/UvLl9qp5TNpO9VCHdMnF8wBZ777qPbLRdvabPrgrJHjWpj6Rsb9dij8dbNt
aCE3bBZOEkglIixXi54x4Vs4Mhhs7fIcObN6QZJW04yWN7hHMuTu0xZWOkMhTCocvQSbfqfpsC+S
3lySF/GMKuSou/KmddKl3fa3pQzeTHggzCFoQ8V9+mq7LvoDzJ7LZqKpZQh6wxP7RkJ2KJgDyoZa
I2dVDitnpkBiLxTtOO2gOfhFdsYbgNoGMxCeGQ6X9tmStOUgSAKxD4pLCg95gcuHrSnQcxpZ8EB6
GvFzGFcymfZIr9vHiEb8tg6ZqiDosXEt4DFAd54H3QHpVrhAw/iGDcbjlEs0B+QPu+lORu2eJNx+
wA1o6dMIzxejdYOwLyb3z1mCOpUAThLXJjjvncFGttmMto2DIENl5bW6DbwVDzt9Fiar2T16aoJe
EsRMaKgXZlNHd7JbSd+SD1zgqCRv3S91aNsjUJAlKBhz65CkqoiR1ZzbvqH5XYyjEmGXbd/qxl0H
ncNUIxr5XyRz5I+taqYi5CFXHrJ5Dh6KsApNYBUwPmPWhyA1S7bZ1Dk7CGrPwCwgDiHN6Up04NTG
Y8/hWXRcDCOSLYpNF/SXwY3ZXaroTuP04zUtx5rvJ4wJqyMpbj/EANMe1xiXJ8aj3zhnBCcf2oAq
ZaobSm9MQj58Dsa9pzaoDhbFYkCTjYTXMyXIIq7Nkx4lT9TaT45llEszIMlt0odPulIMWxyy8ByX
S401eonTvgfk58W2dauADFwUVoV0m2ynsl9aNb1bs8uYNlmEE4KIs5cW8RdxEP0QeSXkwSw0mBom
DE9t6B/Nol9pujlQWAGdjmzWwVZ7gw2VYa+S3Bj0xpm5ftASyzeM2S4VmWwUtPD40eUacH49zckf
URB9sFKulmZSIXvVmPjb7DTKj+7r71GR7HyL6WAUQmgR56xUxdINEROnGYXoZAYI7hJn6WLKiSfz
VLfuA6Svb0Y7hiuO0eCvkLx7I07pBVajleyCm7gTAhFJ9TrU8b7Np7vJoDnTlW+VUFCruojGwFk9
lgLJ6FD6j06PgLZSA+pOTPloZTGAO2g5VBACiFMYr0zbzhoh/JnvcZsRHAXchewqfS2M8UFXMS/F
HIEhW5jc3GCWnH2bCEq8VNoL1oghPKvIIs5k2DP3eYQ0ri6yrK9W2RxDL3pxDobsNGJlnhdJOuVY
c2oS81mBMQAfhZuO1KDmQDSdpQ6MAUixE4VYkweGcUJBXA2nHR/o+OTM3t0eLk+ScGJTjIMRNq9d
aHzAjBvXvt7dw0YH100q4Bik6TKqqQhBv8dYukZ3RWEScIQkFFQEakRI+orE+DEYV4B0bb8Zal/P
m4uoMvUlqKvbCHX9IqxsL3GZ3StAQxa2qb+bjvMdMV/CKljsDL0Hzam7TB60u8p0kU5pLqJiA+tc
Ak2PN6yiyJQeAqzt4CQMxkGlaIgiba1zqAPicqm5SHgQd7zEWrUjy+mgIFCsCkR/TVo+xml+ClVr
39UVydNzepckPwnzcLWw0tnyF3uLopnOtAJeSvE1Ikkqsyn2GFjhE2vaWzvvX+2m/4wySd47qeG6
9oa+0/RKskLJ4q4Imqix9U09AwF2nlLcEw5z2zIMBa2dnTocSwozSjKN3NfYRH+C/unBl3etIJPG
Zem+yGsHMpftewyVTinxzEJj8pkEcmUBqPFq1b6UrDo6wBJeyFTAFf2j3imPqkvyaRCOdzjcgE8P
9m3muwzCY3/HUuvFce/AHMKs1TPYzsyRlxIwsatRYM4kI4+obW/szT2ysQUZdhtph+iHcD2njxUO
UJhp/pZ9clmXobEaYtiwyO14qR4ROKhbdJ730GQQuTf4/AI4U26L9zS3V32lvihpunfqVt/4w7gp
Bn9ddCmml4pk36CTn2FFlKRp7Kgv8IRTYBAwYVJVsvrqL2qyo5I2d8qsPOkiF4VMRxhcY62o9xV8
H+5LXhlo8Jz4a7TDl1CGq3HEkKx0ZFrExGrt7PG5EFG68snFBUOyyLs8WzS4WqyY0Z5oX5KcCbvP
tNMjmxqJmVWjhXFJQKzJ3HDtLS+LZ/GVlTwOw5x0UiBoLXtKjs6SSzDi4KJDErxd292L4qv0bbJ4
w/Isg3BtJCYY8XE4lIn+AQiChJKYuGKa4DRDPqN+fExQsa2VwnVhd88XEcVmbUhsDd7M5pyPaxfO
+DhGAVpPCdw4CRiFFj4xr/5KpF25gNjGYADGvBdFX4WfHlUbTRNLMJNlvVkSV9lswwG6t0OdvagL
/as3MHWkjwDY8w3CtzcbNYs9DfRPXBA+RvlVMANa20X6Bd7snYq6X1d6eJ4ChKoVN8tmnt+r06UO
3a19M3A15VA841R+j3QfiFX3A5Ll7ENPJwGyOWl2vco6+8nVhsNYKyg5KlbxhVFfulqgK2P6ZzO9
Slx9o8yt8LAcj6mpSsCwebuOEDBaDJsXZdk/cYyiBtFKRC49yat1MG54H6labeAlBGgBJnvEg6p4
EdO/J6GjHekr/1aGX+7wXDnGM/qZBztrqTahrpjoLJaN70cLRB0oktBS2qwWKHg5NtHsFtWmqq21
8apaOv4P42nIWoUNWt8VbLxF3hu3SgqYVgrjpYP7oQV95wFuQiKZusERC8FDMFmQlinQyRVuKIUh
FSMYcVjDYlLE39WSsSQLXI8dyUJhcFt+c+L1A8R8lXEEP3ebClZqVq2j2+krJATqC4BdfTHqxdlM
+4cBncJ6DKObmDw3iGKkXDGTFYxhPRaBxx6b9zAa99o7Uup3G+dyo7JjJuaTHVr3upV7+PNPoQtm
W2JBIYu+qTlaAqzTzrBtDPWlleaHYiMJ4ffaYapa48alGRNz/benyFioerer2nNSWaeGE4ArgJ3V
Unv158WrowTHqUarAbot0S3C4brms6yGWSvwlLYVWoYQuVYPUEdVyffMfPYWqpg2LwByqbipTCbI
hS8/ctHdlmELpTA2WdO097CGD4gsSPJRMLEASF46TCz5Ygo01yz+pgDQGMrokui54jPMwm1sJlDf
w7WamF+hU9OnqusS8qsWrIdoo4/lObGSYVlX6a7sBvwkarmqCvM90Rrw3UxiXTOCTI3/NpbGR+jn
t3VkrvgKh5bIaGgIzdQfcwX6TWIh3YjAX/TGnS8V3Bn+z5QrD/rsWcOx86Akbx0aB3PSybRXS2ou
HW1nVnqG1D7tVu50N7qHiBPsijz5kv68scP0bdS65yTHqpIbOI2bgt856s9j0p+KOLrHQvFOCfGu
zjJnuwAWV45vbUm+kaPO8b6ZmyzDqRDLSbeRN7fXTuWwGThlesZIa1aN9D2qdboJ4ZuLJWieqR6z
NDiggr7LnF4sbBVafNAf1YpUM5dEB07hQFE2siiQGPQ6qhoAfH30EqW1WP5UZvlpGumHX5Y+BXxx
mynVAgkbJxcLdwzxCGsLwh1Ech/bq0VHL0208mCkBJwzBcltNCQ56pexx8IUav5zHKOKNVvIL1Nv
H6KJ9DW1REyvFMHGqvJ+qS7lNJDZZUfJegrsAwFO75ao3pCOX7rMd1YR+ylHyDNuB8K+W8/NixNZ
jsFGr+MlUV/BylbyJRkqZ8WHWZl206YyjRVYZYPrD4QWYuQdnaMLFWW3NTsU5rOeenCw2M2/VGm4
d4NN8wZME6tyKjr24vxkpE8QZIjlKG7qUL6EHdrXeRecxkpf5JRH68BiR6GXf8but6Ej/uLb8kzn
9uJDtmSVoPecnTSos+UhFdm9DPXXbLAEC72QsrYvN447rUIhuTDm0T3qBa7D6hzfqhrlltXYvRyz
F5LPP1n9PvSOlDsbPwjRNb4HQeDFLI916b9SHrS7MKRE8WnUHxVHkCeC/R6xPUjVTN8Sc0xbLx4N
SoYqOGajcizsUjmz1nweMnq7U2uT3QjqDKVFz5oeIQ6GGjrjIk1gDRKJqTAg4ANgWCmfrHsXY9s9
iMh3tsOknEtW5bsgS2hikjDXRT2LRtKzjLFRlmWM6L6EpTc2mUaGK1rmCio6kwibhZoTqpvM1zbj
6FY7U3GQ44+us8QBlt0pY4OmBjIHYdI8/PMcEX8xxyXjGw/yNZDvvNS5VkmTZXxWbNLQ8YJ8eHFE
dGLw064tG09VRZxbYWekYDr2m0UfWcNAvbCNVtny+6wnjUK1hYlZZ1q2ZGnzNKV1s+mo0Ouea1hX
04CM5D3o3/dWgoCKLK4+k9LvhNa5G9v/se0R2EvKaKiibzw1FeEEODaRvqavSjtKLEyU9lavfeMG
5qChws58/8OIBdgcsps8qErCxSIfqjO43OK05ECe7eeSLVQQbTpb27c/Q1fH/CIW8chJ2G/9nTFF
R1XQsZKu/uwm5xYpAh7hUzX/uGiewBgWrM0+fOtd58kREDEc8hPw3yy7MT5OqnWXlZcyBsOAsoYg
RRzuGJl2dSloadoXPIyL2ibJezDJMA0geZnpbTyPDlwlo2041AehBj0uCIMjgui/VavKfduhe6wC
yIbFiGQNoRuHtbHLO/HtqiarN/gp6MSrJKQTavntQrPLhj3LILJoxHgHQupSx90LqZWUQ8A+N76R
/fTR1JxkIjcB7W3VZKVsBC4X2BEIC66qlRuqL9Fon9zgBxVUfFDr2YvAgrOMnJzTY3yf9U++gS2l
c1ijhQHy2ALrN3EWqIQJp3HcmLWzjSwPhswmjlTtOXE5WycSSF1CiwUalLnRosMVcml14swa+8FS
s+cmc9KVUmMwIMrvxQwI484ckpxnKVyMIpM/IvnptroVdA5pUqHTpO2J8XdKmZVgaS7hDJNAfB7M
JNmgDOJd+sFgFrZWHet9wpCY9bQq/Y7hShfwrmZmvMmBNZxiQFjKiftOLAtW8tQ9aOTHM++qcBZD
+lkYNKzM8iuJq5vazfttOs7uohTPiC52MpPk+QQMppqJ5pNtJ+8tTT6uNoWC2ZSOWVqEuyDu5gJa
fzUt/K90K4MNr65v1AzNUq8jb5tHT/5bRYcF45JC7SqPGAcwDWKoDFJoehQjtz6YFyBzNDtbVXE3
3blTZgRN1pYrNzdran7GHlbXO7u2ouMXTW3PvIwdxjWCBAZH7SGeI6CuTtrbihRdknUb/jR9Qbpw
fApMuAotfZshRY7c09aklip3cTenknNFCCsBdqCN1JNk7I6jlJOYrdt4bKJTLtSLWwpjI9S2Wndj
sZuqGIMGqUPhHF84BVwcgkA0h55+e+JgaYiT4cnK8YGq8pGpGX//fAI2R0fWj5p4nxa01Vm3EkSB
vrA2unWuGvWyr/LoKG3mpxWx28AGBuVQsxfDAAMWKJF7soB4IRR2lZtz/VlI8zCRGJVwJk2j4im3
JmOL5yzmFFaMe9HMM6FaVRatluHbspOaupZo8aKlrSZCdguiOfQD88ZMcqCxzLLMpyzFNmZrub90
xDLXoUSYfYlvlkO0KZ35kLykAz8iGTmEjbQ2l0IIAxVddcRf+ywttq2vSQvKXoKGhsPey4an2uI3
rkx+pJ5gMBsCi9MaIxnL6Z5N1ySHAMO3Q1PyEBS3Ki0U9igG3fxVVmHSQHkEibDy+dlaOa6NilOo
NldZNrOeleWgBI+DbitYuC9UJVNWeivyDcNiIzTztYsMMwyJ8m6rdyLv5F2m+6suHp/BMRzLzu6g
JsQFekqsFeSTYoMHIAA6lhcpPyKDo22awUcJSNaznXYfMEOlcejqbg3Agra5VX7pMmUTjfFNNzt1
Hd95SsPO2eJTIha9KslVQ4Pq6VW1bfNDnbMnmz6uKQ4kyCzlSYyS082Q6ztbx9lJWWGyz4lS+xoC
813Vf7ph+mrz6tYt45VpVjdTY6n7JsJY3vjvaPd4t9AtDN0PPmQpbyg5ZaZUPJbSd+eeGbOFfyoO
u1UTKq9uTXpqq9XqkvMdkgKhECg0OZ9hQvpjyNgLFi2VDuscsRipWFnXbvSCc2U2jInHZXsXG/64
t7DiLCKWPiJvKWYDQOJKqWzSMrqXSqqua+dGFwqFoTo+dQOAqkalK0zWm+yYiFg9vrsgJ8Svd8Hr
DOnEtw9OYSNfU4sRmfGjd9GNw2qfRTBXxa4bnoXOcqDFr7YIXYWafVsXZngJClwJhcHYYE5ibtDz
Ft0r8Ag03f4Jzi5hWe1X79DQL2Na8F2gPEiaAoWeuuT65hbND+OxA0vMVU5mpNj37wpL9zq0R8hh
kdhlcXwLyh8IjQndhhieYlG49K+1jjUf1Dia/2X+rRr9h+xUKhar32qcezYEpcD6TD9wlPu8F3OJ
4rAy1u36jt8oZq/CV1SXZroJDTCeU+UlSrzNVNhCtW/cAOaN9wW65CWk8oCNTIyae2A/ypdahdcm
lH1/LrFmiRohywA6K2zfx7G4cIWNqYKNBaaSCCZqjg6kXI9x0RxxltH1d+PyRp3Kr7hBCyLD+F5X
iX0KK1qvYWFC6KtonGCgay+5tYwy5ZNee/9GKC3TV2Tsijh3DWO2acg/bRs+qC1YGtXNuZqdObGm
TpsAqt0lmm9Mum+Z4tr761P4VD47k85DmVj8to3zALhgIHjMgXmABIIGEYFyigtZsO5Gr6w4D/ul
9hC3Ucx+oD43Zdh7mq6T02xsHQvPmJjc5yAKgcrU9LSLJutXtc9CBu47tdCiHopqVw3NQ2eX00bH
gLTqgCkNJN0zO2Y6Bwuk2nDw4CJ2sChJQubxGAwMZBTOsRYqe1ZeSbEy6qY9d6Vzl+Zs0HzCr1pq
9Vm6slwkEUhK3o8AXpGMN6o+vtT+SJOfNiOOwo++1WCS2ozl41Z7MqzKRt3xVla5T0YUBusCdFlt
XzImYh4WduTEKOf9Ull3jFi1VGm8AmhZjGnLtzqs4UD063ZYZ1kFPMw/AyU7BRZrFZZl6GBLeLFK
Qj9GQw/tliVFzvDNKRcYmz1nVNa3VZvQhrEgcYzMPwXXpSCVrATwZvrdTezjGo9Mo/MkNPu1koJ/
qzTnxzY7vIfyaZAozQQ5OUt7RGHbjJyfjelLkOtcG9BZ4x/bYgedsvSzGiBpqPaczAzQmvSp4NAb
5WOdIKaQ7Fx68zAkzcGtUfjg01yhM3/UErgGtis+RVfjkzc00HKubix93T7qAK5T5i+rLrB2LpKf
fRkPj9qEhS8oFabtBRvAFl9wAzZtqCxxiqTrwXdij9yQBwgRzE1tnPzIyJHTjZfOYHpgCv81vEGB
wlll6RMG1urSU7r6BHgs3SDL2I2dfykbBsQ2vYhEG5Dq2HwmNqjnLDe/62k4CfAGVKle6IcHDMlk
slmWgiCoWScCn1YyV2fMUS5WHGLpThoMm52xrUy50yAmtdlwr4yTdmrRAumlyWUg2sKlID7ZNb71
xABnDCtCKYhFbKeEiwHbTa+WWYXoqXbCg2SWRs/tXRdSHtF/crZ3xrUipes1cJRdEbK3RLdpAZcv
4Fxf1JtGaDurS7mUA0hepVr5lloR1roBu5KufAdm+56I5ENCVGbv1zd9xd9FEMuJDypZW1MDrpYm
ZBxnK0WJmaAZ+Pn0AiSIwMVGh4GJrclm7tAsI3ziDLuPZfzI3//O/qjxS3oE/PHzHJr+javiO2RZ
ZQbfQzPcNbr9XabymWC7e6YQUEhjJWCjS+bOuMtAxbPk0Gb1DnNUBc+1JcAbqaHrLNpsqljyq0yd
bd84lJX2ofk9mKUcndg8zcplgPAldYCF5SUZqNahq/ejMW5sjqAc9V7Gidu3lBfQ+T+1jhMblvWw
KQA19z7u+fo7t5tntwzoRs8xCmKt+Vw5OacT1OJuM9GdBoASeGd7hier1omQ1KmiXAcUqlVppytz
trlw8vmy9W8Gms4qnNzTgCTNyzXxSRbkLWbhcA9DaD+Y09VQfioBhFG4Z0cLUGCSV9lGjqa6QjZn
Ul1AbMytjdYPwbGRZbUOmuoOH9hKNQsO/0TsaxalgawUjPKgBzK3kpzhMZLF3yHENUwLcmfkCr83
OEVh0cWhvGURZgUrZeyxQITugc4Gkbv5fB0EHD/Y+UNY1jdGa3gDUAe+RuT1+Gg9h275sqbnZwHM
XVSMy5fRCEPPNpJjbFW3pIvNwZQlE6uBIcaQxTSr0k0lFQAl5UVOqga1uVvjmgCvllCUlc22IMgT
70rgRTnkHUlIjxNOpwh+9dIPq3ylloRNOvGOoCIU7iiONACMK/g1zxGLxXTA79I1lAAygANH0Q8A
4itgoFcRyooUSok8ZdTfLVldhCq3mZuOK6lR76YSdwh1tbLM0wLWdn8jA+OjFIfA4Kw5RL3NOOzH
ReNQCBNiZed+26N8p/klKueJCcpmyANmJcnBYFEaBpQRQ6Bf7Hi4hD2SatLi9VbblUGarTXaA1Zm
3Qw6ZjjaU/WmrNQ9XBnQZrX+3AzwbioapmYGZkWSkevm1jmfjHvfiO8E55S1Y7ebhNRHt9T2Pldy
4cTLtmBAZoFMimO6kVjgYiwSekUkLDJKHs0RqgyBuILBM1ZltosKUNWdtralpCqh2eiSorUolfQo
hvrLj7uvpGFWEU9EkdylVdty0IxYYYoXdPdf0WB+t12x8iGdG0QIbFRlYF42AjKsWLVb4QctWQb2
GMhonikXo5geQtN+iu1hq+rGDlNm5SlSP0a9MuNl0ei0XBDNBq/t8Qct9apSSy4YTb3sXLE2K66w
av+BZP0mTT6EMQMOkh1N3VssYUQ2yOJ58l2vBn2A1Ul7dIsaNZL7SuIGtoUoPCpgEhYI7VqEs8PR
zJx7vFY0uDPnUa27Y+sXlyvL///HHvzfYg9gS5Ii/t/HHjzK9/C/hB78ecNfoQea6v6Haqq/sQfE
jv8r9ECbw8pVnYWiSr6BKogJ/1dYuf4fqkY0jWMx5dNcTZBU8FdYuWH/h8o/QzU124SLqZv/L2Hl
uukY//N//JewcocunKEaqHLmxAPL4Jf9e1h5URVRWIzOeLI0NDNpghmdGTc5UH+7S0Qy698uIi3s
z91/vkCkG1p9drvuG1Tmy8KebqJw1gC6hdzkdOdZX7hPXUHfrC0EsuMqYtWq3IQ2pOK6dY51rfR7
4EPOStGmn6FQopt8nGqM6GO0aYYkXhe1Yi0VOG9cngJgiLWOC8IOzhmGKpKi4leyo14APyMA9Xuw
1wK1cdIPGz2j/5FRmVFOaM0mrazEy6DlLpqoB9Ny/U3gEXJNvN5VQL5P99e7AjhBd3CmovdYadG3
JArrrzdc07L+bIq/fcz1XX/bSr+ZWiqwoKiZtA1pCJ26uiaOacyqupfrXaz96VqI8OEaJHV96npz
TYP6zSj7x3Oilxh0rk/+CY+63hXXDLPrO6+Pr2//fXh97vfH5DiT8EvM+VX/y93/80+/ftDv55KL
Z+7GqB52sic6Tr1ajeZ73Xxzfe73P5qEfMrfh9d7gTnnzl3v/r7l92Oub7k+hPcYMiOCWf6/e7Fm
WkxU//mJf569vt2k4PwrajmCxjBV4Z8v+4/v9Pvzrp/1jx91fRjOOwWwTJo0//59SJ2BK3R9jBZa
X5Je7zMrmNfb+fU2mv1HPeJe7D/z3WtENuI0AizrYnN96s8LaYBiVPr3S/58xvXVf17076Tu68O/
/Xdy9RYx5mG9db17fdM/Pu768L//7+tn/u1bBtIP6F9EdH7QAVSLeHYukcX01zesgjkH1e2V0mPm
Ck/w+riY7XbXF11ffn1Iml287++uz16f+P2kyZJ8yPVxOn/89d7vO/Orrev3PY7CMK7NdFbLIRfk
ud8stRxZj/l7Fyxivc8Q1uyv/z/kWFdLk6q9n11nWNwNr2tt4fWK0nmJuM1M09xdEZT+DKPMo+bI
GEShqFDGLay1ZXmNmnPmGMw/d5EEEkDH1qQ/XSDN/nP3+mwo7YOIg3BzfXS9ub7x+rrfh3/7yOuT
1/++vvD3fdfnfH1OEIjzcF0FE+qcLis+urGC0uzXh6ktDHwPKQ0B02aSkso3Zz6JX2+MZs5/JAaF
W0YzRDWiWQSbU0vg6UO/791o2Avbt7b5pHr0SM+TqB4KM6X71/3bfGmZxzprxh1s4GyPBwnr2nzv
9+b6HEi90iNAumMYyvaYakZ7LPjAeSi18SxiQuMXtmZtw7oyNkFIhpw/B8mlDHXW0aQ9RBmIbSSY
jbpHSsbi17ylZUgNXAMjlVFtEDlQRd71YVZXC/ST9OS6FoXYkEzEEPbEz0aORoBOF0OTmzMDCTgt
9nZdubR4WgBOVb/T2idaBe+G02rrrEHEiMSDAq2pkyXcAa4QquGvB2269+n+IntWt4gFm72rAno2
Ffuve41TC3rX7Z/oaicCXWFaDZo8ek9/EmnpPqMkuYbT/j4ZderF6MNpPcxH0PXmGhT9+/B6rx5R
0BnZ3Lj6V8BwguiCKDttB6BiZLZmqepeCS6VSiysVVulp5RzePKYNbQng6ZZKvBl8rq90d2u/7Mj
GvNf7nf3u967PlelNQbiToBCsVWak0W6ARXT7K80VhNoyV+I1uvj6//84baObj1uHSP1kGcMe0Cv
81/YKDnhgWFdRdfHIZrP/VD5/FV6nWw4YUuxanxS0gngozng9AoTsEkM+z93ZbWFmKzvwmla+30t
9kHtoLovkRazHl04Ye5i6NcIZJ9vMHCJfqQ2aWOAZnWDCMyYhMeQrGYuPcd/DhPQIpuuELNvEhQ4
kAeabFQ0W228hdM53uMgN4D+3g9vDsFvtD6LRZQvp6d0q/ywtAgMGGFL1IPsislXxGL2BmV8GbzQ
Gy0H9HDbsX1ZfRrluaJ122x1TBzhqhv05crG3EXQsxmEy9HesuiMpnOg3mjjqhJfrf/eZfNHk3No
oCrLV+ngySfw3DWZ6eF7ZhxbAFgI14ZD62zTYB3mHlRAq3iB45VN3+gkYuZ7ZchsdW0GOyanMzUA
CkSy7BzWo+IR/48wCVc4dMGz/W2Vu9F8hJVRtMzUt3V8KqBVgz9Lj7SykHNm40FAHApPwBNKdesg
aAWI0S1FuAF8N0EaKI1Nw+bUFeSMc3LzNmU0TSvF3SloxogM/RlAZNtAYvv2pR48iId8ol9e0CVn
OS6jpdIeR+cOlV3fPmfIidvgppRf2GBIEz3YiLNhoqLKjfDsMi718nQXKibiui2mZjiPQXJnYxsT
S189B93ecrYNie6EWLz3wcQ8bqO25FLs9OSYNbuuWhYqmJolUr6Q7WvAGmIcvoD9Qy8B/YpLa3Ih
0Yot1Zf6yVH2A+Pcnxh5H/XaRTtljaekW99cWUQ9IfsiO2dadk/xgTzA/hJEnvYoT5FHWE8ArwJZ
ITHZcjdau8HYlCGd+IVZf8OvmlLmRCcnWWrRFuW+NR0d/SOeKKk5Tc60uaPq3haKV1gbB+DitK/t
m6Q9xETgTBwXxmKg7RUnP0XwJJpTwH50IBWG7c2iVg02Mb+btVB+EOOTtsc5TGE3HcJ9GdB2XgGn
Ft1mIg/qB9ayQHqETGPw8PA7cq/9FPVtnpD6tzSQ01dLtpOCCxM6FHsnE8XK2cXKCmQq+FOgd3yY
fCOmyqQ7OKyLHJ7VEkmN6S7zGBnLCqZBD0XLOdCV0AZPPZZ3pgKlAn7VfmJmHHrNDu2qT0sTaF1x
SKdVDwdeHhGcYDcCrQKfYSGOUzIuVsPb8BjWDE40d5Wat1LfkQuLpPSIbAe0Oo7FGNUtMuYUfcmu
nw4Wq/bv+I1GpgUIif6crpIedtdnR5tp0wOqPKG8IoaJ7Ev0glrcmODl7TWLCnyZvbrGvuFQCHCf
3pRzvEV0N2E3m/BzcNSSBaFGJbYbDNJr0TJJWeIL6vHxBB4WDFrzdbLnPimYIxQTSFnKMa4/ZLZJ
Ajr72kPrXBh714xM3AXIFesL9Yv7CIDNXBlnOC8QkWdRoksSwx7CeynW/SviFMvG8o2tYj03oOpl
8YLLA9ZDiyDY8tTK41Ma5KF47FKPbX5mZ0Y3cDYOWKu2BVJNuZ6hQu0C9gY80gVtwMFe8k0ilO/F
qpOPLJyQD5SH9sU0Xqp2S8dPbts7/cs3Vkm95auB9CppqsN8qssN38mHxZMddWNhoVdYBo/lM51f
EQGAOaQHFWQPWBj9npmsVGn61Eywj11/tNR1+NFG58n18Lso7yl/rkqqhM9umuhMWwtJmY0p9TF/
zk4kKV/Eg7KS010YAfimBfRmGJcQGVdBXCUiLA0VkNdVGyM9acNREafaPwQVYw6intaVQ0/1AA8b
JdrAzPw2YjAhtpgG8WyMmGJu3GcaYu5n8YRGCzn3f/J2ZruNa1m2/ZX7A0ywb4BCPYiURPWNLcv2
C2FHONj3Pb++BhWJ9MnASdS9LxcGBPWWKHLvzbXmHNNFZ/REwEKhbvzLtIvVBSHHw93CIjWuMQH1
8RKNN5UsyJDRqwjgZ1qGsLo6y60T5joE+LgBnHhWGC4omgX7QnjWSGOZntWJotil56S0/rDEfQNk
hByQaKFo/MgUa/FTrnxSOJCU5k/PbfA8TlvTpEza2CG2gISYClzVT370qx/fOtD5nE/iQrindU3O
50H2sbuBneOGCJTNFukBmFeo/QnwdW+vD27HyBJuC+jj5Udf7CUBmvmaLQRrrjIXwAVCKMzUDoMF
WVwWplOuS4vuJ9i3aHEKXkN1x7vHO05oAgWjF/LCRfCs2+W6v+YgFGVnaqD8A1Ult2OdOKh7abY3
n2Ah83VQrYlneRaRDNn6FrnhIloZiGycHxpJrXcsEfo5XoJJvigo5laRk+3Gs14tlXfPbZD7o5pZ
sqcZS7ya4k86qtGLD53aFp+MYx8t+eSSzcEQ3MEyk90LXdm/qWfzZ+HSZDp8VXcEs9oxwingQ6Ox
aUcK7LHcICrXBul1rZ3B9tzUZpsuAltaBCvt+mPxVSzbHwAdnU0gLuSzcsxc+TwyKLAAuOEM44jJ
7tFdJDeXFNa7dsX9QJE/VelmLz38chg2lkFy4Kl9vqq7jQ6nZ61QsT57BmqZW0ITLlpTbNY8XMIL
NEn+YAcOOSkEosIy9fvlBnkWstEAfNN7vS5O4XIgOU5c+/WV06W5JD/ZfrUal+FWdTobc5pMSRe7
RXactoqBbcn5RNRtg3GTaRKtpPtGxXPwjnZb2RND4hrQ7o/CD/FFAkyF0/PD5zBA5XHR3PQi3vxt
fMAkiqCGOAcvOtIuzW/5OuJTrcOL+UaLg8ckvFPIVO3p0+BTL5FoY6UL8g2gJx+iJss2ogjYtnRE
L0gjaKEQnKPdRY4wykScPd2kZxk+55P8gtzcyVbdWUN4vOjO8U63FfpBi1VL2BMbzdb2yr4+dudq
463fgdZN+2lfHpUVdDTfRay2x0F+4PDG2hdjKtsPRPI8Nx5zxgLZFmFS2RPPyBeQEI7TXlsFb81G
6/ji49Lcetv3+mPYp8fBIb7HXLP62MvbbI+3fVrRGbBjW1gmDmLvRbuIDp5NQd1BZnhIVtYKttm5
2eimXTzHx+JZeA2vg9N+RM9kHjzTCflVvvTLYqMtCkjti+bNvyNGxqz+DLcaJbcWOVymzaJypBWz
xp2RjF2HLYx7OMH9jICESvw8hvfn6VrtCRspNvFRcDXH2GvPhYNu3M7W1jmzw5XxJvDaxgkOOAmm
t9aWbUjbNiMUMFDE3G+C4iIGY3J5S/lWa3/NomST7NgdXqLnZt//io/mutuXHwmrHipfr+Kv1/QY
Xsel9yt4y35Cq2FLMMZoOxjIB3wQM9L3KXsivFi2V+27eAsvcLrAKrNbcVCFi2fxK6NjaYuDPd5o
kQ6LZ+uzfQcQrC5JELykrvmh3qo3bA5wAlizfFRv0Q/V7o/gJYeneBfv5Jtud+fyQk7qkkbuQlzL
By7tyRH4B58FvoA1BnA7A8my0PaGq9tg51/nnc4V7vQ4Gd5aqhXwlN7hJrQHFJrcOSzSi+RmJ6bE
bfnFvprfcDxspl20qm/TzmeMae55vMwPzE7x12O/b+7RKcBmzezCUeQMu5TfK3IaopF0dMU2iRsF
ElbiAjgn/SLHpbnzGAdT2Dq6tDM5R2HTwJdlwmIzCQsE6MPn9Bk9CZ5N/LvXL8AJSuJCHdcavWeU
TDfhUzwwLuu2tho2dJA5Ws761neHzcAPMh6Hn9UbNh/iqlbs7xkaW1v5gZB/tPMX4UTyzMp3c2ak
SHKR7okvvfKKQG/jb8LNsGQu7uBVLpWtcFCQvIZL45p+YVXUaiewfsYIT/1FKjNlDuf4DmZXt1bB
ZbyKa+M07VuiGw8VfC0AeTHHivhGD3fZud75K7z0bGpw2iAgELywVN5Gp/Ay3YfHAPgYJVCXMKiA
c6tv+ZdPx5ysioX22fJC5NrQxBk/mAY/+4POQPDSbDJn2Eicqn00p3JrfaYo1hDvXdGXmx9cq96C
V21P93+YPzUR15FdX7sGzQVtrkX3ZNzFW3VCckCIbXqZ1wfv0mf5zkek54Sbqvzqxv10Z0LsPid+
RkQk2TwYM7CxRCAniGFpXAJVwMG5HZefaLlQ4yyGq3JEsrugG2MHtr+sToylTJPvU3roxzWGuhND
XnLqD2zX2BVtAl53LcKOk7wNOEJZAtnSu7jBIKvvraW54cBXoXXa2ACczB0YbvS1dRLX4jHH1uto
z/69WpGmSr0KOxQHr+9+Bk6x1NDUM6cNF33fLXImvOjE5x7KpcQgSZTZirOxO6IO/9P4Ob01+ER/
Sm/ayWTujlbWMbsXO33T7ILatq5yBI9m2UZLpjT5zHKQOgw77W1wFYbnatPbAN120pO5LtesUHnn
9dl0tCtriv7LnL89KuodJFq3/eoYJ9zUpR1nS260ip7CS3zRdliRr6sKZ/pdZheIF4PgyLeOI/PC
Meu9UFvkB1S/FPrN4VJ8GT/Gj+JcPcfX9NjsM0ZBALKn4Nl4kk5VYk8bbwv68mhexCWM8bfPyBGu
YLY5nBV3/tMHsJqLsLL1F/kjOQvaMioW/exOXzSdLbxi9VfCRcwSysad+2oGB2Ya8aX29mazYl28
1bfkP67hCxcbzhcuxDUdWWay18o3khIQcKBv6zfDs79VN9aE/3Ylm8vJ+BLHmX5/ifWRXxHUs/Hc
PEPm9Lc6+1HFEZtfrTsf4hNJ6qKNom7VPqqtAN0XumwonBtxfvQouwlzIfJB+nlc/L6POBjFlHVq
BXK+NefK/uOaBJrn97Xf1SgTqEfeRxfOQihCqXM5+XHxqER933xc88feXMg9bcpHKerxeUwx2baB
VTi9IT2Bghg2AV3X0uvJccRZKkGl3+BpxuYW7mrhvaOYI82k0KRblvj1XHSvtJg5qtG1AuRCfmbE
uUuC70mmJr+uEp8T4PmCUxcSifWNX4L6Qr8D72u+htoOvy1MIXmgwVBHc1Uf2xV9haom2PJxNSYO
gVmgZ7hMZhIaxA05NKlgmjffrJCn+qhYodpd8wmZJ3YWTniniH7SqCAtVqkNhjoVB2m+ayC3dhsE
EvDZMf5EK0r1RZ5JPayoi8GnQTUM86I8tYc4OYyFzjJo/pxUtegIiJFI+zsOyUn0CqCRU36UFYUB
txRO1GjdCkM8AyefSfEVxD35fejIU2ljFMeaNWPbjLk98rjaDjoljVCF0fgo6T5qvI+67uOa8WjW
9WW5Sz0/XUcK5e/HxTj37+SKQvn3fYXQhnjoMS9kY0dJRern0CCt2nbzxePm40LEYkz8Amdgjzro
46IQhFKGv0ldVPcwt7XIHx512d+1WnkW1ctlyGUf6ICqCwJZxTmjaZgrw+O/rmmtn/++7/HAHzcf
z3u8jHwh2ijAP94lM6fQXX/FYo0UxQQSYDAAxFDiBJF5ppHyndTI8taqjklT8L0GipTb0RKrLfY5
lPA5+j5vg80mcuQWxGqpUhUv5i7OUCfl72uxiXokC2InmoYzcoQMLToZ7FAjkX7vIEqcWhAHKxTf
KN3lotwCri+okeovhmy2m9+3Hg9YmDSc0Kdm/5c7H6/7fftxtRuQjBu4jiZqrsCumVYoIjd+Rf24
RnVJb+xx/XH34wKPF8f2fPF98/vRsvaouHbJ+vG07/t/v4vSVtVkfz+k99nFbI0GKgoOo46QXuwU
onYI0dkRgodajioDaQeDqrN5OQYf4D1BJagVO+VbnmjVOrdQ3//rsce1P7GAiAhh/D0eelyUD7Sf
iiQfBnknA9ngiHm8iOp1M9nfEEDMTPy8fzIKf99+vODx0seb/i178PczH49/v+n3a36//fe///30
QfMzUhO7pz9e8viHvVGhfq+oaX+/zffz/vxkf7n9+BB//qvv26WGfk+2oIF+Axl/X/3z2/2F0Og9
nvt4k7/8p99XH/f+/oJWy3mmDiHpL1zH/7hNHl8GFgQ74OMt/rJdv7/nH1/m7z/B97+Y3qdGvdGm
e6vnpgZw23Q7zSzPx8Uf9/1x8++eQvmfutYfbyM9mlbfT39c+37O423zBxz0+znfD//dfX/+m8db
/PG2v59jKNO1od+2aufvZz4asH405usSC0UzT+RQULiYH/3jJv4N1D2Mz/98xHx0UR9P/3318fyc
WpNsanDn/uYtHs94XHy/ze//8v1p/uPr/vhg//FtHs/7/k+P9/u+b5i7YP9/tUezyOlHXoxV6AdN
/d//9U/Rk/PRfPzbjWXWhMSMtV/VeP2q26T57//ilf5XPj/z//bB//P1eJf/TVakKTpSoP8sK7qH
lY8q8OPfpEW/X/RPaZGh/UNWde6SNVxZMlKgf0mLTOUfOiJ2Q7UMTTM1SzH/JS1SrH8g6VOlWUOk
6zL6pG9pkf4P3k0xRUM3TFlGf/T/JC16/Je/SotUpEWGYrAixWKmiaLJF/6rtAjQfY7Y2ZfcZiov
uoVtT42zaEmloglZ4PpQk8BFrI2ypKNi7DgDidWO4NgUt/UinRdj47zy6qVRIcbhmHfU1eWBleK8
4suLKna7mPkHnDjMcJhRUJnp1t8mCWsH+U2OZbEeVwhxakWYZXrneNJwNUIK+S1NQ7F+0uXbZNIW
qlGMU3DjvJoMDCM4xr+mqboX3oD7taCcakn0VP3hva/P4Uul1VT5+x1gKYEmV/Ee1f7nMK+tUppM
TA3XUNb3Zl1LDvQb7Dib8VdIpVM1dLJT64zVoGF0o2uYlg0O0Nj2os/5r0zfxsv0U54Z8rbOVZwC
RuvEBNTTrgkGCDequZlU5l/dQJvrF0T9WCNFjyz7ZaSwX1JeXFYAL9jSvTPiG4oGCjddHF0r8SWx
fioadaawO0ShdcN6SgVLHpptUsN45ee7hl5Xrfx5tQjvmy+jLVIhwlivEWdUpZCrcwhV9Nvp8eXB
xGmvmKFjlWNQHSSWU/G0tjp2TKfCKvQaCb2/mqJw3Uyeaschn5/1LqQEdnvUyOVrrjmtmlDlNepf
g2UU+yLUd0nJ107blhyEqWcRrIZnuUUzqXkZeTWagK8y6PxVZvmuMvrhKRWbn0XftfgRogkOiWe9
jOooQUFDnDpKeJdIF5L7VMK67RHhM/kw3HDFk9pOndmg12nBlCDr9tSNlQeiLuGcvmqbVWydx3m9
3woga6a5mVxkt2JkS1k+3HQ9kPgoqr/rwkGWMOP2dJNNKHKDwOtYc+Vz2CEaXXb+d1D2oDuruCcI
RX7RQgQc+iwjCIfK2gy6G+JCss1E9J0U//cYJV9abz33xHX1fv5zMoVPiGr5qpeJKRa90VxU6jJK
kDXUBXVsTVlnZrav5oW7LGWEogXm1uTEBG+p5qR8LWJg4msuScoq9mGWCKB80LiyaO7VfDOMCP8r
la5BlUh2rqdPxRTVK0KePodB7peRHFVbq+32vt7Fa2M+1LRB7R1yUjGqzSeNj4sqhQ45CfhJ5Pk0
U/BH2fGhLRA5SEJsM1+oVOBJP9NcXEicAkCyq6w3VSQfvtIEJOgLNW1+xKa59hv4Z1EFg7hWWTen
FT7VrCJ5CnbcrzSM2t+7bFgDQMpJNCAM72dipPcqFUmcSJYkHdTLgaByiuOGuOm9OWcbxcbjwhOS
DeKmfq3VLOXrwCi38UKYYHIPqZc7hqBrdhQIAtYHwBNWYQB5YMMIaXmI0uoWR40bVQOd4lirl1Gn
T9sHOdWDn7vsZ/VRHhJNk4v1pWp1iFqRfjT1SF+BujiWpYZKgwadUERno6ywYGkUV3oAFY3vI8NR
SDKS1XCZNMm0aXJr1fji3EhuT0FkkTspq3SaCoriY59See2Rh5Or7RqtQBWjVrHVqACXo85UVhUS
kxJHzwK/DCL2lrSTmfDqhdoTk2SPRYfVdCbS1FSImPTKQVgGffBhBnW7qnmSZMxZyGk8un1I6+Cn
GFvDVp4vvAmeKgqunsZU386dD6LZ5nNAxTCPhW+waenLkbaQbgZQ8PVgjJBH2FFKQUocyBq0Mdti
Sy6CvzYEen1C9tGneMnaUTr7fQiyiaEAF3z9iZk1JMnHGHFByhr7UnnRcC0gNOFXgitpbFHn496Q
o/GKx3tPUGngaHgf1+Qp+3p1VmWTWpxImkBiTODhlzo778ocCGyaCv+5CoZsnVgYgL2+NxgRTCfq
R9z8Kgz8gCRAWSMVZexB9BABSbDamO/I1Qmdcm5ijsRNzBPRUKmH2qdkOPpZv6cI8JRBUFx7dXyJ
cWMfBwk6YQUr0Jeq6mWscsYtMv8et4Cx0AdTwgnixr3PZIkYxlo9Thp1qTIR/HVO3pWLg8C3M3RS
19jTYa1ZIqWxWFL3Uil/NV2wTSv69zEBJKoaovpopg85yI9BFReAuxT6Bn1FCFlpKXc2LV3gsdmN
YjHsITARyBw3hzYIlVU2ye2isgqcn4lC4U6HvYB3pscl41OgMkcZugOwMqw3DXvd4JE2rgpzIi88
oRoIChmZaBnY8euVVc/RMdiqz37wqXqTtsvLmRBDEjWyg/ZcTZPJkF+G7HbI8DWOqUM+YFj1ItNW
h7h3Y8ncaBoBtzKYrhkIta9QUa/BnuZONsT3ulHFPfnPhNBhWt7nTdRhMqpjx4SU4AgQbJde4uHK
9CEfynX0oo84niO0cE5PJtGWOZ28AvzEQM6Cuw7ccO+3Apk4IeFycdHr7kB+8bbJqboPndU8aYTE
eAmRWBlCFlxcG7zwOrwa9ExxMEm2J1GmSZOfmcIsAtFrwgZi7vpQbTdSaj2HvSS6PSsyxok2302m
pLmJQDiGRETEQeS9nMcDbMJsaRTtmkEJeEYYn4NQPkdT2z1lCnaZvPavreDBmo+a8ahbWXag3gLM
VoyuSSuGK0+0nn3gBIKgvHhN7L3XGk6bkCSjQ8VZPfEQT50ybSVD7VAVTa0D2a/ZmkbYfFTjOhF7
YRtMNYUoiBTrCIdGaKdJS5oG3nmxinZNp1IQ7Qp9uPZKvTEM4Rz1uXVReyQqTVdWO6xxCrXatoMB
MRgKPpiRX3VqK5ZxkuVC/XjOMZViA6InbI7Jh9BaV0XQ01NMp6rVOjCEpjHus2IPPYdKs+bJ29YY
DkbT6U5Q4aDIffU0wUBbgbdpB8XfmGpHqb3jSZPOuqzw+rd2Mv2zRKxWJpfWUmtM1Ljssl6nPPET
badA37M6baByFHi6JeG1C1MMslaW3oirOSRRtPbjqNp7fQyHeKgnAAxPwVQJ4GZ74EYeVF0QzvlO
rtUnTUSCEqaVcArEkVqxztBqvo+Z759ZRIg0P7GMtmioogghR0HhDnOK0d46FVBRW0WkM9Rhe2vN
WGPMBGEzTSVSAI620czLWyq9TrifXb/n56H4lQaVcZByDb+YOdMjZUOFPA2CAbzQ9NSEobQHYxqv
GzGX76FMmk+r76wGSoZkDNq+aMKdYMlMvm2T7iNyyr2sE7ZFTQhlB4ZphV2PeZ/a3kIRgmJdqKGy
77tAcz34oeIgwtQFOH4r2b8QTGrjMtD9j4qTkVMY9SDIcAi7kY/RrlZ6TO15mG8SNQXX3VUnKwJJ
O1l4cQN5WFJvag+xIfjbYBVVQrIrIlQ9chEZNxAc7wx9C6UIm1s4NCsF6zpfnT2OVRjl24H+aBqE
yd4o0x9RRFtLEbA/TVGrvYLDjv13jPsdnqUOYHItBjYBnkQbMEOexla5WiOGTwZ8CDzE16EMDvSV
FhbNmnVztRZqgz7a5CM+HGCsCWpTuRLqQ2eKgRpQEpOe8oK3izMo3YDN7k2NDV/0jeImypiF0k4N
fmodrHcMuLdqIhkTXoswGNUtA1uFMX1gVC+n4q2OClpKkuDvQPiiGTd0KmFd/mmkVbf1R6QWep5p
ZFGVN1gqZiEFn1FfnbQ8dYgsyY+AAXXHGws8wCFAn9aEQVEmwMmGhhOdSG9fgjQWNx4pZY6mFbkb
T+JaZ7RjmEJt4xFXgmrrq0510R5p8wxlwHSOIQn6r87ewXYVhMBaZSmLZK+6j4Cg9qrvcyrXErhD
+VLZaOmIsAY2tBwF0CGsKXb8NIOA2hrma5B6uzBByjuOHRoyswJBW9NIs1ICc4xyOOZW9MG7eLus
pHluGOCuoInKJyUgcSu0erhIA6F53iC9AoNYYPW++gMJ6RNZwm6eBgBJRbHeSBLbPfLVZQGQ4ozn
mf53VvtgWCF7iwTarBIcJ2staX4NSh48xTEOdKAk96zqeof0y2QDeBxul69upkk5mOQGrNJSZTfW
kGv1oXfuEu/SBprGkYPUrlCijS5sWnK4/Ij4IgTmlYv4d1qxo3V22Ahgcfxedc2xcAuvFg6yMO4j
ps+awR5DHWTfyIScBI4o2QVhWjo1WzQUdeHA6uuE65AzIxkdUgW1mEmi3AptHm4yTfsM+kla1RGC
AdGi7tz6tbEOO2C1QpvmhyHRL2HbPPdWEbssf8mg7wp4srq/L8rCdCiP57wz2uzKR7w08c5GqfzS
PMx4pSxWjqVm0YnhhvVGIdXXKgLNMkKksNOoIV/SguQKLtkj/ttAduCn9MxYYTi65x+H1GyP3hsl
CMAzaKoJl9fRWQ6of7IUJkczGpewFhp3GDLaj11IcISOEVrtYhjLyWHSgAExM4EAa2G1eIHxOirB
Oq2M5JZ54omyM/tikIKaLlt+HxicU4Q9gV8tApfgNNrQOXmflUstpmNgVCICjjLfCX7Hod4z5fcp
QdcTmURtPLGRCVMXIhAsgsGOGUlIuvAWK0XzNbVquevkmE+f6R+VT0JYr3alY2QNwuuJCD0Cmixi
xyLbjwC8VLXeXshSepMC/MFQJXxWfYCEpByHlBCh5unGLiCeFIZ2HCnuOCc3mUU3uHjIwPCNKb6p
zlwWoA9Xko40s4Bx0YxWvtNGgFUt6RWeJmH9K+N+b3j9iSwEOrOTdbGSqD10efwspFdNaYMn3QSp
V6rSWRToohVdfhUqdIWm5dc6VUb1AFd9n0Ys9AKVDINAp3uqAWfNQOum+LPGRlV3gvFTzJtxJ4P+
RJZX8lvSHxHzp76tlW3c8ZAn+8tWT/xNCk55Y8p05ErZ39W+oK/GWvGeVWSHgWHly2Eq3pu0Zg+S
zlllBG8deRFVXK6GQD7WHYHYUl5lR7AdETrUKl1ZGvQXoMMCCElJZ8RMB7ehcUhQcnsZjJq9t49E
lyB3fOEw+AJ9jiurWpiIIGK63GxQzyqOlEssEM36ebRG0CYNqgmddHZH7AJ5KQP8W2aEp60aBaI5
jvSo0aJ3pmp5mQLqR1Xeo+X24ZHVqoNvvNrA2roBGMK1OuaYX2ViTQHW0BG+JYI9DDkrlzKhAWwp
OQIkQyc7MnghLZZlTcLxJLO9V0wBi+ITVPhwIVID3VnX/ZTIUgkwjq6jWHOVvtSWY6h+laL1pSWD
jCA1/QGxs0IV36ysItIPnAwjntQJY4APKb8oKj1Wi6x5K/uIe/TQk4XSYJAK6C8tJRW9PDQg+zjT
xmrcSkS14C4ugPXVT2yJVxUMxSYPdywFg0s2IRtl+qGUkLwGzbGUs/Hu+UTWc8yheyjV9JoqJGLl
/rgRSNzruvaFgIwEma/FdBDkUDQEyLdCD7KwQtg+NaaJvBl5oSVvfK1ufnDhTOh1YvzlT0GkwD/r
VkKP+NgwKvb4rof0ipJ+YLl0CsNaJmliDMl9JPBLqNexyhYde8qGnl696WSELqDB+MuZxuwDf75m
Qvg0dCw9oX166/Z1rKOO03dcipWEU0mgJEShDZNERharsAIk0ANxQ/XlNwWjWwM/VqAnHRC5aacU
VxxCQ4iQnXqTaGOE//iCLbuTPsopzZdn2RjuXY9IxRhypsJWrtx2Em1+8vHY9qZ6ZujXzkmqE6Gb
MFHqbXHx6tyEn41BUhZMVmQkSJdQ697koNtwQpW8E+y7VA1Aqm1Ykq5qKSEr9RqJ01ASm1UixKwq
KjH10NYnSaT+YvK1HD3wfmpxjgqi0lNbrUYqqUIabbqouWTmpJxrQSG/1iQQcFAoe4hW3bpTxJfW
Q0F0Bm2sWdZIgVuxy8Etpm2rLnql+Ep9zvolAtMlte6AsFvBWfXbft0nVcPsD5iLZHTtgKm1WBrE
ZCwbE3HFhFe79A9JBoRsZEKnCYUWGamoLqf0wZGn4ubLd5GZrWulTXFBdhz/erhqW/Up7LFilI28
qxCWd5b2nJewAtMteh364MG1my8CPXsvSU+4aCk7KGd9ul+skn5obOJumBtr6WQJjtGiE8BEhRGF
wKEAg8ToH2T0EinsSiRbyI3qmclDRroj6xYA0aqAziKwh+VF+Cl0SGSs8i6R2V624weJ5O+V364r
T4OkVmWnqidmoJgYsSxUd0mn3NjKHU3C9qTJxdvgqS4u8nUC0mJiHmSdg2InMxUCknDeKPEn8k/m
zlulWefCRFsr98pi4c3VZ1+vf6mhDiY6x6RBwjQuV1HEUyifhkd8rrZu+3ZH2bqC6EqORSaiLAmD
m9+P0JPLW5CoPvpf4QZLEpl+2QaUbnHBTEHAIde+KRj2UbAfAIj2FLEIhU4UHRSyBV1uiNJ7L7Ow
9gtCQKmNCKw3tD5dlyNW8wx1J3ARPCj59CaH5yBgpVAkr+yT72oKJ6bLFLKg9PqtCVCHy5L3YnnR
jxiazRps/q4Y2x4csWH3TACySuRCDUR4kkd1IUfSVRspnFKjWOg6iZsxObvGvPOqAeUV4WpIWEW0
XjF2FN9e/BEIYhJkBRUCNK5VKq9V+EOE7EQ3Na83coKtgII2J5m5MDkqG9KRBGgXNVGNOTXLvOLn
E7PoraU+SJSB7rHEVLCT8mWbdPqVCOY+9ic0J8yT0rA0i71OUDVwZUgKBaL5GtUW9cvP1hw+iUii
bEz5gAxh1k6j6FapoO0kaVlLvu4YTW3ZQH44tSy/9NB7n3QiKKoh5ndKjm1kGksyXnesGYB2bQ2r
dCVV28lAZW11ivetL6NoHDMRgS+5jcDw2NVgmnVN75q9hi0wr989EpIMCZqUOHH2Lln1bqQdgtLG
Va1t2XfIGSmzcDKNKDTKZbsOd1VR/PANFnIT6RUVcTOwKHdWP32KSSpAdWyslRhh/ejDT1/t6w3A
EJv63TkSR2kjlWgCS7BHassYZRrKXuchRZdgWpPGZcdF/eWVWn+acFakkv+jxz77ykoFSTVpAlpo
rHuvfzFYc9uq4JME7bGyyxU2bVUMEDGLtnwnFxVhlGDEp2ak5FAK5M2ZfDcknUhjNSreo8URwA/X
OcC3NohtZKS1aP5631QQi8hHUJ1YnOh3CEr7QiYLvJeNUbbpu6gIkZMKv4RIbrftxB6XzNUFTVHw
jEahIzbYoyITePhE4CC4PQnhftfeAmsYwKTUZ8uASInmZd8ogrmVEzSYOUbEQ9KwI9DeKJ81lrSD
JDBzZJzNEr9yVjtyaeIaiCIMe/zyannnlAzhK8bD5Th0AuajiYRPAUPf4OHLAQhDQEI3tK4QA4yy
0uZgKtreyooLqzuU8GdhxkfIQl+uJYMqTC3O1BDLBFEVlJs64MRzQB9OFMFVHxo6A3JJBGYiO1mt
XvQe5VpOxttECHxqkYrqJ+hRgt6EUSdQYS9z4azkR6lm4JUBi7Vtfpr65DqJZFJHPWTu6JhWiFo1
WVEJlIX0Q5TTyS/BH9Xd9O7J4mcrIxKrgDLZnMd8MtxIjZevBTFBVF9/+r2UrLrgEHbtPKl348rw
NSJ6a+K/EpJ8lrB0qpWlB8a6Zv+LEj/ZZ2KSbTLWB5gWrZXa34PR4+er/WXXTtFG6dHdNXDtYRmT
6155v7xw+jXGqnrRRNo5oDIvccuZZBgzKcxVK1UHeGNARuXoIdxHq4Rno3wfCiYGbfJfA43k8hqF
fzlcJJK5l7UMi6XytV0aCucsrjfNQEZPIkqNowJJkbxSOVpy8ckekYLI7OBeHVQBrSRc5PiQWawo
aCzhKJiaW9+huiCbvtkrSbEhIMDpyfyCiVVOTppXL5HVXPUSWalZ0pRL8bzSCWKFricfWUI2OpX5
lzFHXD5MpeS04SivumrU90ZBUmVj3Ahmkxaxl8PzJ0/OrULgnGK0Zq4jGkOwPq087V8T8T0Pug50
YVC7YwkEvcSS6k5TFzA01Z5bblq95zSnX8mxcVfK9Nmg5rz0rHq49z3BUhMtTi9EDyq/97mn4Z8O
blJHWl8kCbFbGUYNV13236XKXJJAlZ6M1HdpSy74IUzCigM3C187lpWHCNX0KFCDnfRkRw1+9vtV
+ynFoyixwrOKEWq30i5LhS4hcTb8B/kqMEZyfgiKzfOYj4ps63v6dgxKfLXWgGgWK1yp8p+KdtTx
ceZfmaYii9R/9kVK7bzAqZbHAIakgaV/maL4YouR56T4Mv07XG8pvSS3Bb1ia0Nri92EjBwEGt2b
9trIIqjsyFx5HW5F1eh/pnpQbYVUHC96Y1y6mnGrHMqVWsHH1/QZICb0SNYkA7vRjpTe9gJfnVIV
jLSI51XxBmr35KqZuaGkTvpWL699em9276fjRquLVRF16RbZ5d2qInOhYqaouxHykPHcTflNbton
PTIwKtWuH+uun/bpxu/E+Fx0BKRELAu3mmg9+UUnok6nLhfo3VFjWM0VXTjR+9KLQ4oubd81TLKi
EW6MQKBKJnMqjR4he83+h70zWa4bSbP0q7TVupHmDsAB+KI2dx55yUuKorSBURPmecbT1wdGdWeE
0izSal8bWShCClGXgA/nP+c7BguTZPFOGu9xzKpHjtrVZgitIwx2+WAkItlHJXtVFr0myjIvGapJ
rXzxyDvMAXiJs7PRrBu75HRBXt1yxuVCP8HWrOncAK26GQRauSofvHy4DTO3bjbWqRyPcPqeektw
LrSrt452DMjYEEy/guqENiIyCs679JnqFT63CE819/St0ffepkOG9AokCukwxp7JGOEVqCbN7WfO
iL0AnvbVZD7VMtrBuwo2uqfixc76vWfw7WkOjq9fEnskAsGIIas7sRt8H90hJYCfGEslGHtCDBir
cRn7gwpKS8YjVWh/CjSd02XHmpFY59jl6CXwnBtMRCvQh8i6I02GbrpvJUtdqJZLh05gvO0ylvUn
KFWs7RS57elZuc7aJDcykY+ZmQIwPuAMz4MZtt/iUsqNG+Z4VAexmiUrdCGb4WHQ3/qSIod4nl7g
4HIotgaqubhU2on5M504xiYz48nQcF5V/KuLrZ/DXF9K17G3Y0ozmhfkQBdLRD3C71xi45FyUek+
uYF7pLGFQgQUWl29oq9lp9ZqX91S9uDB1C3iVsqsJbNuOiNvMPg/EneB5OfKOFaGC55rANxLE9u2
UncpWUcbOGbe7N1Hn5z6BFT8QjfA0XQGm5txj/ZZF9/nLubqMCfBoYedAwm23ZeDxXeD4y60NvK7
3fjeSwcMZkmxi/s+uh16e/pOyQ5lLpXGqgq/xi3ECBmCsGsXzdAzO3rvLItIQGGQf8pIWZo0PNf9
zRP+E5/gDv/rowrNat8n7aHv/E09zEDiApmveX6TTTq1j0awTK4UgLtel4SlE5NxGCSC2aIxvnD3
YFp/Gsnnirxu7sK+rB3rYU7GaNvNBbEgivB66wnt942odeO7XC4ba+uNlLRpqmYOvXrMvTZ8G+d6
IO1LTVib4oMX3Or3Xi7oI1Qj7IPyIQbLasCRoGNsoJEvhj4LNpyE3r0Q+V0/zdCzPjHwoh3EK69O
qx4UI8QpUT1wXS60yvfvSeZ6iJ3Fdhnt4UWvEH2SipQ82YyqvjGtpSKkDe8yCq5eRcBbWiN0a+We
WpjHHGHjrRnp9NhFzWff87bMOQbg0nyD5qUeCQPEngKkmWAZ8/mQ2Hnhk9FwSPB7lNXTIxlw8R+d
VZyxuhZpswUe6G3RgGBSOx7qWD0cDLLE02RWt74I3xj5OdT2fC0SbWCzcW+pr54qaV4MYd27KuGQ
aadXFWBjkCZaUEfjmB6/Z1kQrcvJxJdB07VMuQE6om83Ft1W9ALxvuVsR8a07lqrfEvCiSQU3ibO
rjhau2boCc4vuZGp3nU8EftaiI5gZFduQneQ+9GjxcEJHcjv7tAD3XTI//bUsBhIDNz2CM2H01vj
tVd6dtJzlWFDD5Z+DOJFQUR4QnLtsscRC0qK5dmhha+LakJD0n7oMs3cgPnTeoxhfod587ULuTyF
ZJHqlOGKT0Ddx5cE7wMYI1HlYdR0BeXvy3+NBuCQwD0p3Tlz8doi7dFv+xrzlS/tV6WDIkF5n21j
zgmHp7FtXgWjzTk0XoqWlG9ami/i0CSE5ML6Ki1GFU2i82MXN5DAnbuG8/Hip4TCwwQkJfUKu6oK
d4GX9UQF6Torgx59oA9QZltpkJ7gC3Sn8joDLNkuR2DT/ZjlRRuu5iAxnZChWPAOXiRaWxPsSifa
pJ3ydu3YP4+SQ1KgbQpRRArGTTikYxsFXiqJNfFbLE1NEhC/oC+db5uwt5LyQ3KWzfyYBN3VHRBF
/SiMNqb5rLB9bNHEq03h51c/bELmRaY8Rhy7MklOAqtG3mOQGpLiJlxK3Eau90OQzhfTH88J35O1
8oadF6BgW/nwPkyMnQEa8xF5Y3HsPVjdEAkTgAKWRY+tjc1+bcn80KQJ71l9ALaDn1zP5Tb44ifj
585Pky3kfXqIvFavAUKmYeewy51pW7mGkx65XYX+fnlr6clYkpCjyEHr+beWjjDR8G1QpLbm5dIw
VYjZtEcVPTHxSfTOsSbNWXcPDs2VtYC059XvowSgxX093QLbrM8mqY0uRtmFJvnTnuZ4Z4vxR0jB
cs9VzYp7kAkBd2Sr7LsnogAlJqlDYVIxE8v0EDOE6Yu6W7cFsUUXtnpiWAN5Z4HraKKRtHfvwlb7
iBPXJgSqy68u+43wZLSeVXvDzBgdTT/i8O1RglPfcgtdjDf/2bQW6SbMD1bbnjvL2zcpQ4V+DHlP
zNIGpZnG2xh6MD4+Izkh7z3HflPtnepTN8MAX1qh2XlpuaY+SDTTJ52pT7GJXDjF7R5DwaZ3EY1S
MDyrxn3XhRke+m/t5LxNTB9I9mHfGSJ5TzPY+GpCF9GR8y30UgkXuAIaX1TQGNajsQxvc+CGKfQq
qLU86kX2qRnZZOMrqaHKk8zqYOIcOj0f08jZ5oyXOWnlM70w8UgKjU3iRLEYdPd2JBsRwBLOwW0U
vE80oudvCTm3Mo9/5Hita4oQzhZs71xzCBzZrhp00C134mPBcfF1qq5NPfVfVahIWycCm+WRs5jm
n3uKBVRxrURyARjEXUA/57p4sjqzuZjkFfyav4AdQM/XgcXlU48UBrqUPRQdjxPHrnplTWXxXhvE
x4ra3CpWr6MR6X0HcsOLyZh/z7mfbkRnqKMqMW46mRkCdE47FgG8XIlJ53eo6ktYJRxl5C869UBw
RN2LFD7ygeO+dXa3jzJHPkqjk4+oc8TYA4Rhi7Ewo7157TOSgwyr6u04UH499upNRPBeGd+KgCt3
CObRHtSXTEbDLTWfRv0Qtbn5mX2Cv3dMdCwi+T2puUNT8cxt4OKmSqBjbe22IqhLuUbB97VM0GJl
03Fb0ixk+M6I48fWa9t/9RkZnmcaUul+7Z54irJ930Ybl3hZatQcTt1FrGXQ1JSAZmZn69XUn1fc
71ZJHX0GESGNNvtUj9mtRSfe5YO/y9lmtiHjvHXgUH8zUSAAdP4ZZ9Tj5E8VaAg6G7L0Pjneta/y
L60LWdzR9TpRJo6VZMyJI3EkNoEFqAlHbFumEwN8C74qhqvMB8zi1t+beKltmNYcw0+KZAoLQ4iS
OhtP/QivIyg1w25iM2Nh7VSbDWvbSSMQu8vNgKTHPk80B6yMtmC/olMb3BC4VO56AwlHGuzpG5AH
YZO6bGXFgy1Y9yZ1mNxsPmahz2HVVIjLHWtqj+Fw3bpgsNjwT7NHqtKgSa+LkXdtM/+csC6ibfs3
3CjFahDhdEA1aOrsQK1mfnCWbFzioGc42uNgHx8l5eGhbm+i4Z2w5oVeXilGa362w3n1LQsBTSQm
Af8661mX+bitGrnJ5KK+nl2A12UII8YNY/cBihQcUqLGCX6qzeSVCCwhr+Ck7SulaJS3aLUJeoeV
QBnXpsp++kvUj5v0KL4AL2Y6N8MVqu+qm/pz7dbt0UjB9RRL/j2bafS1+B5bkGgC7dmHFGPMhIAb
9wWNN73cKLBbvROrh7DtMTGio7GlcoHLseXx2K3SkceSKtUtIyBuY2B5YYi5q2mM72VOfs5q/E9m
8y6XuNiHH5jq7I8SN/pCIyagoc1hZSoV8Ue3wjuxeP7yKDpGdtqB5JA/5wkgQGAtVuUFEwbJlPGm
MxzpjVfHrA4BrzMgxMBNZLYW9UuqzXRHmslc14Ln5WOg1mMgDEY/OYlq3CQ06LKDtNEuTavwqHRL
bIvYFc4owq0V4twYvtrRsyvlzETev1tdWu0+LJ55Va5TvzEPyhvBAVPPvf4wW7IT3OwZC5n2kpNj
mdRwa1BovGFXpGfElbZ8aXrSaf3UykMoGuwTw8114Ej6PgL4qqF441RTB0TzeXD8+HJ8x0WT5KcU
wT0PNZEyZjj2JgOwu/rD/T0vrsGob++I3RX1A0SeDBMgieh9sen7eYDCg6aHGWH2ofio7qnzSwLg
HAKmGGdH5RVrAet31WR8Vx1a19aO1EjiS04woN0UGD1EYAwBu0JE30uvOAwDL4djANdNw4gE+tRU
W61/9A1p76nHMg6RbYgjhMkmXs8JD2KTZfeOfZjY2WIqLRbfreHm74XIzK3vhcQle1tvZq+Pt4E/
fVmcGIxp3JdZdB6uQ9yca1kH9t5VxaELs2zbzMZXiQLBeCV/aqWvNkNHMyOv7RUfOkG80Pyaz1qc
mBfxQzUUx6hiQBwWDe1wnGG0OcuVbyccvOgXcsw7eT1vG9swoxgc/vEDDTwnXrhxDyFvOg1J9Obk
WF6leHDa5DxM6NpdMJ7iSO5GlTOrw3MS8K+2GB5vIMk/ze675QWAOhbLcKrtvaUgQZW2OibS/BUY
vWabpRop0b5c2ylUAjzLMRpYZW8rLE4cMxMOkn7SbrEPUnWqsG23cni1TAlki0VOu31+jNHdT37i
eydCHBsaKinMgxm/RpNavLTh5HxLTXOxMOakyCm0YPsnx2625TtX3M/eKAEoZO6VDTCiTrWbTsWS
lfWK2N5VbXXHOj1so8y9a64DihsJbTv7LKCTIs1RNacJzEPZVNidePso95HPZJZe59AuaMEz3pwG
clkX+fiN0/cP57DL6eMPr/OEiLq3Y/3ExYHD0/SukiUc0M7J0mJ5o4YiAPK0y7vgAbf20nDYVsAM
ilsQLP0wfj6uGTTbpzxf+5rvG7bTHbTbatexRTPekhtDI2WWStW72kqfP94q6aOGDGbYbEsRng3b
f7T4f28/HssP1/PHD3NdMNn3Ke0iBtEaT25FzgRFXJAWqTLy19NrKjWNdCP6pGvDGKiSYDep0OcN
xIHnd2I/NJR6dT6+u0lQ7sJv65avti5wr1TLkyJ8EZ9tGoY2IkYbH51h2R2mL6G0mpNRBfwvFJGX
D/DfByR18KubmrmuVIX/llvG1Xfi6GCxJjl9dk/JJ+xkMDesySH077IPflJqxD5Xx5wxMDjjGs12
vYOoFpvGoa2Wpzu2T//Es7ZhYB/Micu+w/BngODXqsDfV7ON89LKjhQ6bhDmoAP5gLi13270IWI+
jFV3/IFAzr6vckaMbOgfLyCp6G5lmAOTTAOxOgpsClKXRc5MnjvZbS0DPBfVXFJ19MvSrIYmdu8T
Bqq6TwPsHzsXs89Klw2vm13gvXIT7qh/ikM9FukUFPn/oXTzsYjytvnP/1jiTX9JF2lhQTPG/4kq
J8m9kHH6c7oo0EPHxXyscajHP2fqEDaxAsOZOwyTplDBYuh5fonK2SeMJyYSClOzyXnXyHj7v/9a
+E3/8sXYlvSUaVsuVxFTLV/s9/d7lAfLl/5/Kc6ZHCWaJcCOfdpVdr0D0IjlKBFXssHP3EgoWajh
QuG+QgoCaCZbK9800pvxLYN0o5M94dW6UBmYXxYnNFLzvQxpRnZQyvK+2cT2FKI+USE9hF6+cU24
pzbHSXKZyOJRZJ3aNGs3BAuai2+7mChptAI219br1osnwvYcnIYEao+0k3vbmiCR54eS3tFfTO6/
iV54B2mWYAtprF6z5XS88MxjRbYwvIzO/jSpHZGAgAKxSDwZZcTqPvTqmCZMDVTB2d5WnH9o5Shf
Ahuo1BBLAISp8QWYorKqY7GoKENlPJgjw8IspEnYK0X0edYcLZ0032IdIaESBseYjqVjZ7dHX5TO
zY7KN7MG4BaERnGOLC42k5/fjbL2TsgQxArqXj7QxxJsyhpMKx3gzZaWDHbM2bNuYpkv5qN/0fQx
vCKipAEzc27dIINU/DC4oIichqkElltrn6Y+hrYi9o70EIA84+KzN1lKtwg/7R7zg9wVhnhL1Uyh
n/LudpXO1wIxetOWNnn4qOx5pmM4nRiHOWzU3xI/p7wSty8ZCTp/pZkaF5TDH2wVEkAuX2YSIyIO
MvPOtm/tKfEeL27OIkjb3HjFKWisM1vdyLYX38YwCVbeE7tE/o7RIFqpMDwwtVTvGtPjxjPL18gf
k4vBlBJXm81z7yeX0J7Z6JEWi8w0X0yDnFM6x1+InRwAC3hbXG0tDkF7/pzBml+T1f9llaa5FxkP
E3mUCf90Ur9qt/0qU0lbTY8UNkypuNpOnR1tP3vslp/FTj8gdiz/mPNAXS2zTXdUXYFP8So6a1y8
aiiCTPvF2BHIC1wTQNLyyz9+D0sBitGUh3/8QuEa7sbpp+lAgwyF6jzaJ7ulLr4jy7aaQYAzN4lo
t8JGdwyVHu9U/NQHW2JzGxskH+/VjvEP5AyiQ5ps1kXgznhm0+diKqproWmXEUlMi0eJljpzksIF
QoUE72T+3AxnvEPZo8jc4FA60Pxib7poPehV6mAeC1vn6Miq3plG/bMyQpOdvWEHKFAxSHvBAaHw
+855E1c19WMVj37X+fh+6V/bBYVPHIoP9tYOPt2DQ+JdRZ3HnMRtOFCIhXf858Uqo8Lv6NvQrzqf
1F4PV0mWcXlL1K8q6IdPHk4aJdtg2ySodDgz1TmKxS71Cb4kXruAL3D4uk6MFji537ygqA+e2dsA
DrvnxgjK69g7zDHluItoD9+1ZU1ssYN6Nxd1uuEzq3e+TaO4Qsgx8FQQJZq3/ujAgeZcHObWQ+yI
4WQVxTZNQELGVv2hMbXcEakZDgpKjtpxGM4u9IUNw2lKNF0IGK4zf0PiBWUo4nQvpuLgpV60UQGy
zN8vzhKO/m8bhasc24bBr2xBLPa3jSKppek7jSgOOArWHH3B/8g8Pgkziy9qoA8yiJOfNc8xiZkU
y4AXkd6ex2SjlYguZm/cZMVFKc8JkTBr+YWa+G++RHNJwv6xxR1//Od/KJuMqnK0Y5PitT3L/H0v
82oHkQ8P1GGUsbVtglquB48BHl4v8yxSkMJdRpmwz1JuJ/QntanJ6VRZxmMfDxspntIc6T1EPlz3
s9fu+3p0rw5mtajwgMENlkToZl6FZliuGg70SJ2F+W92QUl0+Le/hScsT2vHs4W2tPqtSqA0sNKL
aSywjeXV1Q7UIwG8lcPlY6Okyq8N1OyivwSsgWhY1T4ac5uJJoY8Vp8Bf3v5ya6jiNr4d8ZJuOYK
Gh+NISMT9vePhP1b6QGfN30LpqCJTbqW/pfPmxii4Rd+jRM+djBCVRTpNqVwCNYPmzyoSMg0w/cx
qJ+q1qvfWuc7QGbopE5T79ucYIfnZ2fHolOL5inK2zP9Oa/cM2iS8eJh4t7W9JkwsKw0B2zTXI1+
xoUlL9Wpt8mQKQagqzJzrX0/1Cawv2xvcqf4TJvkz36+GZM3PpVlgAcaJmUQaYe0LFZ/ATMyTFyM
ESj71JHPh1owyfv4aP635+PfBPIlbra/7fk4vA/v8c8/x/H/+7f8v6YPZf/DE45cPC3k3f9/Fl86
Ysnpc0SVnq1cYdHl8d81H6b5D9OSLg0g+Cdtx/T+mcWX3j+00MqjPEa4kv8i/ydZfGn9dYEhGGex
+PFGmg5dJKyFy/n1T+dTQex0jlVgPosyNihMTbEOpcUEy0xeyQkZn9Mcdl85UEHUctDz5iU4Ddj7
hDGaXlM5YyQw5Cb1Kcm26ZGF+gesuxUZoOHKODPW4uZFpBEBpfHXYyszMhiI3/TKr/JKBXfMQ/nF
SpqXqPR2oo0OLkny05Rw9RJ+OmwMR65bTZmSa5K/62SA6akXzTYYsJ7I0fnqaTB7WCPcdarxLXre
YB2iVmCsywf3YOU+qaOeeQ3qCqNNp2g3RQiFLvG6J3ZKVA3RmgzhUrCLTexdW25yFFJ+qnK8nrp5
rgrgr45fbmejVWdcwEx/6A6MrfmAdksC2V2VZEbO0o7THc9STQWFH2x98Pgb3+1pd7QH+9b0w/cG
KYdImb2vY1J8WTl0+8FwvuFh+Ozldv2A+P5k2nV561uOyHTZbYcqyZ4m1aZHr3HpZIq1Dbc8Uveh
xEmHr/Vz4/m/qrJjE090thsxY6yQSEvG2aDVAHwmQ9IcTN1NWyGb/DDGGBX6oXtQdnDlwtAfYxfP
burYp6IYfxXFkNyGzngzIvHYAOu/Mxtmhpk0wXMe1bvWRWoIuXdf+zqQK7NMCVbk4tfA3/EcheI7
5wzngTRGuPFHgq+BaNtDNc8v1egG67IN8z2p3eoxC8gO/v3K7fz11vfxINOLw2FBC6E96fE2/flB
ziAgxIbfOM95BYaRC+1BIetvw5Ejqq96/6hkSX6TPsgsjb8KRWy3zFixUzs+MaFvbr0uwOQXkoPl
UOyHpJdPbj4qAKO99VitCkcHL7IoXbhoNH+7Zf8UJQJyNl3hsNkpvpI00lONiE0nKY8IQ2sK+LAj
T+M6GCoXdPdMprNyAYIb5XzpNfQxlAqBee+hyJp9OGE4ddIO0a5Nv7tl8u72c0OcFZbc7L5CeVP3
kJQsOuBXM8NegUAbbHXgrElcFLdYTou4067prZvI3QzmS52Cjcwt9AmnzfTz33/gplh27X+eTfjE
OTQti5DnCWHbsEb++omXHvZMbmH5s1sR1wyndhniT1vSgNbVCrK19tXnPAiDW3oZkxLAHr0+Y9l/
bcVSOxhBx6/wFq/Krv6uOjDQaHUM5GRWXwCSmcxzrpGMwAB6VHmkyw/4BCNM5tO8bcpBnuJx4AgD
d9/Af/IoY4K3mMOwX30Lcjs54T753CSGd4jT6LEKmUuKCArF7GWvWOGZu47RJ0yK8synlF8M09p7
XeCe0nqgbbsaH5XnvwY28YqaIuOTU0ooJPnQr13aKFazW34ZBDegtMz3WTcbe9u7NCXUvon2jG2l
R4aRXvklEtidcKKcOBtBRZ2tH7nTXdjc5cFlcZusJtpnPcaNKo+L1ykYLtzzNioTOORtEK0WSZHO
G8tdGOM4t2KiigzR9HmaCIcOItnQ0WSt0iy0abiQR/ahh1SgpslJ6Y3Vqn1oDscsYpzSFw699zCa
m1i/uar7XlConoSWfyntT4y3o2dl98ekpYg+beIFDZ/swyK84y4koiuZLhgDM3HRBQJEeUcAGJEC
xQ97JV6BODWAHHIcTWIi3bgAPjn5fOvsodqJJhk304hiy3F12OnQSw5kNrD/hC5R3xlDGxe2tRl1
2O3K6lClCSaFgInSNJyN0GMn6Xml576czhX2LK6flHZQaeENZG9sA8yWxurZp2LcVS7e2txKFk8C
RhfEH/VMI8WB8TIkTkz9fa+yPS/6D65zxE84w686E6uV7yXf87BpSDHVOPjEBluuuPJcrT2VMNxH
IWIquAlj2to6FhOTdpbrMEwQ7qXc+VUQ7KpmTm7j9IQIYT/6HSURuQ9pM1I0cE6q3DvATK4fP7i4
vqm+q04Tf7NVkCflIc8Q2rRqr3bqo9kM3lfLjIKd6OpkJ0vCu56ZHDryRHpSzd5AfoFtZY6HWFAO
0cdBcrJgrA9mYBF5s5vNNLtsT0lwISrOhu2Vj63TfO/qcDj8/TJAKO0vy4AC30M7mBSWBRnGMk29
HKn/dIIwg96n/dk17nFaY8QOJSzFHMOUdmNNcGA+ztoGQlB5p2nkwF+70Jrnbh0amAR5WZotCAm6
iSP8QnPO65Xl/WtQwzCRbO/HPhh/zIFAqs9OIPDLrhsvDcOlVFXoVoazN0gUb7OybOFBUicWWkSS
vPJt1PROV/PYHQfFkwx4BD9dO5kXHaTR1sEzdxOtCzs8qNd8y+WliDq8Pg2VFiR6jK1t5T8dfKNn
Al7eKjQlmkvp9+cZPBLZo3xaB/mlCjFfch0eV3YI4H0YIwqtBWZpss+m/23MLEyrws7ONQmxjsnv
wdLeSaSuecVMkW8Ho4/WylLThW7jDva1YW4nXqyLVUoNHZ+Wy7jD1lM4qb1vDTfbdGObkUfDlkS/
pTpXk3jFdva1J4XiGAF6VM9NlsT5OaMaGcUYi6Figte4A3Y/Z4aQgx3KRahca/Icp5qkHMlI5ne8
wGdHcyUJetKwoA5AoMrWRmOyqNyYwIpkeuJcRnb6HAV8e9uRC6aDD4EFINk3uDRCMxoODbHSa0v0
ZFMXaY6uMiQXL0h+FK50MG7eI0OHO9tVkJ4towEfK7oL1WsvpGt8u8guMvf2RVVmlw5h/PHjh8PY
d7/+/ql1lofyn3vX8tBaHJ5dQW2tSfjcXaSBPz20QyXROObavzfk1rFtBvrsOxRSz63ZMGQ2X0uG
wQZBznuvvseznq622klmAWuYHNU7YeC9gZ+aKTQiYG+OzSYySWaGiQkhfCCUYsx3g1jZaWwdgxJL
78mgNemLlzckj/Ab3rnl4WnRItqTBwaZS2pdob+sS1UzCfLqHmt4Nl6rgrXMcut5N0cjGdigg87k
DP6eL+MbsTR5bhXF9DAItm1jXfvxKfdd7zKia6ydnLmtAQ3jrvwUqZca8NaB+KRpSZjdWR4Ga6Ze
wg4c1I5ty5vzGJOkxL2UYjokgldFnbH7+w/e/k0PXz54e7nbSMcUlmuq31aLfE6aWoaBe08dWgHG
WI4PGBuD3Zvdzf5jPmosqzZyLfLEbliY2EZ4pturu5QK9/BkG/GdaFgeUhuC9jLtpoju7S4pX5m+
qHNPwdi6tnv9YLTMTSmZWhXwNB7ABMEAD9Oz5GRw9IsgJS1PNbxZYLylO507AYH8c8pUBbeIuqWJ
96XOw+KEoz3ELernFydBdWE7f6Zvl3SioHGHU/LRsMFp/v1nJLX416cTRhvzaNN0tWn//iENGTSs
GZ/JnTMiO2acmNhinxomqKc67MWeP/PNMeGAO0Q9TgJNiusKBteql/YxIwq5JjGY75Omo3dbjcN6
8jOOtXaFDO6WFalWLTdtLM9OoOer0PgZLD+rF0aTc/TKqD8lbXRlfP+56ASzouYSEgkWbklVQRnK
42DC5/UCKrOcTO91436bwkwdWBXnF5e8TT1a+lhaAphJExEABZ5REjGpRTzvSk6MSGkZ7T/MHh4o
KOTQQPHV2YianSEIdxW6sE9Vm3uXTBTw4f2Byup8GlZeAuw9Ct8MqRT+/8+90dWXqLN3NFuHV9ch
qNZNof0i5ISnNJmdc9aUdEPUEwvJKQiWMu8o435lEnwK+2HYmyMmOoFfoMFHRXJ2cYiqN2fgtRy4
62zHIVck7LEQkhILDgPeoU2cQ2gvAJYI0nca05rBoelR2kO0NXQN7Zphy3Wop7UZ4gtsCmAiXdrd
I0afRkugnCms8zAXvruJIxFe8KC/dVbDstGMa6tIvpnj2L57iQkkwMPzpYjrEmDYDBzFH0GUMJun
0Qz3ecvMZENsXq3A2tn7jx3IDvNHjwXqwlDyISqNWzpI71ZXRr3zwhRXLl0cedo82Go4VgJ8TqGB
e7mFZPJBl8bCC4ldcB+hcxR5HbxaCbQ3Z4omKpzDU+1Q+EH58ees9eQnXKHHJIUflI/GxK2Toq7J
jBiv9HmzAwaXE4dyH9vyE1j4GOYUtxyzDXcmavw6b1h5AgZOZm+dGzDeWdV358GO9DqhGt6VnbsR
hUM6MMLzNJlZAqDuFEZGeKmQqnclQY/Vx08phNu7WfwdI2lxpOnte84rxbUX41LvadqdEz52OzUv
nJbA/Q7ts2VNGZCmAR9+G2iMLQEzBrhn/0ZKZDH7/S3WFnqiZvpHkADB5rcbqZfLrGuSvrorh8PB
mOmFJNK5pwZF5YFN6U6xISGxOrdvbmI8myEmNrNqCDINhEEnv6JuJHY4UXC7Gy1Vn3FydhRNPRpZ
/mSbcf6CP9Ex2/lJwNY4RNakERtC85P2GpsCb1DsXi/yfWGWL23sqb1o2Lc/1lmrZpwC1G44hj5h
lSDohpuX+D8oBruL1Fo4QWQC+DY/9Ak2ZVPGqP0IKGv2TG8LKaRcm7037jnhig3qDFPhgmBWQ8vr
BlSaf/BlCTktxPOnFyRROri7GvnyTCTPe/CrIjh0WZVhF65y/uAgv6nOwi4d+VydqC9SedB9ccv5
GMfJ/MIwpd+mASbwaqTChDBbn7cKQaYIP1lzRY9NxJ+bGmP8kvnPjl5+tZiN6+h76VFjLcNOrk0Q
5Kxuwg2eepmJq68FiSlhXWKf9Ozg1SgfyvrcODLFV2EmF6finN+HdrYhVx5vded+z4ogvwedcNZN
GAVnFy4IY8BDrq0B7jPHmYBRLMqNdjeE8Jbeq8m4txKPBhrCvtFgISLFzkWn4NFKuNCNcuY0HxkV
1qV+j5e5XWVu5j+YFUAGQ2CuCwWGUi8kcNe2Rv5A4y26xmC8Rn3Rb3O/FPt6goTkOh3XDA4d8CHU
OcdjLcLqrIqleorZPiTiWG07GGHMSKvVnA3Oqu90sPPzyMtWg1Pz6FRVS261Sw6pDqhoCeLPYRxk
q2oU+E+Jzq3yABczU0/usNgR+9iZnvgcNqpJvg8qhXqDlYZxrxWcojJvbuCEsatS0tMOUHikfWPH
9d8h6kxEAHgjAzmkx6SILARF/+zbWfIQeRF+lS79lEr1DcFGXqvlZ22lzzqY71WVWkw3HPMlzVtM
ZEz/d070mjWGeWtEYz36Ib02kCMYLTYU9/ki8/gW6uT+EX1OCq7f9n9xd25NbSNNGP4r1N6j0vlw
sVv1BQKEJGyOZHNFKbZjy5YlI8k28q/fZzQykWRgUwwXU58qNwHTlkY93T3db7+9+HlTbH/QFuB/
nF/bjuAXKreMXGSckJN/TI7HSTULT6qiCN/OUsahTCm40p0Osgi+tvCru0uX52QRGc4wT/PzxZZz
F27g+hiWnNNZha9cTBm9dZOZp84M/wsfUf3K3i2TL2kNiRKz3ueQHEAaOc2h6jUz83Jlftk4BSFP
7iTfw83y4rZ4X+2m+bvdVMDU82psOfPwbb20CwaOghbbLeA6sGbJlQnj7MftlCE1xxv/bOoeZ5jX
VX29uEHtCI5ms2r3z+0d3aTVYpOdLj3aTmqs+LtlmtHpm31f3TGyyoUy9sKee+827ir/AEkBBb3N
Xfph5Raf11U4PUuj2+Oz3IsgYFnf0mVxQ3pyk9wRkx2X9eV0Pf+WJbZHpxSdIOswWp4vM7qJsilT
DzybvhT6kG9PtttN8GHurcg5FGPyFPYV4+OBwCf0kWe0cpwxudI/p98D5CYgrGRahV8uMmKjT0Qr
b46znfUudGdf5zfV8evV9CKdw7p0W2+Z8VV61Fzg4Dxdc36i/9dlXBMA0DNQZsWpM7c2n6zVGUSo
+WsTJibw1LNkRzPWzYc7j8Spu2GI4HJK78badW4uqaIVLFQC7StQ/1dZmVC5v9tuTqvb7WfmpKbA
ruu7c2dTXy5hPKE1g7C59uIqpaGYw/vn3U29OKnraA6/em1fUbVKo/p8tZ6P0jnDnM00NN9BP/pq
d0yD2Ta4mTFvtQSYW98wu/12d0Xv9RSEzK0DjA7gfmFa0HVYzvcgCy6ssvweWDv7wlzWd28iiyBh
Uc19EMbB9sqaM0mEZPFr01marzZQMVJDiFg0hv5Qor+cm+vtVbqir/w2c36mzIplwpdVf3Pr7O9p
wRQjMJPYNGD7nxaFfxZF17ROZ/+E5M5Pq5QpM3ezNR1txO7SU/7fVJY6rNAHXM+QRv9igm4QSV/y
533oaUE98uhRvs4qQUU9TfKsW3iyXco7Pero5pYa4uqnJKQx/Nbr8eTPP2CB9oBPBaaoeaV5Nm1/
DjiPyfNUoAlkoubi4MY3ddbmsad/+sEO+bQP5fRuPR4vk+w0KasiGVXdh7cicdj8nacfiOg8vWuQ
v7JFsV0+JGmB7iJYlmX4vutFlAQhqTJNQjq9FiEkr6G6CLxpMwx8G6iMvPqLEHgGmDpfwNrkr+Wq
a6QJnPTQXjVNoMwaEbgLMMD+Tfc0wfQMzw1CKMx1UwEY3OU9DQzToRV4fB/YRoCeUxOmmCYuBHaf
PvSN0CXja5v2vYrotQ+syFPeB5Tt0QHq8u0+oL7VXYTINlxQph4nNblI2u0Dzp0AB9T2QWAwRcCH
Gb7VBFa1uwiWFRk+SAXqrq3J1G47kEdT3Q+uawBfMgP6LqS+D1SBtlnDZ5oCEF+SAHrthCCIuFsl
JXAtwwsAYjkOiXNxDZQgwFwwOYxBE9ptAduECl7x8R18gQexi8dm6up+4BuBaREwRK3qa+cKwMCT
WlZ69+LhmZIVBF5r6gchURAQF4JQCoPWSmqnAha1Sbkrn+8Q7dAgh+dZHJj6OhDiBGCrAp/pyK2h
nQ7A/a+sBK5puDg60pnB/VN2dwKrEADspEDV2kfpdjQKCS3CuN88Gz0VFfkuZi4EmNdcg63AcB3X
BeLngiFtLu10AQyxqewMTMPCD7rExg/6wjAy+BofZfh1fNDLI3J7oapB4JxMSBQJuFl7DeyCb+AP
SWMB4WwuqXw67QgAXKqe0bUNAKq+B0j1XuO7diFyyCZAumSZ7e/lsUynVfAtUZdRdZFMtMIoBK11
HIRHUUj0SPKEvIrUFbnsGq2CAwZZOVBwCBQIhWz8bXNh/bq6EJocpzCN5FDkKmioC5hHVV0IDBEq
guseHBFCD4OAggDnlo+vnUEAlaEcJzmugQI4AUTXDyoBBDoGbMMObRZy12m0CayIIE719ZsG2GPS
ZwKy0dX+yEL7LYbn7dOn2r1++EhcVe13PcMhWUBR5pel666CHxm25VvghtsTk3arAKm76AlS8gd4
RTIijuf5nIW6jx+QPTZxiJyjpQ2QsZhGe4BxC8oBIidGUoceNHqPhMkmGSOH7irzl6PQK0DEhUWq
CWRSRiEQrohluH/XXV3AHwCeJ4AUYaS4tHOHNkGBapjs+hiEyCJP2h6JhqGRa2B3HA7o2uXNbAuk
rqIlcDgXs6GC+6PQMHtA8hS0AlnDtsqgnRI43uE42kdqio+fm4mJsAU0VT58SggwGBH1JiIHGTRo
FxqgC8pbAbPo+AG1AkLt5kK5ugZBlBMCMRLXa8tq2ukCLbGiEVHNN5IuxP1ZEVmS5hrESZbJlnBZ
bV90KmrmFrBTMrv5/EQieQNH9JyLzGxzDQyiZfmYBI8eaU+qiX57wQ59ZS2goGBTlgmgamyu4V6I
DKJokWbTtbRmi/qo6l4gHLRpntlveFGn6VoEwkVPNNcJwEFzycBUo3CRzHKknENiJHnoCR6yNlM2
sAhiFdAT/EdbgdQvUiBqVtaFgNyxD8qYJip59XUBYwDqQmBT2nBRuww76QNBsKHmHcgtcy6IPOdh
HxlQZiWYss39ImjoIzjfqq6CbVBTZD1FfrZnEDwMBnWMEP/ZXNolEonhRP+fkhI4IGtoEiKtLH3D
sNocEU6SQjJhbLnfKroFCr6lqgRiFeinDDxM7P5d93SBMgvMDTRStS5SP7MIp5fqKrgklR36yAF0
3b/r7ipQ1jPA3zCjXrs4yYGNQNkrYO/wB5zB9mWmvkGg1kaumVgx0rb6zPFW1SBQfQ4jIEitoh/C
TwIDFpNQlF+kkuiXVhMcL4pmkYSS65A7JRh60CCICIF4jJNFG5hqFCeSFLZVE2ri5ASDMkrwcG65
webC6E7/tXYnZ8cxW2iUwsnRA3PJiYjK0r2Wd00hmEz4hQDraRsnwxCgjtC2CIOd0MXky+gAu99d
BWDqDrhUbEGbfNbPFpBWlL76+bqALYAXDjLRYZkJJB4N7RDGUWJrLu3QWKS3XOWogMMSLp8SwyOm
sIkKwOrsc20aBgeRrXxY4phA2cCGWexBg0AChdiIFjjiaPmBxgP9llv4jQ/dd76czJJ03PS8JJOy
AZnLno7//MC+MeRQQNvwISgQRUtL74OCrk2KntDdVtXi/3/1cs9NU0rnl/smleZ72j9vH/Dwq3vf
tX+q/Q8vkkkRFyNIjJqvbm/zKl7SOfO/NP4RL+NeR0oDnP91J3/+0bvPTkDwH4LLxUCuqNQqyy2S
XZ71BTctNOqCF3FWxuX+FsVrlHh8VckncZr8ZNJ30rtrCXNXlp2neRGP8+5dy0YSdclZNhlVyWhd
9YQ3wGxV4aeTFP7BYtKVLJuAlCW3PVZH+c+jE5pulz/6yy7BxarfcsaqJ+Pe+2wBu6qSzyd5Me3f
cosCVZUsGB+TpLvie8bHe4v0vK3+ZhzPegpoyeYF1Rt+k6ZJlif9HSmxoMqis3ESD6yIxFcqS863
fbWQgEVVsW8PbZPEACoLRsB6tKh7eiGCkP0PHiQavU+VPeUCYAhJyoNllngl1dt+HydZz3q0QCB1
uUXNTNnx/ukbZy67MdRFl2U8ott4whzLvvwGvaMsPxlB3xD3W2slJkRdNL6gzKueZrdIC3XZZZnw
b7Xq2aYWyPAS0vN1MRQt6uLKovOsGtiQttasKvlq8qOIB9ETGDxRwFQXvYn7fovsi6gPqwveHl3E
y1U5S/puva22vYT8y0lRTnqWqi3fvITw95O7ZNRzYy209CWEf8+LxX6NG5PClA9r/4PnW9grWDln
RycxpHRJ35vZJN1e7AtO48Vw78vioerS/D1L+isuu36UxS5SIpL+qaat8SiLLiYMctm/OXnUawoG
qoI/TCDcr9NNPDgm2DIVrSr+0ywfT47eMPp34NskIkBV/Od8/YgitiD9l/mCQ0UU4kmWqYr/wupP
ynLSCyna/Ke67Lv+qbLNKKrK/VrFs/2TC0Vs09WqYq8nxRLP1pMsk3/KkhNONgP1bpF6qqK/xfid
bMpE1f59N1k7ZeGTsjq6fujmJe5YWX5SjnIoefr3LgtxyrLrHOKRaW9VIEQli/e05IcyTfe8KYf5
pz0fykN/1k+uiU+M0klc/PUvAAAA//8=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l-PL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microsoft.com/office/2014/relationships/chartEx" Target="../charts/chartEx1.xml"/><Relationship Id="rId7" Type="http://schemas.openxmlformats.org/officeDocument/2006/relationships/chart" Target="../charts/chart3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microsoft.com/office/2014/relationships/chartEx" Target="../charts/chartEx2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Relationship Id="rId9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484158</xdr:colOff>
      <xdr:row>19</xdr:row>
      <xdr:rowOff>180331</xdr:rowOff>
    </xdr:from>
    <xdr:to>
      <xdr:col>15</xdr:col>
      <xdr:colOff>549737</xdr:colOff>
      <xdr:row>31</xdr:row>
      <xdr:rowOff>134610</xdr:rowOff>
    </xdr:to>
    <xdr:sp macro="" textlink="">
      <xdr:nvSpPr>
        <xdr:cNvPr id="27" name="Prostokąt: zaokrąglone rogi 26">
          <a:extLst>
            <a:ext uri="{FF2B5EF4-FFF2-40B4-BE49-F238E27FC236}">
              <a16:creationId xmlns:a16="http://schemas.microsoft.com/office/drawing/2014/main" id="{964D0607-BC4D-4F75-8D0D-1E246299A194}"/>
            </a:ext>
          </a:extLst>
        </xdr:cNvPr>
        <xdr:cNvSpPr/>
      </xdr:nvSpPr>
      <xdr:spPr>
        <a:xfrm>
          <a:off x="5378130" y="3646894"/>
          <a:ext cx="4347804" cy="2143688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0</xdr:col>
      <xdr:colOff>167471</xdr:colOff>
      <xdr:row>5</xdr:row>
      <xdr:rowOff>120043</xdr:rowOff>
    </xdr:from>
    <xdr:to>
      <xdr:col>8</xdr:col>
      <xdr:colOff>461493</xdr:colOff>
      <xdr:row>12</xdr:row>
      <xdr:rowOff>79788</xdr:rowOff>
    </xdr:to>
    <xdr:sp macro="" textlink="">
      <xdr:nvSpPr>
        <xdr:cNvPr id="26" name="Prostokąt: zaokrąglone rogi 25">
          <a:extLst>
            <a:ext uri="{FF2B5EF4-FFF2-40B4-BE49-F238E27FC236}">
              <a16:creationId xmlns:a16="http://schemas.microsoft.com/office/drawing/2014/main" id="{00DE1676-1F12-4F92-8DAD-D0FEAA4894C7}"/>
            </a:ext>
          </a:extLst>
        </xdr:cNvPr>
        <xdr:cNvSpPr/>
      </xdr:nvSpPr>
      <xdr:spPr>
        <a:xfrm>
          <a:off x="167471" y="1032297"/>
          <a:ext cx="5187994" cy="1236899"/>
        </a:xfrm>
        <a:prstGeom prst="roundRect">
          <a:avLst/>
        </a:prstGeom>
        <a:solidFill>
          <a:schemeClr val="bg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3</xdr:col>
      <xdr:colOff>171718</xdr:colOff>
      <xdr:row>0</xdr:row>
      <xdr:rowOff>130183</xdr:rowOff>
    </xdr:from>
    <xdr:to>
      <xdr:col>20</xdr:col>
      <xdr:colOff>193183</xdr:colOff>
      <xdr:row>4</xdr:row>
      <xdr:rowOff>137803</xdr:rowOff>
    </xdr:to>
    <xdr:sp macro="" textlink="">
      <xdr:nvSpPr>
        <xdr:cNvPr id="2" name="Prostokąt: zaokrąglone rogi 1">
          <a:extLst>
            <a:ext uri="{FF2B5EF4-FFF2-40B4-BE49-F238E27FC236}">
              <a16:creationId xmlns:a16="http://schemas.microsoft.com/office/drawing/2014/main" id="{2791884C-A7AE-22DC-7B4B-41E0449224E2}"/>
            </a:ext>
          </a:extLst>
        </xdr:cNvPr>
        <xdr:cNvSpPr/>
      </xdr:nvSpPr>
      <xdr:spPr>
        <a:xfrm>
          <a:off x="2006957" y="130183"/>
          <a:ext cx="10421156" cy="737423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pl-PL" sz="3200"/>
        </a:p>
      </xdr:txBody>
    </xdr:sp>
    <xdr:clientData/>
  </xdr:twoCellAnchor>
  <xdr:twoCellAnchor editAs="oneCell">
    <xdr:from>
      <xdr:col>3</xdr:col>
      <xdr:colOff>271851</xdr:colOff>
      <xdr:row>0</xdr:row>
      <xdr:rowOff>138877</xdr:rowOff>
    </xdr:from>
    <xdr:to>
      <xdr:col>4</xdr:col>
      <xdr:colOff>363290</xdr:colOff>
      <xdr:row>4</xdr:row>
      <xdr:rowOff>108397</xdr:rowOff>
    </xdr:to>
    <xdr:pic>
      <xdr:nvPicPr>
        <xdr:cNvPr id="4" name="Grafika 3" descr="Wykres słupkowy z trendem wzrostowym z wypełnieniem pełnym">
          <a:extLst>
            <a:ext uri="{FF2B5EF4-FFF2-40B4-BE49-F238E27FC236}">
              <a16:creationId xmlns:a16="http://schemas.microsoft.com/office/drawing/2014/main" id="{1F1FBBAF-CCB5-A67E-693F-162653C00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07090" y="138877"/>
          <a:ext cx="703186" cy="699323"/>
        </a:xfrm>
        <a:prstGeom prst="rect">
          <a:avLst/>
        </a:prstGeom>
      </xdr:spPr>
    </xdr:pic>
    <xdr:clientData/>
  </xdr:twoCellAnchor>
  <xdr:twoCellAnchor>
    <xdr:from>
      <xdr:col>16</xdr:col>
      <xdr:colOff>113166</xdr:colOff>
      <xdr:row>1</xdr:row>
      <xdr:rowOff>21463</xdr:rowOff>
    </xdr:from>
    <xdr:to>
      <xdr:col>20</xdr:col>
      <xdr:colOff>67445</xdr:colOff>
      <xdr:row>4</xdr:row>
      <xdr:rowOff>79786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Year">
              <a:extLst>
                <a:ext uri="{FF2B5EF4-FFF2-40B4-BE49-F238E27FC236}">
                  <a16:creationId xmlns:a16="http://schemas.microsoft.com/office/drawing/2014/main" id="{16329599-248A-4941-96C0-47FEE1FC4E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66766" y="207730"/>
              <a:ext cx="2392679" cy="6171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10</xdr:col>
      <xdr:colOff>224431</xdr:colOff>
      <xdr:row>1</xdr:row>
      <xdr:rowOff>10732</xdr:rowOff>
    </xdr:from>
    <xdr:to>
      <xdr:col>16</xdr:col>
      <xdr:colOff>110132</xdr:colOff>
      <xdr:row>4</xdr:row>
      <xdr:rowOff>75126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F2F2F1B2-F1A7-4F36-8A99-4CD0E9C9DF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0431" y="196999"/>
              <a:ext cx="3543301" cy="6231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0</xdr:col>
      <xdr:colOff>107324</xdr:colOff>
      <xdr:row>13</xdr:row>
      <xdr:rowOff>13202</xdr:rowOff>
    </xdr:from>
    <xdr:to>
      <xdr:col>8</xdr:col>
      <xdr:colOff>381813</xdr:colOff>
      <xdr:row>31</xdr:row>
      <xdr:rowOff>149932</xdr:rowOff>
    </xdr:to>
    <xdr:sp macro="" textlink="">
      <xdr:nvSpPr>
        <xdr:cNvPr id="7" name="Prostokąt: zaokrąglone rogi 6">
          <a:extLst>
            <a:ext uri="{FF2B5EF4-FFF2-40B4-BE49-F238E27FC236}">
              <a16:creationId xmlns:a16="http://schemas.microsoft.com/office/drawing/2014/main" id="{453B92BD-CBE8-4A71-5D8C-153E3C40D48A}"/>
            </a:ext>
          </a:extLst>
        </xdr:cNvPr>
        <xdr:cNvSpPr/>
      </xdr:nvSpPr>
      <xdr:spPr>
        <a:xfrm>
          <a:off x="107324" y="2385061"/>
          <a:ext cx="5168461" cy="3420843"/>
        </a:xfrm>
        <a:prstGeom prst="roundRect">
          <a:avLst/>
        </a:prstGeom>
        <a:solidFill>
          <a:schemeClr val="bg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8</xdr:col>
      <xdr:colOff>568036</xdr:colOff>
      <xdr:row>5</xdr:row>
      <xdr:rowOff>107323</xdr:rowOff>
    </xdr:from>
    <xdr:to>
      <xdr:col>23</xdr:col>
      <xdr:colOff>245533</xdr:colOff>
      <xdr:row>19</xdr:row>
      <xdr:rowOff>32198</xdr:rowOff>
    </xdr:to>
    <xdr:sp macro="" textlink="">
      <xdr:nvSpPr>
        <xdr:cNvPr id="8" name="Prostokąt: zaokrąglone rogi 7">
          <a:extLst>
            <a:ext uri="{FF2B5EF4-FFF2-40B4-BE49-F238E27FC236}">
              <a16:creationId xmlns:a16="http://schemas.microsoft.com/office/drawing/2014/main" id="{9B0D5A1F-20B7-4C85-BA94-56DAB45E84F8}"/>
            </a:ext>
          </a:extLst>
        </xdr:cNvPr>
        <xdr:cNvSpPr/>
      </xdr:nvSpPr>
      <xdr:spPr>
        <a:xfrm>
          <a:off x="5444836" y="1038656"/>
          <a:ext cx="8821497" cy="2532609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67862</xdr:colOff>
      <xdr:row>20</xdr:row>
      <xdr:rowOff>10732</xdr:rowOff>
    </xdr:from>
    <xdr:to>
      <xdr:col>23</xdr:col>
      <xdr:colOff>317168</xdr:colOff>
      <xdr:row>31</xdr:row>
      <xdr:rowOff>151327</xdr:rowOff>
    </xdr:to>
    <xdr:sp macro="" textlink="">
      <xdr:nvSpPr>
        <xdr:cNvPr id="10" name="Prostokąt: zaokrąglone rogi 9">
          <a:extLst>
            <a:ext uri="{FF2B5EF4-FFF2-40B4-BE49-F238E27FC236}">
              <a16:creationId xmlns:a16="http://schemas.microsoft.com/office/drawing/2014/main" id="{846E7EB1-F1D1-4986-B129-7226CE392828}"/>
            </a:ext>
          </a:extLst>
        </xdr:cNvPr>
        <xdr:cNvSpPr/>
      </xdr:nvSpPr>
      <xdr:spPr>
        <a:xfrm>
          <a:off x="9855806" y="3659746"/>
          <a:ext cx="4531531" cy="2147553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0</xdr:col>
      <xdr:colOff>282262</xdr:colOff>
      <xdr:row>13</xdr:row>
      <xdr:rowOff>150253</xdr:rowOff>
    </xdr:from>
    <xdr:to>
      <xdr:col>8</xdr:col>
      <xdr:colOff>169116</xdr:colOff>
      <xdr:row>31</xdr:row>
      <xdr:rowOff>118055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1" name="Wykres 10">
              <a:extLst>
                <a:ext uri="{FF2B5EF4-FFF2-40B4-BE49-F238E27FC236}">
                  <a16:creationId xmlns:a16="http://schemas.microsoft.com/office/drawing/2014/main" id="{CB5B6751-FAA5-4B6D-9D70-DCE766BB1E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2262" y="2522112"/>
              <a:ext cx="4780826" cy="32519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9</xdr:col>
      <xdr:colOff>182880</xdr:colOff>
      <xdr:row>7</xdr:row>
      <xdr:rowOff>106680</xdr:rowOff>
    </xdr:from>
    <xdr:to>
      <xdr:col>14</xdr:col>
      <xdr:colOff>381000</xdr:colOff>
      <xdr:row>18</xdr:row>
      <xdr:rowOff>96591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1436C0C8-8825-44EA-994C-263E3D468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4</xdr:col>
      <xdr:colOff>311024</xdr:colOff>
      <xdr:row>1</xdr:row>
      <xdr:rowOff>36705</xdr:rowOff>
    </xdr:from>
    <xdr:ext cx="2994660" cy="530658"/>
    <xdr:sp macro="" textlink="">
      <xdr:nvSpPr>
        <xdr:cNvPr id="13" name="pole tekstowe 12">
          <a:extLst>
            <a:ext uri="{FF2B5EF4-FFF2-40B4-BE49-F238E27FC236}">
              <a16:creationId xmlns:a16="http://schemas.microsoft.com/office/drawing/2014/main" id="{A0E50D5E-DD54-6FDE-F3CD-E1A8865202B3}"/>
            </a:ext>
          </a:extLst>
        </xdr:cNvPr>
        <xdr:cNvSpPr txBox="1"/>
      </xdr:nvSpPr>
      <xdr:spPr>
        <a:xfrm>
          <a:off x="2758010" y="219156"/>
          <a:ext cx="299466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2800" b="1"/>
            <a:t>Sales</a:t>
          </a:r>
          <a:r>
            <a:rPr lang="pl-PL" sz="2800"/>
            <a:t> </a:t>
          </a:r>
          <a:r>
            <a:rPr lang="pl-PL" sz="2800" b="1"/>
            <a:t>Dashboard</a:t>
          </a:r>
        </a:p>
      </xdr:txBody>
    </xdr:sp>
    <xdr:clientData/>
  </xdr:oneCellAnchor>
  <xdr:twoCellAnchor>
    <xdr:from>
      <xdr:col>14</xdr:col>
      <xdr:colOff>419100</xdr:colOff>
      <xdr:row>8</xdr:row>
      <xdr:rowOff>38100</xdr:rowOff>
    </xdr:from>
    <xdr:to>
      <xdr:col>18</xdr:col>
      <xdr:colOff>502920</xdr:colOff>
      <xdr:row>18</xdr:row>
      <xdr:rowOff>53662</xdr:rowOff>
    </xdr:to>
    <xdr:graphicFrame macro="">
      <xdr:nvGraphicFramePr>
        <xdr:cNvPr id="15" name="Wykres 14">
          <a:extLst>
            <a:ext uri="{FF2B5EF4-FFF2-40B4-BE49-F238E27FC236}">
              <a16:creationId xmlns:a16="http://schemas.microsoft.com/office/drawing/2014/main" id="{CB636BA8-0235-4082-BEAD-1CA40307E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79896</xdr:colOff>
      <xdr:row>20</xdr:row>
      <xdr:rowOff>94206</xdr:rowOff>
    </xdr:from>
    <xdr:to>
      <xdr:col>23</xdr:col>
      <xdr:colOff>74971</xdr:colOff>
      <xdr:row>31</xdr:row>
      <xdr:rowOff>54258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7" name="Wykres 16">
              <a:extLst>
                <a:ext uri="{FF2B5EF4-FFF2-40B4-BE49-F238E27FC236}">
                  <a16:creationId xmlns:a16="http://schemas.microsoft.com/office/drawing/2014/main" id="{9367FC54-8652-4A68-AFCD-F84B67BA85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67840" y="3743220"/>
              <a:ext cx="4277300" cy="19670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18</xdr:col>
      <xdr:colOff>541868</xdr:colOff>
      <xdr:row>7</xdr:row>
      <xdr:rowOff>167640</xdr:rowOff>
    </xdr:from>
    <xdr:to>
      <xdr:col>23</xdr:col>
      <xdr:colOff>237068</xdr:colOff>
      <xdr:row>18</xdr:row>
      <xdr:rowOff>75126</xdr:rowOff>
    </xdr:to>
    <xdr:graphicFrame macro="">
      <xdr:nvGraphicFramePr>
        <xdr:cNvPr id="18" name="Wykres 17">
          <a:extLst>
            <a:ext uri="{FF2B5EF4-FFF2-40B4-BE49-F238E27FC236}">
              <a16:creationId xmlns:a16="http://schemas.microsoft.com/office/drawing/2014/main" id="{4731F2F6-4E6B-43D0-8124-DDCFB920C6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189607</xdr:colOff>
      <xdr:row>21</xdr:row>
      <xdr:rowOff>45705</xdr:rowOff>
    </xdr:from>
    <xdr:to>
      <xdr:col>15</xdr:col>
      <xdr:colOff>122644</xdr:colOff>
      <xdr:row>31</xdr:row>
      <xdr:rowOff>45705</xdr:rowOff>
    </xdr:to>
    <xdr:graphicFrame macro="">
      <xdr:nvGraphicFramePr>
        <xdr:cNvPr id="19" name="Wykres 18">
          <a:extLst>
            <a:ext uri="{FF2B5EF4-FFF2-40B4-BE49-F238E27FC236}">
              <a16:creationId xmlns:a16="http://schemas.microsoft.com/office/drawing/2014/main" id="{4B164D02-510F-4486-8B69-B27436E8BB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117518</xdr:colOff>
      <xdr:row>6</xdr:row>
      <xdr:rowOff>118057</xdr:rowOff>
    </xdr:from>
    <xdr:to>
      <xdr:col>8</xdr:col>
      <xdr:colOff>343436</xdr:colOff>
      <xdr:row>12</xdr:row>
      <xdr:rowOff>40569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2D9BBA4-9F28-4207-862F-3E74A281C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</xdr:col>
      <xdr:colOff>373380</xdr:colOff>
      <xdr:row>7</xdr:row>
      <xdr:rowOff>22860</xdr:rowOff>
    </xdr:from>
    <xdr:ext cx="184731" cy="264560"/>
    <xdr:sp macro="" textlink="">
      <xdr:nvSpPr>
        <xdr:cNvPr id="14" name="pole tekstowe 13">
          <a:extLst>
            <a:ext uri="{FF2B5EF4-FFF2-40B4-BE49-F238E27FC236}">
              <a16:creationId xmlns:a16="http://schemas.microsoft.com/office/drawing/2014/main" id="{FDB2BA5C-D173-C4DA-30A2-B76EE25A1352}"/>
            </a:ext>
          </a:extLst>
        </xdr:cNvPr>
        <xdr:cNvSpPr txBox="1"/>
      </xdr:nvSpPr>
      <xdr:spPr>
        <a:xfrm>
          <a:off x="982980" y="1303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l-PL" sz="1100"/>
        </a:p>
      </xdr:txBody>
    </xdr:sp>
    <xdr:clientData/>
  </xdr:oneCellAnchor>
  <xdr:oneCellAnchor>
    <xdr:from>
      <xdr:col>0</xdr:col>
      <xdr:colOff>340323</xdr:colOff>
      <xdr:row>13</xdr:row>
      <xdr:rowOff>45077</xdr:rowOff>
    </xdr:from>
    <xdr:ext cx="1497911" cy="311496"/>
    <xdr:sp macro="" textlink="">
      <xdr:nvSpPr>
        <xdr:cNvPr id="16" name="pole tekstowe 15">
          <a:extLst>
            <a:ext uri="{FF2B5EF4-FFF2-40B4-BE49-F238E27FC236}">
              <a16:creationId xmlns:a16="http://schemas.microsoft.com/office/drawing/2014/main" id="{006A3C02-44A7-B860-1F66-57D006C6889C}"/>
            </a:ext>
          </a:extLst>
        </xdr:cNvPr>
        <xdr:cNvSpPr txBox="1"/>
      </xdr:nvSpPr>
      <xdr:spPr>
        <a:xfrm>
          <a:off x="340323" y="2416936"/>
          <a:ext cx="149791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l-PL" sz="14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Sales By Category</a:t>
          </a:r>
          <a:endParaRPr lang="pl-PL" sz="1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oneCellAnchor>
  <xdr:oneCellAnchor>
    <xdr:from>
      <xdr:col>9</xdr:col>
      <xdr:colOff>140272</xdr:colOff>
      <xdr:row>5</xdr:row>
      <xdr:rowOff>170000</xdr:rowOff>
    </xdr:from>
    <xdr:ext cx="1985800" cy="311496"/>
    <xdr:sp macro="" textlink="">
      <xdr:nvSpPr>
        <xdr:cNvPr id="20" name="pole tekstowe 19">
          <a:extLst>
            <a:ext uri="{FF2B5EF4-FFF2-40B4-BE49-F238E27FC236}">
              <a16:creationId xmlns:a16="http://schemas.microsoft.com/office/drawing/2014/main" id="{E22C03BF-945C-4441-B93E-7E6BC5093A02}"/>
            </a:ext>
          </a:extLst>
        </xdr:cNvPr>
        <xdr:cNvSpPr txBox="1"/>
      </xdr:nvSpPr>
      <xdr:spPr>
        <a:xfrm>
          <a:off x="5645990" y="1082254"/>
          <a:ext cx="19858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l-PL" sz="14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Profit Gained Over Time</a:t>
          </a:r>
          <a:endParaRPr lang="pl-PL" sz="1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oneCellAnchor>
  <xdr:oneCellAnchor>
    <xdr:from>
      <xdr:col>16</xdr:col>
      <xdr:colOff>224164</xdr:colOff>
      <xdr:row>20</xdr:row>
      <xdr:rowOff>34320</xdr:rowOff>
    </xdr:from>
    <xdr:ext cx="1219501" cy="311496"/>
    <xdr:sp macro="" textlink="">
      <xdr:nvSpPr>
        <xdr:cNvPr id="21" name="pole tekstowe 20">
          <a:extLst>
            <a:ext uri="{FF2B5EF4-FFF2-40B4-BE49-F238E27FC236}">
              <a16:creationId xmlns:a16="http://schemas.microsoft.com/office/drawing/2014/main" id="{660FF2C3-BB0B-4B4C-9568-C98EA842EDF2}"/>
            </a:ext>
          </a:extLst>
        </xdr:cNvPr>
        <xdr:cNvSpPr txBox="1"/>
      </xdr:nvSpPr>
      <xdr:spPr>
        <a:xfrm>
          <a:off x="10012108" y="3683334"/>
          <a:ext cx="121950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l-PL" sz="14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Sales By State</a:t>
          </a:r>
          <a:endParaRPr lang="pl-PL" sz="1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oneCellAnchor>
  <xdr:oneCellAnchor>
    <xdr:from>
      <xdr:col>18</xdr:col>
      <xdr:colOff>569783</xdr:colOff>
      <xdr:row>5</xdr:row>
      <xdr:rowOff>137804</xdr:rowOff>
    </xdr:from>
    <xdr:ext cx="1393843" cy="311496"/>
    <xdr:sp macro="" textlink="">
      <xdr:nvSpPr>
        <xdr:cNvPr id="22" name="pole tekstowe 21">
          <a:extLst>
            <a:ext uri="{FF2B5EF4-FFF2-40B4-BE49-F238E27FC236}">
              <a16:creationId xmlns:a16="http://schemas.microsoft.com/office/drawing/2014/main" id="{EBF02600-9236-4096-9665-E2C22A428A9D}"/>
            </a:ext>
          </a:extLst>
        </xdr:cNvPr>
        <xdr:cNvSpPr txBox="1"/>
      </xdr:nvSpPr>
      <xdr:spPr>
        <a:xfrm>
          <a:off x="11581220" y="1050058"/>
          <a:ext cx="13938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l-PL" sz="1400" b="1">
              <a:solidFill>
                <a:schemeClr val="tx1">
                  <a:lumMod val="85000"/>
                  <a:lumOff val="15000"/>
                </a:schemeClr>
              </a:solidFill>
            </a:rPr>
            <a:t>Customer Count</a:t>
          </a:r>
        </a:p>
      </xdr:txBody>
    </xdr:sp>
    <xdr:clientData/>
  </xdr:oneCellAnchor>
  <xdr:oneCellAnchor>
    <xdr:from>
      <xdr:col>9</xdr:col>
      <xdr:colOff>30105</xdr:colOff>
      <xdr:row>20</xdr:row>
      <xdr:rowOff>13754</xdr:rowOff>
    </xdr:from>
    <xdr:ext cx="2561407" cy="311496"/>
    <xdr:sp macro="" textlink="">
      <xdr:nvSpPr>
        <xdr:cNvPr id="23" name="pole tekstowe 22">
          <a:extLst>
            <a:ext uri="{FF2B5EF4-FFF2-40B4-BE49-F238E27FC236}">
              <a16:creationId xmlns:a16="http://schemas.microsoft.com/office/drawing/2014/main" id="{6ED75873-704C-4048-8370-BE93C28A5AD2}"/>
            </a:ext>
          </a:extLst>
        </xdr:cNvPr>
        <xdr:cNvSpPr txBox="1"/>
      </xdr:nvSpPr>
      <xdr:spPr>
        <a:xfrm>
          <a:off x="5535823" y="3662768"/>
          <a:ext cx="256140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l-PL" sz="1400" b="1">
              <a:solidFill>
                <a:schemeClr val="tx1">
                  <a:lumMod val="85000"/>
                  <a:lumOff val="15000"/>
                </a:schemeClr>
              </a:solidFill>
            </a:rPr>
            <a:t>Top 5 Customers Making Profits</a:t>
          </a:r>
        </a:p>
      </xdr:txBody>
    </xdr:sp>
    <xdr:clientData/>
  </xdr:oneCellAnchor>
  <xdr:oneCellAnchor>
    <xdr:from>
      <xdr:col>14</xdr:col>
      <xdr:colOff>335280</xdr:colOff>
      <xdr:row>5</xdr:row>
      <xdr:rowOff>170001</xdr:rowOff>
    </xdr:from>
    <xdr:ext cx="1242391" cy="311496"/>
    <xdr:sp macro="" textlink="">
      <xdr:nvSpPr>
        <xdr:cNvPr id="24" name="pole tekstowe 23">
          <a:extLst>
            <a:ext uri="{FF2B5EF4-FFF2-40B4-BE49-F238E27FC236}">
              <a16:creationId xmlns:a16="http://schemas.microsoft.com/office/drawing/2014/main" id="{7BB5B8C4-596D-432F-9323-A2D7B3D6D7B2}"/>
            </a:ext>
          </a:extLst>
        </xdr:cNvPr>
        <xdr:cNvSpPr txBox="1"/>
      </xdr:nvSpPr>
      <xdr:spPr>
        <a:xfrm>
          <a:off x="8899731" y="1082255"/>
          <a:ext cx="124239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l-PL" sz="14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Monthly Sales</a:t>
          </a:r>
          <a:endParaRPr lang="pl-PL" sz="1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oneCellAnchor>
  <xdr:oneCellAnchor>
    <xdr:from>
      <xdr:col>0</xdr:col>
      <xdr:colOff>284932</xdr:colOff>
      <xdr:row>5</xdr:row>
      <xdr:rowOff>131656</xdr:rowOff>
    </xdr:from>
    <xdr:ext cx="1786964" cy="311496"/>
    <xdr:sp macro="" textlink="">
      <xdr:nvSpPr>
        <xdr:cNvPr id="25" name="pole tekstowe 24">
          <a:extLst>
            <a:ext uri="{FF2B5EF4-FFF2-40B4-BE49-F238E27FC236}">
              <a16:creationId xmlns:a16="http://schemas.microsoft.com/office/drawing/2014/main" id="{C605C3B3-1379-4A7B-9FCA-73F429F99917}"/>
            </a:ext>
          </a:extLst>
        </xdr:cNvPr>
        <xdr:cNvSpPr txBox="1"/>
      </xdr:nvSpPr>
      <xdr:spPr>
        <a:xfrm>
          <a:off x="284932" y="1043910"/>
          <a:ext cx="178696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l-PL" sz="14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+mn-lt"/>
              <a:ea typeface="+mn-ea"/>
              <a:cs typeface="+mn-cs"/>
            </a:rPr>
            <a:t>Total Sales And Profit</a:t>
          </a:r>
          <a:endParaRPr lang="pl-PL" sz="1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wereszko" refreshedDate="45223.630301620367" createdVersion="8" refreshedVersion="8" minRefreshableVersion="3" recordCount="9993" xr:uid="{00000000-000A-0000-FFFF-FFFF11000000}">
  <cacheSource type="worksheet">
    <worksheetSource name="salesdata"/>
  </cacheSource>
  <cacheFields count="11">
    <cacheField name="Order Date" numFmtId="14">
      <sharedItems containsSemiMixedTypes="0" containsNonDate="0" containsDate="1" containsString="0" minDate="2014-01-03T00:00:00" maxDate="2017-12-31T00:00:00"/>
    </cacheField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Jeremy Lonsdale"/>
        <s v="Candace McMahon"/>
        <s v="Robert Marley"/>
        <s v="Jamie Frazer"/>
        <s v="Peter B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MixedTypes="1" containsNumber="1" minValue="0.44" maxValue="22638.48"/>
    </cacheField>
    <cacheField name="Quantity" numFmtId="1">
      <sharedItems containsSemiMixedTypes="0" containsString="0" containsNumber="1" containsInteger="1" minValue="1" maxValue="14"/>
    </cacheField>
    <cacheField name="Profit" numFmtId="2">
      <sharedItems containsMixedTypes="1" containsNumber="1" minValue="-6599.98" maxValue="8399.98"/>
    </cacheField>
  </cacheFields>
  <extLst>
    <ext xmlns:x14="http://schemas.microsoft.com/office/spreadsheetml/2009/9/main" uri="{725AE2AE-9491-48be-B2B4-4EB974FC3084}">
      <x14:pivotCacheDefinition pivotCacheId="140028239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wereszko" refreshedDate="45223.630306134262" createdVersion="8" refreshedVersion="8" minRefreshableVersion="3" recordCount="2499" xr:uid="{00000000-000A-0000-FFFF-FFFF17000000}">
  <cacheSource type="worksheet">
    <worksheetSource name="Tabela2"/>
  </cacheSource>
  <cacheFields count="2"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Customer 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3T00:00:00"/>
    <x v="0"/>
    <x v="0"/>
    <x v="0"/>
    <x v="0"/>
    <x v="0"/>
    <x v="0"/>
    <s v="Message Book, Wirebound, Four 5 1/2&quot; X 4&quot; Forms/Pg., 200 Dupl. Sets/Book"/>
    <n v="16.45"/>
    <n v="2"/>
    <n v="5.55"/>
  </r>
  <r>
    <d v="2014-01-04T00:00:00"/>
    <x v="0"/>
    <x v="0"/>
    <x v="1"/>
    <x v="1"/>
    <x v="0"/>
    <x v="1"/>
    <s v="Avery 508"/>
    <n v="11.78"/>
    <n v="3"/>
    <n v="4.2699999999999996"/>
  </r>
  <r>
    <d v="2014-01-04T00:00:00"/>
    <x v="0"/>
    <x v="0"/>
    <x v="1"/>
    <x v="1"/>
    <x v="0"/>
    <x v="2"/>
    <s v="SAFCO Boltless Steel Shelving"/>
    <n v="272.74"/>
    <n v="3"/>
    <n v="-64.77"/>
  </r>
  <r>
    <d v="2014-01-04T00:00:00"/>
    <x v="0"/>
    <x v="0"/>
    <x v="1"/>
    <x v="1"/>
    <x v="0"/>
    <x v="3"/>
    <s v="GBC Standard Plastic Binding Systems Combs"/>
    <n v="3.54"/>
    <n v="2"/>
    <n v="-5.49"/>
  </r>
  <r>
    <d v="2014-01-05T00:00:00"/>
    <x v="0"/>
    <x v="0"/>
    <x v="2"/>
    <x v="2"/>
    <x v="0"/>
    <x v="4"/>
    <s v="Avery Hi-Liter EverBold Pen Style Fluorescent Highlighters, 4/Pack"/>
    <n v="19.54"/>
    <n v="3"/>
    <n v="4.88"/>
  </r>
  <r>
    <d v="2014-01-06T00:00:00"/>
    <x v="0"/>
    <x v="0"/>
    <x v="3"/>
    <x v="3"/>
    <x v="0"/>
    <x v="0"/>
    <s v="Xerox 225"/>
    <n v="19.440000000000001"/>
    <n v="3"/>
    <n v="9.33"/>
  </r>
  <r>
    <d v="2014-01-06T00:00:00"/>
    <x v="0"/>
    <x v="0"/>
    <x v="4"/>
    <x v="4"/>
    <x v="0"/>
    <x v="4"/>
    <s v="Dixon Prang Watercolor Pencils, 10-Color Set with Brush"/>
    <n v="12.78"/>
    <n v="3"/>
    <n v="5.24"/>
  </r>
  <r>
    <d v="2014-01-06T00:00:00"/>
    <x v="0"/>
    <x v="0"/>
    <x v="5"/>
    <x v="5"/>
    <x v="1"/>
    <x v="5"/>
    <s v="Global Deluxe High-Back Manager's Chair"/>
    <n v="2573.8200000000002"/>
    <n v="9"/>
    <n v="746.41"/>
  </r>
  <r>
    <d v="2014-01-06T00:00:00"/>
    <x v="0"/>
    <x v="0"/>
    <x v="5"/>
    <x v="5"/>
    <x v="0"/>
    <x v="3"/>
    <s v="Ibico Hi-Tech Manual Binding System"/>
    <n v="609.98"/>
    <n v="2"/>
    <n v="274.49"/>
  </r>
  <r>
    <d v="2014-01-06T00:00:00"/>
    <x v="0"/>
    <x v="0"/>
    <x v="5"/>
    <x v="5"/>
    <x v="0"/>
    <x v="4"/>
    <s v="Rogers Handheld Barrel Pencil Sharpener"/>
    <n v="5.48"/>
    <n v="2"/>
    <n v="1.48"/>
  </r>
  <r>
    <d v="2014-01-06T00:00:00"/>
    <x v="0"/>
    <x v="0"/>
    <x v="5"/>
    <x v="5"/>
    <x v="2"/>
    <x v="6"/>
    <s v="GE 30524EE4"/>
    <n v="391.98"/>
    <n v="2"/>
    <n v="113.67"/>
  </r>
  <r>
    <d v="2014-01-06T00:00:00"/>
    <x v="0"/>
    <x v="0"/>
    <x v="5"/>
    <x v="5"/>
    <x v="2"/>
    <x v="6"/>
    <s v="Wireless Extenders zBoost YX545 SOHO Signal Booster"/>
    <n v="755.96"/>
    <n v="4"/>
    <n v="204.11"/>
  </r>
  <r>
    <d v="2014-01-06T00:00:00"/>
    <x v="0"/>
    <x v="0"/>
    <x v="5"/>
    <x v="5"/>
    <x v="0"/>
    <x v="7"/>
    <s v="Alliance Super-Size Bands, Assorted Sizes"/>
    <n v="31.12"/>
    <n v="4"/>
    <n v="0.31"/>
  </r>
  <r>
    <d v="2014-01-06T00:00:00"/>
    <x v="0"/>
    <x v="0"/>
    <x v="5"/>
    <x v="5"/>
    <x v="0"/>
    <x v="0"/>
    <s v="Southworth 25% Cotton Granite Paper &amp; Envelopes"/>
    <n v="6.54"/>
    <n v="1"/>
    <n v="3.01"/>
  </r>
  <r>
    <d v="2014-01-07T00:00:00"/>
    <x v="0"/>
    <x v="0"/>
    <x v="6"/>
    <x v="0"/>
    <x v="1"/>
    <x v="8"/>
    <s v="Howard Miller 14-1/2&quot; Diameter Chrome Round Wall Clock"/>
    <n v="76.73"/>
    <n v="3"/>
    <n v="-53.71"/>
  </r>
  <r>
    <d v="2014-01-07T00:00:00"/>
    <x v="0"/>
    <x v="0"/>
    <x v="6"/>
    <x v="0"/>
    <x v="0"/>
    <x v="3"/>
    <s v="Acco Four Pocket Poly Ring Binder with Label Holder, Smoke, 1&quot;"/>
    <n v="10.43"/>
    <n v="7"/>
    <n v="-18.25"/>
  </r>
  <r>
    <d v="2014-01-09T00:00:00"/>
    <x v="0"/>
    <x v="0"/>
    <x v="7"/>
    <x v="0"/>
    <x v="0"/>
    <x v="4"/>
    <s v="Newell 312"/>
    <n v="9.34"/>
    <n v="2"/>
    <n v="1.17"/>
  </r>
  <r>
    <d v="2014-01-09T00:00:00"/>
    <x v="0"/>
    <x v="0"/>
    <x v="7"/>
    <x v="0"/>
    <x v="2"/>
    <x v="9"/>
    <s v="Memorex Micro Travel Drive 8 GB"/>
    <n v="31.2"/>
    <n v="3"/>
    <n v="9.75"/>
  </r>
  <r>
    <d v="2014-01-10T00:00:00"/>
    <x v="0"/>
    <x v="0"/>
    <x v="8"/>
    <x v="6"/>
    <x v="0"/>
    <x v="1"/>
    <s v="Avery 482"/>
    <n v="2.89"/>
    <n v="1"/>
    <n v="1.36"/>
  </r>
  <r>
    <d v="2014-01-10T00:00:00"/>
    <x v="0"/>
    <x v="0"/>
    <x v="8"/>
    <x v="6"/>
    <x v="1"/>
    <x v="8"/>
    <s v="Howard Miller 11-1/2&quot; Diameter Ridgewood Wall Clock"/>
    <n v="51.94"/>
    <n v="1"/>
    <n v="21.3"/>
  </r>
  <r>
    <d v="2014-01-11T00:00:00"/>
    <x v="0"/>
    <x v="0"/>
    <x v="9"/>
    <x v="7"/>
    <x v="1"/>
    <x v="8"/>
    <s v="DAX Value U-Channel Document Frames, Easel Back"/>
    <n v="9.94"/>
    <n v="2"/>
    <n v="3.08"/>
  </r>
  <r>
    <d v="2014-01-13T00:00:00"/>
    <x v="0"/>
    <x v="0"/>
    <x v="10"/>
    <x v="8"/>
    <x v="0"/>
    <x v="10"/>
    <s v="Staple envelope"/>
    <n v="11.36"/>
    <n v="2"/>
    <n v="5.34"/>
  </r>
  <r>
    <d v="2014-01-13T00:00:00"/>
    <x v="0"/>
    <x v="0"/>
    <x v="10"/>
    <x v="8"/>
    <x v="0"/>
    <x v="10"/>
    <s v="Brown Kraft Recycled Envelopes"/>
    <n v="50.94"/>
    <n v="3"/>
    <n v="25.47"/>
  </r>
  <r>
    <d v="2014-01-13T00:00:00"/>
    <x v="0"/>
    <x v="0"/>
    <x v="10"/>
    <x v="8"/>
    <x v="2"/>
    <x v="9"/>
    <s v="Plantronics S12 Corded Telephone Headset System"/>
    <n v="646.74"/>
    <n v="6"/>
    <n v="258.7"/>
  </r>
  <r>
    <d v="2014-01-13T00:00:00"/>
    <x v="0"/>
    <x v="0"/>
    <x v="10"/>
    <x v="8"/>
    <x v="0"/>
    <x v="3"/>
    <s v="3-ring staple pack"/>
    <n v="5.64"/>
    <n v="3"/>
    <n v="2.71"/>
  </r>
  <r>
    <d v="2014-01-13T00:00:00"/>
    <x v="0"/>
    <x v="0"/>
    <x v="10"/>
    <x v="8"/>
    <x v="0"/>
    <x v="2"/>
    <s v="Fellowes Stor/Drawer Steel Plus Storage Drawers"/>
    <n v="572.58000000000004"/>
    <n v="6"/>
    <n v="34.35"/>
  </r>
  <r>
    <d v="2014-01-13T00:00:00"/>
    <x v="0"/>
    <x v="0"/>
    <x v="11"/>
    <x v="9"/>
    <x v="1"/>
    <x v="5"/>
    <s v="Global Highback Leather Tilter in Burgundy"/>
    <n v="545.94000000000005"/>
    <n v="6"/>
    <n v="87.35"/>
  </r>
  <r>
    <d v="2014-01-13T00:00:00"/>
    <x v="0"/>
    <x v="0"/>
    <x v="12"/>
    <x v="3"/>
    <x v="0"/>
    <x v="2"/>
    <s v="Tennsco 6- and 18-Compartment Lockers"/>
    <n v="1325.85"/>
    <n v="5"/>
    <n v="238.65"/>
  </r>
  <r>
    <d v="2014-01-13T00:00:00"/>
    <x v="0"/>
    <x v="0"/>
    <x v="12"/>
    <x v="3"/>
    <x v="1"/>
    <x v="11"/>
    <s v="O'Sullivan Elevations Bookcase, Cherry Finish"/>
    <s v="334"/>
    <n v="3"/>
    <n v="3.93"/>
  </r>
  <r>
    <d v="2014-01-13T00:00:00"/>
    <x v="0"/>
    <x v="0"/>
    <x v="12"/>
    <x v="3"/>
    <x v="0"/>
    <x v="4"/>
    <s v="4009 Highlighters by Sanford"/>
    <n v="19.899999999999999"/>
    <n v="5"/>
    <n v="6.57"/>
  </r>
  <r>
    <d v="2014-01-13T00:00:00"/>
    <x v="0"/>
    <x v="0"/>
    <x v="13"/>
    <x v="10"/>
    <x v="0"/>
    <x v="0"/>
    <s v="Xerox 1923"/>
    <n v="37.409999999999997"/>
    <n v="7"/>
    <n v="13.09"/>
  </r>
  <r>
    <d v="2014-01-13T00:00:00"/>
    <x v="0"/>
    <x v="0"/>
    <x v="13"/>
    <x v="10"/>
    <x v="0"/>
    <x v="3"/>
    <s v="Avery Metallic Poly Binders"/>
    <n v="3.44"/>
    <n v="2"/>
    <n v="-2.52"/>
  </r>
  <r>
    <d v="2014-01-14T00:00:00"/>
    <x v="0"/>
    <x v="0"/>
    <x v="14"/>
    <x v="2"/>
    <x v="1"/>
    <x v="11"/>
    <s v="Sauder Cornerstone Collection Library"/>
    <n v="61.96"/>
    <n v="4"/>
    <n v="-53.29"/>
  </r>
  <r>
    <d v="2014-01-15T00:00:00"/>
    <x v="0"/>
    <x v="0"/>
    <x v="15"/>
    <x v="4"/>
    <x v="2"/>
    <x v="9"/>
    <s v="Logitech 910-002974 M325 Wireless Mouse for Web Scrolling"/>
    <n v="149.94999999999999"/>
    <n v="5"/>
    <n v="65.98"/>
  </r>
  <r>
    <d v="2014-01-16T00:00:00"/>
    <x v="0"/>
    <x v="0"/>
    <x v="16"/>
    <x v="2"/>
    <x v="1"/>
    <x v="8"/>
    <s v="DAX Black Cherry Wood-Tone Poster Frame"/>
    <n v="127.1"/>
    <n v="6"/>
    <n v="28.6"/>
  </r>
  <r>
    <d v="2014-01-16T00:00:00"/>
    <x v="0"/>
    <x v="0"/>
    <x v="16"/>
    <x v="2"/>
    <x v="2"/>
    <x v="6"/>
    <s v="AT&amp;T 841000 Phone"/>
    <n v="124.2"/>
    <n v="3"/>
    <n v="-31.05"/>
  </r>
  <r>
    <d v="2014-01-16T00:00:00"/>
    <x v="0"/>
    <x v="0"/>
    <x v="16"/>
    <x v="2"/>
    <x v="0"/>
    <x v="3"/>
    <s v="GBC Linen Binding Covers"/>
    <n v="18.59"/>
    <n v="2"/>
    <n v="-13.63"/>
  </r>
  <r>
    <d v="2014-01-16T00:00:00"/>
    <x v="0"/>
    <x v="0"/>
    <x v="16"/>
    <x v="2"/>
    <x v="0"/>
    <x v="1"/>
    <s v="Round Specialty Laser Printer Labels"/>
    <n v="30.07"/>
    <n v="3"/>
    <n v="10.15"/>
  </r>
  <r>
    <d v="2014-01-18T00:00:00"/>
    <x v="0"/>
    <x v="0"/>
    <x v="17"/>
    <x v="11"/>
    <x v="0"/>
    <x v="12"/>
    <s v="Fellowes Mighty 8 Compact Surge Protector"/>
    <n v="64.86"/>
    <n v="4"/>
    <n v="6.49"/>
  </r>
  <r>
    <d v="2014-01-19T00:00:00"/>
    <x v="0"/>
    <x v="0"/>
    <x v="18"/>
    <x v="12"/>
    <x v="0"/>
    <x v="3"/>
    <s v="GBC Standard Recycled Report Covers, Clear Plastic Sheets"/>
    <n v="32.340000000000003"/>
    <n v="10"/>
    <n v="-23.72"/>
  </r>
  <r>
    <d v="2014-01-19T00:00:00"/>
    <x v="0"/>
    <x v="0"/>
    <x v="18"/>
    <x v="12"/>
    <x v="0"/>
    <x v="0"/>
    <s v="TOPS Carbonless Receipt Book, Four 2-3/4 x 7-1/4 Money Receipts per Page"/>
    <n v="56.06"/>
    <n v="4"/>
    <n v="19.62"/>
  </r>
  <r>
    <d v="2014-01-19T00:00:00"/>
    <x v="0"/>
    <x v="0"/>
    <x v="18"/>
    <x v="12"/>
    <x v="0"/>
    <x v="10"/>
    <s v="Tyvek  Top-Opening Peel &amp; Seel Envelopes, Plain White"/>
    <n v="108.72"/>
    <n v="5"/>
    <n v="36.69"/>
  </r>
  <r>
    <d v="2014-01-19T00:00:00"/>
    <x v="0"/>
    <x v="0"/>
    <x v="18"/>
    <x v="12"/>
    <x v="1"/>
    <x v="11"/>
    <s v="O'Sullivan 4-Shelf Bookcase in Odessa Pine"/>
    <n v="181.47"/>
    <n v="5"/>
    <n v="-320.60000000000002"/>
  </r>
  <r>
    <d v="2014-01-20T00:00:00"/>
    <x v="0"/>
    <x v="0"/>
    <x v="19"/>
    <x v="13"/>
    <x v="2"/>
    <x v="6"/>
    <s v="Apple iPhone 5C"/>
    <n v="699.93"/>
    <n v="7"/>
    <n v="181.98"/>
  </r>
  <r>
    <d v="2014-01-20T00:00:00"/>
    <x v="0"/>
    <x v="0"/>
    <x v="19"/>
    <x v="13"/>
    <x v="0"/>
    <x v="4"/>
    <s v="Newell 351"/>
    <n v="22.96"/>
    <n v="7"/>
    <n v="6.66"/>
  </r>
  <r>
    <d v="2014-01-20T00:00:00"/>
    <x v="0"/>
    <x v="0"/>
    <x v="19"/>
    <x v="13"/>
    <x v="1"/>
    <x v="8"/>
    <s v="Eldon Expressions Desk Accessory, Wood Pencil Holder, Oak"/>
    <n v="38.6"/>
    <n v="4"/>
    <n v="11.58"/>
  </r>
  <r>
    <d v="2014-01-20T00:00:00"/>
    <x v="0"/>
    <x v="0"/>
    <x v="19"/>
    <x v="13"/>
    <x v="0"/>
    <x v="4"/>
    <s v="Newell 327"/>
    <n v="6.63"/>
    <n v="3"/>
    <n v="1.79"/>
  </r>
  <r>
    <d v="2014-01-20T00:00:00"/>
    <x v="0"/>
    <x v="0"/>
    <x v="19"/>
    <x v="13"/>
    <x v="0"/>
    <x v="10"/>
    <s v="Staple envelope"/>
    <n v="23.34"/>
    <n v="3"/>
    <n v="10.97"/>
  </r>
  <r>
    <d v="2014-01-20T00:00:00"/>
    <x v="0"/>
    <x v="0"/>
    <x v="19"/>
    <x v="13"/>
    <x v="1"/>
    <x v="5"/>
    <s v="Hon 4700 Series Mobuis Mid-Back Task Chairs with Adjustable Arms"/>
    <n v="1067.94"/>
    <n v="3"/>
    <n v="224.27"/>
  </r>
  <r>
    <d v="2014-01-20T00:00:00"/>
    <x v="0"/>
    <x v="0"/>
    <x v="20"/>
    <x v="3"/>
    <x v="0"/>
    <x v="0"/>
    <s v="Wirebound Service Call Books, 5 1/2&quot; x 4&quot;"/>
    <n v="19.36"/>
    <n v="2"/>
    <n v="9.2899999999999991"/>
  </r>
  <r>
    <d v="2014-01-20T00:00:00"/>
    <x v="0"/>
    <x v="0"/>
    <x v="20"/>
    <x v="3"/>
    <x v="1"/>
    <x v="8"/>
    <s v="Eldon Expressions Desk Accessory, Wood Pencil Holder, Oak"/>
    <n v="19.3"/>
    <n v="2"/>
    <n v="5.79"/>
  </r>
  <r>
    <d v="2014-01-20T00:00:00"/>
    <x v="0"/>
    <x v="0"/>
    <x v="21"/>
    <x v="14"/>
    <x v="0"/>
    <x v="2"/>
    <s v="Eldon Fold 'N Roll Cart System"/>
    <n v="13.98"/>
    <n v="1"/>
    <n v="4.05"/>
  </r>
  <r>
    <d v="2014-01-20T00:00:00"/>
    <x v="0"/>
    <x v="0"/>
    <x v="21"/>
    <x v="14"/>
    <x v="1"/>
    <x v="8"/>
    <s v="Eldon ClusterMat Chair Mat with Cordless Antistatic Protection"/>
    <n v="272.94"/>
    <n v="3"/>
    <n v="30.02"/>
  </r>
  <r>
    <d v="2014-01-20T00:00:00"/>
    <x v="0"/>
    <x v="0"/>
    <x v="21"/>
    <x v="14"/>
    <x v="0"/>
    <x v="3"/>
    <s v="Acco Pressboard Covers with Storage Hooks, 9 1/2&quot; x 11&quot;, Executive Red"/>
    <n v="19.05"/>
    <n v="5"/>
    <n v="8.9499999999999993"/>
  </r>
  <r>
    <d v="2014-01-20T00:00:00"/>
    <x v="0"/>
    <x v="0"/>
    <x v="21"/>
    <x v="14"/>
    <x v="0"/>
    <x v="12"/>
    <s v="Holmes Replacement Filter for HEPA Air Cleaner, Very Large Room, HEPA Filter"/>
    <n v="247.72"/>
    <n v="4"/>
    <n v="93.58"/>
  </r>
  <r>
    <d v="2014-01-20T00:00:00"/>
    <x v="0"/>
    <x v="0"/>
    <x v="21"/>
    <x v="14"/>
    <x v="0"/>
    <x v="2"/>
    <s v="Fellowes Bases and Tops For Staxonsteel/High-Stak Systems"/>
    <n v="66.58"/>
    <n v="2"/>
    <n v="15.98"/>
  </r>
  <r>
    <d v="2014-01-20T00:00:00"/>
    <x v="0"/>
    <x v="0"/>
    <x v="21"/>
    <x v="14"/>
    <x v="0"/>
    <x v="4"/>
    <s v="Panasonic KP-4ABK Battery-Operated Pencil Sharpener"/>
    <n v="43.92"/>
    <n v="3"/>
    <n v="12.74"/>
  </r>
  <r>
    <d v="2014-01-20T00:00:00"/>
    <x v="0"/>
    <x v="0"/>
    <x v="21"/>
    <x v="14"/>
    <x v="1"/>
    <x v="8"/>
    <s v="Ultra Door Push Plate"/>
    <n v="14.73"/>
    <n v="3"/>
    <n v="4.8600000000000003"/>
  </r>
  <r>
    <d v="2014-01-20T00:00:00"/>
    <x v="0"/>
    <x v="0"/>
    <x v="21"/>
    <x v="14"/>
    <x v="0"/>
    <x v="3"/>
    <s v="Storex Dura Pro Binders"/>
    <n v="29.7"/>
    <n v="5"/>
    <n v="13.37"/>
  </r>
  <r>
    <d v="2014-01-20T00:00:00"/>
    <x v="0"/>
    <x v="0"/>
    <x v="22"/>
    <x v="15"/>
    <x v="0"/>
    <x v="3"/>
    <s v="GBC DocuBind TL200 Manual Binding Machine"/>
    <n v="67.19"/>
    <n v="1"/>
    <n v="-51.52"/>
  </r>
  <r>
    <d v="2014-01-21T00:00:00"/>
    <x v="0"/>
    <x v="0"/>
    <x v="23"/>
    <x v="16"/>
    <x v="1"/>
    <x v="8"/>
    <s v="Ultra Door Pull Handle"/>
    <n v="25.25"/>
    <n v="3"/>
    <n v="4.0999999999999996"/>
  </r>
  <r>
    <d v="2014-01-23T00:00:00"/>
    <x v="0"/>
    <x v="0"/>
    <x v="24"/>
    <x v="17"/>
    <x v="0"/>
    <x v="0"/>
    <s v="Xerox 195"/>
    <n v="40.08"/>
    <n v="6"/>
    <n v="19.239999999999998"/>
  </r>
  <r>
    <d v="2014-01-23T00:00:00"/>
    <x v="0"/>
    <x v="0"/>
    <x v="25"/>
    <x v="18"/>
    <x v="0"/>
    <x v="7"/>
    <s v="Alliance Big Bands Rubber Bands, 12/Pack"/>
    <n v="5.94"/>
    <n v="3"/>
    <s v="0"/>
  </r>
  <r>
    <d v="2014-01-26T00:00:00"/>
    <x v="0"/>
    <x v="0"/>
    <x v="26"/>
    <x v="6"/>
    <x v="1"/>
    <x v="8"/>
    <s v="GE General Use Halogen Bulbs, 100 Watts, 1 Bulb per Pack"/>
    <n v="62.82"/>
    <n v="3"/>
    <n v="30.78"/>
  </r>
  <r>
    <d v="2014-01-26T00:00:00"/>
    <x v="0"/>
    <x v="0"/>
    <x v="26"/>
    <x v="6"/>
    <x v="0"/>
    <x v="2"/>
    <s v="SAFCO Commercial Wire Shelving, 72h"/>
    <n v="489.92"/>
    <n v="8"/>
    <s v="0"/>
  </r>
  <r>
    <d v="2014-01-26T00:00:00"/>
    <x v="0"/>
    <x v="0"/>
    <x v="26"/>
    <x v="6"/>
    <x v="0"/>
    <x v="0"/>
    <s v="Eureka Recycled Copy Paper 8 1/2&quot; x 11&quot;, Ream"/>
    <n v="19.440000000000001"/>
    <n v="3"/>
    <n v="9.33"/>
  </r>
  <r>
    <d v="2014-01-26T00:00:00"/>
    <x v="0"/>
    <x v="0"/>
    <x v="26"/>
    <x v="6"/>
    <x v="0"/>
    <x v="0"/>
    <s v="REDIFORM Incoming/Outgoing Call Register, 11&quot; X 8 1/2&quot;, 100 Messages"/>
    <n v="16.68"/>
    <n v="2"/>
    <n v="8.34"/>
  </r>
  <r>
    <d v="2014-01-26T00:00:00"/>
    <x v="0"/>
    <x v="0"/>
    <x v="26"/>
    <x v="6"/>
    <x v="2"/>
    <x v="6"/>
    <s v="Macally Suction Cup Mount"/>
    <n v="155.35"/>
    <n v="13"/>
    <s v="0"/>
  </r>
  <r>
    <d v="2014-01-26T00:00:00"/>
    <x v="0"/>
    <x v="0"/>
    <x v="26"/>
    <x v="6"/>
    <x v="1"/>
    <x v="8"/>
    <s v="Eldon Image Series Black Desk Accessories"/>
    <n v="12.42"/>
    <n v="3"/>
    <n v="4.47"/>
  </r>
  <r>
    <d v="2014-01-26T00:00:00"/>
    <x v="0"/>
    <x v="0"/>
    <x v="26"/>
    <x v="6"/>
    <x v="2"/>
    <x v="6"/>
    <s v="Jabra SPEAK 410"/>
    <n v="187.98"/>
    <n v="2"/>
    <n v="52.63"/>
  </r>
  <r>
    <d v="2014-01-26T00:00:00"/>
    <x v="0"/>
    <x v="0"/>
    <x v="27"/>
    <x v="19"/>
    <x v="0"/>
    <x v="3"/>
    <s v="Wilson Jones 14 Line Acrylic Coated Pressboard Data Binders"/>
    <n v="10.68"/>
    <n v="2"/>
    <n v="5.0199999999999996"/>
  </r>
  <r>
    <d v="2014-01-26T00:00:00"/>
    <x v="0"/>
    <x v="0"/>
    <x v="27"/>
    <x v="19"/>
    <x v="1"/>
    <x v="11"/>
    <s v="Safco Value Mate Series Steel Bookcases, Baked Enamel Finish on Steel, Gray"/>
    <n v="141.96"/>
    <n v="2"/>
    <n v="39.75"/>
  </r>
  <r>
    <d v="2014-01-27T00:00:00"/>
    <x v="0"/>
    <x v="0"/>
    <x v="28"/>
    <x v="3"/>
    <x v="0"/>
    <x v="2"/>
    <s v="Recycled Steel Personal File for Hanging File Folders"/>
    <n v="57.23"/>
    <n v="1"/>
    <n v="14.31"/>
  </r>
  <r>
    <d v="2014-01-27T00:00:00"/>
    <x v="0"/>
    <x v="0"/>
    <x v="28"/>
    <x v="3"/>
    <x v="1"/>
    <x v="13"/>
    <s v="Balt Split Level Computer Training Table"/>
    <s v="333"/>
    <n v="3"/>
    <n v="-16.649999999999999"/>
  </r>
  <r>
    <d v="2014-01-27T00:00:00"/>
    <x v="0"/>
    <x v="0"/>
    <x v="28"/>
    <x v="3"/>
    <x v="0"/>
    <x v="4"/>
    <s v="Dixon Ticonderoga Core-Lock Colored Pencils"/>
    <n v="36.44"/>
    <n v="4"/>
    <n v="12.03"/>
  </r>
  <r>
    <d v="2014-01-28T00:00:00"/>
    <x v="0"/>
    <x v="0"/>
    <x v="29"/>
    <x v="20"/>
    <x v="0"/>
    <x v="3"/>
    <s v="Pressboard Covers with Storage Hooks, 9 1/2&quot; x 11&quot;, Light Blue"/>
    <n v="3.93"/>
    <n v="1"/>
    <n v="1.33"/>
  </r>
  <r>
    <d v="2014-01-30T00:00:00"/>
    <x v="0"/>
    <x v="0"/>
    <x v="30"/>
    <x v="14"/>
    <x v="0"/>
    <x v="0"/>
    <s v="Xerox 1972"/>
    <n v="10.56"/>
    <n v="2"/>
    <n v="4.75"/>
  </r>
  <r>
    <d v="2014-01-30T00:00:00"/>
    <x v="0"/>
    <x v="0"/>
    <x v="30"/>
    <x v="14"/>
    <x v="0"/>
    <x v="2"/>
    <s v="Space Solutions HD Industrial Steel Shelving."/>
    <n v="229.94"/>
    <n v="2"/>
    <n v="6.9"/>
  </r>
  <r>
    <d v="2014-01-31T00:00:00"/>
    <x v="0"/>
    <x v="0"/>
    <x v="31"/>
    <x v="3"/>
    <x v="1"/>
    <x v="11"/>
    <s v="Sauder Facets Collection Library, Sky Alder Finish"/>
    <n v="290.67"/>
    <n v="2"/>
    <n v="3.42"/>
  </r>
  <r>
    <d v="2014-02-01T00:00:00"/>
    <x v="0"/>
    <x v="1"/>
    <x v="32"/>
    <x v="21"/>
    <x v="2"/>
    <x v="9"/>
    <s v="Enermax Aurora Lite Keyboard"/>
    <n v="468.9"/>
    <n v="6"/>
    <n v="206.32"/>
  </r>
  <r>
    <d v="2014-02-02T00:00:00"/>
    <x v="0"/>
    <x v="1"/>
    <x v="33"/>
    <x v="3"/>
    <x v="0"/>
    <x v="7"/>
    <s v="Staples"/>
    <n v="12.35"/>
    <n v="5"/>
    <n v="5.8"/>
  </r>
  <r>
    <d v="2014-02-02T00:00:00"/>
    <x v="0"/>
    <x v="1"/>
    <x v="34"/>
    <x v="16"/>
    <x v="0"/>
    <x v="3"/>
    <s v="Surelock Post Binders"/>
    <n v="18.34"/>
    <n v="2"/>
    <n v="-12.22"/>
  </r>
  <r>
    <d v="2014-02-02T00:00:00"/>
    <x v="0"/>
    <x v="1"/>
    <x v="34"/>
    <x v="16"/>
    <x v="2"/>
    <x v="6"/>
    <s v="AT&amp;T 17929 Lendline Telephone"/>
    <n v="180.96"/>
    <n v="5"/>
    <n v="13.57"/>
  </r>
  <r>
    <d v="2014-02-03T00:00:00"/>
    <x v="0"/>
    <x v="1"/>
    <x v="23"/>
    <x v="22"/>
    <x v="0"/>
    <x v="3"/>
    <s v="Ibico Laser Imprintable Binding System Covers"/>
    <n v="83.84"/>
    <n v="2"/>
    <n v="27.25"/>
  </r>
  <r>
    <d v="2014-02-03T00:00:00"/>
    <x v="0"/>
    <x v="1"/>
    <x v="23"/>
    <x v="22"/>
    <x v="0"/>
    <x v="3"/>
    <s v="Avery Durable Poly Binders"/>
    <n v="13.27"/>
    <n v="3"/>
    <n v="4.3099999999999996"/>
  </r>
  <r>
    <d v="2014-02-04T00:00:00"/>
    <x v="0"/>
    <x v="1"/>
    <x v="35"/>
    <x v="3"/>
    <x v="0"/>
    <x v="3"/>
    <s v="GBC Recycled Grain Textured Covers"/>
    <n v="82.9"/>
    <n v="3"/>
    <n v="29.01"/>
  </r>
  <r>
    <d v="2014-02-04T00:00:00"/>
    <x v="0"/>
    <x v="1"/>
    <x v="35"/>
    <x v="3"/>
    <x v="0"/>
    <x v="0"/>
    <s v="Message Book, Standard Line &quot;While You Were Out&quot;, 5 1/2&quot; X 4&quot;, 200 Sets/Book"/>
    <n v="34.24"/>
    <n v="4"/>
    <n v="16.09"/>
  </r>
  <r>
    <d v="2014-02-04T00:00:00"/>
    <x v="0"/>
    <x v="1"/>
    <x v="36"/>
    <x v="3"/>
    <x v="0"/>
    <x v="3"/>
    <s v="GBC Standard Recycled Report Covers, Clear Plastic Sheets"/>
    <n v="17.25"/>
    <n v="2"/>
    <n v="6.04"/>
  </r>
  <r>
    <d v="2014-02-06T00:00:00"/>
    <x v="0"/>
    <x v="1"/>
    <x v="37"/>
    <x v="6"/>
    <x v="0"/>
    <x v="1"/>
    <s v="Avery 480"/>
    <s v="15"/>
    <n v="4"/>
    <n v="7.2"/>
  </r>
  <r>
    <d v="2014-02-06T00:00:00"/>
    <x v="0"/>
    <x v="1"/>
    <x v="37"/>
    <x v="6"/>
    <x v="2"/>
    <x v="6"/>
    <s v="Aastra 57i VoIP phone"/>
    <n v="161.61000000000001"/>
    <n v="1"/>
    <n v="42.02"/>
  </r>
  <r>
    <d v="2014-02-06T00:00:00"/>
    <x v="0"/>
    <x v="1"/>
    <x v="37"/>
    <x v="6"/>
    <x v="2"/>
    <x v="6"/>
    <s v="AT&amp;T CL82213"/>
    <n v="144.94999999999999"/>
    <n v="5"/>
    <n v="42.04"/>
  </r>
  <r>
    <d v="2014-02-06T00:00:00"/>
    <x v="0"/>
    <x v="1"/>
    <x v="16"/>
    <x v="1"/>
    <x v="0"/>
    <x v="3"/>
    <s v="Avery Flip-Chart Easel Binder, Black"/>
    <n v="8.9499999999999993"/>
    <n v="2"/>
    <n v="-14.77"/>
  </r>
  <r>
    <d v="2014-02-07T00:00:00"/>
    <x v="0"/>
    <x v="1"/>
    <x v="38"/>
    <x v="23"/>
    <x v="2"/>
    <x v="9"/>
    <s v="Maxell DVD-RAM Discs"/>
    <n v="115.36"/>
    <n v="7"/>
    <n v="49.6"/>
  </r>
  <r>
    <d v="2014-02-07T00:00:00"/>
    <x v="0"/>
    <x v="1"/>
    <x v="10"/>
    <x v="20"/>
    <x v="0"/>
    <x v="2"/>
    <s v="Acco Perma 4000 Stacking Storage Drawers"/>
    <n v="64.959999999999994"/>
    <n v="4"/>
    <n v="9.74"/>
  </r>
  <r>
    <d v="2014-02-08T00:00:00"/>
    <x v="0"/>
    <x v="1"/>
    <x v="39"/>
    <x v="17"/>
    <x v="1"/>
    <x v="8"/>
    <s v="Master Caster Door Stop, Large Brown"/>
    <n v="14.56"/>
    <n v="2"/>
    <n v="5.53"/>
  </r>
  <r>
    <d v="2014-02-11T00:00:00"/>
    <x v="0"/>
    <x v="1"/>
    <x v="40"/>
    <x v="6"/>
    <x v="2"/>
    <x v="9"/>
    <s v="Enermax Aurora Lite Keyboard"/>
    <n v="234.45"/>
    <n v="3"/>
    <n v="103.16"/>
  </r>
  <r>
    <d v="2014-02-11T00:00:00"/>
    <x v="0"/>
    <x v="1"/>
    <x v="40"/>
    <x v="6"/>
    <x v="1"/>
    <x v="13"/>
    <s v="Hon 2111 Invitation Series Corner Table"/>
    <n v="1256.22"/>
    <n v="6"/>
    <n v="75.37"/>
  </r>
  <r>
    <d v="2014-02-11T00:00:00"/>
    <x v="0"/>
    <x v="1"/>
    <x v="40"/>
    <x v="6"/>
    <x v="0"/>
    <x v="3"/>
    <s v="Wilson Jones Leather-Like Binders with DublLock Round Rings"/>
    <n v="17.46"/>
    <n v="2"/>
    <n v="8.2100000000000009"/>
  </r>
  <r>
    <d v="2014-02-11T00:00:00"/>
    <x v="0"/>
    <x v="1"/>
    <x v="41"/>
    <x v="24"/>
    <x v="1"/>
    <x v="5"/>
    <s v="Global Value Mid-Back Manager's Chair, Gray"/>
    <n v="60.89"/>
    <n v="1"/>
    <n v="15.22"/>
  </r>
  <r>
    <d v="2014-02-11T00:00:00"/>
    <x v="0"/>
    <x v="1"/>
    <x v="41"/>
    <x v="24"/>
    <x v="0"/>
    <x v="1"/>
    <s v="Avery 483"/>
    <n v="14.94"/>
    <n v="3"/>
    <n v="6.87"/>
  </r>
  <r>
    <d v="2014-02-11T00:00:00"/>
    <x v="0"/>
    <x v="1"/>
    <x v="41"/>
    <x v="24"/>
    <x v="0"/>
    <x v="3"/>
    <s v="Wilson Jones Turn Tabs Binder Tool for Ring Binders"/>
    <n v="9.64"/>
    <n v="2"/>
    <n v="4.43"/>
  </r>
  <r>
    <d v="2014-02-11T00:00:00"/>
    <x v="0"/>
    <x v="1"/>
    <x v="41"/>
    <x v="24"/>
    <x v="1"/>
    <x v="8"/>
    <s v="Rubbermaid ClusterMat Chairmats, Mat Size- 66&quot; x 60&quot;, Lip 20&quot; x 11&quot; -90 Degree Angle"/>
    <n v="332.94"/>
    <n v="3"/>
    <n v="53.27"/>
  </r>
  <r>
    <d v="2014-02-11T00:00:00"/>
    <x v="0"/>
    <x v="1"/>
    <x v="41"/>
    <x v="24"/>
    <x v="0"/>
    <x v="3"/>
    <s v="VariCap6 Expandable Binder"/>
    <n v="51.9"/>
    <n v="3"/>
    <n v="24.39"/>
  </r>
  <r>
    <d v="2014-02-11T00:00:00"/>
    <x v="0"/>
    <x v="1"/>
    <x v="41"/>
    <x v="24"/>
    <x v="0"/>
    <x v="2"/>
    <s v="Fellowes Neat Ideas Storage Cubes"/>
    <n v="64.959999999999994"/>
    <n v="2"/>
    <n v="2.6"/>
  </r>
  <r>
    <d v="2014-02-12T00:00:00"/>
    <x v="0"/>
    <x v="1"/>
    <x v="42"/>
    <x v="3"/>
    <x v="1"/>
    <x v="5"/>
    <s v="Global Geo Office Task Chair, Gray"/>
    <n v="129.57"/>
    <n v="2"/>
    <n v="-24.29"/>
  </r>
  <r>
    <d v="2014-02-14T00:00:00"/>
    <x v="0"/>
    <x v="1"/>
    <x v="43"/>
    <x v="0"/>
    <x v="0"/>
    <x v="0"/>
    <s v="Memo Book, 100 Message Capacity, 5 3/8 x 11"/>
    <n v="16.18"/>
    <n v="3"/>
    <n v="6.07"/>
  </r>
  <r>
    <d v="2014-02-14T00:00:00"/>
    <x v="0"/>
    <x v="1"/>
    <x v="44"/>
    <x v="22"/>
    <x v="2"/>
    <x v="9"/>
    <s v="Logitech G600 MMO Gaming Mouse"/>
    <n v="239.97"/>
    <n v="3"/>
    <n v="86.39"/>
  </r>
  <r>
    <d v="2014-02-14T00:00:00"/>
    <x v="0"/>
    <x v="1"/>
    <x v="44"/>
    <x v="22"/>
    <x v="0"/>
    <x v="12"/>
    <s v="Belkin 8 Outlet Surge Protector"/>
    <n v="81.96"/>
    <n v="2"/>
    <n v="22.95"/>
  </r>
  <r>
    <d v="2014-02-14T00:00:00"/>
    <x v="0"/>
    <x v="1"/>
    <x v="44"/>
    <x v="22"/>
    <x v="0"/>
    <x v="14"/>
    <s v="Compact Automatic Electric Letter Opener"/>
    <n v="238.62"/>
    <n v="2"/>
    <n v="4.7699999999999996"/>
  </r>
  <r>
    <d v="2014-02-15T00:00:00"/>
    <x v="0"/>
    <x v="1"/>
    <x v="45"/>
    <x v="22"/>
    <x v="0"/>
    <x v="3"/>
    <s v="Pressboard Data Binders by Wilson Jones"/>
    <n v="21.36"/>
    <n v="5"/>
    <n v="7.21"/>
  </r>
  <r>
    <d v="2014-02-16T00:00:00"/>
    <x v="0"/>
    <x v="1"/>
    <x v="46"/>
    <x v="0"/>
    <x v="0"/>
    <x v="3"/>
    <s v="Wilson Jones Easy Flow II Sheet Lifters"/>
    <n v="1.08"/>
    <n v="3"/>
    <n v="-1.73"/>
  </r>
  <r>
    <d v="2014-02-16T00:00:00"/>
    <x v="0"/>
    <x v="1"/>
    <x v="46"/>
    <x v="0"/>
    <x v="0"/>
    <x v="12"/>
    <s v="Holmes Cool Mist Humidifier for the Whole House with 8-Gallon Output per Day, Extended Life Filter"/>
    <n v="7.96"/>
    <n v="2"/>
    <n v="-13.93"/>
  </r>
  <r>
    <d v="2014-02-17T00:00:00"/>
    <x v="0"/>
    <x v="1"/>
    <x v="16"/>
    <x v="1"/>
    <x v="0"/>
    <x v="4"/>
    <s v="Staples in misc. colors"/>
    <n v="54.21"/>
    <n v="14"/>
    <n v="8.81"/>
  </r>
  <r>
    <d v="2014-02-18T00:00:00"/>
    <x v="0"/>
    <x v="1"/>
    <x v="47"/>
    <x v="0"/>
    <x v="1"/>
    <x v="8"/>
    <s v="DAX Copper Panel Document Frame, 5 x 7 Size"/>
    <n v="25.16"/>
    <n v="5"/>
    <n v="-11.32"/>
  </r>
  <r>
    <d v="2014-02-18T00:00:00"/>
    <x v="0"/>
    <x v="1"/>
    <x v="48"/>
    <x v="0"/>
    <x v="0"/>
    <x v="2"/>
    <s v="Akro Stacking Bins"/>
    <n v="12.62"/>
    <n v="2"/>
    <n v="-2.52"/>
  </r>
  <r>
    <d v="2014-02-20T00:00:00"/>
    <x v="0"/>
    <x v="1"/>
    <x v="49"/>
    <x v="18"/>
    <x v="2"/>
    <x v="9"/>
    <s v="Enermax Briskie RF Wireless Keyboard and Mouse Combo"/>
    <n v="62.31"/>
    <n v="3"/>
    <n v="22.43"/>
  </r>
  <r>
    <d v="2014-02-20T00:00:00"/>
    <x v="0"/>
    <x v="1"/>
    <x v="49"/>
    <x v="18"/>
    <x v="1"/>
    <x v="8"/>
    <s v="Master Caster Door Stop, Brown"/>
    <n v="20.32"/>
    <n v="4"/>
    <n v="6.91"/>
  </r>
  <r>
    <d v="2014-02-20T00:00:00"/>
    <x v="0"/>
    <x v="1"/>
    <x v="50"/>
    <x v="3"/>
    <x v="0"/>
    <x v="0"/>
    <s v="Xerox 204"/>
    <n v="12.96"/>
    <n v="2"/>
    <n v="6.22"/>
  </r>
  <r>
    <d v="2014-02-21T00:00:00"/>
    <x v="0"/>
    <x v="1"/>
    <x v="51"/>
    <x v="1"/>
    <x v="0"/>
    <x v="3"/>
    <s v="GBC Standard Plastic Binding Systems Combs"/>
    <n v="8.85"/>
    <n v="5"/>
    <n v="-13.72"/>
  </r>
  <r>
    <d v="2014-02-22T00:00:00"/>
    <x v="0"/>
    <x v="1"/>
    <x v="52"/>
    <x v="3"/>
    <x v="0"/>
    <x v="0"/>
    <s v="Xerox 220"/>
    <n v="19.440000000000001"/>
    <n v="3"/>
    <n v="9.33"/>
  </r>
  <r>
    <d v="2014-02-23T00:00:00"/>
    <x v="0"/>
    <x v="1"/>
    <x v="53"/>
    <x v="0"/>
    <x v="0"/>
    <x v="1"/>
    <s v="Staple-on labels"/>
    <n v="6.94"/>
    <n v="3"/>
    <n v="2.34"/>
  </r>
  <r>
    <d v="2014-02-23T00:00:00"/>
    <x v="0"/>
    <x v="1"/>
    <x v="53"/>
    <x v="0"/>
    <x v="0"/>
    <x v="3"/>
    <s v="GBC Plastic Binding Combs"/>
    <n v="4.43"/>
    <n v="3"/>
    <n v="-6.86"/>
  </r>
  <r>
    <d v="2014-02-24T00:00:00"/>
    <x v="0"/>
    <x v="1"/>
    <x v="54"/>
    <x v="11"/>
    <x v="0"/>
    <x v="0"/>
    <s v="Message Book, Wirebound, Four 5 1/2&quot; X 4&quot; Forms/Pg., 200 Dupl. Sets/Book"/>
    <n v="32.9"/>
    <n v="4"/>
    <n v="11.1"/>
  </r>
  <r>
    <d v="2014-02-24T00:00:00"/>
    <x v="0"/>
    <x v="1"/>
    <x v="54"/>
    <x v="11"/>
    <x v="0"/>
    <x v="0"/>
    <s v="TOPS 4 x 6 Fluorescent Color Memo Sheets, 500 Sheets per Pack"/>
    <n v="22.78"/>
    <n v="3"/>
    <n v="7.69"/>
  </r>
  <r>
    <d v="2014-02-27T00:00:00"/>
    <x v="0"/>
    <x v="1"/>
    <x v="55"/>
    <x v="10"/>
    <x v="0"/>
    <x v="4"/>
    <s v="Zebra Zazzle Fluorescent Highlighters"/>
    <n v="19.46"/>
    <n v="4"/>
    <n v="3.4"/>
  </r>
  <r>
    <d v="2014-03-01T00:00:00"/>
    <x v="0"/>
    <x v="2"/>
    <x v="56"/>
    <x v="22"/>
    <x v="1"/>
    <x v="5"/>
    <s v="Global Deluxe High-Back Manager's Chair"/>
    <n v="457.57"/>
    <n v="2"/>
    <n v="51.48"/>
  </r>
  <r>
    <d v="2014-03-01T00:00:00"/>
    <x v="0"/>
    <x v="2"/>
    <x v="57"/>
    <x v="20"/>
    <x v="2"/>
    <x v="6"/>
    <s v="Sannysis Cute Owl Design Soft Skin Case Cover for Samsung Galaxy S4"/>
    <n v="5.94"/>
    <n v="3"/>
    <n v="1.6"/>
  </r>
  <r>
    <d v="2014-03-01T00:00:00"/>
    <x v="0"/>
    <x v="2"/>
    <x v="58"/>
    <x v="1"/>
    <x v="1"/>
    <x v="5"/>
    <s v="Novimex Swivel Fabric Task Chair"/>
    <n v="634.12"/>
    <n v="6"/>
    <n v="-172.12"/>
  </r>
  <r>
    <d v="2014-03-01T00:00:00"/>
    <x v="0"/>
    <x v="2"/>
    <x v="58"/>
    <x v="1"/>
    <x v="0"/>
    <x v="0"/>
    <s v="Black Print Carbonless 8 1/2&quot; x 8 1/4&quot; Rapid Memo Book"/>
    <n v="17.47"/>
    <n v="3"/>
    <n v="5.68"/>
  </r>
  <r>
    <d v="2014-03-01T00:00:00"/>
    <x v="0"/>
    <x v="2"/>
    <x v="59"/>
    <x v="0"/>
    <x v="0"/>
    <x v="7"/>
    <s v="Plymouth Boxed Rubber Bands by Plymouth"/>
    <n v="18.84"/>
    <n v="5"/>
    <n v="-3.53"/>
  </r>
  <r>
    <d v="2014-03-01T00:00:00"/>
    <x v="0"/>
    <x v="2"/>
    <x v="59"/>
    <x v="0"/>
    <x v="1"/>
    <x v="5"/>
    <s v="Harbour Creations Steel Folding Chair"/>
    <n v="362.25"/>
    <n v="6"/>
    <s v="0"/>
  </r>
  <r>
    <d v="2014-03-01T00:00:00"/>
    <x v="0"/>
    <x v="2"/>
    <x v="59"/>
    <x v="0"/>
    <x v="1"/>
    <x v="8"/>
    <s v="DAX Black Cherry Wood-Tone Poster Frame"/>
    <n v="63.55"/>
    <n v="6"/>
    <n v="-34.950000000000003"/>
  </r>
  <r>
    <d v="2014-03-01T00:00:00"/>
    <x v="0"/>
    <x v="2"/>
    <x v="59"/>
    <x v="0"/>
    <x v="0"/>
    <x v="2"/>
    <s v="Fellowes Bankers Box Recycled Super Stor/Drawer"/>
    <n v="129.55000000000001"/>
    <n v="3"/>
    <n v="-22.67"/>
  </r>
  <r>
    <d v="2014-03-01T00:00:00"/>
    <x v="0"/>
    <x v="2"/>
    <x v="60"/>
    <x v="0"/>
    <x v="0"/>
    <x v="2"/>
    <s v="Recycled Steel Personal File for Hanging File Folders"/>
    <n v="137.35"/>
    <n v="3"/>
    <n v="8.58"/>
  </r>
  <r>
    <d v="2014-03-01T00:00:00"/>
    <x v="0"/>
    <x v="2"/>
    <x v="60"/>
    <x v="0"/>
    <x v="1"/>
    <x v="13"/>
    <s v="Bevis Round Conference Room Tables and Bases"/>
    <n v="376.51"/>
    <n v="3"/>
    <n v="-43.03"/>
  </r>
  <r>
    <d v="2014-03-02T00:00:00"/>
    <x v="0"/>
    <x v="2"/>
    <x v="61"/>
    <x v="20"/>
    <x v="0"/>
    <x v="10"/>
    <s v="Staple envelope"/>
    <n v="11.36"/>
    <n v="2"/>
    <n v="5.34"/>
  </r>
  <r>
    <d v="2014-03-02T00:00:00"/>
    <x v="0"/>
    <x v="2"/>
    <x v="61"/>
    <x v="20"/>
    <x v="0"/>
    <x v="0"/>
    <s v="Array Parchment Paper, Assorted Colors"/>
    <n v="36.4"/>
    <n v="5"/>
    <n v="17.47"/>
  </r>
  <r>
    <d v="2014-03-02T00:00:00"/>
    <x v="0"/>
    <x v="2"/>
    <x v="62"/>
    <x v="2"/>
    <x v="0"/>
    <x v="0"/>
    <s v="Xerox 1971"/>
    <n v="3.42"/>
    <n v="1"/>
    <n v="1.07"/>
  </r>
  <r>
    <d v="2014-03-02T00:00:00"/>
    <x v="0"/>
    <x v="2"/>
    <x v="62"/>
    <x v="2"/>
    <x v="2"/>
    <x v="9"/>
    <s v="Hypercom P1300 Pinpad"/>
    <n v="151.19999999999999"/>
    <n v="3"/>
    <n v="32.130000000000003"/>
  </r>
  <r>
    <d v="2014-03-03T00:00:00"/>
    <x v="0"/>
    <x v="2"/>
    <x v="63"/>
    <x v="25"/>
    <x v="0"/>
    <x v="4"/>
    <s v="Zebra Zazzle Fluorescent Highlighters"/>
    <n v="19.46"/>
    <n v="4"/>
    <n v="3.4"/>
  </r>
  <r>
    <d v="2014-03-03T00:00:00"/>
    <x v="0"/>
    <x v="2"/>
    <x v="64"/>
    <x v="20"/>
    <x v="2"/>
    <x v="6"/>
    <s v="PowerGen Dual USB Car Charger"/>
    <n v="9.99"/>
    <n v="1"/>
    <n v="4.5999999999999996"/>
  </r>
  <r>
    <d v="2014-03-03T00:00:00"/>
    <x v="0"/>
    <x v="2"/>
    <x v="64"/>
    <x v="20"/>
    <x v="0"/>
    <x v="3"/>
    <s v="Ibico Laser Imprintable Binding System Covers"/>
    <n v="125.76"/>
    <n v="3"/>
    <n v="40.869999999999997"/>
  </r>
  <r>
    <d v="2014-03-03T00:00:00"/>
    <x v="0"/>
    <x v="2"/>
    <x v="64"/>
    <x v="20"/>
    <x v="0"/>
    <x v="3"/>
    <s v="Cardinal HOLDit! Binder Insert Strips,Extra Strips"/>
    <n v="25.32"/>
    <n v="5"/>
    <n v="9.18"/>
  </r>
  <r>
    <d v="2014-03-03T00:00:00"/>
    <x v="0"/>
    <x v="2"/>
    <x v="65"/>
    <x v="10"/>
    <x v="0"/>
    <x v="1"/>
    <s v="Avery 495"/>
    <n v="15.12"/>
    <n v="3"/>
    <n v="4.91"/>
  </r>
  <r>
    <d v="2014-03-03T00:00:00"/>
    <x v="0"/>
    <x v="2"/>
    <x v="65"/>
    <x v="10"/>
    <x v="1"/>
    <x v="11"/>
    <s v="O'Sullivan 4-Shelf Bookcase in Odessa Pine"/>
    <n v="302.45"/>
    <n v="5"/>
    <n v="-199.62"/>
  </r>
  <r>
    <d v="2014-03-03T00:00:00"/>
    <x v="0"/>
    <x v="2"/>
    <x v="65"/>
    <x v="10"/>
    <x v="0"/>
    <x v="2"/>
    <s v="Eldon Shelf Savers Cubes and Bins"/>
    <n v="44.67"/>
    <n v="8"/>
    <n v="-10.050000000000001"/>
  </r>
  <r>
    <d v="2014-03-03T00:00:00"/>
    <x v="0"/>
    <x v="2"/>
    <x v="66"/>
    <x v="0"/>
    <x v="0"/>
    <x v="12"/>
    <s v="3.6 Cubic Foot Counter Height Office Refrigerator"/>
    <n v="176.77"/>
    <n v="3"/>
    <n v="-459.61"/>
  </r>
  <r>
    <d v="2014-03-03T00:00:00"/>
    <x v="0"/>
    <x v="2"/>
    <x v="67"/>
    <x v="3"/>
    <x v="1"/>
    <x v="13"/>
    <s v="Bevis Oval Conference Table, Walnut"/>
    <n v="626.35"/>
    <n v="3"/>
    <n v="-23.49"/>
  </r>
  <r>
    <d v="2014-03-04T00:00:00"/>
    <x v="0"/>
    <x v="2"/>
    <x v="68"/>
    <x v="9"/>
    <x v="0"/>
    <x v="2"/>
    <s v="Sensible Storage WireTech Storage Systems"/>
    <n v="354.9"/>
    <n v="5"/>
    <n v="17.75"/>
  </r>
  <r>
    <d v="2014-03-04T00:00:00"/>
    <x v="0"/>
    <x v="2"/>
    <x v="42"/>
    <x v="16"/>
    <x v="0"/>
    <x v="4"/>
    <s v="BIC Brite Liner Highlighters, Chisel Tip"/>
    <n v="15.55"/>
    <n v="3"/>
    <n v="2.33"/>
  </r>
  <r>
    <d v="2014-03-05T00:00:00"/>
    <x v="0"/>
    <x v="2"/>
    <x v="69"/>
    <x v="20"/>
    <x v="0"/>
    <x v="4"/>
    <s v="Newell 345"/>
    <n v="59.52"/>
    <n v="3"/>
    <n v="15.48"/>
  </r>
  <r>
    <d v="2014-03-05T00:00:00"/>
    <x v="0"/>
    <x v="2"/>
    <x v="69"/>
    <x v="20"/>
    <x v="2"/>
    <x v="9"/>
    <s v="Logitech Wireless Gaming Headset G930"/>
    <n v="479.97"/>
    <n v="3"/>
    <n v="177.59"/>
  </r>
  <r>
    <d v="2014-03-05T00:00:00"/>
    <x v="0"/>
    <x v="2"/>
    <x v="69"/>
    <x v="20"/>
    <x v="0"/>
    <x v="14"/>
    <s v="Acme Forged Steel Scissors with Black Enamel Handles"/>
    <n v="18.62"/>
    <n v="2"/>
    <n v="5.4"/>
  </r>
  <r>
    <d v="2014-03-05T00:00:00"/>
    <x v="0"/>
    <x v="2"/>
    <x v="69"/>
    <x v="20"/>
    <x v="0"/>
    <x v="3"/>
    <s v="GBC Wire Binding Combs"/>
    <n v="49.63"/>
    <n v="6"/>
    <n v="16.75"/>
  </r>
  <r>
    <d v="2014-03-05T00:00:00"/>
    <x v="0"/>
    <x v="2"/>
    <x v="69"/>
    <x v="20"/>
    <x v="0"/>
    <x v="0"/>
    <s v="Xerox 1891"/>
    <n v="97.82"/>
    <n v="2"/>
    <n v="45.98"/>
  </r>
  <r>
    <d v="2014-03-07T00:00:00"/>
    <x v="0"/>
    <x v="2"/>
    <x v="48"/>
    <x v="22"/>
    <x v="1"/>
    <x v="5"/>
    <s v="Global Push Button Manager's Chair, Indigo"/>
    <n v="48.71"/>
    <n v="1"/>
    <n v="5.48"/>
  </r>
  <r>
    <d v="2014-03-07T00:00:00"/>
    <x v="0"/>
    <x v="2"/>
    <x v="48"/>
    <x v="22"/>
    <x v="0"/>
    <x v="4"/>
    <s v="Newell 330"/>
    <n v="17.940000000000001"/>
    <n v="3"/>
    <n v="4.66"/>
  </r>
  <r>
    <d v="2014-03-07T00:00:00"/>
    <x v="0"/>
    <x v="2"/>
    <x v="48"/>
    <x v="22"/>
    <x v="0"/>
    <x v="2"/>
    <s v="Carina 42&quot;Hx23 3/4&quot;W Media Storage Unit"/>
    <n v="242.94"/>
    <n v="3"/>
    <n v="4.8600000000000003"/>
  </r>
  <r>
    <d v="2014-03-07T00:00:00"/>
    <x v="0"/>
    <x v="2"/>
    <x v="70"/>
    <x v="22"/>
    <x v="0"/>
    <x v="3"/>
    <s v="Catalog Binders with Expanding Posts"/>
    <n v="107.65"/>
    <n v="2"/>
    <n v="33.64"/>
  </r>
  <r>
    <d v="2014-03-07T00:00:00"/>
    <x v="0"/>
    <x v="2"/>
    <x v="71"/>
    <x v="22"/>
    <x v="0"/>
    <x v="4"/>
    <s v="Newell Chalk Holder"/>
    <n v="20.65"/>
    <n v="5"/>
    <n v="9.5"/>
  </r>
  <r>
    <d v="2014-03-07T00:00:00"/>
    <x v="0"/>
    <x v="2"/>
    <x v="71"/>
    <x v="22"/>
    <x v="0"/>
    <x v="2"/>
    <s v="Contico 72&quot;H Heavy-Duty Storage System"/>
    <n v="204.9"/>
    <n v="5"/>
    <s v="0"/>
  </r>
  <r>
    <d v="2014-03-07T00:00:00"/>
    <x v="0"/>
    <x v="2"/>
    <x v="71"/>
    <x v="22"/>
    <x v="1"/>
    <x v="5"/>
    <s v="Office Star - Task Chair with Contemporary Loop Arms"/>
    <n v="436.7"/>
    <n v="6"/>
    <n v="21.84"/>
  </r>
  <r>
    <d v="2014-03-07T00:00:00"/>
    <x v="0"/>
    <x v="2"/>
    <x v="71"/>
    <x v="22"/>
    <x v="1"/>
    <x v="5"/>
    <s v="Global Leather and Oak Executive Chair, Black"/>
    <n v="481.57"/>
    <n v="2"/>
    <n v="54.18"/>
  </r>
  <r>
    <d v="2014-03-10T00:00:00"/>
    <x v="0"/>
    <x v="2"/>
    <x v="72"/>
    <x v="14"/>
    <x v="0"/>
    <x v="0"/>
    <s v="Geographics Note Cards, Blank, White, 8 1/2&quot; x 11&quot;"/>
    <n v="22.38"/>
    <n v="2"/>
    <n v="10.74"/>
  </r>
  <r>
    <d v="2014-03-10T00:00:00"/>
    <x v="0"/>
    <x v="2"/>
    <x v="73"/>
    <x v="26"/>
    <x v="0"/>
    <x v="2"/>
    <s v="Tennsco 6- and 18-Compartment Lockers"/>
    <n v="636.41"/>
    <n v="3"/>
    <n v="-15.91"/>
  </r>
  <r>
    <d v="2014-03-10T00:00:00"/>
    <x v="0"/>
    <x v="2"/>
    <x v="73"/>
    <x v="26"/>
    <x v="0"/>
    <x v="4"/>
    <s v="BOSTON Ranger #55 Pencil Sharpener, Black"/>
    <n v="83.17"/>
    <n v="4"/>
    <n v="9.36"/>
  </r>
  <r>
    <d v="2014-03-11T00:00:00"/>
    <x v="0"/>
    <x v="2"/>
    <x v="74"/>
    <x v="10"/>
    <x v="1"/>
    <x v="8"/>
    <s v="Eldon Wave Desk Accessories"/>
    <n v="8.32"/>
    <n v="5"/>
    <n v="2.29"/>
  </r>
  <r>
    <d v="2014-03-11T00:00:00"/>
    <x v="0"/>
    <x v="2"/>
    <x v="74"/>
    <x v="10"/>
    <x v="0"/>
    <x v="7"/>
    <s v="Stockwell Push Pins"/>
    <n v="10.46"/>
    <n v="6"/>
    <n v="1.7"/>
  </r>
  <r>
    <d v="2014-03-11T00:00:00"/>
    <x v="0"/>
    <x v="2"/>
    <x v="75"/>
    <x v="20"/>
    <x v="0"/>
    <x v="0"/>
    <s v="Southworth 100% Résumé Paper, 24lb."/>
    <n v="108.92"/>
    <n v="14"/>
    <n v="49.01"/>
  </r>
  <r>
    <d v="2014-03-11T00:00:00"/>
    <x v="0"/>
    <x v="2"/>
    <x v="76"/>
    <x v="5"/>
    <x v="0"/>
    <x v="12"/>
    <s v="Fellowes Premier Superior Surge Suppressor, 10-Outlet, With Phone and Remote"/>
    <n v="146.76"/>
    <n v="3"/>
    <n v="38.159999999999997"/>
  </r>
  <r>
    <d v="2014-03-11T00:00:00"/>
    <x v="0"/>
    <x v="2"/>
    <x v="76"/>
    <x v="5"/>
    <x v="2"/>
    <x v="9"/>
    <s v="Maxell DVD-RAM Discs"/>
    <n v="32.96"/>
    <n v="2"/>
    <n v="14.17"/>
  </r>
  <r>
    <d v="2014-03-11T00:00:00"/>
    <x v="0"/>
    <x v="2"/>
    <x v="76"/>
    <x v="5"/>
    <x v="2"/>
    <x v="6"/>
    <s v="Panasonic KX-TG9471B"/>
    <n v="587.97"/>
    <n v="3"/>
    <n v="164.63"/>
  </r>
  <r>
    <d v="2014-03-11T00:00:00"/>
    <x v="0"/>
    <x v="2"/>
    <x v="76"/>
    <x v="5"/>
    <x v="0"/>
    <x v="0"/>
    <s v="Xerox 198"/>
    <n v="14.94"/>
    <n v="3"/>
    <n v="7.02"/>
  </r>
  <r>
    <d v="2014-03-11T00:00:00"/>
    <x v="0"/>
    <x v="2"/>
    <x v="77"/>
    <x v="3"/>
    <x v="0"/>
    <x v="4"/>
    <s v="Economy #2 Pencils"/>
    <n v="7.98"/>
    <n v="3"/>
    <n v="2.0699999999999998"/>
  </r>
  <r>
    <d v="2014-03-14T00:00:00"/>
    <x v="0"/>
    <x v="2"/>
    <x v="78"/>
    <x v="3"/>
    <x v="0"/>
    <x v="0"/>
    <s v="Xerox 1972"/>
    <n v="10.56"/>
    <n v="2"/>
    <n v="4.75"/>
  </r>
  <r>
    <d v="2014-03-14T00:00:00"/>
    <x v="0"/>
    <x v="2"/>
    <x v="78"/>
    <x v="3"/>
    <x v="0"/>
    <x v="4"/>
    <s v="Avery Hi-Liter Fluorescent Desk Style Markers"/>
    <n v="3.38"/>
    <n v="1"/>
    <n v="1.25"/>
  </r>
  <r>
    <d v="2014-03-14T00:00:00"/>
    <x v="0"/>
    <x v="2"/>
    <x v="79"/>
    <x v="6"/>
    <x v="1"/>
    <x v="5"/>
    <s v="Global Commerce Series High-Back Swivel/Tilt Chairs"/>
    <n v="1139.92"/>
    <n v="4"/>
    <n v="284.98"/>
  </r>
  <r>
    <d v="2014-03-14T00:00:00"/>
    <x v="0"/>
    <x v="2"/>
    <x v="80"/>
    <x v="27"/>
    <x v="0"/>
    <x v="3"/>
    <s v="GBC Wire Binding Combs"/>
    <n v="33.090000000000003"/>
    <n v="4"/>
    <n v="11.17"/>
  </r>
  <r>
    <d v="2014-03-14T00:00:00"/>
    <x v="0"/>
    <x v="2"/>
    <x v="80"/>
    <x v="27"/>
    <x v="0"/>
    <x v="2"/>
    <s v="Carina Double Wide Media Storage Towers in Natural &amp; Black"/>
    <n v="80.98"/>
    <n v="1"/>
    <n v="3.24"/>
  </r>
  <r>
    <d v="2014-03-14T00:00:00"/>
    <x v="0"/>
    <x v="2"/>
    <x v="80"/>
    <x v="27"/>
    <x v="2"/>
    <x v="9"/>
    <s v="Imation 30456 USB Flash Drive 8GB"/>
    <n v="82.8"/>
    <n v="12"/>
    <n v="6.62"/>
  </r>
  <r>
    <d v="2014-03-14T00:00:00"/>
    <x v="0"/>
    <x v="2"/>
    <x v="80"/>
    <x v="27"/>
    <x v="0"/>
    <x v="2"/>
    <s v="Staple magnet"/>
    <n v="21.36"/>
    <n v="2"/>
    <n v="5.77"/>
  </r>
  <r>
    <d v="2014-03-14T00:00:00"/>
    <x v="0"/>
    <x v="2"/>
    <x v="80"/>
    <x v="27"/>
    <x v="0"/>
    <x v="3"/>
    <s v="Premium Transparent Presentation Covers, No Pattern/Clear, 8 1/2&quot; x 11&quot;"/>
    <n v="62.05"/>
    <n v="2"/>
    <n v="20.170000000000002"/>
  </r>
  <r>
    <d v="2014-03-14T00:00:00"/>
    <x v="0"/>
    <x v="2"/>
    <x v="81"/>
    <x v="1"/>
    <x v="2"/>
    <x v="15"/>
    <s v="Hewlett-Packard Deskjet 6540 Color Inkjet Printer"/>
    <n v="574.91"/>
    <n v="2"/>
    <n v="156.05000000000001"/>
  </r>
  <r>
    <d v="2014-03-14T00:00:00"/>
    <x v="0"/>
    <x v="2"/>
    <x v="81"/>
    <x v="1"/>
    <x v="0"/>
    <x v="0"/>
    <s v="Xerox 1963"/>
    <n v="8.4499999999999993"/>
    <n v="2"/>
    <n v="2.64"/>
  </r>
  <r>
    <d v="2014-03-14T00:00:00"/>
    <x v="0"/>
    <x v="2"/>
    <x v="82"/>
    <x v="16"/>
    <x v="0"/>
    <x v="0"/>
    <s v="Xerox 1887"/>
    <n v="91.06"/>
    <n v="6"/>
    <n v="31.87"/>
  </r>
  <r>
    <d v="2014-03-15T00:00:00"/>
    <x v="0"/>
    <x v="2"/>
    <x v="83"/>
    <x v="16"/>
    <x v="0"/>
    <x v="2"/>
    <s v="Hot File 7-Pocket, Floor Stand"/>
    <n v="142.78"/>
    <n v="1"/>
    <n v="17.850000000000001"/>
  </r>
  <r>
    <d v="2014-03-15T00:00:00"/>
    <x v="0"/>
    <x v="2"/>
    <x v="83"/>
    <x v="16"/>
    <x v="1"/>
    <x v="8"/>
    <s v="Eldon Expressions Desk Accessory, Wood Photo Frame, Mahogany"/>
    <n v="45.7"/>
    <n v="3"/>
    <n v="5.14"/>
  </r>
  <r>
    <d v="2014-03-15T00:00:00"/>
    <x v="0"/>
    <x v="2"/>
    <x v="83"/>
    <x v="16"/>
    <x v="0"/>
    <x v="3"/>
    <s v="Insertable Tab Post Binder Dividers"/>
    <n v="7.22"/>
    <n v="3"/>
    <n v="-5.53"/>
  </r>
  <r>
    <d v="2014-03-15T00:00:00"/>
    <x v="0"/>
    <x v="2"/>
    <x v="83"/>
    <x v="16"/>
    <x v="0"/>
    <x v="3"/>
    <s v="GBC VeloBinder Manual Binding System"/>
    <n v="43.19"/>
    <n v="4"/>
    <n v="-31.67"/>
  </r>
  <r>
    <d v="2014-03-15T00:00:00"/>
    <x v="0"/>
    <x v="2"/>
    <x v="83"/>
    <x v="16"/>
    <x v="0"/>
    <x v="0"/>
    <s v="Xerox 1889"/>
    <n v="131.9"/>
    <n v="3"/>
    <n v="47.82"/>
  </r>
  <r>
    <d v="2014-03-16T00:00:00"/>
    <x v="0"/>
    <x v="2"/>
    <x v="61"/>
    <x v="25"/>
    <x v="2"/>
    <x v="6"/>
    <s v="Polycom VoiceStation 500 Conference phone"/>
    <n v="471.92"/>
    <n v="2"/>
    <n v="29.5"/>
  </r>
  <r>
    <d v="2014-03-17T00:00:00"/>
    <x v="0"/>
    <x v="2"/>
    <x v="84"/>
    <x v="28"/>
    <x v="0"/>
    <x v="12"/>
    <s v="Bionaire Personal Warm Mist Humidifier/Vaporizer"/>
    <n v="93.78"/>
    <n v="2"/>
    <n v="36.57"/>
  </r>
  <r>
    <d v="2014-03-17T00:00:00"/>
    <x v="0"/>
    <x v="2"/>
    <x v="84"/>
    <x v="28"/>
    <x v="0"/>
    <x v="0"/>
    <s v="Memo Book, 100 Message Capacity, 5 3/8 x 11"/>
    <n v="47.18"/>
    <n v="7"/>
    <n v="23.59"/>
  </r>
  <r>
    <d v="2014-03-17T00:00:00"/>
    <x v="0"/>
    <x v="2"/>
    <x v="84"/>
    <x v="28"/>
    <x v="0"/>
    <x v="4"/>
    <s v="Newell 35"/>
    <n v="19.68"/>
    <n v="6"/>
    <n v="5.71"/>
  </r>
  <r>
    <d v="2014-03-17T00:00:00"/>
    <x v="0"/>
    <x v="2"/>
    <x v="84"/>
    <x v="28"/>
    <x v="0"/>
    <x v="3"/>
    <s v="Wilson Jones 14 Line Acrylic Coated Pressboard Data Binders"/>
    <n v="53.4"/>
    <n v="10"/>
    <n v="25.1"/>
  </r>
  <r>
    <d v="2014-03-17T00:00:00"/>
    <x v="0"/>
    <x v="2"/>
    <x v="84"/>
    <x v="28"/>
    <x v="0"/>
    <x v="3"/>
    <s v="Avery Non-Stick Heavy Duty View Round Locking Ring Binders"/>
    <n v="35.880000000000003"/>
    <n v="6"/>
    <n v="17.22"/>
  </r>
  <r>
    <d v="2014-03-17T00:00:00"/>
    <x v="0"/>
    <x v="2"/>
    <x v="85"/>
    <x v="20"/>
    <x v="1"/>
    <x v="13"/>
    <s v="Bretford Rectangular Conference Table Tops"/>
    <n v="1579.75"/>
    <n v="7"/>
    <n v="-447.59"/>
  </r>
  <r>
    <d v="2014-03-17T00:00:00"/>
    <x v="0"/>
    <x v="2"/>
    <x v="85"/>
    <x v="20"/>
    <x v="1"/>
    <x v="13"/>
    <s v="Balt Solid Wood Round Tables"/>
    <n v="1071.58"/>
    <n v="4"/>
    <n v="-553.65"/>
  </r>
  <r>
    <d v="2014-03-17T00:00:00"/>
    <x v="0"/>
    <x v="2"/>
    <x v="85"/>
    <x v="20"/>
    <x v="1"/>
    <x v="13"/>
    <s v="Hon 30&quot; x 60&quot; Table with Locking Drawer"/>
    <n v="613.91"/>
    <n v="3"/>
    <n v="-122.78"/>
  </r>
  <r>
    <d v="2014-03-17T00:00:00"/>
    <x v="0"/>
    <x v="2"/>
    <x v="85"/>
    <x v="20"/>
    <x v="0"/>
    <x v="0"/>
    <s v="Xerox 1926"/>
    <n v="34.86"/>
    <n v="7"/>
    <n v="16.38"/>
  </r>
  <r>
    <d v="2014-03-17T00:00:00"/>
    <x v="0"/>
    <x v="2"/>
    <x v="85"/>
    <x v="20"/>
    <x v="0"/>
    <x v="0"/>
    <s v="Xerox 1918"/>
    <n v="155.04"/>
    <n v="4"/>
    <n v="75.97"/>
  </r>
  <r>
    <d v="2014-03-17T00:00:00"/>
    <x v="0"/>
    <x v="2"/>
    <x v="86"/>
    <x v="0"/>
    <x v="0"/>
    <x v="4"/>
    <s v="Newell 333"/>
    <n v="4.45"/>
    <n v="2"/>
    <n v="0.33"/>
  </r>
  <r>
    <d v="2014-03-17T00:00:00"/>
    <x v="0"/>
    <x v="2"/>
    <x v="86"/>
    <x v="0"/>
    <x v="0"/>
    <x v="0"/>
    <s v="Xerox 1966"/>
    <n v="5.18"/>
    <n v="1"/>
    <n v="1.88"/>
  </r>
  <r>
    <d v="2014-03-17T00:00:00"/>
    <x v="0"/>
    <x v="2"/>
    <x v="86"/>
    <x v="0"/>
    <x v="0"/>
    <x v="0"/>
    <s v="Xerox 1967"/>
    <n v="15.55"/>
    <n v="3"/>
    <n v="5.44"/>
  </r>
  <r>
    <d v="2014-03-17T00:00:00"/>
    <x v="0"/>
    <x v="2"/>
    <x v="36"/>
    <x v="29"/>
    <x v="0"/>
    <x v="3"/>
    <s v="Acco Pressboard Covers with Storage Hooks, 9 1/2&quot; x 11&quot;, Executive Red"/>
    <n v="11.43"/>
    <n v="3"/>
    <n v="5.37"/>
  </r>
  <r>
    <d v="2014-03-17T00:00:00"/>
    <x v="0"/>
    <x v="2"/>
    <x v="36"/>
    <x v="29"/>
    <x v="0"/>
    <x v="3"/>
    <s v="GBC Twin Loop Wire Binding Elements, 9/16&quot; Spine, Black"/>
    <n v="30.44"/>
    <n v="2"/>
    <n v="14.92"/>
  </r>
  <r>
    <d v="2014-03-17T00:00:00"/>
    <x v="0"/>
    <x v="2"/>
    <x v="36"/>
    <x v="29"/>
    <x v="0"/>
    <x v="0"/>
    <s v="Xerox 1957"/>
    <n v="12.96"/>
    <n v="2"/>
    <n v="6.35"/>
  </r>
  <r>
    <d v="2014-03-17T00:00:00"/>
    <x v="0"/>
    <x v="2"/>
    <x v="36"/>
    <x v="29"/>
    <x v="0"/>
    <x v="0"/>
    <s v="EcoTones Memo Sheets"/>
    <s v="16"/>
    <n v="4"/>
    <n v="7.68"/>
  </r>
  <r>
    <d v="2014-03-17T00:00:00"/>
    <x v="0"/>
    <x v="2"/>
    <x v="36"/>
    <x v="29"/>
    <x v="0"/>
    <x v="12"/>
    <s v="Belkin 6 Outlet Metallic Surge Strip"/>
    <n v="32.67"/>
    <n v="3"/>
    <n v="8.49"/>
  </r>
  <r>
    <d v="2014-03-17T00:00:00"/>
    <x v="0"/>
    <x v="2"/>
    <x v="87"/>
    <x v="2"/>
    <x v="0"/>
    <x v="0"/>
    <s v="Xerox 1909"/>
    <n v="126.62"/>
    <n v="6"/>
    <n v="41.15"/>
  </r>
  <r>
    <d v="2014-03-18T00:00:00"/>
    <x v="0"/>
    <x v="2"/>
    <x v="88"/>
    <x v="16"/>
    <x v="2"/>
    <x v="15"/>
    <s v="Hewlett-Packard Deskjet 6540 Color Inkjet Printer"/>
    <n v="821.3"/>
    <n v="4"/>
    <n v="-16.43"/>
  </r>
  <r>
    <d v="2014-03-18T00:00:00"/>
    <x v="0"/>
    <x v="2"/>
    <x v="88"/>
    <x v="16"/>
    <x v="2"/>
    <x v="15"/>
    <s v="Cisco TelePresence System EX90 Videoconferencing Unit"/>
    <n v="22638.48"/>
    <n v="6"/>
    <n v="-1811.08"/>
  </r>
  <r>
    <d v="2014-03-18T00:00:00"/>
    <x v="0"/>
    <x v="2"/>
    <x v="88"/>
    <x v="16"/>
    <x v="0"/>
    <x v="0"/>
    <s v="Xerox 195"/>
    <n v="21.38"/>
    <n v="4"/>
    <n v="7.48"/>
  </r>
  <r>
    <d v="2014-03-18T00:00:00"/>
    <x v="0"/>
    <x v="2"/>
    <x v="88"/>
    <x v="16"/>
    <x v="0"/>
    <x v="4"/>
    <s v="Avery Fluorescent Highlighter Four-Color Set"/>
    <n v="8.02"/>
    <n v="3"/>
    <s v="1"/>
  </r>
  <r>
    <d v="2014-03-18T00:00:00"/>
    <x v="0"/>
    <x v="2"/>
    <x v="88"/>
    <x v="16"/>
    <x v="1"/>
    <x v="8"/>
    <s v="Executive Impressions 13&quot; Clairmont Wall Clock"/>
    <n v="30.77"/>
    <n v="2"/>
    <n v="8.08"/>
  </r>
  <r>
    <d v="2014-03-18T00:00:00"/>
    <x v="0"/>
    <x v="2"/>
    <x v="88"/>
    <x v="16"/>
    <x v="0"/>
    <x v="7"/>
    <s v="Staples"/>
    <n v="18.940000000000001"/>
    <n v="3"/>
    <n v="5.92"/>
  </r>
  <r>
    <d v="2014-03-18T00:00:00"/>
    <x v="0"/>
    <x v="2"/>
    <x v="88"/>
    <x v="16"/>
    <x v="1"/>
    <x v="8"/>
    <s v="Dana Fluorescent Magnifying Lamp, White, 36&quot;"/>
    <n v="122.35"/>
    <n v="3"/>
    <n v="15.29"/>
  </r>
  <r>
    <d v="2014-03-18T00:00:00"/>
    <x v="0"/>
    <x v="2"/>
    <x v="89"/>
    <x v="3"/>
    <x v="1"/>
    <x v="11"/>
    <s v="Bush Heritage Pine Collection 5-Shelf Bookcase, Albany Pine Finish, *Special Order"/>
    <n v="1198.33"/>
    <n v="10"/>
    <n v="70.489999999999995"/>
  </r>
  <r>
    <d v="2014-03-18T00:00:00"/>
    <x v="0"/>
    <x v="2"/>
    <x v="90"/>
    <x v="3"/>
    <x v="1"/>
    <x v="8"/>
    <s v="Eldon Cleatmat Chair Mats for Medium Pile Carpets"/>
    <s v="111"/>
    <n v="2"/>
    <n v="14.43"/>
  </r>
  <r>
    <d v="2014-03-18T00:00:00"/>
    <x v="0"/>
    <x v="2"/>
    <x v="90"/>
    <x v="3"/>
    <x v="2"/>
    <x v="15"/>
    <s v="Swingline SM12-08 MicroCut Jam Free Shredder"/>
    <n v="1279.97"/>
    <n v="4"/>
    <n v="415.99"/>
  </r>
  <r>
    <d v="2014-03-18T00:00:00"/>
    <x v="0"/>
    <x v="2"/>
    <x v="90"/>
    <x v="3"/>
    <x v="0"/>
    <x v="2"/>
    <s v="Tennsco 6- and 18-Compartment Lockers"/>
    <n v="1856.19"/>
    <n v="7"/>
    <n v="334.11"/>
  </r>
  <r>
    <d v="2014-03-19T00:00:00"/>
    <x v="0"/>
    <x v="2"/>
    <x v="91"/>
    <x v="16"/>
    <x v="2"/>
    <x v="6"/>
    <s v="Cisco 8x8 Inc. 6753i IP Business Phone System"/>
    <n v="323.98"/>
    <n v="3"/>
    <n v="28.35"/>
  </r>
  <r>
    <d v="2014-03-19T00:00:00"/>
    <x v="0"/>
    <x v="2"/>
    <x v="91"/>
    <x v="16"/>
    <x v="0"/>
    <x v="1"/>
    <s v="Avery 501"/>
    <n v="11.81"/>
    <n v="4"/>
    <n v="3.99"/>
  </r>
  <r>
    <d v="2014-03-19T00:00:00"/>
    <x v="0"/>
    <x v="2"/>
    <x v="91"/>
    <x v="16"/>
    <x v="0"/>
    <x v="2"/>
    <s v="Crate-A-Files"/>
    <n v="26.16"/>
    <n v="3"/>
    <n v="1.96"/>
  </r>
  <r>
    <d v="2014-03-19T00:00:00"/>
    <x v="0"/>
    <x v="2"/>
    <x v="91"/>
    <x v="16"/>
    <x v="0"/>
    <x v="3"/>
    <s v="Avery Flip-Chart Easel Binder, Black"/>
    <n v="33.57"/>
    <n v="5"/>
    <n v="-25.74"/>
  </r>
  <r>
    <d v="2014-03-19T00:00:00"/>
    <x v="0"/>
    <x v="2"/>
    <x v="91"/>
    <x v="16"/>
    <x v="1"/>
    <x v="8"/>
    <s v="Eldon Wave Desk Accessories"/>
    <n v="4.99"/>
    <n v="3"/>
    <n v="1.37"/>
  </r>
  <r>
    <d v="2014-03-19T00:00:00"/>
    <x v="0"/>
    <x v="2"/>
    <x v="91"/>
    <x v="16"/>
    <x v="1"/>
    <x v="8"/>
    <s v="Document Clip Frames"/>
    <n v="20.02"/>
    <n v="3"/>
    <n v="5.5"/>
  </r>
  <r>
    <d v="2014-03-19T00:00:00"/>
    <x v="0"/>
    <x v="2"/>
    <x v="91"/>
    <x v="16"/>
    <x v="2"/>
    <x v="9"/>
    <s v="Logitech Wireless Boombox Speaker - portable - wireless, wired"/>
    <n v="170.24"/>
    <n v="2"/>
    <n v="53.2"/>
  </r>
  <r>
    <d v="2014-03-21T00:00:00"/>
    <x v="0"/>
    <x v="2"/>
    <x v="92"/>
    <x v="10"/>
    <x v="0"/>
    <x v="4"/>
    <s v="Binney &amp; Smith Crayola Metallic Colored Pencils, 8-Color Set"/>
    <n v="7.41"/>
    <n v="2"/>
    <n v="1.2"/>
  </r>
  <r>
    <d v="2014-03-21T00:00:00"/>
    <x v="0"/>
    <x v="2"/>
    <x v="92"/>
    <x v="10"/>
    <x v="0"/>
    <x v="4"/>
    <s v="Binney &amp; Smith inkTank Erasable Desk Highlighter, Chisel Tip, Yellow, 12/Box"/>
    <n v="6.05"/>
    <n v="3"/>
    <n v="1.59"/>
  </r>
  <r>
    <d v="2014-03-21T00:00:00"/>
    <x v="0"/>
    <x v="2"/>
    <x v="93"/>
    <x v="25"/>
    <x v="0"/>
    <x v="2"/>
    <s v="Tennsco Commercial Shelving"/>
    <n v="16.27"/>
    <n v="1"/>
    <n v="-3.86"/>
  </r>
  <r>
    <d v="2014-03-21T00:00:00"/>
    <x v="0"/>
    <x v="2"/>
    <x v="94"/>
    <x v="6"/>
    <x v="2"/>
    <x v="6"/>
    <s v="Samsung Galaxy S4 Active"/>
    <n v="3499.93"/>
    <n v="7"/>
    <n v="909.98"/>
  </r>
  <r>
    <d v="2014-03-21T00:00:00"/>
    <x v="0"/>
    <x v="2"/>
    <x v="94"/>
    <x v="6"/>
    <x v="0"/>
    <x v="1"/>
    <s v="Avery 492"/>
    <n v="14.4"/>
    <n v="5"/>
    <n v="6.62"/>
  </r>
  <r>
    <d v="2014-03-21T00:00:00"/>
    <x v="0"/>
    <x v="2"/>
    <x v="94"/>
    <x v="6"/>
    <x v="0"/>
    <x v="0"/>
    <s v="Xerox 1919"/>
    <n v="122.97"/>
    <n v="3"/>
    <n v="60.26"/>
  </r>
  <r>
    <d v="2014-03-21T00:00:00"/>
    <x v="0"/>
    <x v="2"/>
    <x v="94"/>
    <x v="6"/>
    <x v="0"/>
    <x v="4"/>
    <s v="American Pencil"/>
    <n v="9.32"/>
    <n v="4"/>
    <n v="2.7"/>
  </r>
  <r>
    <d v="2014-03-21T00:00:00"/>
    <x v="0"/>
    <x v="2"/>
    <x v="94"/>
    <x v="6"/>
    <x v="0"/>
    <x v="3"/>
    <s v="Wilson Jones Ledger-Size, Piano-Hinge Binder, 2&quot;, Blue"/>
    <n v="122.94"/>
    <n v="3"/>
    <n v="59.01"/>
  </r>
  <r>
    <d v="2014-03-21T00:00:00"/>
    <x v="0"/>
    <x v="2"/>
    <x v="95"/>
    <x v="15"/>
    <x v="0"/>
    <x v="1"/>
    <s v="Avery 505"/>
    <n v="59.2"/>
    <n v="5"/>
    <n v="22.2"/>
  </r>
  <r>
    <d v="2014-03-21T00:00:00"/>
    <x v="0"/>
    <x v="2"/>
    <x v="95"/>
    <x v="15"/>
    <x v="1"/>
    <x v="8"/>
    <s v="DAX Wood Document Frame"/>
    <n v="32.950000000000003"/>
    <n v="3"/>
    <n v="6.59"/>
  </r>
  <r>
    <d v="2014-03-21T00:00:00"/>
    <x v="0"/>
    <x v="2"/>
    <x v="95"/>
    <x v="15"/>
    <x v="1"/>
    <x v="5"/>
    <s v="Global Highback Leather Tilter in Burgundy"/>
    <n v="218.38"/>
    <n v="3"/>
    <n v="-10.92"/>
  </r>
  <r>
    <d v="2014-03-22T00:00:00"/>
    <x v="0"/>
    <x v="2"/>
    <x v="96"/>
    <x v="25"/>
    <x v="0"/>
    <x v="3"/>
    <s v="C-Line Peel &amp; Stick Add-On Filing Pockets, 8-3/4 x 5-1/8, 10/Pack"/>
    <n v="7.64"/>
    <n v="4"/>
    <n v="-5.86"/>
  </r>
  <r>
    <d v="2014-03-22T00:00:00"/>
    <x v="0"/>
    <x v="2"/>
    <x v="96"/>
    <x v="25"/>
    <x v="0"/>
    <x v="3"/>
    <s v="GBC Prestige Therm-A-Bind Covers"/>
    <n v="51.47"/>
    <n v="5"/>
    <n v="-39.46"/>
  </r>
  <r>
    <d v="2014-03-22T00:00:00"/>
    <x v="0"/>
    <x v="2"/>
    <x v="97"/>
    <x v="12"/>
    <x v="0"/>
    <x v="0"/>
    <s v="Xerox 1951"/>
    <n v="74.349999999999994"/>
    <n v="3"/>
    <n v="23.24"/>
  </r>
  <r>
    <d v="2014-03-22T00:00:00"/>
    <x v="0"/>
    <x v="2"/>
    <x v="97"/>
    <x v="12"/>
    <x v="1"/>
    <x v="5"/>
    <s v="Office Star - Mesh Screen back chair with Vinyl seat"/>
    <n v="314.35000000000002"/>
    <n v="3"/>
    <n v="-35.36"/>
  </r>
  <r>
    <d v="2014-03-22T00:00:00"/>
    <x v="0"/>
    <x v="2"/>
    <x v="98"/>
    <x v="18"/>
    <x v="0"/>
    <x v="4"/>
    <s v="Avery Hi-Liter EverBold Pen Style Fluorescent Highlighters, 4/Pack"/>
    <n v="16.28"/>
    <n v="2"/>
    <n v="6.51"/>
  </r>
  <r>
    <d v="2014-03-23T00:00:00"/>
    <x v="0"/>
    <x v="2"/>
    <x v="99"/>
    <x v="3"/>
    <x v="0"/>
    <x v="2"/>
    <s v="Economy Rollaway Files"/>
    <n v="330.4"/>
    <n v="2"/>
    <n v="85.9"/>
  </r>
  <r>
    <d v="2014-03-23T00:00:00"/>
    <x v="0"/>
    <x v="2"/>
    <x v="99"/>
    <x v="3"/>
    <x v="2"/>
    <x v="6"/>
    <s v="Ooma Telo VoIP Home Phone System"/>
    <n v="604.75"/>
    <n v="6"/>
    <n v="37.799999999999997"/>
  </r>
  <r>
    <d v="2014-03-23T00:00:00"/>
    <x v="0"/>
    <x v="2"/>
    <x v="100"/>
    <x v="16"/>
    <x v="0"/>
    <x v="1"/>
    <s v="Avery 476"/>
    <n v="9.91"/>
    <n v="3"/>
    <n v="3.22"/>
  </r>
  <r>
    <d v="2014-03-24T00:00:00"/>
    <x v="0"/>
    <x v="2"/>
    <x v="101"/>
    <x v="20"/>
    <x v="0"/>
    <x v="0"/>
    <s v="Xerox 190"/>
    <n v="24.9"/>
    <n v="5"/>
    <n v="11.7"/>
  </r>
  <r>
    <d v="2014-03-24T00:00:00"/>
    <x v="0"/>
    <x v="2"/>
    <x v="102"/>
    <x v="3"/>
    <x v="1"/>
    <x v="8"/>
    <s v="DAX Contemporary Wood Frame with Silver Metal Mat, Desktop, 11 x 14 Size"/>
    <n v="40.479999999999997"/>
    <n v="2"/>
    <n v="14.57"/>
  </r>
  <r>
    <d v="2014-03-25T00:00:00"/>
    <x v="0"/>
    <x v="2"/>
    <x v="86"/>
    <x v="20"/>
    <x v="1"/>
    <x v="5"/>
    <s v="Iceberg Nesting Folding Chair, 19w x 6d x 43h"/>
    <n v="366.79"/>
    <n v="7"/>
    <n v="65.209999999999994"/>
  </r>
  <r>
    <d v="2014-03-25T00:00:00"/>
    <x v="0"/>
    <x v="2"/>
    <x v="103"/>
    <x v="3"/>
    <x v="0"/>
    <x v="4"/>
    <s v="Newell 35"/>
    <n v="6.56"/>
    <n v="2"/>
    <n v="1.9"/>
  </r>
  <r>
    <d v="2014-03-25T00:00:00"/>
    <x v="0"/>
    <x v="2"/>
    <x v="103"/>
    <x v="3"/>
    <x v="0"/>
    <x v="4"/>
    <s v="Eberhard Faber 3 1/2&quot; Golf Pencils"/>
    <n v="14.88"/>
    <n v="2"/>
    <n v="3.72"/>
  </r>
  <r>
    <d v="2014-03-25T00:00:00"/>
    <x v="0"/>
    <x v="2"/>
    <x v="103"/>
    <x v="3"/>
    <x v="2"/>
    <x v="9"/>
    <s v="Imation Swivel Flash Drive USB flash drive - 8 GB"/>
    <n v="45.48"/>
    <n v="4"/>
    <n v="15.92"/>
  </r>
  <r>
    <d v="2014-03-25T00:00:00"/>
    <x v="0"/>
    <x v="2"/>
    <x v="103"/>
    <x v="3"/>
    <x v="0"/>
    <x v="4"/>
    <s v="BIC Brite Liner Grip Highlighters, Assorted, 5/Pack"/>
    <n v="25.44"/>
    <n v="6"/>
    <n v="9.92"/>
  </r>
  <r>
    <d v="2014-03-26T00:00:00"/>
    <x v="0"/>
    <x v="2"/>
    <x v="104"/>
    <x v="3"/>
    <x v="2"/>
    <x v="9"/>
    <s v="SanDisk Ultra 32 GB MicroSDHC Class 10 Memory Card"/>
    <n v="66.3"/>
    <n v="3"/>
    <n v="8.6199999999999992"/>
  </r>
  <r>
    <d v="2014-03-26T00:00:00"/>
    <x v="0"/>
    <x v="2"/>
    <x v="105"/>
    <x v="3"/>
    <x v="0"/>
    <x v="4"/>
    <s v="Newell 308"/>
    <n v="3.36"/>
    <n v="2"/>
    <n v="0.84"/>
  </r>
  <r>
    <d v="2014-03-26T00:00:00"/>
    <x v="0"/>
    <x v="2"/>
    <x v="105"/>
    <x v="3"/>
    <x v="0"/>
    <x v="3"/>
    <s v="Wilson Jones Leather-Like Binders with DublLock Round Rings"/>
    <n v="27.94"/>
    <n v="4"/>
    <n v="9.43"/>
  </r>
  <r>
    <d v="2014-03-26T00:00:00"/>
    <x v="0"/>
    <x v="2"/>
    <x v="105"/>
    <x v="3"/>
    <x v="2"/>
    <x v="6"/>
    <s v="Griffin GC17055 Auxiliary Audio Cable"/>
    <n v="28.78"/>
    <n v="2"/>
    <n v="2.88"/>
  </r>
  <r>
    <d v="2014-03-26T00:00:00"/>
    <x v="0"/>
    <x v="2"/>
    <x v="106"/>
    <x v="3"/>
    <x v="0"/>
    <x v="1"/>
    <s v="Smead Alpha-Z Color-Coded Name Labels First Letter Starter Set"/>
    <n v="18.75"/>
    <n v="5"/>
    <s v="9"/>
  </r>
  <r>
    <d v="2014-03-28T00:00:00"/>
    <x v="0"/>
    <x v="2"/>
    <x v="107"/>
    <x v="30"/>
    <x v="0"/>
    <x v="10"/>
    <s v="Poly String Tie Envelopes"/>
    <n v="6.12"/>
    <n v="3"/>
    <n v="2.88"/>
  </r>
  <r>
    <d v="2014-03-28T00:00:00"/>
    <x v="0"/>
    <x v="2"/>
    <x v="107"/>
    <x v="30"/>
    <x v="1"/>
    <x v="13"/>
    <s v="Hon 94000 Series Round Tables"/>
    <n v="1184.72"/>
    <n v="4"/>
    <n v="106.62"/>
  </r>
  <r>
    <d v="2014-03-28T00:00:00"/>
    <x v="0"/>
    <x v="2"/>
    <x v="108"/>
    <x v="31"/>
    <x v="2"/>
    <x v="6"/>
    <s v="AT&amp;T TR1909W"/>
    <n v="302.38"/>
    <n v="3"/>
    <n v="22.68"/>
  </r>
  <r>
    <d v="2014-03-28T00:00:00"/>
    <x v="0"/>
    <x v="2"/>
    <x v="109"/>
    <x v="10"/>
    <x v="1"/>
    <x v="13"/>
    <s v="Chromcraft Bull-Nose Wood Oval Conference Tables &amp; Bases"/>
    <n v="330.59"/>
    <n v="1"/>
    <n v="-143.25"/>
  </r>
  <r>
    <d v="2014-03-29T00:00:00"/>
    <x v="0"/>
    <x v="2"/>
    <x v="110"/>
    <x v="0"/>
    <x v="1"/>
    <x v="13"/>
    <s v="Bush Advantage Collection Racetrack Conference Table"/>
    <n v="890.84"/>
    <n v="3"/>
    <n v="-152.72"/>
  </r>
  <r>
    <d v="2014-03-30T00:00:00"/>
    <x v="0"/>
    <x v="2"/>
    <x v="111"/>
    <x v="20"/>
    <x v="0"/>
    <x v="4"/>
    <s v="Peel-Off China Markers"/>
    <n v="49.65"/>
    <n v="5"/>
    <n v="20.85"/>
  </r>
  <r>
    <d v="2014-03-30T00:00:00"/>
    <x v="0"/>
    <x v="2"/>
    <x v="112"/>
    <x v="22"/>
    <x v="0"/>
    <x v="2"/>
    <s v="Sterilite Show Offs Storage Containers"/>
    <n v="15.84"/>
    <n v="3"/>
    <s v="0"/>
  </r>
  <r>
    <d v="2014-03-30T00:00:00"/>
    <x v="0"/>
    <x v="2"/>
    <x v="112"/>
    <x v="22"/>
    <x v="0"/>
    <x v="1"/>
    <s v="Avery 490"/>
    <n v="44.4"/>
    <n v="3"/>
    <n v="22.2"/>
  </r>
  <r>
    <d v="2014-03-30T00:00:00"/>
    <x v="0"/>
    <x v="2"/>
    <x v="113"/>
    <x v="20"/>
    <x v="0"/>
    <x v="4"/>
    <s v="Sanford EarthWrite Recycled Pencils, Medium Soft, #2"/>
    <n v="10.5"/>
    <n v="5"/>
    <n v="2.94"/>
  </r>
  <r>
    <d v="2014-03-30T00:00:00"/>
    <x v="0"/>
    <x v="2"/>
    <x v="41"/>
    <x v="3"/>
    <x v="1"/>
    <x v="11"/>
    <s v="O'Sullivan Living Dimensions 2-Shelf Bookcases"/>
    <n v="205.67"/>
    <n v="2"/>
    <n v="-12.1"/>
  </r>
  <r>
    <d v="2014-03-30T00:00:00"/>
    <x v="0"/>
    <x v="2"/>
    <x v="114"/>
    <x v="0"/>
    <x v="0"/>
    <x v="10"/>
    <s v="Airmail Envelopes"/>
    <n v="335.72"/>
    <n v="5"/>
    <n v="113.31"/>
  </r>
  <r>
    <d v="2014-03-30T00:00:00"/>
    <x v="0"/>
    <x v="2"/>
    <x v="114"/>
    <x v="0"/>
    <x v="2"/>
    <x v="6"/>
    <s v="Innergie mMini Combo Duo USB Travel Charging Kit"/>
    <n v="251.94"/>
    <n v="7"/>
    <n v="88.18"/>
  </r>
  <r>
    <d v="2014-03-30T00:00:00"/>
    <x v="0"/>
    <x v="2"/>
    <x v="114"/>
    <x v="0"/>
    <x v="1"/>
    <x v="5"/>
    <s v="Global Stack Chair without Arms, Black"/>
    <n v="127.3"/>
    <n v="7"/>
    <n v="-9.09"/>
  </r>
  <r>
    <d v="2014-03-30T00:00:00"/>
    <x v="0"/>
    <x v="2"/>
    <x v="115"/>
    <x v="28"/>
    <x v="0"/>
    <x v="2"/>
    <s v="Space Solutions Commercial Steel Shelving"/>
    <n v="129.30000000000001"/>
    <n v="2"/>
    <n v="6.47"/>
  </r>
  <r>
    <d v="2014-03-31T00:00:00"/>
    <x v="0"/>
    <x v="2"/>
    <x v="116"/>
    <x v="3"/>
    <x v="0"/>
    <x v="3"/>
    <s v="GBC DocuBind 200 Manual Binding Machine"/>
    <n v="673.57"/>
    <n v="2"/>
    <n v="252.59"/>
  </r>
  <r>
    <d v="2014-03-31T00:00:00"/>
    <x v="0"/>
    <x v="2"/>
    <x v="116"/>
    <x v="3"/>
    <x v="0"/>
    <x v="12"/>
    <s v="Fellowes Advanced Computer Series Surge Protectors"/>
    <n v="52.98"/>
    <n v="2"/>
    <n v="14.83"/>
  </r>
  <r>
    <d v="2014-03-31T00:00:00"/>
    <x v="0"/>
    <x v="2"/>
    <x v="117"/>
    <x v="2"/>
    <x v="0"/>
    <x v="3"/>
    <s v="Avery Round Ring Poly Binders"/>
    <n v="0.85"/>
    <n v="1"/>
    <n v="-0.6"/>
  </r>
  <r>
    <d v="2014-03-31T00:00:00"/>
    <x v="0"/>
    <x v="2"/>
    <x v="118"/>
    <x v="1"/>
    <x v="0"/>
    <x v="3"/>
    <s v="Fellowes Black Plastic Comb Bindings"/>
    <n v="8.1300000000000008"/>
    <n v="7"/>
    <n v="-13.83"/>
  </r>
  <r>
    <d v="2014-03-31T00:00:00"/>
    <x v="0"/>
    <x v="2"/>
    <x v="118"/>
    <x v="1"/>
    <x v="2"/>
    <x v="9"/>
    <s v="Kensington SlimBlade Notebook Wireless Mouse with Nano Receiver"/>
    <n v="79.98"/>
    <n v="2"/>
    <s v="14"/>
  </r>
  <r>
    <d v="2014-03-31T00:00:00"/>
    <x v="0"/>
    <x v="2"/>
    <x v="119"/>
    <x v="16"/>
    <x v="0"/>
    <x v="3"/>
    <s v="Avery Hole Reinforcements"/>
    <n v="1.87"/>
    <n v="1"/>
    <n v="-1.31"/>
  </r>
  <r>
    <d v="2014-03-31T00:00:00"/>
    <x v="0"/>
    <x v="2"/>
    <x v="120"/>
    <x v="16"/>
    <x v="1"/>
    <x v="5"/>
    <s v="Global Leather Highback Executive Chair with Pneumatic Height Adjustment, Black"/>
    <n v="1125.49"/>
    <n v="7"/>
    <n v="98.48"/>
  </r>
  <r>
    <d v="2014-03-31T00:00:00"/>
    <x v="0"/>
    <x v="2"/>
    <x v="120"/>
    <x v="16"/>
    <x v="0"/>
    <x v="3"/>
    <s v="Ibico Plastic and Wire Spiral Binding Combs"/>
    <n v="12.65"/>
    <n v="5"/>
    <n v="-10.119999999999999"/>
  </r>
  <r>
    <d v="2014-03-31T00:00:00"/>
    <x v="0"/>
    <x v="2"/>
    <x v="120"/>
    <x v="16"/>
    <x v="0"/>
    <x v="4"/>
    <s v="Binney &amp; Smith inkTank Erasable Desk Highlighter, Chisel Tip, Yellow, 12/Box"/>
    <n v="4.03"/>
    <n v="2"/>
    <n v="1.06"/>
  </r>
  <r>
    <d v="2014-04-01T00:00:00"/>
    <x v="0"/>
    <x v="3"/>
    <x v="111"/>
    <x v="3"/>
    <x v="0"/>
    <x v="1"/>
    <s v="Avery 490"/>
    <n v="29.6"/>
    <n v="2"/>
    <n v="14.8"/>
  </r>
  <r>
    <d v="2014-04-01T00:00:00"/>
    <x v="0"/>
    <x v="3"/>
    <x v="111"/>
    <x v="3"/>
    <x v="0"/>
    <x v="3"/>
    <s v="Pressboard Data Binder, Crimson, 12&quot; X 8 1/2&quot;"/>
    <n v="17.09"/>
    <n v="4"/>
    <n v="5.55"/>
  </r>
  <r>
    <d v="2014-04-01T00:00:00"/>
    <x v="0"/>
    <x v="3"/>
    <x v="121"/>
    <x v="32"/>
    <x v="0"/>
    <x v="2"/>
    <s v="Rogers Profile Extra Capacity Storage Tub"/>
    <n v="66.959999999999994"/>
    <n v="4"/>
    <n v="2.68"/>
  </r>
  <r>
    <d v="2014-04-01T00:00:00"/>
    <x v="0"/>
    <x v="3"/>
    <x v="121"/>
    <x v="32"/>
    <x v="0"/>
    <x v="3"/>
    <s v="Zipper Ring Binder Pockets"/>
    <n v="6.24"/>
    <n v="2"/>
    <n v="3.06"/>
  </r>
  <r>
    <d v="2014-04-02T00:00:00"/>
    <x v="0"/>
    <x v="3"/>
    <x v="122"/>
    <x v="4"/>
    <x v="0"/>
    <x v="0"/>
    <s v="Xerox 1990"/>
    <n v="15.84"/>
    <n v="3"/>
    <n v="7.13"/>
  </r>
  <r>
    <d v="2014-04-02T00:00:00"/>
    <x v="0"/>
    <x v="3"/>
    <x v="122"/>
    <x v="4"/>
    <x v="2"/>
    <x v="6"/>
    <s v="Motorola Droid Maxx"/>
    <n v="1049.93"/>
    <n v="7"/>
    <n v="293.98"/>
  </r>
  <r>
    <d v="2014-04-02T00:00:00"/>
    <x v="0"/>
    <x v="3"/>
    <x v="122"/>
    <x v="4"/>
    <x v="0"/>
    <x v="12"/>
    <s v="Euro-Pro Shark Turbo Vacuum"/>
    <n v="154.9"/>
    <n v="5"/>
    <n v="40.270000000000003"/>
  </r>
  <r>
    <d v="2014-04-02T00:00:00"/>
    <x v="0"/>
    <x v="3"/>
    <x v="66"/>
    <x v="0"/>
    <x v="0"/>
    <x v="0"/>
    <s v="Xerox 1898"/>
    <n v="26.72"/>
    <n v="5"/>
    <n v="9.35"/>
  </r>
  <r>
    <d v="2014-04-02T00:00:00"/>
    <x v="0"/>
    <x v="3"/>
    <x v="66"/>
    <x v="0"/>
    <x v="0"/>
    <x v="0"/>
    <s v="Xerox 1947"/>
    <n v="33.49"/>
    <n v="7"/>
    <n v="10.47"/>
  </r>
  <r>
    <d v="2014-04-02T00:00:00"/>
    <x v="0"/>
    <x v="3"/>
    <x v="123"/>
    <x v="6"/>
    <x v="1"/>
    <x v="8"/>
    <s v="Luxo Adjustable Task Clamp Lamp"/>
    <n v="177.68"/>
    <n v="2"/>
    <n v="46.2"/>
  </r>
  <r>
    <d v="2014-04-03T00:00:00"/>
    <x v="0"/>
    <x v="3"/>
    <x v="124"/>
    <x v="3"/>
    <x v="0"/>
    <x v="10"/>
    <s v="Staple envelope"/>
    <n v="11.16"/>
    <n v="2"/>
    <n v="5.58"/>
  </r>
  <r>
    <d v="2014-04-03T00:00:00"/>
    <x v="0"/>
    <x v="3"/>
    <x v="124"/>
    <x v="3"/>
    <x v="2"/>
    <x v="9"/>
    <s v="Enermax Briskie RF Wireless Keyboard and Mouse Combo"/>
    <n v="62.31"/>
    <n v="3"/>
    <n v="22.43"/>
  </r>
  <r>
    <d v="2014-04-03T00:00:00"/>
    <x v="0"/>
    <x v="3"/>
    <x v="124"/>
    <x v="3"/>
    <x v="2"/>
    <x v="9"/>
    <s v="Logitech G600 MMO Gaming Mouse"/>
    <n v="159.97999999999999"/>
    <n v="2"/>
    <n v="57.59"/>
  </r>
  <r>
    <d v="2014-04-04T00:00:00"/>
    <x v="0"/>
    <x v="3"/>
    <x v="125"/>
    <x v="3"/>
    <x v="0"/>
    <x v="1"/>
    <s v="Avery 518"/>
    <n v="18.899999999999999"/>
    <n v="6"/>
    <n v="9.07"/>
  </r>
  <r>
    <d v="2014-04-04T00:00:00"/>
    <x v="0"/>
    <x v="3"/>
    <x v="102"/>
    <x v="14"/>
    <x v="1"/>
    <x v="8"/>
    <s v="Advantus Panel Wall Acrylic Frame"/>
    <n v="5.47"/>
    <n v="1"/>
    <n v="2.35"/>
  </r>
  <r>
    <d v="2014-04-04T00:00:00"/>
    <x v="0"/>
    <x v="3"/>
    <x v="102"/>
    <x v="14"/>
    <x v="0"/>
    <x v="4"/>
    <s v="Newell 319"/>
    <n v="79.36"/>
    <n v="4"/>
    <n v="23.81"/>
  </r>
  <r>
    <d v="2014-04-04T00:00:00"/>
    <x v="0"/>
    <x v="3"/>
    <x v="126"/>
    <x v="3"/>
    <x v="0"/>
    <x v="3"/>
    <s v="Avery Non-Stick Binders"/>
    <n v="7.18"/>
    <n v="2"/>
    <n v="2.25"/>
  </r>
  <r>
    <d v="2014-04-04T00:00:00"/>
    <x v="0"/>
    <x v="3"/>
    <x v="127"/>
    <x v="8"/>
    <x v="0"/>
    <x v="2"/>
    <s v="Safco Commercial Shelving"/>
    <n v="232.55"/>
    <n v="5"/>
    <n v="9.3000000000000007"/>
  </r>
  <r>
    <d v="2014-04-04T00:00:00"/>
    <x v="0"/>
    <x v="3"/>
    <x v="127"/>
    <x v="8"/>
    <x v="2"/>
    <x v="9"/>
    <s v="Logitech Wireless Marathon Mouse M705"/>
    <n v="99.98"/>
    <n v="2"/>
    <n v="42.99"/>
  </r>
  <r>
    <d v="2014-04-04T00:00:00"/>
    <x v="0"/>
    <x v="3"/>
    <x v="127"/>
    <x v="8"/>
    <x v="0"/>
    <x v="0"/>
    <s v="Xerox 209"/>
    <n v="19.440000000000001"/>
    <n v="3"/>
    <n v="9.33"/>
  </r>
  <r>
    <d v="2014-04-04T00:00:00"/>
    <x v="0"/>
    <x v="3"/>
    <x v="127"/>
    <x v="8"/>
    <x v="0"/>
    <x v="0"/>
    <s v="Xerox 1966"/>
    <n v="12.96"/>
    <n v="2"/>
    <n v="6.35"/>
  </r>
  <r>
    <d v="2014-04-05T00:00:00"/>
    <x v="0"/>
    <x v="3"/>
    <x v="128"/>
    <x v="20"/>
    <x v="0"/>
    <x v="0"/>
    <s v="Eaton Premium Continuous-Feed Paper, 25% Cotton, Letter Size, White, 1000 Shts/Box"/>
    <n v="55.48"/>
    <n v="1"/>
    <n v="26.63"/>
  </r>
  <r>
    <d v="2014-04-05T00:00:00"/>
    <x v="0"/>
    <x v="3"/>
    <x v="129"/>
    <x v="6"/>
    <x v="0"/>
    <x v="4"/>
    <s v="Crayola Colored Pencils"/>
    <n v="22.96"/>
    <n v="7"/>
    <n v="7.58"/>
  </r>
  <r>
    <d v="2014-04-05T00:00:00"/>
    <x v="0"/>
    <x v="3"/>
    <x v="129"/>
    <x v="6"/>
    <x v="2"/>
    <x v="6"/>
    <s v="AT&amp;T CL82213"/>
    <n v="28.99"/>
    <n v="1"/>
    <n v="8.41"/>
  </r>
  <r>
    <d v="2014-04-05T00:00:00"/>
    <x v="0"/>
    <x v="3"/>
    <x v="129"/>
    <x v="6"/>
    <x v="0"/>
    <x v="0"/>
    <s v="Xerox 1957"/>
    <n v="12.96"/>
    <n v="2"/>
    <n v="6.35"/>
  </r>
  <r>
    <d v="2014-04-05T00:00:00"/>
    <x v="0"/>
    <x v="3"/>
    <x v="129"/>
    <x v="6"/>
    <x v="0"/>
    <x v="4"/>
    <s v="Newell 321"/>
    <n v="22.96"/>
    <n v="7"/>
    <n v="6.66"/>
  </r>
  <r>
    <d v="2014-04-05T00:00:00"/>
    <x v="0"/>
    <x v="3"/>
    <x v="129"/>
    <x v="6"/>
    <x v="0"/>
    <x v="14"/>
    <s v="Martin Yale Chadless Opener Electric Letter Opener"/>
    <n v="4164.05"/>
    <n v="5"/>
    <n v="83.28"/>
  </r>
  <r>
    <d v="2014-04-05T00:00:00"/>
    <x v="0"/>
    <x v="3"/>
    <x v="130"/>
    <x v="1"/>
    <x v="0"/>
    <x v="2"/>
    <s v="Tenex File Box, Personal Filing Tote with Lid, Black"/>
    <n v="49.63"/>
    <n v="4"/>
    <n v="3.72"/>
  </r>
  <r>
    <d v="2014-04-05T00:00:00"/>
    <x v="0"/>
    <x v="3"/>
    <x v="130"/>
    <x v="1"/>
    <x v="0"/>
    <x v="2"/>
    <s v="Adjustable Personal File Tote"/>
    <n v="52.1"/>
    <n v="4"/>
    <n v="3.91"/>
  </r>
  <r>
    <d v="2014-04-05T00:00:00"/>
    <x v="0"/>
    <x v="3"/>
    <x v="131"/>
    <x v="14"/>
    <x v="0"/>
    <x v="4"/>
    <s v="Stanley Contemporary Battery Pencil Sharpeners"/>
    <n v="26.7"/>
    <n v="2"/>
    <n v="7.48"/>
  </r>
  <r>
    <d v="2014-04-05T00:00:00"/>
    <x v="0"/>
    <x v="3"/>
    <x v="131"/>
    <x v="14"/>
    <x v="0"/>
    <x v="3"/>
    <s v="Fellowes Twister Kit, Gray/Clear, 3/pkg"/>
    <n v="40.200000000000003"/>
    <n v="5"/>
    <n v="18.09"/>
  </r>
  <r>
    <d v="2014-04-05T00:00:00"/>
    <x v="0"/>
    <x v="3"/>
    <x v="131"/>
    <x v="14"/>
    <x v="0"/>
    <x v="4"/>
    <s v="Binney &amp; Smith Crayola Metallic Colored Pencils, 8-Color Set"/>
    <n v="13.89"/>
    <n v="3"/>
    <n v="4.58"/>
  </r>
  <r>
    <d v="2014-04-05T00:00:00"/>
    <x v="0"/>
    <x v="3"/>
    <x v="131"/>
    <x v="14"/>
    <x v="0"/>
    <x v="2"/>
    <s v="Space Solutions HD Industrial Steel Shelving."/>
    <n v="689.82"/>
    <n v="6"/>
    <n v="20.69"/>
  </r>
  <r>
    <d v="2014-04-05T00:00:00"/>
    <x v="0"/>
    <x v="3"/>
    <x v="132"/>
    <x v="5"/>
    <x v="0"/>
    <x v="3"/>
    <s v="Ibico Standard Transparent Covers"/>
    <n v="115.36"/>
    <n v="7"/>
    <n v="56.53"/>
  </r>
  <r>
    <d v="2014-04-06T00:00:00"/>
    <x v="0"/>
    <x v="3"/>
    <x v="133"/>
    <x v="2"/>
    <x v="0"/>
    <x v="3"/>
    <s v="Large Capacity Hanging Post Binders"/>
    <n v="44.91"/>
    <n v="6"/>
    <n v="-35.93"/>
  </r>
  <r>
    <d v="2014-04-06T00:00:00"/>
    <x v="0"/>
    <x v="3"/>
    <x v="26"/>
    <x v="2"/>
    <x v="0"/>
    <x v="14"/>
    <s v="Martin-Yale Premier Letter Opener"/>
    <n v="10.3"/>
    <n v="1"/>
    <n v="-2.19"/>
  </r>
  <r>
    <d v="2014-04-06T00:00:00"/>
    <x v="0"/>
    <x v="3"/>
    <x v="26"/>
    <x v="2"/>
    <x v="1"/>
    <x v="13"/>
    <s v="KI Adjustable-Height Table"/>
    <n v="154.76"/>
    <n v="3"/>
    <n v="-36.11"/>
  </r>
  <r>
    <d v="2014-04-06T00:00:00"/>
    <x v="0"/>
    <x v="3"/>
    <x v="26"/>
    <x v="2"/>
    <x v="2"/>
    <x v="9"/>
    <s v="Imation Secure+ Hardware Encrypted USB 2.0 Flash Drive; 16GB"/>
    <n v="116.78"/>
    <n v="2"/>
    <n v="21.9"/>
  </r>
  <r>
    <d v="2014-04-06T00:00:00"/>
    <x v="0"/>
    <x v="3"/>
    <x v="134"/>
    <x v="22"/>
    <x v="1"/>
    <x v="13"/>
    <s v="Chromcraft Bull-Nose Wood Round Conference Table Top, Wood Base"/>
    <n v="653.54999999999995"/>
    <n v="3"/>
    <n v="111.1"/>
  </r>
  <r>
    <d v="2014-04-06T00:00:00"/>
    <x v="0"/>
    <x v="3"/>
    <x v="134"/>
    <x v="22"/>
    <x v="2"/>
    <x v="9"/>
    <s v="Kingston Digital DataTraveler 32GB USB 2.0"/>
    <n v="33.9"/>
    <n v="2"/>
    <n v="2.0299999999999998"/>
  </r>
  <r>
    <d v="2014-04-06T00:00:00"/>
    <x v="0"/>
    <x v="3"/>
    <x v="135"/>
    <x v="3"/>
    <x v="1"/>
    <x v="8"/>
    <s v="Tenex B1-RE Series Chair Mats for Low Pile Carpets"/>
    <n v="91.96"/>
    <n v="2"/>
    <n v="15.63"/>
  </r>
  <r>
    <d v="2014-04-06T00:00:00"/>
    <x v="0"/>
    <x v="3"/>
    <x v="135"/>
    <x v="3"/>
    <x v="1"/>
    <x v="8"/>
    <s v="C-Line Cubicle Keepers Polyproplyene Holder With Velcro Backings"/>
    <n v="33.11"/>
    <n v="7"/>
    <n v="12.91"/>
  </r>
  <r>
    <d v="2014-04-06T00:00:00"/>
    <x v="0"/>
    <x v="3"/>
    <x v="135"/>
    <x v="3"/>
    <x v="0"/>
    <x v="0"/>
    <s v="Xerox 211"/>
    <n v="19.440000000000001"/>
    <n v="3"/>
    <n v="9.33"/>
  </r>
  <r>
    <d v="2014-04-06T00:00:00"/>
    <x v="0"/>
    <x v="3"/>
    <x v="135"/>
    <x v="3"/>
    <x v="0"/>
    <x v="0"/>
    <s v="Xerox 194"/>
    <n v="55.48"/>
    <n v="1"/>
    <n v="26.63"/>
  </r>
  <r>
    <d v="2014-04-06T00:00:00"/>
    <x v="0"/>
    <x v="3"/>
    <x v="136"/>
    <x v="3"/>
    <x v="0"/>
    <x v="4"/>
    <s v="Boston Home &amp; Office Model 2000 Electric Pencil Sharpeners"/>
    <n v="70.95"/>
    <n v="3"/>
    <n v="18.45"/>
  </r>
  <r>
    <d v="2014-04-06T00:00:00"/>
    <x v="0"/>
    <x v="3"/>
    <x v="136"/>
    <x v="3"/>
    <x v="0"/>
    <x v="3"/>
    <s v="Avery Trapezoid Ring Binder, 3&quot; Capacity, Black, 1040 sheets"/>
    <n v="65.569999999999993"/>
    <n v="2"/>
    <n v="23.77"/>
  </r>
  <r>
    <d v="2014-04-06T00:00:00"/>
    <x v="0"/>
    <x v="3"/>
    <x v="136"/>
    <x v="3"/>
    <x v="2"/>
    <x v="9"/>
    <s v="Razer Kraken 7.1 Surround Sound Over Ear USB Gaming Headset"/>
    <n v="299.97000000000003"/>
    <n v="3"/>
    <n v="131.99"/>
  </r>
  <r>
    <d v="2014-04-07T00:00:00"/>
    <x v="0"/>
    <x v="3"/>
    <x v="137"/>
    <x v="33"/>
    <x v="1"/>
    <x v="8"/>
    <s v="Stacking Tray, Side-Loading, Legal, Smoke"/>
    <n v="8.9600000000000009"/>
    <n v="2"/>
    <n v="2.78"/>
  </r>
  <r>
    <d v="2014-04-07T00:00:00"/>
    <x v="0"/>
    <x v="3"/>
    <x v="138"/>
    <x v="9"/>
    <x v="2"/>
    <x v="6"/>
    <s v="AT&amp;T TR1909W"/>
    <n v="629.95000000000005"/>
    <n v="5"/>
    <n v="163.79"/>
  </r>
  <r>
    <d v="2014-04-07T00:00:00"/>
    <x v="0"/>
    <x v="3"/>
    <x v="138"/>
    <x v="9"/>
    <x v="0"/>
    <x v="0"/>
    <s v="Xerox 1945"/>
    <n v="122.97"/>
    <n v="3"/>
    <n v="60.26"/>
  </r>
  <r>
    <d v="2014-04-07T00:00:00"/>
    <x v="0"/>
    <x v="3"/>
    <x v="139"/>
    <x v="4"/>
    <x v="0"/>
    <x v="0"/>
    <s v="Xerox 226"/>
    <n v="58.32"/>
    <n v="9"/>
    <n v="27.99"/>
  </r>
  <r>
    <d v="2014-04-07T00:00:00"/>
    <x v="0"/>
    <x v="3"/>
    <x v="139"/>
    <x v="4"/>
    <x v="2"/>
    <x v="6"/>
    <s v="RCA Visys Integrated PBX 8-Line Router"/>
    <n v="200.97"/>
    <n v="3"/>
    <n v="50.24"/>
  </r>
  <r>
    <d v="2014-04-08T00:00:00"/>
    <x v="0"/>
    <x v="3"/>
    <x v="140"/>
    <x v="12"/>
    <x v="0"/>
    <x v="7"/>
    <s v="Binder Clips by OIC"/>
    <n v="2.37"/>
    <n v="2"/>
    <n v="0.83"/>
  </r>
  <r>
    <d v="2014-04-08T00:00:00"/>
    <x v="0"/>
    <x v="3"/>
    <x v="140"/>
    <x v="12"/>
    <x v="0"/>
    <x v="0"/>
    <s v="Things To Do Today Spiral Book"/>
    <n v="19.010000000000002"/>
    <n v="3"/>
    <n v="6.89"/>
  </r>
  <r>
    <d v="2014-04-08T00:00:00"/>
    <x v="0"/>
    <x v="3"/>
    <x v="141"/>
    <x v="33"/>
    <x v="1"/>
    <x v="13"/>
    <s v="SAFCO PlanMaster Boards, 60w x 37-1/2d, White Melamine"/>
    <n v="1215.92"/>
    <n v="8"/>
    <n v="316.14"/>
  </r>
  <r>
    <d v="2014-04-08T00:00:00"/>
    <x v="0"/>
    <x v="3"/>
    <x v="142"/>
    <x v="12"/>
    <x v="0"/>
    <x v="7"/>
    <s v="Alliance Super-Size Bands, Assorted Sizes"/>
    <n v="49.79"/>
    <n v="8"/>
    <n v="-11.83"/>
  </r>
  <r>
    <d v="2014-04-08T00:00:00"/>
    <x v="0"/>
    <x v="3"/>
    <x v="39"/>
    <x v="3"/>
    <x v="1"/>
    <x v="13"/>
    <s v="Bevis 36 x 72 Conference Tables"/>
    <n v="99.59"/>
    <n v="1"/>
    <n v="2.4900000000000002"/>
  </r>
  <r>
    <d v="2014-04-08T00:00:00"/>
    <x v="0"/>
    <x v="3"/>
    <x v="39"/>
    <x v="3"/>
    <x v="2"/>
    <x v="9"/>
    <s v="Logitech Wireless Headset h800"/>
    <n v="399.96"/>
    <n v="4"/>
    <n v="139.99"/>
  </r>
  <r>
    <d v="2014-04-08T00:00:00"/>
    <x v="0"/>
    <x v="3"/>
    <x v="143"/>
    <x v="10"/>
    <x v="1"/>
    <x v="13"/>
    <s v="Riverside Furniture Stanwyck Manor Table Series"/>
    <n v="172.11"/>
    <n v="1"/>
    <n v="-94.66"/>
  </r>
  <r>
    <d v="2014-04-11T00:00:00"/>
    <x v="0"/>
    <x v="3"/>
    <x v="144"/>
    <x v="16"/>
    <x v="0"/>
    <x v="7"/>
    <s v="Acco Banker's Clasps, 5 3/4&quot;-Long"/>
    <n v="6.91"/>
    <n v="3"/>
    <n v="2.33"/>
  </r>
  <r>
    <d v="2014-04-11T00:00:00"/>
    <x v="0"/>
    <x v="3"/>
    <x v="144"/>
    <x v="16"/>
    <x v="2"/>
    <x v="9"/>
    <s v="Logitech Wireless Gaming Headset G930"/>
    <n v="383.98"/>
    <n v="3"/>
    <n v="81.59"/>
  </r>
  <r>
    <d v="2014-04-11T00:00:00"/>
    <x v="0"/>
    <x v="3"/>
    <x v="144"/>
    <x v="16"/>
    <x v="0"/>
    <x v="0"/>
    <s v="Xerox 224"/>
    <n v="10.37"/>
    <n v="2"/>
    <n v="3.63"/>
  </r>
  <r>
    <d v="2014-04-11T00:00:00"/>
    <x v="0"/>
    <x v="3"/>
    <x v="144"/>
    <x v="16"/>
    <x v="2"/>
    <x v="9"/>
    <s v="Logitech Wireless Anywhere Mouse MX for PC and Mac"/>
    <n v="335.94"/>
    <n v="7"/>
    <n v="41.99"/>
  </r>
  <r>
    <d v="2014-04-11T00:00:00"/>
    <x v="0"/>
    <x v="3"/>
    <x v="145"/>
    <x v="34"/>
    <x v="0"/>
    <x v="3"/>
    <s v="GBC Personal VeloBind Strips"/>
    <n v="9.58"/>
    <n v="1"/>
    <n v="3.35"/>
  </r>
  <r>
    <d v="2014-04-11T00:00:00"/>
    <x v="0"/>
    <x v="3"/>
    <x v="146"/>
    <x v="0"/>
    <x v="2"/>
    <x v="6"/>
    <s v="Jawbone JAMBOX Wireless Bluetooth Speaker"/>
    <n v="758.35"/>
    <n v="6"/>
    <n v="265.42"/>
  </r>
  <r>
    <d v="2014-04-11T00:00:00"/>
    <x v="0"/>
    <x v="3"/>
    <x v="147"/>
    <x v="35"/>
    <x v="0"/>
    <x v="2"/>
    <s v="Eldon Simplefile Box Office"/>
    <n v="87.08"/>
    <n v="7"/>
    <n v="24.38"/>
  </r>
  <r>
    <d v="2014-04-11T00:00:00"/>
    <x v="0"/>
    <x v="3"/>
    <x v="147"/>
    <x v="35"/>
    <x v="2"/>
    <x v="6"/>
    <s v="AT&amp;T SB67148 SynJ"/>
    <n v="105.58"/>
    <n v="2"/>
    <n v="9.24"/>
  </r>
  <r>
    <d v="2014-04-11T00:00:00"/>
    <x v="0"/>
    <x v="3"/>
    <x v="147"/>
    <x v="35"/>
    <x v="2"/>
    <x v="9"/>
    <s v="Memorex Mini Travel Drive 64 GB USB 2.0 Flash Drive"/>
    <n v="217.44"/>
    <n v="6"/>
    <n v="91.32"/>
  </r>
  <r>
    <d v="2014-04-12T00:00:00"/>
    <x v="0"/>
    <x v="3"/>
    <x v="148"/>
    <x v="3"/>
    <x v="2"/>
    <x v="6"/>
    <s v="Pyle PMP37LED"/>
    <n v="1075.0899999999999"/>
    <n v="14"/>
    <n v="94.07"/>
  </r>
  <r>
    <d v="2014-04-12T00:00:00"/>
    <x v="0"/>
    <x v="3"/>
    <x v="148"/>
    <x v="3"/>
    <x v="2"/>
    <x v="6"/>
    <s v="AT&amp;T 1080 Corded phone"/>
    <n v="438.37"/>
    <n v="4"/>
    <n v="38.36"/>
  </r>
  <r>
    <d v="2014-04-12T00:00:00"/>
    <x v="0"/>
    <x v="3"/>
    <x v="148"/>
    <x v="3"/>
    <x v="0"/>
    <x v="3"/>
    <s v="Recycled Pressboard Report Cover with Reinforced Top Hinge"/>
    <n v="18.09"/>
    <n v="7"/>
    <n v="6.56"/>
  </r>
  <r>
    <d v="2014-04-12T00:00:00"/>
    <x v="0"/>
    <x v="3"/>
    <x v="148"/>
    <x v="3"/>
    <x v="1"/>
    <x v="11"/>
    <s v="O'Sullivan Living Dimensions 2-Shelf Bookcases"/>
    <n v="308.5"/>
    <n v="3"/>
    <n v="-18.149999999999999"/>
  </r>
  <r>
    <d v="2014-04-12T00:00:00"/>
    <x v="0"/>
    <x v="3"/>
    <x v="149"/>
    <x v="18"/>
    <x v="0"/>
    <x v="0"/>
    <s v="Xerox 213"/>
    <n v="32.4"/>
    <n v="5"/>
    <n v="15.55"/>
  </r>
  <r>
    <d v="2014-04-12T00:00:00"/>
    <x v="0"/>
    <x v="3"/>
    <x v="150"/>
    <x v="3"/>
    <x v="0"/>
    <x v="4"/>
    <s v="Prismacolor Color Pencil Set"/>
    <n v="39.68"/>
    <n v="2"/>
    <n v="16.27"/>
  </r>
  <r>
    <d v="2014-04-13T00:00:00"/>
    <x v="0"/>
    <x v="3"/>
    <x v="104"/>
    <x v="2"/>
    <x v="0"/>
    <x v="4"/>
    <s v="Newell 314"/>
    <n v="17.86"/>
    <n v="4"/>
    <n v="1.1200000000000001"/>
  </r>
  <r>
    <d v="2014-04-13T00:00:00"/>
    <x v="0"/>
    <x v="3"/>
    <x v="104"/>
    <x v="2"/>
    <x v="0"/>
    <x v="3"/>
    <s v="Fellowes PB200 Plastic Comb Binding Machine"/>
    <n v="509.97"/>
    <n v="10"/>
    <n v="-407.98"/>
  </r>
  <r>
    <d v="2014-04-13T00:00:00"/>
    <x v="0"/>
    <x v="3"/>
    <x v="104"/>
    <x v="2"/>
    <x v="0"/>
    <x v="7"/>
    <s v="Staples"/>
    <n v="30.99"/>
    <n v="13"/>
    <n v="10.07"/>
  </r>
  <r>
    <d v="2014-04-13T00:00:00"/>
    <x v="0"/>
    <x v="3"/>
    <x v="104"/>
    <x v="2"/>
    <x v="2"/>
    <x v="6"/>
    <s v="Square Credit Card Reader, 4 1/2&quot; x 4 1/2&quot; x 1&quot;, White"/>
    <n v="71.930000000000007"/>
    <n v="12"/>
    <n v="8.39"/>
  </r>
  <r>
    <d v="2014-04-13T00:00:00"/>
    <x v="0"/>
    <x v="3"/>
    <x v="151"/>
    <x v="36"/>
    <x v="0"/>
    <x v="1"/>
    <s v="Avery 479"/>
    <n v="7.83"/>
    <n v="3"/>
    <n v="3.6"/>
  </r>
  <r>
    <d v="2014-04-15T00:00:00"/>
    <x v="0"/>
    <x v="3"/>
    <x v="152"/>
    <x v="3"/>
    <x v="0"/>
    <x v="12"/>
    <s v="Belkin F9G930V10-GRY 9 Outlet Surge"/>
    <n v="106.96"/>
    <n v="2"/>
    <n v="31.02"/>
  </r>
  <r>
    <d v="2014-04-15T00:00:00"/>
    <x v="0"/>
    <x v="3"/>
    <x v="152"/>
    <x v="3"/>
    <x v="1"/>
    <x v="8"/>
    <s v="Howard Miller 13&quot; Diameter Goldtone Round Wall Clock"/>
    <n v="187.76"/>
    <n v="4"/>
    <n v="76.98"/>
  </r>
  <r>
    <d v="2014-04-16T00:00:00"/>
    <x v="0"/>
    <x v="3"/>
    <x v="153"/>
    <x v="25"/>
    <x v="0"/>
    <x v="4"/>
    <s v="Avery Hi-Liter EverBold Pen Style Fluorescent Highlighters, 4/Pack"/>
    <n v="39.07"/>
    <n v="6"/>
    <n v="9.77"/>
  </r>
  <r>
    <d v="2014-04-18T00:00:00"/>
    <x v="0"/>
    <x v="3"/>
    <x v="154"/>
    <x v="3"/>
    <x v="2"/>
    <x v="15"/>
    <s v="Ativa MDM8000 8-Sheet Micro-Cut Shredder"/>
    <n v="287.97000000000003"/>
    <n v="4"/>
    <n v="97.19"/>
  </r>
  <r>
    <d v="2014-04-18T00:00:00"/>
    <x v="0"/>
    <x v="3"/>
    <x v="154"/>
    <x v="3"/>
    <x v="0"/>
    <x v="4"/>
    <s v="Newell 351"/>
    <n v="13.12"/>
    <n v="4"/>
    <n v="3.8"/>
  </r>
  <r>
    <d v="2014-04-18T00:00:00"/>
    <x v="0"/>
    <x v="3"/>
    <x v="154"/>
    <x v="3"/>
    <x v="0"/>
    <x v="4"/>
    <s v="Binney &amp; Smith inkTank Desk Highlighter, Chisel Tip, Yellow, 12/Box"/>
    <n v="10.75"/>
    <n v="5"/>
    <n v="3.55"/>
  </r>
  <r>
    <d v="2014-04-18T00:00:00"/>
    <x v="0"/>
    <x v="3"/>
    <x v="154"/>
    <x v="3"/>
    <x v="0"/>
    <x v="7"/>
    <s v="Advantus Push Pins, Aluminum Head"/>
    <n v="11.62"/>
    <n v="2"/>
    <n v="3.6"/>
  </r>
  <r>
    <d v="2014-04-18T00:00:00"/>
    <x v="0"/>
    <x v="3"/>
    <x v="111"/>
    <x v="0"/>
    <x v="0"/>
    <x v="4"/>
    <s v="Prang Dustless Chalk Sticks"/>
    <n v="2.69"/>
    <n v="2"/>
    <n v="1.01"/>
  </r>
  <r>
    <d v="2014-04-18T00:00:00"/>
    <x v="0"/>
    <x v="3"/>
    <x v="111"/>
    <x v="0"/>
    <x v="1"/>
    <x v="5"/>
    <s v="DMI Arturo Collection Mission-style Design Wood Chair"/>
    <n v="317.06"/>
    <n v="3"/>
    <n v="-18.12"/>
  </r>
  <r>
    <d v="2014-04-18T00:00:00"/>
    <x v="0"/>
    <x v="3"/>
    <x v="111"/>
    <x v="0"/>
    <x v="0"/>
    <x v="10"/>
    <s v="Cameo Buff Policy Envelopes"/>
    <n v="149.35"/>
    <n v="3"/>
    <n v="50.41"/>
  </r>
  <r>
    <d v="2014-04-18T00:00:00"/>
    <x v="0"/>
    <x v="3"/>
    <x v="111"/>
    <x v="0"/>
    <x v="2"/>
    <x v="9"/>
    <s v="Kensington Expert Mouse Optical USB Trackball for PC or Mac"/>
    <n v="227.98"/>
    <n v="3"/>
    <n v="28.5"/>
  </r>
  <r>
    <d v="2014-04-19T00:00:00"/>
    <x v="0"/>
    <x v="3"/>
    <x v="155"/>
    <x v="3"/>
    <x v="1"/>
    <x v="8"/>
    <s v="Executive Impressions 13&quot; Chairman Wall Clock"/>
    <n v="76.14"/>
    <n v="3"/>
    <n v="26.65"/>
  </r>
  <r>
    <d v="2014-04-19T00:00:00"/>
    <x v="0"/>
    <x v="3"/>
    <x v="156"/>
    <x v="6"/>
    <x v="0"/>
    <x v="3"/>
    <s v="GBC Durable Plastic Covers"/>
    <n v="58.05"/>
    <n v="3"/>
    <n v="26.7"/>
  </r>
  <r>
    <d v="2014-04-19T00:00:00"/>
    <x v="0"/>
    <x v="3"/>
    <x v="156"/>
    <x v="6"/>
    <x v="0"/>
    <x v="0"/>
    <s v="Xerox 232"/>
    <n v="71.28"/>
    <n v="11"/>
    <n v="34.21"/>
  </r>
  <r>
    <d v="2014-04-20T00:00:00"/>
    <x v="0"/>
    <x v="3"/>
    <x v="9"/>
    <x v="0"/>
    <x v="1"/>
    <x v="13"/>
    <s v="Bush Advantage Collection Round Conference Table"/>
    <n v="744.1"/>
    <n v="5"/>
    <n v="-95.67"/>
  </r>
  <r>
    <d v="2014-04-20T00:00:00"/>
    <x v="0"/>
    <x v="3"/>
    <x v="9"/>
    <x v="0"/>
    <x v="0"/>
    <x v="2"/>
    <s v="Personal Folder Holder, Ebony"/>
    <n v="44.84"/>
    <n v="5"/>
    <n v="5.61"/>
  </r>
  <r>
    <d v="2014-04-20T00:00:00"/>
    <x v="0"/>
    <x v="3"/>
    <x v="9"/>
    <x v="0"/>
    <x v="1"/>
    <x v="13"/>
    <s v="Riverside Furniture Stanwyck Manor Table Series"/>
    <n v="401.59"/>
    <n v="2"/>
    <n v="-131.94999999999999"/>
  </r>
  <r>
    <d v="2014-04-20T00:00:00"/>
    <x v="0"/>
    <x v="3"/>
    <x v="157"/>
    <x v="3"/>
    <x v="1"/>
    <x v="8"/>
    <s v="GE 4 Foot Flourescent Tube, 40 Watt"/>
    <n v="59.92"/>
    <n v="4"/>
    <n v="27.56"/>
  </r>
  <r>
    <d v="2014-04-21T00:00:00"/>
    <x v="0"/>
    <x v="3"/>
    <x v="158"/>
    <x v="3"/>
    <x v="0"/>
    <x v="3"/>
    <s v="ACCOHIDE Binder by Acco"/>
    <n v="16.52"/>
    <n v="5"/>
    <n v="5.58"/>
  </r>
  <r>
    <d v="2014-04-21T00:00:00"/>
    <x v="0"/>
    <x v="3"/>
    <x v="159"/>
    <x v="5"/>
    <x v="0"/>
    <x v="2"/>
    <s v="SAFCO Commercial Wire Shelving, Black"/>
    <n v="828.84"/>
    <n v="6"/>
    <s v="0"/>
  </r>
  <r>
    <d v="2014-04-22T00:00:00"/>
    <x v="0"/>
    <x v="3"/>
    <x v="160"/>
    <x v="20"/>
    <x v="0"/>
    <x v="10"/>
    <s v="Staple envelope"/>
    <n v="247.84"/>
    <n v="8"/>
    <n v="121.44"/>
  </r>
  <r>
    <d v="2014-04-22T00:00:00"/>
    <x v="0"/>
    <x v="3"/>
    <x v="160"/>
    <x v="20"/>
    <x v="0"/>
    <x v="3"/>
    <s v="ACCOHIDE 3-Ring Binder, Blue, 1&quot;"/>
    <n v="9.91"/>
    <n v="3"/>
    <n v="3.35"/>
  </r>
  <r>
    <d v="2014-04-23T00:00:00"/>
    <x v="0"/>
    <x v="3"/>
    <x v="161"/>
    <x v="2"/>
    <x v="0"/>
    <x v="3"/>
    <s v="Wilson Jones Suede Grain Vinyl Binders"/>
    <n v="2.5"/>
    <n v="3"/>
    <n v="-1.75"/>
  </r>
  <r>
    <d v="2014-04-23T00:00:00"/>
    <x v="0"/>
    <x v="3"/>
    <x v="162"/>
    <x v="10"/>
    <x v="1"/>
    <x v="5"/>
    <s v="Global Leather Highback Executive Chair with Pneumatic Height Adjustment, Black"/>
    <n v="281.37"/>
    <n v="2"/>
    <n v="-12.06"/>
  </r>
  <r>
    <d v="2014-04-23T00:00:00"/>
    <x v="0"/>
    <x v="3"/>
    <x v="162"/>
    <x v="10"/>
    <x v="0"/>
    <x v="3"/>
    <s v="Zipper Ring Binder Pockets"/>
    <n v="7.49"/>
    <n v="8"/>
    <n v="-5.24"/>
  </r>
  <r>
    <d v="2014-04-23T00:00:00"/>
    <x v="0"/>
    <x v="3"/>
    <x v="162"/>
    <x v="10"/>
    <x v="1"/>
    <x v="8"/>
    <s v="G.E. Halogen Desk Lamp Bulbs"/>
    <n v="22.34"/>
    <n v="4"/>
    <n v="7.82"/>
  </r>
  <r>
    <d v="2014-04-23T00:00:00"/>
    <x v="0"/>
    <x v="3"/>
    <x v="39"/>
    <x v="3"/>
    <x v="0"/>
    <x v="0"/>
    <s v="Xerox 1891"/>
    <n v="48.91"/>
    <n v="1"/>
    <n v="22.99"/>
  </r>
  <r>
    <d v="2014-04-25T00:00:00"/>
    <x v="0"/>
    <x v="3"/>
    <x v="163"/>
    <x v="0"/>
    <x v="0"/>
    <x v="0"/>
    <s v="Xerox 1985"/>
    <n v="10.37"/>
    <n v="2"/>
    <n v="3.63"/>
  </r>
  <r>
    <d v="2014-04-25T00:00:00"/>
    <x v="0"/>
    <x v="3"/>
    <x v="163"/>
    <x v="0"/>
    <x v="0"/>
    <x v="4"/>
    <s v="12 Colored Short Pencils"/>
    <n v="6.24"/>
    <n v="3"/>
    <n v="0.55000000000000004"/>
  </r>
  <r>
    <d v="2014-04-25T00:00:00"/>
    <x v="0"/>
    <x v="3"/>
    <x v="164"/>
    <x v="25"/>
    <x v="2"/>
    <x v="6"/>
    <s v="AT&amp;T CL2909"/>
    <n v="302.38"/>
    <n v="3"/>
    <n v="37.799999999999997"/>
  </r>
  <r>
    <d v="2014-04-25T00:00:00"/>
    <x v="0"/>
    <x v="3"/>
    <x v="165"/>
    <x v="3"/>
    <x v="1"/>
    <x v="8"/>
    <s v="Tenex Traditional Chairmats for Medium Pile Carpet, Standard Lip, 36&quot; x 48&quot;"/>
    <n v="303.25"/>
    <n v="5"/>
    <n v="63.68"/>
  </r>
  <r>
    <d v="2014-04-25T00:00:00"/>
    <x v="0"/>
    <x v="3"/>
    <x v="165"/>
    <x v="3"/>
    <x v="0"/>
    <x v="12"/>
    <s v="Kensington 6 Outlet MasterPiece HOMEOFFICE Power Control Center"/>
    <n v="270.72000000000003"/>
    <n v="3"/>
    <n v="78.510000000000005"/>
  </r>
  <r>
    <d v="2014-04-25T00:00:00"/>
    <x v="0"/>
    <x v="3"/>
    <x v="165"/>
    <x v="3"/>
    <x v="1"/>
    <x v="5"/>
    <s v="GuestStacker Chair with Chrome Finish Legs"/>
    <n v="1487.04"/>
    <n v="5"/>
    <n v="148.69999999999999"/>
  </r>
  <r>
    <d v="2014-04-26T00:00:00"/>
    <x v="0"/>
    <x v="3"/>
    <x v="166"/>
    <x v="3"/>
    <x v="1"/>
    <x v="5"/>
    <s v="Bevis Steel Folding Chairs"/>
    <n v="230.28"/>
    <n v="3"/>
    <n v="23.03"/>
  </r>
  <r>
    <d v="2014-04-26T00:00:00"/>
    <x v="0"/>
    <x v="3"/>
    <x v="166"/>
    <x v="3"/>
    <x v="0"/>
    <x v="3"/>
    <s v="Acco Pressboard Covers with Storage Hooks, 14 7/8&quot; x 11&quot;, Executive Red"/>
    <n v="18.29"/>
    <n v="6"/>
    <n v="5.72"/>
  </r>
  <r>
    <d v="2014-04-26T00:00:00"/>
    <x v="0"/>
    <x v="3"/>
    <x v="167"/>
    <x v="3"/>
    <x v="0"/>
    <x v="4"/>
    <s v="Newell 347"/>
    <n v="21.4"/>
    <n v="5"/>
    <n v="6.21"/>
  </r>
  <r>
    <d v="2014-04-26T00:00:00"/>
    <x v="0"/>
    <x v="3"/>
    <x v="167"/>
    <x v="3"/>
    <x v="0"/>
    <x v="1"/>
    <s v="Avery 495"/>
    <n v="12.6"/>
    <n v="2"/>
    <n v="5.8"/>
  </r>
  <r>
    <d v="2014-04-28T00:00:00"/>
    <x v="0"/>
    <x v="3"/>
    <x v="168"/>
    <x v="36"/>
    <x v="0"/>
    <x v="3"/>
    <s v="Acco Data Flex Cable Posts For Top &amp; Bottom Load Binders, 6&quot; Capacity"/>
    <n v="20.86"/>
    <n v="2"/>
    <n v="9.39"/>
  </r>
  <r>
    <d v="2014-04-28T00:00:00"/>
    <x v="0"/>
    <x v="3"/>
    <x v="168"/>
    <x v="36"/>
    <x v="0"/>
    <x v="2"/>
    <s v="Recycled Steel Personal File for Standard File Folders"/>
    <n v="497.61"/>
    <n v="9"/>
    <n v="129.38"/>
  </r>
  <r>
    <d v="2014-04-28T00:00:00"/>
    <x v="0"/>
    <x v="3"/>
    <x v="168"/>
    <x v="36"/>
    <x v="0"/>
    <x v="4"/>
    <s v="Blackstonian Pencils"/>
    <n v="5.34"/>
    <n v="2"/>
    <n v="1.5"/>
  </r>
  <r>
    <d v="2014-04-28T00:00:00"/>
    <x v="0"/>
    <x v="3"/>
    <x v="168"/>
    <x v="36"/>
    <x v="0"/>
    <x v="1"/>
    <s v="Avery 488"/>
    <n v="3.15"/>
    <n v="1"/>
    <n v="1.51"/>
  </r>
  <r>
    <d v="2014-04-28T00:00:00"/>
    <x v="0"/>
    <x v="3"/>
    <x v="169"/>
    <x v="10"/>
    <x v="0"/>
    <x v="1"/>
    <s v="Avery File Folder Labels"/>
    <n v="6.91"/>
    <n v="3"/>
    <n v="2.5099999999999998"/>
  </r>
  <r>
    <d v="2014-04-28T00:00:00"/>
    <x v="0"/>
    <x v="3"/>
    <x v="169"/>
    <x v="10"/>
    <x v="0"/>
    <x v="2"/>
    <s v="X-Rack File for Hanging Folders"/>
    <n v="27.1"/>
    <n v="3"/>
    <n v="2.0299999999999998"/>
  </r>
  <r>
    <d v="2014-04-28T00:00:00"/>
    <x v="0"/>
    <x v="3"/>
    <x v="169"/>
    <x v="10"/>
    <x v="0"/>
    <x v="2"/>
    <s v="Carina Mini System Audio Rack, Model AR050B"/>
    <n v="177.57"/>
    <n v="2"/>
    <n v="-37.729999999999997"/>
  </r>
  <r>
    <d v="2014-04-28T00:00:00"/>
    <x v="0"/>
    <x v="3"/>
    <x v="170"/>
    <x v="3"/>
    <x v="2"/>
    <x v="6"/>
    <s v="Samsung Galaxy Mega 6.3"/>
    <n v="1679.96"/>
    <n v="5"/>
    <s v="126"/>
  </r>
  <r>
    <d v="2014-04-28T00:00:00"/>
    <x v="0"/>
    <x v="3"/>
    <x v="171"/>
    <x v="20"/>
    <x v="2"/>
    <x v="9"/>
    <s v="Logitech G600 MMO Gaming Mouse"/>
    <n v="159.97999999999999"/>
    <n v="2"/>
    <n v="57.59"/>
  </r>
  <r>
    <d v="2014-04-29T00:00:00"/>
    <x v="0"/>
    <x v="3"/>
    <x v="172"/>
    <x v="20"/>
    <x v="1"/>
    <x v="8"/>
    <s v="Dax Clear Box Frame"/>
    <n v="17.46"/>
    <n v="2"/>
    <n v="5.94"/>
  </r>
  <r>
    <d v="2014-04-29T00:00:00"/>
    <x v="0"/>
    <x v="3"/>
    <x v="173"/>
    <x v="8"/>
    <x v="1"/>
    <x v="5"/>
    <s v="Global Stack Chair without Arms, Black"/>
    <n v="51.96"/>
    <n v="2"/>
    <n v="12.99"/>
  </r>
  <r>
    <d v="2014-04-29T00:00:00"/>
    <x v="0"/>
    <x v="3"/>
    <x v="173"/>
    <x v="8"/>
    <x v="0"/>
    <x v="3"/>
    <s v="Avery Non-Stick Heavy Duty View Round Locking Ring Binders"/>
    <n v="17.940000000000001"/>
    <n v="3"/>
    <n v="8.61"/>
  </r>
  <r>
    <d v="2014-04-29T00:00:00"/>
    <x v="0"/>
    <x v="3"/>
    <x v="174"/>
    <x v="15"/>
    <x v="1"/>
    <x v="5"/>
    <s v="Global Leather Executive Chair"/>
    <n v="561.58000000000004"/>
    <n v="2"/>
    <n v="70.2"/>
  </r>
  <r>
    <d v="2014-04-29T00:00:00"/>
    <x v="0"/>
    <x v="3"/>
    <x v="174"/>
    <x v="15"/>
    <x v="0"/>
    <x v="2"/>
    <s v="2300 Heavy-Duty Transfer File Systems by Perma"/>
    <n v="99.92"/>
    <n v="5"/>
    <n v="-1.25"/>
  </r>
  <r>
    <d v="2014-04-29T00:00:00"/>
    <x v="0"/>
    <x v="3"/>
    <x v="175"/>
    <x v="7"/>
    <x v="2"/>
    <x v="6"/>
    <s v="Square Credit Card Reader"/>
    <n v="19.98"/>
    <n v="2"/>
    <n v="5.19"/>
  </r>
  <r>
    <d v="2014-04-30T00:00:00"/>
    <x v="0"/>
    <x v="3"/>
    <x v="51"/>
    <x v="29"/>
    <x v="2"/>
    <x v="9"/>
    <s v="Maxell 4.7GB DVD-RW 3/Pack"/>
    <n v="47.79"/>
    <n v="3"/>
    <n v="16.25"/>
  </r>
  <r>
    <d v="2014-04-30T00:00:00"/>
    <x v="0"/>
    <x v="3"/>
    <x v="176"/>
    <x v="5"/>
    <x v="0"/>
    <x v="4"/>
    <s v="Hunt Boston Vacuum Mount KS Pencil Sharpener"/>
    <n v="174.95"/>
    <n v="5"/>
    <n v="45.49"/>
  </r>
  <r>
    <d v="2014-04-30T00:00:00"/>
    <x v="0"/>
    <x v="3"/>
    <x v="176"/>
    <x v="5"/>
    <x v="0"/>
    <x v="2"/>
    <s v="Economy Rollaway Files"/>
    <s v="826"/>
    <n v="5"/>
    <n v="214.76"/>
  </r>
  <r>
    <d v="2014-05-02T00:00:00"/>
    <x v="0"/>
    <x v="4"/>
    <x v="177"/>
    <x v="10"/>
    <x v="0"/>
    <x v="12"/>
    <s v="Belkin 6 Outlet Metallic Surge Strip"/>
    <n v="26.14"/>
    <n v="3"/>
    <n v="1.96"/>
  </r>
  <r>
    <d v="2014-05-02T00:00:00"/>
    <x v="0"/>
    <x v="4"/>
    <x v="178"/>
    <x v="16"/>
    <x v="2"/>
    <x v="16"/>
    <s v="Brother DCP1000 Digital 3 in 1 Multifunction Machine"/>
    <n v="479.98"/>
    <n v="2"/>
    <s v="90"/>
  </r>
  <r>
    <d v="2014-05-03T00:00:00"/>
    <x v="0"/>
    <x v="4"/>
    <x v="179"/>
    <x v="21"/>
    <x v="0"/>
    <x v="1"/>
    <s v="Avery 481"/>
    <n v="21.56"/>
    <n v="7"/>
    <n v="10.35"/>
  </r>
  <r>
    <d v="2014-05-03T00:00:00"/>
    <x v="0"/>
    <x v="4"/>
    <x v="180"/>
    <x v="20"/>
    <x v="0"/>
    <x v="3"/>
    <s v="GBC Poly Designer Binding Covers"/>
    <n v="40.18"/>
    <n v="3"/>
    <n v="14.56"/>
  </r>
  <r>
    <d v="2014-05-03T00:00:00"/>
    <x v="0"/>
    <x v="4"/>
    <x v="180"/>
    <x v="20"/>
    <x v="0"/>
    <x v="3"/>
    <s v="Avery Durable Plastic 1&quot; Binders"/>
    <n v="10.9"/>
    <n v="3"/>
    <n v="3.95"/>
  </r>
  <r>
    <d v="2014-05-04T00:00:00"/>
    <x v="0"/>
    <x v="4"/>
    <x v="181"/>
    <x v="14"/>
    <x v="0"/>
    <x v="3"/>
    <s v="Fellowes Binding Cases"/>
    <n v="46.8"/>
    <n v="4"/>
    <n v="21.06"/>
  </r>
  <r>
    <d v="2014-05-04T00:00:00"/>
    <x v="0"/>
    <x v="4"/>
    <x v="182"/>
    <x v="37"/>
    <x v="1"/>
    <x v="8"/>
    <s v="DAX Wood Document Frame"/>
    <n v="27.46"/>
    <n v="2"/>
    <n v="9.89"/>
  </r>
  <r>
    <d v="2014-05-04T00:00:00"/>
    <x v="0"/>
    <x v="4"/>
    <x v="115"/>
    <x v="0"/>
    <x v="0"/>
    <x v="4"/>
    <s v="Boston Home &amp; Office Model 2000 Electric Pencil Sharpeners"/>
    <n v="37.840000000000003"/>
    <n v="2"/>
    <n v="2.84"/>
  </r>
  <r>
    <d v="2014-05-04T00:00:00"/>
    <x v="0"/>
    <x v="4"/>
    <x v="115"/>
    <x v="0"/>
    <x v="0"/>
    <x v="7"/>
    <s v="OIC Thumb-Tacks"/>
    <n v="5.47"/>
    <n v="6"/>
    <n v="1.85"/>
  </r>
  <r>
    <d v="2014-05-04T00:00:00"/>
    <x v="0"/>
    <x v="4"/>
    <x v="183"/>
    <x v="22"/>
    <x v="1"/>
    <x v="8"/>
    <s v="Eldon Regeneration Recycled Desk Accessories, Smoke"/>
    <n v="12.18"/>
    <n v="7"/>
    <n v="3.9"/>
  </r>
  <r>
    <d v="2014-05-04T00:00:00"/>
    <x v="0"/>
    <x v="4"/>
    <x v="183"/>
    <x v="22"/>
    <x v="0"/>
    <x v="12"/>
    <s v="Holmes Odor Grabber"/>
    <n v="57.68"/>
    <n v="4"/>
    <n v="19.03"/>
  </r>
  <r>
    <d v="2014-05-05T00:00:00"/>
    <x v="0"/>
    <x v="4"/>
    <x v="184"/>
    <x v="5"/>
    <x v="0"/>
    <x v="0"/>
    <s v="Adams &quot;While You Were Out&quot; Message Pads"/>
    <n v="9.42"/>
    <n v="3"/>
    <n v="4.24"/>
  </r>
  <r>
    <d v="2014-05-05T00:00:00"/>
    <x v="0"/>
    <x v="4"/>
    <x v="184"/>
    <x v="5"/>
    <x v="0"/>
    <x v="4"/>
    <s v="Newell 350"/>
    <n v="6.56"/>
    <n v="2"/>
    <n v="1.9"/>
  </r>
  <r>
    <d v="2014-05-05T00:00:00"/>
    <x v="0"/>
    <x v="4"/>
    <x v="184"/>
    <x v="5"/>
    <x v="0"/>
    <x v="0"/>
    <s v="Xerox 1933"/>
    <n v="24.56"/>
    <n v="2"/>
    <n v="11.54"/>
  </r>
  <r>
    <d v="2014-05-05T00:00:00"/>
    <x v="0"/>
    <x v="4"/>
    <x v="185"/>
    <x v="0"/>
    <x v="1"/>
    <x v="5"/>
    <s v="Global Value Mid-Back Manager's Chair, Gray"/>
    <n v="127.87"/>
    <n v="3"/>
    <n v="-9.1300000000000008"/>
  </r>
  <r>
    <d v="2014-05-05T00:00:00"/>
    <x v="0"/>
    <x v="4"/>
    <x v="121"/>
    <x v="1"/>
    <x v="0"/>
    <x v="2"/>
    <s v="Eldon Portable Mobile Manager"/>
    <n v="45.25"/>
    <n v="2"/>
    <n v="3.96"/>
  </r>
  <r>
    <d v="2014-05-05T00:00:00"/>
    <x v="0"/>
    <x v="4"/>
    <x v="186"/>
    <x v="6"/>
    <x v="0"/>
    <x v="3"/>
    <s v="Storex Dura Pro Binders"/>
    <n v="11.88"/>
    <n v="2"/>
    <n v="5.35"/>
  </r>
  <r>
    <d v="2014-05-05T00:00:00"/>
    <x v="0"/>
    <x v="4"/>
    <x v="186"/>
    <x v="6"/>
    <x v="0"/>
    <x v="0"/>
    <s v="Easy-staple paper"/>
    <n v="35.44"/>
    <n v="1"/>
    <n v="16.66"/>
  </r>
  <r>
    <d v="2014-05-06T00:00:00"/>
    <x v="0"/>
    <x v="4"/>
    <x v="187"/>
    <x v="3"/>
    <x v="0"/>
    <x v="3"/>
    <s v="Wilson Jones Legal Size Ring Binders"/>
    <n v="140.74"/>
    <n v="8"/>
    <n v="52.78"/>
  </r>
  <r>
    <d v="2014-05-06T00:00:00"/>
    <x v="0"/>
    <x v="4"/>
    <x v="188"/>
    <x v="3"/>
    <x v="0"/>
    <x v="1"/>
    <s v="Staple-on labels"/>
    <n v="5.78"/>
    <n v="2"/>
    <n v="2.72"/>
  </r>
  <r>
    <d v="2014-05-06T00:00:00"/>
    <x v="0"/>
    <x v="4"/>
    <x v="188"/>
    <x v="3"/>
    <x v="0"/>
    <x v="4"/>
    <s v="Model L Table or Wall-Mount Pencil Sharpener"/>
    <n v="107.94"/>
    <n v="6"/>
    <n v="30.22"/>
  </r>
  <r>
    <d v="2014-05-07T00:00:00"/>
    <x v="0"/>
    <x v="4"/>
    <x v="189"/>
    <x v="32"/>
    <x v="0"/>
    <x v="3"/>
    <s v="Acco PRESSTEX Data Binder with Storage Hooks, Dark Blue, 14 7/8&quot; X 11&quot;"/>
    <n v="16.14"/>
    <n v="3"/>
    <n v="7.91"/>
  </r>
  <r>
    <d v="2014-05-07T00:00:00"/>
    <x v="0"/>
    <x v="4"/>
    <x v="189"/>
    <x v="32"/>
    <x v="1"/>
    <x v="13"/>
    <s v="Balt Split Level Computer Training Table"/>
    <n v="194.25"/>
    <n v="2"/>
    <n v="-38.85"/>
  </r>
  <r>
    <d v="2014-05-07T00:00:00"/>
    <x v="0"/>
    <x v="4"/>
    <x v="189"/>
    <x v="32"/>
    <x v="0"/>
    <x v="4"/>
    <s v="Newell 335"/>
    <n v="8.64"/>
    <n v="3"/>
    <n v="2.5099999999999998"/>
  </r>
  <r>
    <d v="2014-05-07T00:00:00"/>
    <x v="0"/>
    <x v="4"/>
    <x v="189"/>
    <x v="32"/>
    <x v="1"/>
    <x v="5"/>
    <s v="Lifetime Advantage Folding Chairs, 4/Carton"/>
    <n v="872.32"/>
    <n v="4"/>
    <n v="244.25"/>
  </r>
  <r>
    <d v="2014-05-08T00:00:00"/>
    <x v="0"/>
    <x v="4"/>
    <x v="73"/>
    <x v="2"/>
    <x v="2"/>
    <x v="16"/>
    <s v="Hewlett Packard LaserJet 3310 Copier"/>
    <n v="1799.97"/>
    <n v="5"/>
    <s v="240"/>
  </r>
  <r>
    <d v="2014-05-09T00:00:00"/>
    <x v="0"/>
    <x v="4"/>
    <x v="190"/>
    <x v="3"/>
    <x v="2"/>
    <x v="9"/>
    <s v="Kingston Digital DataTraveler 32GB USB 2.0"/>
    <n v="67.8"/>
    <n v="4"/>
    <n v="4.07"/>
  </r>
  <r>
    <d v="2014-05-09T00:00:00"/>
    <x v="0"/>
    <x v="4"/>
    <x v="190"/>
    <x v="3"/>
    <x v="2"/>
    <x v="9"/>
    <s v="Sony Micro Vault Click 16 GB USB 2.0 Flash Drive"/>
    <n v="167.97"/>
    <n v="3"/>
    <n v="40.31"/>
  </r>
  <r>
    <d v="2014-05-09T00:00:00"/>
    <x v="0"/>
    <x v="4"/>
    <x v="191"/>
    <x v="5"/>
    <x v="0"/>
    <x v="2"/>
    <s v="Fellowes Super Stor/Drawer"/>
    <n v="83.25"/>
    <n v="3"/>
    <n v="14.99"/>
  </r>
  <r>
    <d v="2014-05-09T00:00:00"/>
    <x v="0"/>
    <x v="4"/>
    <x v="191"/>
    <x v="5"/>
    <x v="0"/>
    <x v="1"/>
    <s v="Avery 518"/>
    <n v="9.4499999999999993"/>
    <n v="3"/>
    <n v="4.54"/>
  </r>
  <r>
    <d v="2014-05-09T00:00:00"/>
    <x v="0"/>
    <x v="4"/>
    <x v="191"/>
    <x v="5"/>
    <x v="0"/>
    <x v="1"/>
    <s v="Avery 506"/>
    <n v="20.65"/>
    <n v="5"/>
    <n v="9.5"/>
  </r>
  <r>
    <d v="2014-05-09T00:00:00"/>
    <x v="0"/>
    <x v="4"/>
    <x v="191"/>
    <x v="5"/>
    <x v="0"/>
    <x v="0"/>
    <s v="Weyerhaeuser First Choice Laser/Copy Paper (20Lb. and 88 Bright)"/>
    <n v="45.36"/>
    <n v="7"/>
    <n v="21.77"/>
  </r>
  <r>
    <d v="2014-05-10T00:00:00"/>
    <x v="0"/>
    <x v="4"/>
    <x v="170"/>
    <x v="22"/>
    <x v="0"/>
    <x v="10"/>
    <s v="Strathmore #10 Envelopes, Ultimate White"/>
    <n v="158.13"/>
    <n v="3"/>
    <n v="77.48"/>
  </r>
  <r>
    <d v="2014-05-10T00:00:00"/>
    <x v="0"/>
    <x v="4"/>
    <x v="170"/>
    <x v="22"/>
    <x v="2"/>
    <x v="6"/>
    <s v="LF Elite 3D Dazzle Designer Hard Case Cover, Lf Stylus Pen and Wiper For Apple Iphone 5c Mini Lite"/>
    <n v="43.6"/>
    <n v="5"/>
    <n v="4.3600000000000003"/>
  </r>
  <r>
    <d v="2014-05-10T00:00:00"/>
    <x v="0"/>
    <x v="4"/>
    <x v="192"/>
    <x v="2"/>
    <x v="1"/>
    <x v="11"/>
    <s v="Bestar Classic Bookcase"/>
    <n v="349.97"/>
    <n v="7"/>
    <n v="-216.98"/>
  </r>
  <r>
    <d v="2014-05-10T00:00:00"/>
    <x v="0"/>
    <x v="4"/>
    <x v="192"/>
    <x v="2"/>
    <x v="0"/>
    <x v="4"/>
    <s v="DIXON Ticonderoga Erasable Checking Pencils"/>
    <n v="22.32"/>
    <n v="5"/>
    <n v="5.3"/>
  </r>
  <r>
    <d v="2014-05-10T00:00:00"/>
    <x v="0"/>
    <x v="4"/>
    <x v="193"/>
    <x v="3"/>
    <x v="0"/>
    <x v="0"/>
    <s v="Southworth 25% Cotton Premium Laser Paper and Envelopes"/>
    <n v="39.96"/>
    <n v="2"/>
    <n v="19.18"/>
  </r>
  <r>
    <d v="2014-05-10T00:00:00"/>
    <x v="0"/>
    <x v="4"/>
    <x v="193"/>
    <x v="3"/>
    <x v="2"/>
    <x v="6"/>
    <s v="Wilson Electronics DB Pro Signal Booster"/>
    <s v="1432"/>
    <n v="5"/>
    <n v="125.3"/>
  </r>
  <r>
    <d v="2014-05-10T00:00:00"/>
    <x v="0"/>
    <x v="4"/>
    <x v="193"/>
    <x v="3"/>
    <x v="0"/>
    <x v="14"/>
    <s v="Acme Design Stainless Steel Bent Scissors"/>
    <n v="41.04"/>
    <n v="6"/>
    <n v="11.08"/>
  </r>
  <r>
    <d v="2014-05-10T00:00:00"/>
    <x v="0"/>
    <x v="4"/>
    <x v="193"/>
    <x v="3"/>
    <x v="1"/>
    <x v="5"/>
    <s v="Hon Pagoda Stacking Chairs"/>
    <n v="256.77999999999997"/>
    <n v="1"/>
    <n v="32.1"/>
  </r>
  <r>
    <d v="2014-05-11T00:00:00"/>
    <x v="0"/>
    <x v="4"/>
    <x v="194"/>
    <x v="0"/>
    <x v="2"/>
    <x v="9"/>
    <s v="SanDisk Cruzer 64 GB USB Flash Drive"/>
    <n v="58.11"/>
    <n v="2"/>
    <n v="7.26"/>
  </r>
  <r>
    <d v="2014-05-11T00:00:00"/>
    <x v="0"/>
    <x v="4"/>
    <x v="194"/>
    <x v="0"/>
    <x v="2"/>
    <x v="6"/>
    <s v="Xblue XB-1670-86 X16 Small Office Telephone - Titanium"/>
    <n v="100.79"/>
    <n v="1"/>
    <n v="6.3"/>
  </r>
  <r>
    <d v="2014-05-11T00:00:00"/>
    <x v="0"/>
    <x v="4"/>
    <x v="194"/>
    <x v="0"/>
    <x v="1"/>
    <x v="8"/>
    <s v="Deflect-o EconoMat Studded, No Bevel Mat for Low Pile Carpeting"/>
    <n v="66.11"/>
    <n v="4"/>
    <n v="-84.29"/>
  </r>
  <r>
    <d v="2014-05-11T00:00:00"/>
    <x v="0"/>
    <x v="4"/>
    <x v="195"/>
    <x v="0"/>
    <x v="2"/>
    <x v="9"/>
    <s v="Logitech ClearChat Comfort/USB Headset H390"/>
    <n v="46.86"/>
    <n v="2"/>
    <n v="7.62"/>
  </r>
  <r>
    <d v="2014-05-11T00:00:00"/>
    <x v="0"/>
    <x v="4"/>
    <x v="196"/>
    <x v="20"/>
    <x v="0"/>
    <x v="12"/>
    <s v="Staple holder"/>
    <n v="35.909999999999997"/>
    <n v="3"/>
    <n v="9.6999999999999993"/>
  </r>
  <r>
    <d v="2014-05-11T00:00:00"/>
    <x v="0"/>
    <x v="4"/>
    <x v="197"/>
    <x v="0"/>
    <x v="1"/>
    <x v="5"/>
    <s v="Hon Multipurpose Stacking Arm Chairs"/>
    <n v="1212.96"/>
    <n v="8"/>
    <n v="-69.31"/>
  </r>
  <r>
    <d v="2014-05-11T00:00:00"/>
    <x v="0"/>
    <x v="4"/>
    <x v="198"/>
    <x v="1"/>
    <x v="0"/>
    <x v="0"/>
    <s v="Black Print Carbonless 8 1/2&quot; x 8 1/4&quot; Rapid Memo Book"/>
    <n v="17.47"/>
    <n v="3"/>
    <n v="5.68"/>
  </r>
  <r>
    <d v="2014-05-11T00:00:00"/>
    <x v="0"/>
    <x v="4"/>
    <x v="198"/>
    <x v="1"/>
    <x v="0"/>
    <x v="3"/>
    <s v="Avery Arch Ring Binders"/>
    <n v="104.58"/>
    <n v="9"/>
    <n v="-172.56"/>
  </r>
  <r>
    <d v="2014-05-12T00:00:00"/>
    <x v="0"/>
    <x v="4"/>
    <x v="19"/>
    <x v="21"/>
    <x v="1"/>
    <x v="8"/>
    <s v="DAX Value U-Channel Document Frames, Easel Back"/>
    <n v="34.79"/>
    <n v="7"/>
    <n v="10.78"/>
  </r>
  <r>
    <d v="2014-05-12T00:00:00"/>
    <x v="0"/>
    <x v="4"/>
    <x v="73"/>
    <x v="32"/>
    <x v="1"/>
    <x v="13"/>
    <s v="Bevis Traditional Conference Table Top, Plinth Base"/>
    <n v="700.06"/>
    <n v="3"/>
    <n v="-130.01"/>
  </r>
  <r>
    <d v="2014-05-13T00:00:00"/>
    <x v="0"/>
    <x v="4"/>
    <x v="199"/>
    <x v="27"/>
    <x v="0"/>
    <x v="2"/>
    <s v="Fellowes Super Stor/Drawer"/>
    <n v="55.5"/>
    <n v="2"/>
    <n v="9.99"/>
  </r>
  <r>
    <d v="2014-05-13T00:00:00"/>
    <x v="0"/>
    <x v="4"/>
    <x v="200"/>
    <x v="16"/>
    <x v="0"/>
    <x v="7"/>
    <s v="Staples"/>
    <n v="7.1"/>
    <n v="2"/>
    <n v="2.4"/>
  </r>
  <r>
    <d v="2014-05-13T00:00:00"/>
    <x v="0"/>
    <x v="4"/>
    <x v="200"/>
    <x v="16"/>
    <x v="0"/>
    <x v="3"/>
    <s v="GBC DocuBind P100 Manual Binding Machine"/>
    <n v="398.35"/>
    <n v="8"/>
    <n v="-331.96"/>
  </r>
  <r>
    <d v="2014-05-13T00:00:00"/>
    <x v="0"/>
    <x v="4"/>
    <x v="201"/>
    <x v="3"/>
    <x v="2"/>
    <x v="9"/>
    <s v="Plantronics Audio 478 Stereo USB Headset"/>
    <n v="149.97"/>
    <n v="3"/>
    <n v="52.49"/>
  </r>
  <r>
    <d v="2014-05-13T00:00:00"/>
    <x v="0"/>
    <x v="4"/>
    <x v="160"/>
    <x v="3"/>
    <x v="1"/>
    <x v="5"/>
    <s v="Iceberg Nesting Folding Chair, 19w x 6d x 43h"/>
    <n v="279.45999999999998"/>
    <n v="6"/>
    <n v="20.96"/>
  </r>
  <r>
    <d v="2014-05-13T00:00:00"/>
    <x v="0"/>
    <x v="4"/>
    <x v="160"/>
    <x v="3"/>
    <x v="0"/>
    <x v="0"/>
    <s v="EcoTones Memo Sheets"/>
    <s v="8"/>
    <n v="2"/>
    <n v="3.84"/>
  </r>
  <r>
    <d v="2014-05-14T00:00:00"/>
    <x v="0"/>
    <x v="4"/>
    <x v="202"/>
    <x v="16"/>
    <x v="1"/>
    <x v="8"/>
    <s v="Electrix Halogen Magnifier Lamp"/>
    <n v="310.88"/>
    <n v="2"/>
    <n v="23.32"/>
  </r>
  <r>
    <d v="2014-05-16T00:00:00"/>
    <x v="0"/>
    <x v="4"/>
    <x v="203"/>
    <x v="3"/>
    <x v="1"/>
    <x v="5"/>
    <s v="Iceberg Nesting Folding Chair, 19w x 6d x 43h"/>
    <n v="232.88"/>
    <n v="5"/>
    <n v="17.47"/>
  </r>
  <r>
    <d v="2014-05-16T00:00:00"/>
    <x v="0"/>
    <x v="4"/>
    <x v="204"/>
    <x v="3"/>
    <x v="2"/>
    <x v="9"/>
    <s v="Imation Clip USB flash drive - 8 GB"/>
    <n v="56.4"/>
    <n v="3"/>
    <n v="3.38"/>
  </r>
  <r>
    <d v="2014-05-17T00:00:00"/>
    <x v="0"/>
    <x v="4"/>
    <x v="205"/>
    <x v="21"/>
    <x v="0"/>
    <x v="3"/>
    <s v="Surelock Post Binders"/>
    <n v="91.68"/>
    <n v="3"/>
    <n v="45.84"/>
  </r>
  <r>
    <d v="2014-05-18T00:00:00"/>
    <x v="0"/>
    <x v="4"/>
    <x v="206"/>
    <x v="10"/>
    <x v="2"/>
    <x v="6"/>
    <s v="Apple iPhone 5"/>
    <n v="779.8"/>
    <n v="2"/>
    <n v="-168.96"/>
  </r>
  <r>
    <d v="2014-05-18T00:00:00"/>
    <x v="0"/>
    <x v="4"/>
    <x v="207"/>
    <x v="10"/>
    <x v="1"/>
    <x v="8"/>
    <s v="Deflect-o Glass Clear Studded Chair Mats"/>
    <n v="149.22999999999999"/>
    <n v="3"/>
    <n v="3.73"/>
  </r>
  <r>
    <d v="2014-05-18T00:00:00"/>
    <x v="0"/>
    <x v="4"/>
    <x v="207"/>
    <x v="10"/>
    <x v="0"/>
    <x v="0"/>
    <s v="Xerox 1949"/>
    <n v="15.94"/>
    <n v="4"/>
    <n v="5.78"/>
  </r>
  <r>
    <d v="2014-05-18T00:00:00"/>
    <x v="0"/>
    <x v="4"/>
    <x v="208"/>
    <x v="0"/>
    <x v="0"/>
    <x v="0"/>
    <s v="Xerox 1949"/>
    <n v="3.98"/>
    <n v="1"/>
    <n v="1.44"/>
  </r>
  <r>
    <d v="2014-05-19T00:00:00"/>
    <x v="0"/>
    <x v="4"/>
    <x v="209"/>
    <x v="14"/>
    <x v="0"/>
    <x v="3"/>
    <s v="Avery Heavy-Duty EZD View Binder with Locking Rings"/>
    <n v="57.42"/>
    <n v="9"/>
    <n v="26.41"/>
  </r>
  <r>
    <d v="2014-05-19T00:00:00"/>
    <x v="0"/>
    <x v="4"/>
    <x v="210"/>
    <x v="6"/>
    <x v="0"/>
    <x v="14"/>
    <s v="Acme Design Stainless Steel Bent Scissors"/>
    <n v="34.200000000000003"/>
    <n v="5"/>
    <n v="9.23"/>
  </r>
  <r>
    <d v="2014-05-20T00:00:00"/>
    <x v="0"/>
    <x v="4"/>
    <x v="211"/>
    <x v="38"/>
    <x v="0"/>
    <x v="12"/>
    <s v="Acco 6 Outlet Guardian Basic Surge Suppressor"/>
    <n v="33.28"/>
    <n v="4"/>
    <n v="9.32"/>
  </r>
  <r>
    <d v="2014-05-20T00:00:00"/>
    <x v="0"/>
    <x v="4"/>
    <x v="211"/>
    <x v="38"/>
    <x v="0"/>
    <x v="4"/>
    <s v="Sanford Colorific Scented Colored Pencils, 12/Pack"/>
    <n v="38.520000000000003"/>
    <n v="9"/>
    <n v="11.94"/>
  </r>
  <r>
    <d v="2014-05-20T00:00:00"/>
    <x v="0"/>
    <x v="4"/>
    <x v="211"/>
    <x v="38"/>
    <x v="1"/>
    <x v="8"/>
    <s v="24-Hour Round Wall Clock"/>
    <n v="139.86000000000001"/>
    <n v="7"/>
    <n v="60.14"/>
  </r>
  <r>
    <d v="2014-05-20T00:00:00"/>
    <x v="0"/>
    <x v="4"/>
    <x v="212"/>
    <x v="0"/>
    <x v="1"/>
    <x v="8"/>
    <s v="Contemporary Borderless Frame"/>
    <n v="10.33"/>
    <n v="3"/>
    <n v="-5.94"/>
  </r>
  <r>
    <d v="2014-05-20T00:00:00"/>
    <x v="0"/>
    <x v="4"/>
    <x v="212"/>
    <x v="0"/>
    <x v="0"/>
    <x v="0"/>
    <s v="Xerox 213"/>
    <n v="10.37"/>
    <n v="2"/>
    <n v="3.63"/>
  </r>
  <r>
    <d v="2014-05-20T00:00:00"/>
    <x v="0"/>
    <x v="4"/>
    <x v="212"/>
    <x v="0"/>
    <x v="2"/>
    <x v="9"/>
    <s v="SanDisk Ultra 16 GB MicroSDHC Class 10 Memory Card"/>
    <n v="20.78"/>
    <n v="2"/>
    <n v="-3.64"/>
  </r>
  <r>
    <d v="2014-05-20T00:00:00"/>
    <x v="0"/>
    <x v="4"/>
    <x v="212"/>
    <x v="0"/>
    <x v="0"/>
    <x v="2"/>
    <s v="Rogers Profile Extra Capacity Storage Tub"/>
    <n v="66.959999999999994"/>
    <n v="5"/>
    <n v="-13.39"/>
  </r>
  <r>
    <d v="2014-05-21T00:00:00"/>
    <x v="0"/>
    <x v="4"/>
    <x v="213"/>
    <x v="6"/>
    <x v="0"/>
    <x v="3"/>
    <s v="Fellowes PB300 Plastic Comb Binding Machine"/>
    <n v="2715.93"/>
    <n v="7"/>
    <n v="1276.49"/>
  </r>
  <r>
    <d v="2014-05-21T00:00:00"/>
    <x v="0"/>
    <x v="4"/>
    <x v="213"/>
    <x v="6"/>
    <x v="2"/>
    <x v="6"/>
    <s v="Plantronics Voyager Pro Legend"/>
    <n v="617.97"/>
    <n v="3"/>
    <n v="173.03"/>
  </r>
  <r>
    <d v="2014-05-21T00:00:00"/>
    <x v="0"/>
    <x v="4"/>
    <x v="214"/>
    <x v="3"/>
    <x v="0"/>
    <x v="4"/>
    <s v="4009 Highlighters by Sanford"/>
    <n v="31.84"/>
    <n v="8"/>
    <n v="10.51"/>
  </r>
  <r>
    <d v="2014-05-21T00:00:00"/>
    <x v="0"/>
    <x v="4"/>
    <x v="215"/>
    <x v="32"/>
    <x v="0"/>
    <x v="3"/>
    <s v="GBC ProClick Punch Binding System"/>
    <n v="447.86"/>
    <n v="7"/>
    <n v="219.45"/>
  </r>
  <r>
    <d v="2014-05-21T00:00:00"/>
    <x v="0"/>
    <x v="4"/>
    <x v="215"/>
    <x v="32"/>
    <x v="0"/>
    <x v="0"/>
    <s v="Xerox 1992"/>
    <n v="17.940000000000001"/>
    <n v="3"/>
    <n v="8.7899999999999991"/>
  </r>
  <r>
    <d v="2014-05-21T00:00:00"/>
    <x v="0"/>
    <x v="4"/>
    <x v="215"/>
    <x v="32"/>
    <x v="0"/>
    <x v="12"/>
    <s v="Belkin 8 Outlet Surge Protector"/>
    <n v="245.88"/>
    <n v="6"/>
    <n v="68.849999999999994"/>
  </r>
  <r>
    <d v="2014-05-21T00:00:00"/>
    <x v="0"/>
    <x v="4"/>
    <x v="175"/>
    <x v="0"/>
    <x v="0"/>
    <x v="10"/>
    <s v="Staple envelope"/>
    <n v="56.06"/>
    <n v="6"/>
    <n v="21.02"/>
  </r>
  <r>
    <d v="2014-05-21T00:00:00"/>
    <x v="0"/>
    <x v="4"/>
    <x v="175"/>
    <x v="0"/>
    <x v="1"/>
    <x v="5"/>
    <s v="Global Deluxe Steno Chair"/>
    <n v="107.77"/>
    <n v="2"/>
    <n v="-29.25"/>
  </r>
  <r>
    <d v="2014-05-21T00:00:00"/>
    <x v="0"/>
    <x v="4"/>
    <x v="175"/>
    <x v="0"/>
    <x v="0"/>
    <x v="0"/>
    <s v="Adams Telephone Message Books, 5 1/4 x 11"/>
    <n v="4.83"/>
    <n v="1"/>
    <n v="1.63"/>
  </r>
  <r>
    <d v="2014-05-21T00:00:00"/>
    <x v="0"/>
    <x v="4"/>
    <x v="175"/>
    <x v="0"/>
    <x v="0"/>
    <x v="3"/>
    <s v="Ibico Plastic Spiral Binding Combs"/>
    <n v="18.239999999999998"/>
    <n v="3"/>
    <n v="-31.01"/>
  </r>
  <r>
    <d v="2014-05-22T00:00:00"/>
    <x v="0"/>
    <x v="4"/>
    <x v="216"/>
    <x v="33"/>
    <x v="2"/>
    <x v="6"/>
    <s v="Nortel Networks T7316 E Nt8 B27"/>
    <n v="135.97999999999999"/>
    <n v="2"/>
    <s v="34"/>
  </r>
  <r>
    <d v="2014-05-22T00:00:00"/>
    <x v="0"/>
    <x v="4"/>
    <x v="216"/>
    <x v="33"/>
    <x v="2"/>
    <x v="6"/>
    <s v="Plantronics Encore H101 Dual Earpieces Headset"/>
    <n v="44.95"/>
    <n v="1"/>
    <n v="12.59"/>
  </r>
  <r>
    <d v="2014-05-23T00:00:00"/>
    <x v="0"/>
    <x v="4"/>
    <x v="177"/>
    <x v="2"/>
    <x v="0"/>
    <x v="3"/>
    <s v="Angle-D Ring Binders"/>
    <n v="3.28"/>
    <n v="2"/>
    <n v="-2.63"/>
  </r>
  <r>
    <d v="2014-05-23T00:00:00"/>
    <x v="0"/>
    <x v="4"/>
    <x v="177"/>
    <x v="2"/>
    <x v="0"/>
    <x v="4"/>
    <s v="Newell 317"/>
    <n v="21.17"/>
    <n v="9"/>
    <n v="2.38"/>
  </r>
  <r>
    <d v="2014-05-23T00:00:00"/>
    <x v="0"/>
    <x v="4"/>
    <x v="177"/>
    <x v="2"/>
    <x v="2"/>
    <x v="6"/>
    <s v="Motorola L804"/>
    <n v="55.19"/>
    <n v="2"/>
    <n v="-10.119999999999999"/>
  </r>
  <r>
    <d v="2014-05-23T00:00:00"/>
    <x v="0"/>
    <x v="4"/>
    <x v="15"/>
    <x v="22"/>
    <x v="0"/>
    <x v="0"/>
    <s v="Xerox 1999"/>
    <n v="12.96"/>
    <n v="2"/>
    <n v="6.22"/>
  </r>
  <r>
    <d v="2014-05-23T00:00:00"/>
    <x v="0"/>
    <x v="4"/>
    <x v="217"/>
    <x v="20"/>
    <x v="0"/>
    <x v="3"/>
    <s v="Avery Non-Stick Binders"/>
    <n v="17.96"/>
    <n v="5"/>
    <n v="5.84"/>
  </r>
  <r>
    <d v="2014-05-23T00:00:00"/>
    <x v="0"/>
    <x v="4"/>
    <x v="217"/>
    <x v="20"/>
    <x v="0"/>
    <x v="14"/>
    <s v="Letter Slitter"/>
    <n v="5.04"/>
    <n v="2"/>
    <n v="0.15"/>
  </r>
  <r>
    <d v="2014-05-23T00:00:00"/>
    <x v="0"/>
    <x v="4"/>
    <x v="217"/>
    <x v="20"/>
    <x v="0"/>
    <x v="12"/>
    <s v="1.7 Cubic Foot Compact &quot;Cube&quot; Office Refrigerators"/>
    <n v="208.16"/>
    <n v="1"/>
    <n v="56.2"/>
  </r>
  <r>
    <d v="2014-05-24T00:00:00"/>
    <x v="0"/>
    <x v="4"/>
    <x v="218"/>
    <x v="36"/>
    <x v="0"/>
    <x v="0"/>
    <s v="Xerox 1944"/>
    <n v="116.28"/>
    <n v="3"/>
    <n v="56.98"/>
  </r>
  <r>
    <d v="2014-05-25T00:00:00"/>
    <x v="0"/>
    <x v="4"/>
    <x v="219"/>
    <x v="1"/>
    <x v="0"/>
    <x v="12"/>
    <s v="Harmony Air Purifier"/>
    <n v="75.599999999999994"/>
    <n v="2"/>
    <n v="-166.32"/>
  </r>
  <r>
    <d v="2014-05-25T00:00:00"/>
    <x v="0"/>
    <x v="4"/>
    <x v="219"/>
    <x v="1"/>
    <x v="1"/>
    <x v="8"/>
    <s v="Electrix Incandescent Magnifying Lamp, Black"/>
    <n v="29.32"/>
    <n v="2"/>
    <n v="-24.19"/>
  </r>
  <r>
    <d v="2014-05-25T00:00:00"/>
    <x v="0"/>
    <x v="4"/>
    <x v="220"/>
    <x v="20"/>
    <x v="0"/>
    <x v="0"/>
    <s v="Strathmore Photo Frame Cards"/>
    <n v="14.62"/>
    <n v="2"/>
    <n v="6.73"/>
  </r>
  <r>
    <d v="2014-05-26T00:00:00"/>
    <x v="0"/>
    <x v="4"/>
    <x v="44"/>
    <x v="3"/>
    <x v="1"/>
    <x v="11"/>
    <s v="Sauder Inglewood Library Bookcases"/>
    <n v="290.67"/>
    <n v="2"/>
    <n v="27.36"/>
  </r>
  <r>
    <d v="2014-05-26T00:00:00"/>
    <x v="0"/>
    <x v="4"/>
    <x v="44"/>
    <x v="3"/>
    <x v="2"/>
    <x v="6"/>
    <s v="VTech DS6151"/>
    <n v="201.58"/>
    <n v="2"/>
    <n v="20.16"/>
  </r>
  <r>
    <d v="2014-05-26T00:00:00"/>
    <x v="0"/>
    <x v="4"/>
    <x v="44"/>
    <x v="3"/>
    <x v="2"/>
    <x v="6"/>
    <s v="netTALK DUO VoIP Telephone Service"/>
    <n v="83.98"/>
    <n v="2"/>
    <n v="31.49"/>
  </r>
  <r>
    <d v="2014-05-26T00:00:00"/>
    <x v="0"/>
    <x v="4"/>
    <x v="221"/>
    <x v="3"/>
    <x v="1"/>
    <x v="5"/>
    <s v="Hon Olson Stacker Stools"/>
    <n v="225.3"/>
    <n v="2"/>
    <n v="22.53"/>
  </r>
  <r>
    <d v="2014-05-26T00:00:00"/>
    <x v="0"/>
    <x v="4"/>
    <x v="222"/>
    <x v="27"/>
    <x v="0"/>
    <x v="0"/>
    <s v="Wirebound Service Call Books, 5 1/2&quot; x 4&quot;"/>
    <n v="48.4"/>
    <n v="5"/>
    <n v="23.23"/>
  </r>
  <r>
    <d v="2014-05-26T00:00:00"/>
    <x v="0"/>
    <x v="4"/>
    <x v="147"/>
    <x v="1"/>
    <x v="0"/>
    <x v="2"/>
    <s v="SAFCO Mobile Desk Side File, Wire Frame"/>
    <n v="102.62"/>
    <n v="3"/>
    <n v="7.7"/>
  </r>
  <r>
    <d v="2014-05-26T00:00:00"/>
    <x v="0"/>
    <x v="4"/>
    <x v="147"/>
    <x v="1"/>
    <x v="1"/>
    <x v="5"/>
    <s v="Global Commerce Series Low-Back Swivel/Tilt Chairs"/>
    <n v="359.77"/>
    <n v="2"/>
    <n v="-5.14"/>
  </r>
  <r>
    <d v="2014-05-26T00:00:00"/>
    <x v="0"/>
    <x v="4"/>
    <x v="147"/>
    <x v="1"/>
    <x v="0"/>
    <x v="4"/>
    <s v="DIXON Ticonderoga Erasable Checking Pencils"/>
    <n v="13.39"/>
    <n v="3"/>
    <n v="3.18"/>
  </r>
  <r>
    <d v="2014-05-27T00:00:00"/>
    <x v="0"/>
    <x v="4"/>
    <x v="223"/>
    <x v="3"/>
    <x v="1"/>
    <x v="13"/>
    <s v="KI Conference Tables"/>
    <n v="567.12"/>
    <n v="10"/>
    <n v="-28.36"/>
  </r>
  <r>
    <d v="2014-05-27T00:00:00"/>
    <x v="0"/>
    <x v="4"/>
    <x v="223"/>
    <x v="3"/>
    <x v="0"/>
    <x v="2"/>
    <s v="Fellowes Officeware Wire Shelving"/>
    <n v="359.32"/>
    <n v="4"/>
    <n v="7.19"/>
  </r>
  <r>
    <d v="2014-05-27T00:00:00"/>
    <x v="0"/>
    <x v="4"/>
    <x v="164"/>
    <x v="3"/>
    <x v="2"/>
    <x v="6"/>
    <s v="Plantronics HL10 Handset Lifter"/>
    <n v="1113.5"/>
    <n v="12"/>
    <n v="125.27"/>
  </r>
  <r>
    <d v="2014-05-27T00:00:00"/>
    <x v="0"/>
    <x v="4"/>
    <x v="164"/>
    <x v="3"/>
    <x v="2"/>
    <x v="9"/>
    <s v="Logitech Wireless Performance Mouse MX for PC and Mac"/>
    <n v="99.99"/>
    <n v="1"/>
    <s v="38"/>
  </r>
  <r>
    <d v="2014-05-27T00:00:00"/>
    <x v="0"/>
    <x v="4"/>
    <x v="224"/>
    <x v="1"/>
    <x v="0"/>
    <x v="3"/>
    <s v="Fellowes Presentation Covers for Comb Binding Machines"/>
    <n v="17.46"/>
    <n v="6"/>
    <n v="-30.56"/>
  </r>
  <r>
    <d v="2014-05-28T00:00:00"/>
    <x v="0"/>
    <x v="4"/>
    <x v="225"/>
    <x v="22"/>
    <x v="2"/>
    <x v="6"/>
    <s v="I Need's 3d Hello Kitty Hybrid Silicone Case Cover for HTC One X 4g with 3d Hello Kitty Stylus Pen Green/pink"/>
    <n v="57.41"/>
    <n v="6"/>
    <n v="5.74"/>
  </r>
  <r>
    <d v="2014-05-28T00:00:00"/>
    <x v="0"/>
    <x v="4"/>
    <x v="225"/>
    <x v="22"/>
    <x v="2"/>
    <x v="9"/>
    <s v="Imation 30456 USB Flash Drive 8GB"/>
    <n v="27.6"/>
    <n v="4"/>
    <n v="2.21"/>
  </r>
  <r>
    <d v="2014-05-28T00:00:00"/>
    <x v="0"/>
    <x v="4"/>
    <x v="226"/>
    <x v="22"/>
    <x v="0"/>
    <x v="3"/>
    <s v="Green Canvas Binder for 8-1/2&quot; x 14&quot; Sheets"/>
    <n v="136.96"/>
    <n v="4"/>
    <n v="51.36"/>
  </r>
  <r>
    <d v="2014-05-30T00:00:00"/>
    <x v="0"/>
    <x v="4"/>
    <x v="227"/>
    <x v="6"/>
    <x v="0"/>
    <x v="0"/>
    <s v="Ampad Poly Cover Wirebound Steno Book, 6&quot; x 9&quot; Assorted Colors, Gregg Ruled"/>
    <n v="13.62"/>
    <n v="3"/>
    <n v="6.13"/>
  </r>
  <r>
    <d v="2014-05-30T00:00:00"/>
    <x v="0"/>
    <x v="4"/>
    <x v="228"/>
    <x v="1"/>
    <x v="1"/>
    <x v="13"/>
    <s v="Chromcraft Rectangular Conference Tables"/>
    <n v="355.46"/>
    <n v="3"/>
    <n v="-184.84"/>
  </r>
  <r>
    <d v="2014-05-30T00:00:00"/>
    <x v="0"/>
    <x v="4"/>
    <x v="229"/>
    <x v="20"/>
    <x v="0"/>
    <x v="3"/>
    <s v="Wilson Jones Legal Size Ring Binders"/>
    <n v="70.37"/>
    <n v="4"/>
    <n v="26.39"/>
  </r>
  <r>
    <d v="2014-05-30T00:00:00"/>
    <x v="0"/>
    <x v="4"/>
    <x v="230"/>
    <x v="20"/>
    <x v="0"/>
    <x v="3"/>
    <s v="GBC Pre-Punched Binding Paper, Plastic, White, 8-1/2&quot; x 11&quot;"/>
    <n v="25.58"/>
    <n v="2"/>
    <n v="8.9499999999999993"/>
  </r>
  <r>
    <d v="2014-05-30T00:00:00"/>
    <x v="0"/>
    <x v="4"/>
    <x v="230"/>
    <x v="20"/>
    <x v="2"/>
    <x v="6"/>
    <s v="Geemarc AmpliPOWER60"/>
    <s v="464"/>
    <n v="5"/>
    <n v="134.56"/>
  </r>
  <r>
    <d v="2014-05-30T00:00:00"/>
    <x v="0"/>
    <x v="4"/>
    <x v="230"/>
    <x v="20"/>
    <x v="0"/>
    <x v="12"/>
    <s v="Honeywell Quietcare HEPA Air Cleaner"/>
    <n v="235.95"/>
    <n v="3"/>
    <n v="77.86"/>
  </r>
  <r>
    <d v="2014-05-30T00:00:00"/>
    <x v="0"/>
    <x v="4"/>
    <x v="230"/>
    <x v="20"/>
    <x v="0"/>
    <x v="0"/>
    <s v="Xerox 1948"/>
    <n v="39.96"/>
    <n v="4"/>
    <n v="17.98"/>
  </r>
  <r>
    <d v="2014-05-30T00:00:00"/>
    <x v="0"/>
    <x v="4"/>
    <x v="231"/>
    <x v="1"/>
    <x v="2"/>
    <x v="16"/>
    <s v="Brother DCP1000 Digital 3 in 1 Multifunction Machine"/>
    <n v="719.98"/>
    <n v="3"/>
    <s v="135"/>
  </r>
  <r>
    <d v="2014-05-31T00:00:00"/>
    <x v="0"/>
    <x v="4"/>
    <x v="232"/>
    <x v="29"/>
    <x v="2"/>
    <x v="6"/>
    <s v="Samsung Galaxy Note 3"/>
    <n v="659.97"/>
    <n v="3"/>
    <n v="197.99"/>
  </r>
  <r>
    <d v="2014-05-31T00:00:00"/>
    <x v="0"/>
    <x v="4"/>
    <x v="232"/>
    <x v="29"/>
    <x v="2"/>
    <x v="6"/>
    <s v="Grandstream GXP1160 VoIP phone"/>
    <n v="113.73"/>
    <n v="3"/>
    <n v="32.979999999999997"/>
  </r>
  <r>
    <d v="2014-06-01T00:00:00"/>
    <x v="0"/>
    <x v="5"/>
    <x v="233"/>
    <x v="28"/>
    <x v="1"/>
    <x v="5"/>
    <s v="Global Deluxe High-Back Manager's Chair"/>
    <n v="2001.86"/>
    <n v="7"/>
    <n v="580.54"/>
  </r>
  <r>
    <d v="2014-06-01T00:00:00"/>
    <x v="0"/>
    <x v="5"/>
    <x v="233"/>
    <x v="28"/>
    <x v="0"/>
    <x v="2"/>
    <s v="Safco Steel Mobile File Cart"/>
    <n v="166.72"/>
    <n v="2"/>
    <n v="41.68"/>
  </r>
  <r>
    <d v="2014-06-01T00:00:00"/>
    <x v="0"/>
    <x v="5"/>
    <x v="233"/>
    <x v="28"/>
    <x v="0"/>
    <x v="0"/>
    <s v="Adams Telephone Message Book w/Frequently-Called Numbers Space, 400 Messages per Book"/>
    <n v="47.88"/>
    <n v="6"/>
    <n v="23.94"/>
  </r>
  <r>
    <d v="2014-06-01T00:00:00"/>
    <x v="0"/>
    <x v="5"/>
    <x v="233"/>
    <x v="28"/>
    <x v="0"/>
    <x v="12"/>
    <s v="Honeywell Enviracaire Portable HEPA Air Cleaner for 17' x 22' Room"/>
    <n v="1503.25"/>
    <n v="5"/>
    <n v="496.07"/>
  </r>
  <r>
    <d v="2014-06-01T00:00:00"/>
    <x v="0"/>
    <x v="5"/>
    <x v="233"/>
    <x v="28"/>
    <x v="0"/>
    <x v="0"/>
    <s v="Xerox 205"/>
    <n v="25.92"/>
    <n v="4"/>
    <n v="12.44"/>
  </r>
  <r>
    <d v="2014-06-01T00:00:00"/>
    <x v="0"/>
    <x v="5"/>
    <x v="234"/>
    <x v="23"/>
    <x v="0"/>
    <x v="3"/>
    <s v="GBC Clear Cover, 8-1/2 x 11, unpunched, 25 covers per pack"/>
    <n v="45.48"/>
    <n v="3"/>
    <n v="20.92"/>
  </r>
  <r>
    <d v="2014-06-01T00:00:00"/>
    <x v="0"/>
    <x v="5"/>
    <x v="234"/>
    <x v="23"/>
    <x v="0"/>
    <x v="4"/>
    <s v="Boston Heavy-Duty Trimline Electric Pencil Sharpeners"/>
    <n v="289.2"/>
    <n v="6"/>
    <n v="83.87"/>
  </r>
  <r>
    <d v="2014-06-01T00:00:00"/>
    <x v="0"/>
    <x v="5"/>
    <x v="235"/>
    <x v="13"/>
    <x v="1"/>
    <x v="8"/>
    <s v="3M Hangers With Command Adhesive"/>
    <n v="22.2"/>
    <n v="6"/>
    <n v="9.1"/>
  </r>
  <r>
    <d v="2014-06-01T00:00:00"/>
    <x v="0"/>
    <x v="5"/>
    <x v="235"/>
    <x v="13"/>
    <x v="2"/>
    <x v="6"/>
    <s v="Adtran 1202752G1"/>
    <n v="881.93"/>
    <n v="7"/>
    <n v="229.3"/>
  </r>
  <r>
    <d v="2014-06-01T00:00:00"/>
    <x v="0"/>
    <x v="5"/>
    <x v="87"/>
    <x v="14"/>
    <x v="0"/>
    <x v="3"/>
    <s v="Wilson Jones Heavy-Duty Casebound Ring Binders with Metal Hinges"/>
    <n v="138.56"/>
    <n v="4"/>
    <n v="66.510000000000005"/>
  </r>
  <r>
    <d v="2014-06-01T00:00:00"/>
    <x v="0"/>
    <x v="5"/>
    <x v="87"/>
    <x v="14"/>
    <x v="0"/>
    <x v="12"/>
    <s v="Acco 6 Outlet Guardian Premium Surge Suppressor"/>
    <n v="65.52"/>
    <n v="5"/>
    <n v="12.38"/>
  </r>
  <r>
    <d v="2014-06-02T00:00:00"/>
    <x v="0"/>
    <x v="5"/>
    <x v="79"/>
    <x v="27"/>
    <x v="0"/>
    <x v="3"/>
    <s v="GBC Standard Therm-A-Bind Covers"/>
    <n v="59.81"/>
    <n v="3"/>
    <n v="19.440000000000001"/>
  </r>
  <r>
    <d v="2014-06-02T00:00:00"/>
    <x v="0"/>
    <x v="5"/>
    <x v="79"/>
    <x v="27"/>
    <x v="1"/>
    <x v="8"/>
    <s v="Aluminum Document Frame"/>
    <n v="73.319999999999993"/>
    <n v="6"/>
    <s v="22"/>
  </r>
  <r>
    <d v="2014-06-02T00:00:00"/>
    <x v="0"/>
    <x v="5"/>
    <x v="149"/>
    <x v="4"/>
    <x v="0"/>
    <x v="4"/>
    <s v="Sanford Colorific Scented Colored Pencils, 12/Pack"/>
    <n v="8.56"/>
    <n v="2"/>
    <n v="2.65"/>
  </r>
  <r>
    <d v="2014-06-02T00:00:00"/>
    <x v="0"/>
    <x v="5"/>
    <x v="149"/>
    <x v="4"/>
    <x v="2"/>
    <x v="6"/>
    <s v="Mophie Juice Pack Helium for iPhone"/>
    <n v="239.97"/>
    <n v="3"/>
    <n v="67.19"/>
  </r>
  <r>
    <d v="2014-06-02T00:00:00"/>
    <x v="0"/>
    <x v="5"/>
    <x v="149"/>
    <x v="4"/>
    <x v="0"/>
    <x v="2"/>
    <s v="Hot File 7-Pocket, Floor Stand"/>
    <n v="356.94"/>
    <n v="2"/>
    <n v="107.08"/>
  </r>
  <r>
    <d v="2014-06-03T00:00:00"/>
    <x v="0"/>
    <x v="5"/>
    <x v="236"/>
    <x v="22"/>
    <x v="1"/>
    <x v="13"/>
    <s v="KI Adjustable-Height Table"/>
    <n v="515.88"/>
    <n v="6"/>
    <n v="113.49"/>
  </r>
  <r>
    <d v="2014-06-03T00:00:00"/>
    <x v="0"/>
    <x v="5"/>
    <x v="237"/>
    <x v="14"/>
    <x v="0"/>
    <x v="10"/>
    <s v="Security-Tint Envelopes"/>
    <n v="15.28"/>
    <n v="2"/>
    <n v="7.49"/>
  </r>
  <r>
    <d v="2014-06-03T00:00:00"/>
    <x v="0"/>
    <x v="5"/>
    <x v="238"/>
    <x v="1"/>
    <x v="0"/>
    <x v="1"/>
    <s v="Avery 513"/>
    <n v="15.94"/>
    <n v="4"/>
    <n v="5.18"/>
  </r>
  <r>
    <d v="2014-06-03T00:00:00"/>
    <x v="0"/>
    <x v="5"/>
    <x v="238"/>
    <x v="1"/>
    <x v="1"/>
    <x v="8"/>
    <s v="Contract Clock, 14&quot;, Brown"/>
    <n v="61.54"/>
    <n v="7"/>
    <s v="-40"/>
  </r>
  <r>
    <d v="2014-06-03T00:00:00"/>
    <x v="0"/>
    <x v="5"/>
    <x v="238"/>
    <x v="1"/>
    <x v="0"/>
    <x v="2"/>
    <s v="Recycled Steel Personal File for Standard File Folders"/>
    <n v="132.69999999999999"/>
    <n v="3"/>
    <n v="9.9499999999999993"/>
  </r>
  <r>
    <d v="2014-06-04T00:00:00"/>
    <x v="0"/>
    <x v="5"/>
    <x v="114"/>
    <x v="10"/>
    <x v="0"/>
    <x v="0"/>
    <s v="Easy-staple paper"/>
    <n v="16.22"/>
    <n v="2"/>
    <n v="5.88"/>
  </r>
  <r>
    <d v="2014-06-04T00:00:00"/>
    <x v="0"/>
    <x v="5"/>
    <x v="239"/>
    <x v="20"/>
    <x v="1"/>
    <x v="8"/>
    <s v="Seth Thomas 14&quot; Day/Date Wall Clock"/>
    <n v="56.96"/>
    <n v="2"/>
    <n v="21.08"/>
  </r>
  <r>
    <d v="2014-06-04T00:00:00"/>
    <x v="0"/>
    <x v="5"/>
    <x v="239"/>
    <x v="20"/>
    <x v="0"/>
    <x v="12"/>
    <s v="Commercial WindTunnel Clean Air Upright Vacuum, Replacement Belts, Filtration Bags"/>
    <n v="15.56"/>
    <n v="4"/>
    <n v="4.05"/>
  </r>
  <r>
    <d v="2014-06-04T00:00:00"/>
    <x v="0"/>
    <x v="5"/>
    <x v="239"/>
    <x v="20"/>
    <x v="1"/>
    <x v="11"/>
    <s v="O'Sullivan Living Dimensions 5-Shelf Bookcases"/>
    <n v="353.57"/>
    <n v="2"/>
    <n v="-44.2"/>
  </r>
  <r>
    <d v="2014-06-04T00:00:00"/>
    <x v="0"/>
    <x v="5"/>
    <x v="239"/>
    <x v="20"/>
    <x v="1"/>
    <x v="8"/>
    <s v="G.E. Halogen Desk Lamp Bulbs"/>
    <n v="13.96"/>
    <n v="2"/>
    <n v="6.7"/>
  </r>
  <r>
    <d v="2014-06-06T00:00:00"/>
    <x v="0"/>
    <x v="5"/>
    <x v="240"/>
    <x v="20"/>
    <x v="0"/>
    <x v="4"/>
    <s v="Sanford Liquid Accent Highlighters"/>
    <n v="13.36"/>
    <n v="2"/>
    <n v="4.9400000000000004"/>
  </r>
  <r>
    <d v="2014-06-06T00:00:00"/>
    <x v="0"/>
    <x v="5"/>
    <x v="241"/>
    <x v="20"/>
    <x v="0"/>
    <x v="3"/>
    <s v="Wilson Jones Century Plastic Molded Ring Binders"/>
    <n v="149.54"/>
    <n v="9"/>
    <n v="50.47"/>
  </r>
  <r>
    <d v="2014-06-06T00:00:00"/>
    <x v="0"/>
    <x v="5"/>
    <x v="241"/>
    <x v="20"/>
    <x v="0"/>
    <x v="14"/>
    <s v="Acme Office Executive Series Stainless Steel Trimmers"/>
    <n v="17.14"/>
    <n v="2"/>
    <n v="4.46"/>
  </r>
  <r>
    <d v="2014-06-06T00:00:00"/>
    <x v="0"/>
    <x v="5"/>
    <x v="241"/>
    <x v="20"/>
    <x v="1"/>
    <x v="13"/>
    <s v="Chromcraft Bull-Nose Wood 48&quot; x 96&quot; Rectangular Conference Tables"/>
    <n v="991.76"/>
    <n v="3"/>
    <n v="-347.12"/>
  </r>
  <r>
    <d v="2014-06-06T00:00:00"/>
    <x v="0"/>
    <x v="5"/>
    <x v="242"/>
    <x v="1"/>
    <x v="0"/>
    <x v="3"/>
    <s v="Avery Trapezoid Ring Binder, 3&quot; Capacity, Black, 1040 sheets"/>
    <n v="24.59"/>
    <n v="3"/>
    <n v="-38.11"/>
  </r>
  <r>
    <d v="2014-06-06T00:00:00"/>
    <x v="0"/>
    <x v="5"/>
    <x v="242"/>
    <x v="1"/>
    <x v="0"/>
    <x v="10"/>
    <s v="#10- 4 1/8&quot; x 9 1/2&quot; Recycled Envelopes"/>
    <n v="13.98"/>
    <n v="2"/>
    <n v="4.72"/>
  </r>
  <r>
    <d v="2014-06-06T00:00:00"/>
    <x v="0"/>
    <x v="5"/>
    <x v="243"/>
    <x v="0"/>
    <x v="0"/>
    <x v="1"/>
    <s v="Round Specialty Laser Printer Labels"/>
    <n v="100.24"/>
    <n v="10"/>
    <n v="33.83"/>
  </r>
  <r>
    <d v="2014-06-06T00:00:00"/>
    <x v="0"/>
    <x v="5"/>
    <x v="149"/>
    <x v="16"/>
    <x v="0"/>
    <x v="3"/>
    <s v="Presstex Flexible Ring Binders"/>
    <n v="1.37"/>
    <n v="1"/>
    <n v="-0.91"/>
  </r>
  <r>
    <d v="2014-06-06T00:00:00"/>
    <x v="0"/>
    <x v="5"/>
    <x v="149"/>
    <x v="16"/>
    <x v="0"/>
    <x v="0"/>
    <s v="Xerox 1944"/>
    <n v="62.02"/>
    <n v="2"/>
    <n v="22.48"/>
  </r>
  <r>
    <d v="2014-06-07T00:00:00"/>
    <x v="0"/>
    <x v="5"/>
    <x v="244"/>
    <x v="1"/>
    <x v="0"/>
    <x v="3"/>
    <s v="Wilson Jones Century Plastic Molded Ring Binders"/>
    <n v="12.46"/>
    <n v="3"/>
    <n v="-20.56"/>
  </r>
  <r>
    <d v="2014-06-07T00:00:00"/>
    <x v="0"/>
    <x v="5"/>
    <x v="245"/>
    <x v="1"/>
    <x v="1"/>
    <x v="13"/>
    <s v="Bevis Round Conference Table Top, X-Base"/>
    <n v="268.94"/>
    <n v="3"/>
    <n v="-209.77"/>
  </r>
  <r>
    <d v="2014-06-08T00:00:00"/>
    <x v="0"/>
    <x v="5"/>
    <x v="246"/>
    <x v="22"/>
    <x v="1"/>
    <x v="5"/>
    <s v="Hon Deluxe Fabric Upholstered Stacking Chairs, Squared Back"/>
    <n v="585.54999999999995"/>
    <n v="3"/>
    <n v="73.19"/>
  </r>
  <r>
    <d v="2014-06-08T00:00:00"/>
    <x v="0"/>
    <x v="5"/>
    <x v="124"/>
    <x v="15"/>
    <x v="1"/>
    <x v="5"/>
    <s v="Situations Contoured Folding Chairs, 4/Set"/>
    <n v="170.35"/>
    <n v="3"/>
    <n v="10.65"/>
  </r>
  <r>
    <d v="2014-06-08T00:00:00"/>
    <x v="0"/>
    <x v="5"/>
    <x v="247"/>
    <x v="20"/>
    <x v="0"/>
    <x v="3"/>
    <s v="Green Canvas Binder for 8-1/2&quot; x 14&quot; Sheets"/>
    <n v="68.48"/>
    <n v="2"/>
    <n v="25.68"/>
  </r>
  <r>
    <d v="2014-06-08T00:00:00"/>
    <x v="0"/>
    <x v="5"/>
    <x v="247"/>
    <x v="20"/>
    <x v="0"/>
    <x v="2"/>
    <s v="Tennsco Snap-Together Open Shelving Units, Starter Sets and Add-On Units"/>
    <n v="1676.88"/>
    <n v="6"/>
    <n v="83.84"/>
  </r>
  <r>
    <d v="2014-06-09T00:00:00"/>
    <x v="0"/>
    <x v="5"/>
    <x v="248"/>
    <x v="3"/>
    <x v="1"/>
    <x v="8"/>
    <s v="Eldon Expressions Wood and Plastic Desk Accessories, Cherry Wood"/>
    <n v="48.86"/>
    <n v="7"/>
    <n v="14.17"/>
  </r>
  <r>
    <d v="2014-06-09T00:00:00"/>
    <x v="0"/>
    <x v="5"/>
    <x v="248"/>
    <x v="3"/>
    <x v="0"/>
    <x v="4"/>
    <s v="Newell 322"/>
    <n v="7.28"/>
    <n v="4"/>
    <n v="1.97"/>
  </r>
  <r>
    <d v="2014-06-09T00:00:00"/>
    <x v="0"/>
    <x v="5"/>
    <x v="248"/>
    <x v="3"/>
    <x v="2"/>
    <x v="6"/>
    <s v="Mitel 5320 IP Phone VoIP phone"/>
    <n v="907.15"/>
    <n v="6"/>
    <n v="90.72"/>
  </r>
  <r>
    <d v="2014-06-09T00:00:00"/>
    <x v="0"/>
    <x v="5"/>
    <x v="248"/>
    <x v="3"/>
    <x v="0"/>
    <x v="3"/>
    <s v="DXL Angle-View Binders with Locking Rings by Samsill"/>
    <n v="18.5"/>
    <n v="3"/>
    <n v="5.78"/>
  </r>
  <r>
    <d v="2014-06-09T00:00:00"/>
    <x v="0"/>
    <x v="5"/>
    <x v="248"/>
    <x v="3"/>
    <x v="0"/>
    <x v="12"/>
    <s v="Belkin F5C206VTEL 6 Outlet Surge"/>
    <n v="114.9"/>
    <n v="5"/>
    <n v="34.47"/>
  </r>
  <r>
    <d v="2014-06-09T00:00:00"/>
    <x v="0"/>
    <x v="5"/>
    <x v="248"/>
    <x v="3"/>
    <x v="1"/>
    <x v="13"/>
    <s v="Chromcraft Rectangular Conference Tables"/>
    <n v="1706.18"/>
    <n v="9"/>
    <n v="85.31"/>
  </r>
  <r>
    <d v="2014-06-09T00:00:00"/>
    <x v="0"/>
    <x v="5"/>
    <x v="248"/>
    <x v="3"/>
    <x v="2"/>
    <x v="6"/>
    <s v="Konftel 250 Conference phone - Charcoal black"/>
    <n v="911.42"/>
    <n v="4"/>
    <n v="68.36"/>
  </r>
  <r>
    <d v="2014-06-09T00:00:00"/>
    <x v="0"/>
    <x v="5"/>
    <x v="249"/>
    <x v="0"/>
    <x v="2"/>
    <x v="6"/>
    <s v="Square Credit Card Reader"/>
    <n v="7.99"/>
    <n v="1"/>
    <n v="0.6"/>
  </r>
  <r>
    <d v="2014-06-09T00:00:00"/>
    <x v="0"/>
    <x v="5"/>
    <x v="249"/>
    <x v="0"/>
    <x v="2"/>
    <x v="9"/>
    <s v="Logitech M510 Wireless Mouse"/>
    <n v="63.98"/>
    <n v="2"/>
    <n v="10.4"/>
  </r>
  <r>
    <d v="2014-06-09T00:00:00"/>
    <x v="0"/>
    <x v="5"/>
    <x v="249"/>
    <x v="0"/>
    <x v="0"/>
    <x v="4"/>
    <s v="Boston 1645 Deluxe Heavier-Duty Electric Pencil Sharpener"/>
    <n v="70.37"/>
    <n v="2"/>
    <n v="6.16"/>
  </r>
  <r>
    <d v="2014-06-09T00:00:00"/>
    <x v="0"/>
    <x v="5"/>
    <x v="250"/>
    <x v="3"/>
    <x v="0"/>
    <x v="14"/>
    <s v="Staple remover"/>
    <n v="7.36"/>
    <n v="2"/>
    <n v="0.15"/>
  </r>
  <r>
    <d v="2014-06-09T00:00:00"/>
    <x v="0"/>
    <x v="5"/>
    <x v="250"/>
    <x v="3"/>
    <x v="0"/>
    <x v="4"/>
    <s v="Deluxe Chalkboard Eraser Cleaner"/>
    <n v="23.1"/>
    <n v="2"/>
    <n v="10.63"/>
  </r>
  <r>
    <d v="2014-06-09T00:00:00"/>
    <x v="0"/>
    <x v="5"/>
    <x v="251"/>
    <x v="6"/>
    <x v="1"/>
    <x v="13"/>
    <s v="Bevis 44 x 96 Conference Tables"/>
    <n v="1441.3"/>
    <n v="7"/>
    <n v="245.02"/>
  </r>
  <r>
    <d v="2014-06-09T00:00:00"/>
    <x v="0"/>
    <x v="5"/>
    <x v="93"/>
    <x v="17"/>
    <x v="0"/>
    <x v="4"/>
    <s v="DIXON Oriole Pencils"/>
    <n v="18.059999999999999"/>
    <n v="7"/>
    <n v="4.7"/>
  </r>
  <r>
    <d v="2014-06-09T00:00:00"/>
    <x v="0"/>
    <x v="5"/>
    <x v="93"/>
    <x v="17"/>
    <x v="0"/>
    <x v="0"/>
    <s v="Xerox 1909"/>
    <n v="79.14"/>
    <n v="3"/>
    <n v="36.4"/>
  </r>
  <r>
    <d v="2014-06-09T00:00:00"/>
    <x v="0"/>
    <x v="5"/>
    <x v="93"/>
    <x v="17"/>
    <x v="1"/>
    <x v="8"/>
    <s v="Executive Impressions 13-1/2&quot; Indoor/Outdoor Wall Clock"/>
    <n v="37.4"/>
    <n v="2"/>
    <n v="14.21"/>
  </r>
  <r>
    <d v="2014-06-10T00:00:00"/>
    <x v="0"/>
    <x v="5"/>
    <x v="252"/>
    <x v="14"/>
    <x v="0"/>
    <x v="1"/>
    <s v="Dot Matrix Printer Tape Reel Labels, White, 5000/Box"/>
    <n v="491.55"/>
    <n v="5"/>
    <n v="240.86"/>
  </r>
  <r>
    <d v="2014-06-13T00:00:00"/>
    <x v="0"/>
    <x v="5"/>
    <x v="76"/>
    <x v="3"/>
    <x v="0"/>
    <x v="4"/>
    <s v="Staples in misc. colors"/>
    <n v="14.52"/>
    <n v="3"/>
    <n v="4.79"/>
  </r>
  <r>
    <d v="2014-06-14T00:00:00"/>
    <x v="0"/>
    <x v="5"/>
    <x v="253"/>
    <x v="14"/>
    <x v="1"/>
    <x v="11"/>
    <s v="Hon Metal Bookcases, Gray"/>
    <n v="212.94"/>
    <n v="3"/>
    <n v="57.49"/>
  </r>
  <r>
    <d v="2014-06-15T00:00:00"/>
    <x v="0"/>
    <x v="5"/>
    <x v="254"/>
    <x v="0"/>
    <x v="1"/>
    <x v="13"/>
    <s v="Lesro Sheffield Collection Coffee Table, End Table, Center Table, Corner Table"/>
    <n v="99.92"/>
    <n v="2"/>
    <n v="-18.559999999999999"/>
  </r>
  <r>
    <d v="2014-06-15T00:00:00"/>
    <x v="0"/>
    <x v="5"/>
    <x v="254"/>
    <x v="0"/>
    <x v="1"/>
    <x v="5"/>
    <s v="Global Commerce Series High-Back Swivel/Tilt Chairs"/>
    <n v="797.94"/>
    <n v="4"/>
    <s v="-57"/>
  </r>
  <r>
    <d v="2014-06-15T00:00:00"/>
    <x v="0"/>
    <x v="5"/>
    <x v="254"/>
    <x v="0"/>
    <x v="0"/>
    <x v="3"/>
    <s v="Avery Premier Heavy-Duty Binder with Round Locking Rings"/>
    <n v="8.57"/>
    <n v="3"/>
    <n v="-14.57"/>
  </r>
  <r>
    <d v="2014-06-15T00:00:00"/>
    <x v="0"/>
    <x v="5"/>
    <x v="255"/>
    <x v="0"/>
    <x v="0"/>
    <x v="0"/>
    <s v="Xerox 1902"/>
    <n v="36.54"/>
    <n v="2"/>
    <n v="11.88"/>
  </r>
  <r>
    <d v="2014-06-16T00:00:00"/>
    <x v="0"/>
    <x v="5"/>
    <x v="256"/>
    <x v="18"/>
    <x v="1"/>
    <x v="5"/>
    <s v="Global Geo Office Task Chair, Gray"/>
    <n v="647.84"/>
    <n v="8"/>
    <n v="32.39"/>
  </r>
  <r>
    <d v="2014-06-16T00:00:00"/>
    <x v="0"/>
    <x v="5"/>
    <x v="74"/>
    <x v="20"/>
    <x v="0"/>
    <x v="10"/>
    <s v="Staple envelope"/>
    <n v="41.4"/>
    <n v="5"/>
    <n v="19.46"/>
  </r>
  <r>
    <d v="2014-06-16T00:00:00"/>
    <x v="0"/>
    <x v="5"/>
    <x v="74"/>
    <x v="20"/>
    <x v="0"/>
    <x v="4"/>
    <s v="Boston 16750 Black Compact Battery Pencil Sharpener"/>
    <s v="35"/>
    <n v="4"/>
    <n v="10.5"/>
  </r>
  <r>
    <d v="2014-06-16T00:00:00"/>
    <x v="0"/>
    <x v="5"/>
    <x v="74"/>
    <x v="20"/>
    <x v="0"/>
    <x v="3"/>
    <s v="Ibico Standard Transparent Covers"/>
    <n v="39.549999999999997"/>
    <n v="3"/>
    <n v="14.34"/>
  </r>
  <r>
    <d v="2014-06-17T00:00:00"/>
    <x v="0"/>
    <x v="5"/>
    <x v="257"/>
    <x v="7"/>
    <x v="2"/>
    <x v="15"/>
    <s v="Texas Instruments TI-34 Scientific Calculator"/>
    <n v="65.97"/>
    <n v="3"/>
    <n v="31.01"/>
  </r>
  <r>
    <d v="2014-06-17T00:00:00"/>
    <x v="0"/>
    <x v="5"/>
    <x v="258"/>
    <x v="22"/>
    <x v="1"/>
    <x v="8"/>
    <s v="Eldon Wave Desk Accessories"/>
    <n v="6.24"/>
    <n v="3"/>
    <n v="2.62"/>
  </r>
  <r>
    <d v="2014-06-17T00:00:00"/>
    <x v="0"/>
    <x v="5"/>
    <x v="258"/>
    <x v="22"/>
    <x v="0"/>
    <x v="7"/>
    <s v="OIC Binder Clips"/>
    <n v="17.899999999999999"/>
    <n v="5"/>
    <n v="8.9499999999999993"/>
  </r>
  <r>
    <d v="2014-06-17T00:00:00"/>
    <x v="0"/>
    <x v="5"/>
    <x v="258"/>
    <x v="22"/>
    <x v="0"/>
    <x v="3"/>
    <s v="GBC DocuBind P400 Electric Binding System"/>
    <n v="3266.38"/>
    <n v="3"/>
    <n v="1061.57"/>
  </r>
  <r>
    <d v="2014-06-17T00:00:00"/>
    <x v="0"/>
    <x v="5"/>
    <x v="259"/>
    <x v="1"/>
    <x v="0"/>
    <x v="0"/>
    <s v="Xerox 1892"/>
    <n v="62.02"/>
    <n v="2"/>
    <n v="22.48"/>
  </r>
  <r>
    <d v="2014-06-18T00:00:00"/>
    <x v="0"/>
    <x v="5"/>
    <x v="260"/>
    <x v="3"/>
    <x v="2"/>
    <x v="6"/>
    <s v="Plantronics Cordless Phone Headset with In-line Volume - M214C"/>
    <n v="139.80000000000001"/>
    <n v="5"/>
    <n v="12.23"/>
  </r>
  <r>
    <d v="2014-06-20T00:00:00"/>
    <x v="0"/>
    <x v="5"/>
    <x v="66"/>
    <x v="0"/>
    <x v="2"/>
    <x v="6"/>
    <s v="HTC One Mini"/>
    <n v="201.58"/>
    <n v="2"/>
    <n v="20.16"/>
  </r>
  <r>
    <d v="2014-06-20T00:00:00"/>
    <x v="0"/>
    <x v="5"/>
    <x v="66"/>
    <x v="0"/>
    <x v="0"/>
    <x v="3"/>
    <s v="Storex DuraTech Recycled Plastic Frosted Binders"/>
    <n v="3.39"/>
    <n v="4"/>
    <n v="-5.09"/>
  </r>
  <r>
    <d v="2014-06-20T00:00:00"/>
    <x v="0"/>
    <x v="5"/>
    <x v="66"/>
    <x v="0"/>
    <x v="1"/>
    <x v="11"/>
    <s v="Hon Metal Bookcases, Black"/>
    <n v="193.07"/>
    <n v="4"/>
    <n v="-19.87"/>
  </r>
  <r>
    <d v="2014-06-20T00:00:00"/>
    <x v="0"/>
    <x v="5"/>
    <x v="66"/>
    <x v="0"/>
    <x v="0"/>
    <x v="0"/>
    <s v="Xerox 2"/>
    <n v="15.55"/>
    <n v="3"/>
    <n v="5.44"/>
  </r>
  <r>
    <d v="2014-06-20T00:00:00"/>
    <x v="0"/>
    <x v="5"/>
    <x v="66"/>
    <x v="0"/>
    <x v="0"/>
    <x v="0"/>
    <s v="Array Parchment Paper, Assorted Colors"/>
    <n v="11.65"/>
    <n v="2"/>
    <n v="4.08"/>
  </r>
  <r>
    <d v="2014-06-20T00:00:00"/>
    <x v="0"/>
    <x v="5"/>
    <x v="66"/>
    <x v="0"/>
    <x v="2"/>
    <x v="15"/>
    <s v="Okidata C331dn Printer"/>
    <n v="418.8"/>
    <n v="2"/>
    <n v="-97.72"/>
  </r>
  <r>
    <d v="2014-06-20T00:00:00"/>
    <x v="0"/>
    <x v="5"/>
    <x v="66"/>
    <x v="0"/>
    <x v="0"/>
    <x v="2"/>
    <s v="Safco Industrial Wire Shelving System"/>
    <n v="509.49"/>
    <n v="7"/>
    <n v="-127.37"/>
  </r>
  <r>
    <d v="2014-06-20T00:00:00"/>
    <x v="0"/>
    <x v="5"/>
    <x v="261"/>
    <x v="39"/>
    <x v="0"/>
    <x v="12"/>
    <s v="Honeywell Quietcare HEPA Air Cleaner"/>
    <n v="471.9"/>
    <n v="6"/>
    <n v="155.72999999999999"/>
  </r>
  <r>
    <d v="2014-06-20T00:00:00"/>
    <x v="0"/>
    <x v="5"/>
    <x v="261"/>
    <x v="39"/>
    <x v="0"/>
    <x v="4"/>
    <s v="Nontoxic Chalk"/>
    <n v="3.52"/>
    <n v="2"/>
    <n v="1.69"/>
  </r>
  <r>
    <d v="2014-06-21T00:00:00"/>
    <x v="0"/>
    <x v="5"/>
    <x v="201"/>
    <x v="6"/>
    <x v="1"/>
    <x v="8"/>
    <s v="Luxo Professional Magnifying Clamp-On Fluorescent Lamps"/>
    <n v="104.01"/>
    <n v="1"/>
    <n v="14.56"/>
  </r>
  <r>
    <d v="2014-06-21T00:00:00"/>
    <x v="0"/>
    <x v="5"/>
    <x v="201"/>
    <x v="6"/>
    <x v="2"/>
    <x v="6"/>
    <s v="Konftel 250 Conference phone - Charcoal black"/>
    <n v="284.82"/>
    <n v="1"/>
    <n v="74.05"/>
  </r>
  <r>
    <d v="2014-06-21T00:00:00"/>
    <x v="0"/>
    <x v="5"/>
    <x v="201"/>
    <x v="6"/>
    <x v="0"/>
    <x v="2"/>
    <s v="Recycled Eldon Regeneration Jumbo File"/>
    <n v="36.840000000000003"/>
    <n v="3"/>
    <n v="10.32"/>
  </r>
  <r>
    <d v="2014-06-21T00:00:00"/>
    <x v="0"/>
    <x v="5"/>
    <x v="56"/>
    <x v="23"/>
    <x v="2"/>
    <x v="6"/>
    <s v="Wireless Extenders zBoost YX545 SOHO Signal Booster"/>
    <n v="1322.93"/>
    <n v="7"/>
    <n v="357.19"/>
  </r>
  <r>
    <d v="2014-06-21T00:00:00"/>
    <x v="0"/>
    <x v="5"/>
    <x v="56"/>
    <x v="23"/>
    <x v="0"/>
    <x v="4"/>
    <s v="OIC #2 Pencils, Medium Soft"/>
    <n v="3.76"/>
    <n v="2"/>
    <n v="1.0900000000000001"/>
  </r>
  <r>
    <d v="2014-06-21T00:00:00"/>
    <x v="0"/>
    <x v="5"/>
    <x v="195"/>
    <x v="37"/>
    <x v="0"/>
    <x v="4"/>
    <s v="Newell 341"/>
    <n v="21.4"/>
    <n v="5"/>
    <n v="6.21"/>
  </r>
  <r>
    <d v="2014-06-21T00:00:00"/>
    <x v="0"/>
    <x v="5"/>
    <x v="149"/>
    <x v="26"/>
    <x v="0"/>
    <x v="3"/>
    <s v="Wilson Jones 1&quot; Hanging DublLock Ring Binders"/>
    <n v="11.09"/>
    <n v="7"/>
    <n v="-8.1300000000000008"/>
  </r>
  <r>
    <d v="2014-06-21T00:00:00"/>
    <x v="0"/>
    <x v="5"/>
    <x v="149"/>
    <x v="26"/>
    <x v="0"/>
    <x v="3"/>
    <s v="Avery Trapezoid Extra Heavy Duty 4&quot; Binders"/>
    <n v="25.16"/>
    <n v="2"/>
    <n v="-16.78"/>
  </r>
  <r>
    <d v="2014-06-21T00:00:00"/>
    <x v="0"/>
    <x v="5"/>
    <x v="262"/>
    <x v="2"/>
    <x v="0"/>
    <x v="10"/>
    <s v="Staple envelope"/>
    <n v="24.9"/>
    <n v="4"/>
    <n v="8.4"/>
  </r>
  <r>
    <d v="2014-06-21T00:00:00"/>
    <x v="0"/>
    <x v="5"/>
    <x v="262"/>
    <x v="2"/>
    <x v="1"/>
    <x v="8"/>
    <s v="Stacking Trays by OIC"/>
    <n v="3.98"/>
    <n v="1"/>
    <n v="0.65"/>
  </r>
  <r>
    <d v="2014-06-21T00:00:00"/>
    <x v="0"/>
    <x v="5"/>
    <x v="262"/>
    <x v="2"/>
    <x v="2"/>
    <x v="9"/>
    <s v="Logitech 910-002974 M325 Wireless Mouse for Web Scrolling"/>
    <n v="95.97"/>
    <n v="4"/>
    <n v="28.79"/>
  </r>
  <r>
    <d v="2014-06-21T00:00:00"/>
    <x v="0"/>
    <x v="5"/>
    <x v="262"/>
    <x v="2"/>
    <x v="2"/>
    <x v="15"/>
    <s v="Epson Perfection V600 Photo Scanner"/>
    <n v="206.99"/>
    <n v="3"/>
    <n v="-172.49"/>
  </r>
  <r>
    <d v="2014-06-21T00:00:00"/>
    <x v="0"/>
    <x v="5"/>
    <x v="262"/>
    <x v="2"/>
    <x v="0"/>
    <x v="12"/>
    <s v="Fellowes Advanced 8 Outlet Surge Suppressor with Phone/Fax Protection"/>
    <n v="44.42"/>
    <n v="2"/>
    <n v="3.89"/>
  </r>
  <r>
    <d v="2014-06-21T00:00:00"/>
    <x v="0"/>
    <x v="5"/>
    <x v="262"/>
    <x v="2"/>
    <x v="0"/>
    <x v="3"/>
    <s v="GBC Prepunched Paper, 19-Hole, for Binding Systems, 24-lb"/>
    <n v="9.01"/>
    <n v="2"/>
    <n v="-7.2"/>
  </r>
  <r>
    <d v="2014-06-21T00:00:00"/>
    <x v="0"/>
    <x v="5"/>
    <x v="263"/>
    <x v="20"/>
    <x v="0"/>
    <x v="0"/>
    <s v="Message Book, Phone, Wirebound Standard Line Memo, 2 3/4&quot; X 5&quot;"/>
    <n v="19.649999999999999"/>
    <n v="3"/>
    <n v="9.0399999999999991"/>
  </r>
  <r>
    <d v="2014-06-21T00:00:00"/>
    <x v="0"/>
    <x v="5"/>
    <x v="263"/>
    <x v="20"/>
    <x v="2"/>
    <x v="6"/>
    <s v="GE 2-Jack Phone Line Splitter"/>
    <n v="617.97"/>
    <n v="3"/>
    <n v="160.66999999999999"/>
  </r>
  <r>
    <d v="2014-06-21T00:00:00"/>
    <x v="0"/>
    <x v="5"/>
    <x v="263"/>
    <x v="20"/>
    <x v="0"/>
    <x v="12"/>
    <s v="Holmes Cool Mist Humidifier for the Whole House with 8-Gallon Output per Day, Extended Life Filter"/>
    <n v="59.7"/>
    <n v="3"/>
    <n v="26.87"/>
  </r>
  <r>
    <d v="2014-06-21T00:00:00"/>
    <x v="0"/>
    <x v="5"/>
    <x v="229"/>
    <x v="20"/>
    <x v="2"/>
    <x v="6"/>
    <s v="Polycom SoundStation2 EX Conference phone"/>
    <n v="1214.8499999999999"/>
    <n v="3"/>
    <n v="352.31"/>
  </r>
  <r>
    <d v="2014-06-22T00:00:00"/>
    <x v="0"/>
    <x v="5"/>
    <x v="264"/>
    <x v="26"/>
    <x v="2"/>
    <x v="9"/>
    <s v="KeyTronic 6101 Series - Keyboard - Black"/>
    <n v="196.75"/>
    <n v="6"/>
    <n v="56.57"/>
  </r>
  <r>
    <d v="2014-06-22T00:00:00"/>
    <x v="0"/>
    <x v="5"/>
    <x v="265"/>
    <x v="28"/>
    <x v="0"/>
    <x v="2"/>
    <s v="Office Impressions Heavy Duty Welded Shelving &amp; Multimedia Storage Drawers"/>
    <n v="501.81"/>
    <n v="3"/>
    <s v="0"/>
  </r>
  <r>
    <d v="2014-06-22T00:00:00"/>
    <x v="0"/>
    <x v="5"/>
    <x v="265"/>
    <x v="28"/>
    <x v="0"/>
    <x v="2"/>
    <s v="Fellowes Bankers Box Recycled Super Stor/Drawer"/>
    <n v="161.94"/>
    <n v="3"/>
    <n v="9.7200000000000006"/>
  </r>
  <r>
    <d v="2014-06-22T00:00:00"/>
    <x v="0"/>
    <x v="5"/>
    <x v="266"/>
    <x v="2"/>
    <x v="1"/>
    <x v="5"/>
    <s v="Padded Folding Chairs, Black, 4/Carton"/>
    <n v="170.06"/>
    <n v="3"/>
    <n v="-4.8600000000000003"/>
  </r>
  <r>
    <d v="2014-06-22T00:00:00"/>
    <x v="0"/>
    <x v="5"/>
    <x v="266"/>
    <x v="2"/>
    <x v="2"/>
    <x v="6"/>
    <s v="Panasonic Kx-TS550"/>
    <n v="82.78"/>
    <n v="3"/>
    <n v="-15.18"/>
  </r>
  <r>
    <d v="2014-06-22T00:00:00"/>
    <x v="0"/>
    <x v="5"/>
    <x v="266"/>
    <x v="2"/>
    <x v="1"/>
    <x v="5"/>
    <s v="Hon Deluxe Fabric Upholstered Stacking Chairs, Rounded Back"/>
    <n v="853.93"/>
    <n v="5"/>
    <s v="0"/>
  </r>
  <r>
    <d v="2014-06-22T00:00:00"/>
    <x v="0"/>
    <x v="5"/>
    <x v="263"/>
    <x v="12"/>
    <x v="0"/>
    <x v="3"/>
    <s v="SpineVue Locking Slant-D Ring Binders by Cardinal"/>
    <n v="8.23"/>
    <n v="3"/>
    <n v="-6.03"/>
  </r>
  <r>
    <d v="2014-06-23T00:00:00"/>
    <x v="0"/>
    <x v="5"/>
    <x v="267"/>
    <x v="2"/>
    <x v="2"/>
    <x v="9"/>
    <s v="Sony 64GB Class 10 Micro SDHC R40 Memory Card"/>
    <n v="86.38"/>
    <n v="3"/>
    <n v="1.08"/>
  </r>
  <r>
    <d v="2014-06-23T00:00:00"/>
    <x v="0"/>
    <x v="5"/>
    <x v="268"/>
    <x v="25"/>
    <x v="0"/>
    <x v="4"/>
    <s v="Prang Drawing Pencil Set"/>
    <n v="20.02"/>
    <n v="9"/>
    <n v="1.75"/>
  </r>
  <r>
    <d v="2014-06-23T00:00:00"/>
    <x v="0"/>
    <x v="5"/>
    <x v="268"/>
    <x v="25"/>
    <x v="0"/>
    <x v="14"/>
    <s v="Acme Kleen Earth Office Shears"/>
    <n v="3.1"/>
    <n v="1"/>
    <n v="0.35"/>
  </r>
  <r>
    <d v="2014-06-24T00:00:00"/>
    <x v="0"/>
    <x v="5"/>
    <x v="269"/>
    <x v="12"/>
    <x v="1"/>
    <x v="8"/>
    <s v="Acrylic Self-Standing Desk Frames"/>
    <n v="4.2699999999999996"/>
    <n v="2"/>
    <n v="0.96"/>
  </r>
  <r>
    <d v="2014-06-25T00:00:00"/>
    <x v="0"/>
    <x v="5"/>
    <x v="270"/>
    <x v="3"/>
    <x v="1"/>
    <x v="13"/>
    <s v="Hon 4060 Series Tables"/>
    <n v="447.84"/>
    <n v="5"/>
    <n v="11.2"/>
  </r>
  <r>
    <d v="2014-06-25T00:00:00"/>
    <x v="0"/>
    <x v="5"/>
    <x v="271"/>
    <x v="11"/>
    <x v="2"/>
    <x v="6"/>
    <s v="Plantronics 81402"/>
    <n v="263.95999999999998"/>
    <n v="5"/>
    <n v="19.8"/>
  </r>
  <r>
    <d v="2014-06-25T00:00:00"/>
    <x v="0"/>
    <x v="5"/>
    <x v="271"/>
    <x v="11"/>
    <x v="0"/>
    <x v="4"/>
    <s v="Avery Hi-Liter EverBold Pen Style Fluorescent Highlighters, 4/Pack"/>
    <n v="71.63"/>
    <n v="11"/>
    <n v="17.91"/>
  </r>
  <r>
    <d v="2014-06-25T00:00:00"/>
    <x v="0"/>
    <x v="5"/>
    <x v="271"/>
    <x v="11"/>
    <x v="0"/>
    <x v="4"/>
    <s v="Hunt BOSTON Vista Battery-Operated Pencil Sharpener, Black"/>
    <n v="9.33"/>
    <n v="1"/>
    <n v="0.82"/>
  </r>
  <r>
    <d v="2014-06-27T00:00:00"/>
    <x v="0"/>
    <x v="5"/>
    <x v="272"/>
    <x v="29"/>
    <x v="0"/>
    <x v="2"/>
    <s v="SAFCO Commercial Wire Shelving, 72h"/>
    <n v="306.2"/>
    <n v="5"/>
    <s v="0"/>
  </r>
  <r>
    <d v="2014-06-27T00:00:00"/>
    <x v="0"/>
    <x v="5"/>
    <x v="272"/>
    <x v="29"/>
    <x v="1"/>
    <x v="13"/>
    <s v="KI Adjustable-Height Table"/>
    <n v="85.98"/>
    <n v="1"/>
    <n v="22.35"/>
  </r>
  <r>
    <d v="2014-06-27T00:00:00"/>
    <x v="0"/>
    <x v="5"/>
    <x v="272"/>
    <x v="29"/>
    <x v="2"/>
    <x v="9"/>
    <s v="Sony Micro Vault Click 16 GB USB 2.0 Flash Drive"/>
    <n v="223.96"/>
    <n v="4"/>
    <n v="53.75"/>
  </r>
  <r>
    <d v="2014-06-28T00:00:00"/>
    <x v="0"/>
    <x v="5"/>
    <x v="273"/>
    <x v="2"/>
    <x v="0"/>
    <x v="0"/>
    <s v="Xerox 1995"/>
    <n v="41.47"/>
    <n v="8"/>
    <n v="14.52"/>
  </r>
  <r>
    <d v="2014-06-28T00:00:00"/>
    <x v="0"/>
    <x v="5"/>
    <x v="273"/>
    <x v="2"/>
    <x v="0"/>
    <x v="3"/>
    <s v="Self-Adhesive Ring Binder Labels"/>
    <n v="3.17"/>
    <n v="3"/>
    <n v="-2.4300000000000002"/>
  </r>
  <r>
    <d v="2014-06-28T00:00:00"/>
    <x v="0"/>
    <x v="5"/>
    <x v="273"/>
    <x v="2"/>
    <x v="1"/>
    <x v="5"/>
    <s v="Global Leather Executive Chair"/>
    <n v="1228.47"/>
    <n v="5"/>
    <s v="0"/>
  </r>
  <r>
    <d v="2014-06-28T00:00:00"/>
    <x v="0"/>
    <x v="5"/>
    <x v="273"/>
    <x v="2"/>
    <x v="0"/>
    <x v="3"/>
    <s v="GBC Recycled Grain Textured Covers"/>
    <n v="31.09"/>
    <n v="3"/>
    <n v="-22.8"/>
  </r>
  <r>
    <d v="2014-06-28T00:00:00"/>
    <x v="0"/>
    <x v="5"/>
    <x v="273"/>
    <x v="2"/>
    <x v="0"/>
    <x v="0"/>
    <s v="Xerox 1941"/>
    <n v="335.52"/>
    <n v="4"/>
    <n v="117.43"/>
  </r>
  <r>
    <d v="2014-06-28T00:00:00"/>
    <x v="0"/>
    <x v="5"/>
    <x v="274"/>
    <x v="14"/>
    <x v="0"/>
    <x v="7"/>
    <s v="Staples"/>
    <n v="6.08"/>
    <n v="1"/>
    <n v="3.04"/>
  </r>
  <r>
    <d v="2014-06-29T00:00:00"/>
    <x v="0"/>
    <x v="5"/>
    <x v="275"/>
    <x v="10"/>
    <x v="0"/>
    <x v="4"/>
    <s v="Dixon My First Ticonderoga Pencil, #2"/>
    <n v="32.76"/>
    <n v="7"/>
    <n v="3.69"/>
  </r>
  <r>
    <d v="2014-06-29T00:00:00"/>
    <x v="0"/>
    <x v="5"/>
    <x v="232"/>
    <x v="20"/>
    <x v="0"/>
    <x v="3"/>
    <s v="Wilson Jones Clip &amp; Carry Folder Binder Tool for Ring Binders, Clear"/>
    <n v="13.92"/>
    <n v="3"/>
    <n v="4.87"/>
  </r>
  <r>
    <d v="2014-06-30T00:00:00"/>
    <x v="0"/>
    <x v="5"/>
    <x v="276"/>
    <x v="20"/>
    <x v="0"/>
    <x v="3"/>
    <s v="GBC Recycled Regency Composition Covers"/>
    <n v="334.77"/>
    <n v="7"/>
    <n v="108.8"/>
  </r>
  <r>
    <d v="2014-06-30T00:00:00"/>
    <x v="0"/>
    <x v="5"/>
    <x v="277"/>
    <x v="1"/>
    <x v="0"/>
    <x v="4"/>
    <s v="BIC Brite Liner Grip Highlighters"/>
    <n v="5.25"/>
    <n v="4"/>
    <n v="1.64"/>
  </r>
  <r>
    <d v="2014-06-30T00:00:00"/>
    <x v="0"/>
    <x v="5"/>
    <x v="278"/>
    <x v="3"/>
    <x v="0"/>
    <x v="4"/>
    <s v="BIC Brite Liner Highlighters, Chisel Tip"/>
    <n v="32.4"/>
    <n v="5"/>
    <n v="10.37"/>
  </r>
  <r>
    <d v="2014-06-30T00:00:00"/>
    <x v="0"/>
    <x v="5"/>
    <x v="279"/>
    <x v="0"/>
    <x v="0"/>
    <x v="0"/>
    <s v="Xerox 225"/>
    <n v="25.92"/>
    <n v="5"/>
    <n v="9.07"/>
  </r>
  <r>
    <d v="2014-06-30T00:00:00"/>
    <x v="0"/>
    <x v="5"/>
    <x v="279"/>
    <x v="0"/>
    <x v="0"/>
    <x v="7"/>
    <s v="Staples"/>
    <n v="21.31"/>
    <n v="6"/>
    <n v="7.19"/>
  </r>
  <r>
    <d v="2014-06-30T00:00:00"/>
    <x v="0"/>
    <x v="5"/>
    <x v="178"/>
    <x v="20"/>
    <x v="0"/>
    <x v="3"/>
    <s v="Cardinal Poly Pocket Divider Pockets for Ring Binders"/>
    <n v="2.69"/>
    <n v="1"/>
    <n v="0.84"/>
  </r>
  <r>
    <d v="2014-06-30T00:00:00"/>
    <x v="0"/>
    <x v="5"/>
    <x v="178"/>
    <x v="20"/>
    <x v="0"/>
    <x v="4"/>
    <s v="Sanford Uni-Blazer View Highlighters, Chisel Tip, Yellow"/>
    <n v="6.6"/>
    <n v="3"/>
    <n v="2.9"/>
  </r>
  <r>
    <d v="2014-06-30T00:00:00"/>
    <x v="0"/>
    <x v="5"/>
    <x v="280"/>
    <x v="25"/>
    <x v="0"/>
    <x v="0"/>
    <s v="Xerox 1913"/>
    <n v="310.69"/>
    <n v="7"/>
    <n v="108.74"/>
  </r>
  <r>
    <d v="2014-07-01T00:00:00"/>
    <x v="0"/>
    <x v="6"/>
    <x v="112"/>
    <x v="22"/>
    <x v="0"/>
    <x v="3"/>
    <s v="Cardinal Holdit Business Card Pockets"/>
    <n v="19.920000000000002"/>
    <n v="5"/>
    <n v="6.97"/>
  </r>
  <r>
    <d v="2014-07-01T00:00:00"/>
    <x v="0"/>
    <x v="6"/>
    <x v="230"/>
    <x v="16"/>
    <x v="2"/>
    <x v="6"/>
    <s v="Wilson SignalBoost 841262 DB PRO Amplifier Kit"/>
    <n v="575.91999999999996"/>
    <n v="2"/>
    <n v="71.989999999999995"/>
  </r>
  <r>
    <d v="2014-07-01T00:00:00"/>
    <x v="0"/>
    <x v="6"/>
    <x v="230"/>
    <x v="16"/>
    <x v="0"/>
    <x v="3"/>
    <s v="Avery Durable Binders"/>
    <n v="5.18"/>
    <n v="6"/>
    <n v="-3.63"/>
  </r>
  <r>
    <d v="2014-07-02T00:00:00"/>
    <x v="0"/>
    <x v="6"/>
    <x v="281"/>
    <x v="23"/>
    <x v="2"/>
    <x v="6"/>
    <s v="Logitech B530 USB Headset - headset - Full size, Binaural"/>
    <n v="73.98"/>
    <n v="2"/>
    <n v="19.97"/>
  </r>
  <r>
    <d v="2014-07-02T00:00:00"/>
    <x v="0"/>
    <x v="6"/>
    <x v="281"/>
    <x v="23"/>
    <x v="0"/>
    <x v="4"/>
    <s v="DIXON Ticonderoga Erasable Checking Pencils"/>
    <n v="5.58"/>
    <n v="1"/>
    <n v="2.1800000000000002"/>
  </r>
  <r>
    <d v="2014-07-04T00:00:00"/>
    <x v="0"/>
    <x v="6"/>
    <x v="124"/>
    <x v="26"/>
    <x v="0"/>
    <x v="0"/>
    <s v="Xerox 194"/>
    <n v="177.54"/>
    <n v="4"/>
    <n v="62.14"/>
  </r>
  <r>
    <d v="2014-07-04T00:00:00"/>
    <x v="0"/>
    <x v="6"/>
    <x v="124"/>
    <x v="26"/>
    <x v="0"/>
    <x v="12"/>
    <s v="Fellowes Mighty 8 Compact Surge Protector"/>
    <n v="32.43"/>
    <n v="2"/>
    <n v="3.24"/>
  </r>
  <r>
    <d v="2014-07-04T00:00:00"/>
    <x v="0"/>
    <x v="6"/>
    <x v="282"/>
    <x v="6"/>
    <x v="0"/>
    <x v="0"/>
    <s v="Southworth Structures Collection"/>
    <n v="21.84"/>
    <n v="3"/>
    <n v="10.92"/>
  </r>
  <r>
    <d v="2014-07-04T00:00:00"/>
    <x v="0"/>
    <x v="6"/>
    <x v="282"/>
    <x v="6"/>
    <x v="0"/>
    <x v="3"/>
    <s v="Zipper Ring Binder Pockets"/>
    <n v="15.6"/>
    <n v="5"/>
    <n v="7.64"/>
  </r>
  <r>
    <d v="2014-07-05T00:00:00"/>
    <x v="0"/>
    <x v="6"/>
    <x v="283"/>
    <x v="29"/>
    <x v="2"/>
    <x v="9"/>
    <s v="NETGEAR AC1750 Dual Band Gigabit Smart WiFi Router"/>
    <n v="479.97"/>
    <n v="3"/>
    <n v="163.19"/>
  </r>
  <r>
    <d v="2014-07-05T00:00:00"/>
    <x v="0"/>
    <x v="6"/>
    <x v="283"/>
    <x v="29"/>
    <x v="0"/>
    <x v="1"/>
    <s v="Avery 516"/>
    <n v="14.62"/>
    <n v="2"/>
    <n v="6.87"/>
  </r>
  <r>
    <d v="2014-07-05T00:00:00"/>
    <x v="0"/>
    <x v="6"/>
    <x v="283"/>
    <x v="29"/>
    <x v="0"/>
    <x v="0"/>
    <s v="Xerox 1995"/>
    <n v="19.440000000000001"/>
    <n v="3"/>
    <n v="9.33"/>
  </r>
  <r>
    <d v="2014-07-05T00:00:00"/>
    <x v="0"/>
    <x v="6"/>
    <x v="284"/>
    <x v="0"/>
    <x v="0"/>
    <x v="2"/>
    <s v="Gould Plastics 18-Pocket Panel Bin, 34w x 5-1/4d x 20-1/2h"/>
    <n v="220.78"/>
    <n v="3"/>
    <n v="-44.16"/>
  </r>
  <r>
    <d v="2014-07-05T00:00:00"/>
    <x v="0"/>
    <x v="6"/>
    <x v="284"/>
    <x v="0"/>
    <x v="0"/>
    <x v="2"/>
    <s v="Fellowes Bankers Box Stor/Drawer Steel Plus"/>
    <n v="281.42"/>
    <n v="11"/>
    <n v="-35.18"/>
  </r>
  <r>
    <d v="2014-07-05T00:00:00"/>
    <x v="0"/>
    <x v="6"/>
    <x v="285"/>
    <x v="3"/>
    <x v="0"/>
    <x v="3"/>
    <s v="Vinyl Sectional Post Binders"/>
    <n v="180.96"/>
    <n v="6"/>
    <n v="67.86"/>
  </r>
  <r>
    <d v="2014-07-05T00:00:00"/>
    <x v="0"/>
    <x v="6"/>
    <x v="17"/>
    <x v="15"/>
    <x v="0"/>
    <x v="4"/>
    <s v="Newell 322"/>
    <n v="4.37"/>
    <n v="3"/>
    <n v="0.38"/>
  </r>
  <r>
    <d v="2014-07-05T00:00:00"/>
    <x v="0"/>
    <x v="6"/>
    <x v="286"/>
    <x v="16"/>
    <x v="1"/>
    <x v="8"/>
    <s v="Advantus Panel Wall Certificate Holder - 8.5x11"/>
    <n v="19.52"/>
    <n v="2"/>
    <n v="5.37"/>
  </r>
  <r>
    <d v="2014-07-05T00:00:00"/>
    <x v="0"/>
    <x v="6"/>
    <x v="286"/>
    <x v="16"/>
    <x v="0"/>
    <x v="3"/>
    <s v="Wilson Jones Four-Pocket Poly Binders"/>
    <n v="9.81"/>
    <n v="5"/>
    <n v="-6.87"/>
  </r>
  <r>
    <d v="2014-07-05T00:00:00"/>
    <x v="0"/>
    <x v="6"/>
    <x v="286"/>
    <x v="16"/>
    <x v="1"/>
    <x v="8"/>
    <s v="Luxo Adjustable Task Clamp Lamp"/>
    <n v="213.22"/>
    <n v="3"/>
    <n v="15.99"/>
  </r>
  <r>
    <d v="2014-07-06T00:00:00"/>
    <x v="0"/>
    <x v="6"/>
    <x v="287"/>
    <x v="20"/>
    <x v="2"/>
    <x v="16"/>
    <s v="Canon Imageclass D680 Copier / Fax"/>
    <n v="559.99"/>
    <n v="1"/>
    <s v="175"/>
  </r>
  <r>
    <d v="2014-07-06T00:00:00"/>
    <x v="0"/>
    <x v="6"/>
    <x v="288"/>
    <x v="3"/>
    <x v="1"/>
    <x v="5"/>
    <s v="Global Comet Stacking Armless Chair"/>
    <n v="478.48"/>
    <n v="2"/>
    <n v="47.85"/>
  </r>
  <r>
    <d v="2014-07-07T00:00:00"/>
    <x v="0"/>
    <x v="6"/>
    <x v="154"/>
    <x v="2"/>
    <x v="1"/>
    <x v="5"/>
    <s v="Global High-Back Leather Tilter, Burgundy"/>
    <n v="172.19"/>
    <n v="2"/>
    <n v="-46.74"/>
  </r>
  <r>
    <d v="2014-07-07T00:00:00"/>
    <x v="0"/>
    <x v="6"/>
    <x v="154"/>
    <x v="2"/>
    <x v="1"/>
    <x v="8"/>
    <s v="Howard Miller 11-1/2&quot; Diameter Grantwood Wall Clock"/>
    <n v="69.010000000000005"/>
    <n v="2"/>
    <n v="12.08"/>
  </r>
  <r>
    <d v="2014-07-08T00:00:00"/>
    <x v="0"/>
    <x v="6"/>
    <x v="289"/>
    <x v="20"/>
    <x v="1"/>
    <x v="5"/>
    <s v="Situations Contoured Folding Chairs, 4/Set"/>
    <n v="63.88"/>
    <n v="1"/>
    <n v="10.65"/>
  </r>
  <r>
    <d v="2014-07-08T00:00:00"/>
    <x v="0"/>
    <x v="6"/>
    <x v="290"/>
    <x v="3"/>
    <x v="1"/>
    <x v="13"/>
    <s v="Hon 2111 Invitation Series Corner Table"/>
    <n v="502.49"/>
    <n v="3"/>
    <n v="-87.94"/>
  </r>
  <r>
    <d v="2014-07-08T00:00:00"/>
    <x v="0"/>
    <x v="6"/>
    <x v="290"/>
    <x v="3"/>
    <x v="0"/>
    <x v="3"/>
    <s v="Wilson Jones Ledger-Size, Piano-Hinge Binder, 2&quot;, Blue"/>
    <n v="196.7"/>
    <n v="6"/>
    <n v="68.849999999999994"/>
  </r>
  <r>
    <d v="2014-07-09T00:00:00"/>
    <x v="0"/>
    <x v="6"/>
    <x v="291"/>
    <x v="0"/>
    <x v="0"/>
    <x v="0"/>
    <s v="Eureka Recycled Copy Paper 8 1/2&quot; x 11&quot;, Ream"/>
    <n v="10.37"/>
    <n v="2"/>
    <n v="3.63"/>
  </r>
  <r>
    <d v="2014-07-09T00:00:00"/>
    <x v="0"/>
    <x v="6"/>
    <x v="291"/>
    <x v="0"/>
    <x v="0"/>
    <x v="0"/>
    <s v="Xerox 1895"/>
    <n v="14.35"/>
    <n v="3"/>
    <n v="4.49"/>
  </r>
  <r>
    <d v="2014-07-09T00:00:00"/>
    <x v="0"/>
    <x v="6"/>
    <x v="292"/>
    <x v="3"/>
    <x v="0"/>
    <x v="1"/>
    <s v="Avery 49"/>
    <n v="2.88"/>
    <n v="1"/>
    <n v="1.41"/>
  </r>
  <r>
    <d v="2014-07-09T00:00:00"/>
    <x v="0"/>
    <x v="6"/>
    <x v="292"/>
    <x v="3"/>
    <x v="0"/>
    <x v="3"/>
    <s v="Wilson Jones Leather-Like Binders with DublLock Round Rings"/>
    <n v="41.9"/>
    <n v="6"/>
    <n v="14.14"/>
  </r>
  <r>
    <d v="2014-07-09T00:00:00"/>
    <x v="0"/>
    <x v="6"/>
    <x v="292"/>
    <x v="3"/>
    <x v="0"/>
    <x v="2"/>
    <s v="Perma STOR-ALL Hanging File Box, 13 1/8&quot;W x 12 1/4&quot;D x 10 1/2&quot;H"/>
    <n v="23.92"/>
    <n v="4"/>
    <n v="4.07"/>
  </r>
  <r>
    <d v="2014-07-09T00:00:00"/>
    <x v="0"/>
    <x v="6"/>
    <x v="293"/>
    <x v="3"/>
    <x v="0"/>
    <x v="3"/>
    <s v="Avery Hidden Tab Dividers for Binding Systems"/>
    <n v="14.3"/>
    <n v="6"/>
    <n v="4.6500000000000004"/>
  </r>
  <r>
    <d v="2014-07-09T00:00:00"/>
    <x v="0"/>
    <x v="6"/>
    <x v="293"/>
    <x v="3"/>
    <x v="1"/>
    <x v="11"/>
    <s v="Bush Heritage Pine Collection 5-Shelf Bookcase, Albany Pine Finish, *Special Order"/>
    <n v="119.83"/>
    <n v="1"/>
    <n v="7.05"/>
  </r>
  <r>
    <d v="2014-07-09T00:00:00"/>
    <x v="0"/>
    <x v="6"/>
    <x v="293"/>
    <x v="3"/>
    <x v="0"/>
    <x v="4"/>
    <s v="Prang Drawing Pencil Set"/>
    <n v="5.56"/>
    <n v="2"/>
    <n v="2.2200000000000002"/>
  </r>
  <r>
    <d v="2014-07-09T00:00:00"/>
    <x v="0"/>
    <x v="6"/>
    <x v="293"/>
    <x v="3"/>
    <x v="0"/>
    <x v="0"/>
    <s v="Xerox 1967"/>
    <n v="32.4"/>
    <n v="5"/>
    <n v="15.55"/>
  </r>
  <r>
    <d v="2014-07-11T00:00:00"/>
    <x v="0"/>
    <x v="6"/>
    <x v="174"/>
    <x v="23"/>
    <x v="0"/>
    <x v="0"/>
    <s v="Easy-staple paper"/>
    <n v="177.2"/>
    <n v="5"/>
    <n v="83.28"/>
  </r>
  <r>
    <d v="2014-07-11T00:00:00"/>
    <x v="0"/>
    <x v="6"/>
    <x v="174"/>
    <x v="23"/>
    <x v="2"/>
    <x v="6"/>
    <s v="Cisco SPA508G"/>
    <n v="197.97"/>
    <n v="3"/>
    <n v="57.41"/>
  </r>
  <r>
    <d v="2014-07-11T00:00:00"/>
    <x v="0"/>
    <x v="6"/>
    <x v="174"/>
    <x v="23"/>
    <x v="1"/>
    <x v="5"/>
    <s v="Global Commerce Series High-Back Swivel/Tilt Chairs"/>
    <n v="854.94"/>
    <n v="3"/>
    <n v="213.74"/>
  </r>
  <r>
    <d v="2014-07-11T00:00:00"/>
    <x v="0"/>
    <x v="6"/>
    <x v="174"/>
    <x v="23"/>
    <x v="1"/>
    <x v="8"/>
    <s v="9-3/4 Diameter Round Wall Clock"/>
    <n v="124.11"/>
    <n v="9"/>
    <n v="52.13"/>
  </r>
  <r>
    <d v="2014-07-11T00:00:00"/>
    <x v="0"/>
    <x v="6"/>
    <x v="174"/>
    <x v="23"/>
    <x v="0"/>
    <x v="1"/>
    <s v="Avery 514"/>
    <n v="14.4"/>
    <n v="5"/>
    <n v="7.06"/>
  </r>
  <r>
    <d v="2014-07-11T00:00:00"/>
    <x v="0"/>
    <x v="6"/>
    <x v="46"/>
    <x v="0"/>
    <x v="2"/>
    <x v="6"/>
    <s v="Polycom VVX 310 VoIP phone"/>
    <n v="575.97"/>
    <n v="4"/>
    <n v="43.2"/>
  </r>
  <r>
    <d v="2014-07-11T00:00:00"/>
    <x v="0"/>
    <x v="6"/>
    <x v="46"/>
    <x v="0"/>
    <x v="0"/>
    <x v="0"/>
    <s v="Xerox 200"/>
    <n v="10.37"/>
    <n v="2"/>
    <n v="3.63"/>
  </r>
  <r>
    <d v="2014-07-11T00:00:00"/>
    <x v="0"/>
    <x v="6"/>
    <x v="294"/>
    <x v="20"/>
    <x v="0"/>
    <x v="0"/>
    <s v="Xerox 1881"/>
    <n v="49.12"/>
    <n v="4"/>
    <n v="23.09"/>
  </r>
  <r>
    <d v="2014-07-11T00:00:00"/>
    <x v="0"/>
    <x v="6"/>
    <x v="294"/>
    <x v="20"/>
    <x v="0"/>
    <x v="3"/>
    <s v="Newell 3-Hole Punched Plastic Slotted Magazine Holders for Binders"/>
    <n v="18.28"/>
    <n v="5"/>
    <n v="6.4"/>
  </r>
  <r>
    <d v="2014-07-11T00:00:00"/>
    <x v="0"/>
    <x v="6"/>
    <x v="295"/>
    <x v="20"/>
    <x v="2"/>
    <x v="6"/>
    <s v="Cisco SPA112 2 Port Phone Adapter"/>
    <n v="164.85"/>
    <n v="3"/>
    <n v="47.81"/>
  </r>
  <r>
    <d v="2014-07-12T00:00:00"/>
    <x v="0"/>
    <x v="6"/>
    <x v="296"/>
    <x v="3"/>
    <x v="0"/>
    <x v="3"/>
    <s v="Tuff Stuff Recycled Round Ring Binders"/>
    <n v="7.71"/>
    <n v="2"/>
    <n v="2.8"/>
  </r>
  <r>
    <d v="2014-07-12T00:00:00"/>
    <x v="0"/>
    <x v="6"/>
    <x v="296"/>
    <x v="3"/>
    <x v="1"/>
    <x v="13"/>
    <s v="Hon 5100 Series Wood Tables"/>
    <n v="698.35"/>
    <n v="3"/>
    <n v="-17.46"/>
  </r>
  <r>
    <d v="2014-07-12T00:00:00"/>
    <x v="0"/>
    <x v="6"/>
    <x v="151"/>
    <x v="3"/>
    <x v="0"/>
    <x v="2"/>
    <s v="Fellowes Super Stor/Drawer"/>
    <n v="249.75"/>
    <n v="9"/>
    <n v="44.96"/>
  </r>
  <r>
    <d v="2014-07-12T00:00:00"/>
    <x v="0"/>
    <x v="6"/>
    <x v="151"/>
    <x v="3"/>
    <x v="2"/>
    <x v="6"/>
    <s v="GE DSL Phone Line Filter"/>
    <n v="255.94"/>
    <n v="8"/>
    <n v="28.79"/>
  </r>
  <r>
    <d v="2014-07-12T00:00:00"/>
    <x v="0"/>
    <x v="6"/>
    <x v="68"/>
    <x v="22"/>
    <x v="1"/>
    <x v="5"/>
    <s v="Safco Chair Connectors, 6/Carton"/>
    <n v="123.14"/>
    <n v="4"/>
    <n v="13.85"/>
  </r>
  <r>
    <d v="2014-07-12T00:00:00"/>
    <x v="0"/>
    <x v="6"/>
    <x v="68"/>
    <x v="22"/>
    <x v="0"/>
    <x v="3"/>
    <s v="Self-Adhesive Ring Binder Labels"/>
    <n v="11.26"/>
    <n v="4"/>
    <n v="3.8"/>
  </r>
  <r>
    <d v="2014-07-12T00:00:00"/>
    <x v="0"/>
    <x v="6"/>
    <x v="297"/>
    <x v="1"/>
    <x v="0"/>
    <x v="0"/>
    <s v="Xerox 1949"/>
    <n v="35.86"/>
    <n v="9"/>
    <s v="13"/>
  </r>
  <r>
    <d v="2014-07-12T00:00:00"/>
    <x v="0"/>
    <x v="6"/>
    <x v="297"/>
    <x v="1"/>
    <x v="2"/>
    <x v="9"/>
    <s v="Verbatim 25 GB 6x Blu-ray Single Layer Recordable Disc, 1/Pack"/>
    <n v="23.84"/>
    <n v="4"/>
    <n v="3.28"/>
  </r>
  <r>
    <d v="2014-07-12T00:00:00"/>
    <x v="0"/>
    <x v="6"/>
    <x v="298"/>
    <x v="0"/>
    <x v="1"/>
    <x v="5"/>
    <s v="Hon Deluxe Fabric Upholstered Stacking Chairs"/>
    <n v="512.36"/>
    <n v="3"/>
    <n v="-14.64"/>
  </r>
  <r>
    <d v="2014-07-12T00:00:00"/>
    <x v="0"/>
    <x v="6"/>
    <x v="298"/>
    <x v="0"/>
    <x v="0"/>
    <x v="7"/>
    <s v="Stockwell Push Pins"/>
    <n v="3.49"/>
    <n v="2"/>
    <n v="0.56999999999999995"/>
  </r>
  <r>
    <d v="2014-07-12T00:00:00"/>
    <x v="0"/>
    <x v="6"/>
    <x v="298"/>
    <x v="0"/>
    <x v="0"/>
    <x v="4"/>
    <s v="Fluorescent Highlighters by Dixon"/>
    <n v="22.29"/>
    <n v="7"/>
    <n v="3.9"/>
  </r>
  <r>
    <d v="2014-07-12T00:00:00"/>
    <x v="0"/>
    <x v="6"/>
    <x v="298"/>
    <x v="0"/>
    <x v="0"/>
    <x v="0"/>
    <s v="Xerox 195"/>
    <n v="16.03"/>
    <n v="3"/>
    <n v="5.61"/>
  </r>
  <r>
    <d v="2014-07-13T00:00:00"/>
    <x v="0"/>
    <x v="6"/>
    <x v="271"/>
    <x v="3"/>
    <x v="1"/>
    <x v="13"/>
    <s v="Bevis Round Conference Table Top &amp; Single Column Base"/>
    <n v="351.22"/>
    <n v="3"/>
    <n v="4.3899999999999997"/>
  </r>
  <r>
    <d v="2014-07-14T00:00:00"/>
    <x v="0"/>
    <x v="6"/>
    <x v="299"/>
    <x v="1"/>
    <x v="0"/>
    <x v="3"/>
    <s v="Acco D-Ring Binder w/DublLock"/>
    <n v="29.93"/>
    <n v="7"/>
    <n v="-46.39"/>
  </r>
  <r>
    <d v="2014-07-14T00:00:00"/>
    <x v="0"/>
    <x v="6"/>
    <x v="299"/>
    <x v="1"/>
    <x v="2"/>
    <x v="6"/>
    <s v="I Need's 3d Hello Kitty Hybrid Silicone Case Cover for HTC One X 4g with 3d Hello Kitty Stylus Pen Green/pink"/>
    <n v="38.270000000000003"/>
    <n v="4"/>
    <n v="3.83"/>
  </r>
  <r>
    <d v="2014-07-14T00:00:00"/>
    <x v="0"/>
    <x v="6"/>
    <x v="300"/>
    <x v="12"/>
    <x v="0"/>
    <x v="2"/>
    <s v="Eldon Fold 'N Roll Cart System"/>
    <n v="55.92"/>
    <n v="5"/>
    <n v="6.29"/>
  </r>
  <r>
    <d v="2014-07-14T00:00:00"/>
    <x v="0"/>
    <x v="6"/>
    <x v="43"/>
    <x v="2"/>
    <x v="2"/>
    <x v="6"/>
    <s v="Griffin GC36547 PowerJolt SE Lightning Charger"/>
    <n v="13.49"/>
    <n v="1"/>
    <n v="-2.25"/>
  </r>
  <r>
    <d v="2014-07-14T00:00:00"/>
    <x v="0"/>
    <x v="6"/>
    <x v="43"/>
    <x v="2"/>
    <x v="2"/>
    <x v="6"/>
    <s v="iOttie HLCRIO102 Car Mount"/>
    <n v="23.99"/>
    <n v="2"/>
    <n v="-13.99"/>
  </r>
  <r>
    <d v="2014-07-14T00:00:00"/>
    <x v="0"/>
    <x v="6"/>
    <x v="43"/>
    <x v="2"/>
    <x v="1"/>
    <x v="8"/>
    <s v="Tensor Track Tree Floor Lamp"/>
    <n v="31.98"/>
    <n v="2"/>
    <n v="1.2"/>
  </r>
  <r>
    <d v="2014-07-14T00:00:00"/>
    <x v="0"/>
    <x v="6"/>
    <x v="43"/>
    <x v="2"/>
    <x v="0"/>
    <x v="4"/>
    <s v="BOSTON Ranger #55 Pencil Sharpener, Black"/>
    <n v="41.58"/>
    <n v="2"/>
    <n v="4.68"/>
  </r>
  <r>
    <d v="2014-07-14T00:00:00"/>
    <x v="0"/>
    <x v="6"/>
    <x v="301"/>
    <x v="7"/>
    <x v="0"/>
    <x v="12"/>
    <s v="Belkin 7 Outlet SurgeMaster II"/>
    <n v="39.479999999999997"/>
    <n v="1"/>
    <n v="11.05"/>
  </r>
  <r>
    <d v="2014-07-14T00:00:00"/>
    <x v="0"/>
    <x v="6"/>
    <x v="302"/>
    <x v="20"/>
    <x v="0"/>
    <x v="4"/>
    <s v="Newell 315"/>
    <n v="17.940000000000001"/>
    <n v="3"/>
    <n v="4.49"/>
  </r>
  <r>
    <d v="2014-07-15T00:00:00"/>
    <x v="0"/>
    <x v="6"/>
    <x v="197"/>
    <x v="19"/>
    <x v="2"/>
    <x v="9"/>
    <s v="Maxell 4.7GB DVD-R 5/Pack"/>
    <n v="2.97"/>
    <n v="3"/>
    <n v="1.31"/>
  </r>
  <r>
    <d v="2014-07-15T00:00:00"/>
    <x v="0"/>
    <x v="6"/>
    <x v="197"/>
    <x v="19"/>
    <x v="0"/>
    <x v="7"/>
    <s v="Advantus Push Pins"/>
    <n v="6.54"/>
    <n v="3"/>
    <n v="2.68"/>
  </r>
  <r>
    <d v="2014-07-18T00:00:00"/>
    <x v="0"/>
    <x v="6"/>
    <x v="303"/>
    <x v="12"/>
    <x v="1"/>
    <x v="5"/>
    <s v="Office Star - Ergonomically Designed Knee Chair"/>
    <n v="259.14"/>
    <n v="4"/>
    <n v="-25.91"/>
  </r>
  <r>
    <d v="2014-07-18T00:00:00"/>
    <x v="0"/>
    <x v="6"/>
    <x v="304"/>
    <x v="20"/>
    <x v="0"/>
    <x v="3"/>
    <s v="Cardinal Slant-D Ring Binder, Heavy Gauge Vinyl"/>
    <n v="13.9"/>
    <n v="2"/>
    <n v="4.5199999999999996"/>
  </r>
  <r>
    <d v="2014-07-19T00:00:00"/>
    <x v="0"/>
    <x v="6"/>
    <x v="305"/>
    <x v="37"/>
    <x v="2"/>
    <x v="6"/>
    <s v="Polycom VVX 310 VoIP phone"/>
    <n v="359.98"/>
    <n v="2"/>
    <n v="93.59"/>
  </r>
  <r>
    <d v="2014-07-19T00:00:00"/>
    <x v="0"/>
    <x v="6"/>
    <x v="305"/>
    <x v="37"/>
    <x v="1"/>
    <x v="13"/>
    <s v="Barricks 18&quot; x 48&quot; Non-Folding Utility Table with Bottom Storage Shelf"/>
    <n v="70.56"/>
    <n v="1"/>
    <n v="-4.03"/>
  </r>
  <r>
    <d v="2014-07-19T00:00:00"/>
    <x v="0"/>
    <x v="6"/>
    <x v="305"/>
    <x v="37"/>
    <x v="0"/>
    <x v="3"/>
    <s v="Avery 3 1/2&quot; Diskette Storage Pages, 10/Pack"/>
    <n v="20.88"/>
    <n v="2"/>
    <n v="9.6"/>
  </r>
  <r>
    <d v="2014-07-19T00:00:00"/>
    <x v="0"/>
    <x v="6"/>
    <x v="305"/>
    <x v="37"/>
    <x v="0"/>
    <x v="3"/>
    <s v="Acco Hanging Data Binders"/>
    <n v="3.81"/>
    <n v="1"/>
    <n v="1.83"/>
  </r>
  <r>
    <d v="2014-07-19T00:00:00"/>
    <x v="0"/>
    <x v="6"/>
    <x v="306"/>
    <x v="35"/>
    <x v="0"/>
    <x v="3"/>
    <s v="Acco Pressboard Covers with Storage Hooks, 14 7/8&quot; x 11&quot;, Dark Blue"/>
    <n v="6.1"/>
    <n v="2"/>
    <n v="2.21"/>
  </r>
  <r>
    <d v="2014-07-20T00:00:00"/>
    <x v="0"/>
    <x v="6"/>
    <x v="307"/>
    <x v="0"/>
    <x v="0"/>
    <x v="2"/>
    <s v="Letter Size Cart"/>
    <n v="342.86"/>
    <n v="3"/>
    <n v="38.57"/>
  </r>
  <r>
    <d v="2014-07-20T00:00:00"/>
    <x v="0"/>
    <x v="6"/>
    <x v="307"/>
    <x v="0"/>
    <x v="1"/>
    <x v="8"/>
    <s v="Westinghouse Clip-On Gooseneck Lamps"/>
    <n v="16.739999999999998"/>
    <n v="5"/>
    <n v="-14.23"/>
  </r>
  <r>
    <d v="2014-07-20T00:00:00"/>
    <x v="0"/>
    <x v="6"/>
    <x v="307"/>
    <x v="0"/>
    <x v="1"/>
    <x v="5"/>
    <s v="HON 5400 Series Task Chairs for Big and Tall"/>
    <n v="981.37"/>
    <n v="2"/>
    <n v="-140.19999999999999"/>
  </r>
  <r>
    <d v="2014-07-20T00:00:00"/>
    <x v="0"/>
    <x v="6"/>
    <x v="308"/>
    <x v="10"/>
    <x v="0"/>
    <x v="2"/>
    <s v="Fellowes Neat Ideas Storage Cubes"/>
    <n v="25.98"/>
    <n v="1"/>
    <n v="-5.2"/>
  </r>
  <r>
    <d v="2014-07-20T00:00:00"/>
    <x v="0"/>
    <x v="6"/>
    <x v="308"/>
    <x v="10"/>
    <x v="0"/>
    <x v="3"/>
    <s v="Ibico Plastic Spiral Binding Combs"/>
    <n v="27.36"/>
    <n v="3"/>
    <n v="-21.89"/>
  </r>
  <r>
    <d v="2014-07-20T00:00:00"/>
    <x v="0"/>
    <x v="6"/>
    <x v="309"/>
    <x v="3"/>
    <x v="0"/>
    <x v="0"/>
    <s v="Xerox 189"/>
    <n v="104.85"/>
    <n v="1"/>
    <n v="50.33"/>
  </r>
  <r>
    <d v="2014-07-20T00:00:00"/>
    <x v="0"/>
    <x v="6"/>
    <x v="309"/>
    <x v="3"/>
    <x v="0"/>
    <x v="3"/>
    <s v="Wilson Jones Custom Binder Spines &amp; Labels"/>
    <n v="8.6999999999999993"/>
    <n v="2"/>
    <n v="3.16"/>
  </r>
  <r>
    <d v="2014-07-20T00:00:00"/>
    <x v="0"/>
    <x v="6"/>
    <x v="309"/>
    <x v="3"/>
    <x v="0"/>
    <x v="0"/>
    <s v="Xerox 1897"/>
    <n v="19.920000000000002"/>
    <n v="4"/>
    <n v="9.76"/>
  </r>
  <r>
    <d v="2014-07-20T00:00:00"/>
    <x v="0"/>
    <x v="6"/>
    <x v="309"/>
    <x v="3"/>
    <x v="1"/>
    <x v="8"/>
    <s v="Nu-Dell Leatherette Frames"/>
    <n v="43.02"/>
    <n v="3"/>
    <n v="15.49"/>
  </r>
  <r>
    <d v="2014-07-20T00:00:00"/>
    <x v="0"/>
    <x v="6"/>
    <x v="310"/>
    <x v="3"/>
    <x v="0"/>
    <x v="3"/>
    <s v="Clear Mylar Reinforcing Strips"/>
    <n v="89.71"/>
    <n v="6"/>
    <n v="30.28"/>
  </r>
  <r>
    <d v="2014-07-20T00:00:00"/>
    <x v="0"/>
    <x v="6"/>
    <x v="310"/>
    <x v="3"/>
    <x v="0"/>
    <x v="0"/>
    <s v="Wirebound Message Books, Two 4 1/4&quot; x 5&quot; Forms per Page"/>
    <n v="22.83"/>
    <n v="3"/>
    <n v="10.73"/>
  </r>
  <r>
    <d v="2014-07-20T00:00:00"/>
    <x v="0"/>
    <x v="6"/>
    <x v="104"/>
    <x v="3"/>
    <x v="2"/>
    <x v="9"/>
    <s v="Maxell 74 Minute CD-R Spindle, 50/Pack"/>
    <n v="41.94"/>
    <n v="2"/>
    <n v="15.1"/>
  </r>
  <r>
    <d v="2014-07-20T00:00:00"/>
    <x v="0"/>
    <x v="6"/>
    <x v="104"/>
    <x v="3"/>
    <x v="0"/>
    <x v="0"/>
    <s v="Xerox 1965"/>
    <n v="11.96"/>
    <n v="2"/>
    <n v="5.86"/>
  </r>
  <r>
    <d v="2014-07-20T00:00:00"/>
    <x v="0"/>
    <x v="6"/>
    <x v="104"/>
    <x v="3"/>
    <x v="0"/>
    <x v="4"/>
    <s v="Newell 348"/>
    <n v="13.12"/>
    <n v="4"/>
    <n v="3.8"/>
  </r>
  <r>
    <d v="2014-07-20T00:00:00"/>
    <x v="0"/>
    <x v="6"/>
    <x v="104"/>
    <x v="3"/>
    <x v="0"/>
    <x v="2"/>
    <s v="Hot File 7-Pocket, Floor Stand"/>
    <n v="535.41"/>
    <n v="3"/>
    <n v="160.62"/>
  </r>
  <r>
    <d v="2014-07-21T00:00:00"/>
    <x v="0"/>
    <x v="6"/>
    <x v="311"/>
    <x v="3"/>
    <x v="0"/>
    <x v="4"/>
    <s v="Newell 334"/>
    <n v="99.2"/>
    <n v="5"/>
    <n v="25.79"/>
  </r>
  <r>
    <d v="2014-07-21T00:00:00"/>
    <x v="0"/>
    <x v="6"/>
    <x v="311"/>
    <x v="3"/>
    <x v="1"/>
    <x v="5"/>
    <s v="Global Troy Executive Leather Low-Back Tilter"/>
    <n v="801.57"/>
    <n v="2"/>
    <n v="50.1"/>
  </r>
  <r>
    <d v="2014-07-21T00:00:00"/>
    <x v="0"/>
    <x v="6"/>
    <x v="311"/>
    <x v="3"/>
    <x v="1"/>
    <x v="13"/>
    <s v="Hon 30&quot; x 60&quot; Table with Locking Drawer"/>
    <n v="272.85000000000002"/>
    <n v="1"/>
    <n v="27.28"/>
  </r>
  <r>
    <d v="2014-07-21T00:00:00"/>
    <x v="0"/>
    <x v="6"/>
    <x v="312"/>
    <x v="0"/>
    <x v="0"/>
    <x v="12"/>
    <s v="Acco 6 Outlet Guardian Basic Surge Suppressor"/>
    <n v="4.99"/>
    <n v="3"/>
    <n v="-12.98"/>
  </r>
  <r>
    <d v="2014-07-21T00:00:00"/>
    <x v="0"/>
    <x v="6"/>
    <x v="312"/>
    <x v="0"/>
    <x v="0"/>
    <x v="10"/>
    <s v="Inter-Office Recycled Envelopes, Brown Kraft, Button-String,10&quot; x 13&quot; , 100/Box"/>
    <n v="87.92"/>
    <n v="5"/>
    <n v="29.67"/>
  </r>
  <r>
    <d v="2014-07-21T00:00:00"/>
    <x v="0"/>
    <x v="6"/>
    <x v="312"/>
    <x v="0"/>
    <x v="1"/>
    <x v="5"/>
    <s v="Hon Every-Day Series Multi-Task Chairs"/>
    <n v="657.93"/>
    <n v="5"/>
    <n v="-93.99"/>
  </r>
  <r>
    <d v="2014-07-21T00:00:00"/>
    <x v="0"/>
    <x v="6"/>
    <x v="312"/>
    <x v="0"/>
    <x v="0"/>
    <x v="3"/>
    <s v="Acco Economy Flexible Poly Round Ring Binder"/>
    <n v="1.04"/>
    <n v="1"/>
    <n v="-1.83"/>
  </r>
  <r>
    <d v="2014-07-21T00:00:00"/>
    <x v="0"/>
    <x v="6"/>
    <x v="190"/>
    <x v="40"/>
    <x v="2"/>
    <x v="6"/>
    <s v="Griffin GC17055 Auxiliary Audio Cable"/>
    <n v="35.979999999999997"/>
    <n v="2"/>
    <n v="10.07"/>
  </r>
  <r>
    <d v="2014-07-22T00:00:00"/>
    <x v="0"/>
    <x v="6"/>
    <x v="313"/>
    <x v="20"/>
    <x v="0"/>
    <x v="4"/>
    <s v="Premium Writing Pencils, Soft, #2 by Central Association for the Blind"/>
    <n v="5.96"/>
    <n v="2"/>
    <n v="1.67"/>
  </r>
  <r>
    <d v="2014-07-22T00:00:00"/>
    <x v="0"/>
    <x v="6"/>
    <x v="313"/>
    <x v="20"/>
    <x v="2"/>
    <x v="9"/>
    <s v="Logitech G602 Wireless Gaming Mouse"/>
    <n v="159.97999999999999"/>
    <n v="2"/>
    <n v="57.59"/>
  </r>
  <r>
    <d v="2014-07-22T00:00:00"/>
    <x v="0"/>
    <x v="6"/>
    <x v="201"/>
    <x v="3"/>
    <x v="0"/>
    <x v="4"/>
    <s v="Newell 32"/>
    <n v="11.52"/>
    <n v="4"/>
    <n v="3.23"/>
  </r>
  <r>
    <d v="2014-07-22T00:00:00"/>
    <x v="0"/>
    <x v="6"/>
    <x v="201"/>
    <x v="3"/>
    <x v="1"/>
    <x v="5"/>
    <s v="Global Comet Stacking Armless Chair"/>
    <n v="717.72"/>
    <n v="3"/>
    <n v="71.77"/>
  </r>
  <r>
    <d v="2014-07-22T00:00:00"/>
    <x v="0"/>
    <x v="6"/>
    <x v="201"/>
    <x v="3"/>
    <x v="0"/>
    <x v="2"/>
    <s v="Eldon Mobile Mega Data Cart  Mega Stackable  Add-On Trays"/>
    <n v="236.5"/>
    <n v="10"/>
    <n v="68.59"/>
  </r>
  <r>
    <d v="2014-07-22T00:00:00"/>
    <x v="0"/>
    <x v="6"/>
    <x v="201"/>
    <x v="3"/>
    <x v="1"/>
    <x v="13"/>
    <s v="Safco Drafting Table"/>
    <n v="170.35"/>
    <n v="3"/>
    <n v="19.16"/>
  </r>
  <r>
    <d v="2014-07-22T00:00:00"/>
    <x v="0"/>
    <x v="6"/>
    <x v="314"/>
    <x v="3"/>
    <x v="0"/>
    <x v="4"/>
    <s v="Crayola Colored Pencils"/>
    <n v="19.68"/>
    <n v="6"/>
    <n v="6.49"/>
  </r>
  <r>
    <d v="2014-07-22T00:00:00"/>
    <x v="0"/>
    <x v="6"/>
    <x v="315"/>
    <x v="0"/>
    <x v="0"/>
    <x v="2"/>
    <s v="Fellowes Bases and Tops For Staxonsteel/High-Stak Systems"/>
    <n v="26.63"/>
    <n v="1"/>
    <n v="1.33"/>
  </r>
  <r>
    <d v="2014-07-23T00:00:00"/>
    <x v="0"/>
    <x v="6"/>
    <x v="316"/>
    <x v="12"/>
    <x v="0"/>
    <x v="3"/>
    <s v="Wilson Jones Custom Binder Spines &amp; Labels"/>
    <n v="8.16"/>
    <n v="5"/>
    <n v="-5.71"/>
  </r>
  <r>
    <d v="2014-07-23T00:00:00"/>
    <x v="0"/>
    <x v="6"/>
    <x v="316"/>
    <x v="12"/>
    <x v="2"/>
    <x v="9"/>
    <s v="NETGEAR AC1750 Dual Band Gigabit Smart WiFi Router"/>
    <n v="1023.94"/>
    <n v="8"/>
    <n v="179.19"/>
  </r>
  <r>
    <d v="2014-07-23T00:00:00"/>
    <x v="0"/>
    <x v="6"/>
    <x v="316"/>
    <x v="12"/>
    <x v="0"/>
    <x v="4"/>
    <s v="Newell 324"/>
    <n v="9.24"/>
    <n v="1"/>
    <n v="0.92"/>
  </r>
  <r>
    <d v="2014-07-23T00:00:00"/>
    <x v="0"/>
    <x v="6"/>
    <x v="316"/>
    <x v="12"/>
    <x v="2"/>
    <x v="9"/>
    <s v="Microsoft Natural Keyboard Elite"/>
    <n v="479.04"/>
    <n v="10"/>
    <n v="-29.94"/>
  </r>
  <r>
    <d v="2014-07-23T00:00:00"/>
    <x v="0"/>
    <x v="6"/>
    <x v="199"/>
    <x v="20"/>
    <x v="2"/>
    <x v="9"/>
    <s v="Case Logic 2.4GHz Wireless Keyboard"/>
    <n v="99.98"/>
    <n v="2"/>
    <s v="8"/>
  </r>
  <r>
    <d v="2014-07-23T00:00:00"/>
    <x v="0"/>
    <x v="6"/>
    <x v="317"/>
    <x v="3"/>
    <x v="2"/>
    <x v="6"/>
    <s v="VTech DS6151"/>
    <n v="604.75"/>
    <n v="6"/>
    <n v="60.48"/>
  </r>
  <r>
    <d v="2014-07-23T00:00:00"/>
    <x v="0"/>
    <x v="6"/>
    <x v="317"/>
    <x v="3"/>
    <x v="0"/>
    <x v="14"/>
    <s v="Acme Softgrip Scissors"/>
    <n v="40.700000000000003"/>
    <n v="5"/>
    <n v="11.8"/>
  </r>
  <r>
    <d v="2014-07-23T00:00:00"/>
    <x v="0"/>
    <x v="6"/>
    <x v="317"/>
    <x v="3"/>
    <x v="2"/>
    <x v="6"/>
    <s v="AT&amp;T CL2909"/>
    <n v="302.38"/>
    <n v="3"/>
    <n v="37.799999999999997"/>
  </r>
  <r>
    <d v="2014-07-23T00:00:00"/>
    <x v="0"/>
    <x v="6"/>
    <x v="317"/>
    <x v="3"/>
    <x v="2"/>
    <x v="9"/>
    <s v="Imation 8gb Micro Traveldrive Usb 2.0 Flash Drive"/>
    <s v="45"/>
    <n v="3"/>
    <n v="4.95"/>
  </r>
  <r>
    <d v="2014-07-25T00:00:00"/>
    <x v="0"/>
    <x v="6"/>
    <x v="318"/>
    <x v="3"/>
    <x v="0"/>
    <x v="2"/>
    <s v="Fellowes Personal Hanging Folder Files, Navy"/>
    <n v="53.72"/>
    <n v="4"/>
    <n v="15.04"/>
  </r>
  <r>
    <d v="2014-07-25T00:00:00"/>
    <x v="0"/>
    <x v="6"/>
    <x v="318"/>
    <x v="3"/>
    <x v="0"/>
    <x v="14"/>
    <s v="High Speed Automatic Electric Letter Opener"/>
    <n v="8187.65"/>
    <n v="5"/>
    <n v="327.51"/>
  </r>
  <r>
    <d v="2014-07-25T00:00:00"/>
    <x v="0"/>
    <x v="6"/>
    <x v="318"/>
    <x v="3"/>
    <x v="1"/>
    <x v="8"/>
    <s v="Staple-based wall hangings"/>
    <n v="77.92"/>
    <n v="8"/>
    <n v="34.28"/>
  </r>
  <r>
    <d v="2014-07-25T00:00:00"/>
    <x v="0"/>
    <x v="6"/>
    <x v="58"/>
    <x v="3"/>
    <x v="0"/>
    <x v="0"/>
    <s v="Xerox 1966"/>
    <n v="6.48"/>
    <n v="1"/>
    <n v="3.18"/>
  </r>
  <r>
    <d v="2014-07-25T00:00:00"/>
    <x v="0"/>
    <x v="6"/>
    <x v="58"/>
    <x v="3"/>
    <x v="0"/>
    <x v="14"/>
    <s v="Acme Kleen Earth Office Shears"/>
    <n v="15.52"/>
    <n v="4"/>
    <n v="4.5"/>
  </r>
  <r>
    <d v="2014-07-26T00:00:00"/>
    <x v="0"/>
    <x v="6"/>
    <x v="319"/>
    <x v="1"/>
    <x v="0"/>
    <x v="2"/>
    <s v="Belkin 19&quot; Vented Equipment Shelf, Black"/>
    <n v="123.55"/>
    <n v="3"/>
    <n v="-29.34"/>
  </r>
  <r>
    <d v="2014-07-26T00:00:00"/>
    <x v="0"/>
    <x v="6"/>
    <x v="111"/>
    <x v="17"/>
    <x v="2"/>
    <x v="6"/>
    <s v="Apple iPhone 5S"/>
    <n v="911.98"/>
    <n v="2"/>
    <s v="114"/>
  </r>
  <r>
    <d v="2014-07-26T00:00:00"/>
    <x v="0"/>
    <x v="6"/>
    <x v="111"/>
    <x v="17"/>
    <x v="1"/>
    <x v="5"/>
    <s v="Hon 2090 Pillow Soft Series Mid Back Swivel/Tilt Chairs"/>
    <n v="674.35"/>
    <n v="3"/>
    <n v="-109.58"/>
  </r>
  <r>
    <d v="2014-07-26T00:00:00"/>
    <x v="0"/>
    <x v="6"/>
    <x v="111"/>
    <x v="17"/>
    <x v="1"/>
    <x v="8"/>
    <s v="Tensor Computer Mounted Lamp"/>
    <n v="134.01"/>
    <n v="9"/>
    <n v="36.18"/>
  </r>
  <r>
    <d v="2014-07-26T00:00:00"/>
    <x v="0"/>
    <x v="6"/>
    <x v="111"/>
    <x v="17"/>
    <x v="2"/>
    <x v="9"/>
    <s v="Logitech Illuminated Ultrathin Keyboard with Backlighting"/>
    <n v="170.97"/>
    <n v="3"/>
    <n v="70.099999999999994"/>
  </r>
  <r>
    <d v="2014-07-26T00:00:00"/>
    <x v="0"/>
    <x v="6"/>
    <x v="4"/>
    <x v="27"/>
    <x v="2"/>
    <x v="9"/>
    <s v="Memorex Micro Travel Drive 16 GB"/>
    <n v="111.93"/>
    <n v="7"/>
    <n v="34.700000000000003"/>
  </r>
  <r>
    <d v="2014-07-26T00:00:00"/>
    <x v="0"/>
    <x v="6"/>
    <x v="320"/>
    <x v="4"/>
    <x v="1"/>
    <x v="5"/>
    <s v="Metal Folding Chairs, Beige, 4/Carton"/>
    <n v="67.88"/>
    <n v="2"/>
    <n v="18.329999999999998"/>
  </r>
  <r>
    <d v="2014-07-26T00:00:00"/>
    <x v="0"/>
    <x v="6"/>
    <x v="320"/>
    <x v="4"/>
    <x v="0"/>
    <x v="1"/>
    <s v="Avery 485"/>
    <n v="162.88999999999999"/>
    <n v="13"/>
    <n v="76.56"/>
  </r>
  <r>
    <d v="2014-07-26T00:00:00"/>
    <x v="0"/>
    <x v="6"/>
    <x v="320"/>
    <x v="4"/>
    <x v="1"/>
    <x v="8"/>
    <s v="DAX Cubicle Frames, 8-1/2 x 11"/>
    <n v="25.71"/>
    <n v="3"/>
    <n v="9.26"/>
  </r>
  <r>
    <d v="2014-07-26T00:00:00"/>
    <x v="0"/>
    <x v="6"/>
    <x v="321"/>
    <x v="0"/>
    <x v="0"/>
    <x v="3"/>
    <s v="GBC DocuBind P400 Electric Binding System"/>
    <n v="2177.58"/>
    <n v="8"/>
    <n v="-3701.89"/>
  </r>
  <r>
    <d v="2014-07-26T00:00:00"/>
    <x v="0"/>
    <x v="6"/>
    <x v="321"/>
    <x v="0"/>
    <x v="1"/>
    <x v="8"/>
    <s v="DAX Clear Channel Poster Frame"/>
    <n v="17.5"/>
    <n v="3"/>
    <n v="-10.06"/>
  </r>
  <r>
    <d v="2014-07-26T00:00:00"/>
    <x v="0"/>
    <x v="6"/>
    <x v="321"/>
    <x v="0"/>
    <x v="0"/>
    <x v="3"/>
    <s v="GBC Premium Transparent Covers with Diagonal Lined Pattern"/>
    <n v="16.78"/>
    <n v="4"/>
    <n v="-26.85"/>
  </r>
  <r>
    <d v="2014-07-26T00:00:00"/>
    <x v="0"/>
    <x v="6"/>
    <x v="321"/>
    <x v="0"/>
    <x v="2"/>
    <x v="9"/>
    <s v="Microsoft Natural Keyboard Elite"/>
    <n v="431.14"/>
    <n v="9"/>
    <n v="-26.95"/>
  </r>
  <r>
    <d v="2014-07-26T00:00:00"/>
    <x v="0"/>
    <x v="6"/>
    <x v="321"/>
    <x v="0"/>
    <x v="0"/>
    <x v="3"/>
    <s v="GBC Instant Index System for Binding Systems"/>
    <n v="8.8800000000000008"/>
    <n v="5"/>
    <n v="-13.32"/>
  </r>
  <r>
    <d v="2014-07-26T00:00:00"/>
    <x v="0"/>
    <x v="6"/>
    <x v="321"/>
    <x v="0"/>
    <x v="0"/>
    <x v="12"/>
    <s v="Acco 6 Outlet Guardian Standard Surge Suppressor"/>
    <n v="4.84"/>
    <n v="2"/>
    <n v="-12.09"/>
  </r>
  <r>
    <d v="2014-07-27T00:00:00"/>
    <x v="0"/>
    <x v="6"/>
    <x v="60"/>
    <x v="3"/>
    <x v="2"/>
    <x v="9"/>
    <s v="WD My Passport Ultra 2TB Portable External Hard Drive"/>
    <s v="238"/>
    <n v="2"/>
    <n v="38.08"/>
  </r>
  <r>
    <d v="2014-07-27T00:00:00"/>
    <x v="0"/>
    <x v="6"/>
    <x v="322"/>
    <x v="20"/>
    <x v="0"/>
    <x v="0"/>
    <s v="Xerox 1956"/>
    <n v="65.78"/>
    <n v="11"/>
    <n v="32.229999999999997"/>
  </r>
  <r>
    <d v="2014-07-27T00:00:00"/>
    <x v="0"/>
    <x v="6"/>
    <x v="323"/>
    <x v="3"/>
    <x v="0"/>
    <x v="2"/>
    <s v="SAFCO Commercial Wire Shelving, Black"/>
    <n v="276.27999999999997"/>
    <n v="2"/>
    <s v="0"/>
  </r>
  <r>
    <d v="2014-07-28T00:00:00"/>
    <x v="0"/>
    <x v="6"/>
    <x v="74"/>
    <x v="16"/>
    <x v="0"/>
    <x v="7"/>
    <s v="OIC Colored Binder Clips, Assorted Sizes"/>
    <n v="14.32"/>
    <n v="5"/>
    <n v="5.19"/>
  </r>
  <r>
    <d v="2014-07-28T00:00:00"/>
    <x v="0"/>
    <x v="6"/>
    <x v="74"/>
    <x v="16"/>
    <x v="1"/>
    <x v="8"/>
    <s v="DataProducts Ampli Magnifier Task Lamp, Black,"/>
    <n v="129.88999999999999"/>
    <n v="6"/>
    <n v="12.99"/>
  </r>
  <r>
    <d v="2014-07-28T00:00:00"/>
    <x v="0"/>
    <x v="6"/>
    <x v="74"/>
    <x v="16"/>
    <x v="0"/>
    <x v="10"/>
    <s v="#10- 4 1/8&quot; x 9 1/2&quot; Recycled Envelopes"/>
    <n v="48.94"/>
    <n v="7"/>
    <n v="16.52"/>
  </r>
  <r>
    <d v="2014-07-30T00:00:00"/>
    <x v="0"/>
    <x v="6"/>
    <x v="324"/>
    <x v="22"/>
    <x v="1"/>
    <x v="11"/>
    <s v="Rush Hierlooms Collection 1&quot; Thick Stackable Bookcases"/>
    <n v="1367.84"/>
    <n v="8"/>
    <n v="259.89"/>
  </r>
  <r>
    <d v="2014-08-01T00:00:00"/>
    <x v="0"/>
    <x v="7"/>
    <x v="302"/>
    <x v="25"/>
    <x v="0"/>
    <x v="1"/>
    <s v="Self-Adhesive Address Labels for Typewriters by Universal"/>
    <n v="17.54"/>
    <n v="3"/>
    <n v="5.92"/>
  </r>
  <r>
    <d v="2014-08-01T00:00:00"/>
    <x v="0"/>
    <x v="7"/>
    <x v="302"/>
    <x v="25"/>
    <x v="1"/>
    <x v="8"/>
    <s v="9-3/4 Diameter Round Wall Clock"/>
    <n v="44.13"/>
    <n v="4"/>
    <n v="12.14"/>
  </r>
  <r>
    <d v="2014-08-01T00:00:00"/>
    <x v="0"/>
    <x v="7"/>
    <x v="302"/>
    <x v="25"/>
    <x v="0"/>
    <x v="12"/>
    <s v="Honeywell Quietcare HEPA Air Cleaner"/>
    <n v="62.92"/>
    <n v="1"/>
    <n v="10.220000000000001"/>
  </r>
  <r>
    <d v="2014-08-01T00:00:00"/>
    <x v="0"/>
    <x v="7"/>
    <x v="302"/>
    <x v="25"/>
    <x v="0"/>
    <x v="0"/>
    <s v="Xerox 1916"/>
    <n v="78.3"/>
    <n v="2"/>
    <n v="29.36"/>
  </r>
  <r>
    <d v="2014-08-01T00:00:00"/>
    <x v="0"/>
    <x v="7"/>
    <x v="325"/>
    <x v="3"/>
    <x v="0"/>
    <x v="3"/>
    <s v="Wilson Jones data.warehouse D-Ring Binders with DublLock"/>
    <n v="19.75"/>
    <n v="3"/>
    <n v="6.91"/>
  </r>
  <r>
    <d v="2014-08-01T00:00:00"/>
    <x v="0"/>
    <x v="7"/>
    <x v="326"/>
    <x v="2"/>
    <x v="0"/>
    <x v="7"/>
    <s v="Acco Clips to Go Binder Clips, 24 Clips in Two Sizes"/>
    <n v="5.68"/>
    <n v="2"/>
    <n v="1.92"/>
  </r>
  <r>
    <d v="2014-08-02T00:00:00"/>
    <x v="0"/>
    <x v="7"/>
    <x v="327"/>
    <x v="24"/>
    <x v="0"/>
    <x v="3"/>
    <s v="Wilson Jones 14 Line Acrylic Coated Pressboard Data Binders"/>
    <n v="26.7"/>
    <n v="5"/>
    <n v="12.55"/>
  </r>
  <r>
    <d v="2014-08-02T00:00:00"/>
    <x v="0"/>
    <x v="7"/>
    <x v="327"/>
    <x v="24"/>
    <x v="2"/>
    <x v="9"/>
    <s v="Memorex Micro Travel Drive 4 GB"/>
    <n v="21.2"/>
    <n v="2"/>
    <n v="9.1199999999999992"/>
  </r>
  <r>
    <d v="2014-08-02T00:00:00"/>
    <x v="0"/>
    <x v="7"/>
    <x v="327"/>
    <x v="24"/>
    <x v="0"/>
    <x v="2"/>
    <s v="Smead Adjustable Mobile File Trolley with Lockable Top"/>
    <n v="838.38"/>
    <n v="2"/>
    <n v="226.36"/>
  </r>
  <r>
    <d v="2014-08-03T00:00:00"/>
    <x v="0"/>
    <x v="7"/>
    <x v="206"/>
    <x v="26"/>
    <x v="1"/>
    <x v="13"/>
    <s v="BoxOffice By Design Rectangular and Half-Moon Meeting Room Tables"/>
    <n v="218.75"/>
    <n v="2"/>
    <n v="-161.88"/>
  </r>
  <r>
    <d v="2014-08-03T00:00:00"/>
    <x v="0"/>
    <x v="7"/>
    <x v="206"/>
    <x v="26"/>
    <x v="0"/>
    <x v="12"/>
    <s v="Bravo II Megaboss 12-Amp Hard Body Upright, Replacement Belts, 2 Belts per Pack"/>
    <n v="2.6"/>
    <n v="1"/>
    <n v="0.28999999999999998"/>
  </r>
  <r>
    <d v="2014-08-03T00:00:00"/>
    <x v="0"/>
    <x v="7"/>
    <x v="328"/>
    <x v="20"/>
    <x v="0"/>
    <x v="0"/>
    <s v="Xerox 1884"/>
    <n v="39.96"/>
    <n v="2"/>
    <n v="18.78"/>
  </r>
  <r>
    <d v="2014-08-03T00:00:00"/>
    <x v="0"/>
    <x v="7"/>
    <x v="328"/>
    <x v="20"/>
    <x v="0"/>
    <x v="14"/>
    <s v="Acme Box Cutter Scissors"/>
    <n v="102.3"/>
    <n v="10"/>
    <n v="26.6"/>
  </r>
  <r>
    <d v="2014-08-03T00:00:00"/>
    <x v="0"/>
    <x v="7"/>
    <x v="328"/>
    <x v="20"/>
    <x v="0"/>
    <x v="2"/>
    <s v="Staple magnet"/>
    <n v="21.36"/>
    <n v="2"/>
    <n v="5.77"/>
  </r>
  <r>
    <d v="2014-08-03T00:00:00"/>
    <x v="0"/>
    <x v="7"/>
    <x v="292"/>
    <x v="12"/>
    <x v="0"/>
    <x v="0"/>
    <s v="White Computer Printout Paper by Universal"/>
    <n v="93.02"/>
    <n v="3"/>
    <n v="33.72"/>
  </r>
  <r>
    <d v="2014-08-04T00:00:00"/>
    <x v="0"/>
    <x v="7"/>
    <x v="329"/>
    <x v="27"/>
    <x v="0"/>
    <x v="12"/>
    <s v="Hoover WindTunnel Plus Canister Vacuum"/>
    <n v="1089.75"/>
    <n v="3"/>
    <n v="305.13"/>
  </r>
  <r>
    <d v="2014-08-04T00:00:00"/>
    <x v="0"/>
    <x v="7"/>
    <x v="329"/>
    <x v="27"/>
    <x v="0"/>
    <x v="0"/>
    <s v="Xerox 1934"/>
    <n v="447.84"/>
    <n v="8"/>
    <n v="219.44"/>
  </r>
  <r>
    <d v="2014-08-04T00:00:00"/>
    <x v="0"/>
    <x v="7"/>
    <x v="329"/>
    <x v="27"/>
    <x v="0"/>
    <x v="4"/>
    <s v="Newell 329"/>
    <n v="16.399999999999999"/>
    <n v="5"/>
    <n v="4.26"/>
  </r>
  <r>
    <d v="2014-08-04T00:00:00"/>
    <x v="0"/>
    <x v="7"/>
    <x v="329"/>
    <x v="27"/>
    <x v="2"/>
    <x v="6"/>
    <s v="Panasonic KX T7731-B Digital phone"/>
    <n v="399.96"/>
    <n v="5"/>
    <s v="35"/>
  </r>
  <r>
    <d v="2014-08-04T00:00:00"/>
    <x v="0"/>
    <x v="7"/>
    <x v="329"/>
    <x v="27"/>
    <x v="0"/>
    <x v="2"/>
    <s v="Safco Wire Cube Shelving System, For Use as 4 or 5 14&quot; Cubes, Black"/>
    <n v="158.9"/>
    <n v="5"/>
    <n v="7.95"/>
  </r>
  <r>
    <d v="2014-08-04T00:00:00"/>
    <x v="0"/>
    <x v="7"/>
    <x v="329"/>
    <x v="27"/>
    <x v="0"/>
    <x v="3"/>
    <s v="Ibico Standard Transparent Covers"/>
    <n v="13.18"/>
    <n v="1"/>
    <n v="4.78"/>
  </r>
  <r>
    <d v="2014-08-04T00:00:00"/>
    <x v="0"/>
    <x v="7"/>
    <x v="44"/>
    <x v="41"/>
    <x v="0"/>
    <x v="12"/>
    <s v="Eureka The Boss Cordless Rechargeable Stick Vac"/>
    <n v="101.96"/>
    <n v="2"/>
    <n v="27.53"/>
  </r>
  <r>
    <d v="2014-08-04T00:00:00"/>
    <x v="0"/>
    <x v="7"/>
    <x v="44"/>
    <x v="41"/>
    <x v="0"/>
    <x v="0"/>
    <s v="Southworth 25% Cotton Premium Laser Paper and Envelopes"/>
    <n v="259.74"/>
    <n v="13"/>
    <n v="124.68"/>
  </r>
  <r>
    <d v="2014-08-04T00:00:00"/>
    <x v="0"/>
    <x v="7"/>
    <x v="44"/>
    <x v="41"/>
    <x v="2"/>
    <x v="9"/>
    <s v="Maxell 4.7GB DVD-R"/>
    <n v="255.42"/>
    <n v="9"/>
    <n v="104.72"/>
  </r>
  <r>
    <d v="2014-08-05T00:00:00"/>
    <x v="0"/>
    <x v="7"/>
    <x v="330"/>
    <x v="3"/>
    <x v="0"/>
    <x v="0"/>
    <s v="Adams Phone Message Book, Professional, 400 Message Capacity, 5 3/6 x 11"/>
    <n v="20.94"/>
    <n v="3"/>
    <n v="9.84"/>
  </r>
  <r>
    <d v="2014-08-05T00:00:00"/>
    <x v="0"/>
    <x v="7"/>
    <x v="330"/>
    <x v="3"/>
    <x v="0"/>
    <x v="0"/>
    <s v="Xerox 1913"/>
    <n v="110.96"/>
    <n v="2"/>
    <n v="53.26"/>
  </r>
  <r>
    <d v="2014-08-05T00:00:00"/>
    <x v="0"/>
    <x v="7"/>
    <x v="330"/>
    <x v="3"/>
    <x v="1"/>
    <x v="5"/>
    <s v="Global Value Steno Chair, Gray"/>
    <n v="340.14"/>
    <n v="7"/>
    <n v="21.26"/>
  </r>
  <r>
    <d v="2014-08-05T00:00:00"/>
    <x v="0"/>
    <x v="7"/>
    <x v="331"/>
    <x v="3"/>
    <x v="2"/>
    <x v="9"/>
    <s v="Logitech Desktop MK120 Mouse and keyboard Combo"/>
    <n v="16.36"/>
    <n v="1"/>
    <n v="1.64"/>
  </r>
  <r>
    <d v="2014-08-05T00:00:00"/>
    <x v="0"/>
    <x v="7"/>
    <x v="331"/>
    <x v="3"/>
    <x v="0"/>
    <x v="2"/>
    <s v="Akro Stacking Bins"/>
    <n v="15.78"/>
    <n v="2"/>
    <n v="0.63"/>
  </r>
  <r>
    <d v="2014-08-05T00:00:00"/>
    <x v="0"/>
    <x v="7"/>
    <x v="331"/>
    <x v="3"/>
    <x v="0"/>
    <x v="4"/>
    <s v="Boston KS Multi-Size Manual Pencil Sharpener"/>
    <n v="45.98"/>
    <n v="2"/>
    <n v="12.87"/>
  </r>
  <r>
    <d v="2014-08-05T00:00:00"/>
    <x v="0"/>
    <x v="7"/>
    <x v="332"/>
    <x v="37"/>
    <x v="0"/>
    <x v="12"/>
    <s v="Fellowes Advanced Computer Series Surge Protectors"/>
    <n v="79.47"/>
    <n v="3"/>
    <n v="22.25"/>
  </r>
  <r>
    <d v="2014-08-05T00:00:00"/>
    <x v="0"/>
    <x v="7"/>
    <x v="332"/>
    <x v="37"/>
    <x v="0"/>
    <x v="4"/>
    <s v="Binney &amp; Smith inkTank Erasable Pocket Highlighter, Chisel Tip, Yellow"/>
    <n v="4.5599999999999996"/>
    <n v="2"/>
    <n v="2.0099999999999998"/>
  </r>
  <r>
    <d v="2014-08-05T00:00:00"/>
    <x v="0"/>
    <x v="7"/>
    <x v="332"/>
    <x v="37"/>
    <x v="1"/>
    <x v="5"/>
    <s v="Hon GuestStacker Chair"/>
    <n v="1133.3499999999999"/>
    <n v="5"/>
    <n v="294.67"/>
  </r>
  <r>
    <d v="2014-08-05T00:00:00"/>
    <x v="0"/>
    <x v="7"/>
    <x v="153"/>
    <x v="20"/>
    <x v="2"/>
    <x v="6"/>
    <s v="Plantronics CS 50-USB - headset - Convertible, Monaural"/>
    <n v="135.99"/>
    <n v="1"/>
    <n v="36.72"/>
  </r>
  <r>
    <d v="2014-08-05T00:00:00"/>
    <x v="0"/>
    <x v="7"/>
    <x v="153"/>
    <x v="20"/>
    <x v="0"/>
    <x v="4"/>
    <s v="Binney &amp; Smith inkTank Erasable Pocket Highlighter, Chisel Tip, Yellow"/>
    <n v="15.96"/>
    <n v="7"/>
    <n v="7.02"/>
  </r>
  <r>
    <d v="2014-08-05T00:00:00"/>
    <x v="0"/>
    <x v="7"/>
    <x v="333"/>
    <x v="0"/>
    <x v="1"/>
    <x v="13"/>
    <s v="SAFCO PlanMaster Heigh-Adjustable Drafting Table Base, 43w x 30d x 30-37h, Black"/>
    <n v="489.23"/>
    <n v="2"/>
    <n v="41.93"/>
  </r>
  <r>
    <d v="2014-08-06T00:00:00"/>
    <x v="0"/>
    <x v="7"/>
    <x v="334"/>
    <x v="9"/>
    <x v="2"/>
    <x v="9"/>
    <s v="Maxell 74 Minute CD-R Spindle, 50/Pack"/>
    <n v="62.91"/>
    <n v="3"/>
    <n v="22.65"/>
  </r>
  <r>
    <d v="2014-08-06T00:00:00"/>
    <x v="0"/>
    <x v="7"/>
    <x v="335"/>
    <x v="20"/>
    <x v="2"/>
    <x v="9"/>
    <s v="Logitech G700s Rechargeable Gaming Mouse"/>
    <n v="199.98"/>
    <n v="2"/>
    <n v="83.99"/>
  </r>
  <r>
    <d v="2014-08-08T00:00:00"/>
    <x v="0"/>
    <x v="7"/>
    <x v="336"/>
    <x v="3"/>
    <x v="0"/>
    <x v="12"/>
    <s v="Fellowes Superior 10 Outlet Split Surge Protector"/>
    <n v="76.12"/>
    <n v="2"/>
    <n v="22.07"/>
  </r>
  <r>
    <d v="2014-08-08T00:00:00"/>
    <x v="0"/>
    <x v="7"/>
    <x v="336"/>
    <x v="3"/>
    <x v="2"/>
    <x v="16"/>
    <s v="Sharp AL-1530CS Digital Copier"/>
    <n v="1199.98"/>
    <n v="3"/>
    <n v="434.99"/>
  </r>
  <r>
    <d v="2014-08-08T00:00:00"/>
    <x v="0"/>
    <x v="7"/>
    <x v="336"/>
    <x v="3"/>
    <x v="2"/>
    <x v="6"/>
    <s v="AT&amp;T 1070 Corded Phone"/>
    <n v="445.96"/>
    <n v="5"/>
    <n v="55.75"/>
  </r>
  <r>
    <d v="2014-08-08T00:00:00"/>
    <x v="0"/>
    <x v="7"/>
    <x v="336"/>
    <x v="3"/>
    <x v="1"/>
    <x v="8"/>
    <s v="Dana Halogen Swing-Arm Architect Lamp"/>
    <n v="327.76"/>
    <n v="8"/>
    <n v="91.77"/>
  </r>
  <r>
    <d v="2014-08-08T00:00:00"/>
    <x v="0"/>
    <x v="7"/>
    <x v="337"/>
    <x v="12"/>
    <x v="1"/>
    <x v="8"/>
    <s v="Eldon Delta Triangular Chair Mat, 52&quot; x 58&quot;, Clear"/>
    <n v="121.38"/>
    <n v="4"/>
    <n v="-3.03"/>
  </r>
  <r>
    <d v="2014-08-08T00:00:00"/>
    <x v="0"/>
    <x v="7"/>
    <x v="337"/>
    <x v="12"/>
    <x v="2"/>
    <x v="9"/>
    <s v="SanDisk Ultra 64 GB MicroSDHC Class 10 Memory Card"/>
    <n v="95.98"/>
    <n v="3"/>
    <n v="-10.8"/>
  </r>
  <r>
    <d v="2014-08-08T00:00:00"/>
    <x v="0"/>
    <x v="7"/>
    <x v="51"/>
    <x v="3"/>
    <x v="0"/>
    <x v="2"/>
    <s v="Advantus Rolling Drawer Organizers"/>
    <n v="423.28"/>
    <n v="11"/>
    <n v="110.05"/>
  </r>
  <r>
    <d v="2014-08-08T00:00:00"/>
    <x v="0"/>
    <x v="7"/>
    <x v="338"/>
    <x v="14"/>
    <x v="2"/>
    <x v="16"/>
    <s v="Sharp 1540cs Digital Laser Copier"/>
    <n v="549.99"/>
    <n v="1"/>
    <s v="275"/>
  </r>
  <r>
    <d v="2014-08-08T00:00:00"/>
    <x v="0"/>
    <x v="7"/>
    <x v="338"/>
    <x v="14"/>
    <x v="0"/>
    <x v="12"/>
    <s v="Acco Smartsocket Table Surge Protector, 6 Color-Coded Adapter Outlets"/>
    <n v="167.54"/>
    <n v="3"/>
    <n v="37.229999999999997"/>
  </r>
  <r>
    <d v="2014-08-08T00:00:00"/>
    <x v="0"/>
    <x v="7"/>
    <x v="338"/>
    <x v="14"/>
    <x v="0"/>
    <x v="10"/>
    <s v="Globe Weis Peel &amp; Seel First Class Envelopes"/>
    <n v="38.340000000000003"/>
    <n v="3"/>
    <n v="17.25"/>
  </r>
  <r>
    <d v="2014-08-08T00:00:00"/>
    <x v="0"/>
    <x v="7"/>
    <x v="338"/>
    <x v="14"/>
    <x v="1"/>
    <x v="8"/>
    <s v="Nu-Dell Float Frame 11 x 14 1/2"/>
    <n v="53.88"/>
    <n v="6"/>
    <n v="22.63"/>
  </r>
  <r>
    <d v="2014-08-08T00:00:00"/>
    <x v="0"/>
    <x v="7"/>
    <x v="338"/>
    <x v="14"/>
    <x v="2"/>
    <x v="6"/>
    <s v="Motorola Droid Maxx"/>
    <n v="299.98"/>
    <n v="2"/>
    <n v="83.99"/>
  </r>
  <r>
    <d v="2014-08-08T00:00:00"/>
    <x v="0"/>
    <x v="7"/>
    <x v="339"/>
    <x v="16"/>
    <x v="1"/>
    <x v="11"/>
    <s v="O'Sullivan 2-Shelf Heavy-Duty Bookcases"/>
    <n v="155.46"/>
    <n v="4"/>
    <n v="-7.77"/>
  </r>
  <r>
    <d v="2014-08-09T00:00:00"/>
    <x v="0"/>
    <x v="7"/>
    <x v="340"/>
    <x v="16"/>
    <x v="2"/>
    <x v="6"/>
    <s v="AT&amp;T 1070 Corded Phone"/>
    <n v="178.38"/>
    <n v="2"/>
    <n v="22.3"/>
  </r>
  <r>
    <d v="2014-08-09T00:00:00"/>
    <x v="0"/>
    <x v="7"/>
    <x v="340"/>
    <x v="16"/>
    <x v="0"/>
    <x v="0"/>
    <s v="Xerox 21"/>
    <n v="15.55"/>
    <n v="3"/>
    <n v="5.44"/>
  </r>
  <r>
    <d v="2014-08-09T00:00:00"/>
    <x v="0"/>
    <x v="7"/>
    <x v="341"/>
    <x v="3"/>
    <x v="0"/>
    <x v="1"/>
    <s v="Avery 494"/>
    <n v="20.88"/>
    <n v="8"/>
    <n v="9.6"/>
  </r>
  <r>
    <d v="2014-08-09T00:00:00"/>
    <x v="0"/>
    <x v="7"/>
    <x v="342"/>
    <x v="22"/>
    <x v="2"/>
    <x v="6"/>
    <s v="Cisco Unified IP Phone 7945G VoIP phone"/>
    <n v="1091.17"/>
    <n v="4"/>
    <n v="68.2"/>
  </r>
  <r>
    <d v="2014-08-09T00:00:00"/>
    <x v="0"/>
    <x v="7"/>
    <x v="342"/>
    <x v="22"/>
    <x v="2"/>
    <x v="6"/>
    <s v="Jawbone MINI JAMBOX Wireless Bluetooth Speaker"/>
    <n v="219.17"/>
    <n v="2"/>
    <n v="-43.83"/>
  </r>
  <r>
    <d v="2014-08-09T00:00:00"/>
    <x v="0"/>
    <x v="7"/>
    <x v="343"/>
    <x v="22"/>
    <x v="0"/>
    <x v="3"/>
    <s v="Ibico Ibimaster 300 Manual Binding System"/>
    <n v="2060.7399999999998"/>
    <n v="7"/>
    <n v="643.98"/>
  </r>
  <r>
    <d v="2014-08-09T00:00:00"/>
    <x v="0"/>
    <x v="7"/>
    <x v="344"/>
    <x v="3"/>
    <x v="0"/>
    <x v="0"/>
    <s v="Great White Multi-Use Recycled Paper (20Lb. and 84 Bright)"/>
    <n v="5.98"/>
    <n v="1"/>
    <n v="2.69"/>
  </r>
  <r>
    <d v="2014-08-09T00:00:00"/>
    <x v="0"/>
    <x v="7"/>
    <x v="310"/>
    <x v="12"/>
    <x v="0"/>
    <x v="7"/>
    <s v="Super Bands, 12/Pack"/>
    <n v="4.46"/>
    <n v="3"/>
    <n v="-0.95"/>
  </r>
  <r>
    <d v="2014-08-09T00:00:00"/>
    <x v="0"/>
    <x v="7"/>
    <x v="310"/>
    <x v="12"/>
    <x v="0"/>
    <x v="3"/>
    <s v="Avery Hole Reinforcements"/>
    <n v="9.35"/>
    <n v="5"/>
    <n v="-6.54"/>
  </r>
  <r>
    <d v="2014-08-11T00:00:00"/>
    <x v="0"/>
    <x v="7"/>
    <x v="193"/>
    <x v="22"/>
    <x v="1"/>
    <x v="8"/>
    <s v="Eldon Image Series Desk Accessories, Ebony"/>
    <n v="12.35"/>
    <n v="1"/>
    <n v="5.43"/>
  </r>
  <r>
    <d v="2014-08-11T00:00:00"/>
    <x v="0"/>
    <x v="7"/>
    <x v="193"/>
    <x v="22"/>
    <x v="0"/>
    <x v="4"/>
    <s v="Sanford 52201 APSCO Electric Pencil Sharpener"/>
    <n v="40.97"/>
    <n v="1"/>
    <n v="10.65"/>
  </r>
  <r>
    <d v="2014-08-11T00:00:00"/>
    <x v="0"/>
    <x v="7"/>
    <x v="193"/>
    <x v="22"/>
    <x v="0"/>
    <x v="7"/>
    <s v="Vinyl Coated Wire Paper Clips in Organizer Box, 800/Box"/>
    <n v="22.96"/>
    <n v="2"/>
    <n v="10.79"/>
  </r>
  <r>
    <d v="2014-08-11T00:00:00"/>
    <x v="0"/>
    <x v="7"/>
    <x v="318"/>
    <x v="20"/>
    <x v="0"/>
    <x v="2"/>
    <s v="Tennsco Single-Tier Lockers"/>
    <n v="375.34"/>
    <n v="1"/>
    <n v="18.77"/>
  </r>
  <r>
    <d v="2014-08-12T00:00:00"/>
    <x v="0"/>
    <x v="7"/>
    <x v="345"/>
    <x v="23"/>
    <x v="0"/>
    <x v="3"/>
    <s v="Performers Binder/Pad Holder, Black"/>
    <n v="196.21"/>
    <n v="7"/>
    <n v="98.11"/>
  </r>
  <r>
    <d v="2014-08-12T00:00:00"/>
    <x v="0"/>
    <x v="7"/>
    <x v="346"/>
    <x v="3"/>
    <x v="2"/>
    <x v="6"/>
    <s v="BlackBerry Q10"/>
    <n v="806.34"/>
    <n v="8"/>
    <n v="50.4"/>
  </r>
  <r>
    <d v="2014-08-12T00:00:00"/>
    <x v="0"/>
    <x v="7"/>
    <x v="346"/>
    <x v="3"/>
    <x v="1"/>
    <x v="8"/>
    <s v="Seth Thomas 14&quot; Day/Date Wall Clock"/>
    <n v="85.44"/>
    <n v="3"/>
    <n v="31.61"/>
  </r>
  <r>
    <d v="2014-08-12T00:00:00"/>
    <x v="0"/>
    <x v="7"/>
    <x v="347"/>
    <x v="16"/>
    <x v="0"/>
    <x v="0"/>
    <s v="Xerox 229"/>
    <n v="31.1"/>
    <n v="6"/>
    <n v="10.89"/>
  </r>
  <r>
    <d v="2014-08-12T00:00:00"/>
    <x v="0"/>
    <x v="7"/>
    <x v="347"/>
    <x v="16"/>
    <x v="0"/>
    <x v="4"/>
    <s v="Bulldog Vacuum Base Pencil Sharpener"/>
    <n v="47.96"/>
    <n v="5"/>
    <n v="4.2"/>
  </r>
  <r>
    <d v="2014-08-12T00:00:00"/>
    <x v="0"/>
    <x v="7"/>
    <x v="347"/>
    <x v="16"/>
    <x v="2"/>
    <x v="9"/>
    <s v="Maxell 4.7GB DVD-R"/>
    <n v="158.93"/>
    <n v="7"/>
    <n v="41.72"/>
  </r>
  <r>
    <d v="2014-08-12T00:00:00"/>
    <x v="0"/>
    <x v="7"/>
    <x v="347"/>
    <x v="16"/>
    <x v="0"/>
    <x v="12"/>
    <s v="Acco Smartsocket Color-Coded Six-Outlet AC Adapter Model Surge Protectors"/>
    <n v="211.25"/>
    <n v="6"/>
    <n v="15.84"/>
  </r>
  <r>
    <d v="2014-08-12T00:00:00"/>
    <x v="0"/>
    <x v="7"/>
    <x v="347"/>
    <x v="16"/>
    <x v="0"/>
    <x v="14"/>
    <s v="Acco Side-Punched Conventional Columnar Pads"/>
    <n v="5.55"/>
    <n v="2"/>
    <n v="-1.04"/>
  </r>
  <r>
    <d v="2014-08-12T00:00:00"/>
    <x v="0"/>
    <x v="7"/>
    <x v="347"/>
    <x v="16"/>
    <x v="0"/>
    <x v="1"/>
    <s v="Avery 501"/>
    <n v="2.95"/>
    <n v="1"/>
    <s v="1"/>
  </r>
  <r>
    <d v="2014-08-12T00:00:00"/>
    <x v="0"/>
    <x v="7"/>
    <x v="172"/>
    <x v="4"/>
    <x v="0"/>
    <x v="3"/>
    <s v="Acco Translucent Poly Ring Binders"/>
    <n v="14.04"/>
    <n v="3"/>
    <n v="6.74"/>
  </r>
  <r>
    <d v="2014-08-12T00:00:00"/>
    <x v="0"/>
    <x v="7"/>
    <x v="172"/>
    <x v="4"/>
    <x v="2"/>
    <x v="9"/>
    <s v="Maxell 74 Minute CD-R Spindle, 50/Pack"/>
    <n v="272.61"/>
    <n v="13"/>
    <n v="98.14"/>
  </r>
  <r>
    <d v="2014-08-15T00:00:00"/>
    <x v="0"/>
    <x v="7"/>
    <x v="348"/>
    <x v="0"/>
    <x v="0"/>
    <x v="3"/>
    <s v="GBC Durable Plastic Covers"/>
    <n v="30.96"/>
    <n v="8"/>
    <n v="-52.63"/>
  </r>
  <r>
    <d v="2014-08-15T00:00:00"/>
    <x v="0"/>
    <x v="7"/>
    <x v="349"/>
    <x v="37"/>
    <x v="0"/>
    <x v="3"/>
    <s v="Premium Transparent Presentation Covers by GBC"/>
    <n v="62.94"/>
    <n v="3"/>
    <n v="30.21"/>
  </r>
  <r>
    <d v="2014-08-15T00:00:00"/>
    <x v="0"/>
    <x v="7"/>
    <x v="349"/>
    <x v="16"/>
    <x v="0"/>
    <x v="0"/>
    <s v="Xerox 1955"/>
    <n v="91.36"/>
    <n v="5"/>
    <n v="29.69"/>
  </r>
  <r>
    <d v="2014-08-15T00:00:00"/>
    <x v="0"/>
    <x v="7"/>
    <x v="349"/>
    <x v="16"/>
    <x v="0"/>
    <x v="12"/>
    <s v="Fellowes Superior 10 Outlet Split Surge Protector"/>
    <n v="152.24"/>
    <n v="5"/>
    <n v="17.13"/>
  </r>
  <r>
    <d v="2014-08-15T00:00:00"/>
    <x v="0"/>
    <x v="7"/>
    <x v="12"/>
    <x v="3"/>
    <x v="0"/>
    <x v="12"/>
    <s v="Tripp Lite TLP810NET Broadband Surge for Modem/Fax"/>
    <n v="152.91"/>
    <n v="3"/>
    <n v="42.81"/>
  </r>
  <r>
    <d v="2014-08-15T00:00:00"/>
    <x v="0"/>
    <x v="7"/>
    <x v="12"/>
    <x v="3"/>
    <x v="0"/>
    <x v="0"/>
    <s v="Xerox 1925"/>
    <n v="92.94"/>
    <n v="3"/>
    <n v="41.82"/>
  </r>
  <r>
    <d v="2014-08-15T00:00:00"/>
    <x v="0"/>
    <x v="7"/>
    <x v="12"/>
    <x v="3"/>
    <x v="0"/>
    <x v="3"/>
    <s v="Avery Heavy-Duty EZD  Binder With Locking Rings"/>
    <n v="17.86"/>
    <n v="4"/>
    <n v="6.25"/>
  </r>
  <r>
    <d v="2014-08-15T00:00:00"/>
    <x v="0"/>
    <x v="7"/>
    <x v="12"/>
    <x v="3"/>
    <x v="0"/>
    <x v="3"/>
    <s v="GBC Durable Plastic Covers"/>
    <n v="46.44"/>
    <n v="3"/>
    <n v="15.09"/>
  </r>
  <r>
    <d v="2014-08-15T00:00:00"/>
    <x v="0"/>
    <x v="7"/>
    <x v="12"/>
    <x v="3"/>
    <x v="1"/>
    <x v="5"/>
    <s v="Novimex Fabric Task Chair"/>
    <n v="195.14"/>
    <n v="4"/>
    <n v="-12.2"/>
  </r>
  <r>
    <d v="2014-08-16T00:00:00"/>
    <x v="0"/>
    <x v="7"/>
    <x v="350"/>
    <x v="2"/>
    <x v="1"/>
    <x v="13"/>
    <s v="Chromcraft Rectangular Conference Tables"/>
    <n v="853.09"/>
    <n v="6"/>
    <n v="-227.49"/>
  </r>
  <r>
    <d v="2014-08-17T00:00:00"/>
    <x v="0"/>
    <x v="7"/>
    <x v="127"/>
    <x v="0"/>
    <x v="0"/>
    <x v="0"/>
    <s v="Xerox 203"/>
    <n v="15.55"/>
    <n v="3"/>
    <n v="5.44"/>
  </r>
  <r>
    <d v="2014-08-17T00:00:00"/>
    <x v="0"/>
    <x v="7"/>
    <x v="351"/>
    <x v="13"/>
    <x v="0"/>
    <x v="0"/>
    <s v="Xerox 1929"/>
    <n v="114.2"/>
    <n v="5"/>
    <n v="52.53"/>
  </r>
  <r>
    <d v="2014-08-17T00:00:00"/>
    <x v="0"/>
    <x v="7"/>
    <x v="351"/>
    <x v="13"/>
    <x v="0"/>
    <x v="3"/>
    <s v="Avery Non-Stick Binders"/>
    <n v="17.96"/>
    <n v="4"/>
    <n v="8.26"/>
  </r>
  <r>
    <d v="2014-08-17T00:00:00"/>
    <x v="0"/>
    <x v="7"/>
    <x v="351"/>
    <x v="13"/>
    <x v="0"/>
    <x v="7"/>
    <s v="Colored Push Pins"/>
    <n v="12.67"/>
    <n v="7"/>
    <n v="4.5599999999999996"/>
  </r>
  <r>
    <d v="2014-08-17T00:00:00"/>
    <x v="0"/>
    <x v="7"/>
    <x v="351"/>
    <x v="13"/>
    <x v="2"/>
    <x v="9"/>
    <s v="Logitech Gaming G510s - Keyboard"/>
    <n v="339.96"/>
    <n v="4"/>
    <n v="122.39"/>
  </r>
  <r>
    <d v="2014-08-19T00:00:00"/>
    <x v="0"/>
    <x v="7"/>
    <x v="232"/>
    <x v="10"/>
    <x v="0"/>
    <x v="4"/>
    <s v="Turquoise Lead Holder with Pocket Clip"/>
    <n v="10.72"/>
    <n v="2"/>
    <n v="1.74"/>
  </r>
  <r>
    <d v="2014-08-19T00:00:00"/>
    <x v="0"/>
    <x v="7"/>
    <x v="282"/>
    <x v="10"/>
    <x v="0"/>
    <x v="3"/>
    <s v="GBC DocuBind P50 Personal Binding Machine"/>
    <n v="76.78"/>
    <n v="4"/>
    <n v="-58.86"/>
  </r>
  <r>
    <d v="2014-08-19T00:00:00"/>
    <x v="0"/>
    <x v="7"/>
    <x v="282"/>
    <x v="10"/>
    <x v="0"/>
    <x v="14"/>
    <s v="Acme Kleencut Forged Steel Scissors"/>
    <n v="9.18"/>
    <n v="2"/>
    <n v="1.1499999999999999"/>
  </r>
  <r>
    <d v="2014-08-19T00:00:00"/>
    <x v="0"/>
    <x v="7"/>
    <x v="352"/>
    <x v="13"/>
    <x v="1"/>
    <x v="11"/>
    <s v="Hon Metal Bookcases, Gray"/>
    <n v="638.82000000000005"/>
    <n v="9"/>
    <n v="172.48"/>
  </r>
  <r>
    <d v="2014-08-19T00:00:00"/>
    <x v="0"/>
    <x v="7"/>
    <x v="17"/>
    <x v="3"/>
    <x v="1"/>
    <x v="8"/>
    <s v="Deflect-o EconoMat Studded, No Bevel Mat for Low Pile Carpeting"/>
    <n v="289.24"/>
    <n v="7"/>
    <n v="26.03"/>
  </r>
  <r>
    <d v="2014-08-19T00:00:00"/>
    <x v="0"/>
    <x v="7"/>
    <x v="17"/>
    <x v="3"/>
    <x v="0"/>
    <x v="3"/>
    <s v="Satellite Sectional Post Binders"/>
    <n v="69.459999999999994"/>
    <n v="2"/>
    <n v="22.57"/>
  </r>
  <r>
    <d v="2014-08-19T00:00:00"/>
    <x v="0"/>
    <x v="7"/>
    <x v="183"/>
    <x v="4"/>
    <x v="0"/>
    <x v="2"/>
    <s v="Space Solutions HD Industrial Steel Shelving."/>
    <n v="344.91"/>
    <n v="3"/>
    <n v="10.35"/>
  </r>
  <r>
    <d v="2014-08-20T00:00:00"/>
    <x v="0"/>
    <x v="7"/>
    <x v="353"/>
    <x v="1"/>
    <x v="1"/>
    <x v="5"/>
    <s v="Global Leather and Oak Executive Chair, Black"/>
    <n v="421.37"/>
    <n v="2"/>
    <n v="-6.02"/>
  </r>
  <r>
    <d v="2014-08-20T00:00:00"/>
    <x v="0"/>
    <x v="7"/>
    <x v="317"/>
    <x v="6"/>
    <x v="1"/>
    <x v="5"/>
    <s v="Safco Chair Connectors, 6/Carton"/>
    <n v="500.24"/>
    <n v="13"/>
    <n v="145.07"/>
  </r>
  <r>
    <d v="2014-08-20T00:00:00"/>
    <x v="0"/>
    <x v="7"/>
    <x v="317"/>
    <x v="6"/>
    <x v="0"/>
    <x v="0"/>
    <s v="Riverleaf Stik-Withit Designer Note Cubes"/>
    <n v="20.12"/>
    <n v="2"/>
    <n v="9.26"/>
  </r>
  <r>
    <d v="2014-08-20T00:00:00"/>
    <x v="0"/>
    <x v="7"/>
    <x v="317"/>
    <x v="6"/>
    <x v="0"/>
    <x v="3"/>
    <s v="GBC DocuBind TL300 Electric Binding System"/>
    <n v="896.99"/>
    <n v="1"/>
    <n v="421.59"/>
  </r>
  <r>
    <d v="2014-08-22T00:00:00"/>
    <x v="0"/>
    <x v="7"/>
    <x v="354"/>
    <x v="10"/>
    <x v="0"/>
    <x v="4"/>
    <s v="Faber Castell Col-Erase Pencils"/>
    <n v="3.91"/>
    <n v="1"/>
    <n v="1.03"/>
  </r>
  <r>
    <d v="2014-08-22T00:00:00"/>
    <x v="0"/>
    <x v="7"/>
    <x v="355"/>
    <x v="16"/>
    <x v="0"/>
    <x v="14"/>
    <s v="Acme Serrated Blade Letter Opener"/>
    <n v="7.63"/>
    <n v="3"/>
    <n v="-1.81"/>
  </r>
  <r>
    <d v="2014-08-22T00:00:00"/>
    <x v="0"/>
    <x v="7"/>
    <x v="259"/>
    <x v="24"/>
    <x v="0"/>
    <x v="0"/>
    <s v="Xerox 1899"/>
    <n v="11.56"/>
    <n v="2"/>
    <n v="5.66"/>
  </r>
  <r>
    <d v="2014-08-23T00:00:00"/>
    <x v="0"/>
    <x v="7"/>
    <x v="356"/>
    <x v="20"/>
    <x v="0"/>
    <x v="0"/>
    <s v="Xerox 1994"/>
    <n v="25.92"/>
    <n v="4"/>
    <n v="12.44"/>
  </r>
  <r>
    <d v="2014-08-23T00:00:00"/>
    <x v="0"/>
    <x v="7"/>
    <x v="356"/>
    <x v="20"/>
    <x v="0"/>
    <x v="0"/>
    <s v="Personal Creations Ink Jet Cards and Labels"/>
    <n v="45.92"/>
    <n v="4"/>
    <n v="22.5"/>
  </r>
  <r>
    <d v="2014-08-23T00:00:00"/>
    <x v="0"/>
    <x v="7"/>
    <x v="357"/>
    <x v="3"/>
    <x v="0"/>
    <x v="3"/>
    <s v="GBC Linen Binding Covers"/>
    <n v="49.57"/>
    <n v="2"/>
    <n v="17.350000000000001"/>
  </r>
  <r>
    <d v="2014-08-23T00:00:00"/>
    <x v="0"/>
    <x v="7"/>
    <x v="358"/>
    <x v="26"/>
    <x v="0"/>
    <x v="0"/>
    <s v="Xerox 1976"/>
    <n v="15.55"/>
    <n v="3"/>
    <n v="5.44"/>
  </r>
  <r>
    <d v="2014-08-23T00:00:00"/>
    <x v="0"/>
    <x v="7"/>
    <x v="358"/>
    <x v="26"/>
    <x v="0"/>
    <x v="14"/>
    <s v="Acme Titanium Bonded Scissors"/>
    <n v="6.8"/>
    <n v="1"/>
    <n v="0.51"/>
  </r>
  <r>
    <d v="2014-08-23T00:00:00"/>
    <x v="0"/>
    <x v="7"/>
    <x v="358"/>
    <x v="26"/>
    <x v="1"/>
    <x v="8"/>
    <s v="Regeneration Desk Collection"/>
    <n v="4.22"/>
    <n v="3"/>
    <n v="1.27"/>
  </r>
  <r>
    <d v="2014-08-23T00:00:00"/>
    <x v="0"/>
    <x v="7"/>
    <x v="358"/>
    <x v="26"/>
    <x v="2"/>
    <x v="6"/>
    <s v="Cisco SPA525G2 IP Phone - Wireless"/>
    <n v="143.63999999999999"/>
    <n v="9"/>
    <n v="10.77"/>
  </r>
  <r>
    <d v="2014-08-23T00:00:00"/>
    <x v="0"/>
    <x v="7"/>
    <x v="358"/>
    <x v="26"/>
    <x v="0"/>
    <x v="0"/>
    <s v="Xerox 1931"/>
    <n v="31.1"/>
    <n v="6"/>
    <n v="10.89"/>
  </r>
  <r>
    <d v="2014-08-23T00:00:00"/>
    <x v="0"/>
    <x v="7"/>
    <x v="358"/>
    <x v="26"/>
    <x v="0"/>
    <x v="0"/>
    <s v="Xerox 1988"/>
    <n v="223.06"/>
    <n v="9"/>
    <n v="69.709999999999994"/>
  </r>
  <r>
    <d v="2014-08-23T00:00:00"/>
    <x v="0"/>
    <x v="7"/>
    <x v="234"/>
    <x v="14"/>
    <x v="0"/>
    <x v="0"/>
    <s v="Xerox 1993"/>
    <n v="19.440000000000001"/>
    <n v="3"/>
    <n v="9.5299999999999994"/>
  </r>
  <r>
    <d v="2014-08-24T00:00:00"/>
    <x v="0"/>
    <x v="7"/>
    <x v="357"/>
    <x v="35"/>
    <x v="0"/>
    <x v="3"/>
    <s v="SlimView Poly Binder, 3/8&quot;"/>
    <n v="8.2899999999999991"/>
    <n v="2"/>
    <n v="2.69"/>
  </r>
  <r>
    <d v="2014-08-24T00:00:00"/>
    <x v="0"/>
    <x v="7"/>
    <x v="359"/>
    <x v="20"/>
    <x v="1"/>
    <x v="8"/>
    <s v="G.E. Longer-Life Indoor Recessed Floodlight Bulbs"/>
    <n v="13.28"/>
    <n v="2"/>
    <n v="6.37"/>
  </r>
  <r>
    <d v="2014-08-24T00:00:00"/>
    <x v="0"/>
    <x v="7"/>
    <x v="359"/>
    <x v="20"/>
    <x v="0"/>
    <x v="3"/>
    <s v="Wilson Jones 1&quot; Hanging DublLock Ring Binders"/>
    <n v="12.67"/>
    <n v="3"/>
    <n v="4.4400000000000004"/>
  </r>
  <r>
    <d v="2014-08-24T00:00:00"/>
    <x v="0"/>
    <x v="7"/>
    <x v="360"/>
    <x v="5"/>
    <x v="0"/>
    <x v="14"/>
    <s v="Acme Titanium Bonded Scissors"/>
    <n v="25.5"/>
    <n v="3"/>
    <n v="6.63"/>
  </r>
  <r>
    <d v="2014-08-25T00:00:00"/>
    <x v="0"/>
    <x v="7"/>
    <x v="361"/>
    <x v="10"/>
    <x v="0"/>
    <x v="7"/>
    <s v="OIC Colored Binder Clips, Assorted Sizes"/>
    <n v="40.1"/>
    <n v="14"/>
    <n v="14.53"/>
  </r>
  <r>
    <d v="2014-08-25T00:00:00"/>
    <x v="0"/>
    <x v="7"/>
    <x v="361"/>
    <x v="10"/>
    <x v="0"/>
    <x v="10"/>
    <s v="Redi-Strip #10 Envelopes, 4 1/8 x 9 1/2"/>
    <n v="4.72"/>
    <n v="2"/>
    <n v="1.65"/>
  </r>
  <r>
    <d v="2014-08-25T00:00:00"/>
    <x v="0"/>
    <x v="7"/>
    <x v="361"/>
    <x v="10"/>
    <x v="0"/>
    <x v="0"/>
    <s v="Xerox 1921"/>
    <n v="23.98"/>
    <n v="3"/>
    <n v="7.49"/>
  </r>
  <r>
    <d v="2014-08-25T00:00:00"/>
    <x v="0"/>
    <x v="7"/>
    <x v="361"/>
    <x v="10"/>
    <x v="0"/>
    <x v="10"/>
    <s v="Tyvek  Top-Opening Peel &amp; Seel Envelopes, Plain White"/>
    <n v="130.46"/>
    <n v="6"/>
    <n v="44.03"/>
  </r>
  <r>
    <d v="2014-08-25T00:00:00"/>
    <x v="0"/>
    <x v="7"/>
    <x v="362"/>
    <x v="3"/>
    <x v="1"/>
    <x v="8"/>
    <s v="Eldon 200 Class Desk Accessories, Smoke"/>
    <n v="6.28"/>
    <n v="1"/>
    <n v="2.64"/>
  </r>
  <r>
    <d v="2014-08-25T00:00:00"/>
    <x v="0"/>
    <x v="7"/>
    <x v="362"/>
    <x v="3"/>
    <x v="2"/>
    <x v="9"/>
    <s v="SanDisk Cruzer 32 GB USB Flash Drive"/>
    <n v="95.1"/>
    <n v="5"/>
    <n v="30.43"/>
  </r>
  <r>
    <d v="2014-08-25T00:00:00"/>
    <x v="0"/>
    <x v="7"/>
    <x v="362"/>
    <x v="3"/>
    <x v="0"/>
    <x v="0"/>
    <s v="Xerox 23"/>
    <n v="25.92"/>
    <n v="4"/>
    <n v="12.44"/>
  </r>
  <r>
    <d v="2014-08-25T00:00:00"/>
    <x v="0"/>
    <x v="7"/>
    <x v="362"/>
    <x v="3"/>
    <x v="0"/>
    <x v="2"/>
    <s v="Portable Personal File Box"/>
    <n v="48.84"/>
    <n v="4"/>
    <n v="13.19"/>
  </r>
  <r>
    <d v="2014-08-25T00:00:00"/>
    <x v="0"/>
    <x v="7"/>
    <x v="363"/>
    <x v="22"/>
    <x v="2"/>
    <x v="6"/>
    <s v="Polycom VVX 310 VoIP phone"/>
    <n v="1007.94"/>
    <n v="7"/>
    <n v="75.599999999999994"/>
  </r>
  <r>
    <d v="2014-08-25T00:00:00"/>
    <x v="0"/>
    <x v="7"/>
    <x v="364"/>
    <x v="0"/>
    <x v="0"/>
    <x v="3"/>
    <s v="Wilson Jones Elliptical Ring 3 1/2&quot; Capacity Binders, 800 sheets"/>
    <n v="25.68"/>
    <n v="3"/>
    <n v="-39.799999999999997"/>
  </r>
  <r>
    <d v="2014-08-25T00:00:00"/>
    <x v="0"/>
    <x v="7"/>
    <x v="364"/>
    <x v="0"/>
    <x v="0"/>
    <x v="3"/>
    <s v="Square Ring Data Binders, Rigid 75 Pt. Covers, 11&quot; x 14-7/8&quot;"/>
    <n v="12.38"/>
    <n v="3"/>
    <n v="-19.809999999999999"/>
  </r>
  <r>
    <d v="2014-08-25T00:00:00"/>
    <x v="0"/>
    <x v="7"/>
    <x v="14"/>
    <x v="10"/>
    <x v="0"/>
    <x v="3"/>
    <s v="Wilson Jones Custom Binder Spines &amp; Labels"/>
    <n v="6.53"/>
    <n v="4"/>
    <n v="-4.57"/>
  </r>
  <r>
    <d v="2014-08-25T00:00:00"/>
    <x v="0"/>
    <x v="7"/>
    <x v="14"/>
    <x v="10"/>
    <x v="0"/>
    <x v="3"/>
    <s v="Insertable Tab Indexes For Data Binders"/>
    <n v="2.86"/>
    <n v="3"/>
    <n v="-2.29"/>
  </r>
  <r>
    <d v="2014-08-25T00:00:00"/>
    <x v="0"/>
    <x v="7"/>
    <x v="14"/>
    <x v="10"/>
    <x v="0"/>
    <x v="3"/>
    <s v="Cardinal Slant-D Ring Binder, Heavy Gauge Vinyl"/>
    <n v="20.86"/>
    <n v="8"/>
    <n v="-16.68"/>
  </r>
  <r>
    <d v="2014-08-26T00:00:00"/>
    <x v="0"/>
    <x v="7"/>
    <x v="365"/>
    <x v="3"/>
    <x v="2"/>
    <x v="9"/>
    <s v="SanDisk Ultra 32 GB MicroSDHC Class 10 Memory Card"/>
    <n v="176.8"/>
    <n v="8"/>
    <n v="22.98"/>
  </r>
  <r>
    <d v="2014-08-26T00:00:00"/>
    <x v="0"/>
    <x v="7"/>
    <x v="366"/>
    <x v="7"/>
    <x v="1"/>
    <x v="8"/>
    <s v="Acrylic Self-Standing Desk Frames"/>
    <n v="10.68"/>
    <n v="4"/>
    <n v="4.0599999999999996"/>
  </r>
  <r>
    <d v="2014-08-26T00:00:00"/>
    <x v="0"/>
    <x v="7"/>
    <x v="366"/>
    <x v="7"/>
    <x v="0"/>
    <x v="0"/>
    <s v="Xerox 1978"/>
    <n v="17.34"/>
    <n v="3"/>
    <n v="8.5"/>
  </r>
  <r>
    <d v="2014-08-26T00:00:00"/>
    <x v="0"/>
    <x v="7"/>
    <x v="366"/>
    <x v="7"/>
    <x v="0"/>
    <x v="0"/>
    <s v="Avoid Verbal Orders Carbonless Minifold Book"/>
    <n v="3.38"/>
    <n v="1"/>
    <n v="1.55"/>
  </r>
  <r>
    <d v="2014-08-26T00:00:00"/>
    <x v="0"/>
    <x v="7"/>
    <x v="367"/>
    <x v="7"/>
    <x v="0"/>
    <x v="4"/>
    <s v="Newell 340"/>
    <n v="8.64"/>
    <n v="3"/>
    <n v="2.5099999999999998"/>
  </r>
  <r>
    <d v="2014-08-26T00:00:00"/>
    <x v="0"/>
    <x v="7"/>
    <x v="367"/>
    <x v="7"/>
    <x v="2"/>
    <x v="9"/>
    <s v="Plantronics Audio 478 Stereo USB Headset"/>
    <n v="149.97"/>
    <n v="3"/>
    <n v="52.49"/>
  </r>
  <r>
    <d v="2014-08-27T00:00:00"/>
    <x v="0"/>
    <x v="7"/>
    <x v="368"/>
    <x v="3"/>
    <x v="0"/>
    <x v="4"/>
    <s v="Newell 341"/>
    <n v="8.56"/>
    <n v="2"/>
    <n v="2.48"/>
  </r>
  <r>
    <d v="2014-08-27T00:00:00"/>
    <x v="0"/>
    <x v="7"/>
    <x v="368"/>
    <x v="3"/>
    <x v="2"/>
    <x v="6"/>
    <s v="Cisco SPA 501G IP Phone"/>
    <n v="213.48"/>
    <n v="3"/>
    <n v="16.010000000000002"/>
  </r>
  <r>
    <d v="2014-08-27T00:00:00"/>
    <x v="0"/>
    <x v="7"/>
    <x v="368"/>
    <x v="3"/>
    <x v="0"/>
    <x v="3"/>
    <s v="Wilson Jones Hanging View Binder, White, 1&quot;"/>
    <n v="22.72"/>
    <n v="4"/>
    <n v="7.38"/>
  </r>
  <r>
    <d v="2014-08-27T00:00:00"/>
    <x v="0"/>
    <x v="7"/>
    <x v="369"/>
    <x v="6"/>
    <x v="2"/>
    <x v="6"/>
    <s v="GE 30522EE2"/>
    <n v="579.95000000000005"/>
    <n v="5"/>
    <n v="168.19"/>
  </r>
  <r>
    <d v="2014-08-27T00:00:00"/>
    <x v="0"/>
    <x v="7"/>
    <x v="369"/>
    <x v="6"/>
    <x v="1"/>
    <x v="8"/>
    <s v="Master Caster Door Stop, Large Neon Orange"/>
    <n v="29.12"/>
    <n v="4"/>
    <n v="12.52"/>
  </r>
  <r>
    <d v="2014-08-27T00:00:00"/>
    <x v="0"/>
    <x v="7"/>
    <x v="369"/>
    <x v="6"/>
    <x v="1"/>
    <x v="13"/>
    <s v="Bretford CR8500 Series Meeting Room Furniture"/>
    <n v="1202.94"/>
    <n v="3"/>
    <n v="300.74"/>
  </r>
  <r>
    <d v="2014-08-27T00:00:00"/>
    <x v="0"/>
    <x v="7"/>
    <x v="13"/>
    <x v="6"/>
    <x v="0"/>
    <x v="0"/>
    <s v="Xerox 1898"/>
    <n v="13.36"/>
    <n v="2"/>
    <n v="6.41"/>
  </r>
  <r>
    <d v="2014-08-29T00:00:00"/>
    <x v="0"/>
    <x v="7"/>
    <x v="370"/>
    <x v="3"/>
    <x v="0"/>
    <x v="0"/>
    <s v="Xerox 1940"/>
    <n v="109.92"/>
    <n v="2"/>
    <n v="53.86"/>
  </r>
  <r>
    <d v="2014-08-29T00:00:00"/>
    <x v="0"/>
    <x v="7"/>
    <x v="370"/>
    <x v="3"/>
    <x v="0"/>
    <x v="0"/>
    <s v="Xerox 1986"/>
    <n v="13.36"/>
    <n v="2"/>
    <n v="6.41"/>
  </r>
  <r>
    <d v="2014-08-29T00:00:00"/>
    <x v="0"/>
    <x v="7"/>
    <x v="371"/>
    <x v="16"/>
    <x v="0"/>
    <x v="10"/>
    <s v="Jiffy Padded Mailers with Self-Seal Closure"/>
    <n v="29.81"/>
    <n v="2"/>
    <n v="10.81"/>
  </r>
  <r>
    <d v="2014-08-29T00:00:00"/>
    <x v="0"/>
    <x v="7"/>
    <x v="371"/>
    <x v="16"/>
    <x v="0"/>
    <x v="3"/>
    <s v="GBC DocuBind 200 Manual Binding Machine"/>
    <n v="505.18"/>
    <n v="4"/>
    <n v="-336.78"/>
  </r>
  <r>
    <d v="2014-08-29T00:00:00"/>
    <x v="0"/>
    <x v="7"/>
    <x v="371"/>
    <x v="16"/>
    <x v="1"/>
    <x v="13"/>
    <s v="Balt Solid Wood Rectangular Table"/>
    <n v="174.06"/>
    <n v="3"/>
    <n v="-110.76"/>
  </r>
  <r>
    <d v="2014-08-30T00:00:00"/>
    <x v="0"/>
    <x v="7"/>
    <x v="372"/>
    <x v="37"/>
    <x v="0"/>
    <x v="3"/>
    <s v="Wilson Jones Standard D-Ring Binders"/>
    <n v="25.3"/>
    <n v="5"/>
    <n v="11.89"/>
  </r>
  <r>
    <d v="2014-08-30T00:00:00"/>
    <x v="0"/>
    <x v="7"/>
    <x v="372"/>
    <x v="37"/>
    <x v="0"/>
    <x v="2"/>
    <s v="Fellowes Bankers Box Stor/Drawer Steel Plus"/>
    <n v="95.94"/>
    <n v="3"/>
    <n v="9.59"/>
  </r>
  <r>
    <d v="2014-08-31T00:00:00"/>
    <x v="0"/>
    <x v="7"/>
    <x v="373"/>
    <x v="31"/>
    <x v="2"/>
    <x v="9"/>
    <s v="KeyTronic KT400U2 - Keyboard - Black"/>
    <n v="92.52"/>
    <n v="9"/>
    <n v="18.5"/>
  </r>
  <r>
    <d v="2014-09-01T00:00:00"/>
    <x v="0"/>
    <x v="8"/>
    <x v="374"/>
    <x v="3"/>
    <x v="0"/>
    <x v="4"/>
    <s v="BOSTON Model 1800 Electric Pencil Sharpeners, Putty/Woodgrain"/>
    <n v="53.94"/>
    <n v="3"/>
    <n v="15.64"/>
  </r>
  <r>
    <d v="2014-09-01T00:00:00"/>
    <x v="0"/>
    <x v="8"/>
    <x v="304"/>
    <x v="0"/>
    <x v="0"/>
    <x v="3"/>
    <s v="Prestige Round Ring Binders"/>
    <n v="3.65"/>
    <n v="3"/>
    <n v="-6.02"/>
  </r>
  <r>
    <d v="2014-09-01T00:00:00"/>
    <x v="0"/>
    <x v="8"/>
    <x v="304"/>
    <x v="0"/>
    <x v="0"/>
    <x v="0"/>
    <s v="Xerox 216"/>
    <n v="31.1"/>
    <n v="6"/>
    <n v="10.89"/>
  </r>
  <r>
    <d v="2014-09-01T00:00:00"/>
    <x v="0"/>
    <x v="8"/>
    <x v="352"/>
    <x v="20"/>
    <x v="0"/>
    <x v="3"/>
    <s v="Wilson Jones Hanging Recycled Pressboard Data Binders"/>
    <n v="23.74"/>
    <n v="2"/>
    <n v="8.31"/>
  </r>
  <r>
    <d v="2014-09-01T00:00:00"/>
    <x v="0"/>
    <x v="8"/>
    <x v="352"/>
    <x v="20"/>
    <x v="2"/>
    <x v="9"/>
    <s v="WD My Passport Ultra 2TB Portable External Hard Drive"/>
    <s v="357"/>
    <n v="3"/>
    <n v="57.12"/>
  </r>
  <r>
    <d v="2014-09-02T00:00:00"/>
    <x v="0"/>
    <x v="8"/>
    <x v="176"/>
    <x v="20"/>
    <x v="0"/>
    <x v="12"/>
    <s v="Holmes Cool Mist Humidifier for the Whole House with 8-Gallon Output per Day, Extended Life Filter"/>
    <n v="19.899999999999999"/>
    <n v="1"/>
    <n v="8.9600000000000009"/>
  </r>
  <r>
    <d v="2014-09-02T00:00:00"/>
    <x v="0"/>
    <x v="8"/>
    <x v="176"/>
    <x v="20"/>
    <x v="1"/>
    <x v="8"/>
    <s v="Tenex Carpeted, Granite-Look or Clear Contemporary Contour Shape Chair Mats"/>
    <n v="70.709999999999994"/>
    <n v="1"/>
    <n v="4.95"/>
  </r>
  <r>
    <d v="2014-09-02T00:00:00"/>
    <x v="0"/>
    <x v="8"/>
    <x v="68"/>
    <x v="20"/>
    <x v="0"/>
    <x v="4"/>
    <s v="SANFORD Major Accent Highlighters"/>
    <n v="21.24"/>
    <n v="3"/>
    <n v="8.07"/>
  </r>
  <r>
    <d v="2014-09-02T00:00:00"/>
    <x v="0"/>
    <x v="8"/>
    <x v="375"/>
    <x v="20"/>
    <x v="0"/>
    <x v="4"/>
    <s v="Newell 324"/>
    <n v="57.75"/>
    <n v="5"/>
    <n v="16.170000000000002"/>
  </r>
  <r>
    <d v="2014-09-02T00:00:00"/>
    <x v="0"/>
    <x v="8"/>
    <x v="375"/>
    <x v="20"/>
    <x v="0"/>
    <x v="0"/>
    <s v="Easy-staple paper"/>
    <n v="14.94"/>
    <n v="3"/>
    <n v="7.02"/>
  </r>
  <r>
    <d v="2014-09-02T00:00:00"/>
    <x v="0"/>
    <x v="8"/>
    <x v="107"/>
    <x v="1"/>
    <x v="2"/>
    <x v="9"/>
    <s v="Logitech Wireless Performance Mouse MX for PC and Mac"/>
    <n v="239.98"/>
    <n v="3"/>
    <n v="53.99"/>
  </r>
  <r>
    <d v="2014-09-02T00:00:00"/>
    <x v="0"/>
    <x v="8"/>
    <x v="340"/>
    <x v="0"/>
    <x v="2"/>
    <x v="15"/>
    <s v="Epson TM-T88V Direct Thermal Printer - Monochrome - Desktop"/>
    <n v="559.71"/>
    <n v="3"/>
    <n v="-121.27"/>
  </r>
  <r>
    <d v="2014-09-02T00:00:00"/>
    <x v="0"/>
    <x v="8"/>
    <x v="42"/>
    <x v="13"/>
    <x v="0"/>
    <x v="3"/>
    <s v="GBC DocuBind TL300 Electric Binding System"/>
    <n v="1793.98"/>
    <n v="2"/>
    <n v="843.17"/>
  </r>
  <r>
    <d v="2014-09-02T00:00:00"/>
    <x v="0"/>
    <x v="8"/>
    <x v="240"/>
    <x v="1"/>
    <x v="2"/>
    <x v="9"/>
    <s v="Logitech Gaming G510s - Keyboard"/>
    <n v="475.94"/>
    <n v="7"/>
    <n v="95.19"/>
  </r>
  <r>
    <d v="2014-09-03T00:00:00"/>
    <x v="0"/>
    <x v="8"/>
    <x v="156"/>
    <x v="20"/>
    <x v="0"/>
    <x v="1"/>
    <s v="Avery 514"/>
    <n v="14.4"/>
    <n v="5"/>
    <n v="7.06"/>
  </r>
  <r>
    <d v="2014-09-03T00:00:00"/>
    <x v="0"/>
    <x v="8"/>
    <x v="376"/>
    <x v="0"/>
    <x v="0"/>
    <x v="3"/>
    <s v="GBC VeloBinder Strips"/>
    <n v="7.68"/>
    <n v="5"/>
    <n v="-11.52"/>
  </r>
  <r>
    <d v="2014-09-05T00:00:00"/>
    <x v="0"/>
    <x v="8"/>
    <x v="377"/>
    <x v="10"/>
    <x v="0"/>
    <x v="2"/>
    <s v="Economy Rollaway Files"/>
    <n v="264.32"/>
    <n v="2"/>
    <n v="19.82"/>
  </r>
  <r>
    <d v="2014-09-05T00:00:00"/>
    <x v="0"/>
    <x v="8"/>
    <x v="378"/>
    <x v="16"/>
    <x v="1"/>
    <x v="8"/>
    <s v="Telescoping Adjustable Floor Lamp"/>
    <n v="31.98"/>
    <n v="2"/>
    <s v="2"/>
  </r>
  <r>
    <d v="2014-09-06T00:00:00"/>
    <x v="0"/>
    <x v="8"/>
    <x v="379"/>
    <x v="3"/>
    <x v="1"/>
    <x v="8"/>
    <s v="Eldon Expressions Wood and Plastic Desk Accessories, Cherry Wood"/>
    <n v="41.88"/>
    <n v="6"/>
    <n v="12.15"/>
  </r>
  <r>
    <d v="2014-09-06T00:00:00"/>
    <x v="0"/>
    <x v="8"/>
    <x v="379"/>
    <x v="3"/>
    <x v="0"/>
    <x v="1"/>
    <s v="Avery 516"/>
    <n v="58.48"/>
    <n v="8"/>
    <n v="27.49"/>
  </r>
  <r>
    <d v="2014-09-07T00:00:00"/>
    <x v="0"/>
    <x v="8"/>
    <x v="191"/>
    <x v="2"/>
    <x v="0"/>
    <x v="2"/>
    <s v="Carina 42&quot;Hx23 3/4&quot;W Media Storage Unit"/>
    <n v="64.78"/>
    <n v="1"/>
    <n v="-14.58"/>
  </r>
  <r>
    <d v="2014-09-07T00:00:00"/>
    <x v="0"/>
    <x v="8"/>
    <x v="191"/>
    <x v="2"/>
    <x v="2"/>
    <x v="6"/>
    <s v="invisibleSHIELD by ZAGG Smudge-Free Screen Protector"/>
    <n v="32.380000000000003"/>
    <n v="3"/>
    <n v="4.32"/>
  </r>
  <r>
    <d v="2014-09-07T00:00:00"/>
    <x v="0"/>
    <x v="8"/>
    <x v="191"/>
    <x v="2"/>
    <x v="1"/>
    <x v="8"/>
    <s v="DAX Natural Wood-Tone Poster Frame"/>
    <n v="42.37"/>
    <n v="2"/>
    <n v="8.4700000000000006"/>
  </r>
  <r>
    <d v="2014-09-07T00:00:00"/>
    <x v="0"/>
    <x v="8"/>
    <x v="191"/>
    <x v="2"/>
    <x v="2"/>
    <x v="15"/>
    <s v="StarTech.com 10/100 VDSL2 Ethernet Extender Kit"/>
    <n v="399.54"/>
    <n v="4"/>
    <n v="-559.36"/>
  </r>
  <r>
    <d v="2014-09-07T00:00:00"/>
    <x v="0"/>
    <x v="8"/>
    <x v="23"/>
    <x v="39"/>
    <x v="1"/>
    <x v="8"/>
    <s v="Executive Impressions 13&quot; Clairmont Wall Clock"/>
    <n v="57.69"/>
    <n v="3"/>
    <n v="23.65"/>
  </r>
  <r>
    <d v="2014-09-07T00:00:00"/>
    <x v="0"/>
    <x v="8"/>
    <x v="23"/>
    <x v="39"/>
    <x v="0"/>
    <x v="3"/>
    <s v="GBC Laser Imprintable Binding System Covers, Desert Sand"/>
    <n v="42.81"/>
    <n v="3"/>
    <n v="20.12"/>
  </r>
  <r>
    <d v="2014-09-07T00:00:00"/>
    <x v="0"/>
    <x v="8"/>
    <x v="23"/>
    <x v="39"/>
    <x v="0"/>
    <x v="0"/>
    <s v="Xerox 2000"/>
    <n v="12.96"/>
    <n v="2"/>
    <n v="6.22"/>
  </r>
  <r>
    <d v="2014-09-07T00:00:00"/>
    <x v="0"/>
    <x v="8"/>
    <x v="23"/>
    <x v="39"/>
    <x v="1"/>
    <x v="8"/>
    <s v="3M Polarizing Task Lamp with Clamp Arm, Light Gray"/>
    <n v="821.88"/>
    <n v="6"/>
    <n v="213.69"/>
  </r>
  <r>
    <d v="2014-09-07T00:00:00"/>
    <x v="0"/>
    <x v="8"/>
    <x v="23"/>
    <x v="39"/>
    <x v="2"/>
    <x v="6"/>
    <s v="Plantronics Cordless Phone Headset with In-line Volume - M214C"/>
    <n v="104.85"/>
    <n v="3"/>
    <n v="28.31"/>
  </r>
  <r>
    <d v="2014-09-07T00:00:00"/>
    <x v="0"/>
    <x v="8"/>
    <x v="380"/>
    <x v="20"/>
    <x v="2"/>
    <x v="6"/>
    <s v="AT&amp;T EL51110 DECT"/>
    <n v="377.97"/>
    <n v="3"/>
    <n v="109.61"/>
  </r>
  <r>
    <d v="2014-09-07T00:00:00"/>
    <x v="0"/>
    <x v="8"/>
    <x v="381"/>
    <x v="0"/>
    <x v="2"/>
    <x v="6"/>
    <s v="Panasonic KX TS3282B Corded phone"/>
    <n v="196.78"/>
    <n v="3"/>
    <n v="14.76"/>
  </r>
  <r>
    <d v="2014-09-07T00:00:00"/>
    <x v="0"/>
    <x v="8"/>
    <x v="381"/>
    <x v="0"/>
    <x v="0"/>
    <x v="3"/>
    <s v="Angle-D Binders with Locking Rings, Label Holders"/>
    <n v="2.92"/>
    <n v="2"/>
    <n v="-4.82"/>
  </r>
  <r>
    <d v="2014-09-07T00:00:00"/>
    <x v="0"/>
    <x v="8"/>
    <x v="381"/>
    <x v="0"/>
    <x v="1"/>
    <x v="13"/>
    <s v="Riverside Furniture Oval Coffee Table, Oval End Table, End Table with Drawer"/>
    <n v="200.8"/>
    <n v="1"/>
    <n v="-22.95"/>
  </r>
  <r>
    <d v="2014-09-07T00:00:00"/>
    <x v="0"/>
    <x v="8"/>
    <x v="381"/>
    <x v="0"/>
    <x v="2"/>
    <x v="9"/>
    <s v="Belkin Standard 104 key USB Keyboard"/>
    <n v="46.69"/>
    <n v="4"/>
    <n v="-2.92"/>
  </r>
  <r>
    <d v="2014-09-07T00:00:00"/>
    <x v="0"/>
    <x v="8"/>
    <x v="381"/>
    <x v="0"/>
    <x v="0"/>
    <x v="4"/>
    <s v="Dixon Ticonderoga Core-Lock Colored Pencils"/>
    <n v="21.86"/>
    <n v="3"/>
    <n v="3.55"/>
  </r>
  <r>
    <d v="2014-09-07T00:00:00"/>
    <x v="0"/>
    <x v="8"/>
    <x v="81"/>
    <x v="39"/>
    <x v="1"/>
    <x v="13"/>
    <s v="KI Adjustable-Height Table"/>
    <n v="429.9"/>
    <n v="5"/>
    <n v="111.77"/>
  </r>
  <r>
    <d v="2014-09-07T00:00:00"/>
    <x v="0"/>
    <x v="8"/>
    <x v="81"/>
    <x v="39"/>
    <x v="0"/>
    <x v="3"/>
    <s v="Avery Recycled Flexi-View Covers for Binding Systems"/>
    <n v="32.06"/>
    <n v="2"/>
    <n v="15.39"/>
  </r>
  <r>
    <d v="2014-09-07T00:00:00"/>
    <x v="0"/>
    <x v="8"/>
    <x v="81"/>
    <x v="39"/>
    <x v="1"/>
    <x v="5"/>
    <s v="Padded Folding Chairs, Black, 4/Carton"/>
    <n v="161.96"/>
    <n v="2"/>
    <n v="45.35"/>
  </r>
  <r>
    <d v="2014-09-07T00:00:00"/>
    <x v="0"/>
    <x v="8"/>
    <x v="81"/>
    <x v="39"/>
    <x v="0"/>
    <x v="2"/>
    <s v="Akro-Mils 12-Gallon Tote"/>
    <n v="19.86"/>
    <n v="2"/>
    <n v="5.76"/>
  </r>
  <r>
    <d v="2014-09-07T00:00:00"/>
    <x v="0"/>
    <x v="8"/>
    <x v="382"/>
    <x v="3"/>
    <x v="0"/>
    <x v="14"/>
    <s v="Acme Design Line 8&quot; Stainless Steel Bent Scissors w/Champagne Handles, 3-1/8&quot; Cut"/>
    <n v="27.36"/>
    <n v="4"/>
    <n v="7.39"/>
  </r>
  <r>
    <d v="2014-09-07T00:00:00"/>
    <x v="0"/>
    <x v="8"/>
    <x v="382"/>
    <x v="3"/>
    <x v="0"/>
    <x v="0"/>
    <s v="Message Book, Wirebound, Four 5 1/2&quot; X 4&quot; Forms/Pg., 200 Dupl. Sets/Book"/>
    <n v="20.56"/>
    <n v="2"/>
    <n v="9.66"/>
  </r>
  <r>
    <d v="2014-09-07T00:00:00"/>
    <x v="0"/>
    <x v="8"/>
    <x v="382"/>
    <x v="3"/>
    <x v="0"/>
    <x v="3"/>
    <s v="Avery Legal 4-Ring Binder"/>
    <n v="83.92"/>
    <n v="5"/>
    <n v="31.47"/>
  </r>
  <r>
    <d v="2014-09-07T00:00:00"/>
    <x v="0"/>
    <x v="8"/>
    <x v="228"/>
    <x v="1"/>
    <x v="0"/>
    <x v="7"/>
    <s v="Acco Hot Clips Clips to Go"/>
    <n v="13.16"/>
    <n v="5"/>
    <n v="4.1100000000000003"/>
  </r>
  <r>
    <d v="2014-09-07T00:00:00"/>
    <x v="0"/>
    <x v="8"/>
    <x v="228"/>
    <x v="1"/>
    <x v="0"/>
    <x v="3"/>
    <s v="Avery Heavy-Duty EZD View Binder with Locking Rings"/>
    <n v="3.83"/>
    <n v="3"/>
    <n v="-6.51"/>
  </r>
  <r>
    <d v="2014-09-07T00:00:00"/>
    <x v="0"/>
    <x v="8"/>
    <x v="228"/>
    <x v="1"/>
    <x v="0"/>
    <x v="3"/>
    <s v="Ibico Hi-Tech Manual Binding System"/>
    <n v="304.99"/>
    <n v="5"/>
    <n v="-533.73"/>
  </r>
  <r>
    <d v="2014-09-08T00:00:00"/>
    <x v="0"/>
    <x v="8"/>
    <x v="383"/>
    <x v="0"/>
    <x v="0"/>
    <x v="4"/>
    <s v="BIC Brite Liner Highlighters"/>
    <n v="9.94"/>
    <n v="3"/>
    <n v="2.73"/>
  </r>
  <r>
    <d v="2014-09-08T00:00:00"/>
    <x v="0"/>
    <x v="8"/>
    <x v="383"/>
    <x v="0"/>
    <x v="2"/>
    <x v="15"/>
    <s v="Lexmark MX611dhe Monochrome Laser Printer"/>
    <n v="8159.95"/>
    <n v="8"/>
    <n v="-1359.99"/>
  </r>
  <r>
    <d v="2014-09-08T00:00:00"/>
    <x v="0"/>
    <x v="8"/>
    <x v="383"/>
    <x v="0"/>
    <x v="0"/>
    <x v="2"/>
    <s v="Space Solutions HD Industrial Steel Shelving."/>
    <n v="275.93"/>
    <n v="3"/>
    <n v="-58.63"/>
  </r>
  <r>
    <d v="2014-09-08T00:00:00"/>
    <x v="0"/>
    <x v="8"/>
    <x v="383"/>
    <x v="0"/>
    <x v="1"/>
    <x v="5"/>
    <s v="SAFCO Arco Folding Chair"/>
    <n v="1740.06"/>
    <n v="9"/>
    <n v="-24.86"/>
  </r>
  <r>
    <d v="2014-09-08T00:00:00"/>
    <x v="0"/>
    <x v="8"/>
    <x v="383"/>
    <x v="0"/>
    <x v="0"/>
    <x v="4"/>
    <s v="Sanford Liquid Accent Highlighters"/>
    <n v="32.06"/>
    <n v="6"/>
    <n v="6.81"/>
  </r>
  <r>
    <d v="2014-09-08T00:00:00"/>
    <x v="0"/>
    <x v="8"/>
    <x v="383"/>
    <x v="0"/>
    <x v="0"/>
    <x v="12"/>
    <s v="Kensington 7 Outlet MasterPiece Power Center"/>
    <n v="177.98"/>
    <n v="5"/>
    <n v="-453.85"/>
  </r>
  <r>
    <d v="2014-09-08T00:00:00"/>
    <x v="0"/>
    <x v="8"/>
    <x v="383"/>
    <x v="0"/>
    <x v="2"/>
    <x v="6"/>
    <s v="JBL Micro Wireless Portable Bluetooth Speaker"/>
    <n v="143.97999999999999"/>
    <n v="3"/>
    <s v="9"/>
  </r>
  <r>
    <d v="2014-09-08T00:00:00"/>
    <x v="0"/>
    <x v="8"/>
    <x v="333"/>
    <x v="3"/>
    <x v="2"/>
    <x v="9"/>
    <s v="Logitech Wireless Touch Keyboard K400"/>
    <n v="49.98"/>
    <n v="2"/>
    <n v="8.5"/>
  </r>
  <r>
    <d v="2014-09-08T00:00:00"/>
    <x v="0"/>
    <x v="8"/>
    <x v="384"/>
    <x v="0"/>
    <x v="0"/>
    <x v="3"/>
    <s v="GBC ProClick Punch Binding System"/>
    <n v="51.18"/>
    <n v="4"/>
    <n v="-79.34"/>
  </r>
  <r>
    <d v="2014-09-08T00:00:00"/>
    <x v="0"/>
    <x v="8"/>
    <x v="385"/>
    <x v="4"/>
    <x v="2"/>
    <x v="9"/>
    <s v="Memorex Froggy Flash Drive 4 GB"/>
    <n v="32.97"/>
    <n v="3"/>
    <n v="12.86"/>
  </r>
  <r>
    <d v="2014-09-08T00:00:00"/>
    <x v="0"/>
    <x v="8"/>
    <x v="385"/>
    <x v="4"/>
    <x v="2"/>
    <x v="9"/>
    <s v="Maxell 74 Minute CD-R Spindle, 50/Pack"/>
    <n v="83.88"/>
    <n v="4"/>
    <n v="30.2"/>
  </r>
  <r>
    <d v="2014-09-08T00:00:00"/>
    <x v="0"/>
    <x v="8"/>
    <x v="285"/>
    <x v="3"/>
    <x v="0"/>
    <x v="12"/>
    <s v="Holmes Replacement Filter for HEPA Air Cleaner, Medium Room"/>
    <n v="56.65"/>
    <n v="5"/>
    <n v="24.36"/>
  </r>
  <r>
    <d v="2014-09-08T00:00:00"/>
    <x v="0"/>
    <x v="8"/>
    <x v="285"/>
    <x v="3"/>
    <x v="0"/>
    <x v="2"/>
    <s v="Pizazz Global Quick File"/>
    <n v="14.97"/>
    <n v="1"/>
    <n v="4.1900000000000004"/>
  </r>
  <r>
    <d v="2014-09-08T00:00:00"/>
    <x v="0"/>
    <x v="8"/>
    <x v="285"/>
    <x v="3"/>
    <x v="0"/>
    <x v="7"/>
    <s v="Ideal Clamps"/>
    <n v="4.0199999999999996"/>
    <n v="2"/>
    <n v="1.97"/>
  </r>
  <r>
    <d v="2014-09-08T00:00:00"/>
    <x v="0"/>
    <x v="8"/>
    <x v="207"/>
    <x v="6"/>
    <x v="0"/>
    <x v="7"/>
    <s v="Advantus Plastic Paper Clips"/>
    <s v="45"/>
    <n v="9"/>
    <n v="21.6"/>
  </r>
  <r>
    <d v="2014-09-08T00:00:00"/>
    <x v="0"/>
    <x v="8"/>
    <x v="207"/>
    <x v="6"/>
    <x v="2"/>
    <x v="15"/>
    <s v="Epson WorkForce WF-2530 All-in-One Printer, Copier Scanner"/>
    <n v="209.97"/>
    <n v="3"/>
    <n v="90.29"/>
  </r>
  <r>
    <d v="2014-09-08T00:00:00"/>
    <x v="0"/>
    <x v="8"/>
    <x v="386"/>
    <x v="20"/>
    <x v="0"/>
    <x v="12"/>
    <s v="Black &amp; Decker Filter for Double Action Dustbuster Cordless Vac BLDV7210"/>
    <n v="16.78"/>
    <n v="2"/>
    <n v="4.2"/>
  </r>
  <r>
    <d v="2014-09-08T00:00:00"/>
    <x v="0"/>
    <x v="8"/>
    <x v="387"/>
    <x v="22"/>
    <x v="0"/>
    <x v="4"/>
    <s v="Prang Colored Pencils"/>
    <n v="5.88"/>
    <n v="2"/>
    <n v="2.65"/>
  </r>
  <r>
    <d v="2014-09-08T00:00:00"/>
    <x v="0"/>
    <x v="8"/>
    <x v="387"/>
    <x v="22"/>
    <x v="1"/>
    <x v="5"/>
    <s v="Hon Deluxe Fabric Upholstered Stacking Chairs, Rounded Back"/>
    <n v="975.92"/>
    <n v="5"/>
    <n v="121.99"/>
  </r>
  <r>
    <d v="2014-09-08T00:00:00"/>
    <x v="0"/>
    <x v="8"/>
    <x v="387"/>
    <x v="22"/>
    <x v="0"/>
    <x v="4"/>
    <s v="Hunt PowerHouse Electric Pencil Sharpener, Blue"/>
    <n v="303.83999999999997"/>
    <n v="8"/>
    <n v="91.15"/>
  </r>
  <r>
    <d v="2014-09-08T00:00:00"/>
    <x v="0"/>
    <x v="8"/>
    <x v="387"/>
    <x v="22"/>
    <x v="0"/>
    <x v="2"/>
    <s v="Carina Double Wide Media Storage Towers in Natural &amp; Black"/>
    <n v="485.88"/>
    <n v="6"/>
    <n v="19.440000000000001"/>
  </r>
  <r>
    <d v="2014-09-08T00:00:00"/>
    <x v="0"/>
    <x v="8"/>
    <x v="388"/>
    <x v="0"/>
    <x v="0"/>
    <x v="0"/>
    <s v="Geographics Note Cards, Blank, White, 8 1/2&quot; x 11&quot;"/>
    <n v="17.899999999999999"/>
    <n v="2"/>
    <n v="6.27"/>
  </r>
  <r>
    <d v="2014-09-08T00:00:00"/>
    <x v="0"/>
    <x v="8"/>
    <x v="388"/>
    <x v="0"/>
    <x v="1"/>
    <x v="5"/>
    <s v="SAFCO Arco Folding Chair"/>
    <n v="966.7"/>
    <n v="5"/>
    <n v="-13.81"/>
  </r>
  <r>
    <d v="2014-09-08T00:00:00"/>
    <x v="0"/>
    <x v="8"/>
    <x v="388"/>
    <x v="0"/>
    <x v="0"/>
    <x v="0"/>
    <s v="Snap-A-Way Black Print Carbonless Ruled Speed Letter, Triplicate"/>
    <n v="182.11"/>
    <n v="6"/>
    <n v="61.46"/>
  </r>
  <r>
    <d v="2014-09-08T00:00:00"/>
    <x v="0"/>
    <x v="8"/>
    <x v="367"/>
    <x v="20"/>
    <x v="1"/>
    <x v="5"/>
    <s v="Global Super Steno Chair"/>
    <n v="172.76"/>
    <n v="2"/>
    <n v="13.44"/>
  </r>
  <r>
    <d v="2014-09-08T00:00:00"/>
    <x v="0"/>
    <x v="8"/>
    <x v="367"/>
    <x v="20"/>
    <x v="0"/>
    <x v="4"/>
    <s v="Nontoxic Chalk"/>
    <n v="3.52"/>
    <n v="2"/>
    <n v="1.69"/>
  </r>
  <r>
    <d v="2014-09-08T00:00:00"/>
    <x v="0"/>
    <x v="8"/>
    <x v="18"/>
    <x v="3"/>
    <x v="0"/>
    <x v="3"/>
    <s v="Acco PRESSTEX Data Binder with Storage Hooks, Light Blue, 9 1/2&quot; X 11&quot;"/>
    <n v="8.61"/>
    <n v="2"/>
    <n v="3.01"/>
  </r>
  <r>
    <d v="2014-09-09T00:00:00"/>
    <x v="0"/>
    <x v="8"/>
    <x v="389"/>
    <x v="14"/>
    <x v="0"/>
    <x v="1"/>
    <s v="Alphabetical Labels for Top Tab Filing"/>
    <n v="103.6"/>
    <n v="7"/>
    <n v="51.8"/>
  </r>
  <r>
    <d v="2014-09-09T00:00:00"/>
    <x v="0"/>
    <x v="8"/>
    <x v="390"/>
    <x v="32"/>
    <x v="0"/>
    <x v="0"/>
    <s v="Xerox 1913"/>
    <n v="166.44"/>
    <n v="3"/>
    <n v="79.89"/>
  </r>
  <r>
    <d v="2014-09-09T00:00:00"/>
    <x v="0"/>
    <x v="8"/>
    <x v="390"/>
    <x v="32"/>
    <x v="1"/>
    <x v="5"/>
    <s v="Global Italian Leather Office Chair"/>
    <n v="785.88"/>
    <n v="6"/>
    <n v="212.19"/>
  </r>
  <r>
    <d v="2014-09-09T00:00:00"/>
    <x v="0"/>
    <x v="8"/>
    <x v="390"/>
    <x v="32"/>
    <x v="0"/>
    <x v="0"/>
    <s v="Advantus Motivational Note Cards"/>
    <n v="26.2"/>
    <n v="2"/>
    <n v="12.84"/>
  </r>
  <r>
    <d v="2014-09-09T00:00:00"/>
    <x v="0"/>
    <x v="8"/>
    <x v="390"/>
    <x v="32"/>
    <x v="0"/>
    <x v="2"/>
    <s v="Tennsco 6- and 18-Compartment Lockers"/>
    <n v="1325.85"/>
    <n v="5"/>
    <n v="238.65"/>
  </r>
  <r>
    <d v="2014-09-09T00:00:00"/>
    <x v="0"/>
    <x v="8"/>
    <x v="391"/>
    <x v="2"/>
    <x v="0"/>
    <x v="0"/>
    <s v="Xerox 210"/>
    <n v="15.55"/>
    <n v="3"/>
    <n v="5.44"/>
  </r>
  <r>
    <d v="2014-09-09T00:00:00"/>
    <x v="0"/>
    <x v="8"/>
    <x v="391"/>
    <x v="2"/>
    <x v="2"/>
    <x v="9"/>
    <s v="Rosewill 107 Normal Keys USB Wired Standard Keyboard"/>
    <n v="64.7"/>
    <n v="6"/>
    <n v="-4.8499999999999996"/>
  </r>
  <r>
    <d v="2014-09-09T00:00:00"/>
    <x v="0"/>
    <x v="8"/>
    <x v="391"/>
    <x v="2"/>
    <x v="1"/>
    <x v="8"/>
    <s v="Master Caster Door Stop, Large Neon Orange"/>
    <n v="17.47"/>
    <n v="3"/>
    <n v="5.0199999999999996"/>
  </r>
  <r>
    <d v="2014-09-09T00:00:00"/>
    <x v="0"/>
    <x v="8"/>
    <x v="391"/>
    <x v="2"/>
    <x v="2"/>
    <x v="6"/>
    <s v="Polycom SoundPoint IP 450 VoIP phone"/>
    <n v="135.52000000000001"/>
    <n v="1"/>
    <n v="-31.62"/>
  </r>
  <r>
    <d v="2014-09-09T00:00:00"/>
    <x v="0"/>
    <x v="8"/>
    <x v="392"/>
    <x v="25"/>
    <x v="2"/>
    <x v="15"/>
    <s v="3D Systems Cube Printer, 2nd Generation, White"/>
    <n v="1299.99"/>
    <n v="2"/>
    <s v="-572"/>
  </r>
  <r>
    <d v="2014-09-09T00:00:00"/>
    <x v="0"/>
    <x v="8"/>
    <x v="155"/>
    <x v="10"/>
    <x v="1"/>
    <x v="8"/>
    <s v="Nu-Dell Executive Frame"/>
    <n v="60.67"/>
    <n v="6"/>
    <n v="12.89"/>
  </r>
  <r>
    <d v="2014-09-09T00:00:00"/>
    <x v="0"/>
    <x v="8"/>
    <x v="155"/>
    <x v="10"/>
    <x v="0"/>
    <x v="4"/>
    <s v="Newell 320"/>
    <n v="30.82"/>
    <n v="9"/>
    <n v="2.7"/>
  </r>
  <r>
    <d v="2014-09-09T00:00:00"/>
    <x v="0"/>
    <x v="8"/>
    <x v="393"/>
    <x v="1"/>
    <x v="0"/>
    <x v="0"/>
    <s v="Ampad Poly Cover Wirebound Steno Book, 6&quot; x 9&quot; Assorted Colors, Gregg Ruled"/>
    <n v="10.9"/>
    <n v="3"/>
    <n v="3.41"/>
  </r>
  <r>
    <d v="2014-09-10T00:00:00"/>
    <x v="0"/>
    <x v="8"/>
    <x v="163"/>
    <x v="6"/>
    <x v="0"/>
    <x v="3"/>
    <s v="Tuff Stuff Recycled Round Ring Binders"/>
    <n v="9.64"/>
    <n v="2"/>
    <n v="4.72"/>
  </r>
  <r>
    <d v="2014-09-10T00:00:00"/>
    <x v="0"/>
    <x v="8"/>
    <x v="68"/>
    <x v="11"/>
    <x v="0"/>
    <x v="10"/>
    <s v="Peel &amp; Seel Envelopes"/>
    <n v="21.73"/>
    <n v="7"/>
    <n v="7.6"/>
  </r>
  <r>
    <d v="2014-09-10T00:00:00"/>
    <x v="0"/>
    <x v="8"/>
    <x v="68"/>
    <x v="11"/>
    <x v="1"/>
    <x v="5"/>
    <s v="GuestStacker Chair with Chrome Finish Legs"/>
    <n v="1487.04"/>
    <n v="5"/>
    <n v="148.69999999999999"/>
  </r>
  <r>
    <d v="2014-09-10T00:00:00"/>
    <x v="0"/>
    <x v="8"/>
    <x v="394"/>
    <x v="23"/>
    <x v="0"/>
    <x v="12"/>
    <s v="Kensington 6 Outlet Guardian Standard Surge Protector"/>
    <n v="81.92"/>
    <n v="4"/>
    <n v="22.12"/>
  </r>
  <r>
    <d v="2014-09-10T00:00:00"/>
    <x v="0"/>
    <x v="8"/>
    <x v="394"/>
    <x v="23"/>
    <x v="1"/>
    <x v="8"/>
    <s v="Dana Fluorescent Magnifying Lamp, White, 36&quot;"/>
    <n v="254.9"/>
    <n v="5"/>
    <n v="76.47"/>
  </r>
  <r>
    <d v="2014-09-11T00:00:00"/>
    <x v="0"/>
    <x v="8"/>
    <x v="395"/>
    <x v="3"/>
    <x v="1"/>
    <x v="8"/>
    <s v="Deflect-o DuraMat Lighweight, Studded, Beveled Mat for Low Pile Carpeting"/>
    <n v="127.95"/>
    <n v="3"/>
    <n v="21.75"/>
  </r>
  <r>
    <d v="2014-09-12T00:00:00"/>
    <x v="0"/>
    <x v="8"/>
    <x v="26"/>
    <x v="20"/>
    <x v="2"/>
    <x v="15"/>
    <s v="Epson WorkForce WF-2530 All-in-One Printer, Copier Scanner"/>
    <n v="69.989999999999995"/>
    <n v="1"/>
    <n v="30.1"/>
  </r>
  <r>
    <d v="2014-09-12T00:00:00"/>
    <x v="0"/>
    <x v="8"/>
    <x v="396"/>
    <x v="25"/>
    <x v="0"/>
    <x v="0"/>
    <s v="Xerox 220"/>
    <n v="10.37"/>
    <n v="2"/>
    <n v="3.63"/>
  </r>
  <r>
    <d v="2014-09-12T00:00:00"/>
    <x v="0"/>
    <x v="8"/>
    <x v="396"/>
    <x v="25"/>
    <x v="0"/>
    <x v="12"/>
    <s v="Fellowes 8 Outlet Superior Workstation Surge Protector"/>
    <n v="166.84"/>
    <n v="5"/>
    <n v="18.77"/>
  </r>
  <r>
    <d v="2014-09-12T00:00:00"/>
    <x v="0"/>
    <x v="8"/>
    <x v="396"/>
    <x v="25"/>
    <x v="2"/>
    <x v="9"/>
    <s v="SanDisk Cruzer 32 GB USB Flash Drive"/>
    <n v="15.22"/>
    <n v="1"/>
    <n v="2.2799999999999998"/>
  </r>
  <r>
    <d v="2014-09-12T00:00:00"/>
    <x v="0"/>
    <x v="8"/>
    <x v="397"/>
    <x v="0"/>
    <x v="0"/>
    <x v="3"/>
    <s v="Wilson Jones Impact Binders"/>
    <n v="5.18"/>
    <n v="5"/>
    <n v="-8.0299999999999994"/>
  </r>
  <r>
    <d v="2014-09-12T00:00:00"/>
    <x v="0"/>
    <x v="8"/>
    <x v="192"/>
    <x v="10"/>
    <x v="0"/>
    <x v="3"/>
    <s v="Premier Elliptical Ring Binder, Black"/>
    <n v="63.92"/>
    <n v="7"/>
    <n v="-46.88"/>
  </r>
  <r>
    <d v="2014-09-12T00:00:00"/>
    <x v="0"/>
    <x v="8"/>
    <x v="398"/>
    <x v="42"/>
    <x v="0"/>
    <x v="14"/>
    <s v="Compact Automatic Electric Letter Opener"/>
    <n v="357.93"/>
    <n v="3"/>
    <n v="7.16"/>
  </r>
  <r>
    <d v="2014-09-12T00:00:00"/>
    <x v="0"/>
    <x v="8"/>
    <x v="398"/>
    <x v="42"/>
    <x v="2"/>
    <x v="9"/>
    <s v="SanDisk Cruzer 16 GB USB Flash Drive"/>
    <n v="57.4"/>
    <n v="5"/>
    <n v="10.91"/>
  </r>
  <r>
    <d v="2014-09-12T00:00:00"/>
    <x v="0"/>
    <x v="8"/>
    <x v="398"/>
    <x v="42"/>
    <x v="0"/>
    <x v="3"/>
    <s v="GBC DocuBind P100 Manual Binding Machine"/>
    <n v="331.96"/>
    <n v="2"/>
    <n v="149.38"/>
  </r>
  <r>
    <d v="2014-09-12T00:00:00"/>
    <x v="0"/>
    <x v="8"/>
    <x v="398"/>
    <x v="42"/>
    <x v="1"/>
    <x v="8"/>
    <s v="Seth Thomas 8 1/2&quot; Cubicle Clock"/>
    <n v="40.56"/>
    <n v="2"/>
    <n v="12.98"/>
  </r>
  <r>
    <d v="2014-09-12T00:00:00"/>
    <x v="0"/>
    <x v="8"/>
    <x v="399"/>
    <x v="20"/>
    <x v="1"/>
    <x v="5"/>
    <s v="HON 5400 Series Task Chairs for Big and Tall"/>
    <n v="3785.29"/>
    <n v="6"/>
    <n v="420.59"/>
  </r>
  <r>
    <d v="2014-09-13T00:00:00"/>
    <x v="0"/>
    <x v="8"/>
    <x v="400"/>
    <x v="25"/>
    <x v="0"/>
    <x v="3"/>
    <s v="GBC Instant Index System for Binding Systems"/>
    <n v="18.649999999999999"/>
    <n v="7"/>
    <n v="-12.43"/>
  </r>
  <r>
    <d v="2014-09-13T00:00:00"/>
    <x v="0"/>
    <x v="8"/>
    <x v="401"/>
    <x v="2"/>
    <x v="0"/>
    <x v="0"/>
    <s v="Xerox 1985"/>
    <n v="15.55"/>
    <n v="3"/>
    <n v="5.44"/>
  </r>
  <r>
    <d v="2014-09-13T00:00:00"/>
    <x v="0"/>
    <x v="8"/>
    <x v="401"/>
    <x v="2"/>
    <x v="2"/>
    <x v="9"/>
    <s v="Hypercom P1300 Pinpad"/>
    <s v="252"/>
    <n v="5"/>
    <n v="53.55"/>
  </r>
  <r>
    <d v="2014-09-13T00:00:00"/>
    <x v="0"/>
    <x v="8"/>
    <x v="284"/>
    <x v="20"/>
    <x v="0"/>
    <x v="4"/>
    <s v="Newell 322"/>
    <n v="5.46"/>
    <n v="3"/>
    <n v="1.47"/>
  </r>
  <r>
    <d v="2014-09-13T00:00:00"/>
    <x v="0"/>
    <x v="8"/>
    <x v="402"/>
    <x v="12"/>
    <x v="0"/>
    <x v="2"/>
    <s v="Eldon File Chest Portable File"/>
    <n v="79.400000000000006"/>
    <n v="5"/>
    <n v="5.96"/>
  </r>
  <r>
    <d v="2014-09-13T00:00:00"/>
    <x v="0"/>
    <x v="8"/>
    <x v="288"/>
    <x v="0"/>
    <x v="1"/>
    <x v="5"/>
    <s v="Padded Folding Chairs, Black, 4/Carton"/>
    <n v="340.12"/>
    <n v="6"/>
    <n v="-9.7200000000000006"/>
  </r>
  <r>
    <d v="2014-09-13T00:00:00"/>
    <x v="0"/>
    <x v="8"/>
    <x v="352"/>
    <x v="10"/>
    <x v="0"/>
    <x v="3"/>
    <s v="Acco Suede Grain Vinyl Round Ring Binder"/>
    <n v="2.5"/>
    <n v="3"/>
    <s v="-2"/>
  </r>
  <r>
    <d v="2014-09-13T00:00:00"/>
    <x v="0"/>
    <x v="8"/>
    <x v="218"/>
    <x v="22"/>
    <x v="0"/>
    <x v="7"/>
    <s v="OIC Thumb-Tacks"/>
    <n v="5.7"/>
    <n v="5"/>
    <n v="2.68"/>
  </r>
  <r>
    <d v="2014-09-13T00:00:00"/>
    <x v="0"/>
    <x v="8"/>
    <x v="218"/>
    <x v="22"/>
    <x v="1"/>
    <x v="8"/>
    <s v="C-Line Cubicle Keepers Polyproplyene Holder With Velcro Backings"/>
    <n v="14.19"/>
    <n v="3"/>
    <n v="5.53"/>
  </r>
  <r>
    <d v="2014-09-13T00:00:00"/>
    <x v="0"/>
    <x v="8"/>
    <x v="218"/>
    <x v="22"/>
    <x v="0"/>
    <x v="14"/>
    <s v="Acme Value Line Scissors"/>
    <n v="7.3"/>
    <n v="2"/>
    <n v="2.19"/>
  </r>
  <r>
    <d v="2014-09-13T00:00:00"/>
    <x v="0"/>
    <x v="8"/>
    <x v="218"/>
    <x v="22"/>
    <x v="2"/>
    <x v="9"/>
    <s v="Logitech Wireless Performance Mouse MX for PC and Mac"/>
    <n v="199.98"/>
    <n v="2"/>
    <n v="75.989999999999995"/>
  </r>
  <r>
    <d v="2014-09-13T00:00:00"/>
    <x v="0"/>
    <x v="8"/>
    <x v="218"/>
    <x v="22"/>
    <x v="2"/>
    <x v="9"/>
    <s v="Memorex Mini Travel Drive 64 GB USB 2.0 Flash Drive"/>
    <n v="144.96"/>
    <n v="4"/>
    <n v="60.88"/>
  </r>
  <r>
    <d v="2014-09-13T00:00:00"/>
    <x v="0"/>
    <x v="8"/>
    <x v="218"/>
    <x v="22"/>
    <x v="2"/>
    <x v="9"/>
    <s v="WD My Passport Ultra 500GB Portable External Hard Drive"/>
    <s v="118"/>
    <n v="2"/>
    <n v="20.059999999999999"/>
  </r>
  <r>
    <d v="2014-09-13T00:00:00"/>
    <x v="0"/>
    <x v="8"/>
    <x v="218"/>
    <x v="22"/>
    <x v="0"/>
    <x v="0"/>
    <s v="Xerox 1942"/>
    <n v="48.94"/>
    <n v="1"/>
    <n v="24.47"/>
  </r>
  <r>
    <d v="2014-09-13T00:00:00"/>
    <x v="0"/>
    <x v="8"/>
    <x v="218"/>
    <x v="22"/>
    <x v="0"/>
    <x v="12"/>
    <s v="Holmes Replacement Filter for HEPA Air Cleaner, Medium Room"/>
    <n v="22.66"/>
    <n v="2"/>
    <n v="9.74"/>
  </r>
  <r>
    <d v="2014-09-14T00:00:00"/>
    <x v="0"/>
    <x v="8"/>
    <x v="403"/>
    <x v="1"/>
    <x v="0"/>
    <x v="12"/>
    <s v="Kensington 7 Outlet MasterPiece HOMEOFFICE Power Control Center"/>
    <n v="52.45"/>
    <n v="2"/>
    <n v="-131.12"/>
  </r>
  <r>
    <d v="2014-09-14T00:00:00"/>
    <x v="0"/>
    <x v="8"/>
    <x v="403"/>
    <x v="1"/>
    <x v="0"/>
    <x v="1"/>
    <s v="Avery 51"/>
    <n v="20.16"/>
    <n v="4"/>
    <n v="6.55"/>
  </r>
  <r>
    <d v="2014-09-14T00:00:00"/>
    <x v="0"/>
    <x v="8"/>
    <x v="404"/>
    <x v="20"/>
    <x v="0"/>
    <x v="2"/>
    <s v="Fellowes Officeware Wire Shelving"/>
    <n v="449.15"/>
    <n v="5"/>
    <n v="8.98"/>
  </r>
  <r>
    <d v="2014-09-14T00:00:00"/>
    <x v="0"/>
    <x v="8"/>
    <x v="404"/>
    <x v="20"/>
    <x v="0"/>
    <x v="10"/>
    <s v="Colored Envelopes"/>
    <n v="11.07"/>
    <n v="3"/>
    <n v="5.09"/>
  </r>
  <r>
    <d v="2014-09-14T00:00:00"/>
    <x v="0"/>
    <x v="8"/>
    <x v="273"/>
    <x v="16"/>
    <x v="0"/>
    <x v="12"/>
    <s v="Sanitaire Vibra Groomer IR Commercial Upright Vacuum, Replacement Belts"/>
    <s v="13"/>
    <n v="5"/>
    <n v="1.3"/>
  </r>
  <r>
    <d v="2014-09-14T00:00:00"/>
    <x v="0"/>
    <x v="8"/>
    <x v="273"/>
    <x v="16"/>
    <x v="1"/>
    <x v="8"/>
    <s v="Advantus Panel Wall Acrylic Frame"/>
    <n v="13.13"/>
    <n v="3"/>
    <n v="3.77"/>
  </r>
  <r>
    <d v="2014-09-14T00:00:00"/>
    <x v="0"/>
    <x v="8"/>
    <x v="405"/>
    <x v="4"/>
    <x v="1"/>
    <x v="8"/>
    <s v="Seth Thomas 14&quot; Day/Date Wall Clock"/>
    <n v="142.4"/>
    <n v="5"/>
    <n v="52.69"/>
  </r>
  <r>
    <d v="2014-09-14T00:00:00"/>
    <x v="0"/>
    <x v="8"/>
    <x v="405"/>
    <x v="4"/>
    <x v="0"/>
    <x v="3"/>
    <s v="Avery Poly Binder Pockets"/>
    <n v="7.16"/>
    <n v="2"/>
    <n v="3.44"/>
  </r>
  <r>
    <d v="2014-09-14T00:00:00"/>
    <x v="0"/>
    <x v="8"/>
    <x v="406"/>
    <x v="20"/>
    <x v="1"/>
    <x v="13"/>
    <s v="KI Adjustable-Height Table"/>
    <n v="464.29"/>
    <n v="9"/>
    <n v="-108.33"/>
  </r>
  <r>
    <d v="2014-09-14T00:00:00"/>
    <x v="0"/>
    <x v="8"/>
    <x v="406"/>
    <x v="20"/>
    <x v="0"/>
    <x v="10"/>
    <s v="Staple envelope"/>
    <n v="68.459999999999994"/>
    <n v="7"/>
    <n v="31.49"/>
  </r>
  <r>
    <d v="2014-09-14T00:00:00"/>
    <x v="0"/>
    <x v="8"/>
    <x v="406"/>
    <x v="20"/>
    <x v="2"/>
    <x v="15"/>
    <s v="Ativa V4110MDD Micro-Cut Shredder"/>
    <n v="2799.96"/>
    <n v="4"/>
    <n v="1371.98"/>
  </r>
  <r>
    <d v="2014-09-14T00:00:00"/>
    <x v="0"/>
    <x v="8"/>
    <x v="406"/>
    <x v="20"/>
    <x v="0"/>
    <x v="12"/>
    <s v="Honeywell Enviracaire Portable HEPA Air Cleaner for 17' x 22' Room"/>
    <n v="601.29999999999995"/>
    <n v="2"/>
    <n v="198.43"/>
  </r>
  <r>
    <d v="2014-09-14T00:00:00"/>
    <x v="0"/>
    <x v="8"/>
    <x v="406"/>
    <x v="20"/>
    <x v="2"/>
    <x v="6"/>
    <s v="Spigen Samsung Galaxy S5 Case Wallet"/>
    <n v="16.989999999999998"/>
    <n v="1"/>
    <n v="4.42"/>
  </r>
  <r>
    <d v="2014-09-14T00:00:00"/>
    <x v="0"/>
    <x v="8"/>
    <x v="406"/>
    <x v="20"/>
    <x v="2"/>
    <x v="6"/>
    <s v="Vtech CS6719"/>
    <n v="287.97000000000003"/>
    <n v="3"/>
    <n v="80.63"/>
  </r>
  <r>
    <d v="2014-09-14T00:00:00"/>
    <x v="0"/>
    <x v="8"/>
    <x v="406"/>
    <x v="20"/>
    <x v="0"/>
    <x v="0"/>
    <s v="Xerox 198"/>
    <n v="44.82"/>
    <n v="9"/>
    <n v="21.07"/>
  </r>
  <r>
    <d v="2014-09-14T00:00:00"/>
    <x v="0"/>
    <x v="8"/>
    <x v="134"/>
    <x v="0"/>
    <x v="0"/>
    <x v="7"/>
    <s v="Revere Boxed Rubber Bands by Revere"/>
    <n v="6.05"/>
    <n v="4"/>
    <n v="-1.36"/>
  </r>
  <r>
    <d v="2014-09-14T00:00:00"/>
    <x v="0"/>
    <x v="8"/>
    <x v="134"/>
    <x v="0"/>
    <x v="0"/>
    <x v="0"/>
    <s v="Xerox 1900"/>
    <n v="6.85"/>
    <n v="2"/>
    <n v="2.14"/>
  </r>
  <r>
    <d v="2014-09-14T00:00:00"/>
    <x v="0"/>
    <x v="8"/>
    <x v="134"/>
    <x v="0"/>
    <x v="1"/>
    <x v="8"/>
    <s v="Stacking Trays by OIC"/>
    <n v="9.9600000000000009"/>
    <n v="5"/>
    <n v="-6.72"/>
  </r>
  <r>
    <d v="2014-09-14T00:00:00"/>
    <x v="0"/>
    <x v="8"/>
    <x v="134"/>
    <x v="0"/>
    <x v="0"/>
    <x v="3"/>
    <s v="Trimflex Flexible Post Binders"/>
    <n v="8.5500000000000007"/>
    <n v="2"/>
    <n v="-13.68"/>
  </r>
  <r>
    <d v="2014-09-15T00:00:00"/>
    <x v="0"/>
    <x v="8"/>
    <x v="407"/>
    <x v="2"/>
    <x v="1"/>
    <x v="8"/>
    <s v="Seth Thomas 16&quot; Steel Case Clock"/>
    <n v="103.94"/>
    <n v="4"/>
    <n v="16.89"/>
  </r>
  <r>
    <d v="2014-09-15T00:00:00"/>
    <x v="0"/>
    <x v="8"/>
    <x v="116"/>
    <x v="20"/>
    <x v="0"/>
    <x v="0"/>
    <s v="Easy-staple paper"/>
    <n v="14.94"/>
    <n v="3"/>
    <n v="7.02"/>
  </r>
  <r>
    <d v="2014-09-15T00:00:00"/>
    <x v="0"/>
    <x v="8"/>
    <x v="116"/>
    <x v="20"/>
    <x v="1"/>
    <x v="8"/>
    <s v="Master Caster Door Stop, Large Neon Orange"/>
    <n v="14.56"/>
    <n v="2"/>
    <n v="6.26"/>
  </r>
  <r>
    <d v="2014-09-16T00:00:00"/>
    <x v="0"/>
    <x v="8"/>
    <x v="211"/>
    <x v="20"/>
    <x v="0"/>
    <x v="3"/>
    <s v="Avery Trapezoid Extra Heavy Duty 4&quot; Binders"/>
    <n v="33.549999999999997"/>
    <n v="1"/>
    <n v="12.58"/>
  </r>
  <r>
    <d v="2014-09-17T00:00:00"/>
    <x v="0"/>
    <x v="8"/>
    <x v="408"/>
    <x v="2"/>
    <x v="0"/>
    <x v="3"/>
    <s v="Acco Pressboard Covers with Storage Hooks, 14 7/8&quot; x 11&quot;, Light Blue"/>
    <n v="5.89"/>
    <n v="4"/>
    <n v="-4.12"/>
  </r>
  <r>
    <d v="2014-09-17T00:00:00"/>
    <x v="0"/>
    <x v="8"/>
    <x v="388"/>
    <x v="25"/>
    <x v="2"/>
    <x v="9"/>
    <s v="Logitech Trackman Marble Mouse"/>
    <n v="47.98"/>
    <n v="2"/>
    <n v="13.2"/>
  </r>
  <r>
    <d v="2014-09-17T00:00:00"/>
    <x v="0"/>
    <x v="8"/>
    <x v="388"/>
    <x v="25"/>
    <x v="0"/>
    <x v="0"/>
    <s v="Xerox 1924"/>
    <n v="4.62"/>
    <n v="1"/>
    <n v="1.68"/>
  </r>
  <r>
    <d v="2014-09-17T00:00:00"/>
    <x v="0"/>
    <x v="8"/>
    <x v="84"/>
    <x v="22"/>
    <x v="0"/>
    <x v="2"/>
    <s v="Eldon Gobal File Keepers"/>
    <n v="30.28"/>
    <n v="2"/>
    <n v="1.21"/>
  </r>
  <r>
    <d v="2014-09-17T00:00:00"/>
    <x v="0"/>
    <x v="8"/>
    <x v="84"/>
    <x v="22"/>
    <x v="0"/>
    <x v="2"/>
    <s v="Eldon ProFile File 'N Store Portable File Tub Letter/Legal Size Black"/>
    <n v="57.93"/>
    <n v="3"/>
    <n v="16.22"/>
  </r>
  <r>
    <d v="2014-09-17T00:00:00"/>
    <x v="0"/>
    <x v="8"/>
    <x v="84"/>
    <x v="22"/>
    <x v="1"/>
    <x v="8"/>
    <s v="Executive Impressions 12&quot; Wall Clock"/>
    <n v="35.340000000000003"/>
    <n v="2"/>
    <n v="13.43"/>
  </r>
  <r>
    <d v="2014-09-17T00:00:00"/>
    <x v="0"/>
    <x v="8"/>
    <x v="84"/>
    <x v="22"/>
    <x v="0"/>
    <x v="3"/>
    <s v="GBC Prestige Therm-A-Bind Covers"/>
    <n v="137.24"/>
    <n v="5"/>
    <n v="46.32"/>
  </r>
  <r>
    <d v="2014-09-17T00:00:00"/>
    <x v="0"/>
    <x v="8"/>
    <x v="245"/>
    <x v="3"/>
    <x v="0"/>
    <x v="10"/>
    <s v="Tyvek Interoffice Envelopes, 9 1/2&quot; x 12 1/2&quot;, 100/Box"/>
    <n v="182.94"/>
    <n v="3"/>
    <n v="85.98"/>
  </r>
  <r>
    <d v="2014-09-17T00:00:00"/>
    <x v="0"/>
    <x v="8"/>
    <x v="409"/>
    <x v="11"/>
    <x v="0"/>
    <x v="4"/>
    <s v="Newell 313"/>
    <n v="5.25"/>
    <n v="2"/>
    <n v="0.46"/>
  </r>
  <r>
    <d v="2014-09-17T00:00:00"/>
    <x v="0"/>
    <x v="8"/>
    <x v="409"/>
    <x v="11"/>
    <x v="0"/>
    <x v="4"/>
    <s v="Boston 16701 Slimline Battery Pencil Sharpener"/>
    <n v="38.26"/>
    <n v="3"/>
    <n v="4.78"/>
  </r>
  <r>
    <d v="2014-09-17T00:00:00"/>
    <x v="0"/>
    <x v="8"/>
    <x v="409"/>
    <x v="11"/>
    <x v="0"/>
    <x v="0"/>
    <s v="Riverleaf Stik-Withit Designer Note Cubes"/>
    <n v="40.24"/>
    <n v="5"/>
    <n v="13.08"/>
  </r>
  <r>
    <d v="2014-09-17T00:00:00"/>
    <x v="0"/>
    <x v="8"/>
    <x v="409"/>
    <x v="11"/>
    <x v="2"/>
    <x v="15"/>
    <s v="Plantronics Single Ear Headset"/>
    <n v="29.93"/>
    <n v="5"/>
    <n v="-21.95"/>
  </r>
  <r>
    <d v="2014-09-17T00:00:00"/>
    <x v="0"/>
    <x v="8"/>
    <x v="409"/>
    <x v="11"/>
    <x v="0"/>
    <x v="0"/>
    <s v="Xerox 1960"/>
    <n v="148.69999999999999"/>
    <n v="6"/>
    <n v="46.47"/>
  </r>
  <r>
    <d v="2014-09-17T00:00:00"/>
    <x v="0"/>
    <x v="8"/>
    <x v="409"/>
    <x v="11"/>
    <x v="2"/>
    <x v="9"/>
    <s v="Verbatim 25 GB 6x Blu-ray Single Layer Recordable Disc, 3/Pack"/>
    <n v="55.92"/>
    <n v="10"/>
    <n v="16.78"/>
  </r>
  <r>
    <d v="2014-09-19T00:00:00"/>
    <x v="0"/>
    <x v="8"/>
    <x v="191"/>
    <x v="0"/>
    <x v="2"/>
    <x v="15"/>
    <s v="Lexmark MX611dhe Monochrome Laser Printer"/>
    <n v="3059.98"/>
    <n v="3"/>
    <s v="-510"/>
  </r>
  <r>
    <d v="2014-09-19T00:00:00"/>
    <x v="0"/>
    <x v="8"/>
    <x v="191"/>
    <x v="0"/>
    <x v="2"/>
    <x v="15"/>
    <s v="Xerox WorkCentre 6505DN Laser Multifunction Printer"/>
    <n v="2519.96"/>
    <n v="7"/>
    <s v="-252"/>
  </r>
  <r>
    <d v="2014-09-19T00:00:00"/>
    <x v="0"/>
    <x v="8"/>
    <x v="410"/>
    <x v="3"/>
    <x v="0"/>
    <x v="7"/>
    <s v="OIC Binder Clips"/>
    <n v="7.16"/>
    <n v="2"/>
    <n v="3.58"/>
  </r>
  <r>
    <d v="2014-09-19T00:00:00"/>
    <x v="0"/>
    <x v="8"/>
    <x v="154"/>
    <x v="25"/>
    <x v="0"/>
    <x v="2"/>
    <s v="Project Tote Personal File"/>
    <n v="67.34"/>
    <n v="6"/>
    <n v="7.58"/>
  </r>
  <r>
    <d v="2014-09-19T00:00:00"/>
    <x v="0"/>
    <x v="8"/>
    <x v="154"/>
    <x v="25"/>
    <x v="2"/>
    <x v="15"/>
    <s v="HP Designjet T520 Inkjet Large Format Printer - 24&quot; Color"/>
    <n v="2624.99"/>
    <n v="3"/>
    <n v="-944.99"/>
  </r>
  <r>
    <d v="2014-09-19T00:00:00"/>
    <x v="0"/>
    <x v="8"/>
    <x v="183"/>
    <x v="20"/>
    <x v="1"/>
    <x v="5"/>
    <s v="Hon Olson Stacker Stools"/>
    <n v="887.1"/>
    <n v="7"/>
    <n v="177.42"/>
  </r>
  <r>
    <d v="2014-09-19T00:00:00"/>
    <x v="0"/>
    <x v="8"/>
    <x v="411"/>
    <x v="22"/>
    <x v="0"/>
    <x v="2"/>
    <s v="Decoflex Hanging Personal Folder File, Blue"/>
    <n v="92.52"/>
    <n v="6"/>
    <n v="24.98"/>
  </r>
  <r>
    <d v="2014-09-19T00:00:00"/>
    <x v="0"/>
    <x v="8"/>
    <x v="412"/>
    <x v="3"/>
    <x v="0"/>
    <x v="7"/>
    <s v="Revere Boxed Rubber Bands by Revere"/>
    <n v="5.67"/>
    <n v="3"/>
    <n v="0.11"/>
  </r>
  <r>
    <d v="2014-09-19T00:00:00"/>
    <x v="0"/>
    <x v="8"/>
    <x v="37"/>
    <x v="12"/>
    <x v="1"/>
    <x v="13"/>
    <s v="Hon 2111 Invitation Series Straight Table"/>
    <n v="73.92"/>
    <n v="1"/>
    <n v="-45.83"/>
  </r>
  <r>
    <d v="2014-09-20T00:00:00"/>
    <x v="0"/>
    <x v="8"/>
    <x v="413"/>
    <x v="1"/>
    <x v="1"/>
    <x v="13"/>
    <s v="Bevis 44 x 96 Conference Tables"/>
    <n v="617.70000000000005"/>
    <n v="6"/>
    <n v="-407.68"/>
  </r>
  <r>
    <d v="2014-09-20T00:00:00"/>
    <x v="0"/>
    <x v="8"/>
    <x v="414"/>
    <x v="3"/>
    <x v="0"/>
    <x v="1"/>
    <s v="Avery 499"/>
    <n v="9.9600000000000009"/>
    <n v="2"/>
    <n v="4.58"/>
  </r>
  <r>
    <d v="2014-09-20T00:00:00"/>
    <x v="0"/>
    <x v="8"/>
    <x v="414"/>
    <x v="3"/>
    <x v="0"/>
    <x v="0"/>
    <s v="Wirebound Message Book, 4 per Page"/>
    <n v="21.72"/>
    <n v="4"/>
    <n v="10.64"/>
  </r>
  <r>
    <d v="2014-09-20T00:00:00"/>
    <x v="0"/>
    <x v="8"/>
    <x v="159"/>
    <x v="16"/>
    <x v="0"/>
    <x v="4"/>
    <s v="Nontoxic Chalk"/>
    <n v="2.82"/>
    <n v="2"/>
    <n v="0.99"/>
  </r>
  <r>
    <d v="2014-09-20T00:00:00"/>
    <x v="0"/>
    <x v="8"/>
    <x v="415"/>
    <x v="3"/>
    <x v="0"/>
    <x v="12"/>
    <s v="Staple holder"/>
    <n v="43.92"/>
    <n v="4"/>
    <n v="11.86"/>
  </r>
  <r>
    <d v="2014-09-20T00:00:00"/>
    <x v="0"/>
    <x v="8"/>
    <x v="415"/>
    <x v="3"/>
    <x v="0"/>
    <x v="3"/>
    <s v="Ibico Plastic and Wire Spiral Binding Combs"/>
    <n v="20.23"/>
    <n v="3"/>
    <n v="6.58"/>
  </r>
  <r>
    <d v="2014-09-20T00:00:00"/>
    <x v="0"/>
    <x v="8"/>
    <x v="416"/>
    <x v="36"/>
    <x v="1"/>
    <x v="8"/>
    <s v="C-Line Cubicle Keepers Polyproplyene Holder w/Velcro Back, 8-1/2x11, 25/Bx"/>
    <n v="164.22"/>
    <n v="3"/>
    <n v="50.91"/>
  </r>
  <r>
    <d v="2014-09-20T00:00:00"/>
    <x v="0"/>
    <x v="8"/>
    <x v="416"/>
    <x v="36"/>
    <x v="1"/>
    <x v="11"/>
    <s v="O'Sullivan Living Dimensions 2-Shelf Bookcases"/>
    <n v="362.94"/>
    <n v="3"/>
    <n v="36.29"/>
  </r>
  <r>
    <d v="2014-09-20T00:00:00"/>
    <x v="0"/>
    <x v="8"/>
    <x v="416"/>
    <x v="36"/>
    <x v="2"/>
    <x v="9"/>
    <s v="Logitech 910-002974 M325 Wireless Mouse for Web Scrolling"/>
    <n v="59.98"/>
    <n v="2"/>
    <n v="26.39"/>
  </r>
  <r>
    <d v="2014-09-20T00:00:00"/>
    <x v="0"/>
    <x v="8"/>
    <x v="417"/>
    <x v="1"/>
    <x v="1"/>
    <x v="11"/>
    <s v="Bush Heritage Pine Collection 5-Shelf Bookcase, Albany Pine Finish, *Special Order"/>
    <n v="493.43"/>
    <n v="5"/>
    <n v="-70.489999999999995"/>
  </r>
  <r>
    <d v="2014-09-20T00:00:00"/>
    <x v="0"/>
    <x v="8"/>
    <x v="417"/>
    <x v="1"/>
    <x v="2"/>
    <x v="6"/>
    <s v="QVS USB Car Charger 2-Port 2.1Amp for iPod/iPhone/iPad/iPad 2/iPad 3"/>
    <n v="11.12"/>
    <n v="2"/>
    <n v="3.48"/>
  </r>
  <r>
    <d v="2014-09-20T00:00:00"/>
    <x v="0"/>
    <x v="8"/>
    <x v="418"/>
    <x v="3"/>
    <x v="0"/>
    <x v="0"/>
    <s v="Xerox 1900"/>
    <n v="8.56"/>
    <n v="2"/>
    <n v="3.85"/>
  </r>
  <r>
    <d v="2014-09-20T00:00:00"/>
    <x v="0"/>
    <x v="8"/>
    <x v="363"/>
    <x v="20"/>
    <x v="2"/>
    <x v="6"/>
    <s v="Ooma Telo VoIP Home Phone System"/>
    <n v="629.95000000000005"/>
    <n v="5"/>
    <n v="157.49"/>
  </r>
  <r>
    <d v="2014-09-20T00:00:00"/>
    <x v="0"/>
    <x v="8"/>
    <x v="363"/>
    <x v="20"/>
    <x v="1"/>
    <x v="5"/>
    <s v="Global Leather Executive Chair"/>
    <n v="631.78"/>
    <n v="2"/>
    <n v="140.4"/>
  </r>
  <r>
    <d v="2014-09-20T00:00:00"/>
    <x v="0"/>
    <x v="8"/>
    <x v="363"/>
    <x v="20"/>
    <x v="1"/>
    <x v="11"/>
    <s v="DMI Eclipse Executive Suite Bookcases"/>
    <n v="801.57"/>
    <n v="2"/>
    <n v="-10.02"/>
  </r>
  <r>
    <d v="2014-09-20T00:00:00"/>
    <x v="0"/>
    <x v="8"/>
    <x v="363"/>
    <x v="20"/>
    <x v="0"/>
    <x v="1"/>
    <s v="Avery 485"/>
    <n v="75.180000000000007"/>
    <n v="6"/>
    <n v="35.33"/>
  </r>
  <r>
    <d v="2014-09-20T00:00:00"/>
    <x v="0"/>
    <x v="8"/>
    <x v="363"/>
    <x v="20"/>
    <x v="0"/>
    <x v="12"/>
    <s v="Euro-Pro Shark Turbo Vacuum"/>
    <n v="30.98"/>
    <n v="1"/>
    <n v="8.0500000000000007"/>
  </r>
  <r>
    <d v="2014-09-20T00:00:00"/>
    <x v="0"/>
    <x v="8"/>
    <x v="363"/>
    <x v="20"/>
    <x v="2"/>
    <x v="6"/>
    <s v="Panasonic KX-TG9541B DECT 6.0 Digital 2-Line Expandable Cordless Phone With Digital Answering System"/>
    <n v="1349.91"/>
    <n v="9"/>
    <n v="661.46"/>
  </r>
  <r>
    <d v="2014-09-21T00:00:00"/>
    <x v="0"/>
    <x v="8"/>
    <x v="419"/>
    <x v="22"/>
    <x v="2"/>
    <x v="6"/>
    <s v="Nortel Meridian M3904 Professional Digital phone"/>
    <n v="246.38"/>
    <n v="2"/>
    <n v="27.72"/>
  </r>
  <r>
    <d v="2014-09-21T00:00:00"/>
    <x v="0"/>
    <x v="8"/>
    <x v="419"/>
    <x v="22"/>
    <x v="2"/>
    <x v="16"/>
    <s v="Canon PC1080F Personal Copier"/>
    <n v="1799.97"/>
    <n v="3"/>
    <n v="701.99"/>
  </r>
  <r>
    <d v="2014-09-21T00:00:00"/>
    <x v="0"/>
    <x v="8"/>
    <x v="291"/>
    <x v="40"/>
    <x v="0"/>
    <x v="12"/>
    <s v="Fellowes Basic Home/Office Series Surge Protectors"/>
    <n v="25.96"/>
    <n v="2"/>
    <n v="7.53"/>
  </r>
  <r>
    <d v="2014-09-21T00:00:00"/>
    <x v="0"/>
    <x v="8"/>
    <x v="291"/>
    <x v="40"/>
    <x v="0"/>
    <x v="12"/>
    <s v="Acco 6 Outlet Guardian Standard Surge Suppressor"/>
    <n v="36.270000000000003"/>
    <n v="3"/>
    <n v="10.88"/>
  </r>
  <r>
    <d v="2014-09-21T00:00:00"/>
    <x v="0"/>
    <x v="8"/>
    <x v="291"/>
    <x v="40"/>
    <x v="0"/>
    <x v="0"/>
    <s v="Xerox 224"/>
    <n v="6.48"/>
    <n v="1"/>
    <n v="3.11"/>
  </r>
  <r>
    <d v="2014-09-21T00:00:00"/>
    <x v="0"/>
    <x v="8"/>
    <x v="221"/>
    <x v="3"/>
    <x v="0"/>
    <x v="10"/>
    <s v="Staple envelope"/>
    <n v="15.56"/>
    <n v="2"/>
    <n v="7.31"/>
  </r>
  <r>
    <d v="2014-09-21T00:00:00"/>
    <x v="0"/>
    <x v="8"/>
    <x v="221"/>
    <x v="3"/>
    <x v="0"/>
    <x v="10"/>
    <s v="#10 White Business Envelopes,4 1/8 x 9 1/2"/>
    <n v="78.349999999999994"/>
    <n v="5"/>
    <n v="36.82"/>
  </r>
  <r>
    <d v="2014-09-21T00:00:00"/>
    <x v="0"/>
    <x v="8"/>
    <x v="221"/>
    <x v="3"/>
    <x v="0"/>
    <x v="4"/>
    <s v="Newell 34"/>
    <n v="59.52"/>
    <n v="3"/>
    <n v="15.48"/>
  </r>
  <r>
    <d v="2014-09-21T00:00:00"/>
    <x v="0"/>
    <x v="8"/>
    <x v="221"/>
    <x v="3"/>
    <x v="0"/>
    <x v="0"/>
    <s v="Xerox 1971"/>
    <n v="38.520000000000003"/>
    <n v="9"/>
    <n v="17.329999999999998"/>
  </r>
  <r>
    <d v="2014-09-21T00:00:00"/>
    <x v="0"/>
    <x v="8"/>
    <x v="221"/>
    <x v="3"/>
    <x v="2"/>
    <x v="6"/>
    <s v="Polycom CX300 Desktop Phone USB VoIP phone"/>
    <n v="239.98"/>
    <n v="2"/>
    <s v="24"/>
  </r>
  <r>
    <d v="2014-09-21T00:00:00"/>
    <x v="0"/>
    <x v="8"/>
    <x v="221"/>
    <x v="3"/>
    <x v="0"/>
    <x v="0"/>
    <s v="Wirebound Four 2-3/4 x 5 Forms per Page, 400 Sets per Book"/>
    <n v="19.350000000000001"/>
    <n v="3"/>
    <n v="9.48"/>
  </r>
  <r>
    <d v="2014-09-21T00:00:00"/>
    <x v="0"/>
    <x v="8"/>
    <x v="338"/>
    <x v="2"/>
    <x v="0"/>
    <x v="0"/>
    <s v="While You Were Out Pads, 50 per Pad, 4 x 5 1/4, Green Cycle"/>
    <n v="11.35"/>
    <n v="3"/>
    <n v="4.12"/>
  </r>
  <r>
    <d v="2014-09-21T00:00:00"/>
    <x v="0"/>
    <x v="8"/>
    <x v="338"/>
    <x v="2"/>
    <x v="0"/>
    <x v="1"/>
    <s v="Staple-on labels"/>
    <n v="20.81"/>
    <n v="9"/>
    <n v="7.02"/>
  </r>
  <r>
    <d v="2014-09-21T00:00:00"/>
    <x v="0"/>
    <x v="8"/>
    <x v="179"/>
    <x v="0"/>
    <x v="1"/>
    <x v="8"/>
    <s v="Dana Swing-Arm Lamps"/>
    <n v="8.5399999999999991"/>
    <n v="2"/>
    <n v="-7.48"/>
  </r>
  <r>
    <d v="2014-09-21T00:00:00"/>
    <x v="0"/>
    <x v="8"/>
    <x v="420"/>
    <x v="2"/>
    <x v="0"/>
    <x v="3"/>
    <s v="Angle-D Binders with Locking Rings, Label Holders"/>
    <n v="6.57"/>
    <n v="3"/>
    <n v="-5.04"/>
  </r>
  <r>
    <d v="2014-09-21T00:00:00"/>
    <x v="0"/>
    <x v="8"/>
    <x v="421"/>
    <x v="20"/>
    <x v="0"/>
    <x v="4"/>
    <s v="Boston 16801 Nautilus Battery Pencil Sharpener"/>
    <n v="66.03"/>
    <n v="3"/>
    <n v="17.170000000000002"/>
  </r>
  <r>
    <d v="2014-09-22T00:00:00"/>
    <x v="0"/>
    <x v="8"/>
    <x v="389"/>
    <x v="16"/>
    <x v="0"/>
    <x v="1"/>
    <s v="Avery File Folder Labels"/>
    <n v="4.6100000000000003"/>
    <n v="2"/>
    <n v="1.67"/>
  </r>
  <r>
    <d v="2014-09-22T00:00:00"/>
    <x v="0"/>
    <x v="8"/>
    <x v="422"/>
    <x v="1"/>
    <x v="0"/>
    <x v="2"/>
    <s v="SAFCO Commercial Wire Shelving, Black"/>
    <n v="331.54"/>
    <n v="3"/>
    <n v="-82.88"/>
  </r>
  <r>
    <d v="2014-09-22T00:00:00"/>
    <x v="0"/>
    <x v="8"/>
    <x v="145"/>
    <x v="3"/>
    <x v="0"/>
    <x v="2"/>
    <s v="File Shuttle II and Handi-File, Black"/>
    <n v="169.45"/>
    <n v="5"/>
    <n v="42.36"/>
  </r>
  <r>
    <d v="2014-09-22T00:00:00"/>
    <x v="0"/>
    <x v="8"/>
    <x v="145"/>
    <x v="3"/>
    <x v="0"/>
    <x v="2"/>
    <s v="Tennsco Commercial Shelving"/>
    <n v="40.68"/>
    <n v="2"/>
    <n v="0.41"/>
  </r>
  <r>
    <d v="2014-09-22T00:00:00"/>
    <x v="0"/>
    <x v="8"/>
    <x v="423"/>
    <x v="20"/>
    <x v="1"/>
    <x v="8"/>
    <s v="Computer Room Manger, 14&quot;"/>
    <n v="97.44"/>
    <n v="3"/>
    <n v="35.08"/>
  </r>
  <r>
    <d v="2014-09-22T00:00:00"/>
    <x v="0"/>
    <x v="8"/>
    <x v="423"/>
    <x v="20"/>
    <x v="0"/>
    <x v="3"/>
    <s v="Cardinal Holdit Business Card Pockets"/>
    <n v="3.98"/>
    <n v="1"/>
    <n v="1.39"/>
  </r>
  <r>
    <d v="2014-09-22T00:00:00"/>
    <x v="0"/>
    <x v="8"/>
    <x v="423"/>
    <x v="20"/>
    <x v="0"/>
    <x v="4"/>
    <s v="Avery Hi-Liter GlideStik Fluorescent Highlighter, Yellow Ink"/>
    <n v="13.04"/>
    <n v="4"/>
    <n v="5.74"/>
  </r>
  <r>
    <d v="2014-09-22T00:00:00"/>
    <x v="0"/>
    <x v="8"/>
    <x v="423"/>
    <x v="20"/>
    <x v="1"/>
    <x v="5"/>
    <s v="Office Star - Mid Back Dual function Ergonomic High Back Chair with 2-Way Adjustable Arms"/>
    <n v="579.53"/>
    <n v="4"/>
    <n v="83.71"/>
  </r>
  <r>
    <d v="2014-09-23T00:00:00"/>
    <x v="0"/>
    <x v="8"/>
    <x v="291"/>
    <x v="3"/>
    <x v="1"/>
    <x v="11"/>
    <s v="Rush Hierlooms Collection 1&quot; Thick Stackable Bookcases"/>
    <s v="436"/>
    <n v="3"/>
    <n v="20.52"/>
  </r>
  <r>
    <d v="2014-09-23T00:00:00"/>
    <x v="0"/>
    <x v="8"/>
    <x v="291"/>
    <x v="3"/>
    <x v="2"/>
    <x v="6"/>
    <s v="netTALK DUO VoIP Telephone Service"/>
    <n v="83.98"/>
    <n v="2"/>
    <n v="31.49"/>
  </r>
  <r>
    <d v="2014-09-23T00:00:00"/>
    <x v="0"/>
    <x v="8"/>
    <x v="43"/>
    <x v="20"/>
    <x v="0"/>
    <x v="3"/>
    <s v="Avery Arch Ring Binders"/>
    <n v="139.44"/>
    <n v="3"/>
    <n v="47.06"/>
  </r>
  <r>
    <d v="2014-09-23T00:00:00"/>
    <x v="0"/>
    <x v="8"/>
    <x v="42"/>
    <x v="28"/>
    <x v="0"/>
    <x v="0"/>
    <s v="Xerox 217"/>
    <n v="32.4"/>
    <n v="5"/>
    <n v="15.55"/>
  </r>
  <r>
    <d v="2014-09-23T00:00:00"/>
    <x v="0"/>
    <x v="8"/>
    <x v="42"/>
    <x v="28"/>
    <x v="0"/>
    <x v="2"/>
    <s v="Carina Double Wide Media Storage Towers in Natural &amp; Black"/>
    <n v="404.9"/>
    <n v="5"/>
    <n v="16.2"/>
  </r>
  <r>
    <d v="2014-09-23T00:00:00"/>
    <x v="0"/>
    <x v="8"/>
    <x v="42"/>
    <x v="28"/>
    <x v="0"/>
    <x v="3"/>
    <s v="Ibico EPK-21 Electric Binding System"/>
    <n v="9449.9500000000007"/>
    <n v="5"/>
    <n v="4630.4799999999996"/>
  </r>
  <r>
    <d v="2014-09-23T00:00:00"/>
    <x v="0"/>
    <x v="8"/>
    <x v="42"/>
    <x v="28"/>
    <x v="0"/>
    <x v="3"/>
    <s v="GBC Instant Report Kit"/>
    <n v="12.94"/>
    <n v="2"/>
    <n v="6.47"/>
  </r>
  <r>
    <d v="2014-09-23T00:00:00"/>
    <x v="0"/>
    <x v="8"/>
    <x v="412"/>
    <x v="10"/>
    <x v="0"/>
    <x v="0"/>
    <s v="EcoTones Memo Sheets"/>
    <n v="28.8"/>
    <n v="9"/>
    <n v="10.08"/>
  </r>
  <r>
    <d v="2014-09-23T00:00:00"/>
    <x v="0"/>
    <x v="8"/>
    <x v="424"/>
    <x v="7"/>
    <x v="0"/>
    <x v="3"/>
    <s v="Wilson Jones Suede Grain Vinyl Binders"/>
    <n v="11.12"/>
    <n v="4"/>
    <n v="5.45"/>
  </r>
  <r>
    <d v="2014-09-23T00:00:00"/>
    <x v="0"/>
    <x v="8"/>
    <x v="425"/>
    <x v="20"/>
    <x v="0"/>
    <x v="3"/>
    <s v="Avery Binding System Hidden Tab Executive Style Index Sets"/>
    <n v="18.46"/>
    <n v="4"/>
    <n v="6.92"/>
  </r>
  <r>
    <d v="2014-09-23T00:00:00"/>
    <x v="0"/>
    <x v="8"/>
    <x v="426"/>
    <x v="7"/>
    <x v="0"/>
    <x v="4"/>
    <s v="Newell 351"/>
    <n v="9.84"/>
    <n v="3"/>
    <n v="2.85"/>
  </r>
  <r>
    <d v="2014-09-23T00:00:00"/>
    <x v="0"/>
    <x v="8"/>
    <x v="426"/>
    <x v="7"/>
    <x v="0"/>
    <x v="3"/>
    <s v="Ibico Covers for Plastic or Wire Binding Elements"/>
    <n v="34.5"/>
    <n v="3"/>
    <n v="15.53"/>
  </r>
  <r>
    <d v="2014-09-24T00:00:00"/>
    <x v="0"/>
    <x v="8"/>
    <x v="427"/>
    <x v="3"/>
    <x v="0"/>
    <x v="2"/>
    <s v="Gould Plastics 9-Pocket Panel Bin, 18-3/8w x 5-1/4d x 20-1/2h, Black"/>
    <n v="211.96"/>
    <n v="4"/>
    <n v="8.48"/>
  </r>
  <r>
    <d v="2014-09-25T00:00:00"/>
    <x v="0"/>
    <x v="8"/>
    <x v="428"/>
    <x v="0"/>
    <x v="0"/>
    <x v="0"/>
    <s v="Xerox 1954"/>
    <n v="33.79"/>
    <n v="8"/>
    <n v="10.56"/>
  </r>
  <r>
    <d v="2014-09-25T00:00:00"/>
    <x v="0"/>
    <x v="8"/>
    <x v="428"/>
    <x v="0"/>
    <x v="1"/>
    <x v="11"/>
    <s v="O'Sullivan Living Dimensions 5-Shelf Bookcases"/>
    <n v="300.52999999999997"/>
    <n v="2"/>
    <n v="-97.23"/>
  </r>
  <r>
    <d v="2014-09-25T00:00:00"/>
    <x v="0"/>
    <x v="8"/>
    <x v="428"/>
    <x v="0"/>
    <x v="0"/>
    <x v="3"/>
    <s v="Avery Self-Adhesive Photo Pockets for Polaroid Photos"/>
    <n v="2.72"/>
    <n v="2"/>
    <n v="-4.3600000000000003"/>
  </r>
  <r>
    <d v="2014-09-25T00:00:00"/>
    <x v="0"/>
    <x v="8"/>
    <x v="428"/>
    <x v="0"/>
    <x v="0"/>
    <x v="10"/>
    <s v="Poly String Tie Envelopes"/>
    <n v="3.26"/>
    <n v="2"/>
    <n v="1.1000000000000001"/>
  </r>
  <r>
    <d v="2014-09-25T00:00:00"/>
    <x v="0"/>
    <x v="8"/>
    <x v="429"/>
    <x v="26"/>
    <x v="0"/>
    <x v="4"/>
    <s v="Dixon Ticonderoga Core-Lock Colored Pencils"/>
    <n v="14.58"/>
    <n v="2"/>
    <n v="2.37"/>
  </r>
  <r>
    <d v="2014-09-26T00:00:00"/>
    <x v="0"/>
    <x v="8"/>
    <x v="388"/>
    <x v="3"/>
    <x v="1"/>
    <x v="5"/>
    <s v="Leather Task Chair, Black"/>
    <n v="145.57"/>
    <n v="2"/>
    <s v="0"/>
  </r>
  <r>
    <d v="2014-09-26T00:00:00"/>
    <x v="0"/>
    <x v="8"/>
    <x v="418"/>
    <x v="0"/>
    <x v="0"/>
    <x v="3"/>
    <s v="Acco 3-Hole Punch"/>
    <n v="0.88"/>
    <n v="1"/>
    <n v="-1.4"/>
  </r>
  <r>
    <d v="2014-09-26T00:00:00"/>
    <x v="0"/>
    <x v="8"/>
    <x v="430"/>
    <x v="2"/>
    <x v="0"/>
    <x v="12"/>
    <s v="Belkin 8 Outlet SurgeMaster II Gold Surge Protector"/>
    <n v="143.94999999999999"/>
    <n v="3"/>
    <n v="14.4"/>
  </r>
  <r>
    <d v="2014-09-26T00:00:00"/>
    <x v="0"/>
    <x v="8"/>
    <x v="431"/>
    <x v="22"/>
    <x v="0"/>
    <x v="2"/>
    <s v="Dual Level, Single-Width Filing Carts"/>
    <n v="310.12"/>
    <n v="2"/>
    <n v="80.63"/>
  </r>
  <r>
    <d v="2014-09-26T00:00:00"/>
    <x v="0"/>
    <x v="8"/>
    <x v="432"/>
    <x v="3"/>
    <x v="1"/>
    <x v="5"/>
    <s v="Hon Deluxe Fabric Upholstered Stacking Chairs, Rounded Back"/>
    <n v="585.54999999999995"/>
    <n v="3"/>
    <n v="73.19"/>
  </r>
  <r>
    <d v="2014-09-26T00:00:00"/>
    <x v="0"/>
    <x v="8"/>
    <x v="432"/>
    <x v="3"/>
    <x v="0"/>
    <x v="0"/>
    <s v="Xerox 217"/>
    <n v="19.440000000000001"/>
    <n v="3"/>
    <n v="9.33"/>
  </r>
  <r>
    <d v="2014-09-26T00:00:00"/>
    <x v="0"/>
    <x v="8"/>
    <x v="71"/>
    <x v="2"/>
    <x v="0"/>
    <x v="3"/>
    <s v="Avery Durable Slant Ring Binders, No Labels"/>
    <n v="5.97"/>
    <n v="5"/>
    <n v="-4.58"/>
  </r>
  <r>
    <d v="2014-09-26T00:00:00"/>
    <x v="0"/>
    <x v="8"/>
    <x v="71"/>
    <x v="2"/>
    <x v="1"/>
    <x v="8"/>
    <s v="DAX Black Cherry Wood-Tone Poster Frame"/>
    <n v="21.18"/>
    <n v="1"/>
    <n v="4.7699999999999996"/>
  </r>
  <r>
    <d v="2014-09-26T00:00:00"/>
    <x v="0"/>
    <x v="8"/>
    <x v="71"/>
    <x v="2"/>
    <x v="0"/>
    <x v="12"/>
    <s v="Acco Six-Outlet Power Strip, 4' Cord Length"/>
    <n v="41.38"/>
    <n v="6"/>
    <n v="3.1"/>
  </r>
  <r>
    <d v="2014-09-26T00:00:00"/>
    <x v="0"/>
    <x v="8"/>
    <x v="163"/>
    <x v="10"/>
    <x v="0"/>
    <x v="12"/>
    <s v="Hoover Commercial Lightweight Upright Vacuum"/>
    <n v="16.7"/>
    <n v="6"/>
    <n v="1.25"/>
  </r>
  <r>
    <d v="2014-09-26T00:00:00"/>
    <x v="0"/>
    <x v="8"/>
    <x v="163"/>
    <x v="10"/>
    <x v="2"/>
    <x v="9"/>
    <s v="Maxell CD-R Discs"/>
    <n v="3.15"/>
    <n v="2"/>
    <n v="0.47"/>
  </r>
  <r>
    <d v="2014-09-26T00:00:00"/>
    <x v="0"/>
    <x v="8"/>
    <x v="163"/>
    <x v="10"/>
    <x v="0"/>
    <x v="0"/>
    <s v="Message Book, Wirebound, Four 5 1/2&quot; X 4&quot; Forms/Pg., 200 Dupl. Sets/Book"/>
    <n v="32.9"/>
    <n v="4"/>
    <n v="11.1"/>
  </r>
  <r>
    <d v="2014-09-26T00:00:00"/>
    <x v="0"/>
    <x v="8"/>
    <x v="13"/>
    <x v="1"/>
    <x v="2"/>
    <x v="9"/>
    <s v="Maxell Pro 80 Minute CD-R, 10/Pack"/>
    <n v="153.82"/>
    <n v="11"/>
    <n v="38.46"/>
  </r>
  <r>
    <d v="2014-09-27T00:00:00"/>
    <x v="0"/>
    <x v="8"/>
    <x v="93"/>
    <x v="23"/>
    <x v="1"/>
    <x v="8"/>
    <s v="Deflect-o SuperTray Unbreakable Stackable Tray, Letter, Black"/>
    <n v="87.54"/>
    <n v="3"/>
    <n v="37.64"/>
  </r>
  <r>
    <d v="2014-09-27T00:00:00"/>
    <x v="0"/>
    <x v="8"/>
    <x v="433"/>
    <x v="3"/>
    <x v="1"/>
    <x v="5"/>
    <s v="DMI Arturo Collection Mission-style Design Wood Chair"/>
    <n v="603.91999999999996"/>
    <n v="5"/>
    <n v="45.29"/>
  </r>
  <r>
    <d v="2014-09-27T00:00:00"/>
    <x v="0"/>
    <x v="8"/>
    <x v="433"/>
    <x v="3"/>
    <x v="0"/>
    <x v="0"/>
    <s v="Xerox 1919"/>
    <n v="81.98"/>
    <n v="2"/>
    <n v="40.17"/>
  </r>
  <r>
    <d v="2014-09-28T00:00:00"/>
    <x v="0"/>
    <x v="8"/>
    <x v="434"/>
    <x v="32"/>
    <x v="0"/>
    <x v="2"/>
    <s v="Decoflex Hanging Personal Folder File, Blue"/>
    <n v="46.26"/>
    <n v="3"/>
    <n v="12.49"/>
  </r>
  <r>
    <d v="2014-09-28T00:00:00"/>
    <x v="0"/>
    <x v="8"/>
    <x v="435"/>
    <x v="25"/>
    <x v="0"/>
    <x v="0"/>
    <s v="White GlueTop Scratch Pads"/>
    <n v="96.26"/>
    <n v="8"/>
    <n v="31.28"/>
  </r>
  <r>
    <d v="2014-09-28T00:00:00"/>
    <x v="0"/>
    <x v="8"/>
    <x v="435"/>
    <x v="25"/>
    <x v="0"/>
    <x v="0"/>
    <s v="Xerox 195"/>
    <n v="10.69"/>
    <n v="2"/>
    <n v="3.74"/>
  </r>
  <r>
    <d v="2014-09-28T00:00:00"/>
    <x v="0"/>
    <x v="8"/>
    <x v="21"/>
    <x v="16"/>
    <x v="1"/>
    <x v="8"/>
    <s v="Deflect-o DuraMat Antistatic Studded Beveled Mat for Medium Pile Carpeting"/>
    <n v="337.09"/>
    <n v="4"/>
    <n v="16.850000000000001"/>
  </r>
  <r>
    <d v="2014-09-29T00:00:00"/>
    <x v="0"/>
    <x v="8"/>
    <x v="358"/>
    <x v="3"/>
    <x v="1"/>
    <x v="8"/>
    <s v="Luxo Professional Combination Clamp-On Lamps"/>
    <n v="204.6"/>
    <n v="2"/>
    <n v="53.2"/>
  </r>
  <r>
    <d v="2014-09-29T00:00:00"/>
    <x v="0"/>
    <x v="8"/>
    <x v="358"/>
    <x v="3"/>
    <x v="0"/>
    <x v="7"/>
    <s v="Stockwell Push Pins"/>
    <n v="8.7200000000000006"/>
    <n v="4"/>
    <n v="2.88"/>
  </r>
  <r>
    <d v="2014-09-29T00:00:00"/>
    <x v="0"/>
    <x v="8"/>
    <x v="358"/>
    <x v="3"/>
    <x v="0"/>
    <x v="0"/>
    <s v="Xerox 223"/>
    <n v="6.48"/>
    <n v="1"/>
    <n v="3.11"/>
  </r>
  <r>
    <d v="2014-09-29T00:00:00"/>
    <x v="0"/>
    <x v="8"/>
    <x v="358"/>
    <x v="3"/>
    <x v="2"/>
    <x v="15"/>
    <s v="Star Micronics TSP800 TSP847IIU Receipt Printer"/>
    <n v="686.32"/>
    <n v="2"/>
    <n v="223.05"/>
  </r>
  <r>
    <d v="2014-09-29T00:00:00"/>
    <x v="0"/>
    <x v="8"/>
    <x v="358"/>
    <x v="3"/>
    <x v="0"/>
    <x v="2"/>
    <s v="Fellowes Mobile File Cart, Black"/>
    <n v="62.18"/>
    <n v="1"/>
    <n v="16.79"/>
  </r>
  <r>
    <d v="2014-09-29T00:00:00"/>
    <x v="0"/>
    <x v="8"/>
    <x v="436"/>
    <x v="2"/>
    <x v="0"/>
    <x v="4"/>
    <s v="Nontoxic Chalk"/>
    <n v="4.22"/>
    <n v="3"/>
    <n v="1.48"/>
  </r>
  <r>
    <d v="2014-09-29T00:00:00"/>
    <x v="0"/>
    <x v="8"/>
    <x v="436"/>
    <x v="2"/>
    <x v="1"/>
    <x v="13"/>
    <s v="Hon 30&quot; x 60&quot; Table with Locking Drawer"/>
    <n v="409.27"/>
    <n v="2"/>
    <n v="-81.849999999999994"/>
  </r>
  <r>
    <d v="2014-09-29T00:00:00"/>
    <x v="0"/>
    <x v="8"/>
    <x v="436"/>
    <x v="2"/>
    <x v="0"/>
    <x v="1"/>
    <s v="Permanent Self-Adhesive File Folder Labels for Typewriters, 1 1/8 x 3 1/2, White"/>
    <n v="55.44"/>
    <n v="11"/>
    <n v="18.02"/>
  </r>
  <r>
    <d v="2014-09-29T00:00:00"/>
    <x v="0"/>
    <x v="8"/>
    <x v="436"/>
    <x v="2"/>
    <x v="0"/>
    <x v="0"/>
    <s v="Southworth Parchment Paper &amp; Envelopes"/>
    <n v="20.93"/>
    <n v="4"/>
    <n v="6.8"/>
  </r>
  <r>
    <d v="2014-09-29T00:00:00"/>
    <x v="0"/>
    <x v="8"/>
    <x v="436"/>
    <x v="2"/>
    <x v="0"/>
    <x v="2"/>
    <s v="Tennsco Single-Tier Lockers"/>
    <n v="1801.63"/>
    <n v="6"/>
    <n v="-337.81"/>
  </r>
  <r>
    <d v="2014-09-29T00:00:00"/>
    <x v="0"/>
    <x v="8"/>
    <x v="436"/>
    <x v="2"/>
    <x v="1"/>
    <x v="13"/>
    <s v="Hon 4060 Series Tables"/>
    <n v="67.180000000000007"/>
    <n v="1"/>
    <n v="-20.149999999999999"/>
  </r>
  <r>
    <d v="2014-09-29T00:00:00"/>
    <x v="0"/>
    <x v="8"/>
    <x v="367"/>
    <x v="22"/>
    <x v="1"/>
    <x v="8"/>
    <s v="Longer-Life Soft White Bulbs"/>
    <n v="6.16"/>
    <n v="2"/>
    <n v="2.96"/>
  </r>
  <r>
    <d v="2014-09-29T00:00:00"/>
    <x v="0"/>
    <x v="8"/>
    <x v="367"/>
    <x v="22"/>
    <x v="1"/>
    <x v="13"/>
    <s v="Bevis Oval Conference Table, Walnut"/>
    <n v="2348.8200000000002"/>
    <n v="9"/>
    <n v="399.3"/>
  </r>
  <r>
    <d v="2014-09-29T00:00:00"/>
    <x v="0"/>
    <x v="8"/>
    <x v="437"/>
    <x v="20"/>
    <x v="0"/>
    <x v="2"/>
    <s v="Dual Level, Single-Width Filing Carts"/>
    <n v="1395.54"/>
    <n v="9"/>
    <n v="362.84"/>
  </r>
  <r>
    <d v="2014-09-29T00:00:00"/>
    <x v="0"/>
    <x v="8"/>
    <x v="437"/>
    <x v="20"/>
    <x v="1"/>
    <x v="8"/>
    <s v="Seth Thomas 14&quot; Putty-Colored Wall Clock"/>
    <n v="117.36"/>
    <n v="4"/>
    <n v="36.380000000000003"/>
  </r>
  <r>
    <d v="2014-09-29T00:00:00"/>
    <x v="0"/>
    <x v="8"/>
    <x v="437"/>
    <x v="20"/>
    <x v="0"/>
    <x v="1"/>
    <s v="Avery 48"/>
    <n v="18.899999999999999"/>
    <n v="3"/>
    <n v="8.69"/>
  </r>
  <r>
    <d v="2014-09-29T00:00:00"/>
    <x v="0"/>
    <x v="8"/>
    <x v="437"/>
    <x v="20"/>
    <x v="0"/>
    <x v="0"/>
    <s v="White Computer Printout Paper by Universal"/>
    <n v="77.52"/>
    <n v="2"/>
    <n v="37.979999999999997"/>
  </r>
  <r>
    <d v="2014-09-29T00:00:00"/>
    <x v="0"/>
    <x v="8"/>
    <x v="438"/>
    <x v="22"/>
    <x v="0"/>
    <x v="3"/>
    <s v="GBC Standard Plastic Binding Systems' Combs"/>
    <n v="10.050000000000001"/>
    <n v="2"/>
    <n v="3.14"/>
  </r>
  <r>
    <d v="2014-09-29T00:00:00"/>
    <x v="0"/>
    <x v="8"/>
    <x v="438"/>
    <x v="22"/>
    <x v="0"/>
    <x v="2"/>
    <s v="Fellowes Super Stor/Drawer Files"/>
    <n v="807.75"/>
    <n v="5"/>
    <n v="153.47"/>
  </r>
  <r>
    <d v="2014-09-30T00:00:00"/>
    <x v="0"/>
    <x v="8"/>
    <x v="277"/>
    <x v="20"/>
    <x v="0"/>
    <x v="0"/>
    <s v="Tops Green Bar Computer Printout Paper"/>
    <n v="48.94"/>
    <n v="1"/>
    <n v="24.47"/>
  </r>
  <r>
    <d v="2014-09-30T00:00:00"/>
    <x v="0"/>
    <x v="8"/>
    <x v="346"/>
    <x v="16"/>
    <x v="0"/>
    <x v="0"/>
    <s v="Xerox 217"/>
    <n v="15.55"/>
    <n v="3"/>
    <n v="5.44"/>
  </r>
  <r>
    <d v="2014-09-30T00:00:00"/>
    <x v="0"/>
    <x v="8"/>
    <x v="439"/>
    <x v="15"/>
    <x v="0"/>
    <x v="12"/>
    <s v="Holmes Odor Grabber"/>
    <n v="69.22"/>
    <n v="6"/>
    <n v="11.25"/>
  </r>
  <r>
    <d v="2014-09-30T00:00:00"/>
    <x v="0"/>
    <x v="8"/>
    <x v="440"/>
    <x v="22"/>
    <x v="0"/>
    <x v="3"/>
    <s v="DXL Angle-View Binders with Locking Rings by Samsill"/>
    <n v="43.18"/>
    <n v="7"/>
    <n v="13.49"/>
  </r>
  <r>
    <d v="2014-09-30T00:00:00"/>
    <x v="0"/>
    <x v="8"/>
    <x v="223"/>
    <x v="20"/>
    <x v="1"/>
    <x v="8"/>
    <s v="Master Caster Door Stop, Brown"/>
    <n v="15.24"/>
    <n v="3"/>
    <n v="5.18"/>
  </r>
  <r>
    <d v="2014-09-30T00:00:00"/>
    <x v="0"/>
    <x v="8"/>
    <x v="441"/>
    <x v="10"/>
    <x v="0"/>
    <x v="12"/>
    <s v="Eureka Sanitaire  Commercial Upright"/>
    <n v="795.41"/>
    <n v="6"/>
    <n v="59.66"/>
  </r>
  <r>
    <d v="2014-10-01T00:00:00"/>
    <x v="0"/>
    <x v="9"/>
    <x v="82"/>
    <x v="17"/>
    <x v="0"/>
    <x v="7"/>
    <s v="Sterling Rubber Bands by Alliance"/>
    <n v="4.71"/>
    <n v="1"/>
    <s v="0"/>
  </r>
  <r>
    <d v="2014-10-02T00:00:00"/>
    <x v="0"/>
    <x v="9"/>
    <x v="442"/>
    <x v="12"/>
    <x v="0"/>
    <x v="0"/>
    <s v="Adams Telephone Message Book W/Dividers/Space For Phone Numbers, 5 1/4&quot;X8 1/2&quot;, 300/Messages"/>
    <n v="9.41"/>
    <n v="2"/>
    <n v="3.41"/>
  </r>
  <r>
    <d v="2014-10-02T00:00:00"/>
    <x v="0"/>
    <x v="9"/>
    <x v="442"/>
    <x v="12"/>
    <x v="0"/>
    <x v="7"/>
    <s v="Staples"/>
    <n v="4.67"/>
    <n v="2"/>
    <n v="1.46"/>
  </r>
  <r>
    <d v="2014-10-02T00:00:00"/>
    <x v="0"/>
    <x v="9"/>
    <x v="442"/>
    <x v="12"/>
    <x v="2"/>
    <x v="6"/>
    <s v="Bose SoundLink Bluetooth Speaker"/>
    <n v="318.39999999999998"/>
    <n v="2"/>
    <n v="107.46"/>
  </r>
  <r>
    <d v="2014-10-02T00:00:00"/>
    <x v="0"/>
    <x v="9"/>
    <x v="442"/>
    <x v="12"/>
    <x v="0"/>
    <x v="10"/>
    <s v="Letter or Legal Size Expandable Poly String Tie Envelopes"/>
    <n v="12.77"/>
    <n v="6"/>
    <n v="4.63"/>
  </r>
  <r>
    <d v="2014-10-02T00:00:00"/>
    <x v="0"/>
    <x v="9"/>
    <x v="442"/>
    <x v="12"/>
    <x v="0"/>
    <x v="14"/>
    <s v="Stiletto Hand Letter Openers"/>
    <n v="15.36"/>
    <n v="2"/>
    <n v="-3.26"/>
  </r>
  <r>
    <d v="2014-10-02T00:00:00"/>
    <x v="0"/>
    <x v="9"/>
    <x v="442"/>
    <x v="12"/>
    <x v="2"/>
    <x v="6"/>
    <s v="Pyle PMP37LED"/>
    <n v="230.38"/>
    <n v="3"/>
    <n v="20.16"/>
  </r>
  <r>
    <d v="2014-10-02T00:00:00"/>
    <x v="0"/>
    <x v="9"/>
    <x v="442"/>
    <x v="12"/>
    <x v="2"/>
    <x v="9"/>
    <s v="Kingston Digital DataTraveler 16GB USB 2.0"/>
    <n v="7.16"/>
    <n v="1"/>
    <n v="-0.09"/>
  </r>
  <r>
    <d v="2014-10-03T00:00:00"/>
    <x v="0"/>
    <x v="9"/>
    <x v="443"/>
    <x v="1"/>
    <x v="1"/>
    <x v="5"/>
    <s v="Global High-Back Leather Tilter, Burgundy"/>
    <n v="258.27999999999997"/>
    <n v="3"/>
    <n v="-70.099999999999994"/>
  </r>
  <r>
    <d v="2014-10-03T00:00:00"/>
    <x v="0"/>
    <x v="9"/>
    <x v="444"/>
    <x v="3"/>
    <x v="1"/>
    <x v="13"/>
    <s v="Bevis Round Conference Room Tables and Bases"/>
    <n v="143.43"/>
    <n v="1"/>
    <n v="3.59"/>
  </r>
  <r>
    <d v="2014-10-03T00:00:00"/>
    <x v="0"/>
    <x v="9"/>
    <x v="444"/>
    <x v="3"/>
    <x v="1"/>
    <x v="5"/>
    <s v="Global Deluxe Stacking Chair, Gray"/>
    <n v="122.35"/>
    <n v="3"/>
    <n v="13.76"/>
  </r>
  <r>
    <d v="2014-10-03T00:00:00"/>
    <x v="0"/>
    <x v="9"/>
    <x v="421"/>
    <x v="25"/>
    <x v="0"/>
    <x v="2"/>
    <s v="Advantus Rolling Drawer Organizers"/>
    <n v="61.57"/>
    <n v="2"/>
    <n v="4.62"/>
  </r>
  <r>
    <d v="2014-10-03T00:00:00"/>
    <x v="0"/>
    <x v="9"/>
    <x v="421"/>
    <x v="25"/>
    <x v="0"/>
    <x v="4"/>
    <s v="DIXON Oriole Pencils"/>
    <n v="6.19"/>
    <n v="3"/>
    <n v="0.46"/>
  </r>
  <r>
    <d v="2014-10-03T00:00:00"/>
    <x v="0"/>
    <x v="9"/>
    <x v="445"/>
    <x v="10"/>
    <x v="0"/>
    <x v="4"/>
    <s v="Hunt Boston Vacuum Mount KS Pencil Sharpener"/>
    <n v="55.98"/>
    <n v="2"/>
    <n v="4.2"/>
  </r>
  <r>
    <d v="2014-10-03T00:00:00"/>
    <x v="0"/>
    <x v="9"/>
    <x v="445"/>
    <x v="10"/>
    <x v="0"/>
    <x v="10"/>
    <s v="Convenience Packs of Business Envelopes"/>
    <n v="14.48"/>
    <n v="5"/>
    <n v="4.8899999999999997"/>
  </r>
  <r>
    <d v="2014-10-03T00:00:00"/>
    <x v="0"/>
    <x v="9"/>
    <x v="445"/>
    <x v="10"/>
    <x v="2"/>
    <x v="9"/>
    <s v="Logitech G105 Gaming Keyboard"/>
    <n v="142.49"/>
    <n v="3"/>
    <n v="-3.56"/>
  </r>
  <r>
    <d v="2014-10-03T00:00:00"/>
    <x v="0"/>
    <x v="9"/>
    <x v="446"/>
    <x v="0"/>
    <x v="0"/>
    <x v="7"/>
    <s v="Colored Push Pins"/>
    <n v="4.34"/>
    <n v="3"/>
    <n v="0.87"/>
  </r>
  <r>
    <d v="2014-10-03T00:00:00"/>
    <x v="0"/>
    <x v="9"/>
    <x v="446"/>
    <x v="0"/>
    <x v="1"/>
    <x v="8"/>
    <s v="DAX Natural Wood-Tone Poster Frame"/>
    <n v="31.78"/>
    <n v="3"/>
    <n v="-19.07"/>
  </r>
  <r>
    <d v="2014-10-03T00:00:00"/>
    <x v="0"/>
    <x v="9"/>
    <x v="446"/>
    <x v="0"/>
    <x v="0"/>
    <x v="1"/>
    <s v="Smead Alpha-Z Color-Coded Second Alphabetical Labels and Starter Set"/>
    <n v="4.93"/>
    <n v="2"/>
    <n v="1.72"/>
  </r>
  <r>
    <d v="2014-10-03T00:00:00"/>
    <x v="0"/>
    <x v="9"/>
    <x v="446"/>
    <x v="0"/>
    <x v="0"/>
    <x v="3"/>
    <s v="Avery Hidden Tab Dividers for Binding Systems"/>
    <n v="1.79"/>
    <n v="3"/>
    <n v="-3.04"/>
  </r>
  <r>
    <d v="2014-10-03T00:00:00"/>
    <x v="0"/>
    <x v="9"/>
    <x v="446"/>
    <x v="0"/>
    <x v="0"/>
    <x v="7"/>
    <s v="Sterling Rubber Bands by Alliance"/>
    <n v="15.07"/>
    <n v="4"/>
    <n v="-3.77"/>
  </r>
  <r>
    <d v="2014-10-04T00:00:00"/>
    <x v="0"/>
    <x v="9"/>
    <x v="447"/>
    <x v="3"/>
    <x v="0"/>
    <x v="1"/>
    <s v="Avery 512"/>
    <n v="14.45"/>
    <n v="5"/>
    <n v="6.79"/>
  </r>
  <r>
    <d v="2014-10-04T00:00:00"/>
    <x v="0"/>
    <x v="9"/>
    <x v="447"/>
    <x v="3"/>
    <x v="0"/>
    <x v="3"/>
    <s v="GBC Recycled Regency Composition Covers"/>
    <n v="95.65"/>
    <n v="2"/>
    <n v="31.09"/>
  </r>
  <r>
    <d v="2014-10-04T00:00:00"/>
    <x v="0"/>
    <x v="9"/>
    <x v="448"/>
    <x v="22"/>
    <x v="0"/>
    <x v="1"/>
    <s v="Avery 519"/>
    <n v="29.24"/>
    <n v="4"/>
    <n v="13.74"/>
  </r>
  <r>
    <d v="2014-10-04T00:00:00"/>
    <x v="0"/>
    <x v="9"/>
    <x v="393"/>
    <x v="20"/>
    <x v="1"/>
    <x v="5"/>
    <s v="Office Star - Contemporary Task Swivel chair with Loop Arms, Charcoal"/>
    <n v="589.41"/>
    <n v="5"/>
    <n v="-6.55"/>
  </r>
  <r>
    <d v="2014-10-05T00:00:00"/>
    <x v="0"/>
    <x v="9"/>
    <x v="449"/>
    <x v="10"/>
    <x v="0"/>
    <x v="12"/>
    <s v="Belkin F5C206VTEL 6 Outlet Surge"/>
    <n v="91.92"/>
    <n v="5"/>
    <n v="11.49"/>
  </r>
  <r>
    <d v="2014-10-05T00:00:00"/>
    <x v="0"/>
    <x v="9"/>
    <x v="348"/>
    <x v="3"/>
    <x v="2"/>
    <x v="9"/>
    <s v="Plantronics Audio 478 Stereo USB Headset"/>
    <n v="99.98"/>
    <n v="2"/>
    <n v="34.99"/>
  </r>
  <r>
    <d v="2014-10-06T00:00:00"/>
    <x v="0"/>
    <x v="9"/>
    <x v="21"/>
    <x v="3"/>
    <x v="2"/>
    <x v="9"/>
    <s v="Imation USB 2.0 Swivel Flash Drive USB flash drive - 4 GB - Pink"/>
    <n v="9.09"/>
    <n v="3"/>
    <n v="1.91"/>
  </r>
  <r>
    <d v="2014-10-06T00:00:00"/>
    <x v="0"/>
    <x v="9"/>
    <x v="450"/>
    <x v="40"/>
    <x v="0"/>
    <x v="3"/>
    <s v="GBC VeloBinder Strips"/>
    <n v="15.36"/>
    <n v="2"/>
    <n v="7.68"/>
  </r>
  <r>
    <d v="2014-10-06T00:00:00"/>
    <x v="0"/>
    <x v="9"/>
    <x v="448"/>
    <x v="2"/>
    <x v="0"/>
    <x v="2"/>
    <s v="Tennsco Lockers, Gray"/>
    <n v="83.92"/>
    <n v="5"/>
    <n v="-13.64"/>
  </r>
  <r>
    <d v="2014-10-06T00:00:00"/>
    <x v="0"/>
    <x v="9"/>
    <x v="379"/>
    <x v="18"/>
    <x v="0"/>
    <x v="2"/>
    <s v="Fellowes Staxonsteel Drawer Files"/>
    <n v="386.34"/>
    <n v="2"/>
    <n v="54.09"/>
  </r>
  <r>
    <d v="2014-10-07T00:00:00"/>
    <x v="0"/>
    <x v="9"/>
    <x v="376"/>
    <x v="2"/>
    <x v="1"/>
    <x v="8"/>
    <s v="Seth Thomas 16&quot; Steel Case Clock"/>
    <n v="129.91999999999999"/>
    <n v="5"/>
    <n v="21.11"/>
  </r>
  <r>
    <d v="2014-10-07T00:00:00"/>
    <x v="0"/>
    <x v="9"/>
    <x v="130"/>
    <x v="0"/>
    <x v="0"/>
    <x v="2"/>
    <s v="Fellowes Personal Hanging Folder Files, Navy"/>
    <n v="107.44"/>
    <n v="10"/>
    <n v="10.74"/>
  </r>
  <r>
    <d v="2014-10-08T00:00:00"/>
    <x v="0"/>
    <x v="9"/>
    <x v="419"/>
    <x v="25"/>
    <x v="2"/>
    <x v="9"/>
    <s v="Maxell 74 Minute CDR, 10/Pack"/>
    <n v="23.47"/>
    <n v="3"/>
    <n v="4.99"/>
  </r>
  <r>
    <d v="2014-10-08T00:00:00"/>
    <x v="0"/>
    <x v="9"/>
    <x v="416"/>
    <x v="20"/>
    <x v="0"/>
    <x v="0"/>
    <s v="Xerox 197"/>
    <n v="123.92"/>
    <n v="4"/>
    <n v="55.76"/>
  </r>
  <r>
    <d v="2014-10-09T00:00:00"/>
    <x v="0"/>
    <x v="9"/>
    <x v="244"/>
    <x v="25"/>
    <x v="0"/>
    <x v="0"/>
    <s v="Eaton Premium Continuous-Feed Paper, 25% Cotton, Letter Size, White, 1000 Shts/Box"/>
    <n v="88.77"/>
    <n v="2"/>
    <n v="31.07"/>
  </r>
  <r>
    <d v="2014-10-09T00:00:00"/>
    <x v="0"/>
    <x v="9"/>
    <x v="373"/>
    <x v="3"/>
    <x v="0"/>
    <x v="4"/>
    <s v="Boston Heavy-Duty Trimline Electric Pencil Sharpeners"/>
    <n v="144.6"/>
    <n v="3"/>
    <n v="41.93"/>
  </r>
  <r>
    <d v="2014-10-09T00:00:00"/>
    <x v="0"/>
    <x v="9"/>
    <x v="373"/>
    <x v="3"/>
    <x v="2"/>
    <x v="6"/>
    <s v="iOttie HLCRIO102 Car Mount"/>
    <n v="15.99"/>
    <n v="1"/>
    <s v="-3"/>
  </r>
  <r>
    <d v="2014-10-10T00:00:00"/>
    <x v="0"/>
    <x v="9"/>
    <x v="451"/>
    <x v="3"/>
    <x v="1"/>
    <x v="5"/>
    <s v="Global Deluxe Stacking Chair, Gray"/>
    <n v="122.35"/>
    <n v="3"/>
    <n v="13.76"/>
  </r>
  <r>
    <d v="2014-10-10T00:00:00"/>
    <x v="0"/>
    <x v="9"/>
    <x v="451"/>
    <x v="3"/>
    <x v="0"/>
    <x v="10"/>
    <s v="#10- 4 1/8&quot; x 9 1/2&quot; Security-Tint Envelopes"/>
    <n v="15.28"/>
    <n v="2"/>
    <n v="7.49"/>
  </r>
  <r>
    <d v="2014-10-10T00:00:00"/>
    <x v="0"/>
    <x v="9"/>
    <x v="26"/>
    <x v="12"/>
    <x v="1"/>
    <x v="8"/>
    <s v="Westinghouse Clip-On Gooseneck Lamps"/>
    <n v="46.87"/>
    <n v="7"/>
    <n v="3.52"/>
  </r>
  <r>
    <d v="2014-10-10T00:00:00"/>
    <x v="0"/>
    <x v="9"/>
    <x v="71"/>
    <x v="0"/>
    <x v="2"/>
    <x v="6"/>
    <s v="Motorola Droid Maxx"/>
    <n v="719.95"/>
    <n v="6"/>
    <s v="72"/>
  </r>
  <r>
    <d v="2014-10-10T00:00:00"/>
    <x v="0"/>
    <x v="9"/>
    <x v="71"/>
    <x v="0"/>
    <x v="2"/>
    <x v="6"/>
    <s v="Cisco 8x8 Inc. 6753i IP Business Phone System"/>
    <n v="755.94"/>
    <n v="7"/>
    <n v="66.150000000000006"/>
  </r>
  <r>
    <d v="2014-10-10T00:00:00"/>
    <x v="0"/>
    <x v="9"/>
    <x v="71"/>
    <x v="0"/>
    <x v="0"/>
    <x v="3"/>
    <s v="GBC Personal VeloBind Strips"/>
    <n v="11.98"/>
    <n v="5"/>
    <n v="-19.170000000000002"/>
  </r>
  <r>
    <d v="2014-10-10T00:00:00"/>
    <x v="0"/>
    <x v="9"/>
    <x v="71"/>
    <x v="0"/>
    <x v="0"/>
    <x v="3"/>
    <s v="Avery Non-Stick Binders"/>
    <n v="0.9"/>
    <n v="1"/>
    <n v="-1.57"/>
  </r>
  <r>
    <d v="2014-10-10T00:00:00"/>
    <x v="0"/>
    <x v="9"/>
    <x v="77"/>
    <x v="10"/>
    <x v="2"/>
    <x v="15"/>
    <s v="Hewlett-Packard Deskjet F4180 All-in-One Color Ink-jet - Printer / copier / scanner"/>
    <n v="101.99"/>
    <n v="2"/>
    <n v="-71.400000000000006"/>
  </r>
  <r>
    <d v="2014-10-10T00:00:00"/>
    <x v="0"/>
    <x v="9"/>
    <x v="77"/>
    <x v="10"/>
    <x v="0"/>
    <x v="3"/>
    <s v="Premier Elliptical Ring Binder, Black"/>
    <n v="18.260000000000002"/>
    <n v="2"/>
    <n v="-13.39"/>
  </r>
  <r>
    <d v="2014-10-10T00:00:00"/>
    <x v="0"/>
    <x v="9"/>
    <x v="452"/>
    <x v="31"/>
    <x v="0"/>
    <x v="4"/>
    <s v="Dixon Ticonderoga Core-Lock Colored Pencils, 48-Color Set"/>
    <n v="255.85"/>
    <n v="7"/>
    <n v="112.57"/>
  </r>
  <r>
    <d v="2014-10-11T00:00:00"/>
    <x v="0"/>
    <x v="9"/>
    <x v="453"/>
    <x v="2"/>
    <x v="0"/>
    <x v="2"/>
    <s v="Fellowes High-Stak Drawer Files"/>
    <n v="281.89999999999998"/>
    <n v="2"/>
    <n v="10.57"/>
  </r>
  <r>
    <d v="2014-10-11T00:00:00"/>
    <x v="0"/>
    <x v="9"/>
    <x v="453"/>
    <x v="2"/>
    <x v="0"/>
    <x v="10"/>
    <s v="Airmail Envelopes"/>
    <n v="201.43"/>
    <n v="3"/>
    <n v="67.98"/>
  </r>
  <r>
    <d v="2014-10-11T00:00:00"/>
    <x v="0"/>
    <x v="9"/>
    <x v="222"/>
    <x v="22"/>
    <x v="1"/>
    <x v="8"/>
    <s v="DAX Cubicle Frames - 8x10"/>
    <n v="63.47"/>
    <n v="11"/>
    <n v="19.04"/>
  </r>
  <r>
    <d v="2014-10-11T00:00:00"/>
    <x v="0"/>
    <x v="9"/>
    <x v="222"/>
    <x v="22"/>
    <x v="2"/>
    <x v="9"/>
    <s v="WD My Passport Ultra 1TB Portable External Hard Drive"/>
    <s v="345"/>
    <n v="5"/>
    <n v="58.65"/>
  </r>
  <r>
    <d v="2014-10-11T00:00:00"/>
    <x v="0"/>
    <x v="9"/>
    <x v="454"/>
    <x v="3"/>
    <x v="0"/>
    <x v="2"/>
    <s v="Iris Project Case"/>
    <n v="31.92"/>
    <n v="4"/>
    <n v="8.3000000000000007"/>
  </r>
  <r>
    <d v="2014-10-11T00:00:00"/>
    <x v="0"/>
    <x v="9"/>
    <x v="454"/>
    <x v="3"/>
    <x v="1"/>
    <x v="5"/>
    <s v="Global Enterprise Series Seating High-Back Swivel/Tilt Chairs"/>
    <n v="433.57"/>
    <n v="2"/>
    <n v="-65.040000000000006"/>
  </r>
  <r>
    <d v="2014-10-11T00:00:00"/>
    <x v="0"/>
    <x v="9"/>
    <x v="159"/>
    <x v="13"/>
    <x v="0"/>
    <x v="1"/>
    <s v="Self-Adhesive Address Labels for Typewriters by Universal"/>
    <n v="7.31"/>
    <n v="1"/>
    <n v="3.44"/>
  </r>
  <r>
    <d v="2014-10-11T00:00:00"/>
    <x v="0"/>
    <x v="9"/>
    <x v="159"/>
    <x v="13"/>
    <x v="1"/>
    <x v="8"/>
    <s v="Eldon Pizzaz Desk Accessories"/>
    <n v="8.92"/>
    <n v="4"/>
    <n v="3.92"/>
  </r>
  <r>
    <d v="2014-10-11T00:00:00"/>
    <x v="0"/>
    <x v="9"/>
    <x v="83"/>
    <x v="3"/>
    <x v="0"/>
    <x v="10"/>
    <s v="#10- 4 1/8&quot; x 9 1/2&quot; Security-Tint Envelopes"/>
    <n v="7.64"/>
    <n v="1"/>
    <n v="3.74"/>
  </r>
  <r>
    <d v="2014-10-12T00:00:00"/>
    <x v="0"/>
    <x v="9"/>
    <x v="416"/>
    <x v="3"/>
    <x v="0"/>
    <x v="4"/>
    <s v="Premium Writing Pencils, Soft, #2 by Central Association for the Blind"/>
    <n v="14.9"/>
    <n v="5"/>
    <n v="4.17"/>
  </r>
  <r>
    <d v="2014-10-12T00:00:00"/>
    <x v="0"/>
    <x v="9"/>
    <x v="416"/>
    <x v="3"/>
    <x v="0"/>
    <x v="2"/>
    <s v="Sortfiler Multipurpose Personal File Organizer, Black"/>
    <n v="21.39"/>
    <n v="1"/>
    <n v="6.2"/>
  </r>
  <r>
    <d v="2014-10-12T00:00:00"/>
    <x v="0"/>
    <x v="9"/>
    <x v="455"/>
    <x v="1"/>
    <x v="0"/>
    <x v="14"/>
    <s v="Acme Hot Forged Carbon Steel Scissors with Nickel-Plated Handles, 3 7/8&quot; Cut, 8&quot;L"/>
    <n v="22.24"/>
    <n v="2"/>
    <n v="2.5"/>
  </r>
  <r>
    <d v="2014-10-13T00:00:00"/>
    <x v="0"/>
    <x v="9"/>
    <x v="456"/>
    <x v="22"/>
    <x v="0"/>
    <x v="4"/>
    <s v="Newell 32"/>
    <n v="11.52"/>
    <n v="4"/>
    <n v="3.23"/>
  </r>
  <r>
    <d v="2014-10-13T00:00:00"/>
    <x v="0"/>
    <x v="9"/>
    <x v="456"/>
    <x v="22"/>
    <x v="1"/>
    <x v="13"/>
    <s v="Bevis Round Bullnose 29&quot; High Table Top"/>
    <n v="1298.55"/>
    <n v="5"/>
    <n v="311.64999999999998"/>
  </r>
  <r>
    <d v="2014-10-13T00:00:00"/>
    <x v="0"/>
    <x v="9"/>
    <x v="456"/>
    <x v="22"/>
    <x v="0"/>
    <x v="12"/>
    <s v="Belkin F9G930V10-GRY 9 Outlet Surge"/>
    <n v="213.92"/>
    <n v="4"/>
    <n v="62.04"/>
  </r>
  <r>
    <d v="2014-10-13T00:00:00"/>
    <x v="0"/>
    <x v="9"/>
    <x v="456"/>
    <x v="22"/>
    <x v="2"/>
    <x v="9"/>
    <s v="Sony 16GB Class 10 Micro SDHC R40 Memory Card"/>
    <n v="25.78"/>
    <n v="2"/>
    <n v="2.58"/>
  </r>
  <r>
    <d v="2014-10-13T00:00:00"/>
    <x v="0"/>
    <x v="9"/>
    <x v="44"/>
    <x v="23"/>
    <x v="1"/>
    <x v="5"/>
    <s v="Global High-Back Leather Tilter, Burgundy"/>
    <n v="245.98"/>
    <n v="2"/>
    <n v="27.06"/>
  </r>
  <r>
    <d v="2014-10-13T00:00:00"/>
    <x v="0"/>
    <x v="9"/>
    <x v="44"/>
    <x v="23"/>
    <x v="0"/>
    <x v="3"/>
    <s v="Flexible Leather- Look Classic Collection Ring Binder"/>
    <n v="18.940000000000001"/>
    <n v="1"/>
    <n v="9.4700000000000006"/>
  </r>
  <r>
    <d v="2014-10-13T00:00:00"/>
    <x v="0"/>
    <x v="9"/>
    <x v="457"/>
    <x v="20"/>
    <x v="0"/>
    <x v="3"/>
    <s v="Recycled Pressboard Report Cover with Reinforced Top Hinge"/>
    <n v="7.75"/>
    <n v="3"/>
    <n v="2.81"/>
  </r>
  <r>
    <d v="2014-10-13T00:00:00"/>
    <x v="0"/>
    <x v="9"/>
    <x v="415"/>
    <x v="6"/>
    <x v="0"/>
    <x v="10"/>
    <s v="Pastel Pink Envelopes"/>
    <n v="36.4"/>
    <n v="5"/>
    <n v="17.47"/>
  </r>
  <r>
    <d v="2014-10-13T00:00:00"/>
    <x v="0"/>
    <x v="9"/>
    <x v="415"/>
    <x v="6"/>
    <x v="2"/>
    <x v="9"/>
    <s v="SanDisk Cruzer 16 GB USB Flash Drive"/>
    <n v="22.96"/>
    <n v="2"/>
    <n v="4.3600000000000003"/>
  </r>
  <r>
    <d v="2014-10-13T00:00:00"/>
    <x v="0"/>
    <x v="9"/>
    <x v="415"/>
    <x v="6"/>
    <x v="0"/>
    <x v="2"/>
    <s v="Space Solutions Industrial Galvanized Steel Shelving."/>
    <n v="315.2"/>
    <n v="4"/>
    <n v="6.3"/>
  </r>
  <r>
    <d v="2014-10-13T00:00:00"/>
    <x v="0"/>
    <x v="9"/>
    <x v="415"/>
    <x v="6"/>
    <x v="0"/>
    <x v="3"/>
    <s v="Wilson Jones Standard D-Ring Binders"/>
    <n v="15.18"/>
    <n v="3"/>
    <n v="7.13"/>
  </r>
  <r>
    <d v="2014-10-14T00:00:00"/>
    <x v="0"/>
    <x v="9"/>
    <x v="458"/>
    <x v="38"/>
    <x v="0"/>
    <x v="3"/>
    <s v="Avery Metallic Poly Binders"/>
    <n v="22.92"/>
    <n v="4"/>
    <s v="11"/>
  </r>
  <r>
    <d v="2014-10-14T00:00:00"/>
    <x v="0"/>
    <x v="9"/>
    <x v="458"/>
    <x v="38"/>
    <x v="0"/>
    <x v="2"/>
    <s v="Fellowes Bankers Box Recycled Super Stor/Drawer"/>
    <n v="269.89999999999998"/>
    <n v="5"/>
    <n v="16.190000000000001"/>
  </r>
  <r>
    <d v="2014-10-14T00:00:00"/>
    <x v="0"/>
    <x v="9"/>
    <x v="459"/>
    <x v="0"/>
    <x v="0"/>
    <x v="12"/>
    <s v="Hoover Replacement Belts For Soft Guard &amp; Commercial Ltweight Upright Vacs, 2/Pk"/>
    <n v="3.16"/>
    <n v="4"/>
    <n v="-8.5299999999999994"/>
  </r>
  <r>
    <d v="2014-10-14T00:00:00"/>
    <x v="0"/>
    <x v="9"/>
    <x v="459"/>
    <x v="0"/>
    <x v="2"/>
    <x v="16"/>
    <s v="Hewlett Packard 610 Color Digital Copier / Printer"/>
    <n v="1999.96"/>
    <n v="5"/>
    <n v="624.99"/>
  </r>
  <r>
    <d v="2014-10-14T00:00:00"/>
    <x v="0"/>
    <x v="9"/>
    <x v="32"/>
    <x v="1"/>
    <x v="0"/>
    <x v="0"/>
    <s v="Xerox 1951"/>
    <n v="322.19"/>
    <n v="13"/>
    <n v="100.69"/>
  </r>
  <r>
    <d v="2014-10-14T00:00:00"/>
    <x v="0"/>
    <x v="9"/>
    <x v="32"/>
    <x v="1"/>
    <x v="0"/>
    <x v="3"/>
    <s v="Pressboard Covers with Storage Hooks, 9 1/2&quot; x 11&quot;, Light Blue"/>
    <n v="2.95"/>
    <n v="3"/>
    <n v="-4.8600000000000003"/>
  </r>
  <r>
    <d v="2014-10-14T00:00:00"/>
    <x v="0"/>
    <x v="9"/>
    <x v="32"/>
    <x v="1"/>
    <x v="0"/>
    <x v="0"/>
    <s v="Xerox 1903"/>
    <n v="19.14"/>
    <n v="4"/>
    <n v="6.94"/>
  </r>
  <r>
    <d v="2014-10-14T00:00:00"/>
    <x v="0"/>
    <x v="9"/>
    <x v="460"/>
    <x v="32"/>
    <x v="2"/>
    <x v="9"/>
    <s v="WD My Passport Ultra 500GB Portable External Hard Drive"/>
    <s v="177"/>
    <n v="3"/>
    <n v="30.09"/>
  </r>
  <r>
    <d v="2014-10-14T00:00:00"/>
    <x v="0"/>
    <x v="9"/>
    <x v="460"/>
    <x v="32"/>
    <x v="0"/>
    <x v="2"/>
    <s v="SimpliFile Personal File, Black Granite, 15w x 6-15/16d x 11-1/4h"/>
    <n v="79.45"/>
    <n v="7"/>
    <n v="22.25"/>
  </r>
  <r>
    <d v="2014-10-14T00:00:00"/>
    <x v="0"/>
    <x v="9"/>
    <x v="460"/>
    <x v="32"/>
    <x v="1"/>
    <x v="5"/>
    <s v="Office Star - Ergonomic Mid Back Chair with 2-Way Adjustable Arms"/>
    <n v="1628.82"/>
    <n v="9"/>
    <n v="260.61"/>
  </r>
  <r>
    <d v="2014-10-15T00:00:00"/>
    <x v="0"/>
    <x v="9"/>
    <x v="275"/>
    <x v="16"/>
    <x v="1"/>
    <x v="8"/>
    <s v="Executive Impressions 13&quot; Clairmont Wall Clock"/>
    <n v="15.38"/>
    <n v="1"/>
    <n v="4.04"/>
  </r>
  <r>
    <d v="2014-10-15T00:00:00"/>
    <x v="0"/>
    <x v="9"/>
    <x v="461"/>
    <x v="10"/>
    <x v="1"/>
    <x v="5"/>
    <s v="Global Italian Leather Office Chair"/>
    <n v="183.37"/>
    <n v="2"/>
    <n v="-7.86"/>
  </r>
  <r>
    <d v="2014-10-15T00:00:00"/>
    <x v="0"/>
    <x v="9"/>
    <x v="461"/>
    <x v="10"/>
    <x v="0"/>
    <x v="0"/>
    <s v="Xerox 1897"/>
    <n v="7.97"/>
    <n v="2"/>
    <n v="2.89"/>
  </r>
  <r>
    <d v="2014-10-16T00:00:00"/>
    <x v="0"/>
    <x v="9"/>
    <x v="462"/>
    <x v="3"/>
    <x v="0"/>
    <x v="3"/>
    <s v="Avery Non-Stick Heavy Duty View Round Locking Ring Binders"/>
    <n v="14.35"/>
    <n v="3"/>
    <n v="5.0199999999999996"/>
  </r>
  <r>
    <d v="2014-10-16T00:00:00"/>
    <x v="0"/>
    <x v="9"/>
    <x v="462"/>
    <x v="3"/>
    <x v="2"/>
    <x v="9"/>
    <s v="Logitech Illuminated - Keyboard"/>
    <n v="179.97"/>
    <n v="3"/>
    <n v="86.39"/>
  </r>
  <r>
    <d v="2014-10-17T00:00:00"/>
    <x v="0"/>
    <x v="9"/>
    <x v="463"/>
    <x v="0"/>
    <x v="0"/>
    <x v="3"/>
    <s v="GBC Standard Recycled Report Covers, Clear Plastic Sheets"/>
    <n v="10.78"/>
    <n v="5"/>
    <n v="-17.25"/>
  </r>
  <r>
    <d v="2014-10-17T00:00:00"/>
    <x v="0"/>
    <x v="9"/>
    <x v="463"/>
    <x v="0"/>
    <x v="2"/>
    <x v="9"/>
    <s v="Case Logic 2.4GHz Wireless Keyboard"/>
    <n v="119.98"/>
    <n v="3"/>
    <s v="-18"/>
  </r>
  <r>
    <d v="2014-10-17T00:00:00"/>
    <x v="0"/>
    <x v="9"/>
    <x v="438"/>
    <x v="0"/>
    <x v="1"/>
    <x v="8"/>
    <s v="G.E. Longer-Life Indoor Recessed Floodlight Bulbs"/>
    <n v="5.31"/>
    <n v="2"/>
    <n v="-1.59"/>
  </r>
  <r>
    <d v="2014-10-18T00:00:00"/>
    <x v="0"/>
    <x v="9"/>
    <x v="464"/>
    <x v="33"/>
    <x v="0"/>
    <x v="2"/>
    <s v="Gould Plastics 18-Pocket Panel Bin, 34w x 5-1/4d x 20-1/2h"/>
    <n v="275.97000000000003"/>
    <n v="3"/>
    <n v="11.04"/>
  </r>
  <r>
    <d v="2014-10-18T00:00:00"/>
    <x v="0"/>
    <x v="9"/>
    <x v="464"/>
    <x v="33"/>
    <x v="2"/>
    <x v="6"/>
    <s v="Avaya IP Phone 1140E VoIP phone"/>
    <n v="1394.95"/>
    <n v="5"/>
    <n v="362.69"/>
  </r>
  <r>
    <d v="2014-10-18T00:00:00"/>
    <x v="0"/>
    <x v="9"/>
    <x v="464"/>
    <x v="33"/>
    <x v="1"/>
    <x v="5"/>
    <s v="Global Wood Trimmed Manager's Task Chair, Khaki"/>
    <n v="545.88"/>
    <n v="6"/>
    <n v="70.959999999999994"/>
  </r>
  <r>
    <d v="2014-10-18T00:00:00"/>
    <x v="0"/>
    <x v="9"/>
    <x v="150"/>
    <x v="2"/>
    <x v="0"/>
    <x v="10"/>
    <s v="White Business Envelopes with Contemporary Seam, Recycled White Business Envelopes"/>
    <n v="52.51"/>
    <n v="6"/>
    <n v="19.690000000000001"/>
  </r>
  <r>
    <d v="2014-10-18T00:00:00"/>
    <x v="0"/>
    <x v="9"/>
    <x v="150"/>
    <x v="2"/>
    <x v="0"/>
    <x v="2"/>
    <s v="Eldon Base for stackable storage shelf, platinum"/>
    <n v="186.91"/>
    <n v="6"/>
    <n v="-35.049999999999997"/>
  </r>
  <r>
    <d v="2014-10-18T00:00:00"/>
    <x v="0"/>
    <x v="9"/>
    <x v="150"/>
    <x v="2"/>
    <x v="0"/>
    <x v="0"/>
    <s v="Adams &quot;While You Were Out&quot; Message Pads"/>
    <n v="10.050000000000001"/>
    <n v="4"/>
    <n v="3.14"/>
  </r>
  <r>
    <d v="2014-10-18T00:00:00"/>
    <x v="0"/>
    <x v="9"/>
    <x v="465"/>
    <x v="13"/>
    <x v="1"/>
    <x v="5"/>
    <s v="Office Star Flex Back Scooter Chair with Aluminum Finish Frame"/>
    <n v="605.34"/>
    <n v="6"/>
    <n v="145.28"/>
  </r>
  <r>
    <d v="2014-10-18T00:00:00"/>
    <x v="0"/>
    <x v="9"/>
    <x v="466"/>
    <x v="22"/>
    <x v="0"/>
    <x v="0"/>
    <s v="Xerox 1925"/>
    <n v="61.96"/>
    <n v="2"/>
    <n v="27.88"/>
  </r>
  <r>
    <d v="2014-10-18T00:00:00"/>
    <x v="0"/>
    <x v="9"/>
    <x v="466"/>
    <x v="22"/>
    <x v="0"/>
    <x v="3"/>
    <s v="Computer Printout Index Tabs"/>
    <n v="1.34"/>
    <n v="1"/>
    <n v="0.47"/>
  </r>
  <r>
    <d v="2014-10-19T00:00:00"/>
    <x v="0"/>
    <x v="9"/>
    <x v="467"/>
    <x v="3"/>
    <x v="0"/>
    <x v="0"/>
    <s v="Spiral Phone Message Books with Labels by Adams"/>
    <n v="13.44"/>
    <n v="3"/>
    <n v="6.59"/>
  </r>
  <r>
    <d v="2014-10-19T00:00:00"/>
    <x v="0"/>
    <x v="9"/>
    <x v="468"/>
    <x v="3"/>
    <x v="0"/>
    <x v="3"/>
    <s v="Accohide Poly Flexible Ring Binders"/>
    <n v="2.99"/>
    <n v="1"/>
    <n v="1.1200000000000001"/>
  </r>
  <r>
    <d v="2014-10-19T00:00:00"/>
    <x v="0"/>
    <x v="9"/>
    <x v="468"/>
    <x v="3"/>
    <x v="0"/>
    <x v="3"/>
    <s v="Avery Durable Slant Ring Binders With Label Holder"/>
    <n v="20.059999999999999"/>
    <n v="6"/>
    <n v="7.02"/>
  </r>
  <r>
    <d v="2014-10-19T00:00:00"/>
    <x v="0"/>
    <x v="9"/>
    <x v="468"/>
    <x v="3"/>
    <x v="0"/>
    <x v="0"/>
    <s v="Xerox 1917"/>
    <n v="146.72999999999999"/>
    <n v="3"/>
    <n v="68.959999999999994"/>
  </r>
  <r>
    <d v="2014-10-19T00:00:00"/>
    <x v="0"/>
    <x v="9"/>
    <x v="468"/>
    <x v="3"/>
    <x v="0"/>
    <x v="1"/>
    <s v="Avery 480"/>
    <n v="18.75"/>
    <n v="5"/>
    <s v="9"/>
  </r>
  <r>
    <d v="2014-10-19T00:00:00"/>
    <x v="0"/>
    <x v="9"/>
    <x v="468"/>
    <x v="3"/>
    <x v="2"/>
    <x v="6"/>
    <s v="Panasonic KX TS208W Corded phone"/>
    <n v="117.58"/>
    <n v="3"/>
    <n v="11.76"/>
  </r>
  <r>
    <d v="2014-10-19T00:00:00"/>
    <x v="0"/>
    <x v="9"/>
    <x v="469"/>
    <x v="3"/>
    <x v="2"/>
    <x v="6"/>
    <s v="RCA Visys Integrated PBX 8-Line Router"/>
    <n v="321.55"/>
    <n v="6"/>
    <n v="20.100000000000001"/>
  </r>
  <r>
    <d v="2014-10-20T00:00:00"/>
    <x v="0"/>
    <x v="9"/>
    <x v="99"/>
    <x v="14"/>
    <x v="0"/>
    <x v="2"/>
    <s v="Gould Plastics 9-Pocket Panel Bin, 18-3/8w x 5-1/4d x 20-1/2h, Black"/>
    <n v="211.96"/>
    <n v="4"/>
    <n v="8.48"/>
  </r>
  <r>
    <d v="2014-10-20T00:00:00"/>
    <x v="0"/>
    <x v="9"/>
    <x v="470"/>
    <x v="15"/>
    <x v="1"/>
    <x v="13"/>
    <s v="Lesro Round Back Collection Coffee Table, End Table"/>
    <n v="328.59"/>
    <n v="3"/>
    <n v="-147.87"/>
  </r>
  <r>
    <d v="2014-10-20T00:00:00"/>
    <x v="0"/>
    <x v="9"/>
    <x v="470"/>
    <x v="15"/>
    <x v="0"/>
    <x v="2"/>
    <s v="Contico 72&quot;H Heavy-Duty Storage System"/>
    <n v="98.35"/>
    <n v="3"/>
    <n v="-24.59"/>
  </r>
  <r>
    <d v="2014-10-20T00:00:00"/>
    <x v="0"/>
    <x v="9"/>
    <x v="471"/>
    <x v="1"/>
    <x v="2"/>
    <x v="9"/>
    <s v="Logitech Wireless Performance Mouse MX for PC and Mac"/>
    <n v="319.97000000000003"/>
    <n v="4"/>
    <n v="71.989999999999995"/>
  </r>
  <r>
    <d v="2014-10-20T00:00:00"/>
    <x v="0"/>
    <x v="9"/>
    <x v="471"/>
    <x v="1"/>
    <x v="0"/>
    <x v="2"/>
    <s v="24 Capacity Maxi Data Binder Racks, Pearl"/>
    <n v="505.32"/>
    <n v="3"/>
    <n v="31.58"/>
  </r>
  <r>
    <d v="2014-10-20T00:00:00"/>
    <x v="0"/>
    <x v="9"/>
    <x v="471"/>
    <x v="1"/>
    <x v="0"/>
    <x v="0"/>
    <s v="Wirebound Voice Message Log Book"/>
    <n v="3.81"/>
    <n v="1"/>
    <n v="1.24"/>
  </r>
  <r>
    <d v="2014-10-20T00:00:00"/>
    <x v="0"/>
    <x v="9"/>
    <x v="471"/>
    <x v="1"/>
    <x v="0"/>
    <x v="3"/>
    <s v="Satellite Sectional Post Binders"/>
    <n v="8.68"/>
    <n v="1"/>
    <n v="-14.76"/>
  </r>
  <r>
    <d v="2014-10-20T00:00:00"/>
    <x v="0"/>
    <x v="9"/>
    <x v="471"/>
    <x v="1"/>
    <x v="0"/>
    <x v="1"/>
    <s v="Avery 4027 File Folder Labels for Dot Matrix Printers, 5000 Labels per Box, White"/>
    <n v="24.42"/>
    <n v="1"/>
    <n v="7.94"/>
  </r>
  <r>
    <d v="2014-10-21T00:00:00"/>
    <x v="0"/>
    <x v="9"/>
    <x v="463"/>
    <x v="10"/>
    <x v="0"/>
    <x v="12"/>
    <s v="Fellowes Superior 10 Outlet Split Surge Protector"/>
    <n v="121.79"/>
    <n v="4"/>
    <n v="13.7"/>
  </r>
  <r>
    <d v="2014-10-21T00:00:00"/>
    <x v="0"/>
    <x v="9"/>
    <x v="463"/>
    <x v="10"/>
    <x v="1"/>
    <x v="13"/>
    <s v="Hon Practical Foundations 30 x 60 Training Table, Light Gray/Charcoal"/>
    <n v="409.59"/>
    <n v="3"/>
    <n v="-122.88"/>
  </r>
  <r>
    <d v="2014-10-21T00:00:00"/>
    <x v="0"/>
    <x v="9"/>
    <x v="472"/>
    <x v="3"/>
    <x v="0"/>
    <x v="3"/>
    <s v="Plastic Binding Combs"/>
    <n v="36.36"/>
    <n v="3"/>
    <n v="12.27"/>
  </r>
  <r>
    <d v="2014-10-21T00:00:00"/>
    <x v="0"/>
    <x v="9"/>
    <x v="136"/>
    <x v="6"/>
    <x v="0"/>
    <x v="2"/>
    <s v="Eldon Base for stackable storage shelf, platinum"/>
    <n v="194.7"/>
    <n v="5"/>
    <n v="9.74"/>
  </r>
  <r>
    <d v="2014-10-21T00:00:00"/>
    <x v="0"/>
    <x v="9"/>
    <x v="136"/>
    <x v="6"/>
    <x v="1"/>
    <x v="13"/>
    <s v="Hon 2111 Invitation Series Straight Table"/>
    <n v="591.32000000000005"/>
    <n v="4"/>
    <n v="112.35"/>
  </r>
  <r>
    <d v="2014-10-21T00:00:00"/>
    <x v="0"/>
    <x v="9"/>
    <x v="136"/>
    <x v="6"/>
    <x v="0"/>
    <x v="4"/>
    <s v="SANFORD Liquid Accent Tank-Style Highlighters"/>
    <n v="2.84"/>
    <n v="1"/>
    <n v="0.88"/>
  </r>
  <r>
    <d v="2014-10-22T00:00:00"/>
    <x v="0"/>
    <x v="9"/>
    <x v="473"/>
    <x v="10"/>
    <x v="1"/>
    <x v="8"/>
    <s v="Seth Thomas 14&quot; Putty-Colored Wall Clock"/>
    <n v="93.89"/>
    <n v="4"/>
    <n v="12.91"/>
  </r>
  <r>
    <d v="2014-10-22T00:00:00"/>
    <x v="0"/>
    <x v="9"/>
    <x v="430"/>
    <x v="8"/>
    <x v="1"/>
    <x v="8"/>
    <s v="Tenex Chairmats For Use with Hard Floors"/>
    <n v="129.91999999999999"/>
    <n v="4"/>
    <n v="10.39"/>
  </r>
  <r>
    <d v="2014-10-24T00:00:00"/>
    <x v="0"/>
    <x v="9"/>
    <x v="474"/>
    <x v="16"/>
    <x v="0"/>
    <x v="0"/>
    <s v="Xerox 210"/>
    <n v="10.37"/>
    <n v="2"/>
    <n v="3.63"/>
  </r>
  <r>
    <d v="2014-10-24T00:00:00"/>
    <x v="0"/>
    <x v="9"/>
    <x v="158"/>
    <x v="3"/>
    <x v="0"/>
    <x v="3"/>
    <s v="Avery Premier Heavy-Duty Binder with Round Locking Rings"/>
    <n v="34.270000000000003"/>
    <n v="3"/>
    <n v="11.14"/>
  </r>
  <r>
    <d v="2014-10-24T00:00:00"/>
    <x v="0"/>
    <x v="9"/>
    <x v="358"/>
    <x v="9"/>
    <x v="0"/>
    <x v="7"/>
    <s v="Advantus Map Pennant Flags and Round Head Tacks"/>
    <n v="11.85"/>
    <n v="3"/>
    <n v="3.79"/>
  </r>
  <r>
    <d v="2014-10-25T00:00:00"/>
    <x v="0"/>
    <x v="9"/>
    <x v="160"/>
    <x v="3"/>
    <x v="0"/>
    <x v="3"/>
    <s v="GBC VeloBind Cover Sets"/>
    <n v="49.41"/>
    <n v="4"/>
    <n v="18.53"/>
  </r>
  <r>
    <d v="2014-10-25T00:00:00"/>
    <x v="0"/>
    <x v="9"/>
    <x v="216"/>
    <x v="2"/>
    <x v="2"/>
    <x v="9"/>
    <s v="Memorex 25GB 6X Branded Blu-Ray Recordable Disc, 15/Pack"/>
    <n v="40.78"/>
    <n v="3"/>
    <n v="0.51"/>
  </r>
  <r>
    <d v="2014-10-25T00:00:00"/>
    <x v="0"/>
    <x v="9"/>
    <x v="216"/>
    <x v="2"/>
    <x v="0"/>
    <x v="3"/>
    <s v="GBC Twin Loop Wire Binding Elements, 9/16&quot; Spine, Black"/>
    <n v="13.7"/>
    <n v="3"/>
    <n v="-9.59"/>
  </r>
  <r>
    <d v="2014-10-26T00:00:00"/>
    <x v="0"/>
    <x v="9"/>
    <x v="475"/>
    <x v="22"/>
    <x v="1"/>
    <x v="8"/>
    <s v="Tenex Chairmats For Use With Carpeted Floors"/>
    <n v="63.92"/>
    <n v="4"/>
    <n v="3.2"/>
  </r>
  <r>
    <d v="2014-10-26T00:00:00"/>
    <x v="0"/>
    <x v="9"/>
    <x v="475"/>
    <x v="22"/>
    <x v="2"/>
    <x v="6"/>
    <s v="Vtech CS6719"/>
    <n v="383.96"/>
    <n v="5"/>
    <n v="38.4"/>
  </r>
  <r>
    <d v="2014-10-27T00:00:00"/>
    <x v="0"/>
    <x v="9"/>
    <x v="476"/>
    <x v="25"/>
    <x v="0"/>
    <x v="0"/>
    <s v="Xerox 2"/>
    <n v="10.37"/>
    <n v="2"/>
    <n v="3.63"/>
  </r>
  <r>
    <d v="2014-10-27T00:00:00"/>
    <x v="0"/>
    <x v="9"/>
    <x v="476"/>
    <x v="25"/>
    <x v="0"/>
    <x v="0"/>
    <s v="Easy-staple paper"/>
    <n v="11.95"/>
    <n v="3"/>
    <n v="4.03"/>
  </r>
  <r>
    <d v="2014-10-28T00:00:00"/>
    <x v="0"/>
    <x v="9"/>
    <x v="477"/>
    <x v="3"/>
    <x v="0"/>
    <x v="3"/>
    <s v="Avery Non-Stick Binders"/>
    <n v="7.18"/>
    <n v="2"/>
    <n v="2.25"/>
  </r>
  <r>
    <d v="2014-10-28T00:00:00"/>
    <x v="0"/>
    <x v="9"/>
    <x v="477"/>
    <x v="3"/>
    <x v="0"/>
    <x v="14"/>
    <s v="Serrated Blade or Curved Handle Hand Letter Openers"/>
    <n v="6.28"/>
    <n v="2"/>
    <n v="0.06"/>
  </r>
  <r>
    <d v="2014-10-28T00:00:00"/>
    <x v="0"/>
    <x v="9"/>
    <x v="477"/>
    <x v="3"/>
    <x v="0"/>
    <x v="14"/>
    <s v="Premier Automatic Letter Opener"/>
    <n v="480.74"/>
    <n v="2"/>
    <n v="14.42"/>
  </r>
  <r>
    <d v="2014-10-28T00:00:00"/>
    <x v="0"/>
    <x v="9"/>
    <x v="477"/>
    <x v="3"/>
    <x v="1"/>
    <x v="11"/>
    <s v="O'Sullivan Living Dimensions 2-Shelf Bookcases"/>
    <s v="617"/>
    <n v="6"/>
    <n v="-36.29"/>
  </r>
  <r>
    <d v="2014-10-28T00:00:00"/>
    <x v="0"/>
    <x v="9"/>
    <x v="477"/>
    <x v="3"/>
    <x v="0"/>
    <x v="2"/>
    <s v="Eldon Portable Mobile Manager"/>
    <n v="141.4"/>
    <n v="5"/>
    <n v="38.18"/>
  </r>
  <r>
    <d v="2014-10-28T00:00:00"/>
    <x v="0"/>
    <x v="9"/>
    <x v="478"/>
    <x v="42"/>
    <x v="2"/>
    <x v="6"/>
    <s v="Digium D40 VoIP phone"/>
    <n v="257.98"/>
    <n v="2"/>
    <n v="74.81"/>
  </r>
  <r>
    <d v="2014-10-29T00:00:00"/>
    <x v="0"/>
    <x v="9"/>
    <x v="52"/>
    <x v="1"/>
    <x v="2"/>
    <x v="6"/>
    <s v="Apple iPhone 5S"/>
    <n v="2735.95"/>
    <n v="6"/>
    <n v="341.99"/>
  </r>
  <r>
    <d v="2014-10-29T00:00:00"/>
    <x v="0"/>
    <x v="9"/>
    <x v="479"/>
    <x v="18"/>
    <x v="2"/>
    <x v="9"/>
    <s v="Maxell 4.7GB DVD+R 5/Pack"/>
    <n v="1.98"/>
    <n v="2"/>
    <n v="0.89"/>
  </r>
  <r>
    <d v="2014-10-29T00:00:00"/>
    <x v="0"/>
    <x v="9"/>
    <x v="479"/>
    <x v="18"/>
    <x v="0"/>
    <x v="0"/>
    <s v="Snap-A-Way Black Print Carbonless Ruled Speed Letter, Triplicate"/>
    <n v="75.88"/>
    <n v="2"/>
    <n v="35.659999999999997"/>
  </r>
  <r>
    <d v="2014-10-31T00:00:00"/>
    <x v="0"/>
    <x v="9"/>
    <x v="480"/>
    <x v="3"/>
    <x v="0"/>
    <x v="7"/>
    <s v="Staples"/>
    <n v="11.34"/>
    <n v="3"/>
    <n v="5.22"/>
  </r>
  <r>
    <d v="2014-10-31T00:00:00"/>
    <x v="0"/>
    <x v="9"/>
    <x v="480"/>
    <x v="3"/>
    <x v="0"/>
    <x v="2"/>
    <s v="Letter/Legal File Tote with Clear Snap-On Lid, Black Granite"/>
    <n v="80.3"/>
    <n v="5"/>
    <n v="20.88"/>
  </r>
  <r>
    <d v="2014-10-31T00:00:00"/>
    <x v="0"/>
    <x v="9"/>
    <x v="480"/>
    <x v="3"/>
    <x v="0"/>
    <x v="3"/>
    <s v="Avery Framed View Binder, EZD Ring (Locking), Navy, 1 1/2&quot;"/>
    <n v="15.97"/>
    <n v="2"/>
    <n v="5.39"/>
  </r>
  <r>
    <d v="2014-10-31T00:00:00"/>
    <x v="0"/>
    <x v="9"/>
    <x v="480"/>
    <x v="3"/>
    <x v="0"/>
    <x v="0"/>
    <s v="Xerox 1952"/>
    <n v="64.739999999999995"/>
    <n v="13"/>
    <n v="30.43"/>
  </r>
  <r>
    <d v="2014-10-31T00:00:00"/>
    <x v="0"/>
    <x v="9"/>
    <x v="480"/>
    <x v="3"/>
    <x v="0"/>
    <x v="3"/>
    <s v="Fellowes Twister Kit, Gray/Clear, 3/pkg"/>
    <n v="19.3"/>
    <n v="3"/>
    <n v="6.03"/>
  </r>
  <r>
    <d v="2014-10-31T00:00:00"/>
    <x v="0"/>
    <x v="9"/>
    <x v="480"/>
    <x v="3"/>
    <x v="0"/>
    <x v="2"/>
    <s v="Tennsco Regal Shelving Units"/>
    <n v="405.64"/>
    <n v="4"/>
    <n v="12.17"/>
  </r>
  <r>
    <d v="2014-10-31T00:00:00"/>
    <x v="0"/>
    <x v="9"/>
    <x v="480"/>
    <x v="3"/>
    <x v="1"/>
    <x v="5"/>
    <s v="Novimex Fabric Task Chair"/>
    <n v="146.35"/>
    <n v="3"/>
    <n v="-9.15"/>
  </r>
  <r>
    <d v="2014-10-31T00:00:00"/>
    <x v="0"/>
    <x v="9"/>
    <x v="480"/>
    <x v="3"/>
    <x v="2"/>
    <x v="9"/>
    <s v="Maxell LTO Ultrium - 800 GB"/>
    <n v="251.91"/>
    <n v="9"/>
    <n v="47.86"/>
  </r>
  <r>
    <d v="2014-10-31T00:00:00"/>
    <x v="0"/>
    <x v="9"/>
    <x v="480"/>
    <x v="3"/>
    <x v="0"/>
    <x v="4"/>
    <s v="Newell 325"/>
    <n v="12.39"/>
    <n v="3"/>
    <n v="3.72"/>
  </r>
  <r>
    <d v="2014-10-31T00:00:00"/>
    <x v="0"/>
    <x v="9"/>
    <x v="481"/>
    <x v="43"/>
    <x v="0"/>
    <x v="4"/>
    <s v="Lumber Crayons"/>
    <n v="49.25"/>
    <n v="5"/>
    <n v="18.72"/>
  </r>
  <r>
    <d v="2014-10-31T00:00:00"/>
    <x v="0"/>
    <x v="9"/>
    <x v="481"/>
    <x v="43"/>
    <x v="0"/>
    <x v="0"/>
    <s v="RSVP Cards &amp; Envelopes, Blank White, 8-1/2&quot; X 11&quot;, 24 Cards/25 Envelopes/Set"/>
    <n v="10.16"/>
    <n v="2"/>
    <n v="4.78"/>
  </r>
  <r>
    <d v="2014-10-31T00:00:00"/>
    <x v="0"/>
    <x v="9"/>
    <x v="481"/>
    <x v="43"/>
    <x v="1"/>
    <x v="8"/>
    <s v="Eldon Expressions Wood Desk Accessories, Oak"/>
    <n v="14.76"/>
    <n v="2"/>
    <n v="4.28"/>
  </r>
  <r>
    <d v="2014-10-31T00:00:00"/>
    <x v="0"/>
    <x v="9"/>
    <x v="481"/>
    <x v="43"/>
    <x v="0"/>
    <x v="3"/>
    <s v="GBC Recycled VeloBinder Covers"/>
    <n v="34.08"/>
    <n v="2"/>
    <n v="15.68"/>
  </r>
  <r>
    <d v="2014-10-31T00:00:00"/>
    <x v="0"/>
    <x v="9"/>
    <x v="481"/>
    <x v="43"/>
    <x v="1"/>
    <x v="8"/>
    <s v="Eldon Wave Desk Accessories"/>
    <n v="17.670000000000002"/>
    <n v="3"/>
    <n v="7.77"/>
  </r>
  <r>
    <d v="2014-10-31T00:00:00"/>
    <x v="0"/>
    <x v="9"/>
    <x v="481"/>
    <x v="43"/>
    <x v="1"/>
    <x v="5"/>
    <s v="Hon Pagoda Stacking Chairs"/>
    <n v="1604.9"/>
    <n v="5"/>
    <n v="481.47"/>
  </r>
  <r>
    <d v="2014-10-31T00:00:00"/>
    <x v="0"/>
    <x v="9"/>
    <x v="481"/>
    <x v="43"/>
    <x v="1"/>
    <x v="13"/>
    <s v="Chromcraft Bull-Nose Wood 48&quot; x 96&quot; Rectangular Conference Tables"/>
    <n v="385.69"/>
    <n v="1"/>
    <n v="-60.61"/>
  </r>
  <r>
    <d v="2014-10-31T00:00:00"/>
    <x v="0"/>
    <x v="9"/>
    <x v="482"/>
    <x v="12"/>
    <x v="2"/>
    <x v="6"/>
    <s v="Plantronics HL10 Handset Lifter"/>
    <n v="742.34"/>
    <n v="8"/>
    <n v="83.51"/>
  </r>
  <r>
    <d v="2014-10-31T00:00:00"/>
    <x v="0"/>
    <x v="9"/>
    <x v="8"/>
    <x v="10"/>
    <x v="1"/>
    <x v="13"/>
    <s v="Hon 94000 Series Round Tables"/>
    <n v="1421.66"/>
    <n v="8"/>
    <n v="-734.53"/>
  </r>
  <r>
    <d v="2014-10-31T00:00:00"/>
    <x v="0"/>
    <x v="9"/>
    <x v="483"/>
    <x v="3"/>
    <x v="2"/>
    <x v="6"/>
    <s v="Motorola L804"/>
    <n v="73.58"/>
    <n v="2"/>
    <n v="8.2799999999999994"/>
  </r>
  <r>
    <d v="2014-11-01T00:00:00"/>
    <x v="0"/>
    <x v="10"/>
    <x v="277"/>
    <x v="26"/>
    <x v="0"/>
    <x v="4"/>
    <s v="Model L Table or Wall-Mount Pencil Sharpener"/>
    <n v="43.18"/>
    <n v="3"/>
    <n v="4.32"/>
  </r>
  <r>
    <d v="2014-11-01T00:00:00"/>
    <x v="0"/>
    <x v="10"/>
    <x v="277"/>
    <x v="26"/>
    <x v="2"/>
    <x v="6"/>
    <s v="ClearOne CHATAttach 160 - speaker phone"/>
    <n v="1983.97"/>
    <n v="4"/>
    <s v="248"/>
  </r>
  <r>
    <d v="2014-11-01T00:00:00"/>
    <x v="0"/>
    <x v="10"/>
    <x v="11"/>
    <x v="11"/>
    <x v="0"/>
    <x v="2"/>
    <s v="Carina Mini System Audio Rack, Model AR050B"/>
    <n v="443.92"/>
    <n v="5"/>
    <n v="-94.33"/>
  </r>
  <r>
    <d v="2014-11-01T00:00:00"/>
    <x v="0"/>
    <x v="10"/>
    <x v="11"/>
    <x v="11"/>
    <x v="2"/>
    <x v="6"/>
    <s v="Plantronics Voyager Pro HD - Bluetooth Headset"/>
    <n v="155.97999999999999"/>
    <n v="3"/>
    <n v="54.59"/>
  </r>
  <r>
    <d v="2014-11-01T00:00:00"/>
    <x v="0"/>
    <x v="10"/>
    <x v="484"/>
    <x v="25"/>
    <x v="0"/>
    <x v="7"/>
    <s v="Staples"/>
    <n v="7.52"/>
    <n v="5"/>
    <n v="1.41"/>
  </r>
  <r>
    <d v="2014-11-01T00:00:00"/>
    <x v="0"/>
    <x v="10"/>
    <x v="484"/>
    <x v="25"/>
    <x v="0"/>
    <x v="4"/>
    <s v="Newell 320"/>
    <n v="10.27"/>
    <n v="3"/>
    <n v="0.9"/>
  </r>
  <r>
    <d v="2014-11-01T00:00:00"/>
    <x v="0"/>
    <x v="10"/>
    <x v="484"/>
    <x v="25"/>
    <x v="0"/>
    <x v="1"/>
    <s v="Avery 513"/>
    <n v="47.81"/>
    <n v="12"/>
    <n v="15.54"/>
  </r>
  <r>
    <d v="2014-11-01T00:00:00"/>
    <x v="0"/>
    <x v="10"/>
    <x v="484"/>
    <x v="25"/>
    <x v="2"/>
    <x v="6"/>
    <s v="Cisco IP Phone 7961G VoIP phone - Dark gray"/>
    <n v="978.84"/>
    <n v="9"/>
    <n v="110.12"/>
  </r>
  <r>
    <d v="2014-11-01T00:00:00"/>
    <x v="0"/>
    <x v="10"/>
    <x v="436"/>
    <x v="1"/>
    <x v="0"/>
    <x v="0"/>
    <s v="Southworth Parchment Paper &amp; Envelopes"/>
    <n v="15.7"/>
    <n v="3"/>
    <n v="5.0999999999999996"/>
  </r>
  <r>
    <d v="2014-11-01T00:00:00"/>
    <x v="0"/>
    <x v="10"/>
    <x v="4"/>
    <x v="5"/>
    <x v="0"/>
    <x v="2"/>
    <s v="Multi-Use Personal File Cart and Caster Set, Three Stacking Bins"/>
    <n v="69.52"/>
    <n v="2"/>
    <n v="19.47"/>
  </r>
  <r>
    <d v="2014-11-01T00:00:00"/>
    <x v="0"/>
    <x v="10"/>
    <x v="4"/>
    <x v="5"/>
    <x v="0"/>
    <x v="4"/>
    <s v="OIC #2 Pencils, Medium Soft"/>
    <n v="5.64"/>
    <n v="3"/>
    <n v="1.64"/>
  </r>
  <r>
    <d v="2014-11-01T00:00:00"/>
    <x v="0"/>
    <x v="10"/>
    <x v="485"/>
    <x v="3"/>
    <x v="0"/>
    <x v="1"/>
    <s v="Avery 475"/>
    <n v="44.4"/>
    <n v="3"/>
    <n v="22.2"/>
  </r>
  <r>
    <d v="2014-11-01T00:00:00"/>
    <x v="0"/>
    <x v="10"/>
    <x v="485"/>
    <x v="3"/>
    <x v="0"/>
    <x v="0"/>
    <s v="Easy-staple paper"/>
    <n v="21.4"/>
    <n v="5"/>
    <n v="9.6300000000000008"/>
  </r>
  <r>
    <d v="2014-11-01T00:00:00"/>
    <x v="0"/>
    <x v="10"/>
    <x v="392"/>
    <x v="20"/>
    <x v="0"/>
    <x v="12"/>
    <s v="Kensington 7 Outlet MasterPiece Power Center"/>
    <n v="533.94000000000005"/>
    <n v="3"/>
    <n v="154.84"/>
  </r>
  <r>
    <d v="2014-11-01T00:00:00"/>
    <x v="0"/>
    <x v="10"/>
    <x v="392"/>
    <x v="20"/>
    <x v="0"/>
    <x v="0"/>
    <s v="Xerox 1934"/>
    <n v="167.94"/>
    <n v="3"/>
    <n v="82.29"/>
  </r>
  <r>
    <d v="2014-11-01T00:00:00"/>
    <x v="0"/>
    <x v="10"/>
    <x v="392"/>
    <x v="20"/>
    <x v="1"/>
    <x v="8"/>
    <s v="Master Big Foot Doorstop, Beige"/>
    <n v="31.68"/>
    <n v="6"/>
    <n v="9.82"/>
  </r>
  <r>
    <d v="2014-11-01T00:00:00"/>
    <x v="0"/>
    <x v="10"/>
    <x v="486"/>
    <x v="23"/>
    <x v="0"/>
    <x v="12"/>
    <s v="Fellowes Superior 10 Outlet Split Surge Protector"/>
    <n v="76.12"/>
    <n v="2"/>
    <n v="22.07"/>
  </r>
  <r>
    <d v="2014-11-01T00:00:00"/>
    <x v="0"/>
    <x v="10"/>
    <x v="400"/>
    <x v="10"/>
    <x v="1"/>
    <x v="8"/>
    <s v="Howard Miller 13&quot; Diameter Pewter Finish Round Wall Clock"/>
    <n v="68.7"/>
    <n v="2"/>
    <n v="16.32"/>
  </r>
  <r>
    <d v="2014-11-01T00:00:00"/>
    <x v="0"/>
    <x v="10"/>
    <x v="400"/>
    <x v="10"/>
    <x v="0"/>
    <x v="3"/>
    <s v="Acco Economy Flexible Poly Round Ring Binder"/>
    <n v="3.13"/>
    <n v="2"/>
    <n v="-2.61"/>
  </r>
  <r>
    <d v="2014-11-01T00:00:00"/>
    <x v="0"/>
    <x v="10"/>
    <x v="400"/>
    <x v="10"/>
    <x v="0"/>
    <x v="3"/>
    <s v="GBC Standard Therm-A-Bind Covers"/>
    <n v="22.43"/>
    <n v="3"/>
    <n v="-17.940000000000001"/>
  </r>
  <r>
    <d v="2014-11-02T00:00:00"/>
    <x v="0"/>
    <x v="10"/>
    <x v="310"/>
    <x v="20"/>
    <x v="0"/>
    <x v="1"/>
    <s v="Avery 499"/>
    <n v="34.86"/>
    <n v="7"/>
    <n v="16.04"/>
  </r>
  <r>
    <d v="2014-11-02T00:00:00"/>
    <x v="0"/>
    <x v="10"/>
    <x v="310"/>
    <x v="20"/>
    <x v="1"/>
    <x v="8"/>
    <s v="Tensor Computer Mounted Lamp"/>
    <n v="89.34"/>
    <n v="6"/>
    <n v="24.12"/>
  </r>
  <r>
    <d v="2014-11-02T00:00:00"/>
    <x v="0"/>
    <x v="10"/>
    <x v="487"/>
    <x v="0"/>
    <x v="2"/>
    <x v="6"/>
    <s v="Logitech B530 USB Headset - headset - Full size, Binaural"/>
    <n v="88.78"/>
    <n v="3"/>
    <n v="7.77"/>
  </r>
  <r>
    <d v="2014-11-02T00:00:00"/>
    <x v="0"/>
    <x v="10"/>
    <x v="31"/>
    <x v="10"/>
    <x v="2"/>
    <x v="6"/>
    <s v="Polycom CX300 Desktop Phone USB VoIP phone"/>
    <n v="539.96"/>
    <n v="6"/>
    <n v="-107.99"/>
  </r>
  <r>
    <d v="2014-11-02T00:00:00"/>
    <x v="0"/>
    <x v="10"/>
    <x v="31"/>
    <x v="10"/>
    <x v="2"/>
    <x v="6"/>
    <s v="I Need's 3d Hello Kitty Hybrid Silicone Case Cover for HTC One X 4g with 3d Hello Kitty Stylus Pen Green/pink"/>
    <n v="50.23"/>
    <n v="7"/>
    <n v="-10.050000000000001"/>
  </r>
  <r>
    <d v="2014-11-02T00:00:00"/>
    <x v="0"/>
    <x v="10"/>
    <x v="31"/>
    <x v="10"/>
    <x v="0"/>
    <x v="3"/>
    <s v="Acco D-Ring Binder w/DublLock"/>
    <n v="19.239999999999998"/>
    <n v="3"/>
    <n v="-13.47"/>
  </r>
  <r>
    <d v="2014-11-02T00:00:00"/>
    <x v="0"/>
    <x v="10"/>
    <x v="488"/>
    <x v="16"/>
    <x v="2"/>
    <x v="9"/>
    <s v="Razer Kraken 7.1 Surround Sound Over Ear USB Gaming Headset"/>
    <n v="799.92"/>
    <n v="10"/>
    <n v="239.98"/>
  </r>
  <r>
    <d v="2014-11-02T00:00:00"/>
    <x v="0"/>
    <x v="10"/>
    <x v="489"/>
    <x v="3"/>
    <x v="2"/>
    <x v="6"/>
    <s v="AT&amp;T CL82213"/>
    <n v="46.38"/>
    <n v="2"/>
    <n v="5.22"/>
  </r>
  <r>
    <d v="2014-11-02T00:00:00"/>
    <x v="0"/>
    <x v="10"/>
    <x v="489"/>
    <x v="3"/>
    <x v="0"/>
    <x v="2"/>
    <s v="Adjustable Depth Letter/Legal Cart"/>
    <n v="362.92"/>
    <n v="2"/>
    <n v="105.25"/>
  </r>
  <r>
    <d v="2014-11-02T00:00:00"/>
    <x v="0"/>
    <x v="10"/>
    <x v="490"/>
    <x v="22"/>
    <x v="2"/>
    <x v="9"/>
    <s v="Maxell 74 Minute CD-R Spindle, 50/Pack"/>
    <n v="41.94"/>
    <n v="2"/>
    <n v="15.1"/>
  </r>
  <r>
    <d v="2014-11-02T00:00:00"/>
    <x v="0"/>
    <x v="10"/>
    <x v="490"/>
    <x v="22"/>
    <x v="2"/>
    <x v="6"/>
    <s v="Samsung Rugby III"/>
    <n v="52.79"/>
    <n v="1"/>
    <n v="4.62"/>
  </r>
  <r>
    <d v="2014-11-03T00:00:00"/>
    <x v="0"/>
    <x v="10"/>
    <x v="282"/>
    <x v="2"/>
    <x v="0"/>
    <x v="14"/>
    <s v="Compact Automatic Electric Letter Opener"/>
    <n v="286.33999999999997"/>
    <n v="3"/>
    <n v="-64.430000000000007"/>
  </r>
  <r>
    <d v="2014-11-03T00:00:00"/>
    <x v="0"/>
    <x v="10"/>
    <x v="25"/>
    <x v="20"/>
    <x v="2"/>
    <x v="6"/>
    <s v="Panasonic KX-TG9471B"/>
    <n v="783.96"/>
    <n v="4"/>
    <n v="219.51"/>
  </r>
  <r>
    <d v="2014-11-03T00:00:00"/>
    <x v="0"/>
    <x v="10"/>
    <x v="25"/>
    <x v="20"/>
    <x v="0"/>
    <x v="3"/>
    <s v="Surelock Post Binders"/>
    <n v="48.9"/>
    <n v="2"/>
    <n v="18.34"/>
  </r>
  <r>
    <d v="2014-11-03T00:00:00"/>
    <x v="0"/>
    <x v="10"/>
    <x v="25"/>
    <x v="20"/>
    <x v="0"/>
    <x v="3"/>
    <s v="Acco Pressboard Covers with Storage Hooks, 14 7/8&quot; x 11&quot;, Light Blue"/>
    <n v="7.86"/>
    <n v="2"/>
    <n v="2.85"/>
  </r>
  <r>
    <d v="2014-11-03T00:00:00"/>
    <x v="0"/>
    <x v="10"/>
    <x v="218"/>
    <x v="37"/>
    <x v="0"/>
    <x v="14"/>
    <s v="Acme Kleen Earth Office Shears"/>
    <n v="11.64"/>
    <n v="3"/>
    <n v="3.38"/>
  </r>
  <r>
    <d v="2014-11-03T00:00:00"/>
    <x v="0"/>
    <x v="10"/>
    <x v="372"/>
    <x v="15"/>
    <x v="0"/>
    <x v="0"/>
    <s v="Ampad Evidence Wirebond Steno Books, 6&quot; x 9&quot;"/>
    <n v="3.49"/>
    <n v="2"/>
    <n v="1.18"/>
  </r>
  <r>
    <d v="2014-11-03T00:00:00"/>
    <x v="0"/>
    <x v="10"/>
    <x v="372"/>
    <x v="15"/>
    <x v="0"/>
    <x v="0"/>
    <s v="Xerox 1884"/>
    <n v="143.86000000000001"/>
    <n v="9"/>
    <n v="48.55"/>
  </r>
  <r>
    <d v="2014-11-03T00:00:00"/>
    <x v="0"/>
    <x v="10"/>
    <x v="489"/>
    <x v="25"/>
    <x v="0"/>
    <x v="2"/>
    <s v="Acco Perma 4000 Stacking Storage Drawers"/>
    <n v="25.98"/>
    <n v="2"/>
    <n v="-1.62"/>
  </r>
  <r>
    <d v="2014-11-03T00:00:00"/>
    <x v="0"/>
    <x v="10"/>
    <x v="489"/>
    <x v="25"/>
    <x v="1"/>
    <x v="13"/>
    <s v="Hon Racetrack Conference Tables"/>
    <n v="945.04"/>
    <n v="6"/>
    <n v="-299.26"/>
  </r>
  <r>
    <d v="2014-11-03T00:00:00"/>
    <x v="0"/>
    <x v="10"/>
    <x v="489"/>
    <x v="25"/>
    <x v="0"/>
    <x v="3"/>
    <s v="Avery Self-Adhesive Photo Pockets for Polaroid Photos"/>
    <n v="14.3"/>
    <n v="7"/>
    <n v="-10.49"/>
  </r>
  <r>
    <d v="2014-11-03T00:00:00"/>
    <x v="0"/>
    <x v="10"/>
    <x v="489"/>
    <x v="25"/>
    <x v="1"/>
    <x v="8"/>
    <s v="Tenex Antistatic Computer Chair Mats"/>
    <n v="410.35"/>
    <n v="3"/>
    <n v="-51.29"/>
  </r>
  <r>
    <d v="2014-11-03T00:00:00"/>
    <x v="0"/>
    <x v="10"/>
    <x v="491"/>
    <x v="23"/>
    <x v="0"/>
    <x v="3"/>
    <s v="Avery Durable Binders"/>
    <n v="5.76"/>
    <n v="2"/>
    <n v="2.82"/>
  </r>
  <r>
    <d v="2014-11-03T00:00:00"/>
    <x v="0"/>
    <x v="10"/>
    <x v="153"/>
    <x v="40"/>
    <x v="2"/>
    <x v="9"/>
    <s v="Belkin F8E887 USB Wired Ergonomic Keyboard"/>
    <n v="89.97"/>
    <n v="3"/>
    <n v="18.89"/>
  </r>
  <r>
    <d v="2014-11-03T00:00:00"/>
    <x v="0"/>
    <x v="10"/>
    <x v="492"/>
    <x v="3"/>
    <x v="0"/>
    <x v="4"/>
    <s v="Prang Dustless Chalk Sticks"/>
    <n v="6.72"/>
    <n v="4"/>
    <n v="3.36"/>
  </r>
  <r>
    <d v="2014-11-04T00:00:00"/>
    <x v="0"/>
    <x v="10"/>
    <x v="39"/>
    <x v="20"/>
    <x v="1"/>
    <x v="5"/>
    <s v="DMI Arturo Collection Mission-style Design Wood Chair"/>
    <n v="135.88"/>
    <n v="1"/>
    <n v="24.16"/>
  </r>
  <r>
    <d v="2014-11-04T00:00:00"/>
    <x v="0"/>
    <x v="10"/>
    <x v="39"/>
    <x v="20"/>
    <x v="2"/>
    <x v="15"/>
    <s v="Canon imageCLASS MF7460 Monochrome Digital Laser Multifunction Copier"/>
    <n v="3991.98"/>
    <n v="2"/>
    <n v="1995.99"/>
  </r>
  <r>
    <d v="2014-11-04T00:00:00"/>
    <x v="0"/>
    <x v="10"/>
    <x v="39"/>
    <x v="20"/>
    <x v="2"/>
    <x v="6"/>
    <s v="Panasonic Kx-TS550"/>
    <n v="275.94"/>
    <n v="6"/>
    <n v="80.02"/>
  </r>
  <r>
    <d v="2014-11-04T00:00:00"/>
    <x v="0"/>
    <x v="10"/>
    <x v="39"/>
    <x v="20"/>
    <x v="2"/>
    <x v="9"/>
    <s v="NETGEAR N750 Dual Band Wi-Fi Gigabit Router"/>
    <s v="360"/>
    <n v="4"/>
    <n v="129.6"/>
  </r>
  <r>
    <d v="2014-11-04T00:00:00"/>
    <x v="0"/>
    <x v="10"/>
    <x v="39"/>
    <x v="20"/>
    <x v="0"/>
    <x v="2"/>
    <s v="Trav-L-File Heavy-Duty Shuttle II, Black"/>
    <n v="43.57"/>
    <n v="1"/>
    <n v="13.07"/>
  </r>
  <r>
    <d v="2014-11-04T00:00:00"/>
    <x v="0"/>
    <x v="10"/>
    <x v="402"/>
    <x v="25"/>
    <x v="0"/>
    <x v="7"/>
    <s v="OIC Bulk Pack Metal Binder Clips"/>
    <n v="8.3800000000000008"/>
    <n v="3"/>
    <n v="2.72"/>
  </r>
  <r>
    <d v="2014-11-04T00:00:00"/>
    <x v="0"/>
    <x v="10"/>
    <x v="402"/>
    <x v="25"/>
    <x v="0"/>
    <x v="12"/>
    <s v="Acco 6 Outlet Guardian Premium Surge Suppressor"/>
    <n v="58.24"/>
    <n v="5"/>
    <n v="5.0999999999999996"/>
  </r>
  <r>
    <d v="2014-11-04T00:00:00"/>
    <x v="0"/>
    <x v="10"/>
    <x v="493"/>
    <x v="3"/>
    <x v="1"/>
    <x v="8"/>
    <s v="Executive Impressions 12&quot; Wall Clock"/>
    <n v="35.340000000000003"/>
    <n v="2"/>
    <n v="13.43"/>
  </r>
  <r>
    <d v="2014-11-04T00:00:00"/>
    <x v="0"/>
    <x v="10"/>
    <x v="494"/>
    <x v="3"/>
    <x v="2"/>
    <x v="6"/>
    <s v="Polycom SoundPoint Pro SE-225 Corded phone"/>
    <n v="666.34"/>
    <n v="7"/>
    <n v="66.63"/>
  </r>
  <r>
    <d v="2014-11-04T00:00:00"/>
    <x v="0"/>
    <x v="10"/>
    <x v="494"/>
    <x v="3"/>
    <x v="1"/>
    <x v="13"/>
    <s v="Bevis Round Conference Table Top, X-Base"/>
    <n v="573.73"/>
    <n v="4"/>
    <n v="-64.540000000000006"/>
  </r>
  <r>
    <d v="2014-11-04T00:00:00"/>
    <x v="0"/>
    <x v="10"/>
    <x v="494"/>
    <x v="3"/>
    <x v="0"/>
    <x v="3"/>
    <s v="Cardinal EasyOpen D-Ring Binders"/>
    <n v="21.94"/>
    <n v="3"/>
    <n v="8.23"/>
  </r>
  <r>
    <d v="2014-11-04T00:00:00"/>
    <x v="0"/>
    <x v="10"/>
    <x v="494"/>
    <x v="3"/>
    <x v="0"/>
    <x v="0"/>
    <s v="Xerox 2000"/>
    <n v="19.440000000000001"/>
    <n v="3"/>
    <n v="9.33"/>
  </r>
  <r>
    <d v="2014-11-04T00:00:00"/>
    <x v="0"/>
    <x v="10"/>
    <x v="494"/>
    <x v="3"/>
    <x v="2"/>
    <x v="15"/>
    <s v="Hewlett-Packard Deskjet D4360 Printer"/>
    <n v="447.97"/>
    <n v="4"/>
    <n v="139.99"/>
  </r>
  <r>
    <d v="2014-11-04T00:00:00"/>
    <x v="0"/>
    <x v="10"/>
    <x v="381"/>
    <x v="20"/>
    <x v="0"/>
    <x v="3"/>
    <s v="Acco Flexible ACCOHIDE Square Ring Data Binder, Dark Blue, 11 1/2&quot; X 14&quot; 7/8&quot;"/>
    <n v="52.06"/>
    <n v="4"/>
    <n v="18.87"/>
  </r>
  <r>
    <d v="2014-11-04T00:00:00"/>
    <x v="0"/>
    <x v="10"/>
    <x v="495"/>
    <x v="3"/>
    <x v="0"/>
    <x v="4"/>
    <s v="Newell 343"/>
    <n v="2.94"/>
    <n v="1"/>
    <n v="0.79"/>
  </r>
  <r>
    <d v="2014-11-05T00:00:00"/>
    <x v="0"/>
    <x v="10"/>
    <x v="354"/>
    <x v="3"/>
    <x v="1"/>
    <x v="8"/>
    <s v="OIC Stacking Trays"/>
    <n v="20.04"/>
    <n v="6"/>
    <n v="8.82"/>
  </r>
  <r>
    <d v="2014-11-05T00:00:00"/>
    <x v="0"/>
    <x v="10"/>
    <x v="50"/>
    <x v="6"/>
    <x v="2"/>
    <x v="9"/>
    <s v="Maxell 4.7GB DVD-RW 3/Pack"/>
    <n v="47.79"/>
    <n v="3"/>
    <n v="16.25"/>
  </r>
  <r>
    <d v="2014-11-05T00:00:00"/>
    <x v="0"/>
    <x v="10"/>
    <x v="496"/>
    <x v="2"/>
    <x v="1"/>
    <x v="8"/>
    <s v="Tenex Antistatic Computer Chair Mats"/>
    <n v="273.57"/>
    <n v="2"/>
    <n v="-34.200000000000003"/>
  </r>
  <r>
    <d v="2014-11-05T00:00:00"/>
    <x v="0"/>
    <x v="10"/>
    <x v="496"/>
    <x v="2"/>
    <x v="0"/>
    <x v="3"/>
    <s v="Wilson Jones Legal Size Ring Binders"/>
    <n v="13.19"/>
    <n v="2"/>
    <n v="-8.8000000000000007"/>
  </r>
  <r>
    <d v="2014-11-05T00:00:00"/>
    <x v="0"/>
    <x v="10"/>
    <x v="496"/>
    <x v="2"/>
    <x v="0"/>
    <x v="2"/>
    <s v="Tennsco Double-Tier Lockers"/>
    <n v="1080.0999999999999"/>
    <n v="6"/>
    <n v="-94.51"/>
  </r>
  <r>
    <d v="2014-11-05T00:00:00"/>
    <x v="0"/>
    <x v="10"/>
    <x v="496"/>
    <x v="2"/>
    <x v="2"/>
    <x v="9"/>
    <s v="Sony 16GB Class 10 Micro SDHC R40 Memory Card"/>
    <n v="51.56"/>
    <n v="5"/>
    <n v="-6.45"/>
  </r>
  <r>
    <d v="2014-11-05T00:00:00"/>
    <x v="0"/>
    <x v="10"/>
    <x v="496"/>
    <x v="2"/>
    <x v="2"/>
    <x v="9"/>
    <s v="Memorex Micro Travel Drive 32 GB"/>
    <n v="58.42"/>
    <n v="2"/>
    <n v="16.79"/>
  </r>
  <r>
    <d v="2014-11-05T00:00:00"/>
    <x v="0"/>
    <x v="10"/>
    <x v="497"/>
    <x v="6"/>
    <x v="1"/>
    <x v="5"/>
    <s v="Global Stack Chair with Arms, Black"/>
    <n v="149.9"/>
    <n v="5"/>
    <n v="40.47"/>
  </r>
  <r>
    <d v="2014-11-06T00:00:00"/>
    <x v="0"/>
    <x v="10"/>
    <x v="208"/>
    <x v="4"/>
    <x v="0"/>
    <x v="0"/>
    <s v="Array Parchment Paper, Assorted Colors"/>
    <n v="43.68"/>
    <n v="6"/>
    <n v="20.97"/>
  </r>
  <r>
    <d v="2014-11-07T00:00:00"/>
    <x v="0"/>
    <x v="10"/>
    <x v="498"/>
    <x v="0"/>
    <x v="0"/>
    <x v="3"/>
    <s v="Satellite Sectional Post Binders"/>
    <n v="26.05"/>
    <n v="3"/>
    <n v="-44.28"/>
  </r>
  <r>
    <d v="2014-11-07T00:00:00"/>
    <x v="0"/>
    <x v="10"/>
    <x v="498"/>
    <x v="0"/>
    <x v="0"/>
    <x v="10"/>
    <s v="Staple envelope"/>
    <n v="74.349999999999994"/>
    <n v="3"/>
    <n v="26.95"/>
  </r>
  <r>
    <d v="2014-11-07T00:00:00"/>
    <x v="0"/>
    <x v="10"/>
    <x v="352"/>
    <x v="3"/>
    <x v="0"/>
    <x v="3"/>
    <s v="Wilson Jones Legal Size Ring Binders"/>
    <n v="123.14"/>
    <n v="7"/>
    <n v="46.18"/>
  </r>
  <r>
    <d v="2014-11-07T00:00:00"/>
    <x v="0"/>
    <x v="10"/>
    <x v="236"/>
    <x v="0"/>
    <x v="1"/>
    <x v="5"/>
    <s v="Hon Deluxe Fabric Upholstered Stacking Chairs, Squared Back"/>
    <n v="683.14"/>
    <n v="4"/>
    <s v="0"/>
  </r>
  <r>
    <d v="2014-11-07T00:00:00"/>
    <x v="0"/>
    <x v="10"/>
    <x v="236"/>
    <x v="0"/>
    <x v="0"/>
    <x v="3"/>
    <s v="Avery Triangle Shaped Sheet Lifters, Black, 2/Pack"/>
    <n v="1.48"/>
    <n v="3"/>
    <n v="-2.21"/>
  </r>
  <r>
    <d v="2014-11-07T00:00:00"/>
    <x v="0"/>
    <x v="10"/>
    <x v="236"/>
    <x v="0"/>
    <x v="0"/>
    <x v="14"/>
    <s v="Acme Stainless Steel Office Snips"/>
    <n v="40.71"/>
    <n v="7"/>
    <n v="3.56"/>
  </r>
  <r>
    <d v="2014-11-07T00:00:00"/>
    <x v="0"/>
    <x v="10"/>
    <x v="389"/>
    <x v="21"/>
    <x v="0"/>
    <x v="12"/>
    <s v="Belkin 8 Outlet Surge Protector"/>
    <n v="245.88"/>
    <n v="6"/>
    <n v="68.849999999999994"/>
  </r>
  <r>
    <d v="2014-11-07T00:00:00"/>
    <x v="0"/>
    <x v="10"/>
    <x v="389"/>
    <x v="21"/>
    <x v="0"/>
    <x v="2"/>
    <s v="Portable Personal File Box"/>
    <n v="36.630000000000003"/>
    <n v="3"/>
    <n v="9.89"/>
  </r>
  <r>
    <d v="2014-11-07T00:00:00"/>
    <x v="0"/>
    <x v="10"/>
    <x v="389"/>
    <x v="21"/>
    <x v="0"/>
    <x v="2"/>
    <s v="X-Rack File for Hanging Folders"/>
    <n v="22.58"/>
    <n v="2"/>
    <n v="5.87"/>
  </r>
  <r>
    <d v="2014-11-07T00:00:00"/>
    <x v="0"/>
    <x v="10"/>
    <x v="389"/>
    <x v="21"/>
    <x v="0"/>
    <x v="3"/>
    <s v="ACCOHIDE 3-Ring Binder, Blue, 1&quot;"/>
    <n v="12.39"/>
    <n v="3"/>
    <n v="5.82"/>
  </r>
  <r>
    <d v="2014-11-07T00:00:00"/>
    <x v="0"/>
    <x v="10"/>
    <x v="244"/>
    <x v="20"/>
    <x v="0"/>
    <x v="7"/>
    <s v="Binder Clips by OIC"/>
    <n v="5.92"/>
    <n v="4"/>
    <n v="2.84"/>
  </r>
  <r>
    <d v="2014-11-07T00:00:00"/>
    <x v="0"/>
    <x v="10"/>
    <x v="244"/>
    <x v="20"/>
    <x v="0"/>
    <x v="0"/>
    <s v="Riverleaf Stik-Withit Designer Note Cubes"/>
    <n v="30.18"/>
    <n v="3"/>
    <n v="13.88"/>
  </r>
  <r>
    <d v="2014-11-07T00:00:00"/>
    <x v="0"/>
    <x v="10"/>
    <x v="47"/>
    <x v="11"/>
    <x v="0"/>
    <x v="0"/>
    <s v="Xerox 1995"/>
    <n v="25.92"/>
    <n v="5"/>
    <n v="9.07"/>
  </r>
  <r>
    <d v="2014-11-07T00:00:00"/>
    <x v="0"/>
    <x v="10"/>
    <x v="47"/>
    <x v="11"/>
    <x v="0"/>
    <x v="4"/>
    <s v="Panasonic KP-150 Electric Pencil Sharpener"/>
    <n v="120.77"/>
    <n v="4"/>
    <n v="9.06"/>
  </r>
  <r>
    <d v="2014-11-08T00:00:00"/>
    <x v="0"/>
    <x v="10"/>
    <x v="185"/>
    <x v="3"/>
    <x v="2"/>
    <x v="6"/>
    <s v="Toshiba IPT2010-SD IP Telephone"/>
    <n v="333.58"/>
    <n v="3"/>
    <n v="25.02"/>
  </r>
  <r>
    <d v="2014-11-09T00:00:00"/>
    <x v="0"/>
    <x v="10"/>
    <x v="355"/>
    <x v="3"/>
    <x v="0"/>
    <x v="2"/>
    <s v="SAFCO Boltless Steel Shelving"/>
    <n v="340.92"/>
    <n v="3"/>
    <n v="3.41"/>
  </r>
  <r>
    <d v="2014-11-09T00:00:00"/>
    <x v="0"/>
    <x v="10"/>
    <x v="355"/>
    <x v="3"/>
    <x v="1"/>
    <x v="11"/>
    <s v="Sauder Mission Library with Doors, Fruitwood Finish"/>
    <n v="222.67"/>
    <n v="2"/>
    <n v="10.48"/>
  </r>
  <r>
    <d v="2014-11-09T00:00:00"/>
    <x v="0"/>
    <x v="10"/>
    <x v="355"/>
    <x v="3"/>
    <x v="2"/>
    <x v="6"/>
    <s v="Samsung Galaxy Note 3"/>
    <n v="703.97"/>
    <n v="4"/>
    <s v="88"/>
  </r>
  <r>
    <d v="2014-11-09T00:00:00"/>
    <x v="0"/>
    <x v="10"/>
    <x v="355"/>
    <x v="3"/>
    <x v="0"/>
    <x v="2"/>
    <s v="Decoflex Hanging Personal Folder File, Blue"/>
    <n v="92.52"/>
    <n v="6"/>
    <n v="24.98"/>
  </r>
  <r>
    <d v="2014-11-09T00:00:00"/>
    <x v="0"/>
    <x v="10"/>
    <x v="355"/>
    <x v="3"/>
    <x v="0"/>
    <x v="0"/>
    <s v="Recycled Desk Saver Line &quot;While You Were Out&quot; Book, 5 1/2&quot; X 4&quot;"/>
    <n v="62.65"/>
    <n v="7"/>
    <n v="28.82"/>
  </r>
  <r>
    <d v="2014-11-09T00:00:00"/>
    <x v="0"/>
    <x v="10"/>
    <x v="355"/>
    <x v="3"/>
    <x v="0"/>
    <x v="0"/>
    <s v="Xerox 1912"/>
    <n v="94.85"/>
    <n v="5"/>
    <n v="45.53"/>
  </r>
  <r>
    <d v="2014-11-09T00:00:00"/>
    <x v="0"/>
    <x v="10"/>
    <x v="499"/>
    <x v="20"/>
    <x v="1"/>
    <x v="8"/>
    <s v="Eldon 200 Class Desk Accessories, Black"/>
    <n v="56.52"/>
    <n v="9"/>
    <n v="21.48"/>
  </r>
  <r>
    <d v="2014-11-10T00:00:00"/>
    <x v="0"/>
    <x v="10"/>
    <x v="131"/>
    <x v="3"/>
    <x v="2"/>
    <x v="6"/>
    <s v="Jabra SPEAK 410"/>
    <n v="601.54"/>
    <n v="8"/>
    <n v="60.15"/>
  </r>
  <r>
    <d v="2014-11-10T00:00:00"/>
    <x v="0"/>
    <x v="10"/>
    <x v="131"/>
    <x v="3"/>
    <x v="2"/>
    <x v="9"/>
    <s v="Memorex Froggy Flash Drive 4 GB"/>
    <n v="10.99"/>
    <n v="1"/>
    <n v="4.29"/>
  </r>
  <r>
    <d v="2014-11-10T00:00:00"/>
    <x v="0"/>
    <x v="10"/>
    <x v="131"/>
    <x v="3"/>
    <x v="1"/>
    <x v="8"/>
    <s v="Luxo Economy Swing Arm Lamp"/>
    <n v="39.880000000000003"/>
    <n v="2"/>
    <n v="11.17"/>
  </r>
  <r>
    <d v="2014-11-10T00:00:00"/>
    <x v="0"/>
    <x v="10"/>
    <x v="131"/>
    <x v="3"/>
    <x v="0"/>
    <x v="0"/>
    <s v="Southworth 100% Résumé Paper, 24lb."/>
    <n v="62.24"/>
    <n v="8"/>
    <n v="28.01"/>
  </r>
  <r>
    <d v="2014-11-10T00:00:00"/>
    <x v="0"/>
    <x v="10"/>
    <x v="131"/>
    <x v="3"/>
    <x v="1"/>
    <x v="8"/>
    <s v="Eldon Expressions Punched Metal &amp; Wood Desk Accessories, Pewter &amp; Cherry"/>
    <n v="53.2"/>
    <n v="5"/>
    <n v="14.9"/>
  </r>
  <r>
    <d v="2014-11-10T00:00:00"/>
    <x v="0"/>
    <x v="10"/>
    <x v="131"/>
    <x v="3"/>
    <x v="0"/>
    <x v="1"/>
    <s v="Avery White Multi-Purpose Labels"/>
    <n v="39.840000000000003"/>
    <n v="8"/>
    <n v="18.329999999999998"/>
  </r>
  <r>
    <d v="2014-11-10T00:00:00"/>
    <x v="0"/>
    <x v="10"/>
    <x v="66"/>
    <x v="14"/>
    <x v="0"/>
    <x v="4"/>
    <s v="Avery Hi-Liter Comfort Grip Fluorescent Highlighter, Yellow Ink"/>
    <n v="3.9"/>
    <n v="2"/>
    <n v="1.52"/>
  </r>
  <r>
    <d v="2014-11-10T00:00:00"/>
    <x v="0"/>
    <x v="10"/>
    <x v="66"/>
    <x v="14"/>
    <x v="0"/>
    <x v="0"/>
    <s v="Xerox 199"/>
    <n v="12.84"/>
    <n v="3"/>
    <n v="5.78"/>
  </r>
  <r>
    <d v="2014-11-10T00:00:00"/>
    <x v="0"/>
    <x v="10"/>
    <x v="66"/>
    <x v="14"/>
    <x v="0"/>
    <x v="0"/>
    <s v="Xerox 4200 Series MultiUse Premium Copy Paper (20Lb. and 84 Bright)"/>
    <n v="15.84"/>
    <n v="3"/>
    <n v="7.13"/>
  </r>
  <r>
    <d v="2014-11-10T00:00:00"/>
    <x v="0"/>
    <x v="10"/>
    <x v="66"/>
    <x v="14"/>
    <x v="1"/>
    <x v="5"/>
    <s v="Hon Every-Day Series Multi-Task Chairs"/>
    <n v="563.94000000000005"/>
    <n v="3"/>
    <n v="112.79"/>
  </r>
  <r>
    <d v="2014-11-10T00:00:00"/>
    <x v="0"/>
    <x v="10"/>
    <x v="66"/>
    <x v="14"/>
    <x v="0"/>
    <x v="2"/>
    <s v="Acco Perma 3000 Stacking Storage Drawers"/>
    <n v="62.94"/>
    <n v="3"/>
    <n v="11.96"/>
  </r>
  <r>
    <d v="2014-11-10T00:00:00"/>
    <x v="0"/>
    <x v="10"/>
    <x v="66"/>
    <x v="14"/>
    <x v="0"/>
    <x v="2"/>
    <s v="Hot File 7-Pocket, Floor Stand"/>
    <n v="535.41"/>
    <n v="3"/>
    <n v="160.62"/>
  </r>
  <r>
    <d v="2014-11-11T00:00:00"/>
    <x v="0"/>
    <x v="10"/>
    <x v="500"/>
    <x v="21"/>
    <x v="0"/>
    <x v="2"/>
    <s v="Stur-D-Stor Shelving, Vertical 5-Shelf: 72&quot;H x 36&quot;W x 18 1/2&quot;D"/>
    <n v="665.88"/>
    <n v="6"/>
    <n v="13.32"/>
  </r>
  <r>
    <d v="2014-11-11T00:00:00"/>
    <x v="0"/>
    <x v="10"/>
    <x v="501"/>
    <x v="26"/>
    <x v="0"/>
    <x v="4"/>
    <s v="BIC Brite Liner Grip Highlighters, Assorted, 5/Pack"/>
    <n v="3.39"/>
    <n v="1"/>
    <n v="0.81"/>
  </r>
  <r>
    <d v="2014-11-11T00:00:00"/>
    <x v="0"/>
    <x v="10"/>
    <x v="501"/>
    <x v="26"/>
    <x v="2"/>
    <x v="6"/>
    <s v="Samsung Galaxy S III - 16GB - pebble blue (T-Mobile)"/>
    <n v="559.98"/>
    <n v="2"/>
    <s v="56"/>
  </r>
  <r>
    <d v="2014-11-11T00:00:00"/>
    <x v="0"/>
    <x v="10"/>
    <x v="501"/>
    <x v="26"/>
    <x v="1"/>
    <x v="5"/>
    <s v="Global Airflow Leather Mesh Back Chair, Black"/>
    <n v="603.91999999999996"/>
    <n v="5"/>
    <n v="75.489999999999995"/>
  </r>
  <r>
    <d v="2014-11-11T00:00:00"/>
    <x v="0"/>
    <x v="10"/>
    <x v="502"/>
    <x v="0"/>
    <x v="0"/>
    <x v="3"/>
    <s v="GBC DocuBind TL300 Electric Binding System"/>
    <n v="896.99"/>
    <n v="5"/>
    <n v="-1480.03"/>
  </r>
  <r>
    <d v="2014-11-11T00:00:00"/>
    <x v="0"/>
    <x v="10"/>
    <x v="502"/>
    <x v="0"/>
    <x v="0"/>
    <x v="3"/>
    <s v="Universal Recycled Hanging Pressboard Report Binders, Letter Size"/>
    <n v="1.23"/>
    <n v="1"/>
    <n v="-1.97"/>
  </r>
  <r>
    <d v="2014-11-11T00:00:00"/>
    <x v="0"/>
    <x v="10"/>
    <x v="502"/>
    <x v="0"/>
    <x v="0"/>
    <x v="4"/>
    <s v="Boston Electric Pencil Sharpener, Model 1818, Charcoal Black"/>
    <n v="67.56"/>
    <n v="3"/>
    <n v="6.76"/>
  </r>
  <r>
    <d v="2014-11-11T00:00:00"/>
    <x v="0"/>
    <x v="10"/>
    <x v="502"/>
    <x v="0"/>
    <x v="0"/>
    <x v="0"/>
    <s v="Wirebound Message Book, 4 per Page"/>
    <n v="21.72"/>
    <n v="5"/>
    <n v="7.87"/>
  </r>
  <r>
    <d v="2014-11-11T00:00:00"/>
    <x v="0"/>
    <x v="10"/>
    <x v="502"/>
    <x v="0"/>
    <x v="0"/>
    <x v="0"/>
    <s v="Xerox 1893"/>
    <n v="262.33999999999997"/>
    <n v="8"/>
    <n v="95.1"/>
  </r>
  <r>
    <d v="2014-11-11T00:00:00"/>
    <x v="0"/>
    <x v="10"/>
    <x v="502"/>
    <x v="0"/>
    <x v="2"/>
    <x v="6"/>
    <s v="Geemarc AmpliPOWER60"/>
    <n v="148.47999999999999"/>
    <n v="2"/>
    <n v="16.7"/>
  </r>
  <r>
    <d v="2014-11-11T00:00:00"/>
    <x v="0"/>
    <x v="10"/>
    <x v="502"/>
    <x v="0"/>
    <x v="2"/>
    <x v="6"/>
    <s v="Classic Ivory Antique Telephone ZL1810"/>
    <n v="241.18"/>
    <n v="3"/>
    <n v="15.07"/>
  </r>
  <r>
    <d v="2014-11-11T00:00:00"/>
    <x v="0"/>
    <x v="10"/>
    <x v="358"/>
    <x v="3"/>
    <x v="0"/>
    <x v="4"/>
    <s v="50 Colored Long Pencils"/>
    <n v="30.48"/>
    <n v="3"/>
    <n v="7.92"/>
  </r>
  <r>
    <d v="2014-11-11T00:00:00"/>
    <x v="0"/>
    <x v="10"/>
    <x v="358"/>
    <x v="3"/>
    <x v="1"/>
    <x v="5"/>
    <s v="Hon Olson Stacker Stools"/>
    <n v="112.65"/>
    <n v="1"/>
    <n v="11.26"/>
  </r>
  <r>
    <d v="2014-11-11T00:00:00"/>
    <x v="0"/>
    <x v="10"/>
    <x v="324"/>
    <x v="2"/>
    <x v="1"/>
    <x v="8"/>
    <s v="GE 4 Foot Flourescent Tube, 40 Watt"/>
    <n v="23.97"/>
    <n v="2"/>
    <n v="7.79"/>
  </r>
  <r>
    <d v="2014-11-11T00:00:00"/>
    <x v="0"/>
    <x v="10"/>
    <x v="324"/>
    <x v="2"/>
    <x v="1"/>
    <x v="11"/>
    <s v="Atlantic Metals Mobile 3-Shelf Bookcases, Custom Colors"/>
    <n v="521.96"/>
    <n v="4"/>
    <n v="-250.54"/>
  </r>
  <r>
    <d v="2014-11-11T00:00:00"/>
    <x v="0"/>
    <x v="10"/>
    <x v="338"/>
    <x v="3"/>
    <x v="2"/>
    <x v="6"/>
    <s v="Mophie Juice Pack Helium for iPhone"/>
    <n v="575.92999999999995"/>
    <n v="9"/>
    <n v="57.59"/>
  </r>
  <r>
    <d v="2014-11-11T00:00:00"/>
    <x v="0"/>
    <x v="10"/>
    <x v="338"/>
    <x v="3"/>
    <x v="0"/>
    <x v="12"/>
    <s v="Commercial WindTunnel Clean Air Upright Vacuum, Replacement Belts, Filtration Bags"/>
    <n v="7.78"/>
    <n v="2"/>
    <n v="2.02"/>
  </r>
  <r>
    <d v="2014-11-11T00:00:00"/>
    <x v="0"/>
    <x v="10"/>
    <x v="338"/>
    <x v="3"/>
    <x v="0"/>
    <x v="0"/>
    <s v="Xerox 1979"/>
    <n v="123.92"/>
    <n v="4"/>
    <n v="55.76"/>
  </r>
  <r>
    <d v="2014-11-11T00:00:00"/>
    <x v="0"/>
    <x v="10"/>
    <x v="126"/>
    <x v="22"/>
    <x v="0"/>
    <x v="12"/>
    <s v="Belkin F5C206VTEL 6 Outlet Surge"/>
    <n v="22.98"/>
    <n v="1"/>
    <n v="6.89"/>
  </r>
  <r>
    <d v="2014-11-11T00:00:00"/>
    <x v="0"/>
    <x v="10"/>
    <x v="126"/>
    <x v="22"/>
    <x v="2"/>
    <x v="9"/>
    <s v="Belkin Standard 104 key USB Keyboard"/>
    <n v="102.13"/>
    <n v="7"/>
    <n v="15.32"/>
  </r>
  <r>
    <d v="2014-11-11T00:00:00"/>
    <x v="0"/>
    <x v="10"/>
    <x v="126"/>
    <x v="22"/>
    <x v="0"/>
    <x v="3"/>
    <s v="Fellowes PB500 Electric Punch Plastic Comb Binding Machine with Manual Bind"/>
    <n v="2033.58"/>
    <n v="2"/>
    <n v="762.59"/>
  </r>
  <r>
    <d v="2014-11-11T00:00:00"/>
    <x v="0"/>
    <x v="10"/>
    <x v="248"/>
    <x v="1"/>
    <x v="1"/>
    <x v="8"/>
    <s v="DAX Wood Document Frame."/>
    <n v="10.98"/>
    <n v="2"/>
    <n v="-7.96"/>
  </r>
  <r>
    <d v="2014-11-11T00:00:00"/>
    <x v="0"/>
    <x v="10"/>
    <x v="248"/>
    <x v="1"/>
    <x v="1"/>
    <x v="5"/>
    <s v="Global Commerce Series High-Back Swivel/Tilt Chairs"/>
    <n v="797.94"/>
    <n v="4"/>
    <s v="-57"/>
  </r>
  <r>
    <d v="2014-11-11T00:00:00"/>
    <x v="0"/>
    <x v="10"/>
    <x v="61"/>
    <x v="20"/>
    <x v="0"/>
    <x v="0"/>
    <s v="Wirebound Message Books, Four 2 3/4&quot; x 5&quot; Forms per Page, 600 Sets per Book"/>
    <n v="46.35"/>
    <n v="5"/>
    <n v="21.78"/>
  </r>
  <r>
    <d v="2014-11-11T00:00:00"/>
    <x v="0"/>
    <x v="10"/>
    <x v="61"/>
    <x v="20"/>
    <x v="0"/>
    <x v="0"/>
    <s v="Xerox 1882"/>
    <n v="223.92"/>
    <n v="4"/>
    <n v="109.72"/>
  </r>
  <r>
    <d v="2014-11-11T00:00:00"/>
    <x v="0"/>
    <x v="10"/>
    <x v="61"/>
    <x v="20"/>
    <x v="0"/>
    <x v="14"/>
    <s v="Acme Value Line Scissors"/>
    <n v="7.3"/>
    <n v="2"/>
    <n v="2.19"/>
  </r>
  <r>
    <d v="2014-11-12T00:00:00"/>
    <x v="0"/>
    <x v="10"/>
    <x v="503"/>
    <x v="0"/>
    <x v="0"/>
    <x v="2"/>
    <s v="Personal Filing Tote with Lid, Black/Gray"/>
    <n v="49.63"/>
    <n v="4"/>
    <n v="4.96"/>
  </r>
  <r>
    <d v="2014-11-12T00:00:00"/>
    <x v="0"/>
    <x v="10"/>
    <x v="409"/>
    <x v="3"/>
    <x v="0"/>
    <x v="0"/>
    <s v="Xerox 1974"/>
    <n v="11.96"/>
    <n v="2"/>
    <n v="5.86"/>
  </r>
  <r>
    <d v="2014-11-12T00:00:00"/>
    <x v="0"/>
    <x v="10"/>
    <x v="409"/>
    <x v="3"/>
    <x v="1"/>
    <x v="13"/>
    <s v="Bevis Boat-Shaped Conference Table"/>
    <n v="629.05999999999995"/>
    <n v="3"/>
    <n v="31.45"/>
  </r>
  <r>
    <d v="2014-11-12T00:00:00"/>
    <x v="0"/>
    <x v="10"/>
    <x v="491"/>
    <x v="25"/>
    <x v="0"/>
    <x v="4"/>
    <s v="Newell 350"/>
    <n v="7.87"/>
    <n v="3"/>
    <n v="0.89"/>
  </r>
  <r>
    <d v="2014-11-12T00:00:00"/>
    <x v="0"/>
    <x v="10"/>
    <x v="504"/>
    <x v="0"/>
    <x v="0"/>
    <x v="4"/>
    <s v="Avery Fluorescent Highlighter Four-Color Set"/>
    <n v="2.67"/>
    <n v="1"/>
    <n v="0.33"/>
  </r>
  <r>
    <d v="2014-11-12T00:00:00"/>
    <x v="0"/>
    <x v="10"/>
    <x v="504"/>
    <x v="0"/>
    <x v="0"/>
    <x v="14"/>
    <s v="Acco Side-Punched Conventional Columnar Pads"/>
    <n v="16.66"/>
    <n v="6"/>
    <n v="-3.12"/>
  </r>
  <r>
    <d v="2014-11-12T00:00:00"/>
    <x v="0"/>
    <x v="10"/>
    <x v="504"/>
    <x v="0"/>
    <x v="2"/>
    <x v="9"/>
    <s v="Imation 16GB Mini TravelDrive USB 2.0 Flash Drive"/>
    <n v="79.510000000000005"/>
    <n v="3"/>
    <n v="20.87"/>
  </r>
  <r>
    <d v="2014-11-12T00:00:00"/>
    <x v="0"/>
    <x v="10"/>
    <x v="504"/>
    <x v="0"/>
    <x v="0"/>
    <x v="0"/>
    <s v="Xerox 216"/>
    <n v="36.29"/>
    <n v="7"/>
    <n v="12.7"/>
  </r>
  <r>
    <d v="2014-11-12T00:00:00"/>
    <x v="0"/>
    <x v="10"/>
    <x v="504"/>
    <x v="0"/>
    <x v="1"/>
    <x v="11"/>
    <s v="Bestar Classic Bookcase"/>
    <n v="67.989999999999995"/>
    <n v="1"/>
    <s v="-13"/>
  </r>
  <r>
    <d v="2014-11-12T00:00:00"/>
    <x v="0"/>
    <x v="10"/>
    <x v="0"/>
    <x v="0"/>
    <x v="1"/>
    <x v="8"/>
    <s v="GE General Use Halogen Bulbs, 100 Watts, 1 Bulb per Pack"/>
    <n v="25.13"/>
    <n v="3"/>
    <n v="-6.91"/>
  </r>
  <r>
    <d v="2014-11-12T00:00:00"/>
    <x v="0"/>
    <x v="10"/>
    <x v="0"/>
    <x v="0"/>
    <x v="2"/>
    <x v="9"/>
    <s v="Logitech G602 Wireless Gaming Mouse"/>
    <n v="127.98"/>
    <n v="2"/>
    <n v="25.6"/>
  </r>
  <r>
    <d v="2014-11-14T00:00:00"/>
    <x v="0"/>
    <x v="10"/>
    <x v="505"/>
    <x v="37"/>
    <x v="2"/>
    <x v="6"/>
    <s v="Polycom SoundPoint Pro SE-225 Corded phone"/>
    <n v="832.93"/>
    <n v="7"/>
    <n v="233.22"/>
  </r>
  <r>
    <d v="2014-11-14T00:00:00"/>
    <x v="0"/>
    <x v="10"/>
    <x v="505"/>
    <x v="37"/>
    <x v="0"/>
    <x v="3"/>
    <s v="Acco 3-Hole Punch"/>
    <n v="43.8"/>
    <n v="10"/>
    <n v="21.02"/>
  </r>
  <r>
    <d v="2014-11-14T00:00:00"/>
    <x v="0"/>
    <x v="10"/>
    <x v="506"/>
    <x v="14"/>
    <x v="0"/>
    <x v="3"/>
    <s v="Storex DuraTech Recycled Plastic Frosted Binders"/>
    <n v="12.72"/>
    <n v="3"/>
    <n v="6.36"/>
  </r>
  <r>
    <d v="2014-11-14T00:00:00"/>
    <x v="0"/>
    <x v="10"/>
    <x v="506"/>
    <x v="14"/>
    <x v="0"/>
    <x v="3"/>
    <s v="Avery Durable Binders"/>
    <n v="11.52"/>
    <n v="4"/>
    <n v="5.64"/>
  </r>
  <r>
    <d v="2014-11-14T00:00:00"/>
    <x v="0"/>
    <x v="10"/>
    <x v="507"/>
    <x v="0"/>
    <x v="0"/>
    <x v="0"/>
    <s v="Xerox 221"/>
    <n v="20.74"/>
    <n v="4"/>
    <n v="7.26"/>
  </r>
  <r>
    <d v="2014-11-14T00:00:00"/>
    <x v="0"/>
    <x v="10"/>
    <x v="508"/>
    <x v="20"/>
    <x v="0"/>
    <x v="0"/>
    <s v="Adams Write n' Stick Phone Message Book, 11&quot; X 5 1/4&quot;, 200 Messages"/>
    <n v="11.36"/>
    <n v="2"/>
    <n v="5.23"/>
  </r>
  <r>
    <d v="2014-11-14T00:00:00"/>
    <x v="0"/>
    <x v="10"/>
    <x v="508"/>
    <x v="20"/>
    <x v="1"/>
    <x v="5"/>
    <s v="Safco Chair Connectors, 6/Carton"/>
    <n v="69.260000000000005"/>
    <n v="2"/>
    <n v="14.62"/>
  </r>
  <r>
    <d v="2014-11-14T00:00:00"/>
    <x v="0"/>
    <x v="10"/>
    <x v="393"/>
    <x v="6"/>
    <x v="0"/>
    <x v="0"/>
    <s v="Xerox 192"/>
    <n v="32.4"/>
    <n v="5"/>
    <n v="15.55"/>
  </r>
  <r>
    <d v="2014-11-15T00:00:00"/>
    <x v="0"/>
    <x v="10"/>
    <x v="509"/>
    <x v="15"/>
    <x v="0"/>
    <x v="4"/>
    <s v="Newell 310"/>
    <n v="4.22"/>
    <n v="3"/>
    <n v="0.48"/>
  </r>
  <r>
    <d v="2014-11-15T00:00:00"/>
    <x v="0"/>
    <x v="10"/>
    <x v="509"/>
    <x v="15"/>
    <x v="0"/>
    <x v="12"/>
    <s v="1.7 Cubic Foot Compact &quot;Cube&quot; Office Refrigerators"/>
    <n v="333.06"/>
    <n v="2"/>
    <n v="29.14"/>
  </r>
  <r>
    <d v="2014-11-15T00:00:00"/>
    <x v="0"/>
    <x v="10"/>
    <x v="509"/>
    <x v="15"/>
    <x v="0"/>
    <x v="0"/>
    <s v="Southworth 100% Résumé Paper, 24lb."/>
    <n v="24.9"/>
    <n v="4"/>
    <n v="7.78"/>
  </r>
  <r>
    <d v="2014-11-15T00:00:00"/>
    <x v="0"/>
    <x v="10"/>
    <x v="510"/>
    <x v="0"/>
    <x v="0"/>
    <x v="10"/>
    <s v="Ames Color-File Green Diamond Border X-ray Mailers"/>
    <n v="604.66"/>
    <n v="9"/>
    <n v="204.07"/>
  </r>
  <r>
    <d v="2014-11-15T00:00:00"/>
    <x v="0"/>
    <x v="10"/>
    <x v="228"/>
    <x v="3"/>
    <x v="1"/>
    <x v="8"/>
    <s v="Eldon 100 Class Desk Accessories"/>
    <n v="10.11"/>
    <n v="3"/>
    <n v="3.24"/>
  </r>
  <r>
    <d v="2014-11-15T00:00:00"/>
    <x v="0"/>
    <x v="10"/>
    <x v="228"/>
    <x v="3"/>
    <x v="2"/>
    <x v="9"/>
    <s v="Logitech P710e Mobile Speakerphone"/>
    <n v="772.47"/>
    <n v="3"/>
    <n v="146.77000000000001"/>
  </r>
  <r>
    <d v="2014-11-15T00:00:00"/>
    <x v="0"/>
    <x v="10"/>
    <x v="228"/>
    <x v="3"/>
    <x v="0"/>
    <x v="14"/>
    <s v="Acme Box Cutter Scissors"/>
    <n v="20.46"/>
    <n v="2"/>
    <n v="5.32"/>
  </r>
  <r>
    <d v="2014-11-15T00:00:00"/>
    <x v="0"/>
    <x v="10"/>
    <x v="134"/>
    <x v="3"/>
    <x v="0"/>
    <x v="14"/>
    <s v="Acme Value Line Scissors"/>
    <n v="10.95"/>
    <n v="3"/>
    <n v="3.29"/>
  </r>
  <r>
    <d v="2014-11-16T00:00:00"/>
    <x v="0"/>
    <x v="10"/>
    <x v="511"/>
    <x v="42"/>
    <x v="2"/>
    <x v="6"/>
    <s v="Jawbone MINI JAMBOX Wireless Bluetooth Speaker"/>
    <n v="273.95999999999998"/>
    <n v="2"/>
    <n v="10.96"/>
  </r>
  <r>
    <d v="2014-11-16T00:00:00"/>
    <x v="0"/>
    <x v="10"/>
    <x v="50"/>
    <x v="18"/>
    <x v="0"/>
    <x v="10"/>
    <s v="#10 White Business Envelopes,4 1/8 x 9 1/2"/>
    <n v="78.349999999999994"/>
    <n v="5"/>
    <n v="36.82"/>
  </r>
  <r>
    <d v="2014-11-16T00:00:00"/>
    <x v="0"/>
    <x v="10"/>
    <x v="50"/>
    <x v="18"/>
    <x v="0"/>
    <x v="0"/>
    <s v="Xerox 1954"/>
    <n v="31.68"/>
    <n v="6"/>
    <n v="14.26"/>
  </r>
  <r>
    <d v="2014-11-16T00:00:00"/>
    <x v="0"/>
    <x v="10"/>
    <x v="50"/>
    <x v="18"/>
    <x v="0"/>
    <x v="3"/>
    <s v="Wilson Jones Active Use Binders"/>
    <n v="29.12"/>
    <n v="4"/>
    <n v="14.27"/>
  </r>
  <r>
    <d v="2014-11-16T00:00:00"/>
    <x v="0"/>
    <x v="10"/>
    <x v="50"/>
    <x v="18"/>
    <x v="0"/>
    <x v="2"/>
    <s v="File Shuttle II and Handi-File, Black"/>
    <n v="169.45"/>
    <n v="5"/>
    <n v="42.36"/>
  </r>
  <r>
    <d v="2014-11-16T00:00:00"/>
    <x v="0"/>
    <x v="10"/>
    <x v="512"/>
    <x v="3"/>
    <x v="0"/>
    <x v="1"/>
    <s v="Permanent Self-Adhesive File Folder Labels for Typewriters by Universal"/>
    <n v="5.22"/>
    <n v="2"/>
    <n v="2.4"/>
  </r>
  <r>
    <d v="2014-11-16T00:00:00"/>
    <x v="0"/>
    <x v="10"/>
    <x v="513"/>
    <x v="1"/>
    <x v="1"/>
    <x v="5"/>
    <s v="SAFCO Optional Arm Kit for Workspace Cribbage Stacking Chair"/>
    <n v="37.299999999999997"/>
    <n v="2"/>
    <n v="-1.07"/>
  </r>
  <r>
    <d v="2014-11-16T00:00:00"/>
    <x v="0"/>
    <x v="10"/>
    <x v="514"/>
    <x v="3"/>
    <x v="2"/>
    <x v="6"/>
    <s v="OtterBox Commuter Series Case - Samsung Galaxy S4"/>
    <n v="79.97"/>
    <n v="4"/>
    <n v="-17.989999999999998"/>
  </r>
  <r>
    <d v="2014-11-16T00:00:00"/>
    <x v="0"/>
    <x v="10"/>
    <x v="514"/>
    <x v="3"/>
    <x v="1"/>
    <x v="11"/>
    <s v="Bush Andora Bookcase, Maple/Graphite Gray Finish"/>
    <n v="305.97000000000003"/>
    <n v="3"/>
    <n v="25.2"/>
  </r>
  <r>
    <d v="2014-11-16T00:00:00"/>
    <x v="0"/>
    <x v="10"/>
    <x v="514"/>
    <x v="3"/>
    <x v="0"/>
    <x v="2"/>
    <s v="Space Solutions HD Industrial Steel Shelving."/>
    <n v="344.91"/>
    <n v="3"/>
    <n v="10.35"/>
  </r>
  <r>
    <d v="2014-11-17T00:00:00"/>
    <x v="0"/>
    <x v="10"/>
    <x v="114"/>
    <x v="28"/>
    <x v="1"/>
    <x v="5"/>
    <s v="Global Super Steno Chair"/>
    <n v="479.9"/>
    <n v="5"/>
    <n v="81.58"/>
  </r>
  <r>
    <d v="2014-11-17T00:00:00"/>
    <x v="0"/>
    <x v="10"/>
    <x v="515"/>
    <x v="7"/>
    <x v="0"/>
    <x v="2"/>
    <s v="Smead Adjustable Mobile File Trolley with Lockable Top"/>
    <n v="2934.33"/>
    <n v="7"/>
    <n v="792.27"/>
  </r>
  <r>
    <d v="2014-11-17T00:00:00"/>
    <x v="0"/>
    <x v="10"/>
    <x v="515"/>
    <x v="7"/>
    <x v="1"/>
    <x v="8"/>
    <s v="Eldon Econocleat Chair Mats for Low Pile Carpets"/>
    <n v="124.41"/>
    <n v="3"/>
    <n v="14.93"/>
  </r>
  <r>
    <d v="2014-11-17T00:00:00"/>
    <x v="0"/>
    <x v="10"/>
    <x v="515"/>
    <x v="7"/>
    <x v="0"/>
    <x v="4"/>
    <s v="Deluxe Chalkboard Eraser Cleaner"/>
    <n v="57.75"/>
    <n v="5"/>
    <n v="26.57"/>
  </r>
  <r>
    <d v="2014-11-17T00:00:00"/>
    <x v="0"/>
    <x v="10"/>
    <x v="93"/>
    <x v="3"/>
    <x v="2"/>
    <x v="9"/>
    <s v="Case Logic 2.4GHz Wireless Keyboard"/>
    <n v="99.98"/>
    <n v="2"/>
    <s v="8"/>
  </r>
  <r>
    <d v="2014-11-17T00:00:00"/>
    <x v="0"/>
    <x v="10"/>
    <x v="93"/>
    <x v="3"/>
    <x v="0"/>
    <x v="0"/>
    <s v="Xerox 1941"/>
    <n v="733.95"/>
    <n v="7"/>
    <n v="352.3"/>
  </r>
  <r>
    <d v="2014-11-17T00:00:00"/>
    <x v="0"/>
    <x v="10"/>
    <x v="93"/>
    <x v="3"/>
    <x v="0"/>
    <x v="12"/>
    <s v="APC 7 Outlet Network SurgeArrest Surge Protector"/>
    <n v="241.44"/>
    <n v="3"/>
    <n v="72.430000000000007"/>
  </r>
  <r>
    <d v="2014-11-17T00:00:00"/>
    <x v="0"/>
    <x v="10"/>
    <x v="516"/>
    <x v="2"/>
    <x v="0"/>
    <x v="0"/>
    <s v="Southworth 100% Résumé Paper, 24lb."/>
    <n v="12.45"/>
    <n v="2"/>
    <n v="3.89"/>
  </r>
  <r>
    <d v="2014-11-17T00:00:00"/>
    <x v="0"/>
    <x v="10"/>
    <x v="516"/>
    <x v="2"/>
    <x v="1"/>
    <x v="5"/>
    <s v="Hon Every-Day Series Multi-Task Chairs"/>
    <n v="657.93"/>
    <n v="5"/>
    <n v="-93.99"/>
  </r>
  <r>
    <d v="2014-11-17T00:00:00"/>
    <x v="0"/>
    <x v="10"/>
    <x v="92"/>
    <x v="0"/>
    <x v="0"/>
    <x v="10"/>
    <s v="Redi-Strip #10 Envelopes, 4 1/8 x 9 1/2"/>
    <n v="7.08"/>
    <n v="3"/>
    <n v="2.48"/>
  </r>
  <r>
    <d v="2014-11-17T00:00:00"/>
    <x v="0"/>
    <x v="10"/>
    <x v="217"/>
    <x v="20"/>
    <x v="0"/>
    <x v="3"/>
    <s v="GBC DocuBind TL300 Electric Binding System"/>
    <n v="2152.7800000000002"/>
    <n v="3"/>
    <n v="726.56"/>
  </r>
  <r>
    <d v="2014-11-17T00:00:00"/>
    <x v="0"/>
    <x v="10"/>
    <x v="217"/>
    <x v="20"/>
    <x v="1"/>
    <x v="11"/>
    <s v="DMI Eclipse Executive Suite Bookcases"/>
    <n v="4007.84"/>
    <n v="10"/>
    <n v="-50.1"/>
  </r>
  <r>
    <d v="2014-11-17T00:00:00"/>
    <x v="0"/>
    <x v="10"/>
    <x v="215"/>
    <x v="20"/>
    <x v="0"/>
    <x v="0"/>
    <s v="Southworth 100% Cotton The Best Paper"/>
    <n v="34.44"/>
    <n v="3"/>
    <n v="17.22"/>
  </r>
  <r>
    <d v="2014-11-18T00:00:00"/>
    <x v="0"/>
    <x v="10"/>
    <x v="517"/>
    <x v="26"/>
    <x v="1"/>
    <x v="13"/>
    <s v="Bevis Rectangular Conference Tables"/>
    <n v="145.97999999999999"/>
    <n v="2"/>
    <n v="-99.27"/>
  </r>
  <r>
    <d v="2014-11-18T00:00:00"/>
    <x v="0"/>
    <x v="10"/>
    <x v="517"/>
    <x v="26"/>
    <x v="0"/>
    <x v="0"/>
    <s v="Geographics Note Cards, Blank, White, 8 1/2&quot; x 11&quot;"/>
    <n v="35.81"/>
    <n v="4"/>
    <n v="12.53"/>
  </r>
  <r>
    <d v="2014-11-18T00:00:00"/>
    <x v="0"/>
    <x v="10"/>
    <x v="246"/>
    <x v="2"/>
    <x v="0"/>
    <x v="3"/>
    <s v="Fellowes PB200 Plastic Comb Binding Machine"/>
    <s v="51"/>
    <n v="1"/>
    <n v="-40.799999999999997"/>
  </r>
  <r>
    <d v="2014-11-18T00:00:00"/>
    <x v="0"/>
    <x v="10"/>
    <x v="246"/>
    <x v="2"/>
    <x v="0"/>
    <x v="2"/>
    <s v="Safco Industrial Wire Shelving"/>
    <n v="76.790000000000006"/>
    <n v="1"/>
    <n v="-16.32"/>
  </r>
  <r>
    <d v="2014-11-18T00:00:00"/>
    <x v="0"/>
    <x v="10"/>
    <x v="246"/>
    <x v="2"/>
    <x v="2"/>
    <x v="6"/>
    <s v="Motorola Droid Maxx"/>
    <n v="539.96"/>
    <n v="6"/>
    <n v="-107.99"/>
  </r>
  <r>
    <d v="2014-11-18T00:00:00"/>
    <x v="0"/>
    <x v="10"/>
    <x v="246"/>
    <x v="2"/>
    <x v="1"/>
    <x v="8"/>
    <s v="Eldon Executive Woodline II Desk Accessories, Mahogany"/>
    <n v="60.31"/>
    <n v="3"/>
    <n v="5.28"/>
  </r>
  <r>
    <d v="2014-11-18T00:00:00"/>
    <x v="0"/>
    <x v="10"/>
    <x v="246"/>
    <x v="2"/>
    <x v="0"/>
    <x v="3"/>
    <s v="Peel &amp; Stick Add-On Corner Pockets"/>
    <n v="1.94"/>
    <n v="3"/>
    <n v="-1.43"/>
  </r>
  <r>
    <d v="2014-11-18T00:00:00"/>
    <x v="0"/>
    <x v="10"/>
    <x v="518"/>
    <x v="1"/>
    <x v="0"/>
    <x v="3"/>
    <s v="GBC White Gloss Covers, Plain Front"/>
    <n v="14.48"/>
    <n v="5"/>
    <n v="-23.89"/>
  </r>
  <r>
    <d v="2014-11-18T00:00:00"/>
    <x v="0"/>
    <x v="10"/>
    <x v="493"/>
    <x v="10"/>
    <x v="0"/>
    <x v="3"/>
    <s v="Pressboard Hanging Data Binders for Unburst Sheets"/>
    <n v="11.81"/>
    <n v="8"/>
    <n v="-8.66"/>
  </r>
  <r>
    <d v="2014-11-18T00:00:00"/>
    <x v="0"/>
    <x v="10"/>
    <x v="493"/>
    <x v="10"/>
    <x v="2"/>
    <x v="6"/>
    <s v="PNY Rapid USB Car Charger - Black"/>
    <n v="9.59"/>
    <n v="2"/>
    <n v="-2.08"/>
  </r>
  <r>
    <d v="2014-11-18T00:00:00"/>
    <x v="0"/>
    <x v="10"/>
    <x v="130"/>
    <x v="27"/>
    <x v="0"/>
    <x v="0"/>
    <s v="Adams &quot;While You Were Out&quot; Message Pads"/>
    <n v="21.98"/>
    <n v="7"/>
    <n v="9.89"/>
  </r>
  <r>
    <d v="2014-11-18T00:00:00"/>
    <x v="0"/>
    <x v="10"/>
    <x v="519"/>
    <x v="1"/>
    <x v="1"/>
    <x v="13"/>
    <s v="BPI Conference Tables"/>
    <n v="292.10000000000002"/>
    <n v="4"/>
    <n v="-175.26"/>
  </r>
  <r>
    <d v="2014-11-18T00:00:00"/>
    <x v="0"/>
    <x v="10"/>
    <x v="519"/>
    <x v="1"/>
    <x v="1"/>
    <x v="8"/>
    <s v="Dana Swing-Arm Lamps"/>
    <n v="8.5399999999999991"/>
    <n v="2"/>
    <n v="-7.48"/>
  </r>
  <r>
    <d v="2014-11-18T00:00:00"/>
    <x v="0"/>
    <x v="10"/>
    <x v="519"/>
    <x v="1"/>
    <x v="1"/>
    <x v="11"/>
    <s v="Hon 4-Shelf Metal Bookcases"/>
    <n v="424.12"/>
    <n v="6"/>
    <n v="-30.29"/>
  </r>
  <r>
    <d v="2014-11-18T00:00:00"/>
    <x v="0"/>
    <x v="10"/>
    <x v="519"/>
    <x v="1"/>
    <x v="0"/>
    <x v="3"/>
    <s v="Wilson Jones Turn Tabs Binder Tool for Ring Binders"/>
    <n v="2.89"/>
    <n v="3"/>
    <n v="-4.92"/>
  </r>
  <r>
    <d v="2014-11-18T00:00:00"/>
    <x v="0"/>
    <x v="10"/>
    <x v="519"/>
    <x v="1"/>
    <x v="0"/>
    <x v="2"/>
    <s v="Fellowes Stor/Drawer Steel Plus Storage Drawers"/>
    <n v="381.72"/>
    <n v="5"/>
    <n v="-66.8"/>
  </r>
  <r>
    <d v="2014-11-18T00:00:00"/>
    <x v="0"/>
    <x v="10"/>
    <x v="520"/>
    <x v="28"/>
    <x v="0"/>
    <x v="2"/>
    <s v="Fellowes Desktop Hanging File Manager"/>
    <n v="67.150000000000006"/>
    <n v="5"/>
    <n v="16.79"/>
  </r>
  <r>
    <d v="2014-11-18T00:00:00"/>
    <x v="0"/>
    <x v="10"/>
    <x v="521"/>
    <x v="21"/>
    <x v="1"/>
    <x v="5"/>
    <s v="Office Star - Mesh Screen back chair with Vinyl seat"/>
    <n v="392.94"/>
    <n v="3"/>
    <n v="43.22"/>
  </r>
  <r>
    <d v="2014-11-18T00:00:00"/>
    <x v="0"/>
    <x v="10"/>
    <x v="223"/>
    <x v="22"/>
    <x v="1"/>
    <x v="8"/>
    <s v="Howard Miller 13-1/2&quot; Diameter Rosebrook Wall Clock"/>
    <n v="137.54"/>
    <n v="2"/>
    <n v="55.02"/>
  </r>
  <r>
    <d v="2014-11-18T00:00:00"/>
    <x v="0"/>
    <x v="10"/>
    <x v="223"/>
    <x v="22"/>
    <x v="1"/>
    <x v="13"/>
    <s v="Lesro Round Back Collection Coffee Table, End Table"/>
    <n v="730.2"/>
    <n v="4"/>
    <n v="94.93"/>
  </r>
  <r>
    <d v="2014-11-19T00:00:00"/>
    <x v="0"/>
    <x v="10"/>
    <x v="508"/>
    <x v="8"/>
    <x v="2"/>
    <x v="6"/>
    <s v="AT&amp;T TR1909W"/>
    <n v="503.96"/>
    <n v="4"/>
    <n v="131.03"/>
  </r>
  <r>
    <d v="2014-11-19T00:00:00"/>
    <x v="0"/>
    <x v="10"/>
    <x v="508"/>
    <x v="8"/>
    <x v="2"/>
    <x v="6"/>
    <s v="Nokia Lumia 521 (T-Mobile)"/>
    <n v="149.94999999999999"/>
    <n v="5"/>
    <n v="41.99"/>
  </r>
  <r>
    <d v="2014-11-19T00:00:00"/>
    <x v="0"/>
    <x v="10"/>
    <x v="508"/>
    <x v="8"/>
    <x v="2"/>
    <x v="9"/>
    <s v="HP Standard 104 key PS/2 Keyboard"/>
    <s v="29"/>
    <n v="2"/>
    <n v="7.25"/>
  </r>
  <r>
    <d v="2014-11-19T00:00:00"/>
    <x v="0"/>
    <x v="10"/>
    <x v="522"/>
    <x v="20"/>
    <x v="2"/>
    <x v="6"/>
    <s v="Apple iPhone 5"/>
    <n v="4548.8100000000004"/>
    <n v="7"/>
    <n v="1228.18"/>
  </r>
  <r>
    <d v="2014-11-19T00:00:00"/>
    <x v="0"/>
    <x v="10"/>
    <x v="523"/>
    <x v="7"/>
    <x v="0"/>
    <x v="1"/>
    <s v="Avery 480"/>
    <n v="22.5"/>
    <n v="6"/>
    <n v="10.8"/>
  </r>
  <r>
    <d v="2014-11-19T00:00:00"/>
    <x v="0"/>
    <x v="10"/>
    <x v="523"/>
    <x v="7"/>
    <x v="0"/>
    <x v="1"/>
    <s v="Avery 499"/>
    <n v="9.9600000000000009"/>
    <n v="2"/>
    <n v="4.58"/>
  </r>
  <r>
    <d v="2014-11-19T00:00:00"/>
    <x v="0"/>
    <x v="10"/>
    <x v="523"/>
    <x v="7"/>
    <x v="0"/>
    <x v="3"/>
    <s v="Premier Elliptical Ring Binder, Black"/>
    <n v="213.08"/>
    <n v="7"/>
    <n v="102.28"/>
  </r>
  <r>
    <d v="2014-11-19T00:00:00"/>
    <x v="0"/>
    <x v="10"/>
    <x v="523"/>
    <x v="7"/>
    <x v="1"/>
    <x v="11"/>
    <s v="Sauder Inglewood Library Bookcases"/>
    <n v="1025.8800000000001"/>
    <n v="6"/>
    <n v="235.95"/>
  </r>
  <r>
    <d v="2014-11-19T00:00:00"/>
    <x v="0"/>
    <x v="10"/>
    <x v="524"/>
    <x v="27"/>
    <x v="0"/>
    <x v="0"/>
    <s v="Xerox 1888"/>
    <n v="166.44"/>
    <n v="3"/>
    <n v="79.89"/>
  </r>
  <r>
    <d v="2014-11-19T00:00:00"/>
    <x v="0"/>
    <x v="10"/>
    <x v="131"/>
    <x v="2"/>
    <x v="2"/>
    <x v="9"/>
    <s v="Logitech G105 Gaming Keyboard"/>
    <n v="47.5"/>
    <n v="1"/>
    <n v="-1.19"/>
  </r>
  <r>
    <d v="2014-11-19T00:00:00"/>
    <x v="0"/>
    <x v="10"/>
    <x v="363"/>
    <x v="28"/>
    <x v="0"/>
    <x v="2"/>
    <s v="Recycled Steel Personal File for Standard File Folders"/>
    <n v="221.16"/>
    <n v="4"/>
    <n v="57.5"/>
  </r>
  <r>
    <d v="2014-11-19T00:00:00"/>
    <x v="0"/>
    <x v="10"/>
    <x v="363"/>
    <x v="28"/>
    <x v="2"/>
    <x v="6"/>
    <s v="Jabra SPEAK 410"/>
    <n v="281.97000000000003"/>
    <n v="3"/>
    <n v="78.95"/>
  </r>
  <r>
    <d v="2014-11-19T00:00:00"/>
    <x v="0"/>
    <x v="10"/>
    <x v="525"/>
    <x v="2"/>
    <x v="0"/>
    <x v="0"/>
    <s v="1/4 Fold Party Design Invitations &amp; White Envelopes, 24 8-1/2&quot; X 11&quot; Cards, 25 Env./Pack"/>
    <n v="5.88"/>
    <n v="1"/>
    <n v="1.98"/>
  </r>
  <r>
    <d v="2014-11-20T00:00:00"/>
    <x v="0"/>
    <x v="10"/>
    <x v="121"/>
    <x v="20"/>
    <x v="0"/>
    <x v="10"/>
    <s v="Peel &amp; Seel Recycled Catalog Envelopes, Brown"/>
    <n v="34.74"/>
    <n v="3"/>
    <n v="17.37"/>
  </r>
  <r>
    <d v="2014-11-20T00:00:00"/>
    <x v="0"/>
    <x v="10"/>
    <x v="121"/>
    <x v="20"/>
    <x v="2"/>
    <x v="6"/>
    <s v="Toshiba IPT2010-SD IP Telephone"/>
    <n v="833.94"/>
    <n v="6"/>
    <n v="216.82"/>
  </r>
  <r>
    <d v="2014-11-20T00:00:00"/>
    <x v="0"/>
    <x v="10"/>
    <x v="121"/>
    <x v="20"/>
    <x v="0"/>
    <x v="3"/>
    <s v="3M Organizer Strips"/>
    <n v="12.96"/>
    <n v="3"/>
    <n v="4.54"/>
  </r>
  <r>
    <d v="2014-11-20T00:00:00"/>
    <x v="0"/>
    <x v="10"/>
    <x v="121"/>
    <x v="20"/>
    <x v="0"/>
    <x v="0"/>
    <s v="Xerox 2000"/>
    <n v="25.92"/>
    <n v="4"/>
    <n v="12.44"/>
  </r>
  <r>
    <d v="2014-11-21T00:00:00"/>
    <x v="0"/>
    <x v="10"/>
    <x v="526"/>
    <x v="5"/>
    <x v="2"/>
    <x v="6"/>
    <s v="Logitech B530 USB Headset - headset - Full size, Binaural"/>
    <n v="36.99"/>
    <n v="1"/>
    <n v="9.99"/>
  </r>
  <r>
    <d v="2014-11-21T00:00:00"/>
    <x v="0"/>
    <x v="10"/>
    <x v="526"/>
    <x v="5"/>
    <x v="0"/>
    <x v="0"/>
    <s v="Multicolor Computer Printout Paper"/>
    <n v="629.1"/>
    <n v="6"/>
    <n v="301.97000000000003"/>
  </r>
  <r>
    <d v="2014-11-21T00:00:00"/>
    <x v="0"/>
    <x v="10"/>
    <x v="526"/>
    <x v="5"/>
    <x v="0"/>
    <x v="2"/>
    <s v="Space Solutions Commercial Steel Shelving"/>
    <n v="193.95"/>
    <n v="3"/>
    <n v="9.6999999999999993"/>
  </r>
  <r>
    <d v="2014-11-21T00:00:00"/>
    <x v="0"/>
    <x v="10"/>
    <x v="526"/>
    <x v="5"/>
    <x v="0"/>
    <x v="4"/>
    <s v="Newell 322"/>
    <n v="5.46"/>
    <n v="3"/>
    <n v="1.47"/>
  </r>
  <r>
    <d v="2014-11-21T00:00:00"/>
    <x v="0"/>
    <x v="10"/>
    <x v="523"/>
    <x v="3"/>
    <x v="0"/>
    <x v="0"/>
    <s v="Xerox 211"/>
    <n v="12.96"/>
    <n v="2"/>
    <n v="6.22"/>
  </r>
  <r>
    <d v="2014-11-21T00:00:00"/>
    <x v="0"/>
    <x v="10"/>
    <x v="527"/>
    <x v="0"/>
    <x v="0"/>
    <x v="10"/>
    <s v="Poly String Tie Envelopes"/>
    <n v="1.63"/>
    <n v="1"/>
    <n v="0.55000000000000004"/>
  </r>
  <r>
    <d v="2014-11-21T00:00:00"/>
    <x v="0"/>
    <x v="10"/>
    <x v="527"/>
    <x v="0"/>
    <x v="2"/>
    <x v="6"/>
    <s v="RCA Visys Integrated PBX 8-Line Router"/>
    <n v="267.95999999999998"/>
    <n v="5"/>
    <n v="16.75"/>
  </r>
  <r>
    <d v="2014-11-21T00:00:00"/>
    <x v="0"/>
    <x v="10"/>
    <x v="528"/>
    <x v="3"/>
    <x v="0"/>
    <x v="0"/>
    <s v="Tops Wirebound Message Log Books"/>
    <n v="6.58"/>
    <n v="2"/>
    <n v="3.03"/>
  </r>
  <r>
    <d v="2014-11-21T00:00:00"/>
    <x v="0"/>
    <x v="10"/>
    <x v="528"/>
    <x v="3"/>
    <x v="2"/>
    <x v="9"/>
    <s v="Kensington Expert Mouse Optical USB Trackball for PC or Mac"/>
    <n v="94.99"/>
    <n v="1"/>
    <n v="28.5"/>
  </r>
  <r>
    <d v="2014-11-22T00:00:00"/>
    <x v="0"/>
    <x v="10"/>
    <x v="141"/>
    <x v="4"/>
    <x v="0"/>
    <x v="10"/>
    <s v="Fashion Color Clasp Envelopes"/>
    <n v="16.23"/>
    <n v="3"/>
    <n v="7.95"/>
  </r>
  <r>
    <d v="2014-11-22T00:00:00"/>
    <x v="0"/>
    <x v="10"/>
    <x v="141"/>
    <x v="4"/>
    <x v="0"/>
    <x v="3"/>
    <s v="GBC ProClick Punch Binding System"/>
    <n v="319.89999999999998"/>
    <n v="5"/>
    <n v="156.75"/>
  </r>
  <r>
    <d v="2014-11-22T00:00:00"/>
    <x v="0"/>
    <x v="10"/>
    <x v="141"/>
    <x v="4"/>
    <x v="0"/>
    <x v="10"/>
    <s v="Staple envelope"/>
    <n v="11.36"/>
    <n v="2"/>
    <n v="5.34"/>
  </r>
  <r>
    <d v="2014-11-22T00:00:00"/>
    <x v="0"/>
    <x v="10"/>
    <x v="141"/>
    <x v="4"/>
    <x v="0"/>
    <x v="12"/>
    <s v="Holmes Harmony HEPA Air Purifier for 17 x 20 Room"/>
    <n v="675.12"/>
    <n v="3"/>
    <n v="290.3"/>
  </r>
  <r>
    <d v="2014-11-22T00:00:00"/>
    <x v="0"/>
    <x v="10"/>
    <x v="216"/>
    <x v="0"/>
    <x v="0"/>
    <x v="3"/>
    <s v="Wilson Jones Heavy-Duty Casebound Ring Binders with Metal Hinges"/>
    <n v="6.93"/>
    <n v="1"/>
    <n v="-11.08"/>
  </r>
  <r>
    <d v="2014-11-22T00:00:00"/>
    <x v="0"/>
    <x v="10"/>
    <x v="529"/>
    <x v="1"/>
    <x v="0"/>
    <x v="3"/>
    <s v="Avery Framed View Binder, EZD Ring (Locking), Navy, 1 1/2&quot;"/>
    <n v="9.98"/>
    <n v="5"/>
    <n v="-16.47"/>
  </r>
  <r>
    <d v="2014-11-22T00:00:00"/>
    <x v="0"/>
    <x v="10"/>
    <x v="530"/>
    <x v="3"/>
    <x v="0"/>
    <x v="0"/>
    <s v="Xerox 1895"/>
    <n v="53.82"/>
    <n v="9"/>
    <n v="24.22"/>
  </r>
  <r>
    <d v="2014-11-22T00:00:00"/>
    <x v="0"/>
    <x v="10"/>
    <x v="357"/>
    <x v="4"/>
    <x v="0"/>
    <x v="0"/>
    <s v="Hammermill CopyPlus Copy Paper (20Lb. and 84 Bright)"/>
    <n v="9.9600000000000009"/>
    <n v="2"/>
    <n v="4.88"/>
  </r>
  <r>
    <d v="2014-11-23T00:00:00"/>
    <x v="0"/>
    <x v="10"/>
    <x v="42"/>
    <x v="3"/>
    <x v="1"/>
    <x v="5"/>
    <s v="Novimex Swivel Fabric Task Chair"/>
    <n v="603.91999999999996"/>
    <n v="5"/>
    <n v="-67.94"/>
  </r>
  <r>
    <d v="2014-11-23T00:00:00"/>
    <x v="0"/>
    <x v="10"/>
    <x v="42"/>
    <x v="3"/>
    <x v="0"/>
    <x v="10"/>
    <s v="Pastel Pink Envelopes"/>
    <n v="21.84"/>
    <n v="3"/>
    <n v="10.48"/>
  </r>
  <r>
    <d v="2014-11-23T00:00:00"/>
    <x v="0"/>
    <x v="10"/>
    <x v="42"/>
    <x v="3"/>
    <x v="2"/>
    <x v="9"/>
    <s v="Belkin F8E887 USB Wired Ergonomic Keyboard"/>
    <n v="29.99"/>
    <n v="1"/>
    <n v="6.3"/>
  </r>
  <r>
    <d v="2014-11-23T00:00:00"/>
    <x v="0"/>
    <x v="10"/>
    <x v="42"/>
    <x v="3"/>
    <x v="1"/>
    <x v="5"/>
    <s v="Safco Contoured Stacking Chairs"/>
    <n v="381.44"/>
    <n v="2"/>
    <n v="23.84"/>
  </r>
  <r>
    <d v="2014-11-23T00:00:00"/>
    <x v="0"/>
    <x v="10"/>
    <x v="341"/>
    <x v="0"/>
    <x v="0"/>
    <x v="1"/>
    <s v="Alphabetical Labels for Top Tab Filing"/>
    <n v="23.68"/>
    <n v="2"/>
    <n v="8.8800000000000008"/>
  </r>
  <r>
    <d v="2014-11-23T00:00:00"/>
    <x v="0"/>
    <x v="10"/>
    <x v="531"/>
    <x v="0"/>
    <x v="1"/>
    <x v="8"/>
    <s v="Staple-based wall hangings"/>
    <n v="6.37"/>
    <n v="2"/>
    <n v="-2.5499999999999998"/>
  </r>
  <r>
    <d v="2014-11-23T00:00:00"/>
    <x v="0"/>
    <x v="10"/>
    <x v="531"/>
    <x v="0"/>
    <x v="0"/>
    <x v="12"/>
    <s v="Conquest 14 Commercial Heavy-Duty Upright Vacuum, Collection System, Accessory Kit"/>
    <n v="34.18"/>
    <n v="3"/>
    <n v="-87.15"/>
  </r>
  <r>
    <d v="2014-11-23T00:00:00"/>
    <x v="0"/>
    <x v="10"/>
    <x v="531"/>
    <x v="0"/>
    <x v="2"/>
    <x v="9"/>
    <s v="Maxell 4.7GB DVD-R 5/Pack"/>
    <n v="5.54"/>
    <n v="7"/>
    <n v="1.66"/>
  </r>
  <r>
    <d v="2014-11-23T00:00:00"/>
    <x v="0"/>
    <x v="10"/>
    <x v="532"/>
    <x v="2"/>
    <x v="0"/>
    <x v="10"/>
    <s v="Quality Park Security Envelopes"/>
    <n v="62.81"/>
    <n v="3"/>
    <n v="21.2"/>
  </r>
  <r>
    <d v="2014-11-23T00:00:00"/>
    <x v="0"/>
    <x v="10"/>
    <x v="533"/>
    <x v="12"/>
    <x v="0"/>
    <x v="10"/>
    <s v="Staple envelope"/>
    <n v="23.47"/>
    <n v="3"/>
    <n v="8.8000000000000007"/>
  </r>
  <r>
    <d v="2014-11-23T00:00:00"/>
    <x v="0"/>
    <x v="10"/>
    <x v="105"/>
    <x v="0"/>
    <x v="1"/>
    <x v="5"/>
    <s v="Office Star Flex Back Scooter Chair with White Frame"/>
    <n v="155.37"/>
    <n v="2"/>
    <n v="-35.51"/>
  </r>
  <r>
    <d v="2014-11-23T00:00:00"/>
    <x v="0"/>
    <x v="10"/>
    <x v="239"/>
    <x v="14"/>
    <x v="0"/>
    <x v="3"/>
    <s v="UniKeep View Case Binders"/>
    <n v="14.67"/>
    <n v="3"/>
    <n v="6.75"/>
  </r>
  <r>
    <d v="2014-11-24T00:00:00"/>
    <x v="0"/>
    <x v="10"/>
    <x v="534"/>
    <x v="10"/>
    <x v="0"/>
    <x v="4"/>
    <s v="Crayola Colored Pencils"/>
    <n v="2.62"/>
    <n v="1"/>
    <n v="0.43"/>
  </r>
  <r>
    <d v="2014-11-24T00:00:00"/>
    <x v="0"/>
    <x v="10"/>
    <x v="339"/>
    <x v="3"/>
    <x v="1"/>
    <x v="8"/>
    <s v="Eldon Delta Triangular Chair Mat, 52&quot; x 58&quot;, Clear"/>
    <n v="151.72"/>
    <n v="4"/>
    <n v="27.31"/>
  </r>
  <r>
    <d v="2014-11-24T00:00:00"/>
    <x v="0"/>
    <x v="10"/>
    <x v="535"/>
    <x v="22"/>
    <x v="0"/>
    <x v="3"/>
    <s v="Peel &amp; Stick Add-On Corner Pockets"/>
    <n v="12.1"/>
    <n v="7"/>
    <n v="4.2300000000000004"/>
  </r>
  <r>
    <d v="2014-11-24T00:00:00"/>
    <x v="0"/>
    <x v="10"/>
    <x v="535"/>
    <x v="22"/>
    <x v="0"/>
    <x v="2"/>
    <s v="Carina 42&quot;Hx23 3/4&quot;W Media Storage Unit"/>
    <n v="485.88"/>
    <n v="6"/>
    <n v="9.7200000000000006"/>
  </r>
  <r>
    <d v="2014-11-24T00:00:00"/>
    <x v="0"/>
    <x v="10"/>
    <x v="535"/>
    <x v="22"/>
    <x v="0"/>
    <x v="0"/>
    <s v="Xerox 220"/>
    <n v="25.92"/>
    <n v="4"/>
    <n v="12.44"/>
  </r>
  <r>
    <d v="2014-11-24T00:00:00"/>
    <x v="0"/>
    <x v="10"/>
    <x v="535"/>
    <x v="22"/>
    <x v="0"/>
    <x v="2"/>
    <s v="Recycled Data-Pak for Archival Bound Computer Printouts, 12-1/2 x 12-1/2 x 16"/>
    <n v="197.58"/>
    <n v="2"/>
    <n v="53.35"/>
  </r>
  <r>
    <d v="2014-11-24T00:00:00"/>
    <x v="0"/>
    <x v="10"/>
    <x v="77"/>
    <x v="24"/>
    <x v="2"/>
    <x v="9"/>
    <s v="Memorex Mini Travel Drive 16 GB USB 2.0 Flash Drive"/>
    <n v="111.79"/>
    <n v="7"/>
    <n v="43.6"/>
  </r>
  <r>
    <d v="2014-11-24T00:00:00"/>
    <x v="0"/>
    <x v="10"/>
    <x v="15"/>
    <x v="3"/>
    <x v="1"/>
    <x v="5"/>
    <s v="Global Leather &amp; Oak Executive Chair, Burgundy"/>
    <n v="120.71"/>
    <n v="1"/>
    <n v="-18.11"/>
  </r>
  <r>
    <d v="2014-11-24T00:00:00"/>
    <x v="0"/>
    <x v="10"/>
    <x v="168"/>
    <x v="10"/>
    <x v="2"/>
    <x v="6"/>
    <s v="Samsung Galaxy S III - 16GB - pebble blue (T-Mobile)"/>
    <n v="1049.97"/>
    <n v="5"/>
    <n v="-209.99"/>
  </r>
  <r>
    <d v="2014-11-24T00:00:00"/>
    <x v="0"/>
    <x v="10"/>
    <x v="168"/>
    <x v="10"/>
    <x v="1"/>
    <x v="5"/>
    <s v="Global Executive Mid-Back Manager's Chair"/>
    <n v="611.05999999999995"/>
    <n v="3"/>
    <n v="-34.92"/>
  </r>
  <r>
    <d v="2014-11-24T00:00:00"/>
    <x v="0"/>
    <x v="10"/>
    <x v="536"/>
    <x v="1"/>
    <x v="0"/>
    <x v="2"/>
    <s v="Fellowes Super Stor/Drawer Files"/>
    <n v="646.20000000000005"/>
    <n v="5"/>
    <n v="-8.08"/>
  </r>
  <r>
    <d v="2014-11-24T00:00:00"/>
    <x v="0"/>
    <x v="10"/>
    <x v="433"/>
    <x v="10"/>
    <x v="1"/>
    <x v="8"/>
    <s v="Eldon 200 Class Desk Accessories, Burgundy"/>
    <n v="35.17"/>
    <n v="7"/>
    <n v="9.67"/>
  </r>
  <r>
    <d v="2014-11-24T00:00:00"/>
    <x v="0"/>
    <x v="10"/>
    <x v="433"/>
    <x v="10"/>
    <x v="2"/>
    <x v="6"/>
    <s v="Samsung Galaxy S4"/>
    <n v="1502.38"/>
    <n v="4"/>
    <n v="-250.4"/>
  </r>
  <r>
    <d v="2014-11-24T00:00:00"/>
    <x v="0"/>
    <x v="10"/>
    <x v="537"/>
    <x v="14"/>
    <x v="0"/>
    <x v="4"/>
    <s v="Hunt PowerHouse Electric Pencil Sharpener, Blue"/>
    <n v="151.91999999999999"/>
    <n v="4"/>
    <n v="45.58"/>
  </r>
  <r>
    <d v="2014-11-24T00:00:00"/>
    <x v="0"/>
    <x v="10"/>
    <x v="537"/>
    <x v="14"/>
    <x v="0"/>
    <x v="1"/>
    <s v="Dot Matrix Printer Tape Reel Labels, White, 5000/Box"/>
    <n v="196.62"/>
    <n v="2"/>
    <n v="96.34"/>
  </r>
  <r>
    <d v="2014-11-24T00:00:00"/>
    <x v="0"/>
    <x v="10"/>
    <x v="537"/>
    <x v="14"/>
    <x v="0"/>
    <x v="0"/>
    <s v="Xerox 1885"/>
    <n v="144.12"/>
    <n v="3"/>
    <n v="69.180000000000007"/>
  </r>
  <r>
    <d v="2014-11-24T00:00:00"/>
    <x v="0"/>
    <x v="10"/>
    <x v="537"/>
    <x v="14"/>
    <x v="0"/>
    <x v="0"/>
    <s v="Adams Telephone Message Book w/Frequently-Called Numbers Space, 400 Messages per Book"/>
    <n v="15.96"/>
    <n v="2"/>
    <n v="7.98"/>
  </r>
  <r>
    <d v="2014-11-24T00:00:00"/>
    <x v="0"/>
    <x v="10"/>
    <x v="187"/>
    <x v="6"/>
    <x v="1"/>
    <x v="8"/>
    <s v="Executive Impressions 14&quot;"/>
    <n v="111.15"/>
    <n v="5"/>
    <n v="48.91"/>
  </r>
  <r>
    <d v="2014-11-24T00:00:00"/>
    <x v="0"/>
    <x v="10"/>
    <x v="538"/>
    <x v="10"/>
    <x v="0"/>
    <x v="3"/>
    <s v="Acco Expandable Hanging Binders"/>
    <n v="5.74"/>
    <n v="3"/>
    <n v="-4.59"/>
  </r>
  <r>
    <d v="2014-11-25T00:00:00"/>
    <x v="0"/>
    <x v="10"/>
    <x v="230"/>
    <x v="3"/>
    <x v="0"/>
    <x v="12"/>
    <s v="Belkin F9G930V10-GRY 9 Outlet Surge"/>
    <n v="320.88"/>
    <n v="6"/>
    <n v="93.06"/>
  </r>
  <r>
    <d v="2014-11-25T00:00:00"/>
    <x v="0"/>
    <x v="10"/>
    <x v="230"/>
    <x v="3"/>
    <x v="1"/>
    <x v="8"/>
    <s v="Staple-based wall hangings"/>
    <n v="23.88"/>
    <n v="3"/>
    <n v="10.51"/>
  </r>
  <r>
    <d v="2014-11-25T00:00:00"/>
    <x v="0"/>
    <x v="10"/>
    <x v="230"/>
    <x v="3"/>
    <x v="0"/>
    <x v="0"/>
    <s v="Wirebound Message Books, Four 2 3/4 x 5 White Forms per Page"/>
    <n v="26.76"/>
    <n v="4"/>
    <n v="12.31"/>
  </r>
  <r>
    <d v="2014-11-25T00:00:00"/>
    <x v="0"/>
    <x v="10"/>
    <x v="212"/>
    <x v="0"/>
    <x v="2"/>
    <x v="9"/>
    <s v="KeyTronic KT400U2 - Keyboard - Black"/>
    <n v="24.67"/>
    <n v="3"/>
    <s v="0"/>
  </r>
  <r>
    <d v="2014-11-25T00:00:00"/>
    <x v="0"/>
    <x v="10"/>
    <x v="212"/>
    <x v="0"/>
    <x v="0"/>
    <x v="1"/>
    <s v="Avery 520"/>
    <n v="2.52"/>
    <n v="1"/>
    <n v="0.88"/>
  </r>
  <r>
    <d v="2014-11-25T00:00:00"/>
    <x v="0"/>
    <x v="10"/>
    <x v="212"/>
    <x v="0"/>
    <x v="1"/>
    <x v="13"/>
    <s v="Bretford CR4500 Series Slim Rectangular Table"/>
    <n v="1218.74"/>
    <n v="5"/>
    <n v="-121.87"/>
  </r>
  <r>
    <d v="2014-11-25T00:00:00"/>
    <x v="0"/>
    <x v="10"/>
    <x v="212"/>
    <x v="0"/>
    <x v="0"/>
    <x v="1"/>
    <s v="Avery 52"/>
    <n v="5.9"/>
    <n v="2"/>
    <n v="1.99"/>
  </r>
  <r>
    <d v="2014-11-25T00:00:00"/>
    <x v="0"/>
    <x v="10"/>
    <x v="212"/>
    <x v="0"/>
    <x v="0"/>
    <x v="0"/>
    <s v="Southworth 25% Cotton Granite Paper &amp; Envelopes"/>
    <n v="15.7"/>
    <n v="3"/>
    <n v="5.0999999999999996"/>
  </r>
  <r>
    <d v="2014-11-25T00:00:00"/>
    <x v="0"/>
    <x v="10"/>
    <x v="212"/>
    <x v="0"/>
    <x v="1"/>
    <x v="8"/>
    <s v="Master Caster Door Stop, Brown"/>
    <n v="6.1"/>
    <n v="3"/>
    <n v="-3.96"/>
  </r>
  <r>
    <d v="2014-11-25T00:00:00"/>
    <x v="0"/>
    <x v="10"/>
    <x v="539"/>
    <x v="43"/>
    <x v="1"/>
    <x v="8"/>
    <s v="DAX Black Cherry Wood-Tone Poster Frame"/>
    <n v="52.96"/>
    <n v="2"/>
    <n v="20.12"/>
  </r>
  <r>
    <d v="2014-11-25T00:00:00"/>
    <x v="0"/>
    <x v="10"/>
    <x v="109"/>
    <x v="20"/>
    <x v="0"/>
    <x v="2"/>
    <s v="Tennsco Snap-Together Open Shelving Units, Starter Sets and Add-On Units"/>
    <n v="1117.92"/>
    <n v="4"/>
    <n v="55.9"/>
  </r>
  <r>
    <d v="2014-11-25T00:00:00"/>
    <x v="0"/>
    <x v="10"/>
    <x v="109"/>
    <x v="20"/>
    <x v="1"/>
    <x v="11"/>
    <s v="Sauder Camden County Collection Libraries, Planked Cherry Finish"/>
    <n v="275.95"/>
    <n v="3"/>
    <n v="-37.94"/>
  </r>
  <r>
    <d v="2014-11-25T00:00:00"/>
    <x v="0"/>
    <x v="10"/>
    <x v="145"/>
    <x v="11"/>
    <x v="0"/>
    <x v="4"/>
    <s v="Dixon Ticonderoga Core-Lock Colored Pencils"/>
    <n v="51.02"/>
    <n v="7"/>
    <n v="8.2899999999999991"/>
  </r>
  <r>
    <d v="2014-11-25T00:00:00"/>
    <x v="0"/>
    <x v="10"/>
    <x v="77"/>
    <x v="3"/>
    <x v="2"/>
    <x v="6"/>
    <s v="Logitech Mobile Speakerphone P710e - speaker phone"/>
    <n v="539.91999999999996"/>
    <n v="5"/>
    <n v="47.24"/>
  </r>
  <r>
    <d v="2014-11-25T00:00:00"/>
    <x v="0"/>
    <x v="10"/>
    <x v="77"/>
    <x v="3"/>
    <x v="1"/>
    <x v="5"/>
    <s v="Hon GuestStacker Chair"/>
    <n v="725.34"/>
    <n v="4"/>
    <n v="54.4"/>
  </r>
  <r>
    <d v="2014-11-25T00:00:00"/>
    <x v="0"/>
    <x v="10"/>
    <x v="77"/>
    <x v="3"/>
    <x v="0"/>
    <x v="4"/>
    <s v="Staples in misc. colors"/>
    <n v="7.44"/>
    <n v="3"/>
    <n v="2.6"/>
  </r>
  <r>
    <d v="2014-11-26T00:00:00"/>
    <x v="0"/>
    <x v="10"/>
    <x v="264"/>
    <x v="0"/>
    <x v="1"/>
    <x v="8"/>
    <s v="Eldon Expressions Desk Accessory, Wood Pencil Holder, Oak"/>
    <n v="19.3"/>
    <n v="5"/>
    <n v="-14.48"/>
  </r>
  <r>
    <d v="2014-11-26T00:00:00"/>
    <x v="0"/>
    <x v="10"/>
    <x v="262"/>
    <x v="11"/>
    <x v="0"/>
    <x v="0"/>
    <s v="Xerox 2"/>
    <n v="15.55"/>
    <n v="3"/>
    <n v="5.44"/>
  </r>
  <r>
    <d v="2014-11-26T00:00:00"/>
    <x v="0"/>
    <x v="10"/>
    <x v="262"/>
    <x v="11"/>
    <x v="0"/>
    <x v="2"/>
    <s v="Office Impressions Heavy Duty Welded Shelving &amp; Multimedia Storage Drawers"/>
    <n v="669.08"/>
    <n v="5"/>
    <n v="-167.27"/>
  </r>
  <r>
    <d v="2014-11-26T00:00:00"/>
    <x v="0"/>
    <x v="10"/>
    <x v="262"/>
    <x v="11"/>
    <x v="2"/>
    <x v="6"/>
    <s v="Jawbone MINI JAMBOX Wireless Bluetooth Speaker"/>
    <n v="438.34"/>
    <n v="4"/>
    <n v="-87.67"/>
  </r>
  <r>
    <d v="2014-11-26T00:00:00"/>
    <x v="0"/>
    <x v="10"/>
    <x v="471"/>
    <x v="3"/>
    <x v="0"/>
    <x v="0"/>
    <s v="Xerox 1893"/>
    <n v="81.98"/>
    <n v="2"/>
    <n v="40.17"/>
  </r>
  <r>
    <d v="2014-11-26T00:00:00"/>
    <x v="0"/>
    <x v="10"/>
    <x v="462"/>
    <x v="20"/>
    <x v="2"/>
    <x v="6"/>
    <s v="ClearSounds CSC500 Amplified Spirit Phone Corded phone"/>
    <n v="279.95999999999998"/>
    <n v="4"/>
    <n v="78.39"/>
  </r>
  <r>
    <d v="2014-11-26T00:00:00"/>
    <x v="0"/>
    <x v="10"/>
    <x v="462"/>
    <x v="20"/>
    <x v="0"/>
    <x v="3"/>
    <s v="Acco PRESSTEX Data Binder with Storage Hooks, Dark Blue, 14 7/8&quot; X 11&quot;"/>
    <n v="12.91"/>
    <n v="3"/>
    <n v="4.68"/>
  </r>
  <r>
    <d v="2014-11-26T00:00:00"/>
    <x v="0"/>
    <x v="10"/>
    <x v="462"/>
    <x v="20"/>
    <x v="0"/>
    <x v="3"/>
    <s v="Pressboard Data Binders by Wilson Jones"/>
    <n v="17.09"/>
    <n v="4"/>
    <n v="5.77"/>
  </r>
  <r>
    <d v="2014-11-26T00:00:00"/>
    <x v="0"/>
    <x v="10"/>
    <x v="462"/>
    <x v="20"/>
    <x v="0"/>
    <x v="1"/>
    <s v="Avery Address/Shipping Labels for Typewriters, 4&quot; x 2&quot;"/>
    <n v="93.15"/>
    <n v="9"/>
    <n v="44.71"/>
  </r>
  <r>
    <d v="2014-11-26T00:00:00"/>
    <x v="0"/>
    <x v="10"/>
    <x v="462"/>
    <x v="20"/>
    <x v="0"/>
    <x v="1"/>
    <s v="Avery File Folder Labels"/>
    <n v="11.52"/>
    <n v="4"/>
    <n v="5.64"/>
  </r>
  <r>
    <d v="2014-11-26T00:00:00"/>
    <x v="0"/>
    <x v="10"/>
    <x v="465"/>
    <x v="3"/>
    <x v="0"/>
    <x v="3"/>
    <s v="Wilson Jones Easy Flow II Sheet Lifters"/>
    <n v="4.32"/>
    <n v="3"/>
    <n v="1.51"/>
  </r>
  <r>
    <d v="2014-11-26T00:00:00"/>
    <x v="0"/>
    <x v="10"/>
    <x v="465"/>
    <x v="3"/>
    <x v="0"/>
    <x v="0"/>
    <s v="Xerox 1970"/>
    <n v="14.94"/>
    <n v="3"/>
    <n v="7.02"/>
  </r>
  <r>
    <d v="2014-11-26T00:00:00"/>
    <x v="0"/>
    <x v="10"/>
    <x v="465"/>
    <x v="3"/>
    <x v="0"/>
    <x v="12"/>
    <s v="Fellowes Mighty 8 Compact Surge Protector"/>
    <n v="40.54"/>
    <n v="2"/>
    <n v="11.35"/>
  </r>
  <r>
    <d v="2014-11-26T00:00:00"/>
    <x v="0"/>
    <x v="10"/>
    <x v="465"/>
    <x v="3"/>
    <x v="0"/>
    <x v="3"/>
    <s v="SpineVue Locking Slant-D Ring Binders by Cardinal"/>
    <n v="7.31"/>
    <n v="1"/>
    <n v="2.56"/>
  </r>
  <r>
    <d v="2014-11-27T00:00:00"/>
    <x v="0"/>
    <x v="10"/>
    <x v="282"/>
    <x v="20"/>
    <x v="0"/>
    <x v="7"/>
    <s v="Staples"/>
    <n v="3.76"/>
    <n v="2"/>
    <n v="1.32"/>
  </r>
  <r>
    <d v="2014-11-27T00:00:00"/>
    <x v="0"/>
    <x v="10"/>
    <x v="4"/>
    <x v="20"/>
    <x v="1"/>
    <x v="8"/>
    <s v="Eldon Radial Chair Mat for Low to Medium Pile Carpets"/>
    <n v="199.9"/>
    <n v="5"/>
    <n v="39.979999999999997"/>
  </r>
  <r>
    <d v="2014-11-28T00:00:00"/>
    <x v="0"/>
    <x v="10"/>
    <x v="540"/>
    <x v="33"/>
    <x v="0"/>
    <x v="4"/>
    <s v="Newell 331"/>
    <n v="14.67"/>
    <n v="3"/>
    <n v="3.96"/>
  </r>
  <r>
    <d v="2014-11-28T00:00:00"/>
    <x v="0"/>
    <x v="10"/>
    <x v="541"/>
    <x v="20"/>
    <x v="0"/>
    <x v="3"/>
    <s v="GBC Standard Recycled Report Covers, Clear Plastic Sheets"/>
    <n v="17.25"/>
    <n v="2"/>
    <n v="6.04"/>
  </r>
  <r>
    <d v="2014-11-28T00:00:00"/>
    <x v="0"/>
    <x v="10"/>
    <x v="10"/>
    <x v="9"/>
    <x v="1"/>
    <x v="8"/>
    <s v="Eldon Cleatmat Plus Chair Mats for High Pile Carpets"/>
    <n v="397.6"/>
    <n v="5"/>
    <n v="43.74"/>
  </r>
  <r>
    <d v="2014-11-28T00:00:00"/>
    <x v="0"/>
    <x v="10"/>
    <x v="10"/>
    <x v="9"/>
    <x v="0"/>
    <x v="0"/>
    <s v="Xerox 1933"/>
    <n v="85.96"/>
    <n v="7"/>
    <n v="40.4"/>
  </r>
  <r>
    <d v="2014-11-28T00:00:00"/>
    <x v="0"/>
    <x v="10"/>
    <x v="10"/>
    <x v="9"/>
    <x v="0"/>
    <x v="4"/>
    <s v="Crayola Colored Pencils"/>
    <n v="13.12"/>
    <n v="4"/>
    <n v="4.33"/>
  </r>
  <r>
    <d v="2014-11-28T00:00:00"/>
    <x v="0"/>
    <x v="10"/>
    <x v="10"/>
    <x v="9"/>
    <x v="0"/>
    <x v="3"/>
    <s v="GBC Twin Loop Wire Binding Elements, 9/16&quot; Spine, Black"/>
    <n v="45.66"/>
    <n v="3"/>
    <n v="22.37"/>
  </r>
  <r>
    <d v="2014-11-28T00:00:00"/>
    <x v="0"/>
    <x v="10"/>
    <x v="347"/>
    <x v="3"/>
    <x v="0"/>
    <x v="14"/>
    <s v="Staple remover"/>
    <n v="7.36"/>
    <n v="2"/>
    <n v="0.15"/>
  </r>
  <r>
    <d v="2014-11-28T00:00:00"/>
    <x v="0"/>
    <x v="10"/>
    <x v="347"/>
    <x v="3"/>
    <x v="0"/>
    <x v="1"/>
    <s v="Avery 489"/>
    <n v="41.4"/>
    <n v="4"/>
    <n v="19.87"/>
  </r>
  <r>
    <d v="2014-11-28T00:00:00"/>
    <x v="0"/>
    <x v="10"/>
    <x v="347"/>
    <x v="3"/>
    <x v="1"/>
    <x v="11"/>
    <s v="Sauder Camden County Barrister Bookcase, Planked Cherry Finish"/>
    <n v="411.33"/>
    <n v="4"/>
    <n v="-4.84"/>
  </r>
  <r>
    <d v="2014-11-28T00:00:00"/>
    <x v="0"/>
    <x v="10"/>
    <x v="320"/>
    <x v="3"/>
    <x v="0"/>
    <x v="12"/>
    <s v="Acco 6 Outlet Guardian Premium Surge Suppressor"/>
    <n v="43.68"/>
    <n v="3"/>
    <n v="11.79"/>
  </r>
  <r>
    <d v="2014-11-28T00:00:00"/>
    <x v="0"/>
    <x v="10"/>
    <x v="320"/>
    <x v="3"/>
    <x v="2"/>
    <x v="9"/>
    <s v="Micropad Numeric Keypads"/>
    <n v="139.93"/>
    <n v="7"/>
    <n v="34.979999999999997"/>
  </r>
  <r>
    <d v="2014-11-28T00:00:00"/>
    <x v="0"/>
    <x v="10"/>
    <x v="542"/>
    <x v="0"/>
    <x v="2"/>
    <x v="15"/>
    <s v="StarTech.com 10/100 VDSL2 Ethernet Extender Kit"/>
    <n v="998.85"/>
    <n v="5"/>
    <n v="-199.77"/>
  </r>
  <r>
    <d v="2014-11-28T00:00:00"/>
    <x v="0"/>
    <x v="10"/>
    <x v="543"/>
    <x v="18"/>
    <x v="0"/>
    <x v="10"/>
    <s v="Laser &amp; Ink Jet Business Envelopes"/>
    <n v="64.02"/>
    <n v="6"/>
    <n v="29.45"/>
  </r>
  <r>
    <d v="2014-11-29T00:00:00"/>
    <x v="0"/>
    <x v="10"/>
    <x v="261"/>
    <x v="2"/>
    <x v="0"/>
    <x v="1"/>
    <s v="Avery 488"/>
    <n v="5.04"/>
    <n v="2"/>
    <n v="1.76"/>
  </r>
  <r>
    <d v="2014-11-29T00:00:00"/>
    <x v="0"/>
    <x v="10"/>
    <x v="544"/>
    <x v="1"/>
    <x v="0"/>
    <x v="7"/>
    <s v="Staples"/>
    <n v="12.62"/>
    <n v="2"/>
    <n v="3.95"/>
  </r>
  <r>
    <d v="2014-11-29T00:00:00"/>
    <x v="0"/>
    <x v="10"/>
    <x v="545"/>
    <x v="3"/>
    <x v="2"/>
    <x v="6"/>
    <s v="Wilson SignalBoost 841262 DB PRO Amplifier Kit"/>
    <n v="575.91999999999996"/>
    <n v="2"/>
    <n v="71.989999999999995"/>
  </r>
  <r>
    <d v="2014-11-29T00:00:00"/>
    <x v="0"/>
    <x v="10"/>
    <x v="545"/>
    <x v="3"/>
    <x v="0"/>
    <x v="7"/>
    <s v="Staples"/>
    <n v="30.4"/>
    <n v="5"/>
    <n v="15.2"/>
  </r>
  <r>
    <d v="2014-11-29T00:00:00"/>
    <x v="0"/>
    <x v="10"/>
    <x v="300"/>
    <x v="20"/>
    <x v="0"/>
    <x v="1"/>
    <s v="Avery 485"/>
    <n v="25.06"/>
    <n v="2"/>
    <n v="11.78"/>
  </r>
  <r>
    <d v="2014-11-30T00:00:00"/>
    <x v="0"/>
    <x v="10"/>
    <x v="506"/>
    <x v="20"/>
    <x v="0"/>
    <x v="10"/>
    <s v="Park Ridge Embossed Executive Business Envelopes"/>
    <n v="62.28"/>
    <n v="4"/>
    <n v="29.27"/>
  </r>
  <r>
    <d v="2014-11-30T00:00:00"/>
    <x v="0"/>
    <x v="10"/>
    <x v="211"/>
    <x v="16"/>
    <x v="0"/>
    <x v="3"/>
    <s v="Avery Triangle Shaped Sheet Lifters, Black, 2/Pack"/>
    <n v="6.64"/>
    <n v="9"/>
    <n v="-4.43"/>
  </r>
  <r>
    <d v="2014-11-30T00:00:00"/>
    <x v="0"/>
    <x v="10"/>
    <x v="300"/>
    <x v="12"/>
    <x v="0"/>
    <x v="14"/>
    <s v="Acme Office Executive Series Stainless Steel Trimmers"/>
    <n v="47.99"/>
    <n v="7"/>
    <n v="3.6"/>
  </r>
  <r>
    <d v="2014-11-30T00:00:00"/>
    <x v="0"/>
    <x v="10"/>
    <x v="300"/>
    <x v="12"/>
    <x v="2"/>
    <x v="9"/>
    <s v="Memorex 25GB 6X Branded Blu-Ray Recordable Disc, 30/Pack"/>
    <n v="102.24"/>
    <n v="4"/>
    <n v="-16.61"/>
  </r>
  <r>
    <d v="2014-12-01T00:00:00"/>
    <x v="0"/>
    <x v="11"/>
    <x v="218"/>
    <x v="21"/>
    <x v="1"/>
    <x v="5"/>
    <s v="Office Star - Professional Matrix Back Chair with 2-to-1 Synchro Tilt and Mesh Fabric Seat"/>
    <n v="2807.84"/>
    <n v="8"/>
    <n v="673.88"/>
  </r>
  <r>
    <d v="2014-12-01T00:00:00"/>
    <x v="0"/>
    <x v="11"/>
    <x v="218"/>
    <x v="21"/>
    <x v="0"/>
    <x v="4"/>
    <s v="Hunt BOSTON Vista Battery-Operated Pencil Sharpener, Black"/>
    <n v="46.64"/>
    <n v="4"/>
    <n v="12.59"/>
  </r>
  <r>
    <d v="2014-12-01T00:00:00"/>
    <x v="0"/>
    <x v="11"/>
    <x v="546"/>
    <x v="3"/>
    <x v="1"/>
    <x v="8"/>
    <s v="Floodlight Indoor Halogen Bulbs, 1 Bulb per Pack, 60 Watts"/>
    <n v="58.2"/>
    <n v="3"/>
    <n v="28.52"/>
  </r>
  <r>
    <d v="2014-12-01T00:00:00"/>
    <x v="0"/>
    <x v="11"/>
    <x v="263"/>
    <x v="25"/>
    <x v="2"/>
    <x v="6"/>
    <s v="BlueLounge Milo Smartphone Stand, White/Metallic"/>
    <n v="95.97"/>
    <n v="4"/>
    <n v="9.6"/>
  </r>
  <r>
    <d v="2014-12-01T00:00:00"/>
    <x v="0"/>
    <x v="11"/>
    <x v="519"/>
    <x v="10"/>
    <x v="2"/>
    <x v="16"/>
    <s v="Sharp 1540cs Digital Laser Copier"/>
    <n v="659.99"/>
    <n v="2"/>
    <s v="110"/>
  </r>
  <r>
    <d v="2014-12-01T00:00:00"/>
    <x v="0"/>
    <x v="11"/>
    <x v="519"/>
    <x v="10"/>
    <x v="1"/>
    <x v="8"/>
    <s v="Master Caster Door Stop, Brown"/>
    <n v="8.1300000000000008"/>
    <n v="2"/>
    <n v="1.42"/>
  </r>
  <r>
    <d v="2014-12-01T00:00:00"/>
    <x v="0"/>
    <x v="11"/>
    <x v="519"/>
    <x v="10"/>
    <x v="0"/>
    <x v="0"/>
    <s v="Xerox 214"/>
    <n v="36.29"/>
    <n v="7"/>
    <n v="12.7"/>
  </r>
  <r>
    <d v="2014-12-01T00:00:00"/>
    <x v="0"/>
    <x v="11"/>
    <x v="519"/>
    <x v="10"/>
    <x v="1"/>
    <x v="5"/>
    <s v="Hon Multipurpose Stacking Arm Chairs"/>
    <n v="909.72"/>
    <n v="6"/>
    <n v="-51.98"/>
  </r>
  <r>
    <d v="2014-12-01T00:00:00"/>
    <x v="0"/>
    <x v="11"/>
    <x v="91"/>
    <x v="0"/>
    <x v="1"/>
    <x v="5"/>
    <s v="Hon 4070 Series Pagoda Round Back Stacking Chairs"/>
    <n v="674.06"/>
    <n v="3"/>
    <n v="-19.260000000000002"/>
  </r>
  <r>
    <d v="2014-12-01T00:00:00"/>
    <x v="0"/>
    <x v="11"/>
    <x v="266"/>
    <x v="32"/>
    <x v="2"/>
    <x v="6"/>
    <s v="Cisco IP Phone 7961G VoIP phone - Dark gray"/>
    <n v="271.89999999999998"/>
    <n v="2"/>
    <n v="78.849999999999994"/>
  </r>
  <r>
    <d v="2014-12-01T00:00:00"/>
    <x v="0"/>
    <x v="11"/>
    <x v="266"/>
    <x v="32"/>
    <x v="1"/>
    <x v="8"/>
    <s v="Linden 10&quot; Round Wall Clock, Black"/>
    <n v="45.84"/>
    <n v="3"/>
    <n v="15.59"/>
  </r>
  <r>
    <d v="2014-12-01T00:00:00"/>
    <x v="0"/>
    <x v="11"/>
    <x v="266"/>
    <x v="32"/>
    <x v="1"/>
    <x v="8"/>
    <s v="Ultra Door Push Plate"/>
    <n v="9.82"/>
    <n v="2"/>
    <n v="3.24"/>
  </r>
  <r>
    <d v="2014-12-02T00:00:00"/>
    <x v="0"/>
    <x v="11"/>
    <x v="547"/>
    <x v="20"/>
    <x v="2"/>
    <x v="9"/>
    <s v="Logitech 910-002974 M325 Wireless Mouse for Web Scrolling"/>
    <n v="119.96"/>
    <n v="4"/>
    <n v="52.78"/>
  </r>
  <r>
    <d v="2014-12-02T00:00:00"/>
    <x v="0"/>
    <x v="11"/>
    <x v="547"/>
    <x v="20"/>
    <x v="1"/>
    <x v="11"/>
    <s v="O'Sullivan Living Dimensions 5-Shelf Bookcases"/>
    <n v="883.92"/>
    <n v="5"/>
    <n v="-110.49"/>
  </r>
  <r>
    <d v="2014-12-02T00:00:00"/>
    <x v="0"/>
    <x v="11"/>
    <x v="547"/>
    <x v="20"/>
    <x v="0"/>
    <x v="3"/>
    <s v="Angle-D Binders with Locking Rings, Label Holders"/>
    <n v="46.72"/>
    <n v="8"/>
    <n v="15.77"/>
  </r>
  <r>
    <d v="2014-12-02T00:00:00"/>
    <x v="0"/>
    <x v="11"/>
    <x v="548"/>
    <x v="0"/>
    <x v="1"/>
    <x v="8"/>
    <s v="Deflect-o SuperTray Unbreakable Stackable Tray, Letter, Black"/>
    <n v="58.36"/>
    <n v="5"/>
    <n v="-24.8"/>
  </r>
  <r>
    <d v="2014-12-02T00:00:00"/>
    <x v="0"/>
    <x v="11"/>
    <x v="548"/>
    <x v="0"/>
    <x v="0"/>
    <x v="4"/>
    <s v="Newell 343"/>
    <n v="16.46"/>
    <n v="7"/>
    <n v="1.44"/>
  </r>
  <r>
    <d v="2014-12-02T00:00:00"/>
    <x v="0"/>
    <x v="11"/>
    <x v="548"/>
    <x v="0"/>
    <x v="1"/>
    <x v="8"/>
    <s v="12-1/2 Diameter Round Wall Clock"/>
    <n v="39.96"/>
    <n v="5"/>
    <n v="-23.98"/>
  </r>
  <r>
    <d v="2014-12-02T00:00:00"/>
    <x v="0"/>
    <x v="11"/>
    <x v="549"/>
    <x v="10"/>
    <x v="2"/>
    <x v="9"/>
    <s v="Imation 32GB Pocket Pro USB 3.0 Flash Drive - 32 GB - Black - 1 P ..."/>
    <n v="119.8"/>
    <n v="5"/>
    <n v="29.95"/>
  </r>
  <r>
    <d v="2014-12-02T00:00:00"/>
    <x v="0"/>
    <x v="11"/>
    <x v="550"/>
    <x v="1"/>
    <x v="0"/>
    <x v="12"/>
    <s v="Staple holder"/>
    <n v="2.39"/>
    <n v="1"/>
    <n v="-6.34"/>
  </r>
  <r>
    <d v="2014-12-02T00:00:00"/>
    <x v="0"/>
    <x v="11"/>
    <x v="402"/>
    <x v="36"/>
    <x v="1"/>
    <x v="8"/>
    <s v="DAX Metal Frame, Desktop, Stepped-Edge"/>
    <n v="60.72"/>
    <n v="3"/>
    <n v="23.68"/>
  </r>
  <r>
    <d v="2014-12-02T00:00:00"/>
    <x v="0"/>
    <x v="11"/>
    <x v="402"/>
    <x v="36"/>
    <x v="0"/>
    <x v="0"/>
    <s v="Xerox 1942"/>
    <n v="146.82"/>
    <n v="3"/>
    <n v="73.41"/>
  </r>
  <r>
    <d v="2014-12-02T00:00:00"/>
    <x v="0"/>
    <x v="11"/>
    <x v="402"/>
    <x v="36"/>
    <x v="1"/>
    <x v="5"/>
    <s v="Global Stack Chair with Arms, Black"/>
    <n v="239.84"/>
    <n v="8"/>
    <n v="64.760000000000005"/>
  </r>
  <r>
    <d v="2014-12-02T00:00:00"/>
    <x v="0"/>
    <x v="11"/>
    <x v="402"/>
    <x v="36"/>
    <x v="0"/>
    <x v="1"/>
    <s v="Avery 509"/>
    <n v="15.66"/>
    <n v="6"/>
    <n v="7.2"/>
  </r>
  <r>
    <d v="2014-12-02T00:00:00"/>
    <x v="0"/>
    <x v="11"/>
    <x v="551"/>
    <x v="4"/>
    <x v="2"/>
    <x v="9"/>
    <s v="Kingston Digital DataTraveler 8GB USB 2.0"/>
    <n v="5.95"/>
    <n v="1"/>
    <n v="0.83"/>
  </r>
  <r>
    <d v="2014-12-02T00:00:00"/>
    <x v="0"/>
    <x v="11"/>
    <x v="551"/>
    <x v="4"/>
    <x v="0"/>
    <x v="0"/>
    <s v="RSVP Cards &amp; Envelopes, Blank White, 8-1/2&quot; X 11&quot;, 24 Cards/25 Envelopes/Set"/>
    <n v="15.24"/>
    <n v="3"/>
    <n v="7.16"/>
  </r>
  <r>
    <d v="2014-12-03T00:00:00"/>
    <x v="0"/>
    <x v="11"/>
    <x v="534"/>
    <x v="39"/>
    <x v="2"/>
    <x v="6"/>
    <s v="Jabra Supreme Plus Driver Edition Headset"/>
    <n v="479.96"/>
    <n v="4"/>
    <n v="134.38999999999999"/>
  </r>
  <r>
    <d v="2014-12-03T00:00:00"/>
    <x v="0"/>
    <x v="11"/>
    <x v="543"/>
    <x v="24"/>
    <x v="0"/>
    <x v="0"/>
    <s v="Xerox 214"/>
    <n v="25.92"/>
    <n v="4"/>
    <n v="12.44"/>
  </r>
  <r>
    <d v="2014-12-04T00:00:00"/>
    <x v="0"/>
    <x v="11"/>
    <x v="552"/>
    <x v="20"/>
    <x v="2"/>
    <x v="6"/>
    <s v="Plantronics Voyager Pro HD - Bluetooth Headset"/>
    <n v="129.97999999999999"/>
    <n v="2"/>
    <n v="62.39"/>
  </r>
  <r>
    <d v="2014-12-05T00:00:00"/>
    <x v="0"/>
    <x v="11"/>
    <x v="14"/>
    <x v="12"/>
    <x v="0"/>
    <x v="4"/>
    <s v="Hunt BOSTON Model 1606 High-Volume Electric Pencil Sharpener, Beige"/>
    <n v="1113.02"/>
    <n v="8"/>
    <n v="111.3"/>
  </r>
  <r>
    <d v="2014-12-05T00:00:00"/>
    <x v="0"/>
    <x v="11"/>
    <x v="14"/>
    <x v="12"/>
    <x v="2"/>
    <x v="6"/>
    <s v="netTALK DUO VoIP Telephone Service"/>
    <n v="167.97"/>
    <n v="4"/>
    <n v="62.99"/>
  </r>
  <r>
    <d v="2014-12-05T00:00:00"/>
    <x v="0"/>
    <x v="11"/>
    <x v="553"/>
    <x v="1"/>
    <x v="0"/>
    <x v="2"/>
    <s v="Tenex File Box, Personal Filing Tote with Lid, Black"/>
    <n v="24.82"/>
    <n v="2"/>
    <n v="1.86"/>
  </r>
  <r>
    <d v="2014-12-05T00:00:00"/>
    <x v="0"/>
    <x v="11"/>
    <x v="553"/>
    <x v="1"/>
    <x v="2"/>
    <x v="9"/>
    <s v="Imation Secure+ Hardware Encrypted USB 2.0 Flash Drive; 16GB"/>
    <n v="408.74"/>
    <n v="7"/>
    <n v="76.64"/>
  </r>
  <r>
    <d v="2014-12-05T00:00:00"/>
    <x v="0"/>
    <x v="11"/>
    <x v="554"/>
    <x v="6"/>
    <x v="0"/>
    <x v="2"/>
    <s v="Recycled Eldon Regeneration Jumbo File"/>
    <n v="24.56"/>
    <n v="2"/>
    <n v="6.88"/>
  </r>
  <r>
    <d v="2014-12-05T00:00:00"/>
    <x v="0"/>
    <x v="11"/>
    <x v="555"/>
    <x v="2"/>
    <x v="0"/>
    <x v="10"/>
    <s v="Cameo Buff Policy Envelopes"/>
    <n v="348.49"/>
    <n v="7"/>
    <n v="117.61"/>
  </r>
  <r>
    <d v="2014-12-05T00:00:00"/>
    <x v="0"/>
    <x v="11"/>
    <x v="555"/>
    <x v="2"/>
    <x v="0"/>
    <x v="2"/>
    <s v="Fellowes Bankers Box Recycled Super Stor/Drawer"/>
    <n v="172.74"/>
    <n v="4"/>
    <n v="-30.23"/>
  </r>
  <r>
    <d v="2014-12-05T00:00:00"/>
    <x v="0"/>
    <x v="11"/>
    <x v="400"/>
    <x v="10"/>
    <x v="0"/>
    <x v="0"/>
    <s v="Xerox 1893"/>
    <n v="98.38"/>
    <n v="3"/>
    <n v="35.659999999999997"/>
  </r>
  <r>
    <d v="2014-12-05T00:00:00"/>
    <x v="0"/>
    <x v="11"/>
    <x v="400"/>
    <x v="10"/>
    <x v="0"/>
    <x v="3"/>
    <s v="Large Capacity Hanging Post Binders"/>
    <n v="29.94"/>
    <n v="4"/>
    <n v="-23.95"/>
  </r>
  <r>
    <d v="2014-12-05T00:00:00"/>
    <x v="0"/>
    <x v="11"/>
    <x v="400"/>
    <x v="10"/>
    <x v="0"/>
    <x v="0"/>
    <s v="Black Print Carbonless 8 1/2&quot; x 8 1/4&quot; Rapid Memo Book"/>
    <n v="17.47"/>
    <n v="3"/>
    <n v="5.68"/>
  </r>
  <r>
    <d v="2014-12-05T00:00:00"/>
    <x v="0"/>
    <x v="11"/>
    <x v="400"/>
    <x v="10"/>
    <x v="2"/>
    <x v="6"/>
    <s v="Lunatik TT5L-002 Taktik Strike Impact Protection System for iPhone 5"/>
    <n v="36.74"/>
    <n v="1"/>
    <n v="-9.18"/>
  </r>
  <r>
    <d v="2014-12-05T00:00:00"/>
    <x v="0"/>
    <x v="11"/>
    <x v="400"/>
    <x v="10"/>
    <x v="2"/>
    <x v="6"/>
    <s v="Panasonic KX T7736-B Digital phone"/>
    <n v="179.94"/>
    <n v="2"/>
    <n v="-44.99"/>
  </r>
  <r>
    <d v="2014-12-05T00:00:00"/>
    <x v="0"/>
    <x v="11"/>
    <x v="556"/>
    <x v="3"/>
    <x v="0"/>
    <x v="4"/>
    <s v="Prang Colored Pencils"/>
    <n v="26.46"/>
    <n v="9"/>
    <n v="11.91"/>
  </r>
  <r>
    <d v="2014-12-05T00:00:00"/>
    <x v="0"/>
    <x v="11"/>
    <x v="556"/>
    <x v="3"/>
    <x v="0"/>
    <x v="0"/>
    <s v="Xerox 1933"/>
    <n v="49.12"/>
    <n v="4"/>
    <n v="23.09"/>
  </r>
  <r>
    <d v="2014-12-05T00:00:00"/>
    <x v="0"/>
    <x v="11"/>
    <x v="556"/>
    <x v="3"/>
    <x v="0"/>
    <x v="7"/>
    <s v="Advantus Plastic Paper Clips"/>
    <s v="15"/>
    <n v="3"/>
    <n v="7.2"/>
  </r>
  <r>
    <d v="2014-12-05T00:00:00"/>
    <x v="0"/>
    <x v="11"/>
    <x v="557"/>
    <x v="3"/>
    <x v="0"/>
    <x v="12"/>
    <s v="Fellowes 8 Outlet Superior Workstation Surge Protector"/>
    <n v="250.26"/>
    <n v="6"/>
    <n v="72.58"/>
  </r>
  <r>
    <d v="2014-12-06T00:00:00"/>
    <x v="0"/>
    <x v="11"/>
    <x v="321"/>
    <x v="0"/>
    <x v="1"/>
    <x v="8"/>
    <s v="12-1/2 Diameter Round Wall Clock"/>
    <n v="23.98"/>
    <n v="3"/>
    <n v="-14.39"/>
  </r>
  <r>
    <d v="2014-12-06T00:00:00"/>
    <x v="0"/>
    <x v="11"/>
    <x v="361"/>
    <x v="11"/>
    <x v="0"/>
    <x v="2"/>
    <s v="File Shuttle I and Handi-File"/>
    <n v="53.42"/>
    <n v="3"/>
    <n v="4.67"/>
  </r>
  <r>
    <d v="2014-12-06T00:00:00"/>
    <x v="0"/>
    <x v="11"/>
    <x v="361"/>
    <x v="11"/>
    <x v="1"/>
    <x v="13"/>
    <s v="Chromcraft Bull-Nose Wood 48&quot; x 96&quot; Rectangular Conference Tables"/>
    <n v="275.49"/>
    <n v="1"/>
    <n v="-170.8"/>
  </r>
  <r>
    <d v="2014-12-06T00:00:00"/>
    <x v="0"/>
    <x v="11"/>
    <x v="328"/>
    <x v="1"/>
    <x v="0"/>
    <x v="12"/>
    <s v="Bionaire 99.97% HEPA Air Cleaner"/>
    <n v="14.02"/>
    <n v="4"/>
    <n v="-31.54"/>
  </r>
  <r>
    <d v="2014-12-06T00:00:00"/>
    <x v="0"/>
    <x v="11"/>
    <x v="328"/>
    <x v="1"/>
    <x v="1"/>
    <x v="13"/>
    <s v="KI Adjustable-Height Table"/>
    <n v="214.95"/>
    <n v="5"/>
    <n v="-120.37"/>
  </r>
  <r>
    <d v="2014-12-06T00:00:00"/>
    <x v="0"/>
    <x v="11"/>
    <x v="328"/>
    <x v="1"/>
    <x v="2"/>
    <x v="6"/>
    <s v="Shocksock Galaxy S4 Armband"/>
    <n v="35.04"/>
    <n v="4"/>
    <n v="-7.01"/>
  </r>
  <r>
    <d v="2014-12-06T00:00:00"/>
    <x v="0"/>
    <x v="11"/>
    <x v="328"/>
    <x v="1"/>
    <x v="1"/>
    <x v="8"/>
    <s v="Nu-Dell Float Frame 11 x 14 1/2"/>
    <n v="10.78"/>
    <n v="3"/>
    <n v="-4.8499999999999996"/>
  </r>
  <r>
    <d v="2014-12-06T00:00:00"/>
    <x v="0"/>
    <x v="11"/>
    <x v="328"/>
    <x v="1"/>
    <x v="0"/>
    <x v="3"/>
    <s v="Ibico Covers for Plastic or Wire Binding Elements"/>
    <n v="4.5999999999999996"/>
    <n v="2"/>
    <n v="-8.0500000000000007"/>
  </r>
  <r>
    <d v="2014-12-06T00:00:00"/>
    <x v="0"/>
    <x v="11"/>
    <x v="328"/>
    <x v="1"/>
    <x v="0"/>
    <x v="2"/>
    <s v="Rogers Deluxe File Chest"/>
    <n v="35.17"/>
    <n v="2"/>
    <n v="-8.35"/>
  </r>
  <r>
    <d v="2014-12-06T00:00:00"/>
    <x v="0"/>
    <x v="11"/>
    <x v="138"/>
    <x v="3"/>
    <x v="0"/>
    <x v="2"/>
    <s v="Standard Rollaway File with Lock"/>
    <n v="1261.33"/>
    <n v="7"/>
    <n v="327.95"/>
  </r>
  <r>
    <d v="2014-12-06T00:00:00"/>
    <x v="0"/>
    <x v="11"/>
    <x v="497"/>
    <x v="15"/>
    <x v="0"/>
    <x v="0"/>
    <s v="Xerox 1909"/>
    <n v="42.21"/>
    <n v="2"/>
    <n v="13.72"/>
  </r>
  <r>
    <d v="2014-12-07T00:00:00"/>
    <x v="0"/>
    <x v="11"/>
    <x v="487"/>
    <x v="6"/>
    <x v="0"/>
    <x v="0"/>
    <s v="Xerox 1909"/>
    <n v="105.52"/>
    <n v="4"/>
    <n v="48.54"/>
  </r>
  <r>
    <d v="2014-12-07T00:00:00"/>
    <x v="0"/>
    <x v="11"/>
    <x v="558"/>
    <x v="3"/>
    <x v="0"/>
    <x v="4"/>
    <s v="Newell 32"/>
    <n v="8.64"/>
    <n v="3"/>
    <n v="2.42"/>
  </r>
  <r>
    <d v="2014-12-07T00:00:00"/>
    <x v="0"/>
    <x v="11"/>
    <x v="326"/>
    <x v="22"/>
    <x v="0"/>
    <x v="2"/>
    <s v="Advantus Rolling Drawer Organizers"/>
    <n v="269.36"/>
    <n v="7"/>
    <n v="70.03"/>
  </r>
  <r>
    <d v="2014-12-07T00:00:00"/>
    <x v="0"/>
    <x v="11"/>
    <x v="200"/>
    <x v="3"/>
    <x v="0"/>
    <x v="0"/>
    <s v="Green Bar Computer Printout Paper"/>
    <n v="164.88"/>
    <n v="3"/>
    <n v="80.790000000000006"/>
  </r>
  <r>
    <d v="2014-12-08T00:00:00"/>
    <x v="0"/>
    <x v="11"/>
    <x v="559"/>
    <x v="0"/>
    <x v="0"/>
    <x v="2"/>
    <s v="Companion Letter/Legal File, Black"/>
    <n v="60.42"/>
    <n v="2"/>
    <n v="6.04"/>
  </r>
  <r>
    <d v="2014-12-08T00:00:00"/>
    <x v="0"/>
    <x v="11"/>
    <x v="560"/>
    <x v="11"/>
    <x v="0"/>
    <x v="1"/>
    <s v="Avery 499"/>
    <n v="27.89"/>
    <n v="7"/>
    <n v="9.06"/>
  </r>
  <r>
    <d v="2014-12-08T00:00:00"/>
    <x v="0"/>
    <x v="11"/>
    <x v="560"/>
    <x v="11"/>
    <x v="0"/>
    <x v="3"/>
    <s v="Acco PRESSTEX Data Binder with Storage Hooks, Dark Blue, 9 1/2&quot; X 11&quot;"/>
    <n v="6.46"/>
    <n v="4"/>
    <n v="-4.5199999999999996"/>
  </r>
  <r>
    <d v="2014-12-08T00:00:00"/>
    <x v="0"/>
    <x v="11"/>
    <x v="560"/>
    <x v="11"/>
    <x v="2"/>
    <x v="6"/>
    <s v="Samsung HM1900 Bluetooth Headset"/>
    <n v="52.68"/>
    <n v="3"/>
    <n v="19.760000000000002"/>
  </r>
  <r>
    <d v="2014-12-08T00:00:00"/>
    <x v="0"/>
    <x v="11"/>
    <x v="560"/>
    <x v="11"/>
    <x v="0"/>
    <x v="14"/>
    <s v="Acco Side-Punched Conventional Columnar Pads"/>
    <n v="13.88"/>
    <n v="5"/>
    <n v="-2.6"/>
  </r>
  <r>
    <d v="2014-12-08T00:00:00"/>
    <x v="0"/>
    <x v="11"/>
    <x v="560"/>
    <x v="11"/>
    <x v="2"/>
    <x v="9"/>
    <s v="SanDisk Ultra 16 GB MicroSDHC Class 10 Memory Card"/>
    <n v="103.92"/>
    <n v="10"/>
    <n v="-18.190000000000001"/>
  </r>
  <r>
    <d v="2014-12-08T00:00:00"/>
    <x v="0"/>
    <x v="11"/>
    <x v="560"/>
    <x v="11"/>
    <x v="0"/>
    <x v="1"/>
    <s v="Avery 492"/>
    <n v="11.52"/>
    <n v="5"/>
    <n v="3.74"/>
  </r>
  <r>
    <d v="2014-12-08T00:00:00"/>
    <x v="0"/>
    <x v="11"/>
    <x v="560"/>
    <x v="11"/>
    <x v="0"/>
    <x v="0"/>
    <s v="Xerox 232"/>
    <n v="10.37"/>
    <n v="2"/>
    <n v="3.63"/>
  </r>
  <r>
    <d v="2014-12-08T00:00:00"/>
    <x v="0"/>
    <x v="11"/>
    <x v="560"/>
    <x v="11"/>
    <x v="0"/>
    <x v="2"/>
    <s v="Adjustable Personal File Tote"/>
    <n v="39.07"/>
    <n v="3"/>
    <n v="2.93"/>
  </r>
  <r>
    <d v="2014-12-08T00:00:00"/>
    <x v="0"/>
    <x v="11"/>
    <x v="232"/>
    <x v="22"/>
    <x v="0"/>
    <x v="0"/>
    <s v="Xerox 1964"/>
    <n v="45.68"/>
    <n v="2"/>
    <n v="21.01"/>
  </r>
  <r>
    <d v="2014-12-08T00:00:00"/>
    <x v="0"/>
    <x v="11"/>
    <x v="232"/>
    <x v="22"/>
    <x v="1"/>
    <x v="5"/>
    <s v="DMI Arturo Collection Mission-style Design Wood Chair"/>
    <n v="603.91999999999996"/>
    <n v="5"/>
    <n v="45.29"/>
  </r>
  <r>
    <d v="2014-12-08T00:00:00"/>
    <x v="0"/>
    <x v="11"/>
    <x v="561"/>
    <x v="3"/>
    <x v="1"/>
    <x v="8"/>
    <s v="Luxo Economy Swing Arm Lamp"/>
    <n v="39.880000000000003"/>
    <n v="2"/>
    <n v="11.17"/>
  </r>
  <r>
    <d v="2014-12-08T00:00:00"/>
    <x v="0"/>
    <x v="11"/>
    <x v="561"/>
    <x v="3"/>
    <x v="1"/>
    <x v="8"/>
    <s v="DAX Natural Wood-Tone Poster Frame"/>
    <n v="79.44"/>
    <n v="3"/>
    <n v="28.6"/>
  </r>
  <r>
    <d v="2014-12-09T00:00:00"/>
    <x v="0"/>
    <x v="11"/>
    <x v="38"/>
    <x v="3"/>
    <x v="0"/>
    <x v="0"/>
    <s v="Xerox 1987"/>
    <n v="34.68"/>
    <n v="6"/>
    <n v="16.989999999999998"/>
  </r>
  <r>
    <d v="2014-12-09T00:00:00"/>
    <x v="0"/>
    <x v="11"/>
    <x v="441"/>
    <x v="12"/>
    <x v="0"/>
    <x v="2"/>
    <s v="Acco Perma 3000 Stacking Storage Drawers"/>
    <n v="100.7"/>
    <n v="6"/>
    <n v="-1.26"/>
  </r>
  <r>
    <d v="2014-12-09T00:00:00"/>
    <x v="0"/>
    <x v="11"/>
    <x v="379"/>
    <x v="0"/>
    <x v="0"/>
    <x v="0"/>
    <s v="Xerox 195"/>
    <n v="10.69"/>
    <n v="2"/>
    <n v="3.74"/>
  </r>
  <r>
    <d v="2014-12-09T00:00:00"/>
    <x v="0"/>
    <x v="11"/>
    <x v="379"/>
    <x v="0"/>
    <x v="0"/>
    <x v="2"/>
    <s v="Recycled Data-Pak for Archival Bound Computer Printouts, 12-1/2 x 12-1/2 x 16"/>
    <n v="237.1"/>
    <n v="3"/>
    <n v="20.75"/>
  </r>
  <r>
    <d v="2014-12-09T00:00:00"/>
    <x v="0"/>
    <x v="11"/>
    <x v="93"/>
    <x v="1"/>
    <x v="0"/>
    <x v="0"/>
    <s v="Astroparche Fine Business Paper"/>
    <n v="8.4499999999999993"/>
    <n v="2"/>
    <n v="2.96"/>
  </r>
  <r>
    <d v="2014-12-09T00:00:00"/>
    <x v="0"/>
    <x v="11"/>
    <x v="93"/>
    <x v="1"/>
    <x v="0"/>
    <x v="12"/>
    <s v="Tripp Lite TLP810NET Broadband Surge for Modem/Fax"/>
    <n v="20.39"/>
    <n v="2"/>
    <n v="-53.01"/>
  </r>
  <r>
    <d v="2014-12-09T00:00:00"/>
    <x v="0"/>
    <x v="11"/>
    <x v="558"/>
    <x v="2"/>
    <x v="0"/>
    <x v="10"/>
    <s v="Globe Weis Peel &amp; Seel First Class Envelopes"/>
    <n v="30.67"/>
    <n v="3"/>
    <n v="9.59"/>
  </r>
  <r>
    <d v="2014-12-09T00:00:00"/>
    <x v="0"/>
    <x v="11"/>
    <x v="558"/>
    <x v="2"/>
    <x v="2"/>
    <x v="16"/>
    <s v="Canon PC940 Copier"/>
    <n v="1079.98"/>
    <n v="4"/>
    <s v="126"/>
  </r>
  <r>
    <d v="2014-12-10T00:00:00"/>
    <x v="0"/>
    <x v="11"/>
    <x v="533"/>
    <x v="20"/>
    <x v="0"/>
    <x v="0"/>
    <s v="Adams Write n' Stick Phone Message Book, 11&quot; X 5 1/4&quot;, 200 Messages"/>
    <n v="11.36"/>
    <n v="2"/>
    <n v="5.23"/>
  </r>
  <r>
    <d v="2014-12-10T00:00:00"/>
    <x v="0"/>
    <x v="11"/>
    <x v="533"/>
    <x v="20"/>
    <x v="0"/>
    <x v="3"/>
    <s v="Poly Designer Cover &amp; Back"/>
    <n v="106.34"/>
    <n v="7"/>
    <n v="37.22"/>
  </r>
  <r>
    <d v="2014-12-10T00:00:00"/>
    <x v="0"/>
    <x v="11"/>
    <x v="562"/>
    <x v="34"/>
    <x v="1"/>
    <x v="5"/>
    <s v="Office Star - Contemporary Swivel Chair with Padded Adjustable Arms and Flex Back"/>
    <n v="338.35"/>
    <n v="3"/>
    <n v="4.2300000000000004"/>
  </r>
  <r>
    <d v="2014-12-10T00:00:00"/>
    <x v="0"/>
    <x v="11"/>
    <x v="562"/>
    <x v="34"/>
    <x v="0"/>
    <x v="0"/>
    <s v="Xerox 1931"/>
    <n v="25.92"/>
    <n v="4"/>
    <n v="12.44"/>
  </r>
  <r>
    <d v="2014-12-10T00:00:00"/>
    <x v="0"/>
    <x v="11"/>
    <x v="562"/>
    <x v="34"/>
    <x v="0"/>
    <x v="0"/>
    <s v="Xerox Color Copier Paper, 11&quot; x 17&quot;, Ream"/>
    <n v="91.36"/>
    <n v="4"/>
    <n v="42.03"/>
  </r>
  <r>
    <d v="2014-12-12T00:00:00"/>
    <x v="0"/>
    <x v="11"/>
    <x v="377"/>
    <x v="3"/>
    <x v="1"/>
    <x v="13"/>
    <s v="Hon Non-Folding Utility Tables"/>
    <n v="764.69"/>
    <n v="6"/>
    <n v="95.59"/>
  </r>
  <r>
    <d v="2014-12-12T00:00:00"/>
    <x v="0"/>
    <x v="11"/>
    <x v="377"/>
    <x v="3"/>
    <x v="1"/>
    <x v="13"/>
    <s v="Bretford Rectangular Conference Table Tops"/>
    <n v="3610.85"/>
    <n v="12"/>
    <n v="135.41"/>
  </r>
  <r>
    <d v="2014-12-12T00:00:00"/>
    <x v="0"/>
    <x v="11"/>
    <x v="377"/>
    <x v="3"/>
    <x v="1"/>
    <x v="11"/>
    <s v="Bestar Classic Bookcase"/>
    <n v="254.97"/>
    <n v="3"/>
    <s v="12"/>
  </r>
  <r>
    <d v="2014-12-12T00:00:00"/>
    <x v="0"/>
    <x v="11"/>
    <x v="494"/>
    <x v="3"/>
    <x v="1"/>
    <x v="8"/>
    <s v="Eldon Advantage Chair Mats for Low to Medium Pile Carpets"/>
    <n v="43.31"/>
    <n v="1"/>
    <n v="4.33"/>
  </r>
  <r>
    <d v="2014-12-12T00:00:00"/>
    <x v="0"/>
    <x v="11"/>
    <x v="563"/>
    <x v="0"/>
    <x v="0"/>
    <x v="3"/>
    <s v="GBC DocuBind 300 Electric Binding Machine"/>
    <n v="210.39"/>
    <n v="2"/>
    <n v="-336.63"/>
  </r>
  <r>
    <d v="2014-12-12T00:00:00"/>
    <x v="0"/>
    <x v="11"/>
    <x v="564"/>
    <x v="3"/>
    <x v="1"/>
    <x v="8"/>
    <s v="Eldon Image Series Desk Accessories, Burgundy"/>
    <n v="12.54"/>
    <n v="3"/>
    <n v="4.51"/>
  </r>
  <r>
    <d v="2014-12-12T00:00:00"/>
    <x v="0"/>
    <x v="11"/>
    <x v="564"/>
    <x v="3"/>
    <x v="0"/>
    <x v="2"/>
    <s v="Woodgrain Magazine Files by Perma"/>
    <n v="8.94"/>
    <n v="3"/>
    <n v="0.63"/>
  </r>
  <r>
    <d v="2014-12-12T00:00:00"/>
    <x v="0"/>
    <x v="11"/>
    <x v="564"/>
    <x v="3"/>
    <x v="1"/>
    <x v="8"/>
    <s v="Longer-Life Soft White Bulbs"/>
    <n v="9.24"/>
    <n v="3"/>
    <n v="4.4400000000000004"/>
  </r>
  <r>
    <d v="2014-12-12T00:00:00"/>
    <x v="0"/>
    <x v="11"/>
    <x v="300"/>
    <x v="16"/>
    <x v="0"/>
    <x v="10"/>
    <s v="Staple envelope"/>
    <n v="23.47"/>
    <n v="3"/>
    <n v="7.63"/>
  </r>
  <r>
    <d v="2014-12-13T00:00:00"/>
    <x v="0"/>
    <x v="11"/>
    <x v="375"/>
    <x v="3"/>
    <x v="0"/>
    <x v="0"/>
    <s v="White GlueTop Scratch Pads"/>
    <n v="90.24"/>
    <n v="6"/>
    <n v="41.51"/>
  </r>
  <r>
    <d v="2014-12-13T00:00:00"/>
    <x v="0"/>
    <x v="11"/>
    <x v="565"/>
    <x v="0"/>
    <x v="0"/>
    <x v="14"/>
    <s v="Acme Value Line Scissors"/>
    <n v="2.92"/>
    <n v="1"/>
    <n v="0.37"/>
  </r>
  <r>
    <d v="2014-12-13T00:00:00"/>
    <x v="0"/>
    <x v="11"/>
    <x v="227"/>
    <x v="1"/>
    <x v="1"/>
    <x v="8"/>
    <s v="Howard Miller 12-3/4 Diameter Accuwave DS  Wall Clock"/>
    <n v="94.43"/>
    <n v="3"/>
    <n v="-42.49"/>
  </r>
  <r>
    <d v="2014-12-13T00:00:00"/>
    <x v="0"/>
    <x v="11"/>
    <x v="211"/>
    <x v="12"/>
    <x v="1"/>
    <x v="8"/>
    <s v="Electrix Incandescent Magnifying Lamp, Black"/>
    <n v="87.96"/>
    <n v="3"/>
    <n v="7.7"/>
  </r>
  <r>
    <d v="2014-12-13T00:00:00"/>
    <x v="0"/>
    <x v="11"/>
    <x v="211"/>
    <x v="12"/>
    <x v="0"/>
    <x v="3"/>
    <s v="Cardinal Slant-D Ring Binder, Heavy Gauge Vinyl"/>
    <n v="5.21"/>
    <n v="2"/>
    <n v="-4.17"/>
  </r>
  <r>
    <d v="2014-12-13T00:00:00"/>
    <x v="0"/>
    <x v="11"/>
    <x v="566"/>
    <x v="5"/>
    <x v="0"/>
    <x v="3"/>
    <s v="ACCOHIDE 3-Ring Binder, Blue, 1&quot;"/>
    <n v="12.39"/>
    <n v="3"/>
    <n v="5.82"/>
  </r>
  <r>
    <d v="2014-12-14T00:00:00"/>
    <x v="0"/>
    <x v="11"/>
    <x v="448"/>
    <x v="1"/>
    <x v="0"/>
    <x v="3"/>
    <s v="Avery Heavy-Duty EZD View Binder with Locking Rings"/>
    <n v="5.0999999999999996"/>
    <n v="4"/>
    <n v="-8.68"/>
  </r>
  <r>
    <d v="2014-12-14T00:00:00"/>
    <x v="0"/>
    <x v="11"/>
    <x v="448"/>
    <x v="1"/>
    <x v="0"/>
    <x v="7"/>
    <s v="Assorted Color Push Pins"/>
    <n v="2.9"/>
    <n v="2"/>
    <n v="0.47"/>
  </r>
  <r>
    <d v="2014-12-14T00:00:00"/>
    <x v="0"/>
    <x v="11"/>
    <x v="448"/>
    <x v="1"/>
    <x v="2"/>
    <x v="9"/>
    <s v="Belkin Standard 104 key USB Keyboard"/>
    <n v="35.020000000000003"/>
    <n v="3"/>
    <n v="-2.19"/>
  </r>
  <r>
    <d v="2014-12-14T00:00:00"/>
    <x v="0"/>
    <x v="11"/>
    <x v="240"/>
    <x v="16"/>
    <x v="1"/>
    <x v="5"/>
    <s v="Iceberg Nesting Folding Chair, 19w x 6d x 43h"/>
    <n v="186.3"/>
    <n v="4"/>
    <n v="13.97"/>
  </r>
  <r>
    <d v="2014-12-14T00:00:00"/>
    <x v="0"/>
    <x v="11"/>
    <x v="567"/>
    <x v="10"/>
    <x v="0"/>
    <x v="4"/>
    <s v="Newell 35"/>
    <n v="2.62"/>
    <n v="1"/>
    <n v="0.3"/>
  </r>
  <r>
    <d v="2014-12-14T00:00:00"/>
    <x v="0"/>
    <x v="11"/>
    <x v="567"/>
    <x v="10"/>
    <x v="1"/>
    <x v="13"/>
    <s v="Hon Rectangular Conference Tables"/>
    <n v="136.53"/>
    <n v="1"/>
    <n v="-52.34"/>
  </r>
  <r>
    <d v="2014-12-14T00:00:00"/>
    <x v="0"/>
    <x v="11"/>
    <x v="567"/>
    <x v="10"/>
    <x v="2"/>
    <x v="9"/>
    <s v="Plantronics CS510 - Over-the-Head monaural Wireless Headset System"/>
    <n v="263.95999999999998"/>
    <n v="1"/>
    <n v="42.89"/>
  </r>
  <r>
    <d v="2014-12-14T00:00:00"/>
    <x v="0"/>
    <x v="11"/>
    <x v="23"/>
    <x v="20"/>
    <x v="2"/>
    <x v="15"/>
    <s v="HP Designjet T520 Inkjet Large Format Printer - 24&quot; Color"/>
    <n v="6999.96"/>
    <n v="4"/>
    <n v="2239.9899999999998"/>
  </r>
  <r>
    <d v="2014-12-14T00:00:00"/>
    <x v="0"/>
    <x v="11"/>
    <x v="568"/>
    <x v="1"/>
    <x v="0"/>
    <x v="3"/>
    <s v="GBC VeloBind Cover Sets"/>
    <n v="9.26"/>
    <n v="3"/>
    <n v="-13.9"/>
  </r>
  <r>
    <d v="2014-12-15T00:00:00"/>
    <x v="0"/>
    <x v="11"/>
    <x v="260"/>
    <x v="0"/>
    <x v="2"/>
    <x v="6"/>
    <s v="ARKON Windshield Dashboard Air Vent Car Mount Holder"/>
    <n v="40.68"/>
    <n v="3"/>
    <n v="-9.15"/>
  </r>
  <r>
    <d v="2014-12-15T00:00:00"/>
    <x v="0"/>
    <x v="11"/>
    <x v="260"/>
    <x v="0"/>
    <x v="1"/>
    <x v="5"/>
    <s v="Lifetime Advantage Folding Chairs, 4/Carton"/>
    <n v="763.28"/>
    <n v="5"/>
    <n v="-21.81"/>
  </r>
  <r>
    <d v="2014-12-15T00:00:00"/>
    <x v="0"/>
    <x v="11"/>
    <x v="117"/>
    <x v="3"/>
    <x v="1"/>
    <x v="8"/>
    <s v="Stackable Trays"/>
    <n v="6.16"/>
    <n v="2"/>
    <n v="1.97"/>
  </r>
  <r>
    <d v="2014-12-15T00:00:00"/>
    <x v="0"/>
    <x v="11"/>
    <x v="569"/>
    <x v="1"/>
    <x v="1"/>
    <x v="8"/>
    <s v="Dana Swing-Arm Lamps"/>
    <n v="8.5399999999999991"/>
    <n v="2"/>
    <n v="-7.48"/>
  </r>
  <r>
    <d v="2014-12-15T00:00:00"/>
    <x v="0"/>
    <x v="11"/>
    <x v="290"/>
    <x v="2"/>
    <x v="1"/>
    <x v="5"/>
    <s v="Global Wood Trimmed Manager's Task Chair, Khaki"/>
    <n v="445.8"/>
    <n v="7"/>
    <n v="-108.27"/>
  </r>
  <r>
    <d v="2014-12-16T00:00:00"/>
    <x v="0"/>
    <x v="11"/>
    <x v="148"/>
    <x v="16"/>
    <x v="0"/>
    <x v="3"/>
    <s v="Avery Binder Labels"/>
    <n v="1.17"/>
    <n v="1"/>
    <n v="-0.86"/>
  </r>
  <r>
    <d v="2014-12-16T00:00:00"/>
    <x v="0"/>
    <x v="11"/>
    <x v="570"/>
    <x v="3"/>
    <x v="1"/>
    <x v="8"/>
    <s v="Executive Impressions 14&quot; Contract Wall Clock"/>
    <n v="44.46"/>
    <n v="2"/>
    <n v="14.67"/>
  </r>
  <r>
    <d v="2014-12-16T00:00:00"/>
    <x v="0"/>
    <x v="11"/>
    <x v="570"/>
    <x v="3"/>
    <x v="1"/>
    <x v="5"/>
    <s v="DMI Arturo Collection Mission-style Design Wood Chair"/>
    <n v="241.57"/>
    <n v="2"/>
    <n v="18.12"/>
  </r>
  <r>
    <d v="2014-12-16T00:00:00"/>
    <x v="0"/>
    <x v="11"/>
    <x v="570"/>
    <x v="3"/>
    <x v="2"/>
    <x v="9"/>
    <s v="First Data FD10 PIN Pad"/>
    <s v="395"/>
    <n v="5"/>
    <n v="39.5"/>
  </r>
  <r>
    <d v="2014-12-16T00:00:00"/>
    <x v="0"/>
    <x v="11"/>
    <x v="570"/>
    <x v="3"/>
    <x v="2"/>
    <x v="6"/>
    <s v="GE 30524EE4"/>
    <n v="627.16999999999996"/>
    <n v="4"/>
    <n v="70.56"/>
  </r>
  <r>
    <d v="2014-12-16T00:00:00"/>
    <x v="0"/>
    <x v="11"/>
    <x v="127"/>
    <x v="16"/>
    <x v="1"/>
    <x v="5"/>
    <s v="Hon Olson Stacker Stools"/>
    <n v="1013.83"/>
    <n v="9"/>
    <n v="101.38"/>
  </r>
  <r>
    <d v="2014-12-16T00:00:00"/>
    <x v="0"/>
    <x v="11"/>
    <x v="127"/>
    <x v="16"/>
    <x v="0"/>
    <x v="7"/>
    <s v="OIC Binder Clips, Mini, 1/4&quot; Capacity, Black"/>
    <n v="1.98"/>
    <n v="2"/>
    <n v="0.67"/>
  </r>
  <r>
    <d v="2014-12-16T00:00:00"/>
    <x v="0"/>
    <x v="11"/>
    <x v="28"/>
    <x v="0"/>
    <x v="0"/>
    <x v="0"/>
    <s v="Xerox 224"/>
    <n v="36.29"/>
    <n v="7"/>
    <n v="12.7"/>
  </r>
  <r>
    <d v="2014-12-16T00:00:00"/>
    <x v="0"/>
    <x v="11"/>
    <x v="28"/>
    <x v="0"/>
    <x v="1"/>
    <x v="8"/>
    <s v="Tenex Carpeted, Granite-Look or Clear Contemporary Contour Shape Chair Mats"/>
    <n v="56.57"/>
    <n v="2"/>
    <n v="-74.95"/>
  </r>
  <r>
    <d v="2014-12-16T00:00:00"/>
    <x v="0"/>
    <x v="11"/>
    <x v="571"/>
    <x v="14"/>
    <x v="0"/>
    <x v="0"/>
    <s v="Xerox 1929"/>
    <n v="114.2"/>
    <n v="5"/>
    <n v="52.53"/>
  </r>
  <r>
    <d v="2014-12-16T00:00:00"/>
    <x v="0"/>
    <x v="11"/>
    <x v="572"/>
    <x v="3"/>
    <x v="1"/>
    <x v="5"/>
    <s v="Office Star - Professional Matrix Back Chair with 2-to-1 Synchro Tilt and Mesh Fabric Seat"/>
    <n v="1403.92"/>
    <n v="5"/>
    <n v="70.2"/>
  </r>
  <r>
    <d v="2014-12-16T00:00:00"/>
    <x v="0"/>
    <x v="11"/>
    <x v="224"/>
    <x v="6"/>
    <x v="2"/>
    <x v="9"/>
    <s v="Case Logic 2.4GHz Wireless Keyboard"/>
    <n v="99.98"/>
    <n v="2"/>
    <s v="8"/>
  </r>
  <r>
    <d v="2014-12-16T00:00:00"/>
    <x v="0"/>
    <x v="11"/>
    <x v="224"/>
    <x v="6"/>
    <x v="1"/>
    <x v="8"/>
    <s v="Ultra Door Push Plate"/>
    <n v="29.46"/>
    <n v="6"/>
    <n v="9.7200000000000006"/>
  </r>
  <r>
    <d v="2014-12-16T00:00:00"/>
    <x v="0"/>
    <x v="11"/>
    <x v="573"/>
    <x v="0"/>
    <x v="2"/>
    <x v="9"/>
    <s v="Razer Kraken 7.1 Surround Sound Over Ear USB Gaming Headset"/>
    <n v="319.97000000000003"/>
    <n v="4"/>
    <n v="95.99"/>
  </r>
  <r>
    <d v="2014-12-16T00:00:00"/>
    <x v="0"/>
    <x v="11"/>
    <x v="573"/>
    <x v="0"/>
    <x v="1"/>
    <x v="8"/>
    <s v="Longer-Life Soft White Bulbs"/>
    <n v="8.6199999999999992"/>
    <n v="7"/>
    <n v="-2.59"/>
  </r>
  <r>
    <d v="2014-12-17T00:00:00"/>
    <x v="0"/>
    <x v="11"/>
    <x v="503"/>
    <x v="4"/>
    <x v="0"/>
    <x v="4"/>
    <s v="Stanley Contemporary Battery Pencil Sharpeners"/>
    <n v="40.049999999999997"/>
    <n v="3"/>
    <n v="11.21"/>
  </r>
  <r>
    <d v="2014-12-17T00:00:00"/>
    <x v="0"/>
    <x v="11"/>
    <x v="574"/>
    <x v="10"/>
    <x v="0"/>
    <x v="3"/>
    <s v="Newell 3-Hole Punched Plastic Slotted Magazine Holders for Binders"/>
    <n v="5.48"/>
    <n v="4"/>
    <n v="-4.0199999999999996"/>
  </r>
  <r>
    <d v="2014-12-19T00:00:00"/>
    <x v="0"/>
    <x v="11"/>
    <x v="575"/>
    <x v="16"/>
    <x v="0"/>
    <x v="3"/>
    <s v="Insertable Tab Post Binder Dividers"/>
    <n v="4.8099999999999996"/>
    <n v="2"/>
    <n v="-3.69"/>
  </r>
  <r>
    <d v="2014-12-19T00:00:00"/>
    <x v="0"/>
    <x v="11"/>
    <x v="575"/>
    <x v="16"/>
    <x v="2"/>
    <x v="9"/>
    <s v="Belkin QODE FastFit Bluetooth Keyboard"/>
    <n v="247.8"/>
    <n v="5"/>
    <n v="-18.59"/>
  </r>
  <r>
    <d v="2014-12-19T00:00:00"/>
    <x v="0"/>
    <x v="11"/>
    <x v="576"/>
    <x v="33"/>
    <x v="0"/>
    <x v="3"/>
    <s v="Canvas Sectional Post Binders"/>
    <n v="152.76"/>
    <n v="6"/>
    <n v="74.849999999999994"/>
  </r>
  <r>
    <d v="2014-12-19T00:00:00"/>
    <x v="0"/>
    <x v="11"/>
    <x v="576"/>
    <x v="33"/>
    <x v="0"/>
    <x v="14"/>
    <s v="Acme Stainless Steel Office Snips"/>
    <n v="7.27"/>
    <n v="1"/>
    <n v="1.96"/>
  </r>
  <r>
    <d v="2014-12-19T00:00:00"/>
    <x v="0"/>
    <x v="11"/>
    <x v="576"/>
    <x v="33"/>
    <x v="1"/>
    <x v="5"/>
    <s v="High-Back Leather Manager's Chair"/>
    <n v="1819.86"/>
    <n v="14"/>
    <n v="163.79"/>
  </r>
  <r>
    <d v="2014-12-19T00:00:00"/>
    <x v="0"/>
    <x v="11"/>
    <x v="244"/>
    <x v="3"/>
    <x v="0"/>
    <x v="1"/>
    <s v="Avery 516"/>
    <n v="14.62"/>
    <n v="2"/>
    <n v="6.87"/>
  </r>
  <r>
    <d v="2014-12-19T00:00:00"/>
    <x v="0"/>
    <x v="11"/>
    <x v="244"/>
    <x v="3"/>
    <x v="0"/>
    <x v="7"/>
    <s v="Advantus T-Pin Paper Clips"/>
    <n v="22.55"/>
    <n v="5"/>
    <n v="8.7899999999999991"/>
  </r>
  <r>
    <d v="2014-12-19T00:00:00"/>
    <x v="0"/>
    <x v="11"/>
    <x v="244"/>
    <x v="3"/>
    <x v="2"/>
    <x v="6"/>
    <s v="Wi-Ex zBoost YX540 Cellular Phone Signal Booster"/>
    <n v="583.79999999999995"/>
    <n v="5"/>
    <n v="72.98"/>
  </r>
  <r>
    <d v="2014-12-19T00:00:00"/>
    <x v="0"/>
    <x v="11"/>
    <x v="244"/>
    <x v="3"/>
    <x v="2"/>
    <x v="6"/>
    <s v="Clarity 53712"/>
    <n v="211.17"/>
    <n v="4"/>
    <n v="15.84"/>
  </r>
  <r>
    <d v="2014-12-19T00:00:00"/>
    <x v="0"/>
    <x v="11"/>
    <x v="25"/>
    <x v="1"/>
    <x v="2"/>
    <x v="6"/>
    <s v="RCA ViSYS 25425RE1 Corded phone"/>
    <n v="323.98"/>
    <n v="3"/>
    <n v="36.450000000000003"/>
  </r>
  <r>
    <d v="2014-12-19T00:00:00"/>
    <x v="0"/>
    <x v="11"/>
    <x v="25"/>
    <x v="1"/>
    <x v="0"/>
    <x v="0"/>
    <s v="Xerox 229"/>
    <n v="15.55"/>
    <n v="3"/>
    <n v="5.44"/>
  </r>
  <r>
    <d v="2014-12-19T00:00:00"/>
    <x v="0"/>
    <x v="11"/>
    <x v="25"/>
    <x v="1"/>
    <x v="0"/>
    <x v="2"/>
    <s v="Rogers Jumbo File, Granite"/>
    <n v="32.590000000000003"/>
    <n v="3"/>
    <n v="-7.74"/>
  </r>
  <r>
    <d v="2014-12-20T00:00:00"/>
    <x v="0"/>
    <x v="11"/>
    <x v="577"/>
    <x v="6"/>
    <x v="0"/>
    <x v="2"/>
    <s v="SAFCO Commercial Wire Shelving, 72h"/>
    <n v="122.48"/>
    <n v="2"/>
    <s v="0"/>
  </r>
  <r>
    <d v="2014-12-20T00:00:00"/>
    <x v="0"/>
    <x v="11"/>
    <x v="577"/>
    <x v="6"/>
    <x v="1"/>
    <x v="13"/>
    <s v="Chromcraft 48&quot; x 96&quot; Racetrack Double Pedestal Table"/>
    <n v="2244.48"/>
    <n v="7"/>
    <n v="493.79"/>
  </r>
  <r>
    <d v="2014-12-20T00:00:00"/>
    <x v="0"/>
    <x v="11"/>
    <x v="577"/>
    <x v="6"/>
    <x v="0"/>
    <x v="3"/>
    <s v="Wilson Jones Century Plastic Molded Ring Binders"/>
    <n v="62.31"/>
    <n v="3"/>
    <n v="29.29"/>
  </r>
  <r>
    <d v="2014-12-20T00:00:00"/>
    <x v="0"/>
    <x v="11"/>
    <x v="577"/>
    <x v="6"/>
    <x v="1"/>
    <x v="13"/>
    <s v="Hon Practical Foundations 30 x 60 Training Table, Light Gray/Charcoal"/>
    <n v="455.1"/>
    <n v="2"/>
    <n v="100.12"/>
  </r>
  <r>
    <d v="2014-12-20T00:00:00"/>
    <x v="0"/>
    <x v="11"/>
    <x v="348"/>
    <x v="22"/>
    <x v="0"/>
    <x v="1"/>
    <s v="Avery 489"/>
    <n v="31.05"/>
    <n v="3"/>
    <n v="14.9"/>
  </r>
  <r>
    <d v="2014-12-20T00:00:00"/>
    <x v="0"/>
    <x v="11"/>
    <x v="578"/>
    <x v="15"/>
    <x v="0"/>
    <x v="12"/>
    <s v="Hoover Commercial Soft Guard Upright Vacuum And Disposable Filtration Bags"/>
    <n v="43.51"/>
    <n v="7"/>
    <n v="3.81"/>
  </r>
  <r>
    <d v="2014-12-20T00:00:00"/>
    <x v="0"/>
    <x v="11"/>
    <x v="578"/>
    <x v="15"/>
    <x v="1"/>
    <x v="5"/>
    <s v="SAFCO Arco Folding Chair"/>
    <n v="662.88"/>
    <n v="3"/>
    <n v="74.569999999999993"/>
  </r>
  <r>
    <d v="2014-12-20T00:00:00"/>
    <x v="0"/>
    <x v="11"/>
    <x v="578"/>
    <x v="15"/>
    <x v="0"/>
    <x v="0"/>
    <s v="Weyerhaeuser First Choice Laser/Copy Paper (20Lb. and 88 Bright)"/>
    <n v="25.92"/>
    <n v="5"/>
    <n v="9.07"/>
  </r>
  <r>
    <d v="2014-12-20T00:00:00"/>
    <x v="0"/>
    <x v="11"/>
    <x v="283"/>
    <x v="3"/>
    <x v="0"/>
    <x v="3"/>
    <s v="Ibico Hi-Tech Manual Binding System"/>
    <n v="487.98"/>
    <n v="2"/>
    <n v="152.5"/>
  </r>
  <r>
    <d v="2014-12-20T00:00:00"/>
    <x v="0"/>
    <x v="11"/>
    <x v="283"/>
    <x v="3"/>
    <x v="0"/>
    <x v="4"/>
    <s v="Boston Home &amp; Office Model 2000 Electric Pencil Sharpeners"/>
    <n v="47.3"/>
    <n v="2"/>
    <n v="12.3"/>
  </r>
  <r>
    <d v="2014-12-20T00:00:00"/>
    <x v="0"/>
    <x v="11"/>
    <x v="283"/>
    <x v="3"/>
    <x v="0"/>
    <x v="4"/>
    <s v="Newell 31"/>
    <n v="4.13"/>
    <n v="1"/>
    <n v="1.1599999999999999"/>
  </r>
  <r>
    <d v="2014-12-20T00:00:00"/>
    <x v="0"/>
    <x v="11"/>
    <x v="283"/>
    <x v="3"/>
    <x v="0"/>
    <x v="3"/>
    <s v="Premium Transparent Presentation Covers, No Pattern/Clear, 8 1/2&quot; x 11&quot;"/>
    <n v="155.12"/>
    <n v="5"/>
    <n v="50.41"/>
  </r>
  <r>
    <d v="2014-12-20T00:00:00"/>
    <x v="0"/>
    <x v="11"/>
    <x v="460"/>
    <x v="26"/>
    <x v="2"/>
    <x v="9"/>
    <s v="Logitech G430 Surround Sound Gaming Headset with Dolby 7.1 Technology"/>
    <n v="447.94"/>
    <n v="7"/>
    <n v="89.59"/>
  </r>
  <r>
    <d v="2014-12-20T00:00:00"/>
    <x v="0"/>
    <x v="11"/>
    <x v="579"/>
    <x v="18"/>
    <x v="0"/>
    <x v="1"/>
    <s v="Avery 487"/>
    <n v="3.69"/>
    <n v="1"/>
    <n v="1.73"/>
  </r>
  <r>
    <d v="2014-12-20T00:00:00"/>
    <x v="0"/>
    <x v="11"/>
    <x v="579"/>
    <x v="18"/>
    <x v="0"/>
    <x v="3"/>
    <s v="Ibico Ibimaster 300 Manual Binding System"/>
    <n v="1103.97"/>
    <n v="3"/>
    <n v="496.79"/>
  </r>
  <r>
    <d v="2014-12-20T00:00:00"/>
    <x v="0"/>
    <x v="11"/>
    <x v="294"/>
    <x v="10"/>
    <x v="1"/>
    <x v="8"/>
    <s v="Eldon Cleatmat Plus Chair Mats for High Pile Carpets"/>
    <n v="190.85"/>
    <n v="3"/>
    <n v="-21.47"/>
  </r>
  <r>
    <d v="2014-12-20T00:00:00"/>
    <x v="0"/>
    <x v="11"/>
    <x v="189"/>
    <x v="12"/>
    <x v="1"/>
    <x v="8"/>
    <s v="Computer Room Manger, 14&quot;"/>
    <n v="51.97"/>
    <n v="2"/>
    <n v="10.39"/>
  </r>
  <r>
    <d v="2014-12-20T00:00:00"/>
    <x v="0"/>
    <x v="11"/>
    <x v="189"/>
    <x v="12"/>
    <x v="2"/>
    <x v="9"/>
    <s v="Logitech 910-002974 M325 Wireless Mouse for Web Scrolling"/>
    <n v="71.98"/>
    <n v="3"/>
    <n v="21.59"/>
  </r>
  <r>
    <d v="2014-12-20T00:00:00"/>
    <x v="0"/>
    <x v="11"/>
    <x v="189"/>
    <x v="12"/>
    <x v="1"/>
    <x v="5"/>
    <s v="Global Low Back Tilter Chair"/>
    <n v="242.35"/>
    <n v="3"/>
    <n v="-42.41"/>
  </r>
  <r>
    <d v="2014-12-20T00:00:00"/>
    <x v="0"/>
    <x v="11"/>
    <x v="189"/>
    <x v="12"/>
    <x v="0"/>
    <x v="0"/>
    <s v="Xerox 1888"/>
    <n v="221.92"/>
    <n v="5"/>
    <n v="77.67"/>
  </r>
  <r>
    <d v="2014-12-20T00:00:00"/>
    <x v="0"/>
    <x v="11"/>
    <x v="189"/>
    <x v="12"/>
    <x v="0"/>
    <x v="0"/>
    <s v="Xerox 1954"/>
    <n v="8.4499999999999993"/>
    <n v="2"/>
    <n v="2.64"/>
  </r>
  <r>
    <d v="2014-12-20T00:00:00"/>
    <x v="0"/>
    <x v="11"/>
    <x v="494"/>
    <x v="0"/>
    <x v="0"/>
    <x v="12"/>
    <s v="Belkin Premiere Surge Master II 8-outlet surge protector"/>
    <n v="19.43"/>
    <n v="2"/>
    <n v="-49.55"/>
  </r>
  <r>
    <d v="2014-12-20T00:00:00"/>
    <x v="0"/>
    <x v="11"/>
    <x v="494"/>
    <x v="0"/>
    <x v="2"/>
    <x v="9"/>
    <s v="Logitech Desktop MK120 Mouse and keyboard Combo"/>
    <n v="65.44"/>
    <n v="5"/>
    <n v="-8.18"/>
  </r>
  <r>
    <d v="2014-12-20T00:00:00"/>
    <x v="0"/>
    <x v="11"/>
    <x v="436"/>
    <x v="20"/>
    <x v="1"/>
    <x v="5"/>
    <s v="Harbour Creations 67200 Series Stacking Chairs"/>
    <n v="192.19"/>
    <n v="3"/>
    <n v="36.299999999999997"/>
  </r>
  <r>
    <d v="2014-12-21T00:00:00"/>
    <x v="0"/>
    <x v="11"/>
    <x v="95"/>
    <x v="3"/>
    <x v="1"/>
    <x v="5"/>
    <s v="SAFCO Arco Folding Chair"/>
    <n v="1325.76"/>
    <n v="6"/>
    <n v="149.15"/>
  </r>
  <r>
    <d v="2014-12-21T00:00:00"/>
    <x v="0"/>
    <x v="11"/>
    <x v="95"/>
    <x v="3"/>
    <x v="1"/>
    <x v="5"/>
    <s v="Safco Contoured Stacking Chairs"/>
    <n v="572.16"/>
    <n v="3"/>
    <n v="35.76"/>
  </r>
  <r>
    <d v="2014-12-21T00:00:00"/>
    <x v="0"/>
    <x v="11"/>
    <x v="285"/>
    <x v="15"/>
    <x v="0"/>
    <x v="3"/>
    <s v="Ibico Plastic Spiral Binding Combs"/>
    <n v="18.239999999999998"/>
    <n v="2"/>
    <n v="-14.59"/>
  </r>
  <r>
    <d v="2014-12-21T00:00:00"/>
    <x v="0"/>
    <x v="11"/>
    <x v="405"/>
    <x v="7"/>
    <x v="0"/>
    <x v="1"/>
    <s v="Avery 492"/>
    <n v="17.28"/>
    <n v="6"/>
    <n v="7.95"/>
  </r>
  <r>
    <d v="2014-12-22T00:00:00"/>
    <x v="0"/>
    <x v="11"/>
    <x v="580"/>
    <x v="3"/>
    <x v="0"/>
    <x v="4"/>
    <s v="Newell 332"/>
    <n v="11.76"/>
    <n v="4"/>
    <n v="3.18"/>
  </r>
  <r>
    <d v="2014-12-22T00:00:00"/>
    <x v="0"/>
    <x v="11"/>
    <x v="214"/>
    <x v="20"/>
    <x v="0"/>
    <x v="2"/>
    <s v="Desktop 3-Pocket Hot File"/>
    <n v="216.4"/>
    <n v="4"/>
    <n v="56.26"/>
  </r>
  <r>
    <d v="2014-12-22T00:00:00"/>
    <x v="0"/>
    <x v="11"/>
    <x v="377"/>
    <x v="1"/>
    <x v="0"/>
    <x v="2"/>
    <s v="Economy Rollaway Files"/>
    <n v="132.16"/>
    <n v="1"/>
    <n v="9.91"/>
  </r>
  <r>
    <d v="2014-12-22T00:00:00"/>
    <x v="0"/>
    <x v="11"/>
    <x v="377"/>
    <x v="1"/>
    <x v="0"/>
    <x v="3"/>
    <s v="Recycled Easel Ring Binders"/>
    <n v="17.899999999999999"/>
    <n v="6"/>
    <n v="-31.33"/>
  </r>
  <r>
    <d v="2014-12-22T00:00:00"/>
    <x v="0"/>
    <x v="11"/>
    <x v="377"/>
    <x v="1"/>
    <x v="0"/>
    <x v="0"/>
    <s v="White Computer Printout Paper by Universal"/>
    <n v="124.03"/>
    <n v="4"/>
    <n v="44.96"/>
  </r>
  <r>
    <d v="2014-12-22T00:00:00"/>
    <x v="0"/>
    <x v="11"/>
    <x v="581"/>
    <x v="20"/>
    <x v="0"/>
    <x v="3"/>
    <s v="Lock-Up Easel 'Spel-Binder'"/>
    <n v="296.70999999999998"/>
    <n v="13"/>
    <n v="100.14"/>
  </r>
  <r>
    <d v="2014-12-23T00:00:00"/>
    <x v="0"/>
    <x v="11"/>
    <x v="582"/>
    <x v="18"/>
    <x v="0"/>
    <x v="12"/>
    <s v="Belkin F9H710-06 7 Outlet SurgeMaster Surge Protector"/>
    <n v="207.24"/>
    <n v="11"/>
    <n v="58.03"/>
  </r>
  <r>
    <d v="2014-12-23T00:00:00"/>
    <x v="0"/>
    <x v="11"/>
    <x v="495"/>
    <x v="20"/>
    <x v="1"/>
    <x v="13"/>
    <s v="Hon 61000 Series Interactive Training Tables"/>
    <n v="53.32"/>
    <n v="2"/>
    <n v="-19.55"/>
  </r>
  <r>
    <d v="2014-12-23T00:00:00"/>
    <x v="0"/>
    <x v="11"/>
    <x v="495"/>
    <x v="20"/>
    <x v="0"/>
    <x v="12"/>
    <s v="Belkin F9H710-06 7 Outlet SurgeMaster Surge Protector"/>
    <n v="56.52"/>
    <n v="3"/>
    <n v="15.83"/>
  </r>
  <r>
    <d v="2014-12-23T00:00:00"/>
    <x v="0"/>
    <x v="11"/>
    <x v="311"/>
    <x v="0"/>
    <x v="0"/>
    <x v="0"/>
    <s v="Xerox 2000"/>
    <n v="5.18"/>
    <n v="1"/>
    <n v="1.81"/>
  </r>
  <r>
    <d v="2014-12-23T00:00:00"/>
    <x v="0"/>
    <x v="11"/>
    <x v="583"/>
    <x v="16"/>
    <x v="0"/>
    <x v="0"/>
    <s v="Computer Printout Paper with Letter-Trim Perforations"/>
    <n v="45.53"/>
    <n v="3"/>
    <n v="15.93"/>
  </r>
  <r>
    <d v="2014-12-23T00:00:00"/>
    <x v="0"/>
    <x v="11"/>
    <x v="583"/>
    <x v="16"/>
    <x v="1"/>
    <x v="5"/>
    <s v="Padded Folding Chairs, Black, 4/Carton"/>
    <n v="64.78"/>
    <n v="1"/>
    <n v="6.48"/>
  </r>
  <r>
    <d v="2014-12-23T00:00:00"/>
    <x v="0"/>
    <x v="11"/>
    <x v="583"/>
    <x v="16"/>
    <x v="0"/>
    <x v="2"/>
    <s v="Tennsco 6- and 18-Compartment Lockers"/>
    <n v="424.27"/>
    <n v="2"/>
    <n v="-10.61"/>
  </r>
  <r>
    <d v="2014-12-23T00:00:00"/>
    <x v="0"/>
    <x v="11"/>
    <x v="583"/>
    <x v="16"/>
    <x v="0"/>
    <x v="4"/>
    <s v="Prang Dustless Chalk Sticks"/>
    <n v="1.34"/>
    <n v="1"/>
    <n v="0.5"/>
  </r>
  <r>
    <d v="2014-12-23T00:00:00"/>
    <x v="0"/>
    <x v="11"/>
    <x v="583"/>
    <x v="16"/>
    <x v="0"/>
    <x v="2"/>
    <s v="Acco Perma 3000 Stacking Storage Drawers"/>
    <n v="83.92"/>
    <n v="5"/>
    <n v="-1.05"/>
  </r>
  <r>
    <d v="2014-12-24T00:00:00"/>
    <x v="0"/>
    <x v="11"/>
    <x v="321"/>
    <x v="16"/>
    <x v="0"/>
    <x v="0"/>
    <s v="Xerox 1974"/>
    <n v="9.57"/>
    <n v="2"/>
    <n v="3.47"/>
  </r>
  <r>
    <d v="2014-12-24T00:00:00"/>
    <x v="0"/>
    <x v="11"/>
    <x v="218"/>
    <x v="10"/>
    <x v="1"/>
    <x v="8"/>
    <s v="Master Giant Foot Doorstop, Safety Yellow"/>
    <n v="30.36"/>
    <n v="5"/>
    <n v="8.73"/>
  </r>
  <r>
    <d v="2014-12-24T00:00:00"/>
    <x v="0"/>
    <x v="11"/>
    <x v="520"/>
    <x v="3"/>
    <x v="0"/>
    <x v="2"/>
    <s v="Letter Size Cart"/>
    <n v="142.86000000000001"/>
    <n v="1"/>
    <n v="41.43"/>
  </r>
  <r>
    <d v="2014-12-24T00:00:00"/>
    <x v="0"/>
    <x v="11"/>
    <x v="520"/>
    <x v="3"/>
    <x v="1"/>
    <x v="5"/>
    <s v="Global Value Mid-Back Manager's Chair, Gray"/>
    <n v="292.27"/>
    <n v="6"/>
    <n v="18.27"/>
  </r>
  <r>
    <d v="2014-12-24T00:00:00"/>
    <x v="0"/>
    <x v="11"/>
    <x v="151"/>
    <x v="3"/>
    <x v="2"/>
    <x v="6"/>
    <s v="Seidio BD2-HK3IPH5-BK DILEX Case and Holster Combo for Apple iPhone 5/5s - Black"/>
    <n v="173.66"/>
    <n v="7"/>
    <n v="17.37"/>
  </r>
  <r>
    <d v="2014-12-24T00:00:00"/>
    <x v="0"/>
    <x v="11"/>
    <x v="151"/>
    <x v="3"/>
    <x v="0"/>
    <x v="12"/>
    <s v="Avanti 4.4 Cu. Ft. Refrigerator"/>
    <n v="361.96"/>
    <n v="2"/>
    <n v="101.35"/>
  </r>
  <r>
    <d v="2014-12-24T00:00:00"/>
    <x v="0"/>
    <x v="11"/>
    <x v="151"/>
    <x v="3"/>
    <x v="2"/>
    <x v="9"/>
    <s v="Sony 32GB Class 10 Micro SDHC R40 Memory Card"/>
    <n v="62.85"/>
    <n v="3"/>
    <n v="13.2"/>
  </r>
  <r>
    <d v="2014-12-24T00:00:00"/>
    <x v="0"/>
    <x v="11"/>
    <x v="151"/>
    <x v="3"/>
    <x v="2"/>
    <x v="6"/>
    <s v="Cisco Unified IP Phone 7945G VoIP phone"/>
    <n v="818.38"/>
    <n v="3"/>
    <n v="51.15"/>
  </r>
  <r>
    <d v="2014-12-24T00:00:00"/>
    <x v="0"/>
    <x v="11"/>
    <x v="151"/>
    <x v="3"/>
    <x v="0"/>
    <x v="2"/>
    <s v="Tennsco Commercial Shelving"/>
    <n v="20.34"/>
    <n v="1"/>
    <n v="0.2"/>
  </r>
  <r>
    <d v="2014-12-24T00:00:00"/>
    <x v="0"/>
    <x v="11"/>
    <x v="151"/>
    <x v="3"/>
    <x v="1"/>
    <x v="8"/>
    <s v="Westinghouse Floor Lamp with Metal Mesh Shade, Black"/>
    <n v="23.99"/>
    <n v="1"/>
    <n v="5.52"/>
  </r>
  <r>
    <d v="2014-12-24T00:00:00"/>
    <x v="0"/>
    <x v="11"/>
    <x v="423"/>
    <x v="3"/>
    <x v="0"/>
    <x v="12"/>
    <s v="Belkin 7-Outlet SurgeMaster Home Series"/>
    <n v="13.97"/>
    <n v="1"/>
    <n v="3.63"/>
  </r>
  <r>
    <d v="2014-12-26T00:00:00"/>
    <x v="0"/>
    <x v="11"/>
    <x v="525"/>
    <x v="0"/>
    <x v="1"/>
    <x v="5"/>
    <s v="Global Deluxe High-Back Manager's Chair"/>
    <n v="600.55999999999995"/>
    <n v="3"/>
    <n v="-8.58"/>
  </r>
  <r>
    <d v="2014-12-26T00:00:00"/>
    <x v="0"/>
    <x v="11"/>
    <x v="254"/>
    <x v="26"/>
    <x v="1"/>
    <x v="8"/>
    <s v="Howard Miller 13&quot; Diameter Goldtone Round Wall Clock"/>
    <n v="300.42"/>
    <n v="8"/>
    <n v="78.86"/>
  </r>
  <r>
    <d v="2014-12-26T00:00:00"/>
    <x v="0"/>
    <x v="11"/>
    <x v="254"/>
    <x v="26"/>
    <x v="1"/>
    <x v="5"/>
    <s v="Global Deluxe Office Fabric Chairs"/>
    <n v="230.35"/>
    <n v="3"/>
    <n v="20.16"/>
  </r>
  <r>
    <d v="2014-12-26T00:00:00"/>
    <x v="0"/>
    <x v="11"/>
    <x v="254"/>
    <x v="26"/>
    <x v="1"/>
    <x v="8"/>
    <s v="Eldon ClusterMat Chair Mat with Cordless Antistatic Protection"/>
    <n v="218.35"/>
    <n v="3"/>
    <n v="-24.56"/>
  </r>
  <r>
    <d v="2014-12-26T00:00:00"/>
    <x v="0"/>
    <x v="11"/>
    <x v="254"/>
    <x v="26"/>
    <x v="0"/>
    <x v="3"/>
    <s v="Ibico Laser Imprintable Binding System Covers"/>
    <n v="78.599999999999994"/>
    <n v="5"/>
    <n v="-62.88"/>
  </r>
  <r>
    <d v="2014-12-26T00:00:00"/>
    <x v="0"/>
    <x v="11"/>
    <x v="254"/>
    <x v="26"/>
    <x v="0"/>
    <x v="7"/>
    <s v="Vinyl Coated Wire Paper Clips in Organizer Box, 800/Box"/>
    <n v="27.55"/>
    <n v="3"/>
    <n v="9.3000000000000007"/>
  </r>
  <r>
    <d v="2014-12-26T00:00:00"/>
    <x v="0"/>
    <x v="11"/>
    <x v="103"/>
    <x v="1"/>
    <x v="0"/>
    <x v="3"/>
    <s v="Cardinal Slant-D Ring Binder, Heavy Gauge Vinyl"/>
    <n v="8.69"/>
    <n v="5"/>
    <n v="-14.77"/>
  </r>
  <r>
    <d v="2014-12-26T00:00:00"/>
    <x v="0"/>
    <x v="11"/>
    <x v="584"/>
    <x v="3"/>
    <x v="0"/>
    <x v="14"/>
    <s v="Acme Rosewood Handle Letter Opener"/>
    <n v="11.91"/>
    <n v="3"/>
    <n v="0.12"/>
  </r>
  <r>
    <d v="2014-12-26T00:00:00"/>
    <x v="0"/>
    <x v="11"/>
    <x v="584"/>
    <x v="3"/>
    <x v="1"/>
    <x v="8"/>
    <s v="Eldon Regeneration Recycled Desk Accessories, Smoke"/>
    <n v="3.48"/>
    <n v="2"/>
    <n v="1.1100000000000001"/>
  </r>
  <r>
    <d v="2014-12-26T00:00:00"/>
    <x v="0"/>
    <x v="11"/>
    <x v="585"/>
    <x v="2"/>
    <x v="0"/>
    <x v="0"/>
    <s v="Wirebound Message Books, Two 4 1/4&quot; x 5&quot; Forms per Page"/>
    <n v="18.260000000000002"/>
    <n v="3"/>
    <n v="6.16"/>
  </r>
  <r>
    <d v="2014-12-26T00:00:00"/>
    <x v="0"/>
    <x v="11"/>
    <x v="585"/>
    <x v="2"/>
    <x v="0"/>
    <x v="12"/>
    <s v="Holmes 99% HEPA Air Purifier"/>
    <n v="34.659999999999997"/>
    <n v="2"/>
    <n v="5.63"/>
  </r>
  <r>
    <d v="2014-12-26T00:00:00"/>
    <x v="0"/>
    <x v="11"/>
    <x v="585"/>
    <x v="2"/>
    <x v="0"/>
    <x v="12"/>
    <s v="Tripp Lite TLP810NET Broadband Surge for Modem/Fax"/>
    <n v="81.55"/>
    <n v="2"/>
    <n v="8.16"/>
  </r>
  <r>
    <d v="2014-12-26T00:00:00"/>
    <x v="0"/>
    <x v="11"/>
    <x v="585"/>
    <x v="2"/>
    <x v="0"/>
    <x v="2"/>
    <s v="Sensible Storage WireTech Storage Systems"/>
    <n v="227.14"/>
    <n v="4"/>
    <n v="-42.59"/>
  </r>
  <r>
    <d v="2014-12-26T00:00:00"/>
    <x v="0"/>
    <x v="11"/>
    <x v="463"/>
    <x v="20"/>
    <x v="0"/>
    <x v="2"/>
    <s v="Fellowes Bankers Box Stor/Drawer Steel Plus"/>
    <n v="191.88"/>
    <n v="6"/>
    <n v="19.190000000000001"/>
  </r>
  <r>
    <d v="2014-12-26T00:00:00"/>
    <x v="0"/>
    <x v="11"/>
    <x v="135"/>
    <x v="2"/>
    <x v="0"/>
    <x v="4"/>
    <s v="Eldon Spacemaker Box, Quick-Snap Lid, Clear"/>
    <n v="8.02"/>
    <n v="3"/>
    <n v="1.1000000000000001"/>
  </r>
  <r>
    <d v="2014-12-27T00:00:00"/>
    <x v="0"/>
    <x v="11"/>
    <x v="538"/>
    <x v="3"/>
    <x v="0"/>
    <x v="1"/>
    <s v="Staple-on labels"/>
    <n v="11.56"/>
    <n v="4"/>
    <n v="5.43"/>
  </r>
  <r>
    <d v="2014-12-27T00:00:00"/>
    <x v="0"/>
    <x v="11"/>
    <x v="261"/>
    <x v="1"/>
    <x v="1"/>
    <x v="8"/>
    <s v="DAX Wood Document Frame"/>
    <n v="32.950000000000003"/>
    <n v="6"/>
    <n v="-19.77"/>
  </r>
  <r>
    <d v="2014-12-27T00:00:00"/>
    <x v="0"/>
    <x v="11"/>
    <x v="261"/>
    <x v="1"/>
    <x v="0"/>
    <x v="2"/>
    <s v="Staple magnet"/>
    <n v="30.02"/>
    <n v="4"/>
    <s v="3"/>
  </r>
  <r>
    <d v="2014-12-27T00:00:00"/>
    <x v="0"/>
    <x v="11"/>
    <x v="467"/>
    <x v="3"/>
    <x v="1"/>
    <x v="5"/>
    <s v="Bevis Steel Folding Chairs"/>
    <n v="230.28"/>
    <n v="3"/>
    <n v="23.03"/>
  </r>
  <r>
    <d v="2014-12-27T00:00:00"/>
    <x v="0"/>
    <x v="11"/>
    <x v="467"/>
    <x v="3"/>
    <x v="0"/>
    <x v="0"/>
    <s v="Xerox 1927"/>
    <n v="12.84"/>
    <n v="3"/>
    <n v="5.78"/>
  </r>
  <r>
    <d v="2014-12-27T00:00:00"/>
    <x v="0"/>
    <x v="11"/>
    <x v="586"/>
    <x v="20"/>
    <x v="1"/>
    <x v="5"/>
    <s v="Global Push Button Manager's Chair, Indigo"/>
    <n v="767.21"/>
    <n v="14"/>
    <n v="161.97"/>
  </r>
  <r>
    <d v="2014-12-27T00:00:00"/>
    <x v="0"/>
    <x v="11"/>
    <x v="33"/>
    <x v="3"/>
    <x v="0"/>
    <x v="12"/>
    <s v="Staple holder"/>
    <n v="10.98"/>
    <n v="1"/>
    <n v="2.96"/>
  </r>
  <r>
    <d v="2014-12-27T00:00:00"/>
    <x v="0"/>
    <x v="11"/>
    <x v="33"/>
    <x v="3"/>
    <x v="0"/>
    <x v="7"/>
    <s v="Staples"/>
    <n v="7.86"/>
    <n v="3"/>
    <n v="3.62"/>
  </r>
  <r>
    <d v="2014-12-27T00:00:00"/>
    <x v="0"/>
    <x v="11"/>
    <x v="33"/>
    <x v="3"/>
    <x v="0"/>
    <x v="2"/>
    <s v="Advantus Rolling Storage Box"/>
    <n v="51.45"/>
    <n v="3"/>
    <n v="13.89"/>
  </r>
  <r>
    <d v="2014-12-27T00:00:00"/>
    <x v="0"/>
    <x v="11"/>
    <x v="33"/>
    <x v="3"/>
    <x v="0"/>
    <x v="3"/>
    <s v="GBC VeloBind Cover Sets"/>
    <n v="37.06"/>
    <n v="3"/>
    <n v="13.9"/>
  </r>
  <r>
    <d v="2014-12-27T00:00:00"/>
    <x v="0"/>
    <x v="11"/>
    <x v="498"/>
    <x v="33"/>
    <x v="0"/>
    <x v="0"/>
    <s v="Xerox 1983"/>
    <n v="23.92"/>
    <n v="4"/>
    <n v="11.72"/>
  </r>
  <r>
    <d v="2014-12-27T00:00:00"/>
    <x v="0"/>
    <x v="11"/>
    <x v="498"/>
    <x v="33"/>
    <x v="2"/>
    <x v="9"/>
    <s v="Enermax Acrylux Wireless Keyboard"/>
    <s v="498"/>
    <n v="5"/>
    <n v="184.26"/>
  </r>
  <r>
    <d v="2014-12-27T00:00:00"/>
    <x v="0"/>
    <x v="11"/>
    <x v="180"/>
    <x v="0"/>
    <x v="0"/>
    <x v="3"/>
    <s v="GBC Standard Therm-A-Bind Covers"/>
    <n v="4.9800000000000004"/>
    <n v="1"/>
    <n v="-8.4700000000000006"/>
  </r>
  <r>
    <d v="2014-12-27T00:00:00"/>
    <x v="0"/>
    <x v="11"/>
    <x v="366"/>
    <x v="10"/>
    <x v="1"/>
    <x v="8"/>
    <s v="Eldon &quot;L&quot; Workstation Diamond Chairmat"/>
    <n v="182.35"/>
    <n v="3"/>
    <n v="-18.239999999999998"/>
  </r>
  <r>
    <d v="2014-12-27T00:00:00"/>
    <x v="0"/>
    <x v="11"/>
    <x v="366"/>
    <x v="10"/>
    <x v="0"/>
    <x v="2"/>
    <s v="Safco Industrial Shelving"/>
    <n v="118.16"/>
    <n v="2"/>
    <n v="-25.11"/>
  </r>
  <r>
    <d v="2014-12-27T00:00:00"/>
    <x v="0"/>
    <x v="11"/>
    <x v="218"/>
    <x v="12"/>
    <x v="0"/>
    <x v="3"/>
    <s v="GBC DocuBind 300 Electric Binding Machine"/>
    <n v="946.76"/>
    <n v="6"/>
    <n v="-694.29"/>
  </r>
  <r>
    <d v="2014-12-28T00:00:00"/>
    <x v="0"/>
    <x v="11"/>
    <x v="569"/>
    <x v="2"/>
    <x v="0"/>
    <x v="4"/>
    <s v="Boston School Pro Electric Pencil Sharpener, 1670"/>
    <n v="99.14"/>
    <n v="4"/>
    <n v="8.67"/>
  </r>
  <r>
    <d v="2014-12-28T00:00:00"/>
    <x v="0"/>
    <x v="11"/>
    <x v="8"/>
    <x v="32"/>
    <x v="0"/>
    <x v="12"/>
    <s v="Hoover Upright Vacuum With Dirt Cup"/>
    <n v="1737.18"/>
    <n v="6"/>
    <n v="503.78"/>
  </r>
  <r>
    <d v="2014-12-28T00:00:00"/>
    <x v="0"/>
    <x v="11"/>
    <x v="8"/>
    <x v="32"/>
    <x v="0"/>
    <x v="2"/>
    <s v="Fellowes Strictly Business Drawer File, Letter/Legal Size"/>
    <n v="704.25"/>
    <n v="5"/>
    <n v="84.51"/>
  </r>
  <r>
    <d v="2014-12-28T00:00:00"/>
    <x v="0"/>
    <x v="11"/>
    <x v="8"/>
    <x v="32"/>
    <x v="0"/>
    <x v="0"/>
    <s v="Xerox 1906"/>
    <n v="141.76"/>
    <n v="4"/>
    <n v="66.63"/>
  </r>
  <r>
    <d v="2014-12-28T00:00:00"/>
    <x v="0"/>
    <x v="11"/>
    <x v="496"/>
    <x v="3"/>
    <x v="0"/>
    <x v="2"/>
    <s v="Carina Mini System Audio Rack, Model AR050B"/>
    <n v="998.82"/>
    <n v="9"/>
    <n v="29.96"/>
  </r>
  <r>
    <d v="2014-12-28T00:00:00"/>
    <x v="0"/>
    <x v="11"/>
    <x v="496"/>
    <x v="3"/>
    <x v="0"/>
    <x v="14"/>
    <s v="Acme Box Cutter Scissors"/>
    <n v="51.15"/>
    <n v="5"/>
    <n v="13.3"/>
  </r>
  <r>
    <d v="2014-12-29T00:00:00"/>
    <x v="0"/>
    <x v="11"/>
    <x v="587"/>
    <x v="28"/>
    <x v="0"/>
    <x v="2"/>
    <s v="Recycled Eldon Regeneration Jumbo File"/>
    <n v="24.56"/>
    <n v="2"/>
    <n v="6.88"/>
  </r>
  <r>
    <d v="2014-12-29T00:00:00"/>
    <x v="0"/>
    <x v="11"/>
    <x v="587"/>
    <x v="28"/>
    <x v="2"/>
    <x v="9"/>
    <s v="Imation 32GB Pocket Pro USB 3.0 Flash Drive - 32 GB - Black - 1 P ..."/>
    <n v="119.8"/>
    <n v="4"/>
    <n v="47.92"/>
  </r>
  <r>
    <d v="2014-12-29T00:00:00"/>
    <x v="0"/>
    <x v="11"/>
    <x v="202"/>
    <x v="3"/>
    <x v="1"/>
    <x v="8"/>
    <s v="Stacking Trays by OIC"/>
    <n v="24.9"/>
    <n v="5"/>
    <n v="8.2200000000000006"/>
  </r>
  <r>
    <d v="2014-12-29T00:00:00"/>
    <x v="0"/>
    <x v="11"/>
    <x v="202"/>
    <x v="3"/>
    <x v="0"/>
    <x v="0"/>
    <s v="Xerox 1981"/>
    <n v="21.12"/>
    <n v="4"/>
    <n v="9.5"/>
  </r>
  <r>
    <d v="2014-12-29T00:00:00"/>
    <x v="0"/>
    <x v="11"/>
    <x v="202"/>
    <x v="3"/>
    <x v="2"/>
    <x v="15"/>
    <s v="DYMO CardScan Personal V9 Business Card Scanner"/>
    <n v="767.95"/>
    <n v="6"/>
    <n v="287.98"/>
  </r>
  <r>
    <d v="2014-12-29T00:00:00"/>
    <x v="0"/>
    <x v="11"/>
    <x v="202"/>
    <x v="3"/>
    <x v="0"/>
    <x v="3"/>
    <s v="Avery Hanging File Binders"/>
    <n v="14.35"/>
    <n v="3"/>
    <n v="4.66"/>
  </r>
  <r>
    <d v="2014-12-29T00:00:00"/>
    <x v="0"/>
    <x v="11"/>
    <x v="202"/>
    <x v="3"/>
    <x v="2"/>
    <x v="6"/>
    <s v="Mophie Juice Pack Helium for iPhone"/>
    <n v="191.98"/>
    <n v="3"/>
    <n v="19.2"/>
  </r>
  <r>
    <d v="2014-12-29T00:00:00"/>
    <x v="0"/>
    <x v="11"/>
    <x v="202"/>
    <x v="3"/>
    <x v="0"/>
    <x v="1"/>
    <s v="Avery 477"/>
    <n v="274.77"/>
    <n v="9"/>
    <n v="126.39"/>
  </r>
  <r>
    <d v="2014-12-29T00:00:00"/>
    <x v="0"/>
    <x v="11"/>
    <x v="202"/>
    <x v="3"/>
    <x v="1"/>
    <x v="8"/>
    <s v="Executive Impressions 10&quot; Spectator Wall Clock"/>
    <n v="70.56"/>
    <n v="6"/>
    <n v="23.99"/>
  </r>
  <r>
    <d v="2014-12-29T00:00:00"/>
    <x v="0"/>
    <x v="11"/>
    <x v="43"/>
    <x v="31"/>
    <x v="2"/>
    <x v="6"/>
    <s v="Mediabridge Sport Armband iPhone 5s"/>
    <n v="23.98"/>
    <n v="3"/>
    <n v="-5.69"/>
  </r>
  <r>
    <d v="2014-12-29T00:00:00"/>
    <x v="0"/>
    <x v="11"/>
    <x v="43"/>
    <x v="31"/>
    <x v="0"/>
    <x v="2"/>
    <s v="Fellowes Bases and Tops For Staxonsteel/High-Stak Systems"/>
    <n v="33.29"/>
    <n v="1"/>
    <n v="7.99"/>
  </r>
  <r>
    <d v="2014-12-29T00:00:00"/>
    <x v="0"/>
    <x v="11"/>
    <x v="456"/>
    <x v="1"/>
    <x v="1"/>
    <x v="8"/>
    <s v="Tenex Chairmats For Use with Hard Floors"/>
    <n v="38.979999999999997"/>
    <n v="3"/>
    <n v="-50.67"/>
  </r>
  <r>
    <d v="2014-12-29T00:00:00"/>
    <x v="0"/>
    <x v="11"/>
    <x v="588"/>
    <x v="1"/>
    <x v="1"/>
    <x v="8"/>
    <s v="Master Caster Door Stop, Large Brown"/>
    <n v="8.74"/>
    <n v="3"/>
    <n v="-4.8"/>
  </r>
  <r>
    <d v="2014-12-29T00:00:00"/>
    <x v="0"/>
    <x v="11"/>
    <x v="170"/>
    <x v="3"/>
    <x v="0"/>
    <x v="1"/>
    <s v="Alphabetical Labels for Top Tab Filing"/>
    <n v="88.8"/>
    <n v="6"/>
    <n v="44.4"/>
  </r>
  <r>
    <d v="2014-12-29T00:00:00"/>
    <x v="0"/>
    <x v="11"/>
    <x v="170"/>
    <x v="3"/>
    <x v="2"/>
    <x v="6"/>
    <s v="HTC One"/>
    <n v="319.97000000000003"/>
    <n v="4"/>
    <s v="36"/>
  </r>
  <r>
    <d v="2014-12-29T00:00:00"/>
    <x v="0"/>
    <x v="11"/>
    <x v="589"/>
    <x v="10"/>
    <x v="0"/>
    <x v="12"/>
    <s v="Acco 6 Outlet Guardian Standard Surge Suppressor"/>
    <n v="48.36"/>
    <n v="5"/>
    <n v="6.05"/>
  </r>
  <r>
    <d v="2014-12-30T00:00:00"/>
    <x v="0"/>
    <x v="11"/>
    <x v="590"/>
    <x v="14"/>
    <x v="0"/>
    <x v="4"/>
    <s v="Newell 350"/>
    <n v="9.84"/>
    <n v="3"/>
    <n v="2.85"/>
  </r>
  <r>
    <d v="2014-12-30T00:00:00"/>
    <x v="0"/>
    <x v="11"/>
    <x v="386"/>
    <x v="0"/>
    <x v="0"/>
    <x v="10"/>
    <s v="Fashion Color Clasp Envelopes"/>
    <n v="12.98"/>
    <n v="3"/>
    <n v="4.71"/>
  </r>
  <r>
    <d v="2014-12-30T00:00:00"/>
    <x v="0"/>
    <x v="11"/>
    <x v="386"/>
    <x v="0"/>
    <x v="2"/>
    <x v="6"/>
    <s v="Plantronics CS 50-USB - headset - Convertible, Monaural"/>
    <n v="217.58"/>
    <n v="2"/>
    <n v="19.04"/>
  </r>
  <r>
    <d v="2014-12-30T00:00:00"/>
    <x v="0"/>
    <x v="11"/>
    <x v="386"/>
    <x v="0"/>
    <x v="2"/>
    <x v="6"/>
    <s v="AT&amp;T 1080 Corded phone"/>
    <n v="328.78"/>
    <n v="3"/>
    <n v="28.77"/>
  </r>
  <r>
    <d v="2014-12-30T00:00:00"/>
    <x v="0"/>
    <x v="11"/>
    <x v="386"/>
    <x v="0"/>
    <x v="0"/>
    <x v="3"/>
    <s v="Acco Hanging Data Binders"/>
    <n v="2.29"/>
    <n v="3"/>
    <n v="-3.66"/>
  </r>
  <r>
    <d v="2014-12-30T00:00:00"/>
    <x v="0"/>
    <x v="11"/>
    <x v="386"/>
    <x v="0"/>
    <x v="2"/>
    <x v="9"/>
    <s v="Logitech 910-002974 M325 Wireless Mouse for Web Scrolling"/>
    <n v="47.98"/>
    <n v="2"/>
    <n v="14.4"/>
  </r>
  <r>
    <d v="2014-12-30T00:00:00"/>
    <x v="0"/>
    <x v="11"/>
    <x v="591"/>
    <x v="12"/>
    <x v="0"/>
    <x v="3"/>
    <s v="Ibico Ibimaster 300 Manual Binding System"/>
    <n v="551.99"/>
    <n v="5"/>
    <n v="-459.99"/>
  </r>
  <r>
    <d v="2014-12-30T00:00:00"/>
    <x v="0"/>
    <x v="11"/>
    <x v="41"/>
    <x v="2"/>
    <x v="2"/>
    <x v="9"/>
    <s v="Maxell Pro 80 Minute CD-R, 10/Pack"/>
    <n v="27.97"/>
    <n v="2"/>
    <n v="6.99"/>
  </r>
  <r>
    <d v="2014-12-30T00:00:00"/>
    <x v="0"/>
    <x v="11"/>
    <x v="592"/>
    <x v="2"/>
    <x v="2"/>
    <x v="6"/>
    <s v="ClearSounds CSC500 Amplified Spirit Phone Corded phone"/>
    <n v="251.96"/>
    <n v="6"/>
    <n v="-50.39"/>
  </r>
  <r>
    <d v="2014-12-30T00:00:00"/>
    <x v="0"/>
    <x v="11"/>
    <x v="592"/>
    <x v="2"/>
    <x v="1"/>
    <x v="13"/>
    <s v="Hon 5100 Series Wood Tables"/>
    <n v="523.76"/>
    <n v="3"/>
    <n v="-192.05"/>
  </r>
  <r>
    <d v="2014-12-30T00:00:00"/>
    <x v="0"/>
    <x v="11"/>
    <x v="404"/>
    <x v="20"/>
    <x v="0"/>
    <x v="12"/>
    <s v="Kensington 6 Outlet SmartSocket Surge Protector"/>
    <n v="122.94"/>
    <n v="3"/>
    <n v="30.74"/>
  </r>
  <r>
    <d v="2014-12-30T00:00:00"/>
    <x v="0"/>
    <x v="11"/>
    <x v="404"/>
    <x v="20"/>
    <x v="0"/>
    <x v="3"/>
    <s v="Cardinal HOLDit! Binder Insert Strips,Extra Strips"/>
    <n v="35.450000000000003"/>
    <n v="7"/>
    <n v="12.85"/>
  </r>
  <r>
    <d v="2014-12-30T00:00:00"/>
    <x v="0"/>
    <x v="11"/>
    <x v="118"/>
    <x v="15"/>
    <x v="0"/>
    <x v="2"/>
    <s v="Tennsco Industrial Shelving"/>
    <n v="39.130000000000003"/>
    <n v="1"/>
    <n v="-8.8000000000000007"/>
  </r>
  <r>
    <d v="2014-12-31T00:00:00"/>
    <x v="0"/>
    <x v="11"/>
    <x v="593"/>
    <x v="20"/>
    <x v="1"/>
    <x v="11"/>
    <s v="Atlantic Metals Mobile 4-Shelf Bookcases, Custom Colors"/>
    <n v="1573.49"/>
    <n v="7"/>
    <n v="196.69"/>
  </r>
  <r>
    <d v="2014-12-31T00:00:00"/>
    <x v="0"/>
    <x v="11"/>
    <x v="274"/>
    <x v="24"/>
    <x v="0"/>
    <x v="4"/>
    <s v="BIC Brite Liner Grip Highlighters, Assorted, 5/Pack"/>
    <n v="29.68"/>
    <n v="7"/>
    <n v="11.58"/>
  </r>
  <r>
    <d v="2014-12-31T00:00:00"/>
    <x v="0"/>
    <x v="11"/>
    <x v="274"/>
    <x v="24"/>
    <x v="2"/>
    <x v="9"/>
    <s v="Sabrent 4-Port USB 2.0 Hub"/>
    <n v="47.53"/>
    <n v="7"/>
    <n v="16.16"/>
  </r>
  <r>
    <d v="2014-12-31T00:00:00"/>
    <x v="0"/>
    <x v="11"/>
    <x v="146"/>
    <x v="32"/>
    <x v="1"/>
    <x v="8"/>
    <s v="Nu-Dell Executive Frame"/>
    <n v="63.2"/>
    <n v="5"/>
    <n v="23.38"/>
  </r>
  <r>
    <d v="2014-12-31T00:00:00"/>
    <x v="0"/>
    <x v="11"/>
    <x v="146"/>
    <x v="32"/>
    <x v="2"/>
    <x v="9"/>
    <s v="Imation Secure Drive + Hardware Encrypted USB flash drive - 16 GB"/>
    <n v="113.97"/>
    <n v="3"/>
    <n v="27.35"/>
  </r>
  <r>
    <d v="2014-12-31T00:00:00"/>
    <x v="0"/>
    <x v="11"/>
    <x v="507"/>
    <x v="0"/>
    <x v="0"/>
    <x v="10"/>
    <s v="Staple envelope"/>
    <n v="49.57"/>
    <n v="2"/>
    <n v="17.97"/>
  </r>
  <r>
    <d v="2014-12-31T00:00:00"/>
    <x v="0"/>
    <x v="11"/>
    <x v="307"/>
    <x v="43"/>
    <x v="0"/>
    <x v="0"/>
    <s v="Xerox 1917"/>
    <n v="195.64"/>
    <n v="4"/>
    <n v="91.95"/>
  </r>
  <r>
    <d v="2014-12-31T00:00:00"/>
    <x v="0"/>
    <x v="11"/>
    <x v="307"/>
    <x v="43"/>
    <x v="0"/>
    <x v="0"/>
    <s v="Xerox 1970"/>
    <n v="14.94"/>
    <n v="3"/>
    <n v="7.02"/>
  </r>
  <r>
    <d v="2014-12-31T00:00:00"/>
    <x v="0"/>
    <x v="11"/>
    <x v="307"/>
    <x v="43"/>
    <x v="2"/>
    <x v="9"/>
    <s v="Plantronics Savi W720 Multi-Device Wireless Headset System"/>
    <n v="1687.8"/>
    <n v="4"/>
    <n v="742.63"/>
  </r>
  <r>
    <d v="2014-12-31T00:00:00"/>
    <x v="0"/>
    <x v="11"/>
    <x v="307"/>
    <x v="43"/>
    <x v="1"/>
    <x v="11"/>
    <s v="Sauder Inglewood Library Bookcases"/>
    <n v="341.96"/>
    <n v="2"/>
    <n v="78.650000000000006"/>
  </r>
  <r>
    <d v="2014-12-31T00:00:00"/>
    <x v="0"/>
    <x v="11"/>
    <x v="307"/>
    <x v="43"/>
    <x v="1"/>
    <x v="5"/>
    <s v="Global Fabric Manager's Chair, Dark Gray"/>
    <n v="605.88"/>
    <n v="6"/>
    <n v="151.47"/>
  </r>
  <r>
    <d v="2014-12-31T00:00:00"/>
    <x v="0"/>
    <x v="11"/>
    <x v="594"/>
    <x v="17"/>
    <x v="2"/>
    <x v="6"/>
    <s v="Panasonic KX TS3282W Corded phone"/>
    <n v="475.94"/>
    <n v="7"/>
    <n v="59.49"/>
  </r>
  <r>
    <d v="2014-12-31T00:00:00"/>
    <x v="0"/>
    <x v="11"/>
    <x v="160"/>
    <x v="20"/>
    <x v="2"/>
    <x v="9"/>
    <s v="Verbatim 25 GB 6x Blu-ray Single Layer Recordable Disc, 10/Pack"/>
    <n v="34.770000000000003"/>
    <n v="3"/>
    <n v="11.47"/>
  </r>
  <r>
    <d v="2014-12-31T00:00:00"/>
    <x v="0"/>
    <x v="11"/>
    <x v="160"/>
    <x v="20"/>
    <x v="0"/>
    <x v="1"/>
    <s v="Avery 51"/>
    <n v="18.899999999999999"/>
    <n v="3"/>
    <n v="8.69"/>
  </r>
  <r>
    <d v="2015-01-02T00:00:00"/>
    <x v="1"/>
    <x v="0"/>
    <x v="197"/>
    <x v="10"/>
    <x v="0"/>
    <x v="1"/>
    <s v="Avery 505"/>
    <n v="23.68"/>
    <n v="2"/>
    <n v="8.8800000000000008"/>
  </r>
  <r>
    <d v="2015-01-02T00:00:00"/>
    <x v="1"/>
    <x v="0"/>
    <x v="197"/>
    <x v="10"/>
    <x v="1"/>
    <x v="11"/>
    <s v="O'Sullivan 2-Door Barrister Bookcase in Odessa Pine"/>
    <n v="452.45"/>
    <n v="5"/>
    <n v="-244.32"/>
  </r>
  <r>
    <d v="2015-01-02T00:00:00"/>
    <x v="1"/>
    <x v="0"/>
    <x v="197"/>
    <x v="10"/>
    <x v="2"/>
    <x v="6"/>
    <s v="Speck Products Candyshell Flip Case"/>
    <n v="62.98"/>
    <n v="3"/>
    <n v="-14.7"/>
  </r>
  <r>
    <d v="2015-01-02T00:00:00"/>
    <x v="1"/>
    <x v="0"/>
    <x v="197"/>
    <x v="10"/>
    <x v="2"/>
    <x v="15"/>
    <s v="Cisco 9971 IP Video Phone Charcoal"/>
    <s v="1188"/>
    <n v="9"/>
    <n v="-950.4"/>
  </r>
  <r>
    <d v="2015-01-02T00:00:00"/>
    <x v="1"/>
    <x v="0"/>
    <x v="197"/>
    <x v="10"/>
    <x v="2"/>
    <x v="9"/>
    <s v="Sony Micro Vault Click 16 GB USB 2.0 Flash Drive"/>
    <n v="89.58"/>
    <n v="2"/>
    <n v="4.4800000000000004"/>
  </r>
  <r>
    <d v="2015-01-02T00:00:00"/>
    <x v="1"/>
    <x v="0"/>
    <x v="595"/>
    <x v="7"/>
    <x v="0"/>
    <x v="2"/>
    <s v="SAFCO Mobile Desk Side File, Wire Frame"/>
    <n v="85.52"/>
    <n v="2"/>
    <n v="22.24"/>
  </r>
  <r>
    <d v="2015-01-02T00:00:00"/>
    <x v="1"/>
    <x v="0"/>
    <x v="595"/>
    <x v="7"/>
    <x v="0"/>
    <x v="4"/>
    <s v="Newell 313"/>
    <n v="9.84"/>
    <n v="3"/>
    <n v="2.66"/>
  </r>
  <r>
    <d v="2015-01-02T00:00:00"/>
    <x v="1"/>
    <x v="0"/>
    <x v="595"/>
    <x v="7"/>
    <x v="0"/>
    <x v="0"/>
    <s v="Xerox 1959"/>
    <n v="20.04"/>
    <n v="3"/>
    <n v="9.6199999999999992"/>
  </r>
  <r>
    <d v="2015-01-03T00:00:00"/>
    <x v="1"/>
    <x v="0"/>
    <x v="472"/>
    <x v="0"/>
    <x v="0"/>
    <x v="0"/>
    <s v="Xerox 21"/>
    <n v="10.37"/>
    <n v="2"/>
    <n v="3.63"/>
  </r>
  <r>
    <d v="2015-01-03T00:00:00"/>
    <x v="1"/>
    <x v="0"/>
    <x v="596"/>
    <x v="0"/>
    <x v="2"/>
    <x v="9"/>
    <s v="Enermax Acrylux Wireless Keyboard"/>
    <n v="398.4"/>
    <n v="5"/>
    <n v="84.66"/>
  </r>
  <r>
    <d v="2015-01-03T00:00:00"/>
    <x v="1"/>
    <x v="0"/>
    <x v="596"/>
    <x v="0"/>
    <x v="0"/>
    <x v="4"/>
    <s v="Newell 317"/>
    <n v="7.06"/>
    <n v="3"/>
    <n v="0.79"/>
  </r>
  <r>
    <d v="2015-01-03T00:00:00"/>
    <x v="1"/>
    <x v="0"/>
    <x v="596"/>
    <x v="0"/>
    <x v="1"/>
    <x v="11"/>
    <s v="O'Sullivan Living Dimensions 5-Shelf Bookcases"/>
    <n v="1352.4"/>
    <n v="9"/>
    <n v="-437.54"/>
  </r>
  <r>
    <d v="2015-01-04T00:00:00"/>
    <x v="1"/>
    <x v="0"/>
    <x v="10"/>
    <x v="28"/>
    <x v="0"/>
    <x v="3"/>
    <s v="GBC Standard Recycled Report Covers, Clear Plastic Sheets"/>
    <n v="32.340000000000003"/>
    <n v="3"/>
    <n v="15.52"/>
  </r>
  <r>
    <d v="2015-01-04T00:00:00"/>
    <x v="1"/>
    <x v="0"/>
    <x v="10"/>
    <x v="28"/>
    <x v="0"/>
    <x v="0"/>
    <s v="Adams Telephone Message Book w/Frequently-Called Numbers Space, 400 Messages per Book"/>
    <n v="39.9"/>
    <n v="5"/>
    <n v="19.95"/>
  </r>
  <r>
    <d v="2015-01-04T00:00:00"/>
    <x v="1"/>
    <x v="0"/>
    <x v="597"/>
    <x v="6"/>
    <x v="1"/>
    <x v="8"/>
    <s v="DAX Wood Document Frame"/>
    <n v="192.22"/>
    <n v="14"/>
    <n v="69.2"/>
  </r>
  <r>
    <d v="2015-01-05T00:00:00"/>
    <x v="1"/>
    <x v="0"/>
    <x v="50"/>
    <x v="22"/>
    <x v="1"/>
    <x v="5"/>
    <s v="Global Deluxe Steno Chair"/>
    <n v="61.58"/>
    <n v="1"/>
    <n v="-6.93"/>
  </r>
  <r>
    <d v="2015-01-05T00:00:00"/>
    <x v="1"/>
    <x v="0"/>
    <x v="196"/>
    <x v="20"/>
    <x v="0"/>
    <x v="4"/>
    <s v="Newell 34"/>
    <n v="59.52"/>
    <n v="3"/>
    <n v="15.48"/>
  </r>
  <r>
    <d v="2015-01-05T00:00:00"/>
    <x v="1"/>
    <x v="0"/>
    <x v="196"/>
    <x v="20"/>
    <x v="0"/>
    <x v="10"/>
    <s v="#10- 4 1/8&quot; x 9 1/2&quot; Recycled Envelopes"/>
    <n v="17.48"/>
    <n v="2"/>
    <n v="8.2200000000000006"/>
  </r>
  <r>
    <d v="2015-01-05T00:00:00"/>
    <x v="1"/>
    <x v="0"/>
    <x v="196"/>
    <x v="20"/>
    <x v="0"/>
    <x v="3"/>
    <s v="Wilson Jones data.warehouse D-Ring Binders with DublLock"/>
    <n v="13.17"/>
    <n v="2"/>
    <n v="4.6100000000000003"/>
  </r>
  <r>
    <d v="2015-01-05T00:00:00"/>
    <x v="1"/>
    <x v="0"/>
    <x v="594"/>
    <x v="3"/>
    <x v="0"/>
    <x v="12"/>
    <s v="Acco 6 Outlet Guardian Premium Surge Suppressor"/>
    <n v="87.36"/>
    <n v="6"/>
    <n v="23.59"/>
  </r>
  <r>
    <d v="2015-01-05T00:00:00"/>
    <x v="1"/>
    <x v="0"/>
    <x v="594"/>
    <x v="3"/>
    <x v="0"/>
    <x v="3"/>
    <s v="Fellowes Binding Cases"/>
    <n v="56.16"/>
    <n v="6"/>
    <n v="17.55"/>
  </r>
  <r>
    <d v="2015-01-06T00:00:00"/>
    <x v="1"/>
    <x v="0"/>
    <x v="386"/>
    <x v="26"/>
    <x v="0"/>
    <x v="0"/>
    <s v="It's Hot Message Books with Stickers, 2 3/4&quot; x 5&quot;"/>
    <n v="29.6"/>
    <n v="5"/>
    <n v="9.25"/>
  </r>
  <r>
    <d v="2015-01-06T00:00:00"/>
    <x v="1"/>
    <x v="0"/>
    <x v="386"/>
    <x v="26"/>
    <x v="0"/>
    <x v="3"/>
    <s v="Recycled Pressboard Report Cover with Reinforced Top Hinge"/>
    <n v="1.94"/>
    <n v="2"/>
    <n v="-1.36"/>
  </r>
  <r>
    <d v="2015-01-09T00:00:00"/>
    <x v="1"/>
    <x v="0"/>
    <x v="96"/>
    <x v="5"/>
    <x v="0"/>
    <x v="0"/>
    <s v="Easy-staple paper"/>
    <n v="106.32"/>
    <n v="3"/>
    <n v="49.97"/>
  </r>
  <r>
    <d v="2015-01-09T00:00:00"/>
    <x v="1"/>
    <x v="0"/>
    <x v="96"/>
    <x v="5"/>
    <x v="0"/>
    <x v="12"/>
    <s v="Belkin 5 Outlet SurgeMaster Power Centers"/>
    <n v="163.44"/>
    <n v="3"/>
    <n v="45.76"/>
  </r>
  <r>
    <d v="2015-01-09T00:00:00"/>
    <x v="1"/>
    <x v="0"/>
    <x v="96"/>
    <x v="5"/>
    <x v="0"/>
    <x v="4"/>
    <s v="Boston 1730 StandUp Electric Pencil Sharpener"/>
    <n v="42.76"/>
    <n v="2"/>
    <n v="11.12"/>
  </r>
  <r>
    <d v="2015-01-09T00:00:00"/>
    <x v="1"/>
    <x v="0"/>
    <x v="96"/>
    <x v="5"/>
    <x v="0"/>
    <x v="0"/>
    <s v="Speediset Carbonless Redi-Letter 7&quot; x 8 1/2&quot;"/>
    <n v="51.55"/>
    <n v="5"/>
    <n v="24.23"/>
  </r>
  <r>
    <d v="2015-01-10T00:00:00"/>
    <x v="1"/>
    <x v="0"/>
    <x v="13"/>
    <x v="20"/>
    <x v="1"/>
    <x v="13"/>
    <s v="Bush Advantage Collection Racetrack Conference Table"/>
    <n v="1018.1"/>
    <n v="4"/>
    <n v="-373.3"/>
  </r>
  <r>
    <d v="2015-01-12T00:00:00"/>
    <x v="1"/>
    <x v="0"/>
    <x v="598"/>
    <x v="7"/>
    <x v="0"/>
    <x v="2"/>
    <s v="Dual Level, Single-Width Filing Carts"/>
    <n v="465.18"/>
    <n v="3"/>
    <n v="120.95"/>
  </r>
  <r>
    <d v="2015-01-12T00:00:00"/>
    <x v="1"/>
    <x v="0"/>
    <x v="599"/>
    <x v="10"/>
    <x v="0"/>
    <x v="4"/>
    <s v="BIC Brite Liner Highlighters, Chisel Tip"/>
    <n v="10.37"/>
    <n v="2"/>
    <n v="1.56"/>
  </r>
  <r>
    <d v="2015-01-12T00:00:00"/>
    <x v="1"/>
    <x v="0"/>
    <x v="599"/>
    <x v="10"/>
    <x v="2"/>
    <x v="6"/>
    <s v="GE 30524EE4"/>
    <n v="235.19"/>
    <n v="2"/>
    <n v="-43.12"/>
  </r>
  <r>
    <d v="2015-01-12T00:00:00"/>
    <x v="1"/>
    <x v="0"/>
    <x v="599"/>
    <x v="10"/>
    <x v="2"/>
    <x v="6"/>
    <s v="Anker 24W Portable Micro USB Car Charger"/>
    <n v="26.38"/>
    <n v="4"/>
    <n v="2.64"/>
  </r>
  <r>
    <d v="2015-01-12T00:00:00"/>
    <x v="1"/>
    <x v="0"/>
    <x v="599"/>
    <x v="10"/>
    <x v="2"/>
    <x v="9"/>
    <s v="SanDisk Cruzer 4 GB USB Flash Drive"/>
    <n v="10.38"/>
    <n v="2"/>
    <n v="2.21"/>
  </r>
  <r>
    <d v="2015-01-12T00:00:00"/>
    <x v="1"/>
    <x v="0"/>
    <x v="599"/>
    <x v="10"/>
    <x v="2"/>
    <x v="6"/>
    <s v="LG Electronics Tone+ HBS-730 Bluetooth Headset"/>
    <n v="107.12"/>
    <n v="3"/>
    <n v="-21.42"/>
  </r>
  <r>
    <d v="2015-01-13T00:00:00"/>
    <x v="1"/>
    <x v="0"/>
    <x v="300"/>
    <x v="3"/>
    <x v="0"/>
    <x v="3"/>
    <s v="Binding Machine Supplies"/>
    <n v="70.010000000000005"/>
    <n v="3"/>
    <n v="24.5"/>
  </r>
  <r>
    <d v="2015-01-13T00:00:00"/>
    <x v="1"/>
    <x v="0"/>
    <x v="300"/>
    <x v="3"/>
    <x v="1"/>
    <x v="8"/>
    <s v="Floodlight Indoor Halogen Bulbs, 1 Bulb per Pack, 60 Watts"/>
    <n v="77.599999999999994"/>
    <n v="4"/>
    <n v="38.020000000000003"/>
  </r>
  <r>
    <d v="2015-01-13T00:00:00"/>
    <x v="1"/>
    <x v="0"/>
    <x v="300"/>
    <x v="3"/>
    <x v="1"/>
    <x v="8"/>
    <s v="Deflect-o EconoMat Nonstudded, No Bevel Mat"/>
    <n v="464.85"/>
    <n v="9"/>
    <n v="92.97"/>
  </r>
  <r>
    <d v="2015-01-13T00:00:00"/>
    <x v="1"/>
    <x v="0"/>
    <x v="600"/>
    <x v="4"/>
    <x v="0"/>
    <x v="1"/>
    <s v="Avery 508"/>
    <n v="9.82"/>
    <n v="2"/>
    <n v="4.8099999999999996"/>
  </r>
  <r>
    <d v="2015-01-17T00:00:00"/>
    <x v="1"/>
    <x v="0"/>
    <x v="179"/>
    <x v="1"/>
    <x v="1"/>
    <x v="8"/>
    <s v="Eldon ClusterMat Chair Mat with Cordless Antistatic Protection"/>
    <n v="254.74"/>
    <n v="7"/>
    <n v="-312.06"/>
  </r>
  <r>
    <d v="2015-01-17T00:00:00"/>
    <x v="1"/>
    <x v="0"/>
    <x v="134"/>
    <x v="32"/>
    <x v="0"/>
    <x v="4"/>
    <s v="Avery Fluorescent Highlighter Four-Color Set"/>
    <n v="6.68"/>
    <n v="2"/>
    <s v="2"/>
  </r>
  <r>
    <d v="2015-01-17T00:00:00"/>
    <x v="1"/>
    <x v="0"/>
    <x v="596"/>
    <x v="15"/>
    <x v="0"/>
    <x v="14"/>
    <s v="Acme Hot Forged Carbon Steel Scissors with Nickel-Plated Handles, 3 7/8&quot; Cut, 8&quot;L"/>
    <n v="88.96"/>
    <n v="8"/>
    <n v="10.01"/>
  </r>
  <r>
    <d v="2015-01-19T00:00:00"/>
    <x v="1"/>
    <x v="0"/>
    <x v="181"/>
    <x v="0"/>
    <x v="1"/>
    <x v="13"/>
    <s v="Bevis Round Conference Table Top &amp; Single Column Base"/>
    <n v="102.44"/>
    <n v="1"/>
    <n v="-13.17"/>
  </r>
  <r>
    <d v="2015-01-19T00:00:00"/>
    <x v="1"/>
    <x v="0"/>
    <x v="181"/>
    <x v="0"/>
    <x v="1"/>
    <x v="5"/>
    <s v="Harbour Creations 67200 Series Stacking Chairs"/>
    <n v="199.3"/>
    <n v="4"/>
    <n v="-8.5399999999999991"/>
  </r>
  <r>
    <d v="2015-01-23T00:00:00"/>
    <x v="1"/>
    <x v="0"/>
    <x v="249"/>
    <x v="35"/>
    <x v="0"/>
    <x v="0"/>
    <s v="Wirebound Service Call Books, 5 1/2&quot; x 4&quot;"/>
    <n v="29.04"/>
    <n v="3"/>
    <n v="13.94"/>
  </r>
  <r>
    <d v="2015-01-23T00:00:00"/>
    <x v="1"/>
    <x v="0"/>
    <x v="249"/>
    <x v="35"/>
    <x v="0"/>
    <x v="1"/>
    <s v="Avery 500"/>
    <n v="14.62"/>
    <n v="2"/>
    <n v="6.87"/>
  </r>
  <r>
    <d v="2015-01-24T00:00:00"/>
    <x v="1"/>
    <x v="0"/>
    <x v="601"/>
    <x v="16"/>
    <x v="0"/>
    <x v="4"/>
    <s v="Crayola Colored Pencils"/>
    <n v="13.12"/>
    <n v="5"/>
    <n v="2.13"/>
  </r>
  <r>
    <d v="2015-01-26T00:00:00"/>
    <x v="1"/>
    <x v="0"/>
    <x v="551"/>
    <x v="3"/>
    <x v="0"/>
    <x v="0"/>
    <s v="Xerox 1991"/>
    <n v="182.72"/>
    <n v="8"/>
    <n v="84.05"/>
  </r>
  <r>
    <d v="2015-01-27T00:00:00"/>
    <x v="1"/>
    <x v="0"/>
    <x v="9"/>
    <x v="10"/>
    <x v="1"/>
    <x v="5"/>
    <s v="High-Back Leather Manager's Chair"/>
    <n v="181.99"/>
    <n v="2"/>
    <n v="-54.6"/>
  </r>
  <r>
    <d v="2015-01-27T00:00:00"/>
    <x v="1"/>
    <x v="0"/>
    <x v="9"/>
    <x v="10"/>
    <x v="2"/>
    <x v="6"/>
    <s v="Polycom VVX 310 VoIP phone"/>
    <n v="431.98"/>
    <n v="4"/>
    <n v="-100.79"/>
  </r>
  <r>
    <d v="2015-01-27T00:00:00"/>
    <x v="1"/>
    <x v="0"/>
    <x v="9"/>
    <x v="10"/>
    <x v="2"/>
    <x v="6"/>
    <s v="Nortel Meridian M5316 Digital phone"/>
    <n v="155.37"/>
    <n v="1"/>
    <n v="-36.25"/>
  </r>
  <r>
    <d v="2015-01-27T00:00:00"/>
    <x v="1"/>
    <x v="0"/>
    <x v="573"/>
    <x v="3"/>
    <x v="1"/>
    <x v="5"/>
    <s v="HON 5400 Series Task Chairs for Big and Tall"/>
    <n v="2803.92"/>
    <n v="5"/>
    <s v="0"/>
  </r>
  <r>
    <d v="2015-01-28T00:00:00"/>
    <x v="1"/>
    <x v="0"/>
    <x v="343"/>
    <x v="25"/>
    <x v="1"/>
    <x v="13"/>
    <s v="Chromcraft Bull-Nose Wood Oval Conference Tables &amp; Bases"/>
    <n v="4297.6400000000003"/>
    <n v="13"/>
    <n v="-1862.31"/>
  </r>
  <r>
    <d v="2015-01-30T00:00:00"/>
    <x v="1"/>
    <x v="0"/>
    <x v="355"/>
    <x v="0"/>
    <x v="0"/>
    <x v="0"/>
    <s v="Rediform Voice Mail Log Books"/>
    <n v="14.3"/>
    <n v="6"/>
    <n v="5.01"/>
  </r>
  <r>
    <d v="2015-01-30T00:00:00"/>
    <x v="1"/>
    <x v="0"/>
    <x v="309"/>
    <x v="3"/>
    <x v="1"/>
    <x v="8"/>
    <s v="Computer Room Manger, 14&quot;"/>
    <n v="227.36"/>
    <n v="7"/>
    <n v="81.849999999999994"/>
  </r>
  <r>
    <d v="2015-01-30T00:00:00"/>
    <x v="1"/>
    <x v="0"/>
    <x v="309"/>
    <x v="3"/>
    <x v="2"/>
    <x v="15"/>
    <s v="Bady BDG101FRU Card Printer"/>
    <n v="1919.98"/>
    <n v="3"/>
    <s v="216"/>
  </r>
  <r>
    <d v="2015-01-31T00:00:00"/>
    <x v="1"/>
    <x v="0"/>
    <x v="366"/>
    <x v="28"/>
    <x v="0"/>
    <x v="0"/>
    <s v="Xerox 1999"/>
    <n v="12.96"/>
    <n v="2"/>
    <n v="6.22"/>
  </r>
  <r>
    <d v="2015-01-31T00:00:00"/>
    <x v="1"/>
    <x v="0"/>
    <x v="366"/>
    <x v="28"/>
    <x v="1"/>
    <x v="8"/>
    <s v="Seth Thomas 13 1/2&quot; Wall Clock"/>
    <n v="53.34"/>
    <n v="3"/>
    <n v="16.54"/>
  </r>
  <r>
    <d v="2015-01-31T00:00:00"/>
    <x v="1"/>
    <x v="0"/>
    <x v="366"/>
    <x v="28"/>
    <x v="0"/>
    <x v="3"/>
    <s v="Ibico Standard Transparent Covers"/>
    <n v="32.96"/>
    <n v="2"/>
    <n v="16.149999999999999"/>
  </r>
  <r>
    <d v="2015-02-03T00:00:00"/>
    <x v="1"/>
    <x v="1"/>
    <x v="158"/>
    <x v="40"/>
    <x v="1"/>
    <x v="8"/>
    <s v="Coloredge Poster Frame"/>
    <n v="28.4"/>
    <n v="2"/>
    <n v="11.08"/>
  </r>
  <r>
    <d v="2015-02-03T00:00:00"/>
    <x v="1"/>
    <x v="1"/>
    <x v="158"/>
    <x v="40"/>
    <x v="2"/>
    <x v="9"/>
    <s v="Kensington SlimBlade Notebook Wireless Mouse with Nano Receiver"/>
    <n v="149.97"/>
    <n v="3"/>
    <n v="50.99"/>
  </r>
  <r>
    <d v="2015-02-03T00:00:00"/>
    <x v="1"/>
    <x v="1"/>
    <x v="602"/>
    <x v="3"/>
    <x v="1"/>
    <x v="8"/>
    <s v="Hand-Finished Solid Wood Document Frame"/>
    <n v="136.91999999999999"/>
    <n v="4"/>
    <n v="41.08"/>
  </r>
  <r>
    <d v="2015-02-03T00:00:00"/>
    <x v="1"/>
    <x v="1"/>
    <x v="484"/>
    <x v="27"/>
    <x v="0"/>
    <x v="3"/>
    <s v="Wilson Jones Standard D-Ring Binders"/>
    <n v="12.14"/>
    <n v="3"/>
    <n v="4.0999999999999996"/>
  </r>
  <r>
    <d v="2015-02-03T00:00:00"/>
    <x v="1"/>
    <x v="1"/>
    <x v="251"/>
    <x v="4"/>
    <x v="0"/>
    <x v="10"/>
    <s v="Staple envelope"/>
    <n v="74.52"/>
    <n v="9"/>
    <n v="35.020000000000003"/>
  </r>
  <r>
    <d v="2015-02-03T00:00:00"/>
    <x v="1"/>
    <x v="1"/>
    <x v="203"/>
    <x v="20"/>
    <x v="1"/>
    <x v="5"/>
    <s v="Global Fabric Manager's Chair, Dark Gray"/>
    <n v="90.88"/>
    <n v="1"/>
    <n v="15.15"/>
  </r>
  <r>
    <d v="2015-02-06T00:00:00"/>
    <x v="1"/>
    <x v="1"/>
    <x v="197"/>
    <x v="22"/>
    <x v="0"/>
    <x v="4"/>
    <s v="Newell 310"/>
    <n v="5.28"/>
    <n v="3"/>
    <n v="1.53"/>
  </r>
  <r>
    <d v="2015-02-06T00:00:00"/>
    <x v="1"/>
    <x v="1"/>
    <x v="325"/>
    <x v="7"/>
    <x v="1"/>
    <x v="5"/>
    <s v="Office Star - Contemporary Swivel Chair with Padded Adjustable Arms and Flex Back"/>
    <n v="1268.82"/>
    <n v="9"/>
    <n v="266.45"/>
  </r>
  <r>
    <d v="2015-02-06T00:00:00"/>
    <x v="1"/>
    <x v="1"/>
    <x v="325"/>
    <x v="7"/>
    <x v="1"/>
    <x v="11"/>
    <s v="Hon Metal Bookcases, Putty"/>
    <n v="283.92"/>
    <n v="4"/>
    <n v="82.34"/>
  </r>
  <r>
    <d v="2015-02-06T00:00:00"/>
    <x v="1"/>
    <x v="1"/>
    <x v="325"/>
    <x v="7"/>
    <x v="0"/>
    <x v="4"/>
    <s v="SANFORD Liquid Accent Tank-Style Highlighters"/>
    <n v="5.68"/>
    <n v="2"/>
    <n v="1.76"/>
  </r>
  <r>
    <d v="2015-02-06T00:00:00"/>
    <x v="1"/>
    <x v="1"/>
    <x v="603"/>
    <x v="0"/>
    <x v="0"/>
    <x v="3"/>
    <s v="UniKeep View Case Binders"/>
    <n v="2.93"/>
    <n v="3"/>
    <n v="-4.99"/>
  </r>
  <r>
    <d v="2015-02-06T00:00:00"/>
    <x v="1"/>
    <x v="1"/>
    <x v="603"/>
    <x v="0"/>
    <x v="2"/>
    <x v="9"/>
    <s v="Memorex Mini Travel Drive 8 GB USB 2.0 Flash Drive"/>
    <n v="18.53"/>
    <n v="2"/>
    <n v="4.4000000000000004"/>
  </r>
  <r>
    <d v="2015-02-06T00:00:00"/>
    <x v="1"/>
    <x v="1"/>
    <x v="603"/>
    <x v="0"/>
    <x v="0"/>
    <x v="2"/>
    <s v="Tennsco Snap-Together Open Shelving Units, Starter Sets and Add-On Units"/>
    <n v="670.75"/>
    <n v="3"/>
    <n v="-125.77"/>
  </r>
  <r>
    <d v="2015-02-06T00:00:00"/>
    <x v="1"/>
    <x v="1"/>
    <x v="604"/>
    <x v="6"/>
    <x v="0"/>
    <x v="2"/>
    <s v="Tennsco Industrial Shelving"/>
    <n v="146.72999999999999"/>
    <n v="3"/>
    <n v="2.93"/>
  </r>
  <r>
    <d v="2015-02-06T00:00:00"/>
    <x v="1"/>
    <x v="1"/>
    <x v="604"/>
    <x v="6"/>
    <x v="0"/>
    <x v="0"/>
    <s v="Xerox 1920"/>
    <n v="29.9"/>
    <n v="5"/>
    <n v="13.46"/>
  </r>
  <r>
    <d v="2015-02-07T00:00:00"/>
    <x v="1"/>
    <x v="1"/>
    <x v="105"/>
    <x v="6"/>
    <x v="0"/>
    <x v="10"/>
    <s v="Cameo Buff Policy Envelopes"/>
    <n v="311.14999999999998"/>
    <n v="5"/>
    <n v="146.24"/>
  </r>
  <r>
    <d v="2015-02-07T00:00:00"/>
    <x v="1"/>
    <x v="1"/>
    <x v="105"/>
    <x v="6"/>
    <x v="0"/>
    <x v="0"/>
    <s v="Xerox 1957"/>
    <n v="12.96"/>
    <n v="2"/>
    <n v="6.35"/>
  </r>
  <r>
    <d v="2015-02-08T00:00:00"/>
    <x v="1"/>
    <x v="1"/>
    <x v="384"/>
    <x v="10"/>
    <x v="2"/>
    <x v="6"/>
    <s v="JBL Micro Wireless Portable Bluetooth Speaker"/>
    <n v="107.98"/>
    <n v="3"/>
    <s v="-27"/>
  </r>
  <r>
    <d v="2015-02-08T00:00:00"/>
    <x v="1"/>
    <x v="1"/>
    <x v="248"/>
    <x v="42"/>
    <x v="0"/>
    <x v="0"/>
    <s v="Wirebound Message Books, Four 2 3/4 x 5 Forms per Page, 200 Sets per Book"/>
    <n v="9.5399999999999991"/>
    <n v="2"/>
    <n v="4.29"/>
  </r>
  <r>
    <d v="2015-02-08T00:00:00"/>
    <x v="1"/>
    <x v="1"/>
    <x v="248"/>
    <x v="42"/>
    <x v="0"/>
    <x v="7"/>
    <s v="Advantus Push Pins, Aluminum Head"/>
    <n v="5.81"/>
    <n v="1"/>
    <n v="1.8"/>
  </r>
  <r>
    <d v="2015-02-08T00:00:00"/>
    <x v="1"/>
    <x v="1"/>
    <x v="248"/>
    <x v="42"/>
    <x v="0"/>
    <x v="4"/>
    <s v="Sanford Colorific Colored Pencils, 12/Box"/>
    <n v="5.76"/>
    <n v="2"/>
    <n v="1.73"/>
  </r>
  <r>
    <d v="2015-02-09T00:00:00"/>
    <x v="1"/>
    <x v="1"/>
    <x v="279"/>
    <x v="0"/>
    <x v="2"/>
    <x v="9"/>
    <s v="Memorex Micro Travel Drive 8 GB"/>
    <n v="20.8"/>
    <n v="2"/>
    <n v="6.5"/>
  </r>
  <r>
    <d v="2015-02-09T00:00:00"/>
    <x v="1"/>
    <x v="1"/>
    <x v="410"/>
    <x v="0"/>
    <x v="0"/>
    <x v="1"/>
    <s v="Round Specialty Laser Printer Labels"/>
    <n v="40.1"/>
    <n v="4"/>
    <n v="13.53"/>
  </r>
  <r>
    <d v="2015-02-09T00:00:00"/>
    <x v="1"/>
    <x v="1"/>
    <x v="410"/>
    <x v="0"/>
    <x v="1"/>
    <x v="8"/>
    <s v="Dana Fluorescent Magnifying Lamp, White, 36&quot;"/>
    <n v="40.78"/>
    <n v="2"/>
    <n v="-30.59"/>
  </r>
  <r>
    <d v="2015-02-09T00:00:00"/>
    <x v="1"/>
    <x v="1"/>
    <x v="605"/>
    <x v="3"/>
    <x v="1"/>
    <x v="5"/>
    <s v="Global Deluxe Stacking Chair, Gray"/>
    <n v="203.92"/>
    <n v="5"/>
    <n v="22.94"/>
  </r>
  <r>
    <d v="2015-02-09T00:00:00"/>
    <x v="1"/>
    <x v="1"/>
    <x v="453"/>
    <x v="1"/>
    <x v="2"/>
    <x v="9"/>
    <s v="Logitech Wireless Headset h800"/>
    <n v="479.95"/>
    <n v="6"/>
    <n v="89.99"/>
  </r>
  <r>
    <d v="2015-02-10T00:00:00"/>
    <x v="1"/>
    <x v="1"/>
    <x v="555"/>
    <x v="2"/>
    <x v="0"/>
    <x v="2"/>
    <s v="Eldon ProFile File 'N Store Portable File Tub Letter/Legal Size Black"/>
    <n v="77.239999999999995"/>
    <n v="5"/>
    <n v="7.72"/>
  </r>
  <r>
    <d v="2015-02-14T00:00:00"/>
    <x v="1"/>
    <x v="1"/>
    <x v="366"/>
    <x v="10"/>
    <x v="0"/>
    <x v="3"/>
    <s v="GBC Standard Therm-A-Bind Covers"/>
    <n v="14.95"/>
    <n v="2"/>
    <n v="-11.96"/>
  </r>
  <r>
    <d v="2015-02-14T00:00:00"/>
    <x v="1"/>
    <x v="1"/>
    <x v="366"/>
    <x v="10"/>
    <x v="2"/>
    <x v="6"/>
    <s v="Google Nexus 5"/>
    <n v="323.98"/>
    <n v="3"/>
    <s v="-81"/>
  </r>
  <r>
    <d v="2015-02-14T00:00:00"/>
    <x v="1"/>
    <x v="1"/>
    <x v="366"/>
    <x v="10"/>
    <x v="0"/>
    <x v="3"/>
    <s v="Acco Hanging Data Binders"/>
    <n v="2.29"/>
    <n v="2"/>
    <n v="-1.68"/>
  </r>
  <r>
    <d v="2015-02-14T00:00:00"/>
    <x v="1"/>
    <x v="1"/>
    <x v="366"/>
    <x v="10"/>
    <x v="0"/>
    <x v="4"/>
    <s v="Newell 315"/>
    <n v="14.35"/>
    <n v="3"/>
    <n v="0.9"/>
  </r>
  <r>
    <d v="2015-02-14T00:00:00"/>
    <x v="1"/>
    <x v="1"/>
    <x v="366"/>
    <x v="10"/>
    <x v="2"/>
    <x v="9"/>
    <s v="Belkin F8E887 USB Wired Ergonomic Keyboard"/>
    <n v="71.98"/>
    <n v="3"/>
    <n v="0.9"/>
  </r>
  <r>
    <d v="2015-02-14T00:00:00"/>
    <x v="1"/>
    <x v="1"/>
    <x v="207"/>
    <x v="20"/>
    <x v="0"/>
    <x v="3"/>
    <s v="Black Avery Memo-Size 3-Ring Binder, 5 1/2&quot; x 8 1/2&quot;"/>
    <n v="26.42"/>
    <n v="9"/>
    <n v="9.58"/>
  </r>
  <r>
    <d v="2015-02-14T00:00:00"/>
    <x v="1"/>
    <x v="1"/>
    <x v="207"/>
    <x v="20"/>
    <x v="2"/>
    <x v="6"/>
    <s v="Samsung Galaxy S4"/>
    <n v="625.99"/>
    <n v="1"/>
    <n v="187.8"/>
  </r>
  <r>
    <d v="2015-02-15T00:00:00"/>
    <x v="1"/>
    <x v="1"/>
    <x v="132"/>
    <x v="21"/>
    <x v="2"/>
    <x v="6"/>
    <s v="Innergie mMini Combo Duo USB Travel Charging Kit"/>
    <n v="134.97"/>
    <n v="3"/>
    <n v="64.790000000000006"/>
  </r>
  <r>
    <d v="2015-02-15T00:00:00"/>
    <x v="1"/>
    <x v="1"/>
    <x v="132"/>
    <x v="21"/>
    <x v="2"/>
    <x v="6"/>
    <s v="Samsung Galaxy S III - 16GB - pebble blue (T-Mobile)"/>
    <n v="699.98"/>
    <n v="2"/>
    <n v="195.99"/>
  </r>
  <r>
    <d v="2015-02-15T00:00:00"/>
    <x v="1"/>
    <x v="1"/>
    <x v="132"/>
    <x v="21"/>
    <x v="2"/>
    <x v="9"/>
    <s v="Maxell LTO Ultrium - 800 GB"/>
    <n v="139.94999999999999"/>
    <n v="5"/>
    <n v="26.59"/>
  </r>
  <r>
    <d v="2015-02-15T00:00:00"/>
    <x v="1"/>
    <x v="1"/>
    <x v="176"/>
    <x v="3"/>
    <x v="0"/>
    <x v="0"/>
    <s v="Xerox 1959"/>
    <n v="13.36"/>
    <n v="2"/>
    <n v="6.41"/>
  </r>
  <r>
    <d v="2015-02-15T00:00:00"/>
    <x v="1"/>
    <x v="1"/>
    <x v="176"/>
    <x v="3"/>
    <x v="0"/>
    <x v="3"/>
    <s v="Acco Data Flex Cable Posts For Top &amp; Bottom Load Binders, 6&quot; Capacity"/>
    <n v="41.72"/>
    <n v="5"/>
    <n v="13.04"/>
  </r>
  <r>
    <d v="2015-02-15T00:00:00"/>
    <x v="1"/>
    <x v="1"/>
    <x v="176"/>
    <x v="3"/>
    <x v="0"/>
    <x v="3"/>
    <s v="Avery Durable Binders"/>
    <n v="11.52"/>
    <n v="5"/>
    <n v="4.18"/>
  </r>
  <r>
    <d v="2015-02-15T00:00:00"/>
    <x v="1"/>
    <x v="1"/>
    <x v="176"/>
    <x v="3"/>
    <x v="0"/>
    <x v="12"/>
    <s v="Kensington 6 Outlet MasterPiece HOMEOFFICE Power Control Center"/>
    <n v="541.44000000000005"/>
    <n v="6"/>
    <n v="157.02000000000001"/>
  </r>
  <r>
    <d v="2015-02-15T00:00:00"/>
    <x v="1"/>
    <x v="1"/>
    <x v="176"/>
    <x v="3"/>
    <x v="0"/>
    <x v="0"/>
    <s v="Xerox 22"/>
    <n v="19.440000000000001"/>
    <n v="3"/>
    <n v="9.33"/>
  </r>
  <r>
    <d v="2015-02-16T00:00:00"/>
    <x v="1"/>
    <x v="1"/>
    <x v="569"/>
    <x v="38"/>
    <x v="0"/>
    <x v="0"/>
    <s v="Xerox 1920"/>
    <n v="35.880000000000003"/>
    <n v="6"/>
    <n v="16.149999999999999"/>
  </r>
  <r>
    <d v="2015-02-16T00:00:00"/>
    <x v="1"/>
    <x v="1"/>
    <x v="122"/>
    <x v="3"/>
    <x v="0"/>
    <x v="0"/>
    <s v="Xerox 1881"/>
    <n v="36.840000000000003"/>
    <n v="3"/>
    <n v="17.309999999999999"/>
  </r>
  <r>
    <d v="2015-02-16T00:00:00"/>
    <x v="1"/>
    <x v="1"/>
    <x v="122"/>
    <x v="3"/>
    <x v="0"/>
    <x v="1"/>
    <s v="Avery 485"/>
    <n v="87.71"/>
    <n v="7"/>
    <n v="41.22"/>
  </r>
  <r>
    <d v="2015-02-18T00:00:00"/>
    <x v="1"/>
    <x v="1"/>
    <x v="518"/>
    <x v="3"/>
    <x v="0"/>
    <x v="1"/>
    <s v="Smead Alpha-Z Color-Coded Second Alphabetical Labels and Starter Set"/>
    <n v="9.24"/>
    <n v="3"/>
    <n v="4.4400000000000004"/>
  </r>
  <r>
    <d v="2015-02-18T00:00:00"/>
    <x v="1"/>
    <x v="1"/>
    <x v="606"/>
    <x v="3"/>
    <x v="0"/>
    <x v="1"/>
    <s v="Avery 4027 File Folder Labels for Dot Matrix Printers, 5000 Labels per Box, White"/>
    <n v="61.06"/>
    <n v="2"/>
    <n v="28.09"/>
  </r>
  <r>
    <d v="2015-02-18T00:00:00"/>
    <x v="1"/>
    <x v="1"/>
    <x v="606"/>
    <x v="3"/>
    <x v="1"/>
    <x v="13"/>
    <s v="Hon 61000 Series Interactive Training Tables"/>
    <n v="35.54"/>
    <n v="1"/>
    <n v="-0.89"/>
  </r>
  <r>
    <d v="2015-02-20T00:00:00"/>
    <x v="1"/>
    <x v="1"/>
    <x v="272"/>
    <x v="13"/>
    <x v="2"/>
    <x v="9"/>
    <s v="Anker Ultrathin Bluetooth Wireless Keyboard Aluminum Cover with Stand"/>
    <n v="29.99"/>
    <n v="1"/>
    <s v="3"/>
  </r>
  <r>
    <d v="2015-02-20T00:00:00"/>
    <x v="1"/>
    <x v="1"/>
    <x v="75"/>
    <x v="23"/>
    <x v="0"/>
    <x v="4"/>
    <s v="Sanford 52201 APSCO Electric Pencil Sharpener"/>
    <n v="286.79000000000002"/>
    <n v="7"/>
    <n v="74.569999999999993"/>
  </r>
  <r>
    <d v="2015-02-21T00:00:00"/>
    <x v="1"/>
    <x v="1"/>
    <x v="364"/>
    <x v="31"/>
    <x v="0"/>
    <x v="0"/>
    <s v="Easy-staple paper"/>
    <n v="49.12"/>
    <n v="4"/>
    <n v="23.09"/>
  </r>
  <r>
    <d v="2015-02-21T00:00:00"/>
    <x v="1"/>
    <x v="1"/>
    <x v="517"/>
    <x v="36"/>
    <x v="0"/>
    <x v="3"/>
    <s v="Fellowes PB500 Electric Punch Plastic Comb Binding Machine with Manual Bind"/>
    <n v="2541.98"/>
    <n v="2"/>
    <n v="1270.99"/>
  </r>
  <r>
    <d v="2015-02-22T00:00:00"/>
    <x v="1"/>
    <x v="1"/>
    <x v="577"/>
    <x v="14"/>
    <x v="0"/>
    <x v="4"/>
    <s v="Newell 34"/>
    <n v="79.36"/>
    <n v="4"/>
    <n v="20.63"/>
  </r>
  <r>
    <d v="2015-02-23T00:00:00"/>
    <x v="1"/>
    <x v="1"/>
    <x v="607"/>
    <x v="20"/>
    <x v="0"/>
    <x v="12"/>
    <s v="Hoover Portapower Portable Vacuum"/>
    <n v="26.88"/>
    <n v="6"/>
    <n v="6.72"/>
  </r>
  <r>
    <d v="2015-02-23T00:00:00"/>
    <x v="1"/>
    <x v="1"/>
    <x v="607"/>
    <x v="20"/>
    <x v="0"/>
    <x v="3"/>
    <s v="Avery Self-Adhesive Photo Pockets for Polaroid Photos"/>
    <n v="10.9"/>
    <n v="2"/>
    <n v="3.81"/>
  </r>
  <r>
    <d v="2015-02-25T00:00:00"/>
    <x v="1"/>
    <x v="1"/>
    <x v="567"/>
    <x v="32"/>
    <x v="0"/>
    <x v="1"/>
    <s v="Avery 518"/>
    <n v="3.15"/>
    <n v="1"/>
    <n v="1.51"/>
  </r>
  <r>
    <d v="2015-02-25T00:00:00"/>
    <x v="1"/>
    <x v="1"/>
    <x v="567"/>
    <x v="32"/>
    <x v="0"/>
    <x v="0"/>
    <s v="Adams Telephone Message Book W/Dividers/Space For Phone Numbers, 5 1/4&quot;X8 1/2&quot;, 200/Messages"/>
    <n v="22.72"/>
    <n v="4"/>
    <n v="10.220000000000001"/>
  </r>
  <r>
    <d v="2015-02-27T00:00:00"/>
    <x v="1"/>
    <x v="1"/>
    <x v="478"/>
    <x v="2"/>
    <x v="0"/>
    <x v="3"/>
    <s v="Pressboard Covers with Storage Hooks, 9 1/2&quot; x 11&quot;, Light Blue"/>
    <n v="4.42"/>
    <n v="3"/>
    <n v="-3.39"/>
  </r>
  <r>
    <d v="2015-02-27T00:00:00"/>
    <x v="1"/>
    <x v="1"/>
    <x v="478"/>
    <x v="2"/>
    <x v="0"/>
    <x v="4"/>
    <s v="Eldon Spacemaker Box, Quick-Snap Lid, Clear"/>
    <n v="16.03"/>
    <n v="6"/>
    <n v="2.2000000000000002"/>
  </r>
  <r>
    <d v="2015-02-27T00:00:00"/>
    <x v="1"/>
    <x v="1"/>
    <x v="442"/>
    <x v="43"/>
    <x v="2"/>
    <x v="6"/>
    <s v="i.Sound Portable Power - 8000 mAh"/>
    <n v="105.98"/>
    <n v="2"/>
    <n v="1.06"/>
  </r>
  <r>
    <d v="2015-02-27T00:00:00"/>
    <x v="1"/>
    <x v="1"/>
    <x v="442"/>
    <x v="43"/>
    <x v="1"/>
    <x v="13"/>
    <s v="Barricks 18&quot; x 48&quot; Non-Folding Utility Table with Bottom Storage Shelf"/>
    <n v="493.92"/>
    <n v="7"/>
    <n v="-28.22"/>
  </r>
  <r>
    <d v="2015-02-27T00:00:00"/>
    <x v="1"/>
    <x v="1"/>
    <x v="608"/>
    <x v="22"/>
    <x v="2"/>
    <x v="9"/>
    <s v="Microsoft Natural Keyboard Elite"/>
    <n v="538.91999999999996"/>
    <n v="9"/>
    <n v="80.84"/>
  </r>
  <r>
    <d v="2015-02-28T00:00:00"/>
    <x v="1"/>
    <x v="1"/>
    <x v="329"/>
    <x v="15"/>
    <x v="1"/>
    <x v="5"/>
    <s v="Global Low Back Tilter Chair"/>
    <n v="161.57"/>
    <n v="2"/>
    <n v="-28.27"/>
  </r>
  <r>
    <d v="2015-02-28T00:00:00"/>
    <x v="1"/>
    <x v="1"/>
    <x v="329"/>
    <x v="15"/>
    <x v="1"/>
    <x v="5"/>
    <s v="Global Push Button Manager's Chair, Indigo"/>
    <n v="389.7"/>
    <n v="8"/>
    <n v="43.84"/>
  </r>
  <r>
    <d v="2015-03-01T00:00:00"/>
    <x v="1"/>
    <x v="2"/>
    <x v="43"/>
    <x v="4"/>
    <x v="0"/>
    <x v="3"/>
    <s v="XtraLife ClearVue Slant-D Ring Binder, White, 3&quot;"/>
    <n v="58.72"/>
    <n v="4"/>
    <n v="27.01"/>
  </r>
  <r>
    <d v="2015-03-01T00:00:00"/>
    <x v="1"/>
    <x v="2"/>
    <x v="526"/>
    <x v="3"/>
    <x v="2"/>
    <x v="6"/>
    <s v="Square Credit Card Reader"/>
    <n v="15.98"/>
    <n v="2"/>
    <n v="1.2"/>
  </r>
  <r>
    <d v="2015-03-01T00:00:00"/>
    <x v="1"/>
    <x v="2"/>
    <x v="526"/>
    <x v="3"/>
    <x v="1"/>
    <x v="5"/>
    <s v="Global Deluxe Steno Chair"/>
    <n v="184.75"/>
    <n v="3"/>
    <n v="-20.78"/>
  </r>
  <r>
    <d v="2015-03-01T00:00:00"/>
    <x v="1"/>
    <x v="2"/>
    <x v="218"/>
    <x v="2"/>
    <x v="0"/>
    <x v="12"/>
    <s v="Hoover Replacement Belt for Commercial Guardsman Heavy-Duty Upright Vacuum"/>
    <n v="3.55"/>
    <n v="2"/>
    <n v="0.44"/>
  </r>
  <r>
    <d v="2015-03-01T00:00:00"/>
    <x v="1"/>
    <x v="2"/>
    <x v="71"/>
    <x v="0"/>
    <x v="0"/>
    <x v="4"/>
    <s v="Panasonic KP-350BK Electric Pencil Sharpener with Auto Stop"/>
    <n v="55.33"/>
    <n v="2"/>
    <n v="6.22"/>
  </r>
  <r>
    <d v="2015-03-01T00:00:00"/>
    <x v="1"/>
    <x v="2"/>
    <x v="71"/>
    <x v="0"/>
    <x v="1"/>
    <x v="11"/>
    <s v="Atlantic Metals Mobile 5-Shelf Bookcases, Custom Colors"/>
    <s v="1228"/>
    <n v="6"/>
    <n v="-36.119999999999997"/>
  </r>
  <r>
    <d v="2015-03-01T00:00:00"/>
    <x v="1"/>
    <x v="2"/>
    <x v="609"/>
    <x v="0"/>
    <x v="2"/>
    <x v="6"/>
    <s v="Jackery Bar Premium Fast-charging Portable Charger"/>
    <n v="95.84"/>
    <n v="4"/>
    <n v="34.74"/>
  </r>
  <r>
    <d v="2015-03-02T00:00:00"/>
    <x v="1"/>
    <x v="2"/>
    <x v="610"/>
    <x v="22"/>
    <x v="1"/>
    <x v="13"/>
    <s v="Hon Racetrack Conference Tables"/>
    <n v="787.53"/>
    <n v="3"/>
    <n v="165.38"/>
  </r>
  <r>
    <d v="2015-03-02T00:00:00"/>
    <x v="1"/>
    <x v="2"/>
    <x v="205"/>
    <x v="18"/>
    <x v="0"/>
    <x v="4"/>
    <s v="50 Colored Long Pencils"/>
    <n v="10.16"/>
    <n v="1"/>
    <n v="2.64"/>
  </r>
  <r>
    <d v="2015-03-02T00:00:00"/>
    <x v="1"/>
    <x v="2"/>
    <x v="205"/>
    <x v="18"/>
    <x v="0"/>
    <x v="10"/>
    <s v="Brown Kraft Recycled Envelopes"/>
    <n v="101.88"/>
    <n v="6"/>
    <n v="50.94"/>
  </r>
  <r>
    <d v="2015-03-05T00:00:00"/>
    <x v="1"/>
    <x v="2"/>
    <x v="321"/>
    <x v="20"/>
    <x v="0"/>
    <x v="10"/>
    <s v="Staple envelope"/>
    <n v="29.34"/>
    <n v="3"/>
    <n v="14.67"/>
  </r>
  <r>
    <d v="2015-03-05T00:00:00"/>
    <x v="1"/>
    <x v="2"/>
    <x v="321"/>
    <x v="20"/>
    <x v="1"/>
    <x v="5"/>
    <s v="Global Value Mid-Back Manager's Chair, Gray"/>
    <n v="383.61"/>
    <n v="7"/>
    <n v="63.93"/>
  </r>
  <r>
    <d v="2015-03-05T00:00:00"/>
    <x v="1"/>
    <x v="2"/>
    <x v="321"/>
    <x v="20"/>
    <x v="0"/>
    <x v="2"/>
    <s v="Fellowes Strictly Business Drawer File, Letter/Legal Size"/>
    <n v="563.4"/>
    <n v="4"/>
    <n v="67.61"/>
  </r>
  <r>
    <d v="2015-03-05T00:00:00"/>
    <x v="1"/>
    <x v="2"/>
    <x v="582"/>
    <x v="18"/>
    <x v="2"/>
    <x v="6"/>
    <s v="I Need's 3d Hello Kitty Hybrid Silicone Case Cover for HTC One X 4g with 3d Hello Kitty Stylus Pen Green/pink"/>
    <n v="23.92"/>
    <n v="2"/>
    <n v="6.7"/>
  </r>
  <r>
    <d v="2015-03-05T00:00:00"/>
    <x v="1"/>
    <x v="2"/>
    <x v="582"/>
    <x v="18"/>
    <x v="0"/>
    <x v="12"/>
    <s v="Staple holder"/>
    <n v="60.69"/>
    <n v="7"/>
    <n v="16.39"/>
  </r>
  <r>
    <d v="2015-03-05T00:00:00"/>
    <x v="1"/>
    <x v="2"/>
    <x v="549"/>
    <x v="2"/>
    <x v="2"/>
    <x v="6"/>
    <s v="Samsung Convoy 3"/>
    <n v="466.16"/>
    <n v="7"/>
    <n v="-93.23"/>
  </r>
  <r>
    <d v="2015-03-05T00:00:00"/>
    <x v="1"/>
    <x v="2"/>
    <x v="549"/>
    <x v="2"/>
    <x v="2"/>
    <x v="9"/>
    <s v="Sony 16GB Class 10 Micro SDHC R40 Memory Card"/>
    <n v="10.31"/>
    <n v="1"/>
    <n v="-1.29"/>
  </r>
  <r>
    <d v="2015-03-05T00:00:00"/>
    <x v="1"/>
    <x v="2"/>
    <x v="549"/>
    <x v="2"/>
    <x v="0"/>
    <x v="3"/>
    <s v="Avery Round Ring Poly Binders"/>
    <n v="2.56"/>
    <n v="3"/>
    <n v="-1.79"/>
  </r>
  <r>
    <d v="2015-03-05T00:00:00"/>
    <x v="1"/>
    <x v="2"/>
    <x v="611"/>
    <x v="2"/>
    <x v="1"/>
    <x v="5"/>
    <s v="Situations Contoured Folding Chairs, 4/Set"/>
    <n v="99.37"/>
    <n v="2"/>
    <n v="-7.1"/>
  </r>
  <r>
    <d v="2015-03-05T00:00:00"/>
    <x v="1"/>
    <x v="2"/>
    <x v="611"/>
    <x v="2"/>
    <x v="1"/>
    <x v="8"/>
    <s v="36X48 HARDFLOOR CHAIRMAT"/>
    <n v="33.57"/>
    <n v="2"/>
    <n v="-5.45"/>
  </r>
  <r>
    <d v="2015-03-05T00:00:00"/>
    <x v="1"/>
    <x v="2"/>
    <x v="30"/>
    <x v="0"/>
    <x v="2"/>
    <x v="6"/>
    <s v="Cisco SPA525G2 IP Phone - Wireless"/>
    <n v="31.92"/>
    <n v="2"/>
    <n v="2.39"/>
  </r>
  <r>
    <d v="2015-03-05T00:00:00"/>
    <x v="1"/>
    <x v="2"/>
    <x v="612"/>
    <x v="1"/>
    <x v="0"/>
    <x v="7"/>
    <s v="Binder Clips by OIC"/>
    <n v="7.1"/>
    <n v="6"/>
    <n v="2.4900000000000002"/>
  </r>
  <r>
    <d v="2015-03-05T00:00:00"/>
    <x v="1"/>
    <x v="2"/>
    <x v="389"/>
    <x v="1"/>
    <x v="0"/>
    <x v="3"/>
    <s v="Performers Binder/Pad Holder, Black"/>
    <n v="11.21"/>
    <n v="2"/>
    <n v="-16.82"/>
  </r>
  <r>
    <d v="2015-03-05T00:00:00"/>
    <x v="1"/>
    <x v="2"/>
    <x v="389"/>
    <x v="1"/>
    <x v="1"/>
    <x v="8"/>
    <s v="Eldon Wave Desk Accessories"/>
    <n v="4.71"/>
    <n v="2"/>
    <n v="-1.88"/>
  </r>
  <r>
    <d v="2015-03-05T00:00:00"/>
    <x v="1"/>
    <x v="2"/>
    <x v="389"/>
    <x v="1"/>
    <x v="0"/>
    <x v="12"/>
    <s v="Avanti 4.4 Cu. Ft. Refrigerator"/>
    <n v="180.98"/>
    <n v="5"/>
    <n v="-470.55"/>
  </r>
  <r>
    <d v="2015-03-05T00:00:00"/>
    <x v="1"/>
    <x v="2"/>
    <x v="389"/>
    <x v="1"/>
    <x v="0"/>
    <x v="2"/>
    <s v="Companion Letter/Legal File, Black"/>
    <n v="60.42"/>
    <n v="2"/>
    <n v="6.04"/>
  </r>
  <r>
    <d v="2015-03-06T00:00:00"/>
    <x v="1"/>
    <x v="2"/>
    <x v="315"/>
    <x v="3"/>
    <x v="1"/>
    <x v="8"/>
    <s v="Deflect-o Glass Clear Studded Chair Mats"/>
    <n v="435.26"/>
    <n v="7"/>
    <n v="95.76"/>
  </r>
  <r>
    <d v="2015-03-06T00:00:00"/>
    <x v="1"/>
    <x v="2"/>
    <x v="315"/>
    <x v="3"/>
    <x v="2"/>
    <x v="16"/>
    <s v="Canon PC1060 Personal Laser Copier"/>
    <n v="1119.98"/>
    <n v="2"/>
    <n v="377.99"/>
  </r>
  <r>
    <d v="2015-03-07T00:00:00"/>
    <x v="1"/>
    <x v="2"/>
    <x v="306"/>
    <x v="7"/>
    <x v="2"/>
    <x v="9"/>
    <s v="Microsoft Sculpt Comfort Mouse"/>
    <n v="119.85"/>
    <n v="3"/>
    <n v="52.73"/>
  </r>
  <r>
    <d v="2015-03-07T00:00:00"/>
    <x v="1"/>
    <x v="2"/>
    <x v="306"/>
    <x v="7"/>
    <x v="0"/>
    <x v="3"/>
    <s v="GBC Twin Loop Wire Binding Elements, 9/16&quot; Spine, Black"/>
    <n v="30.44"/>
    <n v="2"/>
    <n v="14.92"/>
  </r>
  <r>
    <d v="2015-03-07T00:00:00"/>
    <x v="1"/>
    <x v="2"/>
    <x v="306"/>
    <x v="7"/>
    <x v="0"/>
    <x v="3"/>
    <s v="Wilson Jones Heavy-Duty Casebound Ring Binders with Metal Hinges"/>
    <n v="69.28"/>
    <n v="2"/>
    <n v="33.25"/>
  </r>
  <r>
    <d v="2015-03-07T00:00:00"/>
    <x v="1"/>
    <x v="2"/>
    <x v="306"/>
    <x v="7"/>
    <x v="2"/>
    <x v="6"/>
    <s v="LG G3"/>
    <n v="587.97"/>
    <n v="3"/>
    <n v="170.51"/>
  </r>
  <r>
    <d v="2015-03-08T00:00:00"/>
    <x v="1"/>
    <x v="2"/>
    <x v="613"/>
    <x v="21"/>
    <x v="1"/>
    <x v="11"/>
    <s v="Rush Hierlooms Collection 1&quot; Thick Stackable Bookcases"/>
    <n v="512.94000000000005"/>
    <n v="3"/>
    <n v="97.46"/>
  </r>
  <r>
    <d v="2015-03-08T00:00:00"/>
    <x v="1"/>
    <x v="2"/>
    <x v="613"/>
    <x v="21"/>
    <x v="1"/>
    <x v="5"/>
    <s v="Hon Mobius Operator's Chair"/>
    <n v="860.93"/>
    <n v="7"/>
    <n v="189.4"/>
  </r>
  <r>
    <d v="2015-03-08T00:00:00"/>
    <x v="1"/>
    <x v="2"/>
    <x v="613"/>
    <x v="21"/>
    <x v="2"/>
    <x v="6"/>
    <s v="Nortel Meridian M3904 Professional Digital phone"/>
    <n v="769.95"/>
    <n v="5"/>
    <n v="223.29"/>
  </r>
  <r>
    <d v="2015-03-08T00:00:00"/>
    <x v="1"/>
    <x v="2"/>
    <x v="613"/>
    <x v="21"/>
    <x v="0"/>
    <x v="4"/>
    <s v="Boston 1900 Electric Pencil Sharpener"/>
    <n v="14.98"/>
    <n v="1"/>
    <n v="4.49"/>
  </r>
  <r>
    <d v="2015-03-08T00:00:00"/>
    <x v="1"/>
    <x v="2"/>
    <x v="613"/>
    <x v="21"/>
    <x v="1"/>
    <x v="8"/>
    <s v="Deflect-o Glass Clear Studded Chair Mats"/>
    <n v="373.08"/>
    <n v="6"/>
    <n v="82.08"/>
  </r>
  <r>
    <d v="2015-03-08T00:00:00"/>
    <x v="1"/>
    <x v="2"/>
    <x v="278"/>
    <x v="20"/>
    <x v="0"/>
    <x v="0"/>
    <s v="Xerox 1997"/>
    <n v="19.440000000000001"/>
    <n v="3"/>
    <n v="9.33"/>
  </r>
  <r>
    <d v="2015-03-08T00:00:00"/>
    <x v="1"/>
    <x v="2"/>
    <x v="452"/>
    <x v="26"/>
    <x v="0"/>
    <x v="4"/>
    <s v="Dixon Prang Watercolor Pencils, 10-Color Set with Brush"/>
    <n v="3.41"/>
    <n v="1"/>
    <n v="0.89"/>
  </r>
  <r>
    <d v="2015-03-08T00:00:00"/>
    <x v="1"/>
    <x v="2"/>
    <x v="251"/>
    <x v="1"/>
    <x v="0"/>
    <x v="3"/>
    <s v="Avery Premier Heavy-Duty Binder with Round Locking Rings"/>
    <n v="8.57"/>
    <n v="3"/>
    <n v="-14.57"/>
  </r>
  <r>
    <d v="2015-03-09T00:00:00"/>
    <x v="1"/>
    <x v="2"/>
    <x v="270"/>
    <x v="0"/>
    <x v="2"/>
    <x v="9"/>
    <s v="Maxell 4.7GB DVD-R"/>
    <n v="113.52"/>
    <n v="5"/>
    <n v="29.8"/>
  </r>
  <r>
    <d v="2015-03-09T00:00:00"/>
    <x v="1"/>
    <x v="2"/>
    <x v="270"/>
    <x v="0"/>
    <x v="2"/>
    <x v="6"/>
    <s v="Panasonic KX T7736-B Digital phone"/>
    <n v="359.88"/>
    <n v="3"/>
    <n v="22.49"/>
  </r>
  <r>
    <d v="2015-03-09T00:00:00"/>
    <x v="1"/>
    <x v="2"/>
    <x v="614"/>
    <x v="25"/>
    <x v="0"/>
    <x v="1"/>
    <s v="Avery 514"/>
    <n v="4.6100000000000003"/>
    <n v="2"/>
    <n v="1.67"/>
  </r>
  <r>
    <d v="2015-03-10T00:00:00"/>
    <x v="1"/>
    <x v="2"/>
    <x v="18"/>
    <x v="0"/>
    <x v="0"/>
    <x v="3"/>
    <s v="Acco Suede Grain Vinyl Round Ring Binder"/>
    <n v="1.1100000000000001"/>
    <n v="2"/>
    <n v="-1.89"/>
  </r>
  <r>
    <d v="2015-03-10T00:00:00"/>
    <x v="1"/>
    <x v="2"/>
    <x v="127"/>
    <x v="36"/>
    <x v="0"/>
    <x v="2"/>
    <s v="Pizazz Global Quick File"/>
    <n v="89.82"/>
    <n v="6"/>
    <n v="25.15"/>
  </r>
  <r>
    <d v="2015-03-12T00:00:00"/>
    <x v="1"/>
    <x v="2"/>
    <x v="615"/>
    <x v="16"/>
    <x v="0"/>
    <x v="10"/>
    <s v="Convenience Packs of Business Envelopes"/>
    <n v="8.69"/>
    <n v="3"/>
    <n v="2.93"/>
  </r>
  <r>
    <d v="2015-03-12T00:00:00"/>
    <x v="1"/>
    <x v="2"/>
    <x v="615"/>
    <x v="16"/>
    <x v="1"/>
    <x v="8"/>
    <s v="Eldon Expressions Desk Accessory, Wood Pencil Holder, Oak"/>
    <n v="30.88"/>
    <n v="4"/>
    <n v="3.86"/>
  </r>
  <r>
    <d v="2015-03-12T00:00:00"/>
    <x v="1"/>
    <x v="2"/>
    <x v="615"/>
    <x v="16"/>
    <x v="1"/>
    <x v="8"/>
    <s v="Acrylic Self-Standing Desk Frames"/>
    <n v="6.41"/>
    <n v="3"/>
    <n v="1.44"/>
  </r>
  <r>
    <d v="2015-03-12T00:00:00"/>
    <x v="1"/>
    <x v="2"/>
    <x v="438"/>
    <x v="25"/>
    <x v="0"/>
    <x v="1"/>
    <s v="Avery 518"/>
    <n v="5.04"/>
    <n v="2"/>
    <n v="1.76"/>
  </r>
  <r>
    <d v="2015-03-13T00:00:00"/>
    <x v="1"/>
    <x v="2"/>
    <x v="387"/>
    <x v="22"/>
    <x v="1"/>
    <x v="11"/>
    <s v="Safco Value Mate Series Steel Bookcases, Baked Enamel Finish on Steel, Gray"/>
    <n v="141.96"/>
    <n v="2"/>
    <n v="39.75"/>
  </r>
  <r>
    <d v="2015-03-13T00:00:00"/>
    <x v="1"/>
    <x v="2"/>
    <x v="155"/>
    <x v="3"/>
    <x v="1"/>
    <x v="5"/>
    <s v="Global Deluxe High-Back Manager's Chair"/>
    <n v="915.14"/>
    <n v="4"/>
    <n v="102.95"/>
  </r>
  <r>
    <d v="2015-03-13T00:00:00"/>
    <x v="1"/>
    <x v="2"/>
    <x v="155"/>
    <x v="3"/>
    <x v="1"/>
    <x v="8"/>
    <s v="Dana Halogen Swing-Arm Architect Lamp"/>
    <n v="327.76"/>
    <n v="8"/>
    <n v="91.77"/>
  </r>
  <r>
    <d v="2015-03-14T00:00:00"/>
    <x v="1"/>
    <x v="2"/>
    <x v="287"/>
    <x v="38"/>
    <x v="0"/>
    <x v="1"/>
    <s v="Avery 476"/>
    <n v="16.52"/>
    <n v="4"/>
    <n v="7.6"/>
  </r>
  <r>
    <d v="2015-03-14T00:00:00"/>
    <x v="1"/>
    <x v="2"/>
    <x v="287"/>
    <x v="38"/>
    <x v="0"/>
    <x v="3"/>
    <s v="GBC DocuBind TL200 Manual Binding Machine"/>
    <n v="671.94"/>
    <n v="3"/>
    <n v="315.81"/>
  </r>
  <r>
    <d v="2015-03-14T00:00:00"/>
    <x v="1"/>
    <x v="2"/>
    <x v="170"/>
    <x v="3"/>
    <x v="0"/>
    <x v="0"/>
    <s v="Xerox 223"/>
    <n v="19.440000000000001"/>
    <n v="3"/>
    <n v="9.33"/>
  </r>
  <r>
    <d v="2015-03-15T00:00:00"/>
    <x v="1"/>
    <x v="2"/>
    <x v="600"/>
    <x v="27"/>
    <x v="2"/>
    <x v="6"/>
    <s v="SmartStand Mobile Device Holder, Assorted Colors"/>
    <n v="16.78"/>
    <n v="3"/>
    <n v="1.68"/>
  </r>
  <r>
    <d v="2015-03-16T00:00:00"/>
    <x v="1"/>
    <x v="2"/>
    <x v="616"/>
    <x v="4"/>
    <x v="0"/>
    <x v="4"/>
    <s v="Rogers Handheld Barrel Pencil Sharpener"/>
    <n v="2.74"/>
    <n v="1"/>
    <n v="0.74"/>
  </r>
  <r>
    <d v="2015-03-16T00:00:00"/>
    <x v="1"/>
    <x v="2"/>
    <x v="616"/>
    <x v="4"/>
    <x v="0"/>
    <x v="4"/>
    <s v="Newell 344"/>
    <n v="8.34"/>
    <n v="3"/>
    <n v="2.17"/>
  </r>
  <r>
    <d v="2015-03-16T00:00:00"/>
    <x v="1"/>
    <x v="2"/>
    <x v="616"/>
    <x v="4"/>
    <x v="0"/>
    <x v="2"/>
    <s v="Personal File Boxes with Fold-Down Carry Handle"/>
    <n v="46.74"/>
    <n v="3"/>
    <n v="11.69"/>
  </r>
  <r>
    <d v="2015-03-16T00:00:00"/>
    <x v="1"/>
    <x v="2"/>
    <x v="616"/>
    <x v="4"/>
    <x v="0"/>
    <x v="3"/>
    <s v="Fellowes PB500 Electric Punch Plastic Comb Binding Machine with Manual Bind"/>
    <n v="6354.95"/>
    <n v="5"/>
    <n v="3177.48"/>
  </r>
  <r>
    <d v="2015-03-16T00:00:00"/>
    <x v="1"/>
    <x v="2"/>
    <x v="617"/>
    <x v="22"/>
    <x v="1"/>
    <x v="13"/>
    <s v="KI Adjustable-Height Table"/>
    <n v="171.96"/>
    <n v="2"/>
    <n v="44.71"/>
  </r>
  <r>
    <d v="2015-03-16T00:00:00"/>
    <x v="1"/>
    <x v="2"/>
    <x v="407"/>
    <x v="3"/>
    <x v="1"/>
    <x v="8"/>
    <s v="Howard Miller 11-1/2&quot; Diameter Brentwood Wall Clock"/>
    <n v="43.13"/>
    <n v="1"/>
    <n v="18.11"/>
  </r>
  <r>
    <d v="2015-03-16T00:00:00"/>
    <x v="1"/>
    <x v="2"/>
    <x v="279"/>
    <x v="20"/>
    <x v="2"/>
    <x v="6"/>
    <s v="Plantronics MX500i Earset"/>
    <n v="85.9"/>
    <n v="2"/>
    <n v="2.58"/>
  </r>
  <r>
    <d v="2015-03-16T00:00:00"/>
    <x v="1"/>
    <x v="2"/>
    <x v="102"/>
    <x v="33"/>
    <x v="0"/>
    <x v="1"/>
    <s v="Dot Matrix Printer Tape Reel Labels, White, 5000/Box"/>
    <n v="491.55"/>
    <n v="5"/>
    <n v="240.86"/>
  </r>
  <r>
    <d v="2015-03-16T00:00:00"/>
    <x v="1"/>
    <x v="2"/>
    <x v="102"/>
    <x v="33"/>
    <x v="0"/>
    <x v="10"/>
    <s v="Colored Envelopes"/>
    <n v="7.38"/>
    <n v="2"/>
    <n v="3.39"/>
  </r>
  <r>
    <d v="2015-03-16T00:00:00"/>
    <x v="1"/>
    <x v="2"/>
    <x v="412"/>
    <x v="20"/>
    <x v="0"/>
    <x v="4"/>
    <s v="Avery Hi-Liter Smear-Safe Highlighters"/>
    <n v="17.52"/>
    <n v="3"/>
    <n v="6.31"/>
  </r>
  <r>
    <d v="2015-03-17T00:00:00"/>
    <x v="1"/>
    <x v="2"/>
    <x v="535"/>
    <x v="20"/>
    <x v="2"/>
    <x v="9"/>
    <s v="KeyTronic KT800P2 - Keyboard - Black"/>
    <n v="15.02"/>
    <n v="1"/>
    <n v="2.7"/>
  </r>
  <r>
    <d v="2015-03-17T00:00:00"/>
    <x v="1"/>
    <x v="2"/>
    <x v="535"/>
    <x v="20"/>
    <x v="0"/>
    <x v="2"/>
    <s v="Tenex Personal Self-Stacking Standard File Box, Black/Gray"/>
    <n v="33.82"/>
    <n v="2"/>
    <n v="9.1300000000000008"/>
  </r>
  <r>
    <d v="2015-03-19T00:00:00"/>
    <x v="1"/>
    <x v="2"/>
    <x v="618"/>
    <x v="22"/>
    <x v="2"/>
    <x v="6"/>
    <s v="Wireless Extenders zBoost YX545 SOHO Signal Booster"/>
    <n v="453.58"/>
    <n v="3"/>
    <n v="39.69"/>
  </r>
  <r>
    <d v="2015-03-19T00:00:00"/>
    <x v="1"/>
    <x v="2"/>
    <x v="470"/>
    <x v="22"/>
    <x v="0"/>
    <x v="2"/>
    <s v="Deluxe Rollaway Locking File with Drawer"/>
    <n v="1247.6400000000001"/>
    <n v="3"/>
    <n v="349.34"/>
  </r>
  <r>
    <d v="2015-03-19T00:00:00"/>
    <x v="1"/>
    <x v="2"/>
    <x v="470"/>
    <x v="22"/>
    <x v="2"/>
    <x v="16"/>
    <s v="Canon PC940 Copier"/>
    <n v="3149.93"/>
    <n v="7"/>
    <n v="1480.47"/>
  </r>
  <r>
    <d v="2015-03-19T00:00:00"/>
    <x v="1"/>
    <x v="2"/>
    <x v="470"/>
    <x v="22"/>
    <x v="0"/>
    <x v="0"/>
    <s v="Multicolor Computer Printout Paper"/>
    <n v="209.7"/>
    <n v="2"/>
    <n v="100.66"/>
  </r>
  <r>
    <d v="2015-03-19T00:00:00"/>
    <x v="1"/>
    <x v="2"/>
    <x v="328"/>
    <x v="3"/>
    <x v="0"/>
    <x v="3"/>
    <s v="GBC Imprintable Covers"/>
    <n v="17.57"/>
    <n v="2"/>
    <n v="6.37"/>
  </r>
  <r>
    <d v="2015-03-19T00:00:00"/>
    <x v="1"/>
    <x v="2"/>
    <x v="328"/>
    <x v="3"/>
    <x v="0"/>
    <x v="1"/>
    <s v="Self-Adhesive Address Labels for Typewriters by Universal"/>
    <n v="14.62"/>
    <n v="2"/>
    <n v="6.87"/>
  </r>
  <r>
    <d v="2015-03-19T00:00:00"/>
    <x v="1"/>
    <x v="2"/>
    <x v="328"/>
    <x v="3"/>
    <x v="0"/>
    <x v="14"/>
    <s v="Acme Elite Stainless Steel Scissors"/>
    <n v="33.36"/>
    <n v="4"/>
    <n v="8.67"/>
  </r>
  <r>
    <d v="2015-03-19T00:00:00"/>
    <x v="1"/>
    <x v="2"/>
    <x v="328"/>
    <x v="3"/>
    <x v="0"/>
    <x v="0"/>
    <s v="Wirebound Message Books, 5-1/2 x 4 Forms, 2 or 4 Forms per Page"/>
    <n v="40.14"/>
    <n v="6"/>
    <n v="19.670000000000002"/>
  </r>
  <r>
    <d v="2015-03-19T00:00:00"/>
    <x v="1"/>
    <x v="2"/>
    <x v="284"/>
    <x v="16"/>
    <x v="0"/>
    <x v="0"/>
    <s v="Adams Telephone Message Books, 5 1/4 x 11"/>
    <n v="14.5"/>
    <n v="3"/>
    <n v="4.8899999999999997"/>
  </r>
  <r>
    <d v="2015-03-19T00:00:00"/>
    <x v="1"/>
    <x v="2"/>
    <x v="411"/>
    <x v="3"/>
    <x v="0"/>
    <x v="0"/>
    <s v="Xerox 1974"/>
    <n v="11.96"/>
    <n v="2"/>
    <n v="5.86"/>
  </r>
  <r>
    <d v="2015-03-19T00:00:00"/>
    <x v="1"/>
    <x v="2"/>
    <x v="41"/>
    <x v="3"/>
    <x v="0"/>
    <x v="7"/>
    <s v="Stockwell Push Pins"/>
    <n v="10.9"/>
    <n v="5"/>
    <n v="3.6"/>
  </r>
  <r>
    <d v="2015-03-19T00:00:00"/>
    <x v="1"/>
    <x v="2"/>
    <x v="619"/>
    <x v="0"/>
    <x v="0"/>
    <x v="0"/>
    <s v="Xerox 1919"/>
    <n v="65.58"/>
    <n v="2"/>
    <n v="23.77"/>
  </r>
  <r>
    <d v="2015-03-19T00:00:00"/>
    <x v="1"/>
    <x v="2"/>
    <x v="619"/>
    <x v="0"/>
    <x v="1"/>
    <x v="11"/>
    <s v="Bush Heritage Pine Collection 5-Shelf Bookcase, Albany Pine Finish, *Special Order"/>
    <n v="383.47"/>
    <n v="4"/>
    <n v="-67.67"/>
  </r>
  <r>
    <d v="2015-03-20T00:00:00"/>
    <x v="1"/>
    <x v="2"/>
    <x v="620"/>
    <x v="21"/>
    <x v="0"/>
    <x v="0"/>
    <s v="Xerox 205"/>
    <n v="51.84"/>
    <n v="8"/>
    <n v="24.88"/>
  </r>
  <r>
    <d v="2015-03-20T00:00:00"/>
    <x v="1"/>
    <x v="2"/>
    <x v="519"/>
    <x v="0"/>
    <x v="0"/>
    <x v="3"/>
    <s v="GBC Standard Plastic Binding Systems' Combs"/>
    <n v="2.5099999999999998"/>
    <n v="2"/>
    <n v="-4.4000000000000004"/>
  </r>
  <r>
    <d v="2015-03-20T00:00:00"/>
    <x v="1"/>
    <x v="2"/>
    <x v="519"/>
    <x v="0"/>
    <x v="0"/>
    <x v="7"/>
    <s v="Staples"/>
    <n v="18.86"/>
    <n v="9"/>
    <n v="6.13"/>
  </r>
  <r>
    <d v="2015-03-20T00:00:00"/>
    <x v="1"/>
    <x v="2"/>
    <x v="240"/>
    <x v="11"/>
    <x v="0"/>
    <x v="2"/>
    <s v="Portable Personal File Box"/>
    <n v="29.3"/>
    <n v="3"/>
    <n v="2.56"/>
  </r>
  <r>
    <d v="2015-03-20T00:00:00"/>
    <x v="1"/>
    <x v="2"/>
    <x v="526"/>
    <x v="20"/>
    <x v="0"/>
    <x v="3"/>
    <s v="Wilson Jones Century Plastic Molded Ring Binders"/>
    <n v="49.85"/>
    <n v="3"/>
    <n v="16.82"/>
  </r>
  <r>
    <d v="2015-03-20T00:00:00"/>
    <x v="1"/>
    <x v="2"/>
    <x v="526"/>
    <x v="20"/>
    <x v="0"/>
    <x v="10"/>
    <s v="Recycled Interoffice Envelopes with String and Button Closure, 10 x 13"/>
    <n v="23.99"/>
    <n v="1"/>
    <s v="12"/>
  </r>
  <r>
    <d v="2015-03-20T00:00:00"/>
    <x v="1"/>
    <x v="2"/>
    <x v="526"/>
    <x v="20"/>
    <x v="0"/>
    <x v="3"/>
    <s v="Fellowes PB200 Plastic Comb Binding Machine"/>
    <n v="1087.94"/>
    <n v="8"/>
    <n v="353.58"/>
  </r>
  <r>
    <d v="2015-03-20T00:00:00"/>
    <x v="1"/>
    <x v="2"/>
    <x v="526"/>
    <x v="20"/>
    <x v="2"/>
    <x v="6"/>
    <s v="Panasonic KX T7731-B Digital phone"/>
    <n v="199.98"/>
    <n v="2"/>
    <n v="53.99"/>
  </r>
  <r>
    <d v="2015-03-20T00:00:00"/>
    <x v="1"/>
    <x v="2"/>
    <x v="526"/>
    <x v="20"/>
    <x v="0"/>
    <x v="2"/>
    <s v="Tennsco Lockers, Sand"/>
    <n v="83.92"/>
    <n v="4"/>
    <n v="20.14"/>
  </r>
  <r>
    <d v="2015-03-21T00:00:00"/>
    <x v="1"/>
    <x v="2"/>
    <x v="621"/>
    <x v="25"/>
    <x v="0"/>
    <x v="12"/>
    <s v="Honeywell Enviracaire Portable HEPA Air Cleaner for 17' x 22' Room"/>
    <n v="962.08"/>
    <n v="4"/>
    <n v="156.34"/>
  </r>
  <r>
    <d v="2015-03-21T00:00:00"/>
    <x v="1"/>
    <x v="2"/>
    <x v="621"/>
    <x v="25"/>
    <x v="0"/>
    <x v="3"/>
    <s v="GBC Laser Imprintable Binding System Covers, Desert Sand"/>
    <n v="12.84"/>
    <n v="3"/>
    <n v="-9.85"/>
  </r>
  <r>
    <d v="2015-03-21T00:00:00"/>
    <x v="1"/>
    <x v="2"/>
    <x v="621"/>
    <x v="25"/>
    <x v="0"/>
    <x v="0"/>
    <s v="Xerox 1883"/>
    <n v="295.45999999999998"/>
    <n v="14"/>
    <n v="96.02"/>
  </r>
  <r>
    <d v="2015-03-22T00:00:00"/>
    <x v="1"/>
    <x v="2"/>
    <x v="622"/>
    <x v="0"/>
    <x v="2"/>
    <x v="9"/>
    <s v="Verbatim 25 GB 6x Blu-ray Single Layer Recordable Disc, 25/Pack"/>
    <n v="18.39"/>
    <n v="1"/>
    <n v="5.29"/>
  </r>
  <r>
    <d v="2015-03-22T00:00:00"/>
    <x v="1"/>
    <x v="2"/>
    <x v="622"/>
    <x v="0"/>
    <x v="0"/>
    <x v="2"/>
    <s v="Carina Double Wide Media Storage Towers in Natural &amp; Black"/>
    <n v="129.57"/>
    <n v="2"/>
    <n v="-25.91"/>
  </r>
  <r>
    <d v="2015-03-22T00:00:00"/>
    <x v="1"/>
    <x v="2"/>
    <x v="622"/>
    <x v="0"/>
    <x v="0"/>
    <x v="3"/>
    <s v="XtraLife ClearVue Slant-D Ring Binders by Cardinal"/>
    <n v="14.11"/>
    <n v="9"/>
    <n v="-21.17"/>
  </r>
  <r>
    <d v="2015-03-22T00:00:00"/>
    <x v="1"/>
    <x v="2"/>
    <x v="131"/>
    <x v="3"/>
    <x v="2"/>
    <x v="6"/>
    <s v="Square Credit Card Reader"/>
    <n v="15.98"/>
    <n v="2"/>
    <n v="1.2"/>
  </r>
  <r>
    <d v="2015-03-22T00:00:00"/>
    <x v="1"/>
    <x v="2"/>
    <x v="514"/>
    <x v="3"/>
    <x v="0"/>
    <x v="0"/>
    <s v="Easy-staple paper"/>
    <n v="105.52"/>
    <n v="4"/>
    <n v="48.54"/>
  </r>
  <r>
    <d v="2015-03-22T00:00:00"/>
    <x v="1"/>
    <x v="2"/>
    <x v="514"/>
    <x v="3"/>
    <x v="1"/>
    <x v="8"/>
    <s v="Tenex B1-RE Series Chair Mats for Low Pile Carpets"/>
    <n v="91.96"/>
    <n v="2"/>
    <n v="15.63"/>
  </r>
  <r>
    <d v="2015-03-22T00:00:00"/>
    <x v="1"/>
    <x v="2"/>
    <x v="514"/>
    <x v="3"/>
    <x v="2"/>
    <x v="6"/>
    <s v="ClearOne CHATAttach 160 - speaker phone"/>
    <n v="1487.98"/>
    <n v="3"/>
    <s v="186"/>
  </r>
  <r>
    <d v="2015-03-22T00:00:00"/>
    <x v="1"/>
    <x v="2"/>
    <x v="623"/>
    <x v="33"/>
    <x v="0"/>
    <x v="4"/>
    <s v="Newell 316"/>
    <n v="19.559999999999999"/>
    <n v="4"/>
    <n v="5.48"/>
  </r>
  <r>
    <d v="2015-03-22T00:00:00"/>
    <x v="1"/>
    <x v="2"/>
    <x v="587"/>
    <x v="16"/>
    <x v="2"/>
    <x v="9"/>
    <s v="Logitech G602 Wireless Gaming Mouse"/>
    <n v="447.94"/>
    <n v="7"/>
    <n v="89.59"/>
  </r>
  <r>
    <d v="2015-03-22T00:00:00"/>
    <x v="1"/>
    <x v="2"/>
    <x v="587"/>
    <x v="16"/>
    <x v="0"/>
    <x v="2"/>
    <s v="Iris 3-Drawer Stacking Bin, Black"/>
    <n v="150.41"/>
    <n v="9"/>
    <n v="-33.840000000000003"/>
  </r>
  <r>
    <d v="2015-03-23T00:00:00"/>
    <x v="1"/>
    <x v="2"/>
    <x v="427"/>
    <x v="0"/>
    <x v="1"/>
    <x v="5"/>
    <s v="Global Deluxe Steno Chair"/>
    <n v="107.77"/>
    <n v="2"/>
    <n v="-29.25"/>
  </r>
  <r>
    <d v="2015-03-23T00:00:00"/>
    <x v="1"/>
    <x v="2"/>
    <x v="320"/>
    <x v="9"/>
    <x v="0"/>
    <x v="7"/>
    <s v="Staples"/>
    <n v="31.56"/>
    <n v="4"/>
    <n v="14.2"/>
  </r>
  <r>
    <d v="2015-03-23T00:00:00"/>
    <x v="1"/>
    <x v="2"/>
    <x v="320"/>
    <x v="9"/>
    <x v="0"/>
    <x v="2"/>
    <s v="Eldon Shelf Savers Cubes and Bins"/>
    <n v="27.92"/>
    <n v="4"/>
    <n v="0.56000000000000005"/>
  </r>
  <r>
    <d v="2015-03-23T00:00:00"/>
    <x v="1"/>
    <x v="2"/>
    <x v="244"/>
    <x v="3"/>
    <x v="0"/>
    <x v="0"/>
    <s v="REDIFORM Incoming/Outgoing Call Register, 11&quot; X 8 1/2&quot;, 100 Messages"/>
    <n v="33.36"/>
    <n v="4"/>
    <n v="16.68"/>
  </r>
  <r>
    <d v="2015-03-23T00:00:00"/>
    <x v="1"/>
    <x v="2"/>
    <x v="450"/>
    <x v="3"/>
    <x v="0"/>
    <x v="0"/>
    <s v="TOPS Carbonless Receipt Book, Four 2-3/4 x 7-1/4 Money Receipts per Page"/>
    <n v="192.72"/>
    <n v="11"/>
    <n v="92.51"/>
  </r>
  <r>
    <d v="2015-03-23T00:00:00"/>
    <x v="1"/>
    <x v="2"/>
    <x v="450"/>
    <x v="3"/>
    <x v="2"/>
    <x v="9"/>
    <s v="Logitech G600 MMO Gaming Mouse"/>
    <n v="239.97"/>
    <n v="3"/>
    <n v="86.39"/>
  </r>
  <r>
    <d v="2015-03-24T00:00:00"/>
    <x v="1"/>
    <x v="2"/>
    <x v="285"/>
    <x v="1"/>
    <x v="1"/>
    <x v="11"/>
    <s v="Sauder Inglewood Library Bookcases"/>
    <n v="359.06"/>
    <n v="3"/>
    <n v="-35.909999999999997"/>
  </r>
  <r>
    <d v="2015-03-24T00:00:00"/>
    <x v="1"/>
    <x v="2"/>
    <x v="624"/>
    <x v="16"/>
    <x v="0"/>
    <x v="12"/>
    <s v="Eureka Sanitaire  Multi-Pro Heavy-Duty Upright, Disposable Bags"/>
    <n v="6.99"/>
    <n v="2"/>
    <n v="0.52"/>
  </r>
  <r>
    <d v="2015-03-24T00:00:00"/>
    <x v="1"/>
    <x v="2"/>
    <x v="552"/>
    <x v="22"/>
    <x v="1"/>
    <x v="8"/>
    <s v="Eldon Expressions Punched Metal &amp; Wood Desk Accessories, Black &amp; Cherry"/>
    <n v="46.9"/>
    <n v="5"/>
    <n v="13.13"/>
  </r>
  <r>
    <d v="2015-03-26T00:00:00"/>
    <x v="1"/>
    <x v="2"/>
    <x v="625"/>
    <x v="16"/>
    <x v="0"/>
    <x v="0"/>
    <s v="Xerox 1988"/>
    <n v="74.349999999999994"/>
    <n v="3"/>
    <n v="23.24"/>
  </r>
  <r>
    <d v="2015-03-26T00:00:00"/>
    <x v="1"/>
    <x v="2"/>
    <x v="344"/>
    <x v="2"/>
    <x v="0"/>
    <x v="0"/>
    <s v="Southworth 25% Cotton Antique Laid Paper &amp; Envelopes"/>
    <n v="40.03"/>
    <n v="6"/>
    <n v="12.51"/>
  </r>
  <r>
    <d v="2015-03-26T00:00:00"/>
    <x v="1"/>
    <x v="2"/>
    <x v="344"/>
    <x v="2"/>
    <x v="2"/>
    <x v="9"/>
    <s v="Verbatim 25 GB 6x Blu-ray Single Layer Recordable Disc, 3/Pack"/>
    <n v="16.78"/>
    <n v="3"/>
    <n v="5.03"/>
  </r>
  <r>
    <d v="2015-03-26T00:00:00"/>
    <x v="1"/>
    <x v="2"/>
    <x v="227"/>
    <x v="22"/>
    <x v="1"/>
    <x v="13"/>
    <s v="Bush Advantage Collection Racetrack Conference Table"/>
    <n v="3393.68"/>
    <n v="8"/>
    <n v="610.86"/>
  </r>
  <r>
    <d v="2015-03-26T00:00:00"/>
    <x v="1"/>
    <x v="2"/>
    <x v="436"/>
    <x v="20"/>
    <x v="0"/>
    <x v="2"/>
    <s v="Dual Level, Single-Width Filing Carts"/>
    <n v="1085.42"/>
    <n v="7"/>
    <n v="282.20999999999998"/>
  </r>
  <r>
    <d v="2015-03-26T00:00:00"/>
    <x v="1"/>
    <x v="2"/>
    <x v="436"/>
    <x v="20"/>
    <x v="0"/>
    <x v="12"/>
    <s v="Disposable Triple-Filter Dust Bags"/>
    <n v="13.11"/>
    <n v="3"/>
    <n v="3.41"/>
  </r>
  <r>
    <d v="2015-03-27T00:00:00"/>
    <x v="1"/>
    <x v="2"/>
    <x v="20"/>
    <x v="22"/>
    <x v="0"/>
    <x v="2"/>
    <s v="Rogers Profile Extra Capacity Storage Tub"/>
    <n v="83.7"/>
    <n v="5"/>
    <n v="3.35"/>
  </r>
  <r>
    <d v="2015-03-28T00:00:00"/>
    <x v="1"/>
    <x v="2"/>
    <x v="513"/>
    <x v="3"/>
    <x v="2"/>
    <x v="9"/>
    <s v="Imation Bio 8GB USB Flash Drive Imation Corp"/>
    <n v="166.24"/>
    <n v="1"/>
    <n v="24.94"/>
  </r>
  <r>
    <d v="2015-03-28T00:00:00"/>
    <x v="1"/>
    <x v="2"/>
    <x v="513"/>
    <x v="3"/>
    <x v="0"/>
    <x v="0"/>
    <s v="Xerox 1977"/>
    <n v="33.4"/>
    <n v="5"/>
    <n v="16.03"/>
  </r>
  <r>
    <d v="2015-03-28T00:00:00"/>
    <x v="1"/>
    <x v="2"/>
    <x v="74"/>
    <x v="2"/>
    <x v="0"/>
    <x v="0"/>
    <s v="Xerox 1999"/>
    <n v="15.55"/>
    <n v="3"/>
    <n v="5.44"/>
  </r>
  <r>
    <d v="2015-03-28T00:00:00"/>
    <x v="1"/>
    <x v="2"/>
    <x v="74"/>
    <x v="2"/>
    <x v="0"/>
    <x v="0"/>
    <s v="Southworth Parchment Paper &amp; Envelopes"/>
    <n v="5.23"/>
    <n v="1"/>
    <n v="1.7"/>
  </r>
  <r>
    <d v="2015-03-28T00:00:00"/>
    <x v="1"/>
    <x v="2"/>
    <x v="209"/>
    <x v="20"/>
    <x v="0"/>
    <x v="10"/>
    <s v="Security-Tint Envelopes"/>
    <n v="22.92"/>
    <n v="3"/>
    <n v="11.23"/>
  </r>
  <r>
    <d v="2015-03-29T00:00:00"/>
    <x v="1"/>
    <x v="2"/>
    <x v="421"/>
    <x v="16"/>
    <x v="1"/>
    <x v="5"/>
    <s v="Hon 4070 Series Pagoda Armless Upholstered Stacking Chairs"/>
    <n v="1166.92"/>
    <n v="5"/>
    <n v="131.28"/>
  </r>
  <r>
    <d v="2015-03-29T00:00:00"/>
    <x v="1"/>
    <x v="2"/>
    <x v="445"/>
    <x v="22"/>
    <x v="0"/>
    <x v="12"/>
    <s v="Acco 6 Outlet Guardian Premium Plus Surge Suppressor"/>
    <n v="73.28"/>
    <n v="4"/>
    <n v="21.25"/>
  </r>
  <r>
    <d v="2015-03-29T00:00:00"/>
    <x v="1"/>
    <x v="2"/>
    <x v="77"/>
    <x v="3"/>
    <x v="0"/>
    <x v="0"/>
    <s v="Xerox 1880"/>
    <n v="212.64"/>
    <n v="6"/>
    <n v="99.94"/>
  </r>
  <r>
    <d v="2015-03-29T00:00:00"/>
    <x v="1"/>
    <x v="2"/>
    <x v="77"/>
    <x v="3"/>
    <x v="0"/>
    <x v="0"/>
    <s v="Tops Wirebound Message Log Books"/>
    <n v="9.8699999999999992"/>
    <n v="3"/>
    <n v="4.54"/>
  </r>
  <r>
    <d v="2015-03-29T00:00:00"/>
    <x v="1"/>
    <x v="2"/>
    <x v="77"/>
    <x v="3"/>
    <x v="2"/>
    <x v="9"/>
    <s v="Memorex Froggy Flash Drive 8 GB"/>
    <n v="53.25"/>
    <n v="3"/>
    <n v="20.77"/>
  </r>
  <r>
    <d v="2015-03-29T00:00:00"/>
    <x v="1"/>
    <x v="2"/>
    <x v="77"/>
    <x v="3"/>
    <x v="1"/>
    <x v="8"/>
    <s v="G.E. Longer-Life Indoor Recessed Floodlight Bulbs"/>
    <n v="19.920000000000002"/>
    <n v="3"/>
    <n v="9.56"/>
  </r>
  <r>
    <d v="2015-03-29T00:00:00"/>
    <x v="1"/>
    <x v="2"/>
    <x v="83"/>
    <x v="6"/>
    <x v="0"/>
    <x v="4"/>
    <s v="Newell 333"/>
    <n v="5.56"/>
    <n v="2"/>
    <n v="1.45"/>
  </r>
  <r>
    <d v="2015-03-29T00:00:00"/>
    <x v="1"/>
    <x v="2"/>
    <x v="626"/>
    <x v="20"/>
    <x v="0"/>
    <x v="0"/>
    <s v="Ampad Gold Fibre Wirebound Steno Books, 6&quot; x 9&quot;, Gregg Ruled"/>
    <n v="17.64"/>
    <n v="4"/>
    <n v="8.11"/>
  </r>
  <r>
    <d v="2015-03-30T00:00:00"/>
    <x v="1"/>
    <x v="2"/>
    <x v="452"/>
    <x v="1"/>
    <x v="0"/>
    <x v="0"/>
    <s v="Adams Telephone Message Book W/Dividers/Space For Phone Numbers, 5 1/4&quot;X8 1/2&quot;, 300/Messages"/>
    <n v="23.52"/>
    <n v="5"/>
    <n v="8.5299999999999994"/>
  </r>
  <r>
    <d v="2015-03-30T00:00:00"/>
    <x v="1"/>
    <x v="2"/>
    <x v="452"/>
    <x v="1"/>
    <x v="2"/>
    <x v="6"/>
    <s v="AT&amp;T 17929 Lendline Telephone"/>
    <n v="180.96"/>
    <n v="5"/>
    <n v="13.57"/>
  </r>
  <r>
    <d v="2015-03-30T00:00:00"/>
    <x v="1"/>
    <x v="2"/>
    <x v="108"/>
    <x v="1"/>
    <x v="1"/>
    <x v="5"/>
    <s v="Office Star - Contemporary Task Swivel chair with Loop Arms, Charcoal"/>
    <n v="366.74"/>
    <n v="4"/>
    <n v="-110.02"/>
  </r>
  <r>
    <d v="2015-03-31T00:00:00"/>
    <x v="1"/>
    <x v="2"/>
    <x v="134"/>
    <x v="16"/>
    <x v="2"/>
    <x v="6"/>
    <s v="PureGear Roll-On Screen Protector"/>
    <n v="79.959999999999994"/>
    <n v="5"/>
    <n v="27.99"/>
  </r>
  <r>
    <d v="2015-03-31T00:00:00"/>
    <x v="1"/>
    <x v="2"/>
    <x v="290"/>
    <x v="0"/>
    <x v="0"/>
    <x v="0"/>
    <s v="White Dual Perf Computer Printout Paper, 2700 Sheets, 1 Part, Heavyweight, 20 lbs., 14 7/8 x 11"/>
    <n v="98.38"/>
    <n v="3"/>
    <n v="35.659999999999997"/>
  </r>
  <r>
    <d v="2015-03-31T00:00:00"/>
    <x v="1"/>
    <x v="2"/>
    <x v="290"/>
    <x v="0"/>
    <x v="1"/>
    <x v="8"/>
    <s v="3M Polarizing Light Filter Sleeves"/>
    <n v="22.38"/>
    <n v="3"/>
    <n v="-7.83"/>
  </r>
  <r>
    <d v="2015-04-02T00:00:00"/>
    <x v="1"/>
    <x v="3"/>
    <x v="627"/>
    <x v="0"/>
    <x v="0"/>
    <x v="12"/>
    <s v="APC 7 Outlet Network SurgeArrest Surge Protector"/>
    <n v="32.19"/>
    <n v="2"/>
    <n v="-80.48"/>
  </r>
  <r>
    <d v="2015-04-02T00:00:00"/>
    <x v="1"/>
    <x v="3"/>
    <x v="627"/>
    <x v="0"/>
    <x v="2"/>
    <x v="9"/>
    <s v="Kingston Digital DataTraveler 16GB USB 2.0"/>
    <n v="50.12"/>
    <n v="7"/>
    <n v="-0.63"/>
  </r>
  <r>
    <d v="2015-04-02T00:00:00"/>
    <x v="1"/>
    <x v="3"/>
    <x v="627"/>
    <x v="0"/>
    <x v="2"/>
    <x v="9"/>
    <s v="Anker Ultra-Slim Mini Bluetooth 3.0 Wireless Keyboard"/>
    <n v="47.98"/>
    <n v="3"/>
    <n v="1.8"/>
  </r>
  <r>
    <d v="2015-04-02T00:00:00"/>
    <x v="1"/>
    <x v="3"/>
    <x v="568"/>
    <x v="0"/>
    <x v="0"/>
    <x v="3"/>
    <s v="Aluminum Screw Posts"/>
    <n v="9.16"/>
    <n v="3"/>
    <n v="-13.73"/>
  </r>
  <r>
    <d v="2015-04-02T00:00:00"/>
    <x v="1"/>
    <x v="3"/>
    <x v="628"/>
    <x v="3"/>
    <x v="2"/>
    <x v="15"/>
    <s v="Vtech AT&amp;T CL2940 Corded Speakerphone, Black"/>
    <n v="71.98"/>
    <n v="3"/>
    <n v="24.29"/>
  </r>
  <r>
    <d v="2015-04-02T00:00:00"/>
    <x v="1"/>
    <x v="3"/>
    <x v="315"/>
    <x v="12"/>
    <x v="2"/>
    <x v="6"/>
    <s v="Samsung HM1900 Bluetooth Headset"/>
    <n v="87.8"/>
    <n v="5"/>
    <n v="32.93"/>
  </r>
  <r>
    <d v="2015-04-04T00:00:00"/>
    <x v="1"/>
    <x v="3"/>
    <x v="155"/>
    <x v="20"/>
    <x v="0"/>
    <x v="4"/>
    <s v="DIXON Ticonderoga Erasable Checking Pencils"/>
    <n v="11.16"/>
    <n v="2"/>
    <n v="4.3499999999999996"/>
  </r>
  <r>
    <d v="2015-04-04T00:00:00"/>
    <x v="1"/>
    <x v="3"/>
    <x v="155"/>
    <x v="20"/>
    <x v="1"/>
    <x v="8"/>
    <s v="Eldon Advantage Foldable Chair Mats for Low Pile Carpets"/>
    <n v="108.4"/>
    <n v="2"/>
    <n v="22.76"/>
  </r>
  <r>
    <d v="2015-04-04T00:00:00"/>
    <x v="1"/>
    <x v="3"/>
    <x v="155"/>
    <x v="20"/>
    <x v="0"/>
    <x v="3"/>
    <s v="GBC Prestige Therm-A-Bind Covers"/>
    <n v="82.34"/>
    <n v="3"/>
    <n v="27.79"/>
  </r>
  <r>
    <d v="2015-04-04T00:00:00"/>
    <x v="1"/>
    <x v="3"/>
    <x v="155"/>
    <x v="20"/>
    <x v="0"/>
    <x v="3"/>
    <s v="Avery Round Ring Poly Binders"/>
    <n v="9.09"/>
    <n v="4"/>
    <n v="3.29"/>
  </r>
  <r>
    <d v="2015-04-04T00:00:00"/>
    <x v="1"/>
    <x v="3"/>
    <x v="115"/>
    <x v="14"/>
    <x v="0"/>
    <x v="12"/>
    <s v="Hoover Shoulder Vac Commercial Portable Vacuum"/>
    <n v="644.08000000000004"/>
    <n v="2"/>
    <n v="107.35"/>
  </r>
  <r>
    <d v="2015-04-04T00:00:00"/>
    <x v="1"/>
    <x v="3"/>
    <x v="115"/>
    <x v="14"/>
    <x v="0"/>
    <x v="7"/>
    <s v="Staples"/>
    <n v="5.84"/>
    <n v="2"/>
    <n v="2.63"/>
  </r>
  <r>
    <d v="2015-04-04T00:00:00"/>
    <x v="1"/>
    <x v="3"/>
    <x v="115"/>
    <x v="14"/>
    <x v="0"/>
    <x v="3"/>
    <s v="Acco Expandable Hanging Binders"/>
    <n v="12.76"/>
    <n v="2"/>
    <n v="5.87"/>
  </r>
  <r>
    <d v="2015-04-04T00:00:00"/>
    <x v="1"/>
    <x v="3"/>
    <x v="115"/>
    <x v="14"/>
    <x v="2"/>
    <x v="6"/>
    <s v="Shocksock Galaxy S4 Armband"/>
    <n v="10.95"/>
    <n v="1"/>
    <n v="0.44"/>
  </r>
  <r>
    <d v="2015-04-04T00:00:00"/>
    <x v="1"/>
    <x v="3"/>
    <x v="115"/>
    <x v="14"/>
    <x v="2"/>
    <x v="16"/>
    <s v="Brother DCP1000 Digital 3 in 1 Multifunction Machine"/>
    <n v="599.98"/>
    <n v="2"/>
    <n v="209.99"/>
  </r>
  <r>
    <d v="2015-04-05T00:00:00"/>
    <x v="1"/>
    <x v="3"/>
    <x v="480"/>
    <x v="15"/>
    <x v="0"/>
    <x v="3"/>
    <s v="GBC DocuBind 300 Electric Binding Machine"/>
    <n v="157.79"/>
    <n v="1"/>
    <n v="-115.72"/>
  </r>
  <r>
    <d v="2015-04-05T00:00:00"/>
    <x v="1"/>
    <x v="3"/>
    <x v="243"/>
    <x v="2"/>
    <x v="0"/>
    <x v="12"/>
    <s v="Bionaire 99.97% HEPA Air Cleaner"/>
    <n v="98.11"/>
    <n v="7"/>
    <n v="18.399999999999999"/>
  </r>
  <r>
    <d v="2015-04-05T00:00:00"/>
    <x v="1"/>
    <x v="3"/>
    <x v="243"/>
    <x v="2"/>
    <x v="0"/>
    <x v="2"/>
    <s v="Fellowes High-Stak Drawer Files"/>
    <n v="563.80999999999995"/>
    <n v="4"/>
    <n v="21.14"/>
  </r>
  <r>
    <d v="2015-04-05T00:00:00"/>
    <x v="1"/>
    <x v="3"/>
    <x v="243"/>
    <x v="2"/>
    <x v="0"/>
    <x v="3"/>
    <s v="Cardinal Slant-D Ring Binders"/>
    <n v="10.43"/>
    <n v="4"/>
    <n v="-6.95"/>
  </r>
  <r>
    <d v="2015-04-05T00:00:00"/>
    <x v="1"/>
    <x v="3"/>
    <x v="243"/>
    <x v="2"/>
    <x v="1"/>
    <x v="8"/>
    <s v="Tenex Antistatic Computer Chair Mats"/>
    <n v="547.14"/>
    <n v="4"/>
    <n v="-68.39"/>
  </r>
  <r>
    <d v="2015-04-05T00:00:00"/>
    <x v="1"/>
    <x v="3"/>
    <x v="243"/>
    <x v="2"/>
    <x v="2"/>
    <x v="6"/>
    <s v="Cush Cases Heavy Duty Rugged Cover Case for Samsung Galaxy S5 - Purple"/>
    <n v="14.85"/>
    <n v="5"/>
    <n v="-3.22"/>
  </r>
  <r>
    <d v="2015-04-05T00:00:00"/>
    <x v="1"/>
    <x v="3"/>
    <x v="243"/>
    <x v="2"/>
    <x v="2"/>
    <x v="6"/>
    <s v="Speck Products Candyshell Flip Case"/>
    <n v="41.99"/>
    <n v="2"/>
    <n v="-9.8000000000000007"/>
  </r>
  <r>
    <d v="2015-04-05T00:00:00"/>
    <x v="1"/>
    <x v="3"/>
    <x v="243"/>
    <x v="2"/>
    <x v="1"/>
    <x v="8"/>
    <s v="DAX Charcoal/Nickel-Tone Document Frame, 5 x 7"/>
    <n v="7.58"/>
    <n v="1"/>
    <n v="2.37"/>
  </r>
  <r>
    <d v="2015-04-05T00:00:00"/>
    <x v="1"/>
    <x v="3"/>
    <x v="243"/>
    <x v="2"/>
    <x v="1"/>
    <x v="11"/>
    <s v="Bush Heritage Pine Collection 5-Shelf Bookcase, Albany Pine Finish, *Special Order"/>
    <n v="352.45"/>
    <n v="5"/>
    <n v="-211.47"/>
  </r>
  <r>
    <d v="2015-04-05T00:00:00"/>
    <x v="1"/>
    <x v="3"/>
    <x v="207"/>
    <x v="2"/>
    <x v="0"/>
    <x v="1"/>
    <s v="Avery 499"/>
    <n v="23.9"/>
    <n v="6"/>
    <n v="7.77"/>
  </r>
  <r>
    <d v="2015-04-05T00:00:00"/>
    <x v="1"/>
    <x v="3"/>
    <x v="27"/>
    <x v="3"/>
    <x v="1"/>
    <x v="5"/>
    <s v="GuestStacker Chair with Chrome Finish Legs"/>
    <n v="892.22"/>
    <n v="3"/>
    <n v="89.22"/>
  </r>
  <r>
    <d v="2015-04-05T00:00:00"/>
    <x v="1"/>
    <x v="3"/>
    <x v="259"/>
    <x v="22"/>
    <x v="2"/>
    <x v="9"/>
    <s v="SanDisk Ultra 64 GB MicroSDHC Class 10 Memory Card"/>
    <n v="239.94"/>
    <n v="6"/>
    <n v="26.39"/>
  </r>
  <r>
    <d v="2015-04-05T00:00:00"/>
    <x v="1"/>
    <x v="3"/>
    <x v="259"/>
    <x v="22"/>
    <x v="0"/>
    <x v="4"/>
    <s v="Dixon Ticonderoga Pencils"/>
    <n v="23.84"/>
    <n v="8"/>
    <n v="6.44"/>
  </r>
  <r>
    <d v="2015-04-06T00:00:00"/>
    <x v="1"/>
    <x v="3"/>
    <x v="426"/>
    <x v="0"/>
    <x v="0"/>
    <x v="4"/>
    <s v="Newell 312"/>
    <n v="42.05"/>
    <n v="9"/>
    <n v="5.26"/>
  </r>
  <r>
    <d v="2015-04-06T00:00:00"/>
    <x v="1"/>
    <x v="3"/>
    <x v="426"/>
    <x v="0"/>
    <x v="2"/>
    <x v="9"/>
    <s v="Maxell 4.7GB DVD-RW 3/Pack"/>
    <n v="25.49"/>
    <n v="2"/>
    <n v="4.46"/>
  </r>
  <r>
    <d v="2015-04-06T00:00:00"/>
    <x v="1"/>
    <x v="3"/>
    <x v="426"/>
    <x v="0"/>
    <x v="0"/>
    <x v="3"/>
    <s v="Ibico Covers for Plastic or Wire Binding Elements"/>
    <n v="6.9"/>
    <n v="3"/>
    <n v="-12.08"/>
  </r>
  <r>
    <d v="2015-04-06T00:00:00"/>
    <x v="1"/>
    <x v="3"/>
    <x v="426"/>
    <x v="0"/>
    <x v="0"/>
    <x v="3"/>
    <s v="Fellowes Twister Kit, Gray/Clear, 3/pkg"/>
    <n v="9.65"/>
    <n v="6"/>
    <n v="-16.88"/>
  </r>
  <r>
    <d v="2015-04-06T00:00:00"/>
    <x v="1"/>
    <x v="3"/>
    <x v="426"/>
    <x v="0"/>
    <x v="0"/>
    <x v="0"/>
    <s v="Xerox 1949"/>
    <n v="7.97"/>
    <n v="2"/>
    <n v="2.89"/>
  </r>
  <r>
    <d v="2015-04-06T00:00:00"/>
    <x v="1"/>
    <x v="3"/>
    <x v="294"/>
    <x v="25"/>
    <x v="0"/>
    <x v="0"/>
    <s v="Xerox 1884"/>
    <n v="47.95"/>
    <n v="3"/>
    <n v="16.18"/>
  </r>
  <r>
    <d v="2015-04-07T00:00:00"/>
    <x v="1"/>
    <x v="3"/>
    <x v="184"/>
    <x v="0"/>
    <x v="0"/>
    <x v="12"/>
    <s v="Hoover Upright Vacuum With Dirt Cup"/>
    <n v="463.25"/>
    <n v="8"/>
    <n v="-1181.28"/>
  </r>
  <r>
    <d v="2015-04-07T00:00:00"/>
    <x v="1"/>
    <x v="3"/>
    <x v="184"/>
    <x v="0"/>
    <x v="2"/>
    <x v="9"/>
    <s v="Razer Kraken PRO Over Ear PC and Music Headset"/>
    <n v="383.95"/>
    <n v="6"/>
    <n v="47.99"/>
  </r>
  <r>
    <d v="2015-04-07T00:00:00"/>
    <x v="1"/>
    <x v="3"/>
    <x v="365"/>
    <x v="2"/>
    <x v="0"/>
    <x v="4"/>
    <s v="Newell 331"/>
    <n v="11.74"/>
    <n v="3"/>
    <n v="1.03"/>
  </r>
  <r>
    <d v="2015-04-07T00:00:00"/>
    <x v="1"/>
    <x v="3"/>
    <x v="218"/>
    <x v="20"/>
    <x v="0"/>
    <x v="0"/>
    <s v="Xerox 192"/>
    <n v="25.92"/>
    <n v="4"/>
    <n v="12.44"/>
  </r>
  <r>
    <d v="2015-04-07T00:00:00"/>
    <x v="1"/>
    <x v="3"/>
    <x v="218"/>
    <x v="20"/>
    <x v="0"/>
    <x v="2"/>
    <s v="X-Rack File for Hanging Folders"/>
    <n v="22.58"/>
    <n v="2"/>
    <n v="5.87"/>
  </r>
  <r>
    <d v="2015-04-09T00:00:00"/>
    <x v="1"/>
    <x v="3"/>
    <x v="144"/>
    <x v="3"/>
    <x v="1"/>
    <x v="13"/>
    <s v="Laminate Occasional Tables"/>
    <n v="369.91"/>
    <n v="3"/>
    <n v="-13.87"/>
  </r>
  <r>
    <d v="2015-04-09T00:00:00"/>
    <x v="1"/>
    <x v="3"/>
    <x v="260"/>
    <x v="20"/>
    <x v="0"/>
    <x v="2"/>
    <s v="Perma STOR-ALL Hanging File Box, 13 1/8&quot;W x 12 1/4&quot;D x 10 1/2&quot;H"/>
    <n v="17.940000000000001"/>
    <n v="3"/>
    <n v="3.05"/>
  </r>
  <r>
    <d v="2015-04-09T00:00:00"/>
    <x v="1"/>
    <x v="3"/>
    <x v="466"/>
    <x v="37"/>
    <x v="0"/>
    <x v="12"/>
    <s v="Honeywell Enviracaire Portable HEPA Air Cleaner for up to 10 x 16 Room"/>
    <n v="370.14"/>
    <n v="3"/>
    <n v="144.35"/>
  </r>
  <r>
    <d v="2015-04-10T00:00:00"/>
    <x v="1"/>
    <x v="3"/>
    <x v="441"/>
    <x v="3"/>
    <x v="0"/>
    <x v="3"/>
    <s v="Insertable Tab Post Binder Dividers"/>
    <n v="12.83"/>
    <n v="2"/>
    <n v="4.33"/>
  </r>
  <r>
    <d v="2015-04-10T00:00:00"/>
    <x v="1"/>
    <x v="3"/>
    <x v="469"/>
    <x v="20"/>
    <x v="0"/>
    <x v="2"/>
    <s v="Steel Personal Filing/Posting Tote"/>
    <n v="142.04"/>
    <n v="4"/>
    <n v="38.35"/>
  </r>
  <r>
    <d v="2015-04-10T00:00:00"/>
    <x v="1"/>
    <x v="3"/>
    <x v="469"/>
    <x v="20"/>
    <x v="0"/>
    <x v="4"/>
    <s v="Faber Castell Col-Erase Pencils"/>
    <n v="14.67"/>
    <n v="3"/>
    <n v="6.01"/>
  </r>
  <r>
    <d v="2015-04-11T00:00:00"/>
    <x v="1"/>
    <x v="3"/>
    <x v="145"/>
    <x v="20"/>
    <x v="2"/>
    <x v="9"/>
    <s v="Maxell 4.7GB DVD-R"/>
    <n v="85.14"/>
    <n v="3"/>
    <n v="34.909999999999997"/>
  </r>
  <r>
    <d v="2015-04-11T00:00:00"/>
    <x v="1"/>
    <x v="3"/>
    <x v="145"/>
    <x v="20"/>
    <x v="2"/>
    <x v="6"/>
    <s v="OtterBox Commuter Series Case - iPhone 5 &amp; 5s"/>
    <n v="21.99"/>
    <n v="1"/>
    <n v="10.56"/>
  </r>
  <r>
    <d v="2015-04-11T00:00:00"/>
    <x v="1"/>
    <x v="3"/>
    <x v="145"/>
    <x v="20"/>
    <x v="0"/>
    <x v="12"/>
    <s v="Kensington 4 Outlet MasterPiece Compact Power Control Center"/>
    <n v="406.6"/>
    <n v="5"/>
    <n v="113.85"/>
  </r>
  <r>
    <d v="2015-04-11T00:00:00"/>
    <x v="1"/>
    <x v="3"/>
    <x v="378"/>
    <x v="16"/>
    <x v="1"/>
    <x v="8"/>
    <s v="Executive Impressions Supervisor Wall Clock"/>
    <n v="67.36"/>
    <n v="2"/>
    <n v="10.1"/>
  </r>
  <r>
    <d v="2015-04-11T00:00:00"/>
    <x v="1"/>
    <x v="3"/>
    <x v="378"/>
    <x v="16"/>
    <x v="1"/>
    <x v="8"/>
    <s v="Executive Impressions 14&quot; Two-Color Numerals Wall Clock"/>
    <n v="54.53"/>
    <n v="3"/>
    <n v="14.31"/>
  </r>
  <r>
    <d v="2015-04-11T00:00:00"/>
    <x v="1"/>
    <x v="3"/>
    <x v="539"/>
    <x v="3"/>
    <x v="2"/>
    <x v="16"/>
    <s v="Canon PC-428 Personal Copier"/>
    <n v="639.97"/>
    <n v="4"/>
    <n v="215.99"/>
  </r>
  <r>
    <d v="2015-04-11T00:00:00"/>
    <x v="1"/>
    <x v="3"/>
    <x v="539"/>
    <x v="3"/>
    <x v="0"/>
    <x v="0"/>
    <s v="Easy-staple paper"/>
    <n v="52.76"/>
    <n v="2"/>
    <n v="24.27"/>
  </r>
  <r>
    <d v="2015-04-12T00:00:00"/>
    <x v="1"/>
    <x v="3"/>
    <x v="629"/>
    <x v="22"/>
    <x v="0"/>
    <x v="2"/>
    <s v="Rogers Jumbo File, Granite"/>
    <n v="40.74"/>
    <n v="3"/>
    <n v="0.41"/>
  </r>
  <r>
    <d v="2015-04-13T00:00:00"/>
    <x v="1"/>
    <x v="3"/>
    <x v="456"/>
    <x v="3"/>
    <x v="2"/>
    <x v="9"/>
    <s v="Plantronics Audio 478 Stereo USB Headset"/>
    <n v="199.96"/>
    <n v="4"/>
    <n v="69.989999999999995"/>
  </r>
  <r>
    <d v="2015-04-13T00:00:00"/>
    <x v="1"/>
    <x v="3"/>
    <x v="456"/>
    <x v="3"/>
    <x v="1"/>
    <x v="13"/>
    <s v="Hon 94000 Series Round Tables"/>
    <n v="710.83"/>
    <n v="3"/>
    <n v="-97.74"/>
  </r>
  <r>
    <d v="2015-04-13T00:00:00"/>
    <x v="1"/>
    <x v="3"/>
    <x v="630"/>
    <x v="31"/>
    <x v="0"/>
    <x v="14"/>
    <s v="Martin-Yale Premier Letter Opener"/>
    <n v="12.88"/>
    <n v="1"/>
    <n v="0.39"/>
  </r>
  <r>
    <d v="2015-04-13T00:00:00"/>
    <x v="1"/>
    <x v="3"/>
    <x v="631"/>
    <x v="12"/>
    <x v="0"/>
    <x v="0"/>
    <s v="Xerox 210"/>
    <n v="31.1"/>
    <n v="6"/>
    <n v="10.89"/>
  </r>
  <r>
    <d v="2015-04-13T00:00:00"/>
    <x v="1"/>
    <x v="3"/>
    <x v="631"/>
    <x v="12"/>
    <x v="0"/>
    <x v="0"/>
    <s v="Xerox 1973"/>
    <n v="54.82"/>
    <n v="3"/>
    <n v="17.82"/>
  </r>
  <r>
    <d v="2015-04-13T00:00:00"/>
    <x v="1"/>
    <x v="3"/>
    <x v="478"/>
    <x v="3"/>
    <x v="1"/>
    <x v="8"/>
    <s v="Flat Face Poster Frame"/>
    <n v="37.68"/>
    <n v="2"/>
    <n v="15.83"/>
  </r>
  <r>
    <d v="2015-04-13T00:00:00"/>
    <x v="1"/>
    <x v="3"/>
    <x v="478"/>
    <x v="3"/>
    <x v="2"/>
    <x v="6"/>
    <s v="Aastra 57i VoIP phone"/>
    <n v="258.58"/>
    <n v="2"/>
    <n v="19.39"/>
  </r>
  <r>
    <d v="2015-04-13T00:00:00"/>
    <x v="1"/>
    <x v="3"/>
    <x v="478"/>
    <x v="3"/>
    <x v="0"/>
    <x v="12"/>
    <s v="3M Replacement Filter for Office Air Cleaner for 20' x 33' Room"/>
    <n v="75.84"/>
    <n v="2"/>
    <n v="29.58"/>
  </r>
  <r>
    <d v="2015-04-13T00:00:00"/>
    <x v="1"/>
    <x v="3"/>
    <x v="331"/>
    <x v="40"/>
    <x v="0"/>
    <x v="3"/>
    <s v="Fellowes Black Plastic Comb Bindings"/>
    <n v="17.43"/>
    <n v="3"/>
    <n v="8.02"/>
  </r>
  <r>
    <d v="2015-04-13T00:00:00"/>
    <x v="1"/>
    <x v="3"/>
    <x v="632"/>
    <x v="3"/>
    <x v="1"/>
    <x v="13"/>
    <s v="Iceberg OfficeWorks 42&quot; Round Tables"/>
    <n v="241.57"/>
    <n v="2"/>
    <n v="-15.1"/>
  </r>
  <r>
    <d v="2015-04-13T00:00:00"/>
    <x v="1"/>
    <x v="3"/>
    <x v="632"/>
    <x v="3"/>
    <x v="2"/>
    <x v="6"/>
    <s v="Polycom CX600 IP Phone VoIP phone"/>
    <n v="479.92"/>
    <n v="2"/>
    <n v="41.99"/>
  </r>
  <r>
    <d v="2015-04-13T00:00:00"/>
    <x v="1"/>
    <x v="3"/>
    <x v="433"/>
    <x v="12"/>
    <x v="0"/>
    <x v="2"/>
    <s v="Neat Ideas Personal Hanging Folder Files, Black"/>
    <n v="10.74"/>
    <n v="1"/>
    <n v="0.81"/>
  </r>
  <r>
    <d v="2015-04-13T00:00:00"/>
    <x v="1"/>
    <x v="3"/>
    <x v="558"/>
    <x v="0"/>
    <x v="1"/>
    <x v="13"/>
    <s v="Chromcraft Bull-Nose Wood Round Conference Table Top, Wood Base"/>
    <n v="609.98"/>
    <n v="4"/>
    <n v="-113.28"/>
  </r>
  <r>
    <d v="2015-04-13T00:00:00"/>
    <x v="1"/>
    <x v="3"/>
    <x v="558"/>
    <x v="0"/>
    <x v="1"/>
    <x v="13"/>
    <s v="Iceberg OfficeWorks 42&quot; Round Tables"/>
    <n v="211.37"/>
    <n v="2"/>
    <n v="-45.29"/>
  </r>
  <r>
    <d v="2015-04-13T00:00:00"/>
    <x v="1"/>
    <x v="3"/>
    <x v="558"/>
    <x v="0"/>
    <x v="2"/>
    <x v="6"/>
    <s v="Apple iPhone 5C"/>
    <n v="239.98"/>
    <n v="3"/>
    <s v="18"/>
  </r>
  <r>
    <d v="2015-04-14T00:00:00"/>
    <x v="1"/>
    <x v="3"/>
    <x v="633"/>
    <x v="11"/>
    <x v="0"/>
    <x v="12"/>
    <s v="Acco Smartsocket Color-Coded Six-Outlet AC Adapter Model Surge Protectors"/>
    <n v="35.21"/>
    <n v="1"/>
    <n v="2.64"/>
  </r>
  <r>
    <d v="2015-04-16T00:00:00"/>
    <x v="1"/>
    <x v="3"/>
    <x v="161"/>
    <x v="10"/>
    <x v="0"/>
    <x v="12"/>
    <s v="Belkin F9H710-06 7 Outlet SurgeMaster Surge Protector"/>
    <n v="45.22"/>
    <n v="3"/>
    <n v="4.5199999999999996"/>
  </r>
  <r>
    <d v="2015-04-16T00:00:00"/>
    <x v="1"/>
    <x v="3"/>
    <x v="161"/>
    <x v="10"/>
    <x v="0"/>
    <x v="7"/>
    <s v="Super Bands, 12/Pack"/>
    <n v="10.42"/>
    <n v="7"/>
    <n v="-2.21"/>
  </r>
  <r>
    <d v="2015-04-16T00:00:00"/>
    <x v="1"/>
    <x v="3"/>
    <x v="161"/>
    <x v="10"/>
    <x v="0"/>
    <x v="4"/>
    <s v="Crayola Colored Pencils"/>
    <n v="7.87"/>
    <n v="3"/>
    <n v="1.28"/>
  </r>
  <r>
    <d v="2015-04-16T00:00:00"/>
    <x v="1"/>
    <x v="3"/>
    <x v="161"/>
    <x v="10"/>
    <x v="2"/>
    <x v="6"/>
    <s v="Plantronics 81402"/>
    <n v="118.78"/>
    <n v="3"/>
    <n v="-27.72"/>
  </r>
  <r>
    <d v="2015-04-16T00:00:00"/>
    <x v="1"/>
    <x v="3"/>
    <x v="161"/>
    <x v="10"/>
    <x v="0"/>
    <x v="7"/>
    <s v="Assorted Color Push Pins"/>
    <n v="1.45"/>
    <n v="1"/>
    <n v="0.24"/>
  </r>
  <r>
    <d v="2015-04-16T00:00:00"/>
    <x v="1"/>
    <x v="3"/>
    <x v="161"/>
    <x v="10"/>
    <x v="0"/>
    <x v="3"/>
    <s v="GBC Velobind Prepunched Cover Sets, Regency Series"/>
    <n v="55.47"/>
    <n v="5"/>
    <n v="-46.23"/>
  </r>
  <r>
    <d v="2015-04-16T00:00:00"/>
    <x v="1"/>
    <x v="3"/>
    <x v="396"/>
    <x v="2"/>
    <x v="0"/>
    <x v="7"/>
    <s v="Staples"/>
    <n v="12.58"/>
    <n v="4"/>
    <n v="4.09"/>
  </r>
  <r>
    <d v="2015-04-16T00:00:00"/>
    <x v="1"/>
    <x v="3"/>
    <x v="417"/>
    <x v="1"/>
    <x v="2"/>
    <x v="16"/>
    <s v="Canon PC940 Copier"/>
    <n v="1439.97"/>
    <n v="4"/>
    <n v="485.99"/>
  </r>
  <r>
    <d v="2015-04-16T00:00:00"/>
    <x v="1"/>
    <x v="3"/>
    <x v="417"/>
    <x v="1"/>
    <x v="2"/>
    <x v="9"/>
    <s v="Logitech Keyboard K120"/>
    <n v="43.56"/>
    <n v="3"/>
    <n v="-4.9000000000000004"/>
  </r>
  <r>
    <d v="2015-04-16T00:00:00"/>
    <x v="1"/>
    <x v="3"/>
    <x v="172"/>
    <x v="6"/>
    <x v="2"/>
    <x v="6"/>
    <s v="Konftel 250 Conference phone - Charcoal black"/>
    <n v="569.64"/>
    <n v="2"/>
    <n v="148.11000000000001"/>
  </r>
  <r>
    <d v="2015-04-16T00:00:00"/>
    <x v="1"/>
    <x v="3"/>
    <x v="172"/>
    <x v="6"/>
    <x v="0"/>
    <x v="3"/>
    <s v="Cardinal EasyOpen D-Ring Binders"/>
    <n v="9.14"/>
    <n v="1"/>
    <n v="4.57"/>
  </r>
  <r>
    <d v="2015-04-16T00:00:00"/>
    <x v="1"/>
    <x v="3"/>
    <x v="172"/>
    <x v="6"/>
    <x v="1"/>
    <x v="8"/>
    <s v="Tenex Antistatic Computer Chair Mats"/>
    <n v="1196.8599999999999"/>
    <n v="7"/>
    <n v="119.69"/>
  </r>
  <r>
    <d v="2015-04-16T00:00:00"/>
    <x v="1"/>
    <x v="3"/>
    <x v="172"/>
    <x v="6"/>
    <x v="1"/>
    <x v="11"/>
    <s v="O'Sullivan 3-Shelf Heavy-Duty Bookcases"/>
    <n v="523.26"/>
    <n v="9"/>
    <n v="125.58"/>
  </r>
  <r>
    <d v="2015-04-16T00:00:00"/>
    <x v="1"/>
    <x v="3"/>
    <x v="491"/>
    <x v="20"/>
    <x v="1"/>
    <x v="5"/>
    <s v="Novimex Turbo Task Chair"/>
    <n v="127.76"/>
    <n v="2"/>
    <n v="2.84"/>
  </r>
  <r>
    <d v="2015-04-17T00:00:00"/>
    <x v="1"/>
    <x v="3"/>
    <x v="208"/>
    <x v="3"/>
    <x v="0"/>
    <x v="4"/>
    <s v="Prang Drawing Pencil Set"/>
    <n v="5.56"/>
    <n v="2"/>
    <n v="2.2200000000000002"/>
  </r>
  <r>
    <d v="2015-04-17T00:00:00"/>
    <x v="1"/>
    <x v="3"/>
    <x v="208"/>
    <x v="3"/>
    <x v="2"/>
    <x v="9"/>
    <s v="Plantronics S12 Corded Telephone Headset System"/>
    <n v="323.37"/>
    <n v="3"/>
    <n v="129.35"/>
  </r>
  <r>
    <d v="2015-04-17T00:00:00"/>
    <x v="1"/>
    <x v="3"/>
    <x v="208"/>
    <x v="3"/>
    <x v="2"/>
    <x v="6"/>
    <s v="Plantronics Calisto P620-M USB Wireless Speakerphone System"/>
    <n v="783.96"/>
    <n v="5"/>
    <n v="68.599999999999994"/>
  </r>
  <r>
    <d v="2015-04-17T00:00:00"/>
    <x v="1"/>
    <x v="3"/>
    <x v="208"/>
    <x v="3"/>
    <x v="0"/>
    <x v="12"/>
    <s v="Hoover Upright Vacuum With Dirt Cup"/>
    <n v="1447.65"/>
    <n v="5"/>
    <n v="419.82"/>
  </r>
  <r>
    <d v="2015-04-17T00:00:00"/>
    <x v="1"/>
    <x v="3"/>
    <x v="208"/>
    <x v="3"/>
    <x v="0"/>
    <x v="0"/>
    <s v="Xerox 1903"/>
    <n v="11.96"/>
    <n v="2"/>
    <n v="5.86"/>
  </r>
  <r>
    <d v="2015-04-17T00:00:00"/>
    <x v="1"/>
    <x v="3"/>
    <x v="401"/>
    <x v="20"/>
    <x v="2"/>
    <x v="9"/>
    <s v="Enermax Acrylux Wireless Keyboard"/>
    <n v="99.6"/>
    <n v="1"/>
    <n v="36.85"/>
  </r>
  <r>
    <d v="2015-04-17T00:00:00"/>
    <x v="1"/>
    <x v="3"/>
    <x v="401"/>
    <x v="20"/>
    <x v="0"/>
    <x v="3"/>
    <s v="DXL Angle-View Binders with Locking Rings, Black"/>
    <n v="62.3"/>
    <n v="13"/>
    <n v="21.02"/>
  </r>
  <r>
    <d v="2015-04-17T00:00:00"/>
    <x v="1"/>
    <x v="3"/>
    <x v="401"/>
    <x v="20"/>
    <x v="0"/>
    <x v="4"/>
    <s v="Barrel Sharpener"/>
    <n v="10.71"/>
    <n v="3"/>
    <n v="2.78"/>
  </r>
  <r>
    <d v="2015-04-18T00:00:00"/>
    <x v="1"/>
    <x v="3"/>
    <x v="0"/>
    <x v="18"/>
    <x v="0"/>
    <x v="3"/>
    <s v="C-Line Peel &amp; Stick Add-On Filing Pockets, 8-3/4 x 5-1/8, 10/Pack"/>
    <n v="38.22"/>
    <n v="6"/>
    <n v="17.96"/>
  </r>
  <r>
    <d v="2015-04-18T00:00:00"/>
    <x v="1"/>
    <x v="3"/>
    <x v="0"/>
    <x v="18"/>
    <x v="0"/>
    <x v="1"/>
    <s v="Avery 485"/>
    <n v="75.180000000000007"/>
    <n v="6"/>
    <n v="35.33"/>
  </r>
  <r>
    <d v="2015-04-18T00:00:00"/>
    <x v="1"/>
    <x v="3"/>
    <x v="0"/>
    <x v="18"/>
    <x v="1"/>
    <x v="8"/>
    <s v="Longer-Life Soft White Bulbs"/>
    <n v="6.16"/>
    <n v="2"/>
    <n v="2.96"/>
  </r>
  <r>
    <d v="2015-04-18T00:00:00"/>
    <x v="1"/>
    <x v="3"/>
    <x v="0"/>
    <x v="18"/>
    <x v="1"/>
    <x v="5"/>
    <s v="Global Leather Task Chair, Black"/>
    <n v="89.99"/>
    <n v="1"/>
    <n v="17.100000000000001"/>
  </r>
  <r>
    <d v="2015-04-18T00:00:00"/>
    <x v="1"/>
    <x v="3"/>
    <x v="439"/>
    <x v="8"/>
    <x v="2"/>
    <x v="9"/>
    <s v="Memorex Froggy Flash Drive 8 GB"/>
    <n v="106.5"/>
    <n v="6"/>
    <n v="41.54"/>
  </r>
  <r>
    <d v="2015-04-18T00:00:00"/>
    <x v="1"/>
    <x v="3"/>
    <x v="334"/>
    <x v="20"/>
    <x v="0"/>
    <x v="1"/>
    <s v="Avery 486"/>
    <n v="21.93"/>
    <n v="3"/>
    <n v="10.31"/>
  </r>
  <r>
    <d v="2015-04-18T00:00:00"/>
    <x v="1"/>
    <x v="3"/>
    <x v="354"/>
    <x v="3"/>
    <x v="0"/>
    <x v="2"/>
    <s v="Tennsco Stur-D-Stor Boltless Shelving, 5 Shelves, 24&quot; Deep, Sand"/>
    <n v="947.17"/>
    <n v="7"/>
    <n v="9.4700000000000006"/>
  </r>
  <r>
    <d v="2015-04-18T00:00:00"/>
    <x v="1"/>
    <x v="3"/>
    <x v="354"/>
    <x v="3"/>
    <x v="0"/>
    <x v="0"/>
    <s v="Xerox 19"/>
    <n v="61.96"/>
    <n v="2"/>
    <n v="27.88"/>
  </r>
  <r>
    <d v="2015-04-18T00:00:00"/>
    <x v="1"/>
    <x v="3"/>
    <x v="180"/>
    <x v="3"/>
    <x v="0"/>
    <x v="2"/>
    <s v="Advantus Rolling Drawer Organizers"/>
    <n v="115.44"/>
    <n v="3"/>
    <n v="30.01"/>
  </r>
  <r>
    <d v="2015-04-18T00:00:00"/>
    <x v="1"/>
    <x v="3"/>
    <x v="634"/>
    <x v="0"/>
    <x v="2"/>
    <x v="9"/>
    <s v="TRENDnet 56K USB 2.0 Phone, Internet and Fax Modem"/>
    <n v="41.42"/>
    <n v="2"/>
    <n v="8.2799999999999994"/>
  </r>
  <r>
    <d v="2015-04-18T00:00:00"/>
    <x v="1"/>
    <x v="3"/>
    <x v="634"/>
    <x v="0"/>
    <x v="2"/>
    <x v="6"/>
    <s v="Grandstream GXP2100 Mainstream Business Phone"/>
    <n v="244.77"/>
    <n v="4"/>
    <n v="24.48"/>
  </r>
  <r>
    <d v="2015-04-18T00:00:00"/>
    <x v="1"/>
    <x v="3"/>
    <x v="634"/>
    <x v="0"/>
    <x v="0"/>
    <x v="4"/>
    <s v="Boston School Pro Electric Pencil Sharpener, 1670"/>
    <n v="74.349999999999994"/>
    <n v="3"/>
    <n v="6.51"/>
  </r>
  <r>
    <d v="2015-04-18T00:00:00"/>
    <x v="1"/>
    <x v="3"/>
    <x v="634"/>
    <x v="0"/>
    <x v="0"/>
    <x v="3"/>
    <s v="GBC Standard Recycled Report Covers, Clear Plastic Sheets"/>
    <n v="4.3099999999999996"/>
    <n v="2"/>
    <n v="-6.9"/>
  </r>
  <r>
    <d v="2015-04-18T00:00:00"/>
    <x v="1"/>
    <x v="3"/>
    <x v="634"/>
    <x v="0"/>
    <x v="1"/>
    <x v="5"/>
    <s v="Global Geo Office Task Chair, Gray"/>
    <n v="56.69"/>
    <n v="1"/>
    <n v="-20.25"/>
  </r>
  <r>
    <d v="2015-04-18T00:00:00"/>
    <x v="1"/>
    <x v="3"/>
    <x v="634"/>
    <x v="0"/>
    <x v="2"/>
    <x v="6"/>
    <s v="Lunatik TT5L-002 Taktik Strike Impact Protection System for iPhone 5"/>
    <n v="97.97"/>
    <n v="2"/>
    <n v="6.12"/>
  </r>
  <r>
    <d v="2015-04-18T00:00:00"/>
    <x v="1"/>
    <x v="3"/>
    <x v="634"/>
    <x v="0"/>
    <x v="0"/>
    <x v="4"/>
    <s v="Newell 348"/>
    <n v="7.87"/>
    <n v="3"/>
    <n v="0.89"/>
  </r>
  <r>
    <d v="2015-04-18T00:00:00"/>
    <x v="1"/>
    <x v="3"/>
    <x v="634"/>
    <x v="0"/>
    <x v="0"/>
    <x v="0"/>
    <s v="Xerox 1994"/>
    <n v="15.55"/>
    <n v="3"/>
    <n v="5.44"/>
  </r>
  <r>
    <d v="2015-04-18T00:00:00"/>
    <x v="1"/>
    <x v="3"/>
    <x v="634"/>
    <x v="0"/>
    <x v="0"/>
    <x v="3"/>
    <s v="GBC Plastic Binding Combs"/>
    <n v="1.48"/>
    <n v="1"/>
    <n v="-2.29"/>
  </r>
  <r>
    <d v="2015-04-19T00:00:00"/>
    <x v="1"/>
    <x v="3"/>
    <x v="190"/>
    <x v="0"/>
    <x v="0"/>
    <x v="12"/>
    <s v="Fellowes Premier Superior Surge Suppressor, 10-Outlet, With Phone and Remote"/>
    <n v="19.57"/>
    <n v="2"/>
    <n v="-52.83"/>
  </r>
  <r>
    <d v="2015-04-19T00:00:00"/>
    <x v="1"/>
    <x v="3"/>
    <x v="190"/>
    <x v="0"/>
    <x v="0"/>
    <x v="3"/>
    <s v="Fellowes PB300 Plastic Comb Binding Machine"/>
    <n v="310.39"/>
    <n v="4"/>
    <n v="-512.15"/>
  </r>
  <r>
    <d v="2015-04-20T00:00:00"/>
    <x v="1"/>
    <x v="3"/>
    <x v="161"/>
    <x v="4"/>
    <x v="2"/>
    <x v="6"/>
    <s v="Pyle PMP37LED"/>
    <n v="287.97000000000003"/>
    <n v="3"/>
    <n v="77.75"/>
  </r>
  <r>
    <d v="2015-04-20T00:00:00"/>
    <x v="1"/>
    <x v="3"/>
    <x v="161"/>
    <x v="4"/>
    <x v="1"/>
    <x v="8"/>
    <s v="GE 48&quot; Fluorescent Tube, Cool White Energy Saver, 34 Watts, 30/Box"/>
    <n v="595.38"/>
    <n v="6"/>
    <n v="297.69"/>
  </r>
  <r>
    <d v="2015-04-20T00:00:00"/>
    <x v="1"/>
    <x v="3"/>
    <x v="161"/>
    <x v="4"/>
    <x v="0"/>
    <x v="0"/>
    <s v="Xerox 2"/>
    <n v="12.96"/>
    <n v="2"/>
    <n v="6.22"/>
  </r>
  <r>
    <d v="2015-04-20T00:00:00"/>
    <x v="1"/>
    <x v="3"/>
    <x v="414"/>
    <x v="0"/>
    <x v="0"/>
    <x v="0"/>
    <s v="Xerox 1916"/>
    <n v="117.46"/>
    <n v="3"/>
    <n v="44.05"/>
  </r>
  <r>
    <d v="2015-04-20T00:00:00"/>
    <x v="1"/>
    <x v="3"/>
    <x v="635"/>
    <x v="14"/>
    <x v="0"/>
    <x v="10"/>
    <s v="Tyvek Side-Opening Peel &amp; Seel Expanding Envelopes"/>
    <n v="180.96"/>
    <n v="2"/>
    <n v="81.430000000000007"/>
  </r>
  <r>
    <d v="2015-04-21T00:00:00"/>
    <x v="1"/>
    <x v="3"/>
    <x v="636"/>
    <x v="5"/>
    <x v="1"/>
    <x v="5"/>
    <s v="Global Deluxe Office Fabric Chairs"/>
    <n v="191.96"/>
    <n v="2"/>
    <n v="51.83"/>
  </r>
  <r>
    <d v="2015-04-21T00:00:00"/>
    <x v="1"/>
    <x v="3"/>
    <x v="636"/>
    <x v="5"/>
    <x v="0"/>
    <x v="3"/>
    <s v="Wilson Jones Hanging View Binder, White, 1&quot;"/>
    <n v="21.3"/>
    <n v="3"/>
    <n v="9.8000000000000007"/>
  </r>
  <r>
    <d v="2015-04-21T00:00:00"/>
    <x v="1"/>
    <x v="3"/>
    <x v="636"/>
    <x v="5"/>
    <x v="2"/>
    <x v="6"/>
    <s v="Jabra SPEAK 410"/>
    <n v="469.95"/>
    <n v="5"/>
    <n v="131.59"/>
  </r>
  <r>
    <d v="2015-04-21T00:00:00"/>
    <x v="1"/>
    <x v="3"/>
    <x v="636"/>
    <x v="5"/>
    <x v="1"/>
    <x v="8"/>
    <s v="Tenex &quot;The Solids&quot; Textured Chair Mats"/>
    <n v="209.88"/>
    <n v="3"/>
    <n v="35.68"/>
  </r>
  <r>
    <d v="2015-04-22T00:00:00"/>
    <x v="1"/>
    <x v="3"/>
    <x v="86"/>
    <x v="3"/>
    <x v="2"/>
    <x v="6"/>
    <s v="Logitech B530 USB Headset - headset - Full size, Binaural"/>
    <n v="88.78"/>
    <n v="3"/>
    <n v="7.77"/>
  </r>
  <r>
    <d v="2015-04-22T00:00:00"/>
    <x v="1"/>
    <x v="3"/>
    <x v="86"/>
    <x v="3"/>
    <x v="0"/>
    <x v="4"/>
    <s v="Boston 1730 StandUp Electric Pencil Sharpener"/>
    <n v="64.14"/>
    <n v="3"/>
    <n v="16.68"/>
  </r>
  <r>
    <d v="2015-04-24T00:00:00"/>
    <x v="1"/>
    <x v="3"/>
    <x v="35"/>
    <x v="20"/>
    <x v="0"/>
    <x v="4"/>
    <s v="BOSTON Ranger #55 Pencil Sharpener, Black"/>
    <n v="25.99"/>
    <n v="1"/>
    <n v="7.54"/>
  </r>
  <r>
    <d v="2015-04-25T00:00:00"/>
    <x v="1"/>
    <x v="3"/>
    <x v="65"/>
    <x v="3"/>
    <x v="0"/>
    <x v="3"/>
    <s v="Fellowes Black Plastic Comb Bindings"/>
    <n v="13.94"/>
    <n v="3"/>
    <n v="4.53"/>
  </r>
  <r>
    <d v="2015-04-25T00:00:00"/>
    <x v="1"/>
    <x v="3"/>
    <x v="315"/>
    <x v="20"/>
    <x v="0"/>
    <x v="12"/>
    <s v="Holmes Replacement Filter for HEPA Air Cleaner, Very Large Room, HEPA Filter"/>
    <n v="206.43"/>
    <n v="3"/>
    <n v="90.83"/>
  </r>
  <r>
    <d v="2015-04-25T00:00:00"/>
    <x v="1"/>
    <x v="3"/>
    <x v="603"/>
    <x v="21"/>
    <x v="0"/>
    <x v="4"/>
    <s v="Newell 324"/>
    <n v="57.75"/>
    <n v="5"/>
    <n v="16.170000000000002"/>
  </r>
  <r>
    <d v="2015-04-25T00:00:00"/>
    <x v="1"/>
    <x v="3"/>
    <x v="603"/>
    <x v="21"/>
    <x v="0"/>
    <x v="12"/>
    <s v="Belkin 5 Outlet SurgeMaster Power Centers"/>
    <n v="272.39999999999998"/>
    <n v="5"/>
    <n v="76.27"/>
  </r>
  <r>
    <d v="2015-04-25T00:00:00"/>
    <x v="1"/>
    <x v="3"/>
    <x v="456"/>
    <x v="1"/>
    <x v="0"/>
    <x v="2"/>
    <s v="SAFCO Commercial Wire Shelving, Black"/>
    <n v="221.02"/>
    <n v="2"/>
    <n v="-55.26"/>
  </r>
  <r>
    <d v="2015-04-25T00:00:00"/>
    <x v="1"/>
    <x v="3"/>
    <x v="456"/>
    <x v="1"/>
    <x v="1"/>
    <x v="5"/>
    <s v="Global Armless Task Chair, Royal Blue"/>
    <n v="128.06"/>
    <n v="3"/>
    <n v="-23.78"/>
  </r>
  <r>
    <d v="2015-04-25T00:00:00"/>
    <x v="1"/>
    <x v="3"/>
    <x v="637"/>
    <x v="3"/>
    <x v="0"/>
    <x v="10"/>
    <s v="Laser &amp; Ink Jet Business Envelopes"/>
    <n v="21.34"/>
    <n v="2"/>
    <n v="9.82"/>
  </r>
  <r>
    <d v="2015-04-26T00:00:00"/>
    <x v="1"/>
    <x v="3"/>
    <x v="264"/>
    <x v="15"/>
    <x v="1"/>
    <x v="5"/>
    <s v="High-Back Leather Manager's Chair"/>
    <n v="831.94"/>
    <n v="8"/>
    <n v="-114.39"/>
  </r>
  <r>
    <d v="2015-04-26T00:00:00"/>
    <x v="1"/>
    <x v="3"/>
    <x v="264"/>
    <x v="15"/>
    <x v="1"/>
    <x v="8"/>
    <s v="Tenex Traditional Chairmats for Medium Pile Carpet, Standard Lip, 36&quot; x 48&quot;"/>
    <n v="97.04"/>
    <n v="2"/>
    <n v="1.21"/>
  </r>
  <r>
    <d v="2015-04-26T00:00:00"/>
    <x v="1"/>
    <x v="3"/>
    <x v="264"/>
    <x v="15"/>
    <x v="0"/>
    <x v="2"/>
    <s v="Safco Industrial Wire Shelving System"/>
    <n v="72.78"/>
    <n v="1"/>
    <n v="-18.2"/>
  </r>
  <r>
    <d v="2015-04-26T00:00:00"/>
    <x v="1"/>
    <x v="3"/>
    <x v="517"/>
    <x v="0"/>
    <x v="1"/>
    <x v="5"/>
    <s v="Hon 4070 Series Pagoda Armless Upholstered Stacking Chairs"/>
    <n v="408.42"/>
    <n v="2"/>
    <n v="-5.83"/>
  </r>
  <r>
    <d v="2015-04-26T00:00:00"/>
    <x v="1"/>
    <x v="3"/>
    <x v="620"/>
    <x v="3"/>
    <x v="1"/>
    <x v="5"/>
    <s v="SAFCO Optional Arm Kit for Workspace Cribbage Stacking Chair"/>
    <n v="63.94"/>
    <n v="3"/>
    <n v="6.39"/>
  </r>
  <r>
    <d v="2015-04-26T00:00:00"/>
    <x v="1"/>
    <x v="3"/>
    <x v="620"/>
    <x v="3"/>
    <x v="0"/>
    <x v="4"/>
    <s v="Newell 345"/>
    <n v="59.52"/>
    <n v="3"/>
    <n v="15.48"/>
  </r>
  <r>
    <d v="2015-04-26T00:00:00"/>
    <x v="1"/>
    <x v="3"/>
    <x v="620"/>
    <x v="3"/>
    <x v="2"/>
    <x v="6"/>
    <s v="RCA ViSYS 25825 Wireless digital phone"/>
    <n v="311.98"/>
    <n v="3"/>
    <s v="39"/>
  </r>
  <r>
    <d v="2015-04-26T00:00:00"/>
    <x v="1"/>
    <x v="3"/>
    <x v="620"/>
    <x v="3"/>
    <x v="0"/>
    <x v="3"/>
    <s v="GBC Premium Transparent Covers with Diagonal Lined Pattern"/>
    <n v="50.35"/>
    <n v="3"/>
    <n v="17.62"/>
  </r>
  <r>
    <d v="2015-04-26T00:00:00"/>
    <x v="1"/>
    <x v="3"/>
    <x v="52"/>
    <x v="16"/>
    <x v="1"/>
    <x v="13"/>
    <s v="Bretford CR4500 Series Slim Rectangular Table"/>
    <n v="191.52"/>
    <n v="1"/>
    <n v="-76.61"/>
  </r>
  <r>
    <d v="2015-04-26T00:00:00"/>
    <x v="1"/>
    <x v="3"/>
    <x v="52"/>
    <x v="16"/>
    <x v="0"/>
    <x v="4"/>
    <s v="Crayola Colored Pencils"/>
    <n v="2.62"/>
    <n v="1"/>
    <n v="0.43"/>
  </r>
  <r>
    <d v="2015-04-27T00:00:00"/>
    <x v="1"/>
    <x v="3"/>
    <x v="217"/>
    <x v="44"/>
    <x v="0"/>
    <x v="4"/>
    <s v="Staples in misc. colors"/>
    <n v="22.74"/>
    <n v="3"/>
    <n v="8.8699999999999992"/>
  </r>
  <r>
    <d v="2015-04-27T00:00:00"/>
    <x v="1"/>
    <x v="3"/>
    <x v="217"/>
    <x v="44"/>
    <x v="1"/>
    <x v="5"/>
    <s v="Global Comet Stacking Arm Chair"/>
    <n v="1267.53"/>
    <n v="3"/>
    <n v="316.88"/>
  </r>
  <r>
    <d v="2015-04-27T00:00:00"/>
    <x v="1"/>
    <x v="3"/>
    <x v="217"/>
    <x v="44"/>
    <x v="2"/>
    <x v="15"/>
    <s v="Cisco SPA525G2 5-Line IP Phone"/>
    <n v="1379.92"/>
    <n v="8"/>
    <n v="648.55999999999995"/>
  </r>
  <r>
    <d v="2015-04-27T00:00:00"/>
    <x v="1"/>
    <x v="3"/>
    <x v="529"/>
    <x v="26"/>
    <x v="0"/>
    <x v="12"/>
    <s v="Belkin 6 Outlet Metallic Surge Strip"/>
    <n v="43.56"/>
    <n v="5"/>
    <n v="3.27"/>
  </r>
  <r>
    <d v="2015-04-27T00:00:00"/>
    <x v="1"/>
    <x v="3"/>
    <x v="529"/>
    <x v="26"/>
    <x v="0"/>
    <x v="14"/>
    <s v="Acme Value Line Scissors"/>
    <n v="5.84"/>
    <n v="2"/>
    <n v="0.73"/>
  </r>
  <r>
    <d v="2015-04-28T00:00:00"/>
    <x v="1"/>
    <x v="3"/>
    <x v="277"/>
    <x v="0"/>
    <x v="0"/>
    <x v="12"/>
    <s v="Holmes Odor Grabber"/>
    <n v="8.65"/>
    <n v="3"/>
    <n v="-20.329999999999998"/>
  </r>
  <r>
    <d v="2015-04-28T00:00:00"/>
    <x v="1"/>
    <x v="3"/>
    <x v="277"/>
    <x v="0"/>
    <x v="0"/>
    <x v="2"/>
    <s v="Akro-Mils 12-Gallon Tote"/>
    <n v="23.83"/>
    <n v="3"/>
    <n v="2.68"/>
  </r>
  <r>
    <d v="2015-04-28T00:00:00"/>
    <x v="1"/>
    <x v="3"/>
    <x v="277"/>
    <x v="0"/>
    <x v="0"/>
    <x v="3"/>
    <s v="GBC Twin Loop Wire Binding Elements, 9/16&quot; Spine, Black"/>
    <n v="12.18"/>
    <n v="4"/>
    <n v="-18.87"/>
  </r>
  <r>
    <d v="2015-04-28T00:00:00"/>
    <x v="1"/>
    <x v="3"/>
    <x v="26"/>
    <x v="14"/>
    <x v="0"/>
    <x v="12"/>
    <s v="Kensington 7 Outlet MasterPiece Power Center with Fax/Phone Line Protection"/>
    <n v="186.73"/>
    <n v="1"/>
    <n v="41.5"/>
  </r>
  <r>
    <d v="2015-04-28T00:00:00"/>
    <x v="1"/>
    <x v="3"/>
    <x v="26"/>
    <x v="14"/>
    <x v="0"/>
    <x v="3"/>
    <s v="Fellowes PB500 Electric Punch Plastic Comb Binding Machine with Manual Bind"/>
    <n v="3812.97"/>
    <n v="3"/>
    <n v="1906.49"/>
  </r>
  <r>
    <d v="2015-04-29T00:00:00"/>
    <x v="1"/>
    <x v="3"/>
    <x v="412"/>
    <x v="2"/>
    <x v="0"/>
    <x v="0"/>
    <s v="Xerox 1949"/>
    <n v="7.97"/>
    <n v="2"/>
    <n v="2.89"/>
  </r>
  <r>
    <d v="2015-04-30T00:00:00"/>
    <x v="1"/>
    <x v="3"/>
    <x v="152"/>
    <x v="1"/>
    <x v="1"/>
    <x v="5"/>
    <s v="Global Value Mid-Back Manager's Chair, Gray"/>
    <n v="213.12"/>
    <n v="5"/>
    <n v="-15.22"/>
  </r>
  <r>
    <d v="2015-04-30T00:00:00"/>
    <x v="1"/>
    <x v="3"/>
    <x v="157"/>
    <x v="10"/>
    <x v="2"/>
    <x v="6"/>
    <s v="Cisco Unified IP Phone 7945G VoIP phone"/>
    <n v="1022.97"/>
    <n v="5"/>
    <n v="-255.74"/>
  </r>
  <r>
    <d v="2015-04-30T00:00:00"/>
    <x v="1"/>
    <x v="3"/>
    <x v="127"/>
    <x v="3"/>
    <x v="0"/>
    <x v="4"/>
    <s v="Newell 324"/>
    <n v="34.65"/>
    <n v="3"/>
    <n v="9.6999999999999993"/>
  </r>
  <r>
    <d v="2015-04-30T00:00:00"/>
    <x v="1"/>
    <x v="3"/>
    <x v="127"/>
    <x v="3"/>
    <x v="2"/>
    <x v="6"/>
    <s v="Cush Cases Heavy Duty Rugged Cover Case for Samsung Galaxy S5 - Purple"/>
    <n v="19.8"/>
    <n v="5"/>
    <n v="1.73"/>
  </r>
  <r>
    <d v="2015-04-30T00:00:00"/>
    <x v="1"/>
    <x v="3"/>
    <x v="638"/>
    <x v="32"/>
    <x v="1"/>
    <x v="8"/>
    <s v="Eldon 200 Class Desk Accessories, Burgundy"/>
    <n v="31.4"/>
    <n v="5"/>
    <n v="13.19"/>
  </r>
  <r>
    <d v="2015-04-30T00:00:00"/>
    <x v="1"/>
    <x v="3"/>
    <x v="638"/>
    <x v="32"/>
    <x v="1"/>
    <x v="8"/>
    <s v="DAX Two-Tone Rosewood/Black Document Frame, Desktop, 5 x 7"/>
    <n v="9.48"/>
    <n v="1"/>
    <n v="3.79"/>
  </r>
  <r>
    <d v="2015-04-30T00:00:00"/>
    <x v="1"/>
    <x v="3"/>
    <x v="638"/>
    <x v="32"/>
    <x v="2"/>
    <x v="6"/>
    <s v="iKross Bluetooth Portable Keyboard + Cell Phone Stand Holder + Brush for Apple iPhone 5S 5C 5, 4S 4"/>
    <n v="209.5"/>
    <n v="10"/>
    <n v="58.66"/>
  </r>
  <r>
    <d v="2015-04-30T00:00:00"/>
    <x v="1"/>
    <x v="3"/>
    <x v="638"/>
    <x v="32"/>
    <x v="1"/>
    <x v="8"/>
    <s v="Eldon Imàge Series Desk Accessories, Clear"/>
    <n v="24.3"/>
    <n v="5"/>
    <n v="10.45"/>
  </r>
  <r>
    <d v="2015-04-30T00:00:00"/>
    <x v="1"/>
    <x v="3"/>
    <x v="638"/>
    <x v="32"/>
    <x v="0"/>
    <x v="0"/>
    <s v="Weyerhaeuser First Choice Laser/Copy Paper (20Lb. and 88 Bright)"/>
    <n v="6.48"/>
    <n v="1"/>
    <n v="3.11"/>
  </r>
  <r>
    <d v="2015-05-01T00:00:00"/>
    <x v="1"/>
    <x v="4"/>
    <x v="403"/>
    <x v="3"/>
    <x v="2"/>
    <x v="6"/>
    <s v="OtterBox Defender Series Case - iPhone 5c"/>
    <n v="88.75"/>
    <n v="3"/>
    <n v="11.09"/>
  </r>
  <r>
    <d v="2015-05-01T00:00:00"/>
    <x v="1"/>
    <x v="4"/>
    <x v="639"/>
    <x v="16"/>
    <x v="1"/>
    <x v="8"/>
    <s v="DAX Black Cherry Wood-Tone Poster Frame"/>
    <n v="63.55"/>
    <n v="3"/>
    <n v="14.3"/>
  </r>
  <r>
    <d v="2015-05-01T00:00:00"/>
    <x v="1"/>
    <x v="4"/>
    <x v="639"/>
    <x v="16"/>
    <x v="0"/>
    <x v="14"/>
    <s v="Fiskars 8&quot; Scissors, 2/Pack"/>
    <n v="41.38"/>
    <n v="3"/>
    <n v="4.6500000000000004"/>
  </r>
  <r>
    <d v="2015-05-01T00:00:00"/>
    <x v="1"/>
    <x v="4"/>
    <x v="639"/>
    <x v="16"/>
    <x v="0"/>
    <x v="4"/>
    <s v="Panasonic KP-380BK Classic Electric Pencil Sharpener"/>
    <n v="172.7"/>
    <n v="6"/>
    <n v="10.79"/>
  </r>
  <r>
    <d v="2015-05-01T00:00:00"/>
    <x v="1"/>
    <x v="4"/>
    <x v="487"/>
    <x v="3"/>
    <x v="0"/>
    <x v="3"/>
    <s v="GBC Twin Loop Wire Binding Elements, 9/16&quot; Spine, Black"/>
    <n v="12.18"/>
    <n v="1"/>
    <n v="4.41"/>
  </r>
  <r>
    <d v="2015-05-01T00:00:00"/>
    <x v="1"/>
    <x v="4"/>
    <x v="487"/>
    <x v="3"/>
    <x v="0"/>
    <x v="2"/>
    <s v="Eldon Simplefile Box Office"/>
    <n v="37.32"/>
    <n v="3"/>
    <n v="10.45"/>
  </r>
  <r>
    <d v="2015-05-01T00:00:00"/>
    <x v="1"/>
    <x v="4"/>
    <x v="487"/>
    <x v="3"/>
    <x v="0"/>
    <x v="14"/>
    <s v="Acme 10&quot; Easy Grip Assistive Scissors"/>
    <n v="35.06"/>
    <n v="2"/>
    <n v="10.52"/>
  </r>
  <r>
    <d v="2015-05-02T00:00:00"/>
    <x v="1"/>
    <x v="4"/>
    <x v="479"/>
    <x v="0"/>
    <x v="0"/>
    <x v="1"/>
    <s v="Avery 501"/>
    <n v="8.86"/>
    <n v="3"/>
    <n v="2.99"/>
  </r>
  <r>
    <d v="2015-05-02T00:00:00"/>
    <x v="1"/>
    <x v="4"/>
    <x v="479"/>
    <x v="0"/>
    <x v="2"/>
    <x v="6"/>
    <s v="Samsung Rugby III"/>
    <n v="158.38"/>
    <n v="3"/>
    <n v="13.86"/>
  </r>
  <r>
    <d v="2015-05-03T00:00:00"/>
    <x v="1"/>
    <x v="4"/>
    <x v="640"/>
    <x v="3"/>
    <x v="1"/>
    <x v="8"/>
    <s v="Rubbermaid ClusterMat Chairmats, Mat Size- 66&quot; x 60&quot;, Lip 20&quot; x 11&quot; -90 Degree Angle"/>
    <n v="665.88"/>
    <n v="6"/>
    <n v="106.54"/>
  </r>
  <r>
    <d v="2015-05-03T00:00:00"/>
    <x v="1"/>
    <x v="4"/>
    <x v="149"/>
    <x v="2"/>
    <x v="0"/>
    <x v="4"/>
    <s v="Sanford Prismacolor Professional Thick Lead Art Pencils, 36-Color Set"/>
    <n v="59.9"/>
    <n v="2"/>
    <n v="14.23"/>
  </r>
  <r>
    <d v="2015-05-03T00:00:00"/>
    <x v="1"/>
    <x v="4"/>
    <x v="149"/>
    <x v="2"/>
    <x v="0"/>
    <x v="12"/>
    <s v="Holmes Replacement Filter for HEPA Air Cleaner, Large Room"/>
    <n v="23.7"/>
    <n v="2"/>
    <n v="6.52"/>
  </r>
  <r>
    <d v="2015-05-03T00:00:00"/>
    <x v="1"/>
    <x v="4"/>
    <x v="149"/>
    <x v="2"/>
    <x v="0"/>
    <x v="0"/>
    <s v="Xerox 1897"/>
    <n v="7.97"/>
    <n v="2"/>
    <n v="2.89"/>
  </r>
  <r>
    <d v="2015-05-03T00:00:00"/>
    <x v="1"/>
    <x v="4"/>
    <x v="149"/>
    <x v="2"/>
    <x v="0"/>
    <x v="12"/>
    <s v="Bravo II Megaboss 12-Amp Hard Body Upright, Replacement Belts, 2 Belts per Pack"/>
    <n v="18.2"/>
    <n v="7"/>
    <n v="2.0499999999999998"/>
  </r>
  <r>
    <d v="2015-05-03T00:00:00"/>
    <x v="1"/>
    <x v="4"/>
    <x v="149"/>
    <x v="2"/>
    <x v="2"/>
    <x v="9"/>
    <s v="SanDisk Cruzer 16 GB USB Flash Drive"/>
    <n v="27.55"/>
    <n v="3"/>
    <n v="-0.34"/>
  </r>
  <r>
    <d v="2015-05-03T00:00:00"/>
    <x v="1"/>
    <x v="4"/>
    <x v="149"/>
    <x v="2"/>
    <x v="1"/>
    <x v="5"/>
    <s v="Global Leather Highback Executive Chair with Pneumatic Height Adjustment, Black"/>
    <n v="844.12"/>
    <n v="6"/>
    <n v="-36.18"/>
  </r>
  <r>
    <d v="2015-05-03T00:00:00"/>
    <x v="1"/>
    <x v="4"/>
    <x v="149"/>
    <x v="2"/>
    <x v="0"/>
    <x v="2"/>
    <s v="Fellowes Bankers Box Stor/Drawer Steel Plus"/>
    <n v="76.75"/>
    <n v="3"/>
    <n v="-9.59"/>
  </r>
  <r>
    <d v="2015-05-03T00:00:00"/>
    <x v="1"/>
    <x v="4"/>
    <x v="641"/>
    <x v="3"/>
    <x v="0"/>
    <x v="4"/>
    <s v="Newell 317"/>
    <n v="8.82"/>
    <n v="3"/>
    <n v="2.56"/>
  </r>
  <r>
    <d v="2015-05-03T00:00:00"/>
    <x v="1"/>
    <x v="4"/>
    <x v="641"/>
    <x v="3"/>
    <x v="0"/>
    <x v="3"/>
    <s v="Ibico Recycled Linen-Style Covers"/>
    <n v="62.5"/>
    <n v="2"/>
    <n v="21.87"/>
  </r>
  <r>
    <d v="2015-05-03T00:00:00"/>
    <x v="1"/>
    <x v="4"/>
    <x v="641"/>
    <x v="3"/>
    <x v="2"/>
    <x v="9"/>
    <s v="Logitech Gaming G510s - Keyboard"/>
    <n v="339.96"/>
    <n v="4"/>
    <n v="122.39"/>
  </r>
  <r>
    <d v="2015-05-03T00:00:00"/>
    <x v="1"/>
    <x v="4"/>
    <x v="641"/>
    <x v="3"/>
    <x v="0"/>
    <x v="3"/>
    <s v="GBC Linen Binding Covers"/>
    <n v="49.57"/>
    <n v="2"/>
    <n v="17.350000000000001"/>
  </r>
  <r>
    <d v="2015-05-03T00:00:00"/>
    <x v="1"/>
    <x v="4"/>
    <x v="155"/>
    <x v="3"/>
    <x v="0"/>
    <x v="3"/>
    <s v="Avery Binding System Hidden Tab Executive Style Index Sets"/>
    <n v="13.85"/>
    <n v="3"/>
    <n v="5.19"/>
  </r>
  <r>
    <d v="2015-05-04T00:00:00"/>
    <x v="1"/>
    <x v="4"/>
    <x v="464"/>
    <x v="20"/>
    <x v="1"/>
    <x v="8"/>
    <s v="Electrix 20W Halogen Replacement Bulb for Zoom-In Desk Lamp"/>
    <n v="26.8"/>
    <n v="2"/>
    <n v="12.86"/>
  </r>
  <r>
    <d v="2015-05-04T00:00:00"/>
    <x v="1"/>
    <x v="4"/>
    <x v="174"/>
    <x v="1"/>
    <x v="1"/>
    <x v="8"/>
    <s v="Staple-based wall hangings"/>
    <n v="22.29"/>
    <n v="7"/>
    <n v="-8.92"/>
  </r>
  <r>
    <d v="2015-05-04T00:00:00"/>
    <x v="1"/>
    <x v="4"/>
    <x v="123"/>
    <x v="0"/>
    <x v="2"/>
    <x v="6"/>
    <s v="ShoreTel ShorePhone IP 230 VoIP phone"/>
    <n v="946.34"/>
    <n v="7"/>
    <n v="118.29"/>
  </r>
  <r>
    <d v="2015-05-04T00:00:00"/>
    <x v="1"/>
    <x v="4"/>
    <x v="642"/>
    <x v="18"/>
    <x v="0"/>
    <x v="4"/>
    <s v="Model L Table or Wall-Mount Pencil Sharpener"/>
    <n v="125.93"/>
    <n v="7"/>
    <n v="35.26"/>
  </r>
  <r>
    <d v="2015-05-07T00:00:00"/>
    <x v="1"/>
    <x v="4"/>
    <x v="643"/>
    <x v="0"/>
    <x v="1"/>
    <x v="13"/>
    <s v="Chromcraft Round Conference Tables"/>
    <n v="244.01"/>
    <n v="2"/>
    <n v="-31.37"/>
  </r>
  <r>
    <d v="2015-05-07T00:00:00"/>
    <x v="1"/>
    <x v="4"/>
    <x v="643"/>
    <x v="0"/>
    <x v="0"/>
    <x v="0"/>
    <s v="Xerox 198"/>
    <n v="15.94"/>
    <n v="4"/>
    <n v="5.38"/>
  </r>
  <r>
    <d v="2015-05-07T00:00:00"/>
    <x v="1"/>
    <x v="4"/>
    <x v="393"/>
    <x v="5"/>
    <x v="0"/>
    <x v="0"/>
    <s v="Xerox 1902"/>
    <n v="45.68"/>
    <n v="2"/>
    <n v="21.01"/>
  </r>
  <r>
    <d v="2015-05-08T00:00:00"/>
    <x v="1"/>
    <x v="4"/>
    <x v="595"/>
    <x v="10"/>
    <x v="1"/>
    <x v="8"/>
    <s v="Eldon Regeneration Recycled Desk Accessories, Smoke"/>
    <n v="8.35"/>
    <n v="6"/>
    <n v="1.25"/>
  </r>
  <r>
    <d v="2015-05-08T00:00:00"/>
    <x v="1"/>
    <x v="4"/>
    <x v="158"/>
    <x v="11"/>
    <x v="0"/>
    <x v="4"/>
    <s v="Newell 321"/>
    <n v="5.25"/>
    <n v="2"/>
    <n v="0.59"/>
  </r>
  <r>
    <d v="2015-05-08T00:00:00"/>
    <x v="1"/>
    <x v="4"/>
    <x v="392"/>
    <x v="28"/>
    <x v="0"/>
    <x v="3"/>
    <s v="Wilson Jones Legal Size Ring Binders"/>
    <n v="43.98"/>
    <n v="2"/>
    <n v="21.99"/>
  </r>
  <r>
    <d v="2015-05-08T00:00:00"/>
    <x v="1"/>
    <x v="4"/>
    <x v="392"/>
    <x v="28"/>
    <x v="2"/>
    <x v="6"/>
    <s v="VTech DS6151"/>
    <n v="377.97"/>
    <n v="3"/>
    <n v="105.83"/>
  </r>
  <r>
    <d v="2015-05-08T00:00:00"/>
    <x v="1"/>
    <x v="4"/>
    <x v="392"/>
    <x v="28"/>
    <x v="1"/>
    <x v="8"/>
    <s v="Deflect-o EconoMat Studded, No Bevel Mat for Low Pile Carpeting"/>
    <n v="123.96"/>
    <n v="3"/>
    <n v="11.16"/>
  </r>
  <r>
    <d v="2015-05-08T00:00:00"/>
    <x v="1"/>
    <x v="4"/>
    <x v="314"/>
    <x v="20"/>
    <x v="0"/>
    <x v="0"/>
    <s v="Xerox 1912"/>
    <n v="37.94"/>
    <n v="2"/>
    <n v="18.21"/>
  </r>
  <r>
    <d v="2015-05-08T00:00:00"/>
    <x v="1"/>
    <x v="4"/>
    <x v="262"/>
    <x v="20"/>
    <x v="1"/>
    <x v="8"/>
    <s v="DAX Black Cherry Wood-Tone Poster Frame"/>
    <n v="79.44"/>
    <n v="3"/>
    <n v="30.19"/>
  </r>
  <r>
    <d v="2015-05-08T00:00:00"/>
    <x v="1"/>
    <x v="4"/>
    <x v="262"/>
    <x v="20"/>
    <x v="0"/>
    <x v="14"/>
    <s v="Compact Automatic Electric Letter Opener"/>
    <n v="357.93"/>
    <n v="3"/>
    <n v="7.16"/>
  </r>
  <r>
    <d v="2015-05-08T00:00:00"/>
    <x v="1"/>
    <x v="4"/>
    <x v="262"/>
    <x v="20"/>
    <x v="1"/>
    <x v="5"/>
    <s v="Situations Contoured Folding Chairs, 4/Set"/>
    <n v="127.76"/>
    <n v="2"/>
    <n v="21.29"/>
  </r>
  <r>
    <d v="2015-05-08T00:00:00"/>
    <x v="1"/>
    <x v="4"/>
    <x v="262"/>
    <x v="20"/>
    <x v="2"/>
    <x v="16"/>
    <s v="Sharp AL-1530CS Digital Copier"/>
    <n v="2799.94"/>
    <n v="7"/>
    <n v="1014.98"/>
  </r>
  <r>
    <d v="2015-05-08T00:00:00"/>
    <x v="1"/>
    <x v="4"/>
    <x v="262"/>
    <x v="20"/>
    <x v="0"/>
    <x v="0"/>
    <s v="Xerox 204"/>
    <n v="19.440000000000001"/>
    <n v="3"/>
    <n v="9.33"/>
  </r>
  <r>
    <d v="2015-05-09T00:00:00"/>
    <x v="1"/>
    <x v="4"/>
    <x v="297"/>
    <x v="5"/>
    <x v="0"/>
    <x v="3"/>
    <s v="Acco Flexible ACCOHIDE Square Ring Data Binder, Dark Blue, 11 1/2&quot; X 14&quot; 7/8&quot;"/>
    <n v="48.81"/>
    <n v="3"/>
    <n v="23.92"/>
  </r>
  <r>
    <d v="2015-05-10T00:00:00"/>
    <x v="1"/>
    <x v="4"/>
    <x v="285"/>
    <x v="1"/>
    <x v="0"/>
    <x v="12"/>
    <s v="Tripp Lite Isotel 8 Ultra 8 Outlet Metal Surge"/>
    <n v="70.97"/>
    <n v="5"/>
    <n v="-191.62"/>
  </r>
  <r>
    <d v="2015-05-10T00:00:00"/>
    <x v="1"/>
    <x v="4"/>
    <x v="285"/>
    <x v="1"/>
    <x v="0"/>
    <x v="4"/>
    <s v="Boston KS Multi-Size Manual Pencil Sharpener"/>
    <n v="36.78"/>
    <n v="2"/>
    <n v="3.68"/>
  </r>
  <r>
    <d v="2015-05-10T00:00:00"/>
    <x v="1"/>
    <x v="4"/>
    <x v="513"/>
    <x v="26"/>
    <x v="2"/>
    <x v="9"/>
    <s v="Belkin Standard 104 key USB Keyboard"/>
    <n v="46.69"/>
    <n v="4"/>
    <n v="-2.92"/>
  </r>
  <r>
    <d v="2015-05-11T00:00:00"/>
    <x v="1"/>
    <x v="4"/>
    <x v="152"/>
    <x v="12"/>
    <x v="1"/>
    <x v="5"/>
    <s v="Global Chrome Stack Chair"/>
    <n v="191.97"/>
    <n v="7"/>
    <n v="16.8"/>
  </r>
  <r>
    <d v="2015-05-12T00:00:00"/>
    <x v="1"/>
    <x v="4"/>
    <x v="106"/>
    <x v="3"/>
    <x v="0"/>
    <x v="0"/>
    <s v="Xerox 1962"/>
    <n v="12.84"/>
    <n v="3"/>
    <n v="5.78"/>
  </r>
  <r>
    <d v="2015-05-12T00:00:00"/>
    <x v="1"/>
    <x v="4"/>
    <x v="106"/>
    <x v="3"/>
    <x v="0"/>
    <x v="0"/>
    <s v="Xerox 1953"/>
    <n v="25.68"/>
    <n v="6"/>
    <n v="11.56"/>
  </r>
  <r>
    <d v="2015-05-12T00:00:00"/>
    <x v="1"/>
    <x v="4"/>
    <x v="374"/>
    <x v="26"/>
    <x v="2"/>
    <x v="6"/>
    <s v="VTech DS6151"/>
    <n v="201.58"/>
    <n v="2"/>
    <n v="20.16"/>
  </r>
  <r>
    <d v="2015-05-12T00:00:00"/>
    <x v="1"/>
    <x v="4"/>
    <x v="86"/>
    <x v="20"/>
    <x v="0"/>
    <x v="2"/>
    <s v="Portable Personal File Box"/>
    <n v="36.630000000000003"/>
    <n v="3"/>
    <n v="9.89"/>
  </r>
  <r>
    <d v="2015-05-12T00:00:00"/>
    <x v="1"/>
    <x v="4"/>
    <x v="644"/>
    <x v="22"/>
    <x v="0"/>
    <x v="3"/>
    <s v="Prestige Round Ring Binders"/>
    <n v="14.59"/>
    <n v="3"/>
    <n v="4.92"/>
  </r>
  <r>
    <d v="2015-05-12T00:00:00"/>
    <x v="1"/>
    <x v="4"/>
    <x v="229"/>
    <x v="0"/>
    <x v="1"/>
    <x v="8"/>
    <s v="DAX Wood Document Frame."/>
    <n v="21.97"/>
    <n v="4"/>
    <n v="-15.93"/>
  </r>
  <r>
    <d v="2015-05-12T00:00:00"/>
    <x v="1"/>
    <x v="4"/>
    <x v="229"/>
    <x v="0"/>
    <x v="2"/>
    <x v="6"/>
    <s v="Digium D40 VoIP phone"/>
    <n v="619.15"/>
    <n v="6"/>
    <n v="69.650000000000006"/>
  </r>
  <r>
    <d v="2015-05-12T00:00:00"/>
    <x v="1"/>
    <x v="4"/>
    <x v="229"/>
    <x v="0"/>
    <x v="0"/>
    <x v="0"/>
    <s v="Xerox 1964"/>
    <n v="127.9"/>
    <n v="7"/>
    <n v="41.57"/>
  </r>
  <r>
    <d v="2015-05-13T00:00:00"/>
    <x v="1"/>
    <x v="4"/>
    <x v="151"/>
    <x v="1"/>
    <x v="2"/>
    <x v="6"/>
    <s v="Toshiba IPT2010-SD IP Telephone"/>
    <n v="222.38"/>
    <n v="2"/>
    <n v="16.68"/>
  </r>
  <r>
    <d v="2015-05-13T00:00:00"/>
    <x v="1"/>
    <x v="4"/>
    <x v="151"/>
    <x v="1"/>
    <x v="0"/>
    <x v="7"/>
    <s v="Advantus Plastic Paper Clips"/>
    <s v="16"/>
    <n v="4"/>
    <n v="5.6"/>
  </r>
  <r>
    <d v="2015-05-14T00:00:00"/>
    <x v="1"/>
    <x v="4"/>
    <x v="618"/>
    <x v="2"/>
    <x v="0"/>
    <x v="4"/>
    <s v="Boston School Pro Electric Pencil Sharpener, 1670"/>
    <n v="198.27"/>
    <n v="8"/>
    <n v="17.350000000000001"/>
  </r>
  <r>
    <d v="2015-05-14T00:00:00"/>
    <x v="1"/>
    <x v="4"/>
    <x v="618"/>
    <x v="2"/>
    <x v="0"/>
    <x v="1"/>
    <s v="Avery 490"/>
    <n v="47.36"/>
    <n v="4"/>
    <n v="17.760000000000002"/>
  </r>
  <r>
    <d v="2015-05-14T00:00:00"/>
    <x v="1"/>
    <x v="4"/>
    <x v="618"/>
    <x v="2"/>
    <x v="0"/>
    <x v="10"/>
    <s v="Jet-Pak Recycled Peel 'N' Seal Padded Mailers"/>
    <n v="200.98"/>
    <n v="7"/>
    <n v="62.81"/>
  </r>
  <r>
    <d v="2015-05-14T00:00:00"/>
    <x v="1"/>
    <x v="4"/>
    <x v="618"/>
    <x v="2"/>
    <x v="0"/>
    <x v="1"/>
    <s v="Avery 4027 File Folder Labels for Dot Matrix Printers, 5000 Labels per Box, White"/>
    <n v="97.7"/>
    <n v="4"/>
    <n v="31.75"/>
  </r>
  <r>
    <d v="2015-05-14T00:00:00"/>
    <x v="1"/>
    <x v="4"/>
    <x v="618"/>
    <x v="2"/>
    <x v="0"/>
    <x v="4"/>
    <s v="Binney &amp; Smith Crayola Metallic Crayons, 16-Color Pack"/>
    <n v="2.7"/>
    <n v="1"/>
    <n v="0.81"/>
  </r>
  <r>
    <d v="2015-05-14T00:00:00"/>
    <x v="1"/>
    <x v="4"/>
    <x v="618"/>
    <x v="2"/>
    <x v="0"/>
    <x v="3"/>
    <s v="GBC Linen Binding Covers"/>
    <n v="18.59"/>
    <n v="2"/>
    <n v="-13.63"/>
  </r>
  <r>
    <d v="2015-05-14T00:00:00"/>
    <x v="1"/>
    <x v="4"/>
    <x v="618"/>
    <x v="2"/>
    <x v="0"/>
    <x v="3"/>
    <s v="Wilson Jones Custom Binder Spines &amp; Labels"/>
    <n v="4.9000000000000004"/>
    <n v="3"/>
    <n v="-3.43"/>
  </r>
  <r>
    <d v="2015-05-14T00:00:00"/>
    <x v="1"/>
    <x v="4"/>
    <x v="459"/>
    <x v="3"/>
    <x v="0"/>
    <x v="2"/>
    <s v="Tennsco Snap-Together Open Shelving Units, Starter Sets and Add-On Units"/>
    <n v="1117.92"/>
    <n v="4"/>
    <n v="55.9"/>
  </r>
  <r>
    <d v="2015-05-14T00:00:00"/>
    <x v="1"/>
    <x v="4"/>
    <x v="595"/>
    <x v="3"/>
    <x v="1"/>
    <x v="11"/>
    <s v="Bush Andora Bookcase, Maple/Graphite Gray Finish"/>
    <n v="509.96"/>
    <n v="5"/>
    <s v="42"/>
  </r>
  <r>
    <d v="2015-05-14T00:00:00"/>
    <x v="1"/>
    <x v="4"/>
    <x v="595"/>
    <x v="3"/>
    <x v="1"/>
    <x v="8"/>
    <s v="Dana Halogen Swing-Arm Architect Lamp"/>
    <n v="122.91"/>
    <n v="3"/>
    <n v="34.409999999999997"/>
  </r>
  <r>
    <d v="2015-05-14T00:00:00"/>
    <x v="1"/>
    <x v="4"/>
    <x v="595"/>
    <x v="3"/>
    <x v="1"/>
    <x v="5"/>
    <s v="Novimex Fabric Task Chair"/>
    <n v="97.57"/>
    <n v="2"/>
    <n v="-6.1"/>
  </r>
  <r>
    <d v="2015-05-14T00:00:00"/>
    <x v="1"/>
    <x v="4"/>
    <x v="595"/>
    <x v="3"/>
    <x v="1"/>
    <x v="5"/>
    <s v="Global Leather and Oak Executive Chair, Black"/>
    <n v="722.35"/>
    <n v="3"/>
    <n v="81.260000000000005"/>
  </r>
  <r>
    <d v="2015-05-15T00:00:00"/>
    <x v="1"/>
    <x v="4"/>
    <x v="123"/>
    <x v="4"/>
    <x v="0"/>
    <x v="10"/>
    <s v="Wausau Papers Astrobrights Colored Envelopes"/>
    <n v="17.940000000000001"/>
    <n v="3"/>
    <n v="8.7899999999999991"/>
  </r>
  <r>
    <d v="2015-05-15T00:00:00"/>
    <x v="1"/>
    <x v="4"/>
    <x v="452"/>
    <x v="2"/>
    <x v="0"/>
    <x v="2"/>
    <s v="Fellowes Neat Ideas Storage Cubes"/>
    <n v="51.97"/>
    <n v="2"/>
    <n v="-10.39"/>
  </r>
  <r>
    <d v="2015-05-16T00:00:00"/>
    <x v="1"/>
    <x v="4"/>
    <x v="128"/>
    <x v="16"/>
    <x v="2"/>
    <x v="9"/>
    <s v="Razer Kraken PRO Over Ear PC and Music Headset"/>
    <n v="255.97"/>
    <n v="4"/>
    <s v="32"/>
  </r>
  <r>
    <d v="2015-05-17T00:00:00"/>
    <x v="1"/>
    <x v="4"/>
    <x v="402"/>
    <x v="0"/>
    <x v="0"/>
    <x v="3"/>
    <s v="GBC Twin Loop Wire Binding Elements"/>
    <n v="33.28"/>
    <n v="5"/>
    <n v="-49.92"/>
  </r>
  <r>
    <d v="2015-05-17T00:00:00"/>
    <x v="1"/>
    <x v="4"/>
    <x v="402"/>
    <x v="0"/>
    <x v="0"/>
    <x v="0"/>
    <s v="Things To Do Today Pad"/>
    <n v="14.09"/>
    <n v="3"/>
    <n v="4.93"/>
  </r>
  <r>
    <d v="2015-05-17T00:00:00"/>
    <x v="1"/>
    <x v="4"/>
    <x v="265"/>
    <x v="20"/>
    <x v="0"/>
    <x v="1"/>
    <s v="Self-Adhesive Removable Labels"/>
    <n v="31.5"/>
    <n v="10"/>
    <n v="15.12"/>
  </r>
  <r>
    <d v="2015-05-17T00:00:00"/>
    <x v="1"/>
    <x v="4"/>
    <x v="265"/>
    <x v="20"/>
    <x v="0"/>
    <x v="14"/>
    <s v="Acme Hot Forged Carbon Steel Scissors with Nickel-Plated Handles, 3 7/8&quot; Cut, 8&quot;L"/>
    <n v="55.6"/>
    <n v="4"/>
    <n v="16.12"/>
  </r>
  <r>
    <d v="2015-05-18T00:00:00"/>
    <x v="1"/>
    <x v="4"/>
    <x v="8"/>
    <x v="3"/>
    <x v="0"/>
    <x v="0"/>
    <s v="Wirebound Message Book, 4 per Page"/>
    <n v="10.86"/>
    <n v="2"/>
    <n v="5.32"/>
  </r>
  <r>
    <d v="2015-05-20T00:00:00"/>
    <x v="1"/>
    <x v="4"/>
    <x v="320"/>
    <x v="25"/>
    <x v="1"/>
    <x v="8"/>
    <s v="Dana Fluorescent Magnifying Lamp, White, 36&quot;"/>
    <n v="163.13999999999999"/>
    <n v="4"/>
    <n v="20.39"/>
  </r>
  <r>
    <d v="2015-05-20T00:00:00"/>
    <x v="1"/>
    <x v="4"/>
    <x v="320"/>
    <x v="25"/>
    <x v="0"/>
    <x v="3"/>
    <s v="Pressboard Data Binders by Wilson Jones"/>
    <n v="6.41"/>
    <n v="4"/>
    <n v="-4.91"/>
  </r>
  <r>
    <d v="2015-05-21T00:00:00"/>
    <x v="1"/>
    <x v="4"/>
    <x v="264"/>
    <x v="1"/>
    <x v="0"/>
    <x v="12"/>
    <s v="Fellowes Basic Home/Office Series Surge Protectors"/>
    <n v="20.77"/>
    <n v="8"/>
    <n v="-52.96"/>
  </r>
  <r>
    <d v="2015-05-21T00:00:00"/>
    <x v="1"/>
    <x v="4"/>
    <x v="311"/>
    <x v="22"/>
    <x v="0"/>
    <x v="3"/>
    <s v="Ibico Plastic and Wire Spiral Binding Combs"/>
    <n v="26.98"/>
    <n v="4"/>
    <n v="8.77"/>
  </r>
  <r>
    <d v="2015-05-21T00:00:00"/>
    <x v="1"/>
    <x v="4"/>
    <x v="418"/>
    <x v="2"/>
    <x v="0"/>
    <x v="3"/>
    <s v="Wilson Jones Ledger-Size, Piano-Hinge Binder, 2&quot;, Blue"/>
    <n v="24.59"/>
    <n v="2"/>
    <n v="-18.03"/>
  </r>
  <r>
    <d v="2015-05-22T00:00:00"/>
    <x v="1"/>
    <x v="4"/>
    <x v="417"/>
    <x v="3"/>
    <x v="0"/>
    <x v="1"/>
    <s v="Avery 476"/>
    <n v="8.26"/>
    <n v="2"/>
    <n v="3.8"/>
  </r>
  <r>
    <d v="2015-05-22T00:00:00"/>
    <x v="1"/>
    <x v="4"/>
    <x v="417"/>
    <x v="3"/>
    <x v="2"/>
    <x v="15"/>
    <s v="Zebra GX420t Direct Thermal/Thermal Transfer Printer"/>
    <n v="2973.32"/>
    <n v="7"/>
    <n v="334.5"/>
  </r>
  <r>
    <d v="2015-05-22T00:00:00"/>
    <x v="1"/>
    <x v="4"/>
    <x v="417"/>
    <x v="3"/>
    <x v="0"/>
    <x v="2"/>
    <s v="Pizazz Global Quick File"/>
    <n v="104.79"/>
    <n v="7"/>
    <n v="29.34"/>
  </r>
  <r>
    <d v="2015-05-22T00:00:00"/>
    <x v="1"/>
    <x v="4"/>
    <x v="417"/>
    <x v="3"/>
    <x v="2"/>
    <x v="6"/>
    <s v="Aastra 57i VoIP phone"/>
    <n v="775.73"/>
    <n v="6"/>
    <n v="58.18"/>
  </r>
  <r>
    <d v="2015-05-23T00:00:00"/>
    <x v="1"/>
    <x v="4"/>
    <x v="400"/>
    <x v="9"/>
    <x v="0"/>
    <x v="10"/>
    <s v="Cameo Buff Policy Envelopes"/>
    <n v="186.69"/>
    <n v="3"/>
    <n v="87.74"/>
  </r>
  <r>
    <d v="2015-05-23T00:00:00"/>
    <x v="1"/>
    <x v="4"/>
    <x v="185"/>
    <x v="12"/>
    <x v="0"/>
    <x v="3"/>
    <s v="Cardinal EasyOpen D-Ring Binders"/>
    <n v="19.190000000000001"/>
    <n v="7"/>
    <n v="-12.8"/>
  </r>
  <r>
    <d v="2015-05-23T00:00:00"/>
    <x v="1"/>
    <x v="4"/>
    <x v="185"/>
    <x v="12"/>
    <x v="0"/>
    <x v="12"/>
    <s v="Fellowes Superior 10 Outlet Split Surge Protector"/>
    <n v="121.79"/>
    <n v="4"/>
    <n v="13.7"/>
  </r>
  <r>
    <d v="2015-05-23T00:00:00"/>
    <x v="1"/>
    <x v="4"/>
    <x v="94"/>
    <x v="43"/>
    <x v="0"/>
    <x v="2"/>
    <s v="Advantus Rolling Storage Box"/>
    <n v="51.45"/>
    <n v="3"/>
    <n v="13.89"/>
  </r>
  <r>
    <d v="2015-05-23T00:00:00"/>
    <x v="1"/>
    <x v="4"/>
    <x v="39"/>
    <x v="14"/>
    <x v="0"/>
    <x v="12"/>
    <s v="Harmony Air Purifier"/>
    <n v="850.5"/>
    <n v="5"/>
    <n v="245.7"/>
  </r>
  <r>
    <d v="2015-05-23T00:00:00"/>
    <x v="1"/>
    <x v="4"/>
    <x v="39"/>
    <x v="14"/>
    <x v="1"/>
    <x v="8"/>
    <s v="Westinghouse Clip-On Gooseneck Lamps"/>
    <n v="75.33"/>
    <n v="9"/>
    <n v="19.59"/>
  </r>
  <r>
    <d v="2015-05-24T00:00:00"/>
    <x v="1"/>
    <x v="4"/>
    <x v="6"/>
    <x v="1"/>
    <x v="1"/>
    <x v="5"/>
    <s v="Global High-Back Leather Tilter, Burgundy"/>
    <n v="602.65"/>
    <n v="7"/>
    <n v="-163.58000000000001"/>
  </r>
  <r>
    <d v="2015-05-24T00:00:00"/>
    <x v="1"/>
    <x v="4"/>
    <x v="6"/>
    <x v="1"/>
    <x v="0"/>
    <x v="3"/>
    <s v="Avery Heavy-Duty EZD View Binder with Locking Rings"/>
    <n v="7.66"/>
    <n v="6"/>
    <n v="-13.02"/>
  </r>
  <r>
    <d v="2015-05-25T00:00:00"/>
    <x v="1"/>
    <x v="4"/>
    <x v="645"/>
    <x v="26"/>
    <x v="0"/>
    <x v="12"/>
    <s v="Kensington 4 Outlet MasterPiece Compact Power Control Center"/>
    <n v="845.73"/>
    <n v="13"/>
    <n v="84.57"/>
  </r>
  <r>
    <d v="2015-05-25T00:00:00"/>
    <x v="1"/>
    <x v="4"/>
    <x v="70"/>
    <x v="3"/>
    <x v="1"/>
    <x v="8"/>
    <s v="Ultra Door Push Plate"/>
    <n v="14.73"/>
    <n v="3"/>
    <n v="4.8600000000000003"/>
  </r>
  <r>
    <d v="2015-05-25T00:00:00"/>
    <x v="1"/>
    <x v="4"/>
    <x v="39"/>
    <x v="42"/>
    <x v="0"/>
    <x v="4"/>
    <s v="SANFORD Major Accent Highlighters"/>
    <n v="21.24"/>
    <n v="3"/>
    <n v="8.07"/>
  </r>
  <r>
    <d v="2015-05-25T00:00:00"/>
    <x v="1"/>
    <x v="4"/>
    <x v="39"/>
    <x v="42"/>
    <x v="0"/>
    <x v="3"/>
    <s v="GBC DocuBind P50 Personal Binding Machine"/>
    <n v="127.96"/>
    <n v="2"/>
    <n v="60.14"/>
  </r>
  <r>
    <d v="2015-05-25T00:00:00"/>
    <x v="1"/>
    <x v="4"/>
    <x v="563"/>
    <x v="15"/>
    <x v="2"/>
    <x v="6"/>
    <s v="Wi-Ex zBoost YX540 Cellular Phone Signal Booster"/>
    <n v="467.04"/>
    <n v="4"/>
    <n v="58.38"/>
  </r>
  <r>
    <d v="2015-05-25T00:00:00"/>
    <x v="1"/>
    <x v="4"/>
    <x v="22"/>
    <x v="0"/>
    <x v="0"/>
    <x v="14"/>
    <s v="Fiskars Spring-Action Scissors"/>
    <n v="22.37"/>
    <n v="2"/>
    <n v="1.68"/>
  </r>
  <r>
    <d v="2015-05-25T00:00:00"/>
    <x v="1"/>
    <x v="4"/>
    <x v="22"/>
    <x v="0"/>
    <x v="0"/>
    <x v="0"/>
    <s v="Xerox 1978"/>
    <n v="32.369999999999997"/>
    <n v="7"/>
    <n v="11.73"/>
  </r>
  <r>
    <d v="2015-05-25T00:00:00"/>
    <x v="1"/>
    <x v="4"/>
    <x v="22"/>
    <x v="0"/>
    <x v="2"/>
    <x v="9"/>
    <s v="Logitech G35 7.1-Channel Surround Sound Headset"/>
    <n v="207.98"/>
    <n v="2"/>
    <n v="36.4"/>
  </r>
  <r>
    <d v="2015-05-26T00:00:00"/>
    <x v="1"/>
    <x v="4"/>
    <x v="151"/>
    <x v="25"/>
    <x v="0"/>
    <x v="0"/>
    <s v="Xerox 1991"/>
    <n v="18.27"/>
    <n v="1"/>
    <n v="5.94"/>
  </r>
  <r>
    <d v="2015-05-26T00:00:00"/>
    <x v="1"/>
    <x v="4"/>
    <x v="151"/>
    <x v="25"/>
    <x v="0"/>
    <x v="0"/>
    <s v="Xerox 1937"/>
    <n v="153.72999999999999"/>
    <n v="4"/>
    <n v="53.8"/>
  </r>
  <r>
    <d v="2015-05-26T00:00:00"/>
    <x v="1"/>
    <x v="4"/>
    <x v="151"/>
    <x v="25"/>
    <x v="0"/>
    <x v="10"/>
    <s v="Security-Tint Envelopes"/>
    <n v="12.22"/>
    <n v="2"/>
    <n v="4.43"/>
  </r>
  <r>
    <d v="2015-05-26T00:00:00"/>
    <x v="1"/>
    <x v="4"/>
    <x v="151"/>
    <x v="25"/>
    <x v="2"/>
    <x v="9"/>
    <s v="Logitech 910-002974 M325 Wireless Mouse for Web Scrolling"/>
    <n v="167.94"/>
    <n v="7"/>
    <n v="50.38"/>
  </r>
  <r>
    <d v="2015-05-26T00:00:00"/>
    <x v="1"/>
    <x v="4"/>
    <x v="131"/>
    <x v="22"/>
    <x v="1"/>
    <x v="8"/>
    <s v="DAX Metal Frame, Desktop, Stepped-Edge"/>
    <n v="20.239999999999998"/>
    <n v="1"/>
    <n v="7.89"/>
  </r>
  <r>
    <d v="2015-05-26T00:00:00"/>
    <x v="1"/>
    <x v="4"/>
    <x v="255"/>
    <x v="0"/>
    <x v="1"/>
    <x v="5"/>
    <s v="Novimex Swivel Fabric Task Chair"/>
    <n v="105.69"/>
    <n v="1"/>
    <n v="-28.69"/>
  </r>
  <r>
    <d v="2015-05-26T00:00:00"/>
    <x v="1"/>
    <x v="4"/>
    <x v="255"/>
    <x v="0"/>
    <x v="2"/>
    <x v="15"/>
    <s v="StarTech.com 10/100 VDSL2 Ethernet Extender Kit"/>
    <n v="399.54"/>
    <n v="2"/>
    <n v="-79.91"/>
  </r>
  <r>
    <d v="2015-05-26T00:00:00"/>
    <x v="1"/>
    <x v="4"/>
    <x v="255"/>
    <x v="0"/>
    <x v="1"/>
    <x v="5"/>
    <s v="Global Stack Chair with Arms, Black"/>
    <n v="104.93"/>
    <n v="5"/>
    <n v="-4.5"/>
  </r>
  <r>
    <d v="2015-05-28T00:00:00"/>
    <x v="1"/>
    <x v="4"/>
    <x v="646"/>
    <x v="22"/>
    <x v="0"/>
    <x v="4"/>
    <s v="Newell 311"/>
    <n v="6.63"/>
    <n v="3"/>
    <n v="1.79"/>
  </r>
  <r>
    <d v="2015-05-28T00:00:00"/>
    <x v="1"/>
    <x v="4"/>
    <x v="366"/>
    <x v="20"/>
    <x v="0"/>
    <x v="4"/>
    <s v="Boston 16701 Slimline Battery Pencil Sharpener"/>
    <n v="47.82"/>
    <n v="3"/>
    <n v="14.35"/>
  </r>
  <r>
    <d v="2015-05-28T00:00:00"/>
    <x v="1"/>
    <x v="4"/>
    <x v="366"/>
    <x v="20"/>
    <x v="0"/>
    <x v="1"/>
    <s v="Avery 494"/>
    <n v="13.05"/>
    <n v="5"/>
    <s v="6"/>
  </r>
  <r>
    <d v="2015-05-28T00:00:00"/>
    <x v="1"/>
    <x v="4"/>
    <x v="282"/>
    <x v="20"/>
    <x v="2"/>
    <x v="6"/>
    <s v="Panasonic Kx-TS550"/>
    <n v="45.99"/>
    <n v="1"/>
    <n v="13.34"/>
  </r>
  <r>
    <d v="2015-05-28T00:00:00"/>
    <x v="1"/>
    <x v="4"/>
    <x v="282"/>
    <x v="20"/>
    <x v="0"/>
    <x v="2"/>
    <s v="Hot File 7-Pocket, Floor Stand"/>
    <n v="535.41"/>
    <n v="3"/>
    <n v="160.62"/>
  </r>
  <r>
    <d v="2015-05-28T00:00:00"/>
    <x v="1"/>
    <x v="4"/>
    <x v="282"/>
    <x v="20"/>
    <x v="0"/>
    <x v="3"/>
    <s v="Acco Pressboard Covers with Storage Hooks, 9 1/2&quot; x 11&quot;, Executive Red"/>
    <n v="6.1"/>
    <n v="2"/>
    <n v="2.06"/>
  </r>
  <r>
    <d v="2015-05-28T00:00:00"/>
    <x v="1"/>
    <x v="4"/>
    <x v="282"/>
    <x v="20"/>
    <x v="0"/>
    <x v="0"/>
    <s v="Xerox 219"/>
    <n v="45.36"/>
    <n v="7"/>
    <n v="21.77"/>
  </r>
  <r>
    <d v="2015-05-28T00:00:00"/>
    <x v="1"/>
    <x v="4"/>
    <x v="335"/>
    <x v="37"/>
    <x v="0"/>
    <x v="2"/>
    <s v="Acco Perma 4000 Stacking Storage Drawers"/>
    <n v="16.239999999999998"/>
    <n v="1"/>
    <n v="2.44"/>
  </r>
  <r>
    <d v="2015-05-28T00:00:00"/>
    <x v="1"/>
    <x v="4"/>
    <x v="335"/>
    <x v="37"/>
    <x v="0"/>
    <x v="2"/>
    <s v="Personal Filing Tote with Lid, Black/Gray"/>
    <n v="77.55"/>
    <n v="5"/>
    <n v="21.71"/>
  </r>
  <r>
    <d v="2015-05-29T00:00:00"/>
    <x v="1"/>
    <x v="4"/>
    <x v="315"/>
    <x v="22"/>
    <x v="0"/>
    <x v="0"/>
    <s v="Xerox 1894"/>
    <n v="32.4"/>
    <n v="5"/>
    <n v="15.55"/>
  </r>
  <r>
    <d v="2015-05-29T00:00:00"/>
    <x v="1"/>
    <x v="4"/>
    <x v="315"/>
    <x v="22"/>
    <x v="0"/>
    <x v="2"/>
    <s v="Standard Rollaway File with Lock"/>
    <n v="540.57000000000005"/>
    <n v="3"/>
    <n v="140.55000000000001"/>
  </r>
  <r>
    <d v="2015-05-29T00:00:00"/>
    <x v="1"/>
    <x v="4"/>
    <x v="315"/>
    <x v="22"/>
    <x v="0"/>
    <x v="3"/>
    <s v="Avery Trapezoid Extra Heavy Duty 4&quot; Binders"/>
    <n v="167.76"/>
    <n v="5"/>
    <n v="62.91"/>
  </r>
  <r>
    <d v="2015-05-29T00:00:00"/>
    <x v="1"/>
    <x v="4"/>
    <x v="379"/>
    <x v="10"/>
    <x v="1"/>
    <x v="8"/>
    <s v="Tensor &quot;Hersey Kiss&quot; Styled Floor Lamp"/>
    <n v="41.57"/>
    <n v="4"/>
    <n v="-4.16"/>
  </r>
  <r>
    <d v="2015-05-29T00:00:00"/>
    <x v="1"/>
    <x v="4"/>
    <x v="379"/>
    <x v="10"/>
    <x v="1"/>
    <x v="5"/>
    <s v="Novimex Swivel Fabric Task Chair"/>
    <n v="317.06"/>
    <n v="3"/>
    <n v="-86.06"/>
  </r>
  <r>
    <d v="2015-05-29T00:00:00"/>
    <x v="1"/>
    <x v="4"/>
    <x v="379"/>
    <x v="10"/>
    <x v="0"/>
    <x v="7"/>
    <s v="Ideal Clamps"/>
    <n v="8.0399999999999991"/>
    <n v="5"/>
    <n v="2.91"/>
  </r>
  <r>
    <d v="2015-05-29T00:00:00"/>
    <x v="1"/>
    <x v="4"/>
    <x v="366"/>
    <x v="18"/>
    <x v="0"/>
    <x v="1"/>
    <s v="Avery 476"/>
    <n v="12.39"/>
    <n v="3"/>
    <n v="5.7"/>
  </r>
  <r>
    <d v="2015-05-29T00:00:00"/>
    <x v="1"/>
    <x v="4"/>
    <x v="570"/>
    <x v="10"/>
    <x v="0"/>
    <x v="0"/>
    <s v="Easy-staple paper"/>
    <n v="85.06"/>
    <n v="3"/>
    <n v="28.71"/>
  </r>
  <r>
    <d v="2015-05-30T00:00:00"/>
    <x v="1"/>
    <x v="4"/>
    <x v="647"/>
    <x v="20"/>
    <x v="2"/>
    <x v="6"/>
    <s v="RCA H5401RE1 DECT 6.0 4-Line Cordless Handset With Caller ID/Call Waiting"/>
    <n v="239.97"/>
    <n v="3"/>
    <n v="2.4"/>
  </r>
  <r>
    <d v="2015-05-30T00:00:00"/>
    <x v="1"/>
    <x v="4"/>
    <x v="647"/>
    <x v="20"/>
    <x v="0"/>
    <x v="12"/>
    <s v="Eureka The Boss Lite 10-Amp Upright Vacuum, Blue"/>
    <n v="160.32"/>
    <n v="2"/>
    <n v="44.89"/>
  </r>
  <r>
    <d v="2015-05-30T00:00:00"/>
    <x v="1"/>
    <x v="4"/>
    <x v="647"/>
    <x v="20"/>
    <x v="2"/>
    <x v="6"/>
    <s v="Plantronics MX500i Earset"/>
    <n v="128.85"/>
    <n v="3"/>
    <n v="3.87"/>
  </r>
  <r>
    <d v="2015-05-30T00:00:00"/>
    <x v="1"/>
    <x v="4"/>
    <x v="648"/>
    <x v="6"/>
    <x v="2"/>
    <x v="9"/>
    <s v="Imation Secure Drive + Hardware Encrypted USB flash drive - 16 GB"/>
    <n v="151.96"/>
    <n v="4"/>
    <n v="36.47"/>
  </r>
  <r>
    <d v="2015-05-31T00:00:00"/>
    <x v="1"/>
    <x v="4"/>
    <x v="153"/>
    <x v="3"/>
    <x v="0"/>
    <x v="0"/>
    <s v="Southworth 25% Cotton Antique Laid Paper &amp; Envelopes"/>
    <n v="58.38"/>
    <n v="7"/>
    <n v="26.27"/>
  </r>
  <r>
    <d v="2015-05-31T00:00:00"/>
    <x v="1"/>
    <x v="4"/>
    <x v="153"/>
    <x v="3"/>
    <x v="0"/>
    <x v="0"/>
    <s v="Xerox 1883"/>
    <n v="105.52"/>
    <n v="4"/>
    <n v="48.54"/>
  </r>
  <r>
    <d v="2015-05-31T00:00:00"/>
    <x v="1"/>
    <x v="4"/>
    <x v="153"/>
    <x v="3"/>
    <x v="0"/>
    <x v="2"/>
    <s v="Tenex Personal Project File with Scoop Front Design, Black"/>
    <n v="80.88"/>
    <n v="6"/>
    <n v="21.03"/>
  </r>
  <r>
    <d v="2015-05-31T00:00:00"/>
    <x v="1"/>
    <x v="4"/>
    <x v="90"/>
    <x v="37"/>
    <x v="1"/>
    <x v="8"/>
    <s v="3M Hangers With Command Adhesive"/>
    <n v="22.2"/>
    <n v="6"/>
    <n v="9.1"/>
  </r>
  <r>
    <d v="2015-05-31T00:00:00"/>
    <x v="1"/>
    <x v="4"/>
    <x v="51"/>
    <x v="27"/>
    <x v="1"/>
    <x v="11"/>
    <s v="O'Sullivan Living Dimensions 3-Shelf Bookcases"/>
    <n v="1406.86"/>
    <n v="7"/>
    <n v="140.69"/>
  </r>
  <r>
    <d v="2015-05-31T00:00:00"/>
    <x v="1"/>
    <x v="4"/>
    <x v="51"/>
    <x v="27"/>
    <x v="0"/>
    <x v="1"/>
    <s v="Self-Adhesive Removable Labels"/>
    <n v="15.75"/>
    <n v="5"/>
    <n v="7.56"/>
  </r>
  <r>
    <d v="2015-05-31T00:00:00"/>
    <x v="1"/>
    <x v="4"/>
    <x v="51"/>
    <x v="27"/>
    <x v="0"/>
    <x v="2"/>
    <s v="Fellowes Super Stor/Drawer Files"/>
    <n v="323.10000000000002"/>
    <n v="2"/>
    <n v="61.39"/>
  </r>
  <r>
    <d v="2015-05-31T00:00:00"/>
    <x v="1"/>
    <x v="4"/>
    <x v="649"/>
    <x v="28"/>
    <x v="1"/>
    <x v="5"/>
    <s v="Hon Pagoda Stacking Chairs"/>
    <n v="2567.84"/>
    <n v="8"/>
    <n v="770.35"/>
  </r>
  <r>
    <d v="2015-05-31T00:00:00"/>
    <x v="1"/>
    <x v="4"/>
    <x v="650"/>
    <x v="25"/>
    <x v="0"/>
    <x v="4"/>
    <s v="Newell 347"/>
    <n v="10.27"/>
    <n v="3"/>
    <n v="1.1599999999999999"/>
  </r>
  <r>
    <d v="2015-05-31T00:00:00"/>
    <x v="1"/>
    <x v="4"/>
    <x v="249"/>
    <x v="20"/>
    <x v="0"/>
    <x v="7"/>
    <s v="Bagged Rubber Bands"/>
    <n v="7.56"/>
    <n v="6"/>
    <n v="0.3"/>
  </r>
  <r>
    <d v="2015-05-31T00:00:00"/>
    <x v="1"/>
    <x v="4"/>
    <x v="362"/>
    <x v="1"/>
    <x v="0"/>
    <x v="1"/>
    <s v="Avery 501"/>
    <n v="5.9"/>
    <n v="2"/>
    <n v="1.99"/>
  </r>
  <r>
    <d v="2015-05-31T00:00:00"/>
    <x v="1"/>
    <x v="4"/>
    <x v="362"/>
    <x v="1"/>
    <x v="0"/>
    <x v="0"/>
    <s v="Xerox 1988"/>
    <n v="173.49"/>
    <n v="7"/>
    <n v="54.22"/>
  </r>
  <r>
    <d v="2015-05-31T00:00:00"/>
    <x v="1"/>
    <x v="4"/>
    <x v="362"/>
    <x v="1"/>
    <x v="1"/>
    <x v="8"/>
    <s v="Tenex Traditional Chairmats for Hard Floors, Average Lip, 36&quot; x 48&quot;"/>
    <n v="51.56"/>
    <n v="2"/>
    <n v="-61.87"/>
  </r>
  <r>
    <d v="2015-05-31T00:00:00"/>
    <x v="1"/>
    <x v="4"/>
    <x v="362"/>
    <x v="1"/>
    <x v="0"/>
    <x v="3"/>
    <s v="Storex Dura Pro Binders"/>
    <n v="3.56"/>
    <n v="3"/>
    <n v="-6.24"/>
  </r>
  <r>
    <d v="2015-05-31T00:00:00"/>
    <x v="1"/>
    <x v="4"/>
    <x v="551"/>
    <x v="23"/>
    <x v="0"/>
    <x v="0"/>
    <s v="Xerox 1889"/>
    <n v="274.8"/>
    <n v="5"/>
    <n v="134.65"/>
  </r>
  <r>
    <d v="2015-05-31T00:00:00"/>
    <x v="1"/>
    <x v="4"/>
    <x v="551"/>
    <x v="23"/>
    <x v="0"/>
    <x v="2"/>
    <s v="Fellowes Mobile File Cart, Black"/>
    <n v="62.18"/>
    <n v="1"/>
    <n v="16.79"/>
  </r>
  <r>
    <d v="2015-05-31T00:00:00"/>
    <x v="1"/>
    <x v="4"/>
    <x v="551"/>
    <x v="23"/>
    <x v="1"/>
    <x v="8"/>
    <s v="Eldon Image Series Black Desk Accessories"/>
    <n v="8.2799999999999994"/>
    <n v="2"/>
    <n v="2.98"/>
  </r>
  <r>
    <d v="2015-06-01T00:00:00"/>
    <x v="1"/>
    <x v="5"/>
    <x v="124"/>
    <x v="0"/>
    <x v="0"/>
    <x v="3"/>
    <s v="Avery Poly Binder Pockets"/>
    <n v="5.73"/>
    <n v="8"/>
    <n v="-9.16"/>
  </r>
  <r>
    <d v="2015-06-01T00:00:00"/>
    <x v="1"/>
    <x v="5"/>
    <x v="124"/>
    <x v="0"/>
    <x v="0"/>
    <x v="0"/>
    <s v="Xerox 1928"/>
    <n v="42.24"/>
    <n v="10"/>
    <n v="13.2"/>
  </r>
  <r>
    <d v="2015-06-01T00:00:00"/>
    <x v="1"/>
    <x v="5"/>
    <x v="63"/>
    <x v="14"/>
    <x v="2"/>
    <x v="6"/>
    <s v="Polycom CX300 Desktop Phone USB VoIP phone"/>
    <n v="299.98"/>
    <n v="2"/>
    <n v="83.99"/>
  </r>
  <r>
    <d v="2015-06-01T00:00:00"/>
    <x v="1"/>
    <x v="5"/>
    <x v="63"/>
    <x v="14"/>
    <x v="0"/>
    <x v="3"/>
    <s v="Catalog Binders with Expanding Posts"/>
    <n v="403.68"/>
    <n v="6"/>
    <n v="181.66"/>
  </r>
  <r>
    <d v="2015-06-01T00:00:00"/>
    <x v="1"/>
    <x v="5"/>
    <x v="63"/>
    <x v="14"/>
    <x v="2"/>
    <x v="6"/>
    <s v="iKross Bluetooth Portable Keyboard + Cell Phone Stand Holder + Brush for Apple iPhone 5S 5C 5, 4S 4"/>
    <n v="41.9"/>
    <n v="2"/>
    <n v="11.73"/>
  </r>
  <r>
    <d v="2015-06-01T00:00:00"/>
    <x v="1"/>
    <x v="5"/>
    <x v="63"/>
    <x v="14"/>
    <x v="0"/>
    <x v="1"/>
    <s v="Avery 491"/>
    <n v="28.91"/>
    <n v="7"/>
    <n v="13.3"/>
  </r>
  <r>
    <d v="2015-06-01T00:00:00"/>
    <x v="1"/>
    <x v="5"/>
    <x v="651"/>
    <x v="3"/>
    <x v="0"/>
    <x v="0"/>
    <s v="Adams Telephone Message Book W/Dividers/Space For Phone Numbers, 5 1/4&quot;X8 1/2&quot;, 300/Messages"/>
    <n v="11.76"/>
    <n v="2"/>
    <n v="5.76"/>
  </r>
  <r>
    <d v="2015-06-04T00:00:00"/>
    <x v="1"/>
    <x v="5"/>
    <x v="172"/>
    <x v="22"/>
    <x v="0"/>
    <x v="1"/>
    <s v="Avery 501"/>
    <n v="7.38"/>
    <n v="2"/>
    <n v="3.47"/>
  </r>
  <r>
    <d v="2015-06-04T00:00:00"/>
    <x v="1"/>
    <x v="5"/>
    <x v="172"/>
    <x v="22"/>
    <x v="0"/>
    <x v="4"/>
    <s v="Binney &amp; Smith Crayola Metallic Colored Pencils, 8-Color Set"/>
    <n v="9.26"/>
    <n v="2"/>
    <n v="3.06"/>
  </r>
  <r>
    <d v="2015-06-04T00:00:00"/>
    <x v="1"/>
    <x v="5"/>
    <x v="492"/>
    <x v="20"/>
    <x v="0"/>
    <x v="0"/>
    <s v="Wirebound Message Books, Two 4 1/4&quot; x 5&quot; Forms per Page"/>
    <n v="30.44"/>
    <n v="4"/>
    <n v="14.31"/>
  </r>
  <r>
    <d v="2015-06-04T00:00:00"/>
    <x v="1"/>
    <x v="5"/>
    <x v="492"/>
    <x v="20"/>
    <x v="1"/>
    <x v="8"/>
    <s v="Executive Impressions 10&quot; Spectator Wall Clock"/>
    <n v="35.28"/>
    <n v="3"/>
    <s v="12"/>
  </r>
  <r>
    <d v="2015-06-04T00:00:00"/>
    <x v="1"/>
    <x v="5"/>
    <x v="652"/>
    <x v="3"/>
    <x v="2"/>
    <x v="9"/>
    <s v="Logitech Wireless Anywhere Mouse MX for PC and Mac"/>
    <n v="119.98"/>
    <n v="2"/>
    <n v="35.99"/>
  </r>
  <r>
    <d v="2015-06-04T00:00:00"/>
    <x v="1"/>
    <x v="5"/>
    <x v="652"/>
    <x v="3"/>
    <x v="2"/>
    <x v="9"/>
    <s v="Logitech Z-906 Speaker sys - home theater - 5.1-CH"/>
    <n v="989.97"/>
    <n v="3"/>
    <n v="395.99"/>
  </r>
  <r>
    <d v="2015-06-05T00:00:00"/>
    <x v="1"/>
    <x v="5"/>
    <x v="615"/>
    <x v="20"/>
    <x v="1"/>
    <x v="5"/>
    <s v="Hon Every-Day Series Multi-Task Chairs"/>
    <n v="1522.64"/>
    <n v="9"/>
    <n v="169.18"/>
  </r>
  <r>
    <d v="2015-06-05T00:00:00"/>
    <x v="1"/>
    <x v="5"/>
    <x v="653"/>
    <x v="24"/>
    <x v="0"/>
    <x v="0"/>
    <s v="Xerox 1981"/>
    <n v="10.56"/>
    <n v="2"/>
    <n v="4.75"/>
  </r>
  <r>
    <d v="2015-06-07T00:00:00"/>
    <x v="1"/>
    <x v="5"/>
    <x v="654"/>
    <x v="3"/>
    <x v="0"/>
    <x v="3"/>
    <s v="3-ring staple pack"/>
    <n v="7.52"/>
    <n v="5"/>
    <n v="2.63"/>
  </r>
  <r>
    <d v="2015-06-07T00:00:00"/>
    <x v="1"/>
    <x v="5"/>
    <x v="198"/>
    <x v="2"/>
    <x v="0"/>
    <x v="3"/>
    <s v="Aluminum Screw Posts"/>
    <n v="18.309999999999999"/>
    <n v="4"/>
    <n v="-12.21"/>
  </r>
  <r>
    <d v="2015-06-07T00:00:00"/>
    <x v="1"/>
    <x v="5"/>
    <x v="198"/>
    <x v="2"/>
    <x v="0"/>
    <x v="0"/>
    <s v="Xerox 200"/>
    <n v="25.92"/>
    <n v="5"/>
    <n v="9.07"/>
  </r>
  <r>
    <d v="2015-06-07T00:00:00"/>
    <x v="1"/>
    <x v="5"/>
    <x v="198"/>
    <x v="2"/>
    <x v="0"/>
    <x v="4"/>
    <s v="Avery Fluorescent Highlighter Four-Color Set"/>
    <n v="8.02"/>
    <n v="3"/>
    <s v="1"/>
  </r>
  <r>
    <d v="2015-06-08T00:00:00"/>
    <x v="1"/>
    <x v="5"/>
    <x v="585"/>
    <x v="1"/>
    <x v="2"/>
    <x v="9"/>
    <s v="Maxell 4.7GB DVD+R 5/Pack"/>
    <n v="2.38"/>
    <n v="3"/>
    <n v="0.74"/>
  </r>
  <r>
    <d v="2015-06-08T00:00:00"/>
    <x v="1"/>
    <x v="5"/>
    <x v="585"/>
    <x v="1"/>
    <x v="0"/>
    <x v="12"/>
    <s v="Hoover Shoulder Vac Commercial Portable Vacuum"/>
    <n v="143.13"/>
    <n v="2"/>
    <n v="-393.6"/>
  </r>
  <r>
    <d v="2015-06-08T00:00:00"/>
    <x v="1"/>
    <x v="5"/>
    <x v="597"/>
    <x v="16"/>
    <x v="0"/>
    <x v="0"/>
    <s v="Xerox 1951"/>
    <n v="173.49"/>
    <n v="7"/>
    <n v="54.22"/>
  </r>
  <r>
    <d v="2015-06-08T00:00:00"/>
    <x v="1"/>
    <x v="5"/>
    <x v="597"/>
    <x v="16"/>
    <x v="0"/>
    <x v="2"/>
    <s v="Fellowes Super Stor/Drawer Files"/>
    <n v="516.96"/>
    <n v="4"/>
    <n v="-6.46"/>
  </r>
  <r>
    <d v="2015-06-08T00:00:00"/>
    <x v="1"/>
    <x v="5"/>
    <x v="597"/>
    <x v="16"/>
    <x v="1"/>
    <x v="8"/>
    <s v="Advantus Employee of the Month Certificate Frame, 11 x 13-1/2"/>
    <n v="173.21"/>
    <n v="7"/>
    <n v="45.47"/>
  </r>
  <r>
    <d v="2015-06-08T00:00:00"/>
    <x v="1"/>
    <x v="5"/>
    <x v="597"/>
    <x v="16"/>
    <x v="0"/>
    <x v="4"/>
    <s v="Newell 344"/>
    <n v="4.45"/>
    <n v="2"/>
    <n v="0.33"/>
  </r>
  <r>
    <d v="2015-06-08T00:00:00"/>
    <x v="1"/>
    <x v="5"/>
    <x v="597"/>
    <x v="16"/>
    <x v="0"/>
    <x v="1"/>
    <s v="Smead Alpha-Z Color-Coded Name Labels First Letter Starter Set"/>
    <s v="9"/>
    <n v="3"/>
    <n v="3.15"/>
  </r>
  <r>
    <d v="2015-06-08T00:00:00"/>
    <x v="1"/>
    <x v="5"/>
    <x v="597"/>
    <x v="16"/>
    <x v="0"/>
    <x v="0"/>
    <s v="Xerox 1963"/>
    <n v="42.24"/>
    <n v="10"/>
    <n v="13.2"/>
  </r>
  <r>
    <d v="2015-06-08T00:00:00"/>
    <x v="1"/>
    <x v="5"/>
    <x v="597"/>
    <x v="16"/>
    <x v="0"/>
    <x v="3"/>
    <s v="Premier Elliptical Ring Binder, Black"/>
    <n v="18.260000000000002"/>
    <n v="2"/>
    <n v="-13.39"/>
  </r>
  <r>
    <d v="2015-06-09T00:00:00"/>
    <x v="1"/>
    <x v="5"/>
    <x v="408"/>
    <x v="6"/>
    <x v="0"/>
    <x v="3"/>
    <s v="Vinyl Sectional Post Binders"/>
    <n v="113.1"/>
    <n v="3"/>
    <n v="56.55"/>
  </r>
  <r>
    <d v="2015-06-09T00:00:00"/>
    <x v="1"/>
    <x v="5"/>
    <x v="180"/>
    <x v="14"/>
    <x v="0"/>
    <x v="0"/>
    <s v="Xerox 1995"/>
    <n v="12.96"/>
    <n v="2"/>
    <n v="6.22"/>
  </r>
  <r>
    <d v="2015-06-09T00:00:00"/>
    <x v="1"/>
    <x v="5"/>
    <x v="120"/>
    <x v="34"/>
    <x v="1"/>
    <x v="8"/>
    <s v="Luxo Adjustable Task Clamp Lamp"/>
    <n v="355.36"/>
    <n v="4"/>
    <n v="92.39"/>
  </r>
  <r>
    <d v="2015-06-09T00:00:00"/>
    <x v="1"/>
    <x v="5"/>
    <x v="120"/>
    <x v="34"/>
    <x v="2"/>
    <x v="6"/>
    <s v="Dexim XPower Skin Super-Thin Power Case for iPhone 5 - Black"/>
    <n v="140.38"/>
    <n v="3"/>
    <n v="8.77"/>
  </r>
  <r>
    <d v="2015-06-09T00:00:00"/>
    <x v="1"/>
    <x v="5"/>
    <x v="655"/>
    <x v="16"/>
    <x v="0"/>
    <x v="3"/>
    <s v="Green Canvas Binder for 8-1/2&quot; x 14&quot; Sheets"/>
    <n v="64.2"/>
    <n v="5"/>
    <n v="-42.8"/>
  </r>
  <r>
    <d v="2015-06-09T00:00:00"/>
    <x v="1"/>
    <x v="5"/>
    <x v="655"/>
    <x v="16"/>
    <x v="0"/>
    <x v="3"/>
    <s v="Wilson Jones Elliptical Ring 3 1/2&quot; Capacity Binders, 800 sheets"/>
    <n v="38.520000000000003"/>
    <n v="3"/>
    <n v="-26.96"/>
  </r>
  <r>
    <d v="2015-06-09T00:00:00"/>
    <x v="1"/>
    <x v="5"/>
    <x v="655"/>
    <x v="16"/>
    <x v="2"/>
    <x v="9"/>
    <s v="Logitech Keyboard K120"/>
    <n v="72.599999999999994"/>
    <n v="5"/>
    <n v="-8.17"/>
  </r>
  <r>
    <d v="2015-06-11T00:00:00"/>
    <x v="1"/>
    <x v="5"/>
    <x v="12"/>
    <x v="8"/>
    <x v="2"/>
    <x v="9"/>
    <s v="Kingston Digital DataTraveler 16GB USB 2.0"/>
    <n v="53.7"/>
    <n v="6"/>
    <n v="10.199999999999999"/>
  </r>
  <r>
    <d v="2015-06-11T00:00:00"/>
    <x v="1"/>
    <x v="5"/>
    <x v="12"/>
    <x v="8"/>
    <x v="0"/>
    <x v="3"/>
    <s v="SlimView Poly Binder, 3/8&quot;"/>
    <n v="36.26"/>
    <n v="7"/>
    <n v="16.68"/>
  </r>
  <r>
    <d v="2015-06-11T00:00:00"/>
    <x v="1"/>
    <x v="5"/>
    <x v="12"/>
    <x v="8"/>
    <x v="0"/>
    <x v="4"/>
    <s v="Boston Electric Pencil Sharpener, Model 1818, Charcoal Black"/>
    <n v="56.3"/>
    <n v="2"/>
    <n v="15.76"/>
  </r>
  <r>
    <d v="2015-06-11T00:00:00"/>
    <x v="1"/>
    <x v="5"/>
    <x v="12"/>
    <x v="8"/>
    <x v="0"/>
    <x v="0"/>
    <s v="Xerox 222"/>
    <n v="32.4"/>
    <n v="5"/>
    <n v="15.55"/>
  </r>
  <r>
    <d v="2015-06-11T00:00:00"/>
    <x v="1"/>
    <x v="5"/>
    <x v="12"/>
    <x v="8"/>
    <x v="1"/>
    <x v="8"/>
    <s v="DAX Clear Channel Poster Frame"/>
    <n v="29.16"/>
    <n v="2"/>
    <n v="10.79"/>
  </r>
  <r>
    <d v="2015-06-11T00:00:00"/>
    <x v="1"/>
    <x v="5"/>
    <x v="458"/>
    <x v="16"/>
    <x v="1"/>
    <x v="5"/>
    <s v="Hon 2090 Pillow Soft Series Mid Back Swivel/Tilt Chairs"/>
    <n v="1123.92"/>
    <n v="5"/>
    <n v="-182.64"/>
  </r>
  <r>
    <d v="2015-06-11T00:00:00"/>
    <x v="1"/>
    <x v="5"/>
    <x v="458"/>
    <x v="16"/>
    <x v="2"/>
    <x v="6"/>
    <s v="Cisco SPA301"/>
    <n v="249.58"/>
    <n v="2"/>
    <n v="31.2"/>
  </r>
  <r>
    <d v="2015-06-11T00:00:00"/>
    <x v="1"/>
    <x v="5"/>
    <x v="458"/>
    <x v="16"/>
    <x v="1"/>
    <x v="8"/>
    <s v="Seth Thomas 8 1/2&quot; Cubicle Clock"/>
    <n v="48.67"/>
    <n v="3"/>
    <n v="7.3"/>
  </r>
  <r>
    <d v="2015-06-11T00:00:00"/>
    <x v="1"/>
    <x v="5"/>
    <x v="458"/>
    <x v="16"/>
    <x v="0"/>
    <x v="4"/>
    <s v="Hunt PowerHouse Electric Pencil Sharpener, Blue"/>
    <n v="60.77"/>
    <n v="2"/>
    <n v="7.6"/>
  </r>
  <r>
    <d v="2015-06-11T00:00:00"/>
    <x v="1"/>
    <x v="5"/>
    <x v="458"/>
    <x v="16"/>
    <x v="0"/>
    <x v="3"/>
    <s v="Ibico Laser Imprintable Binding System Covers"/>
    <n v="78.599999999999994"/>
    <n v="5"/>
    <n v="-62.88"/>
  </r>
  <r>
    <d v="2015-06-11T00:00:00"/>
    <x v="1"/>
    <x v="5"/>
    <x v="458"/>
    <x v="16"/>
    <x v="0"/>
    <x v="3"/>
    <s v="GBC Standard Plastic Binding Systems' Combs"/>
    <n v="3.77"/>
    <n v="2"/>
    <n v="-3.14"/>
  </r>
  <r>
    <d v="2015-06-11T00:00:00"/>
    <x v="1"/>
    <x v="5"/>
    <x v="458"/>
    <x v="16"/>
    <x v="0"/>
    <x v="2"/>
    <s v="Tennsco 16-Compartment Lockers with Coat Rack"/>
    <n v="1036.6199999999999"/>
    <n v="2"/>
    <n v="51.83"/>
  </r>
  <r>
    <d v="2015-06-11T00:00:00"/>
    <x v="1"/>
    <x v="5"/>
    <x v="458"/>
    <x v="16"/>
    <x v="0"/>
    <x v="2"/>
    <s v="Fellowes High-Stak Drawer Files"/>
    <n v="563.80999999999995"/>
    <n v="4"/>
    <n v="21.14"/>
  </r>
  <r>
    <d v="2015-06-12T00:00:00"/>
    <x v="1"/>
    <x v="5"/>
    <x v="656"/>
    <x v="2"/>
    <x v="0"/>
    <x v="0"/>
    <s v="Xerox 1997"/>
    <n v="20.74"/>
    <n v="4"/>
    <n v="7.26"/>
  </r>
  <r>
    <d v="2015-06-12T00:00:00"/>
    <x v="1"/>
    <x v="5"/>
    <x v="656"/>
    <x v="2"/>
    <x v="1"/>
    <x v="8"/>
    <s v="DataProducts Ampli Magnifier Task Lamp, Black,"/>
    <n v="43.3"/>
    <n v="2"/>
    <n v="4.33"/>
  </r>
  <r>
    <d v="2015-06-12T00:00:00"/>
    <x v="1"/>
    <x v="5"/>
    <x v="224"/>
    <x v="7"/>
    <x v="0"/>
    <x v="2"/>
    <s v="Perma STOR-ALL Hanging File Box, 13 1/8&quot;W x 12 1/4&quot;D x 10 1/2&quot;H"/>
    <n v="29.9"/>
    <n v="5"/>
    <n v="5.08"/>
  </r>
  <r>
    <d v="2015-06-12T00:00:00"/>
    <x v="1"/>
    <x v="5"/>
    <x v="657"/>
    <x v="16"/>
    <x v="2"/>
    <x v="6"/>
    <s v="Speck Products Candyshell Flip Case"/>
    <n v="55.98"/>
    <n v="2"/>
    <n v="4.2"/>
  </r>
  <r>
    <d v="2015-06-12T00:00:00"/>
    <x v="1"/>
    <x v="5"/>
    <x v="381"/>
    <x v="18"/>
    <x v="0"/>
    <x v="2"/>
    <s v="Recycled Eldon Regeneration Jumbo File"/>
    <n v="24.56"/>
    <n v="2"/>
    <n v="6.88"/>
  </r>
  <r>
    <d v="2015-06-13T00:00:00"/>
    <x v="1"/>
    <x v="5"/>
    <x v="612"/>
    <x v="3"/>
    <x v="0"/>
    <x v="3"/>
    <s v="Aluminum Screw Posts"/>
    <n v="36.619999999999997"/>
    <n v="3"/>
    <n v="13.73"/>
  </r>
  <r>
    <d v="2015-06-13T00:00:00"/>
    <x v="1"/>
    <x v="5"/>
    <x v="526"/>
    <x v="33"/>
    <x v="0"/>
    <x v="4"/>
    <s v="Newell 31"/>
    <n v="24.78"/>
    <n v="6"/>
    <n v="6.94"/>
  </r>
  <r>
    <d v="2015-06-13T00:00:00"/>
    <x v="1"/>
    <x v="5"/>
    <x v="526"/>
    <x v="33"/>
    <x v="0"/>
    <x v="3"/>
    <s v="Avery Heavy-Duty EZD View Binder with Locking Rings"/>
    <n v="19.14"/>
    <n v="3"/>
    <n v="8.8000000000000007"/>
  </r>
  <r>
    <d v="2015-06-13T00:00:00"/>
    <x v="1"/>
    <x v="5"/>
    <x v="526"/>
    <x v="33"/>
    <x v="2"/>
    <x v="16"/>
    <s v="Brother DCP1000 Digital 3 in 1 Multifunction Machine"/>
    <n v="899.97"/>
    <n v="3"/>
    <n v="314.99"/>
  </r>
  <r>
    <d v="2015-06-13T00:00:00"/>
    <x v="1"/>
    <x v="5"/>
    <x v="526"/>
    <x v="33"/>
    <x v="0"/>
    <x v="0"/>
    <s v="Xerox 204"/>
    <n v="32.4"/>
    <n v="5"/>
    <n v="15.55"/>
  </r>
  <r>
    <d v="2015-06-13T00:00:00"/>
    <x v="1"/>
    <x v="5"/>
    <x v="577"/>
    <x v="41"/>
    <x v="0"/>
    <x v="3"/>
    <s v="ACCOHIDE 3-Ring Binder, Blue, 1&quot;"/>
    <n v="8.26"/>
    <n v="2"/>
    <n v="3.88"/>
  </r>
  <r>
    <d v="2015-06-13T00:00:00"/>
    <x v="1"/>
    <x v="5"/>
    <x v="577"/>
    <x v="41"/>
    <x v="0"/>
    <x v="3"/>
    <s v="Recycled Easel Ring Binders"/>
    <n v="29.84"/>
    <n v="2"/>
    <n v="13.43"/>
  </r>
  <r>
    <d v="2015-06-13T00:00:00"/>
    <x v="1"/>
    <x v="5"/>
    <x v="577"/>
    <x v="41"/>
    <x v="2"/>
    <x v="9"/>
    <s v="Lenovo 17-Key USB Numeric Keypad"/>
    <n v="67.98"/>
    <n v="2"/>
    <n v="14.96"/>
  </r>
  <r>
    <d v="2015-06-13T00:00:00"/>
    <x v="1"/>
    <x v="5"/>
    <x v="302"/>
    <x v="4"/>
    <x v="0"/>
    <x v="0"/>
    <s v="Xerox 202"/>
    <n v="6.48"/>
    <n v="1"/>
    <n v="3.11"/>
  </r>
  <r>
    <d v="2015-06-13T00:00:00"/>
    <x v="1"/>
    <x v="5"/>
    <x v="658"/>
    <x v="10"/>
    <x v="0"/>
    <x v="4"/>
    <s v="Newell 320"/>
    <n v="3.42"/>
    <n v="1"/>
    <n v="0.3"/>
  </r>
  <r>
    <d v="2015-06-14T00:00:00"/>
    <x v="1"/>
    <x v="5"/>
    <x v="525"/>
    <x v="2"/>
    <x v="1"/>
    <x v="8"/>
    <s v="Eldon Expressions Punched Metal &amp; Wood Desk Accessories, Pewter &amp; Cherry"/>
    <n v="51.07"/>
    <n v="6"/>
    <n v="5.1100000000000003"/>
  </r>
  <r>
    <d v="2015-06-15T00:00:00"/>
    <x v="1"/>
    <x v="5"/>
    <x v="184"/>
    <x v="12"/>
    <x v="0"/>
    <x v="0"/>
    <s v="Xerox 1895"/>
    <n v="9.57"/>
    <n v="2"/>
    <n v="2.99"/>
  </r>
  <r>
    <d v="2015-06-15T00:00:00"/>
    <x v="1"/>
    <x v="5"/>
    <x v="184"/>
    <x v="12"/>
    <x v="0"/>
    <x v="2"/>
    <s v="Belkin 19&quot; Vented Equipment Shelf, Black"/>
    <n v="82.37"/>
    <n v="2"/>
    <n v="-19.559999999999999"/>
  </r>
  <r>
    <d v="2015-06-15T00:00:00"/>
    <x v="1"/>
    <x v="5"/>
    <x v="184"/>
    <x v="12"/>
    <x v="1"/>
    <x v="8"/>
    <s v="Eldon &quot;L&quot; Workstation Diamond Chairmat"/>
    <n v="364.7"/>
    <n v="6"/>
    <n v="-36.47"/>
  </r>
  <r>
    <d v="2015-06-15T00:00:00"/>
    <x v="1"/>
    <x v="5"/>
    <x v="184"/>
    <x v="12"/>
    <x v="1"/>
    <x v="8"/>
    <s v="DAX Copper Panel Document Frame, 5 x 7 Size"/>
    <n v="40.26"/>
    <n v="4"/>
    <n v="11.07"/>
  </r>
  <r>
    <d v="2015-06-15T00:00:00"/>
    <x v="1"/>
    <x v="5"/>
    <x v="482"/>
    <x v="16"/>
    <x v="2"/>
    <x v="9"/>
    <s v="Belkin Standard 104 key USB Keyboard"/>
    <n v="11.67"/>
    <n v="1"/>
    <n v="-0.73"/>
  </r>
  <r>
    <d v="2015-06-15T00:00:00"/>
    <x v="1"/>
    <x v="5"/>
    <x v="271"/>
    <x v="3"/>
    <x v="2"/>
    <x v="6"/>
    <s v="Jabra SPEAK 410"/>
    <n v="225.58"/>
    <n v="3"/>
    <n v="22.56"/>
  </r>
  <r>
    <d v="2015-06-16T00:00:00"/>
    <x v="1"/>
    <x v="5"/>
    <x v="300"/>
    <x v="2"/>
    <x v="0"/>
    <x v="10"/>
    <s v="Peel &amp; Seel Envelopes"/>
    <n v="6.21"/>
    <n v="2"/>
    <n v="2.17"/>
  </r>
  <r>
    <d v="2015-06-16T00:00:00"/>
    <x v="1"/>
    <x v="5"/>
    <x v="3"/>
    <x v="0"/>
    <x v="0"/>
    <x v="10"/>
    <s v="Staple envelope"/>
    <n v="28.75"/>
    <n v="3"/>
    <n v="9.34"/>
  </r>
  <r>
    <d v="2015-06-16T00:00:00"/>
    <x v="1"/>
    <x v="5"/>
    <x v="3"/>
    <x v="0"/>
    <x v="0"/>
    <x v="0"/>
    <s v="Xerox 188"/>
    <n v="27.22"/>
    <n v="3"/>
    <n v="9.8699999999999992"/>
  </r>
  <r>
    <d v="2015-06-16T00:00:00"/>
    <x v="1"/>
    <x v="5"/>
    <x v="3"/>
    <x v="0"/>
    <x v="1"/>
    <x v="5"/>
    <s v="Office Star - Contemporary Swivel Chair with Padded Adjustable Arms and Flex Back"/>
    <n v="197.37"/>
    <n v="2"/>
    <n v="-25.38"/>
  </r>
  <r>
    <d v="2015-06-16T00:00:00"/>
    <x v="1"/>
    <x v="5"/>
    <x v="164"/>
    <x v="20"/>
    <x v="0"/>
    <x v="3"/>
    <s v="Fellowes PB500 Electric Punch Plastic Comb Binding Machine with Manual Bind"/>
    <n v="3050.38"/>
    <n v="3"/>
    <n v="1143.8900000000001"/>
  </r>
  <r>
    <d v="2015-06-16T00:00:00"/>
    <x v="1"/>
    <x v="5"/>
    <x v="164"/>
    <x v="20"/>
    <x v="2"/>
    <x v="6"/>
    <s v="RCA Visys Integrated PBX 8-Line Router"/>
    <n v="133.97999999999999"/>
    <n v="2"/>
    <n v="33.5"/>
  </r>
  <r>
    <d v="2015-06-18T00:00:00"/>
    <x v="1"/>
    <x v="5"/>
    <x v="659"/>
    <x v="12"/>
    <x v="0"/>
    <x v="0"/>
    <s v="Xerox 1922"/>
    <n v="11.95"/>
    <n v="3"/>
    <n v="4.33"/>
  </r>
  <r>
    <d v="2015-06-18T00:00:00"/>
    <x v="1"/>
    <x v="5"/>
    <x v="659"/>
    <x v="12"/>
    <x v="0"/>
    <x v="3"/>
    <s v="Peel &amp; Stick Add-On Corner Pockets"/>
    <n v="4.54"/>
    <n v="7"/>
    <n v="-3.33"/>
  </r>
  <r>
    <d v="2015-06-18T00:00:00"/>
    <x v="1"/>
    <x v="5"/>
    <x v="659"/>
    <x v="12"/>
    <x v="0"/>
    <x v="3"/>
    <s v="Aluminum Screw Posts"/>
    <n v="9.16"/>
    <n v="2"/>
    <n v="-6.1"/>
  </r>
  <r>
    <d v="2015-06-18T00:00:00"/>
    <x v="1"/>
    <x v="5"/>
    <x v="659"/>
    <x v="12"/>
    <x v="1"/>
    <x v="8"/>
    <s v="Flat Face Poster Frame"/>
    <n v="75.36"/>
    <n v="5"/>
    <n v="20.72"/>
  </r>
  <r>
    <d v="2015-06-18T00:00:00"/>
    <x v="1"/>
    <x v="5"/>
    <x v="100"/>
    <x v="3"/>
    <x v="0"/>
    <x v="4"/>
    <s v="BOSTON Ranger #55 Pencil Sharpener, Black"/>
    <n v="51.98"/>
    <n v="2"/>
    <n v="15.07"/>
  </r>
  <r>
    <d v="2015-06-18T00:00:00"/>
    <x v="1"/>
    <x v="5"/>
    <x v="535"/>
    <x v="16"/>
    <x v="0"/>
    <x v="4"/>
    <s v="Dixon Prang Watercolor Pencils, 10-Color Set with Brush"/>
    <n v="13.63"/>
    <n v="4"/>
    <n v="3.58"/>
  </r>
  <r>
    <d v="2015-06-18T00:00:00"/>
    <x v="1"/>
    <x v="5"/>
    <x v="625"/>
    <x v="15"/>
    <x v="0"/>
    <x v="3"/>
    <s v="Avery Self-Adhesive Photo Pockets for Polaroid Photos"/>
    <n v="6.13"/>
    <n v="3"/>
    <n v="-4.49"/>
  </r>
  <r>
    <d v="2015-06-18T00:00:00"/>
    <x v="1"/>
    <x v="5"/>
    <x v="625"/>
    <x v="15"/>
    <x v="1"/>
    <x v="5"/>
    <s v="Global Leather Highback Executive Chair with Pneumatic Height Adjustment, Black"/>
    <n v="643.14"/>
    <n v="4"/>
    <n v="56.27"/>
  </r>
  <r>
    <d v="2015-06-18T00:00:00"/>
    <x v="1"/>
    <x v="5"/>
    <x v="625"/>
    <x v="15"/>
    <x v="0"/>
    <x v="0"/>
    <s v="Xerox 21"/>
    <n v="20.74"/>
    <n v="4"/>
    <n v="7.26"/>
  </r>
  <r>
    <d v="2015-06-18T00:00:00"/>
    <x v="1"/>
    <x v="5"/>
    <x v="348"/>
    <x v="6"/>
    <x v="1"/>
    <x v="8"/>
    <s v="Seth Thomas 8 1/2&quot; Cubicle Clock"/>
    <n v="60.84"/>
    <n v="3"/>
    <n v="19.47"/>
  </r>
  <r>
    <d v="2015-06-18T00:00:00"/>
    <x v="1"/>
    <x v="5"/>
    <x v="348"/>
    <x v="6"/>
    <x v="0"/>
    <x v="2"/>
    <s v="Tennsco Double-Tier Lockers"/>
    <n v="450.04"/>
    <n v="2"/>
    <n v="58.51"/>
  </r>
  <r>
    <d v="2015-06-18T00:00:00"/>
    <x v="1"/>
    <x v="5"/>
    <x v="348"/>
    <x v="6"/>
    <x v="0"/>
    <x v="3"/>
    <s v="Wilson Jones International Size A4 Ring Binders"/>
    <n v="34.6"/>
    <n v="2"/>
    <n v="16.61"/>
  </r>
  <r>
    <d v="2015-06-18T00:00:00"/>
    <x v="1"/>
    <x v="5"/>
    <x v="348"/>
    <x v="6"/>
    <x v="2"/>
    <x v="6"/>
    <s v="Cisco SPA301"/>
    <n v="467.97"/>
    <n v="3"/>
    <n v="140.38999999999999"/>
  </r>
  <r>
    <d v="2015-06-18T00:00:00"/>
    <x v="1"/>
    <x v="5"/>
    <x v="348"/>
    <x v="6"/>
    <x v="0"/>
    <x v="3"/>
    <s v="JM Magazine Binder"/>
    <n v="33.020000000000003"/>
    <n v="2"/>
    <n v="15.85"/>
  </r>
  <r>
    <d v="2015-06-19T00:00:00"/>
    <x v="1"/>
    <x v="5"/>
    <x v="564"/>
    <x v="3"/>
    <x v="1"/>
    <x v="8"/>
    <s v="Eldon 200 Class Desk Accessories"/>
    <n v="12.56"/>
    <n v="2"/>
    <n v="4.0199999999999996"/>
  </r>
  <r>
    <d v="2015-06-19T00:00:00"/>
    <x v="1"/>
    <x v="5"/>
    <x v="564"/>
    <x v="3"/>
    <x v="0"/>
    <x v="0"/>
    <s v="Xerox 231"/>
    <n v="6.48"/>
    <n v="1"/>
    <n v="3.11"/>
  </r>
  <r>
    <d v="2015-06-19T00:00:00"/>
    <x v="1"/>
    <x v="5"/>
    <x v="564"/>
    <x v="3"/>
    <x v="0"/>
    <x v="10"/>
    <s v="Cameo Buff Policy Envelopes"/>
    <n v="186.69"/>
    <n v="3"/>
    <n v="87.74"/>
  </r>
  <r>
    <d v="2015-06-19T00:00:00"/>
    <x v="1"/>
    <x v="5"/>
    <x v="5"/>
    <x v="0"/>
    <x v="0"/>
    <x v="3"/>
    <s v="GBC White Gloss Covers, Plain Front"/>
    <n v="5.79"/>
    <n v="2"/>
    <n v="-9.56"/>
  </r>
  <r>
    <d v="2015-06-19T00:00:00"/>
    <x v="1"/>
    <x v="5"/>
    <x v="307"/>
    <x v="0"/>
    <x v="0"/>
    <x v="2"/>
    <s v="Recycled Steel Personal File for Hanging File Folders"/>
    <n v="228.92"/>
    <n v="5"/>
    <n v="14.31"/>
  </r>
  <r>
    <d v="2015-06-19T00:00:00"/>
    <x v="1"/>
    <x v="5"/>
    <x v="367"/>
    <x v="2"/>
    <x v="0"/>
    <x v="1"/>
    <s v="Self-Adhesive Address Labels for Typewriters with Dispenser Box"/>
    <n v="5.9"/>
    <n v="2"/>
    <n v="1.99"/>
  </r>
  <r>
    <d v="2015-06-20T00:00:00"/>
    <x v="1"/>
    <x v="5"/>
    <x v="660"/>
    <x v="3"/>
    <x v="1"/>
    <x v="8"/>
    <s v="Howard Miller 13&quot; Diameter Pewter Finish Round Wall Clock"/>
    <n v="257.64"/>
    <n v="6"/>
    <n v="100.48"/>
  </r>
  <r>
    <d v="2015-06-20T00:00:00"/>
    <x v="1"/>
    <x v="5"/>
    <x v="660"/>
    <x v="3"/>
    <x v="2"/>
    <x v="6"/>
    <s v="netTALK DUO VoIP Telephone Service"/>
    <n v="125.98"/>
    <n v="3"/>
    <n v="47.24"/>
  </r>
  <r>
    <d v="2015-06-20T00:00:00"/>
    <x v="1"/>
    <x v="5"/>
    <x v="176"/>
    <x v="26"/>
    <x v="2"/>
    <x v="6"/>
    <s v="Griffin GC36547 PowerJolt SE Lightning Charger"/>
    <n v="125.94"/>
    <n v="7"/>
    <n v="15.74"/>
  </r>
  <r>
    <d v="2015-06-20T00:00:00"/>
    <x v="1"/>
    <x v="5"/>
    <x v="288"/>
    <x v="2"/>
    <x v="2"/>
    <x v="9"/>
    <s v="Razer Tiamat Over Ear 7.1 Surround Sound PC Gaming Headset"/>
    <n v="319.98"/>
    <n v="2"/>
    <s v="92"/>
  </r>
  <r>
    <d v="2015-06-21T00:00:00"/>
    <x v="1"/>
    <x v="5"/>
    <x v="287"/>
    <x v="16"/>
    <x v="2"/>
    <x v="6"/>
    <s v="Innergie mMini Combo Duo USB Travel Charging Kit"/>
    <n v="107.98"/>
    <n v="3"/>
    <n v="37.79"/>
  </r>
  <r>
    <d v="2015-06-22T00:00:00"/>
    <x v="1"/>
    <x v="5"/>
    <x v="318"/>
    <x v="27"/>
    <x v="0"/>
    <x v="7"/>
    <s v="OIC Binder Clips, Mini, 1/4&quot; Capacity, Black"/>
    <n v="4.96"/>
    <n v="4"/>
    <n v="2.33"/>
  </r>
  <r>
    <d v="2015-06-22T00:00:00"/>
    <x v="1"/>
    <x v="5"/>
    <x v="53"/>
    <x v="1"/>
    <x v="1"/>
    <x v="13"/>
    <s v="Hon Rectangular Conference Tables"/>
    <n v="796.43"/>
    <n v="7"/>
    <n v="-525.64"/>
  </r>
  <r>
    <d v="2015-06-22T00:00:00"/>
    <x v="1"/>
    <x v="5"/>
    <x v="661"/>
    <x v="20"/>
    <x v="0"/>
    <x v="3"/>
    <s v="GBC Ibimaster 500 Manual ProClick Binding System"/>
    <n v="1217.57"/>
    <n v="2"/>
    <n v="456.59"/>
  </r>
  <r>
    <d v="2015-06-23T00:00:00"/>
    <x v="1"/>
    <x v="5"/>
    <x v="247"/>
    <x v="22"/>
    <x v="2"/>
    <x v="6"/>
    <s v="Pyle PRT45 Retro Home Telephone"/>
    <n v="201.57"/>
    <n v="4"/>
    <n v="22.68"/>
  </r>
  <r>
    <d v="2015-06-23T00:00:00"/>
    <x v="1"/>
    <x v="5"/>
    <x v="349"/>
    <x v="3"/>
    <x v="2"/>
    <x v="6"/>
    <s v="Plantronics CS 50-USB - headset - Convertible, Monaural"/>
    <n v="217.58"/>
    <n v="2"/>
    <n v="19.04"/>
  </r>
  <r>
    <d v="2015-06-23T00:00:00"/>
    <x v="1"/>
    <x v="5"/>
    <x v="349"/>
    <x v="3"/>
    <x v="0"/>
    <x v="7"/>
    <s v="Assorted Color Push Pins"/>
    <n v="5.43"/>
    <n v="3"/>
    <n v="1.79"/>
  </r>
  <r>
    <d v="2015-06-23T00:00:00"/>
    <x v="1"/>
    <x v="5"/>
    <x v="349"/>
    <x v="3"/>
    <x v="2"/>
    <x v="6"/>
    <s v="JBL Micro Wireless Portable Bluetooth Speaker"/>
    <n v="143.97999999999999"/>
    <n v="3"/>
    <s v="9"/>
  </r>
  <r>
    <d v="2015-06-23T00:00:00"/>
    <x v="1"/>
    <x v="5"/>
    <x v="211"/>
    <x v="4"/>
    <x v="1"/>
    <x v="8"/>
    <s v="Eldon Stackable Tray, Side-Load, Legal, Smoke"/>
    <n v="27.42"/>
    <n v="3"/>
    <n v="9.32"/>
  </r>
  <r>
    <d v="2015-06-23T00:00:00"/>
    <x v="1"/>
    <x v="5"/>
    <x v="211"/>
    <x v="4"/>
    <x v="0"/>
    <x v="3"/>
    <s v="GBC DocuBind P100 Manual Binding Machine"/>
    <n v="165.98"/>
    <n v="1"/>
    <n v="74.69"/>
  </r>
  <r>
    <d v="2015-06-23T00:00:00"/>
    <x v="1"/>
    <x v="5"/>
    <x v="211"/>
    <x v="4"/>
    <x v="2"/>
    <x v="9"/>
    <s v="Dell Slim USB Multimedia Keyboard"/>
    <s v="75"/>
    <n v="3"/>
    <s v="18"/>
  </r>
  <r>
    <d v="2015-06-25T00:00:00"/>
    <x v="1"/>
    <x v="5"/>
    <x v="662"/>
    <x v="2"/>
    <x v="0"/>
    <x v="0"/>
    <s v="Xerox 211"/>
    <n v="31.1"/>
    <n v="6"/>
    <n v="10.89"/>
  </r>
  <r>
    <d v="2015-06-25T00:00:00"/>
    <x v="1"/>
    <x v="5"/>
    <x v="662"/>
    <x v="2"/>
    <x v="0"/>
    <x v="2"/>
    <s v="Tennsco Industrial Shelving"/>
    <n v="78.260000000000005"/>
    <n v="2"/>
    <n v="-17.61"/>
  </r>
  <r>
    <d v="2015-06-25T00:00:00"/>
    <x v="1"/>
    <x v="5"/>
    <x v="453"/>
    <x v="3"/>
    <x v="1"/>
    <x v="8"/>
    <s v="Dana Halogen Swing-Arm Architect Lamp"/>
    <n v="204.85"/>
    <n v="5"/>
    <n v="57.36"/>
  </r>
  <r>
    <d v="2015-06-25T00:00:00"/>
    <x v="1"/>
    <x v="5"/>
    <x v="513"/>
    <x v="3"/>
    <x v="0"/>
    <x v="4"/>
    <s v="Staples in misc. colors"/>
    <n v="20.96"/>
    <n v="2"/>
    <n v="5.24"/>
  </r>
  <r>
    <d v="2015-06-25T00:00:00"/>
    <x v="1"/>
    <x v="5"/>
    <x v="513"/>
    <x v="3"/>
    <x v="0"/>
    <x v="3"/>
    <s v="GBC Velobind Prepunched Cover Sets, Regency Series"/>
    <n v="88.75"/>
    <n v="3"/>
    <n v="27.74"/>
  </r>
  <r>
    <d v="2015-06-25T00:00:00"/>
    <x v="1"/>
    <x v="5"/>
    <x v="513"/>
    <x v="3"/>
    <x v="0"/>
    <x v="2"/>
    <s v="Tennsco Regal Shelving Units"/>
    <n v="304.23"/>
    <n v="3"/>
    <n v="9.1300000000000008"/>
  </r>
  <r>
    <d v="2015-06-25T00:00:00"/>
    <x v="1"/>
    <x v="5"/>
    <x v="20"/>
    <x v="0"/>
    <x v="0"/>
    <x v="0"/>
    <s v="Xerox 1884"/>
    <n v="47.95"/>
    <n v="3"/>
    <n v="16.18"/>
  </r>
  <r>
    <d v="2015-06-25T00:00:00"/>
    <x v="1"/>
    <x v="5"/>
    <x v="20"/>
    <x v="0"/>
    <x v="0"/>
    <x v="3"/>
    <s v="Avery Triangle Shaped Sheet Lifters, Black, 2/Pack"/>
    <n v="0.98"/>
    <n v="2"/>
    <n v="-1.48"/>
  </r>
  <r>
    <d v="2015-06-25T00:00:00"/>
    <x v="1"/>
    <x v="5"/>
    <x v="20"/>
    <x v="0"/>
    <x v="1"/>
    <x v="8"/>
    <s v="GE General Use Halogen Bulbs, 100 Watts, 1 Bulb per Pack"/>
    <n v="75.38"/>
    <n v="9"/>
    <n v="-20.73"/>
  </r>
  <r>
    <d v="2015-06-25T00:00:00"/>
    <x v="1"/>
    <x v="5"/>
    <x v="20"/>
    <x v="0"/>
    <x v="0"/>
    <x v="1"/>
    <s v="Avery File Folder Labels"/>
    <n v="4.6100000000000003"/>
    <n v="2"/>
    <n v="1.67"/>
  </r>
  <r>
    <d v="2015-06-26T00:00:00"/>
    <x v="1"/>
    <x v="5"/>
    <x v="174"/>
    <x v="14"/>
    <x v="2"/>
    <x v="9"/>
    <s v="Sony 32GB Class 10 Micro SDHC R40 Memory Card"/>
    <n v="41.9"/>
    <n v="2"/>
    <n v="8.8000000000000007"/>
  </r>
  <r>
    <d v="2015-06-26T00:00:00"/>
    <x v="1"/>
    <x v="5"/>
    <x v="52"/>
    <x v="6"/>
    <x v="0"/>
    <x v="3"/>
    <s v="GBC VeloBinder Manual Binding System"/>
    <n v="143.96"/>
    <n v="4"/>
    <n v="69.099999999999994"/>
  </r>
  <r>
    <d v="2015-06-26T00:00:00"/>
    <x v="1"/>
    <x v="5"/>
    <x v="52"/>
    <x v="6"/>
    <x v="0"/>
    <x v="2"/>
    <s v="Decoflex Hanging Personal Folder File, Blue"/>
    <n v="15.42"/>
    <n v="1"/>
    <n v="4.16"/>
  </r>
  <r>
    <d v="2015-06-26T00:00:00"/>
    <x v="1"/>
    <x v="5"/>
    <x v="52"/>
    <x v="6"/>
    <x v="0"/>
    <x v="3"/>
    <s v="Acco PRESSTEX Data Binder with Storage Hooks, Dark Blue, 9 1/2&quot; X 11&quot;"/>
    <n v="43.04"/>
    <n v="8"/>
    <n v="21.09"/>
  </r>
  <r>
    <d v="2015-06-26T00:00:00"/>
    <x v="1"/>
    <x v="5"/>
    <x v="52"/>
    <x v="6"/>
    <x v="1"/>
    <x v="5"/>
    <s v="Office Star - Contemporary Task Swivel Chair"/>
    <n v="332.94"/>
    <n v="3"/>
    <n v="79.91"/>
  </r>
  <r>
    <d v="2015-06-26T00:00:00"/>
    <x v="1"/>
    <x v="5"/>
    <x v="329"/>
    <x v="0"/>
    <x v="2"/>
    <x v="6"/>
    <s v="Polycom SoundStation2 EX Conference phone"/>
    <n v="971.88"/>
    <n v="3"/>
    <n v="109.34"/>
  </r>
  <r>
    <d v="2015-06-26T00:00:00"/>
    <x v="1"/>
    <x v="5"/>
    <x v="524"/>
    <x v="10"/>
    <x v="0"/>
    <x v="0"/>
    <s v="Universal Premium White Copier/Laser Paper (20Lb. and 87 Bright)"/>
    <n v="43.06"/>
    <n v="9"/>
    <n v="15.61"/>
  </r>
  <r>
    <d v="2015-06-28T00:00:00"/>
    <x v="1"/>
    <x v="5"/>
    <x v="563"/>
    <x v="12"/>
    <x v="0"/>
    <x v="1"/>
    <s v="Avery 501"/>
    <n v="5.9"/>
    <n v="2"/>
    <n v="1.99"/>
  </r>
  <r>
    <d v="2015-06-28T00:00:00"/>
    <x v="1"/>
    <x v="5"/>
    <x v="563"/>
    <x v="12"/>
    <x v="1"/>
    <x v="8"/>
    <s v="Electrix Halogen Magnifier Lamp"/>
    <n v="621.76"/>
    <n v="4"/>
    <n v="46.63"/>
  </r>
  <r>
    <d v="2015-06-28T00:00:00"/>
    <x v="1"/>
    <x v="5"/>
    <x v="360"/>
    <x v="10"/>
    <x v="0"/>
    <x v="0"/>
    <s v="Xerox 1999"/>
    <n v="15.55"/>
    <n v="3"/>
    <n v="5.44"/>
  </r>
  <r>
    <d v="2015-06-28T00:00:00"/>
    <x v="1"/>
    <x v="5"/>
    <x v="360"/>
    <x v="10"/>
    <x v="1"/>
    <x v="11"/>
    <s v="Sauder Forest Hills Library with Doors, Woodland Oak Finish"/>
    <n v="482.94"/>
    <n v="6"/>
    <n v="-376.69"/>
  </r>
  <r>
    <d v="2015-06-28T00:00:00"/>
    <x v="1"/>
    <x v="5"/>
    <x v="114"/>
    <x v="4"/>
    <x v="0"/>
    <x v="3"/>
    <s v="GBC Recycled Regency Composition Covers"/>
    <n v="119.56"/>
    <n v="2"/>
    <s v="55"/>
  </r>
  <r>
    <d v="2015-06-28T00:00:00"/>
    <x v="1"/>
    <x v="5"/>
    <x v="114"/>
    <x v="4"/>
    <x v="0"/>
    <x v="4"/>
    <s v="Boston Model 1800 Electric Pencil Sharpener, Gray"/>
    <n v="140.75"/>
    <n v="5"/>
    <n v="42.23"/>
  </r>
  <r>
    <d v="2015-06-29T00:00:00"/>
    <x v="1"/>
    <x v="5"/>
    <x v="236"/>
    <x v="2"/>
    <x v="1"/>
    <x v="8"/>
    <s v="Eldon Executive Woodline II Desk Accessories, Mahogany"/>
    <n v="20.100000000000001"/>
    <n v="1"/>
    <n v="1.76"/>
  </r>
  <r>
    <d v="2015-06-29T00:00:00"/>
    <x v="1"/>
    <x v="5"/>
    <x v="147"/>
    <x v="20"/>
    <x v="0"/>
    <x v="0"/>
    <s v="Ampad Phone Message Book, Recycled, 400 Message Capacity, 5 ¾ x 11"/>
    <n v="24.96"/>
    <n v="4"/>
    <n v="11.23"/>
  </r>
  <r>
    <d v="2015-06-29T00:00:00"/>
    <x v="1"/>
    <x v="5"/>
    <x v="320"/>
    <x v="20"/>
    <x v="1"/>
    <x v="5"/>
    <s v="Office Star - Mesh Screen back chair with Vinyl seat"/>
    <n v="117.88"/>
    <n v="1"/>
    <n v="1.31"/>
  </r>
  <r>
    <d v="2015-06-29T00:00:00"/>
    <x v="1"/>
    <x v="5"/>
    <x v="82"/>
    <x v="40"/>
    <x v="2"/>
    <x v="6"/>
    <s v="Cisco 8x8 Inc. 6753i IP Business Phone System"/>
    <n v="269.98"/>
    <n v="2"/>
    <n v="72.89"/>
  </r>
  <r>
    <d v="2015-07-02T00:00:00"/>
    <x v="1"/>
    <x v="6"/>
    <x v="77"/>
    <x v="0"/>
    <x v="0"/>
    <x v="12"/>
    <s v="Belkin 8 Outlet Surge Protector"/>
    <n v="32.78"/>
    <n v="4"/>
    <n v="-85.24"/>
  </r>
  <r>
    <d v="2015-07-02T00:00:00"/>
    <x v="1"/>
    <x v="6"/>
    <x v="663"/>
    <x v="1"/>
    <x v="1"/>
    <x v="5"/>
    <s v="Hon 4070 Series Pagoda Armless Upholstered Stacking Chairs"/>
    <n v="408.42"/>
    <n v="2"/>
    <n v="-5.83"/>
  </r>
  <r>
    <d v="2015-07-02T00:00:00"/>
    <x v="1"/>
    <x v="6"/>
    <x v="663"/>
    <x v="1"/>
    <x v="1"/>
    <x v="5"/>
    <s v="Global Wood Trimmed Manager's Task Chair, Khaki"/>
    <n v="382.12"/>
    <n v="6"/>
    <n v="-92.8"/>
  </r>
  <r>
    <d v="2015-07-02T00:00:00"/>
    <x v="1"/>
    <x v="6"/>
    <x v="663"/>
    <x v="1"/>
    <x v="0"/>
    <x v="2"/>
    <s v="Advantus Rolling Storage Box"/>
    <n v="68.599999999999994"/>
    <n v="5"/>
    <s v="6"/>
  </r>
  <r>
    <d v="2015-07-02T00:00:00"/>
    <x v="1"/>
    <x v="6"/>
    <x v="663"/>
    <x v="1"/>
    <x v="0"/>
    <x v="2"/>
    <s v="Adjustable Depth Letter/Legal Cart"/>
    <n v="435.5"/>
    <n v="3"/>
    <n v="48.99"/>
  </r>
  <r>
    <d v="2015-07-02T00:00:00"/>
    <x v="1"/>
    <x v="6"/>
    <x v="663"/>
    <x v="1"/>
    <x v="0"/>
    <x v="0"/>
    <s v="Adams Phone Message Book, Professional, 400 Message Capacity, 5 3/6 x 11"/>
    <n v="11.17"/>
    <n v="2"/>
    <n v="3.77"/>
  </r>
  <r>
    <d v="2015-07-02T00:00:00"/>
    <x v="1"/>
    <x v="6"/>
    <x v="366"/>
    <x v="16"/>
    <x v="0"/>
    <x v="0"/>
    <s v="Easy-staple paper"/>
    <n v="11.95"/>
    <n v="3"/>
    <n v="4.03"/>
  </r>
  <r>
    <d v="2015-07-02T00:00:00"/>
    <x v="1"/>
    <x v="6"/>
    <x v="366"/>
    <x v="16"/>
    <x v="0"/>
    <x v="0"/>
    <s v="Xerox 1957"/>
    <n v="15.55"/>
    <n v="3"/>
    <n v="5.64"/>
  </r>
  <r>
    <d v="2015-07-02T00:00:00"/>
    <x v="1"/>
    <x v="6"/>
    <x v="50"/>
    <x v="20"/>
    <x v="0"/>
    <x v="0"/>
    <s v="Xerox 209"/>
    <n v="19.440000000000001"/>
    <n v="3"/>
    <n v="9.33"/>
  </r>
  <r>
    <d v="2015-07-02T00:00:00"/>
    <x v="1"/>
    <x v="6"/>
    <x v="410"/>
    <x v="25"/>
    <x v="2"/>
    <x v="6"/>
    <s v="Geemarc AmpliPOWER60"/>
    <n v="74.239999999999995"/>
    <n v="1"/>
    <n v="8.35"/>
  </r>
  <r>
    <d v="2015-07-02T00:00:00"/>
    <x v="1"/>
    <x v="6"/>
    <x v="410"/>
    <x v="25"/>
    <x v="1"/>
    <x v="8"/>
    <s v="24-Hour Round Wall Clock"/>
    <n v="159.84"/>
    <n v="10"/>
    <n v="45.95"/>
  </r>
  <r>
    <d v="2015-07-02T00:00:00"/>
    <x v="1"/>
    <x v="6"/>
    <x v="410"/>
    <x v="25"/>
    <x v="0"/>
    <x v="3"/>
    <s v="Wilson Jones Turn Tabs Binder Tool for Ring Binders"/>
    <n v="2.89"/>
    <n v="2"/>
    <n v="-2.31"/>
  </r>
  <r>
    <d v="2015-07-02T00:00:00"/>
    <x v="1"/>
    <x v="6"/>
    <x v="410"/>
    <x v="25"/>
    <x v="0"/>
    <x v="0"/>
    <s v="Things To Do Today Pad"/>
    <n v="9.39"/>
    <n v="2"/>
    <n v="3.29"/>
  </r>
  <r>
    <d v="2015-07-03T00:00:00"/>
    <x v="1"/>
    <x v="6"/>
    <x v="664"/>
    <x v="5"/>
    <x v="1"/>
    <x v="5"/>
    <s v="Novimex High-Tech Fabric Mesh Task Chair"/>
    <n v="70.98"/>
    <n v="1"/>
    <n v="4.97"/>
  </r>
  <r>
    <d v="2015-07-03T00:00:00"/>
    <x v="1"/>
    <x v="6"/>
    <x v="664"/>
    <x v="5"/>
    <x v="0"/>
    <x v="1"/>
    <s v="Dot Matrix Printer Tape Reel Labels, White, 5000/Box"/>
    <n v="294.93"/>
    <n v="3"/>
    <n v="144.52000000000001"/>
  </r>
  <r>
    <d v="2015-07-03T00:00:00"/>
    <x v="1"/>
    <x v="6"/>
    <x v="486"/>
    <x v="2"/>
    <x v="1"/>
    <x v="8"/>
    <s v="Eldon Antistatic Chair Mats for Low to Medium Pile Carpets"/>
    <n v="168.46"/>
    <n v="2"/>
    <n v="-29.48"/>
  </r>
  <r>
    <d v="2015-07-03T00:00:00"/>
    <x v="1"/>
    <x v="6"/>
    <x v="486"/>
    <x v="2"/>
    <x v="0"/>
    <x v="0"/>
    <s v="Important Message Pads, 50 4-1/4 x 5-1/2 Forms per Pad"/>
    <n v="6.72"/>
    <n v="2"/>
    <n v="2.44"/>
  </r>
  <r>
    <d v="2015-07-03T00:00:00"/>
    <x v="1"/>
    <x v="6"/>
    <x v="486"/>
    <x v="2"/>
    <x v="1"/>
    <x v="8"/>
    <s v="Howard Miller 12&quot; Round Wall Clock"/>
    <n v="282.89"/>
    <n v="9"/>
    <n v="56.58"/>
  </r>
  <r>
    <d v="2015-07-04T00:00:00"/>
    <x v="1"/>
    <x v="6"/>
    <x v="576"/>
    <x v="21"/>
    <x v="2"/>
    <x v="6"/>
    <s v="Mitel MiVoice 5330e IP Phone"/>
    <n v="1099.96"/>
    <n v="4"/>
    <n v="285.99"/>
  </r>
  <r>
    <d v="2015-07-04T00:00:00"/>
    <x v="1"/>
    <x v="6"/>
    <x v="525"/>
    <x v="20"/>
    <x v="0"/>
    <x v="4"/>
    <s v="Colorific Watercolor Pencils"/>
    <n v="15.48"/>
    <n v="3"/>
    <n v="4.49"/>
  </r>
  <r>
    <d v="2015-07-04T00:00:00"/>
    <x v="1"/>
    <x v="6"/>
    <x v="425"/>
    <x v="3"/>
    <x v="0"/>
    <x v="3"/>
    <s v="Avery Premier Heavy-Duty Binder with Round Locking Rings"/>
    <n v="22.85"/>
    <n v="2"/>
    <n v="7.43"/>
  </r>
  <r>
    <d v="2015-07-05T00:00:00"/>
    <x v="1"/>
    <x v="6"/>
    <x v="302"/>
    <x v="25"/>
    <x v="1"/>
    <x v="8"/>
    <s v="Stackable Trays"/>
    <n v="4.93"/>
    <n v="2"/>
    <n v="0.74"/>
  </r>
  <r>
    <d v="2015-07-05T00:00:00"/>
    <x v="1"/>
    <x v="6"/>
    <x v="302"/>
    <x v="25"/>
    <x v="0"/>
    <x v="3"/>
    <s v="Wilson Jones Turn Tabs Binder Tool for Ring Binders"/>
    <n v="7.23"/>
    <n v="5"/>
    <n v="-5.78"/>
  </r>
  <r>
    <d v="2015-07-05T00:00:00"/>
    <x v="1"/>
    <x v="6"/>
    <x v="665"/>
    <x v="14"/>
    <x v="0"/>
    <x v="3"/>
    <s v="Durable Pressboard Binders"/>
    <s v="19"/>
    <n v="5"/>
    <n v="8.93"/>
  </r>
  <r>
    <d v="2015-07-05T00:00:00"/>
    <x v="1"/>
    <x v="6"/>
    <x v="363"/>
    <x v="2"/>
    <x v="2"/>
    <x v="9"/>
    <s v="HP Standard 104 key PS/2 Keyboard"/>
    <n v="34.799999999999997"/>
    <n v="3"/>
    <n v="2.1800000000000002"/>
  </r>
  <r>
    <d v="2015-07-05T00:00:00"/>
    <x v="1"/>
    <x v="6"/>
    <x v="363"/>
    <x v="2"/>
    <x v="0"/>
    <x v="2"/>
    <s v="Acco Perma 4000 Stacking Storage Drawers"/>
    <n v="38.979999999999997"/>
    <n v="3"/>
    <n v="-2.44"/>
  </r>
  <r>
    <d v="2015-07-05T00:00:00"/>
    <x v="1"/>
    <x v="6"/>
    <x v="138"/>
    <x v="25"/>
    <x v="1"/>
    <x v="8"/>
    <s v="Stackable Trays"/>
    <n v="4.93"/>
    <n v="2"/>
    <n v="0.74"/>
  </r>
  <r>
    <d v="2015-07-05T00:00:00"/>
    <x v="1"/>
    <x v="6"/>
    <x v="138"/>
    <x v="25"/>
    <x v="0"/>
    <x v="1"/>
    <s v="Avery 508"/>
    <n v="11.78"/>
    <n v="3"/>
    <n v="4.2699999999999996"/>
  </r>
  <r>
    <d v="2015-07-06T00:00:00"/>
    <x v="1"/>
    <x v="6"/>
    <x v="666"/>
    <x v="20"/>
    <x v="1"/>
    <x v="8"/>
    <s v="G.E. Halogen Desk Lamp Bulbs"/>
    <n v="13.96"/>
    <n v="2"/>
    <n v="6.7"/>
  </r>
  <r>
    <d v="2015-07-06T00:00:00"/>
    <x v="1"/>
    <x v="6"/>
    <x v="666"/>
    <x v="20"/>
    <x v="1"/>
    <x v="8"/>
    <s v="Howard Miller 11-1/2&quot; Diameter Ridgewood Wall Clock"/>
    <n v="155.82"/>
    <n v="3"/>
    <n v="63.89"/>
  </r>
  <r>
    <d v="2015-07-06T00:00:00"/>
    <x v="1"/>
    <x v="6"/>
    <x v="666"/>
    <x v="20"/>
    <x v="2"/>
    <x v="6"/>
    <s v="OtterBox Commuter Series Case - Samsung Galaxy S4"/>
    <n v="124.95"/>
    <n v="5"/>
    <n v="2.5"/>
  </r>
  <r>
    <d v="2015-07-06T00:00:00"/>
    <x v="1"/>
    <x v="6"/>
    <x v="666"/>
    <x v="20"/>
    <x v="0"/>
    <x v="2"/>
    <s v="Iceberg Mobile Mega Data/Printer Cart"/>
    <n v="601.65"/>
    <n v="5"/>
    <n v="156.43"/>
  </r>
  <r>
    <d v="2015-07-06T00:00:00"/>
    <x v="1"/>
    <x v="6"/>
    <x v="367"/>
    <x v="32"/>
    <x v="1"/>
    <x v="11"/>
    <s v="Bush Mission Pointe Library"/>
    <n v="301.95999999999998"/>
    <n v="2"/>
    <n v="60.39"/>
  </r>
  <r>
    <d v="2015-07-06T00:00:00"/>
    <x v="1"/>
    <x v="6"/>
    <x v="605"/>
    <x v="3"/>
    <x v="1"/>
    <x v="5"/>
    <s v="Novimex Turbo Task Chair"/>
    <n v="170.35"/>
    <n v="3"/>
    <n v="-17.04"/>
  </r>
  <r>
    <d v="2015-07-06T00:00:00"/>
    <x v="1"/>
    <x v="6"/>
    <x v="302"/>
    <x v="23"/>
    <x v="0"/>
    <x v="4"/>
    <s v="Newell 333"/>
    <n v="11.12"/>
    <n v="4"/>
    <n v="2.89"/>
  </r>
  <r>
    <d v="2015-07-08T00:00:00"/>
    <x v="1"/>
    <x v="6"/>
    <x v="406"/>
    <x v="0"/>
    <x v="0"/>
    <x v="0"/>
    <s v="Xerox 1990"/>
    <n v="21.12"/>
    <n v="5"/>
    <n v="6.6"/>
  </r>
  <r>
    <d v="2015-07-09T00:00:00"/>
    <x v="1"/>
    <x v="6"/>
    <x v="595"/>
    <x v="32"/>
    <x v="0"/>
    <x v="0"/>
    <s v="Tops Wirebound Message Log Books"/>
    <n v="6.58"/>
    <n v="2"/>
    <n v="3.03"/>
  </r>
  <r>
    <d v="2015-07-09T00:00:00"/>
    <x v="1"/>
    <x v="6"/>
    <x v="595"/>
    <x v="32"/>
    <x v="0"/>
    <x v="3"/>
    <s v="Wilson Jones Ledger-Size, Piano-Hinge Binder, 2&quot;, Blue"/>
    <n v="122.94"/>
    <n v="3"/>
    <n v="59.01"/>
  </r>
  <r>
    <d v="2015-07-09T00:00:00"/>
    <x v="1"/>
    <x v="6"/>
    <x v="185"/>
    <x v="15"/>
    <x v="0"/>
    <x v="4"/>
    <s v="Binney &amp; Smith inkTank Desk Highlighter, Chisel Tip, Yellow, 12/Box"/>
    <n v="5.16"/>
    <n v="3"/>
    <n v="0.84"/>
  </r>
  <r>
    <d v="2015-07-09T00:00:00"/>
    <x v="1"/>
    <x v="6"/>
    <x v="542"/>
    <x v="36"/>
    <x v="0"/>
    <x v="7"/>
    <s v="Advantus Map Pennant Flags and Round Head Tacks"/>
    <n v="15.8"/>
    <n v="4"/>
    <n v="5.0599999999999996"/>
  </r>
  <r>
    <d v="2015-07-09T00:00:00"/>
    <x v="1"/>
    <x v="6"/>
    <x v="542"/>
    <x v="36"/>
    <x v="2"/>
    <x v="15"/>
    <s v="Fellowes Powershred HS-440 4-Sheet High Security Shredder"/>
    <n v="464.97"/>
    <n v="3"/>
    <n v="209.24"/>
  </r>
  <r>
    <d v="2015-07-09T00:00:00"/>
    <x v="1"/>
    <x v="6"/>
    <x v="542"/>
    <x v="36"/>
    <x v="1"/>
    <x v="8"/>
    <s v="Eldon ClusterMat Chair Mat with Cordless Antistatic Protection"/>
    <n v="181.96"/>
    <n v="2"/>
    <n v="20.02"/>
  </r>
  <r>
    <d v="2015-07-09T00:00:00"/>
    <x v="1"/>
    <x v="6"/>
    <x v="542"/>
    <x v="36"/>
    <x v="0"/>
    <x v="1"/>
    <s v="Avery 05222 Permanent Self-Adhesive File Folder Labels for Typewriters, on Rolls, White, 250/Roll"/>
    <n v="12.39"/>
    <n v="3"/>
    <n v="5.7"/>
  </r>
  <r>
    <d v="2015-07-09T00:00:00"/>
    <x v="1"/>
    <x v="6"/>
    <x v="542"/>
    <x v="36"/>
    <x v="0"/>
    <x v="3"/>
    <s v="Performers Binder/Pad Holder, Black"/>
    <n v="84.09"/>
    <n v="3"/>
    <n v="42.05"/>
  </r>
  <r>
    <d v="2015-07-09T00:00:00"/>
    <x v="1"/>
    <x v="6"/>
    <x v="542"/>
    <x v="36"/>
    <x v="0"/>
    <x v="4"/>
    <s v="Prismacolor Color Pencil Set"/>
    <n v="79.36"/>
    <n v="4"/>
    <n v="32.54"/>
  </r>
  <r>
    <d v="2015-07-09T00:00:00"/>
    <x v="1"/>
    <x v="6"/>
    <x v="542"/>
    <x v="36"/>
    <x v="0"/>
    <x v="3"/>
    <s v="GBC Recycled VeloBinder Covers"/>
    <n v="153.36000000000001"/>
    <n v="9"/>
    <n v="70.55"/>
  </r>
  <r>
    <d v="2015-07-09T00:00:00"/>
    <x v="1"/>
    <x v="6"/>
    <x v="542"/>
    <x v="36"/>
    <x v="0"/>
    <x v="3"/>
    <s v="Wilson Jones Active Use Binders"/>
    <n v="43.68"/>
    <n v="6"/>
    <n v="21.4"/>
  </r>
  <r>
    <d v="2015-07-09T00:00:00"/>
    <x v="1"/>
    <x v="6"/>
    <x v="542"/>
    <x v="36"/>
    <x v="0"/>
    <x v="2"/>
    <s v="Project Tote Personal File"/>
    <n v="98.21"/>
    <n v="7"/>
    <n v="28.48"/>
  </r>
  <r>
    <d v="2015-07-09T00:00:00"/>
    <x v="1"/>
    <x v="6"/>
    <x v="550"/>
    <x v="2"/>
    <x v="2"/>
    <x v="6"/>
    <s v="Panasonic KX-TG9541B DECT 6.0 Digital 2-Line Expandable Cordless Phone With Digital Answering System"/>
    <n v="269.98"/>
    <n v="3"/>
    <n v="40.5"/>
  </r>
  <r>
    <d v="2015-07-09T00:00:00"/>
    <x v="1"/>
    <x v="6"/>
    <x v="148"/>
    <x v="0"/>
    <x v="0"/>
    <x v="12"/>
    <s v="Acco 7-Outlet Masterpiece Power Center, Wihtout Fax/Phone Line Protection"/>
    <n v="48.63"/>
    <n v="2"/>
    <n v="-121.58"/>
  </r>
  <r>
    <d v="2015-07-10T00:00:00"/>
    <x v="1"/>
    <x v="6"/>
    <x v="281"/>
    <x v="12"/>
    <x v="0"/>
    <x v="3"/>
    <s v="Accohide Poly Flexible Ring Binders"/>
    <n v="3.37"/>
    <n v="3"/>
    <n v="-2.2400000000000002"/>
  </r>
  <r>
    <d v="2015-07-10T00:00:00"/>
    <x v="1"/>
    <x v="6"/>
    <x v="30"/>
    <x v="3"/>
    <x v="0"/>
    <x v="3"/>
    <s v="Large Capacity Hanging Post Binders"/>
    <n v="39.92"/>
    <n v="2"/>
    <n v="12.97"/>
  </r>
  <r>
    <d v="2015-07-11T00:00:00"/>
    <x v="1"/>
    <x v="6"/>
    <x v="584"/>
    <x v="2"/>
    <x v="1"/>
    <x v="8"/>
    <s v="Howard Miller 13-3/4&quot; Diameter Brushed Chrome Round Wall Clock"/>
    <n v="289.8"/>
    <n v="7"/>
    <n v="36.229999999999997"/>
  </r>
  <r>
    <d v="2015-07-11T00:00:00"/>
    <x v="1"/>
    <x v="6"/>
    <x v="584"/>
    <x v="2"/>
    <x v="0"/>
    <x v="3"/>
    <s v="Acco Suede Grain Vinyl Round Ring Binder"/>
    <n v="2.5"/>
    <n v="3"/>
    <s v="-2"/>
  </r>
  <r>
    <d v="2015-07-11T00:00:00"/>
    <x v="1"/>
    <x v="6"/>
    <x v="584"/>
    <x v="2"/>
    <x v="0"/>
    <x v="3"/>
    <s v="3M Organizer Strips"/>
    <n v="6.48"/>
    <n v="4"/>
    <n v="-4.75"/>
  </r>
  <r>
    <d v="2015-07-11T00:00:00"/>
    <x v="1"/>
    <x v="6"/>
    <x v="584"/>
    <x v="2"/>
    <x v="1"/>
    <x v="5"/>
    <s v="Novimex Fabric Task Chair"/>
    <n v="341.49"/>
    <n v="8"/>
    <n v="-73.180000000000007"/>
  </r>
  <r>
    <d v="2015-07-11T00:00:00"/>
    <x v="1"/>
    <x v="6"/>
    <x v="584"/>
    <x v="2"/>
    <x v="0"/>
    <x v="4"/>
    <s v="Newell 333"/>
    <n v="11.12"/>
    <n v="5"/>
    <n v="0.83"/>
  </r>
  <r>
    <d v="2015-07-11T00:00:00"/>
    <x v="1"/>
    <x v="6"/>
    <x v="584"/>
    <x v="2"/>
    <x v="1"/>
    <x v="8"/>
    <s v="Master Big Foot Doorstop, Beige"/>
    <n v="25.34"/>
    <n v="6"/>
    <n v="3.48"/>
  </r>
  <r>
    <d v="2015-07-11T00:00:00"/>
    <x v="1"/>
    <x v="6"/>
    <x v="59"/>
    <x v="22"/>
    <x v="0"/>
    <x v="0"/>
    <s v="Xerox 1896"/>
    <n v="29.97"/>
    <n v="3"/>
    <n v="13.49"/>
  </r>
  <r>
    <d v="2015-07-11T00:00:00"/>
    <x v="1"/>
    <x v="6"/>
    <x v="59"/>
    <x v="22"/>
    <x v="0"/>
    <x v="3"/>
    <s v="Wilson Jones Ledger-Size, Piano-Hinge Binder, 2&quot;, Blue"/>
    <n v="98.35"/>
    <n v="3"/>
    <n v="34.42"/>
  </r>
  <r>
    <d v="2015-07-11T00:00:00"/>
    <x v="1"/>
    <x v="6"/>
    <x v="477"/>
    <x v="7"/>
    <x v="1"/>
    <x v="13"/>
    <s v="Lesro Sheffield Collection Coffee Table, End Table, Center Table, Corner Table"/>
    <n v="199.84"/>
    <n v="4"/>
    <n v="-37.11"/>
  </r>
  <r>
    <d v="2015-07-11T00:00:00"/>
    <x v="1"/>
    <x v="6"/>
    <x v="477"/>
    <x v="7"/>
    <x v="2"/>
    <x v="6"/>
    <s v="Wilson Electronics DB Pro Signal Booster"/>
    <s v="716"/>
    <n v="2"/>
    <n v="193.32"/>
  </r>
  <r>
    <d v="2015-07-11T00:00:00"/>
    <x v="1"/>
    <x v="6"/>
    <x v="477"/>
    <x v="7"/>
    <x v="0"/>
    <x v="3"/>
    <s v="Tuf-Vin Binders"/>
    <n v="221.06"/>
    <n v="7"/>
    <n v="103.9"/>
  </r>
  <r>
    <d v="2015-07-12T00:00:00"/>
    <x v="1"/>
    <x v="6"/>
    <x v="556"/>
    <x v="1"/>
    <x v="1"/>
    <x v="5"/>
    <s v="Global Push Button Manager's Chair, Indigo"/>
    <n v="383.61"/>
    <n v="9"/>
    <n v="-5.48"/>
  </r>
  <r>
    <d v="2015-07-12T00:00:00"/>
    <x v="1"/>
    <x v="6"/>
    <x v="556"/>
    <x v="1"/>
    <x v="2"/>
    <x v="6"/>
    <s v="Geemarc AmpliPOWER60"/>
    <n v="148.47999999999999"/>
    <n v="2"/>
    <n v="16.7"/>
  </r>
  <r>
    <d v="2015-07-12T00:00:00"/>
    <x v="1"/>
    <x v="6"/>
    <x v="556"/>
    <x v="1"/>
    <x v="2"/>
    <x v="6"/>
    <s v="Vtech CS6719"/>
    <n v="537.54"/>
    <n v="7"/>
    <n v="53.75"/>
  </r>
  <r>
    <d v="2015-07-12T00:00:00"/>
    <x v="1"/>
    <x v="6"/>
    <x v="556"/>
    <x v="1"/>
    <x v="0"/>
    <x v="3"/>
    <s v="Tuff Stuff Recycled Round Ring Binders"/>
    <n v="1.93"/>
    <n v="2"/>
    <n v="-2.99"/>
  </r>
  <r>
    <d v="2015-07-12T00:00:00"/>
    <x v="1"/>
    <x v="6"/>
    <x v="556"/>
    <x v="1"/>
    <x v="0"/>
    <x v="4"/>
    <s v="Newell 32"/>
    <n v="6.91"/>
    <n v="3"/>
    <n v="0.69"/>
  </r>
  <r>
    <d v="2015-07-12T00:00:00"/>
    <x v="1"/>
    <x v="6"/>
    <x v="556"/>
    <x v="1"/>
    <x v="1"/>
    <x v="8"/>
    <s v="Floodlight Indoor Halogen Bulbs, 1 Bulb per Pack, 60 Watts"/>
    <n v="7.76"/>
    <n v="1"/>
    <n v="-2.13"/>
  </r>
  <r>
    <d v="2015-07-12T00:00:00"/>
    <x v="1"/>
    <x v="6"/>
    <x v="556"/>
    <x v="1"/>
    <x v="2"/>
    <x v="6"/>
    <s v="GE 2-Jack Phone Line Splitter"/>
    <n v="659.17"/>
    <n v="4"/>
    <n v="49.44"/>
  </r>
  <r>
    <d v="2015-07-12T00:00:00"/>
    <x v="1"/>
    <x v="6"/>
    <x v="667"/>
    <x v="0"/>
    <x v="2"/>
    <x v="6"/>
    <s v="Vtech CS6719"/>
    <n v="307.17"/>
    <n v="4"/>
    <n v="30.72"/>
  </r>
  <r>
    <d v="2015-07-13T00:00:00"/>
    <x v="1"/>
    <x v="6"/>
    <x v="11"/>
    <x v="20"/>
    <x v="0"/>
    <x v="3"/>
    <s v="GBC Plastic Binding Combs"/>
    <n v="11.81"/>
    <n v="2"/>
    <n v="4.28"/>
  </r>
  <r>
    <d v="2015-07-13T00:00:00"/>
    <x v="1"/>
    <x v="6"/>
    <x v="11"/>
    <x v="20"/>
    <x v="1"/>
    <x v="5"/>
    <s v="Safco Contoured Stacking Chairs"/>
    <n v="1931.04"/>
    <n v="9"/>
    <n v="321.83999999999997"/>
  </r>
  <r>
    <d v="2015-07-13T00:00:00"/>
    <x v="1"/>
    <x v="6"/>
    <x v="11"/>
    <x v="20"/>
    <x v="0"/>
    <x v="0"/>
    <s v="Easy-staple paper"/>
    <n v="9.9600000000000009"/>
    <n v="2"/>
    <n v="4.68"/>
  </r>
  <r>
    <d v="2015-07-13T00:00:00"/>
    <x v="1"/>
    <x v="6"/>
    <x v="421"/>
    <x v="0"/>
    <x v="0"/>
    <x v="3"/>
    <s v="Wilson Jones Heavy-Duty Casebound Ring Binders with Metal Hinges"/>
    <n v="41.57"/>
    <n v="6"/>
    <n v="-66.510000000000005"/>
  </r>
  <r>
    <d v="2015-07-13T00:00:00"/>
    <x v="1"/>
    <x v="6"/>
    <x v="37"/>
    <x v="4"/>
    <x v="0"/>
    <x v="0"/>
    <s v="Xerox 1931"/>
    <n v="38.880000000000003"/>
    <n v="6"/>
    <n v="18.66"/>
  </r>
  <r>
    <d v="2015-07-14T00:00:00"/>
    <x v="1"/>
    <x v="6"/>
    <x v="614"/>
    <x v="12"/>
    <x v="0"/>
    <x v="2"/>
    <s v="SAFCO Boltless Steel Shelving"/>
    <n v="272.74"/>
    <n v="3"/>
    <n v="-64.77"/>
  </r>
  <r>
    <d v="2015-07-14T00:00:00"/>
    <x v="1"/>
    <x v="6"/>
    <x v="614"/>
    <x v="12"/>
    <x v="0"/>
    <x v="0"/>
    <s v="Xerox 1899"/>
    <n v="18.5"/>
    <n v="4"/>
    <n v="6.7"/>
  </r>
  <r>
    <d v="2015-07-14T00:00:00"/>
    <x v="1"/>
    <x v="6"/>
    <x v="614"/>
    <x v="12"/>
    <x v="1"/>
    <x v="5"/>
    <s v="SAFCO Arco Folding Chair"/>
    <n v="441.92"/>
    <n v="2"/>
    <n v="49.72"/>
  </r>
  <r>
    <d v="2015-07-14T00:00:00"/>
    <x v="1"/>
    <x v="6"/>
    <x v="614"/>
    <x v="12"/>
    <x v="1"/>
    <x v="11"/>
    <s v="Hon Metal Bookcases, Black"/>
    <n v="127.76"/>
    <n v="6"/>
    <n v="-191.65"/>
  </r>
  <r>
    <d v="2015-07-16T00:00:00"/>
    <x v="1"/>
    <x v="6"/>
    <x v="654"/>
    <x v="3"/>
    <x v="1"/>
    <x v="5"/>
    <s v="Hon 2090 Pillow Soft Series Mid Back Swivel/Tilt Chairs"/>
    <n v="1348.7"/>
    <n v="6"/>
    <n v="-219.16"/>
  </r>
  <r>
    <d v="2015-07-16T00:00:00"/>
    <x v="1"/>
    <x v="6"/>
    <x v="654"/>
    <x v="3"/>
    <x v="1"/>
    <x v="5"/>
    <s v="Hon 4070 Series Pagoda Armless Upholstered Stacking Chairs"/>
    <n v="700.15"/>
    <n v="3"/>
    <n v="78.77"/>
  </r>
  <r>
    <d v="2015-07-16T00:00:00"/>
    <x v="1"/>
    <x v="6"/>
    <x v="124"/>
    <x v="20"/>
    <x v="0"/>
    <x v="0"/>
    <s v="Petty Cash Envelope"/>
    <n v="80.88"/>
    <n v="3"/>
    <n v="39.630000000000003"/>
  </r>
  <r>
    <d v="2015-07-16T00:00:00"/>
    <x v="1"/>
    <x v="6"/>
    <x v="124"/>
    <x v="20"/>
    <x v="2"/>
    <x v="9"/>
    <s v="Kensington Orbit Wireless Mobile Trackball for PC and Mac"/>
    <n v="599.9"/>
    <n v="10"/>
    <n v="191.97"/>
  </r>
  <r>
    <d v="2015-07-16T00:00:00"/>
    <x v="1"/>
    <x v="6"/>
    <x v="588"/>
    <x v="36"/>
    <x v="1"/>
    <x v="5"/>
    <s v="Global Manager's Adjustable Task Chair, Storm"/>
    <n v="150.97999999999999"/>
    <n v="1"/>
    <n v="43.78"/>
  </r>
  <r>
    <d v="2015-07-16T00:00:00"/>
    <x v="1"/>
    <x v="6"/>
    <x v="588"/>
    <x v="36"/>
    <x v="0"/>
    <x v="10"/>
    <s v="White Envelopes, White Envelopes with Clear Poly Window"/>
    <n v="137.25"/>
    <n v="9"/>
    <n v="63.14"/>
  </r>
  <r>
    <d v="2015-07-16T00:00:00"/>
    <x v="1"/>
    <x v="6"/>
    <x v="588"/>
    <x v="36"/>
    <x v="0"/>
    <x v="7"/>
    <s v="Acco Banker's Clasps, 5 3/4&quot;-Long"/>
    <n v="11.52"/>
    <n v="4"/>
    <n v="5.41"/>
  </r>
  <r>
    <d v="2015-07-17T00:00:00"/>
    <x v="1"/>
    <x v="6"/>
    <x v="401"/>
    <x v="3"/>
    <x v="1"/>
    <x v="11"/>
    <s v="Sauder Camden County Collection Libraries, Planked Cherry Finish"/>
    <n v="195.47"/>
    <n v="2"/>
    <n v="-13.8"/>
  </r>
  <r>
    <d v="2015-07-17T00:00:00"/>
    <x v="1"/>
    <x v="6"/>
    <x v="634"/>
    <x v="16"/>
    <x v="1"/>
    <x v="11"/>
    <s v="Bush Westfield Collection Bookcases, Medium Cherry Finish"/>
    <n v="231.92"/>
    <n v="5"/>
    <n v="5.8"/>
  </r>
  <r>
    <d v="2015-07-17T00:00:00"/>
    <x v="1"/>
    <x v="6"/>
    <x v="668"/>
    <x v="0"/>
    <x v="0"/>
    <x v="1"/>
    <s v="Avery 479"/>
    <n v="6.26"/>
    <n v="3"/>
    <n v="2.04"/>
  </r>
  <r>
    <d v="2015-07-17T00:00:00"/>
    <x v="1"/>
    <x v="6"/>
    <x v="668"/>
    <x v="0"/>
    <x v="0"/>
    <x v="7"/>
    <s v="Advantus T-Pin Paper Clips"/>
    <n v="14.43"/>
    <n v="4"/>
    <n v="3.43"/>
  </r>
  <r>
    <d v="2015-07-18T00:00:00"/>
    <x v="1"/>
    <x v="6"/>
    <x v="334"/>
    <x v="3"/>
    <x v="2"/>
    <x v="9"/>
    <s v="Logitech G35 7.1-Channel Surround Sound Headset"/>
    <n v="519.96"/>
    <n v="4"/>
    <n v="176.79"/>
  </r>
  <r>
    <d v="2015-07-18T00:00:00"/>
    <x v="1"/>
    <x v="6"/>
    <x v="385"/>
    <x v="20"/>
    <x v="0"/>
    <x v="4"/>
    <s v="Newell 32"/>
    <n v="5.76"/>
    <n v="2"/>
    <n v="1.61"/>
  </r>
  <r>
    <d v="2015-07-18T00:00:00"/>
    <x v="1"/>
    <x v="6"/>
    <x v="137"/>
    <x v="20"/>
    <x v="0"/>
    <x v="3"/>
    <s v="Economy Binders"/>
    <n v="3.33"/>
    <n v="2"/>
    <n v="1.21"/>
  </r>
  <r>
    <d v="2015-07-18T00:00:00"/>
    <x v="1"/>
    <x v="6"/>
    <x v="137"/>
    <x v="20"/>
    <x v="2"/>
    <x v="6"/>
    <s v="Plantronics CS 50-USB - headset - Convertible, Monaural"/>
    <n v="135.99"/>
    <n v="1"/>
    <n v="36.72"/>
  </r>
  <r>
    <d v="2015-07-18T00:00:00"/>
    <x v="1"/>
    <x v="6"/>
    <x v="137"/>
    <x v="20"/>
    <x v="1"/>
    <x v="8"/>
    <s v="Eldon Expressions Wood Desk Accessories, Oak"/>
    <n v="7.38"/>
    <n v="1"/>
    <n v="2.14"/>
  </r>
  <r>
    <d v="2015-07-19T00:00:00"/>
    <x v="1"/>
    <x v="6"/>
    <x v="669"/>
    <x v="12"/>
    <x v="0"/>
    <x v="3"/>
    <s v="Wilson Jones DublLock D-Ring Binders"/>
    <n v="2.0299999999999998"/>
    <n v="1"/>
    <n v="-1.35"/>
  </r>
  <r>
    <d v="2015-07-20T00:00:00"/>
    <x v="1"/>
    <x v="6"/>
    <x v="670"/>
    <x v="18"/>
    <x v="0"/>
    <x v="2"/>
    <s v="Multi-Use Personal File Cart and Caster Set, Three Stacking Bins"/>
    <n v="34.76"/>
    <n v="1"/>
    <n v="9.73"/>
  </r>
  <r>
    <d v="2015-07-20T00:00:00"/>
    <x v="1"/>
    <x v="6"/>
    <x v="670"/>
    <x v="18"/>
    <x v="2"/>
    <x v="9"/>
    <s v="Imation Bio 8GB USB Flash Drive Imation Corp"/>
    <n v="831.2"/>
    <n v="5"/>
    <n v="124.68"/>
  </r>
  <r>
    <d v="2015-07-20T00:00:00"/>
    <x v="1"/>
    <x v="6"/>
    <x v="670"/>
    <x v="18"/>
    <x v="0"/>
    <x v="0"/>
    <s v="Xerox 1981"/>
    <n v="26.4"/>
    <n v="5"/>
    <n v="11.88"/>
  </r>
  <r>
    <d v="2015-07-20T00:00:00"/>
    <x v="1"/>
    <x v="6"/>
    <x v="670"/>
    <x v="18"/>
    <x v="0"/>
    <x v="10"/>
    <s v="White Envelopes, White Envelopes with Clear Poly Window"/>
    <n v="106.75"/>
    <n v="7"/>
    <n v="49.11"/>
  </r>
  <r>
    <d v="2015-07-20T00:00:00"/>
    <x v="1"/>
    <x v="6"/>
    <x v="670"/>
    <x v="18"/>
    <x v="0"/>
    <x v="0"/>
    <s v="Tops White Computer Printout Paper"/>
    <n v="97.82"/>
    <n v="2"/>
    <n v="45.98"/>
  </r>
  <r>
    <d v="2015-07-20T00:00:00"/>
    <x v="1"/>
    <x v="6"/>
    <x v="670"/>
    <x v="18"/>
    <x v="0"/>
    <x v="2"/>
    <s v="Eldon Portable Mobile Manager"/>
    <n v="141.4"/>
    <n v="5"/>
    <n v="38.18"/>
  </r>
  <r>
    <d v="2015-07-20T00:00:00"/>
    <x v="1"/>
    <x v="6"/>
    <x v="277"/>
    <x v="1"/>
    <x v="0"/>
    <x v="3"/>
    <s v="Avery Durable Binders"/>
    <n v="2.88"/>
    <n v="5"/>
    <n v="-4.46"/>
  </r>
  <r>
    <d v="2015-07-20T00:00:00"/>
    <x v="1"/>
    <x v="6"/>
    <x v="277"/>
    <x v="1"/>
    <x v="1"/>
    <x v="11"/>
    <s v="O'Sullivan Cherrywood Estates Traditional Barrister Bookcase"/>
    <n v="384.94"/>
    <n v="4"/>
    <n v="-126.48"/>
  </r>
  <r>
    <d v="2015-07-20T00:00:00"/>
    <x v="1"/>
    <x v="6"/>
    <x v="277"/>
    <x v="1"/>
    <x v="2"/>
    <x v="6"/>
    <s v="Pyle PMP37LED"/>
    <n v="153.58000000000001"/>
    <n v="2"/>
    <n v="13.44"/>
  </r>
  <r>
    <d v="2015-07-20T00:00:00"/>
    <x v="1"/>
    <x v="6"/>
    <x v="277"/>
    <x v="1"/>
    <x v="1"/>
    <x v="11"/>
    <s v="Atlantic Metals Mobile 3-Shelf Bookcases, Custom Colors"/>
    <n v="913.43"/>
    <n v="5"/>
    <n v="-52.2"/>
  </r>
  <r>
    <d v="2015-07-23T00:00:00"/>
    <x v="1"/>
    <x v="6"/>
    <x v="128"/>
    <x v="20"/>
    <x v="0"/>
    <x v="12"/>
    <s v="Belkin F5C206VTEL 6 Outlet Surge"/>
    <n v="68.94"/>
    <n v="3"/>
    <n v="20.68"/>
  </r>
  <r>
    <d v="2015-07-23T00:00:00"/>
    <x v="1"/>
    <x v="6"/>
    <x v="128"/>
    <x v="20"/>
    <x v="1"/>
    <x v="8"/>
    <s v="Howard Miller 13&quot; Diameter Pewter Finish Round Wall Clock"/>
    <n v="128.82"/>
    <n v="3"/>
    <n v="50.24"/>
  </r>
  <r>
    <d v="2015-07-23T00:00:00"/>
    <x v="1"/>
    <x v="6"/>
    <x v="7"/>
    <x v="20"/>
    <x v="0"/>
    <x v="3"/>
    <s v="Acco 3-Hole Punch"/>
    <n v="10.51"/>
    <n v="3"/>
    <n v="3.68"/>
  </r>
  <r>
    <d v="2015-07-24T00:00:00"/>
    <x v="1"/>
    <x v="6"/>
    <x v="301"/>
    <x v="5"/>
    <x v="1"/>
    <x v="8"/>
    <s v="Eldon Expressions Wood and Plastic Desk Accessories, Cherry Wood"/>
    <n v="20.94"/>
    <n v="3"/>
    <n v="6.07"/>
  </r>
  <r>
    <d v="2015-07-24T00:00:00"/>
    <x v="1"/>
    <x v="6"/>
    <x v="301"/>
    <x v="5"/>
    <x v="0"/>
    <x v="3"/>
    <s v="GBC Prepunched Paper, 19-Hole, for Binding Systems, 24-lb"/>
    <n v="135.09"/>
    <n v="9"/>
    <n v="62.14"/>
  </r>
  <r>
    <d v="2015-07-24T00:00:00"/>
    <x v="1"/>
    <x v="6"/>
    <x v="301"/>
    <x v="5"/>
    <x v="2"/>
    <x v="9"/>
    <s v="Anker Ultra-Slim Mini Bluetooth 3.0 Wireless Keyboard"/>
    <n v="279.86"/>
    <n v="14"/>
    <n v="64.37"/>
  </r>
  <r>
    <d v="2015-07-24T00:00:00"/>
    <x v="1"/>
    <x v="6"/>
    <x v="301"/>
    <x v="5"/>
    <x v="0"/>
    <x v="3"/>
    <s v="GBC Prepunched Paper, 19-Hole, for Binding Systems, 24-lb"/>
    <n v="90.06"/>
    <n v="6"/>
    <n v="41.43"/>
  </r>
  <r>
    <d v="2015-07-25T00:00:00"/>
    <x v="1"/>
    <x v="6"/>
    <x v="237"/>
    <x v="2"/>
    <x v="0"/>
    <x v="3"/>
    <s v="GBC Premium Transparent Covers with Diagonal Lined Pattern"/>
    <n v="25.18"/>
    <n v="4"/>
    <n v="-18.46"/>
  </r>
  <r>
    <d v="2015-07-25T00:00:00"/>
    <x v="1"/>
    <x v="6"/>
    <x v="289"/>
    <x v="22"/>
    <x v="0"/>
    <x v="7"/>
    <s v="Plymouth Boxed Rubber Bands by Plymouth"/>
    <n v="9.42"/>
    <n v="2"/>
    <n v="0.47"/>
  </r>
  <r>
    <d v="2015-07-25T00:00:00"/>
    <x v="1"/>
    <x v="6"/>
    <x v="289"/>
    <x v="22"/>
    <x v="0"/>
    <x v="0"/>
    <s v="Xerox 228"/>
    <n v="12.96"/>
    <n v="2"/>
    <n v="6.22"/>
  </r>
  <r>
    <d v="2015-07-25T00:00:00"/>
    <x v="1"/>
    <x v="6"/>
    <x v="289"/>
    <x v="22"/>
    <x v="1"/>
    <x v="11"/>
    <s v="Sauder Forest Hills Library, Woodland Oak Finish"/>
    <n v="704.9"/>
    <n v="5"/>
    <n v="56.39"/>
  </r>
  <r>
    <d v="2015-07-25T00:00:00"/>
    <x v="1"/>
    <x v="6"/>
    <x v="289"/>
    <x v="22"/>
    <x v="1"/>
    <x v="5"/>
    <s v="Office Star - Professional Matrix Back Chair with 2-to-1 Synchro Tilt and Mesh Fabric Seat"/>
    <n v="561.57000000000005"/>
    <n v="2"/>
    <n v="28.08"/>
  </r>
  <r>
    <d v="2015-07-25T00:00:00"/>
    <x v="1"/>
    <x v="6"/>
    <x v="598"/>
    <x v="33"/>
    <x v="0"/>
    <x v="10"/>
    <s v="White Business Envelopes with Contemporary Seam, Recycled White Business Envelopes"/>
    <n v="98.46"/>
    <n v="9"/>
    <n v="49.23"/>
  </r>
  <r>
    <d v="2015-07-25T00:00:00"/>
    <x v="1"/>
    <x v="6"/>
    <x v="598"/>
    <x v="33"/>
    <x v="1"/>
    <x v="13"/>
    <s v="Bevis Round Conference Table Top, X-Base"/>
    <n v="358.58"/>
    <n v="2"/>
    <n v="39.44"/>
  </r>
  <r>
    <d v="2015-07-25T00:00:00"/>
    <x v="1"/>
    <x v="6"/>
    <x v="446"/>
    <x v="3"/>
    <x v="2"/>
    <x v="6"/>
    <s v="Motorola L703CM"/>
    <n v="623.96"/>
    <n v="5"/>
    <s v="39"/>
  </r>
  <r>
    <d v="2015-07-26T00:00:00"/>
    <x v="1"/>
    <x v="6"/>
    <x v="273"/>
    <x v="12"/>
    <x v="1"/>
    <x v="13"/>
    <s v="Bevis Boat-Shaped Conference Table"/>
    <n v="393.17"/>
    <n v="3"/>
    <n v="-204.45"/>
  </r>
  <r>
    <d v="2015-07-26T00:00:00"/>
    <x v="1"/>
    <x v="6"/>
    <x v="454"/>
    <x v="3"/>
    <x v="0"/>
    <x v="10"/>
    <s v="Airmail Envelopes"/>
    <n v="167.86"/>
    <n v="2"/>
    <n v="78.89"/>
  </r>
  <r>
    <d v="2015-07-26T00:00:00"/>
    <x v="1"/>
    <x v="6"/>
    <x v="244"/>
    <x v="3"/>
    <x v="0"/>
    <x v="3"/>
    <s v="Acco Pressboard Covers with Storage Hooks, 9 1/2&quot; x 11&quot;, Executive Red"/>
    <n v="9.14"/>
    <n v="3"/>
    <n v="3.09"/>
  </r>
  <r>
    <d v="2015-07-26T00:00:00"/>
    <x v="1"/>
    <x v="6"/>
    <x v="244"/>
    <x v="3"/>
    <x v="0"/>
    <x v="3"/>
    <s v="Tuff Stuff Recycled Round Ring Binders"/>
    <n v="23.14"/>
    <n v="6"/>
    <n v="8.39"/>
  </r>
  <r>
    <d v="2015-07-26T00:00:00"/>
    <x v="1"/>
    <x v="6"/>
    <x v="244"/>
    <x v="3"/>
    <x v="0"/>
    <x v="4"/>
    <s v="Newell 334"/>
    <n v="99.2"/>
    <n v="5"/>
    <n v="25.79"/>
  </r>
  <r>
    <d v="2015-07-26T00:00:00"/>
    <x v="1"/>
    <x v="6"/>
    <x v="38"/>
    <x v="12"/>
    <x v="1"/>
    <x v="5"/>
    <s v="Office Star - Contemporary Task Swivel Chair"/>
    <n v="266.35000000000002"/>
    <n v="3"/>
    <n v="13.32"/>
  </r>
  <r>
    <d v="2015-07-26T00:00:00"/>
    <x v="1"/>
    <x v="6"/>
    <x v="83"/>
    <x v="2"/>
    <x v="0"/>
    <x v="0"/>
    <s v="Eureka Recycled Copy Paper 8 1/2&quot; x 11&quot;, Ream"/>
    <n v="10.37"/>
    <n v="2"/>
    <n v="3.63"/>
  </r>
  <r>
    <d v="2015-07-27T00:00:00"/>
    <x v="1"/>
    <x v="6"/>
    <x v="190"/>
    <x v="5"/>
    <x v="2"/>
    <x v="6"/>
    <s v="Mediabridge Sport Armband iPhone 5s"/>
    <n v="29.97"/>
    <n v="3"/>
    <n v="0.3"/>
  </r>
  <r>
    <d v="2015-07-30T00:00:00"/>
    <x v="1"/>
    <x v="6"/>
    <x v="454"/>
    <x v="3"/>
    <x v="2"/>
    <x v="9"/>
    <s v="Logitech 910-002974 M325 Wireless Mouse for Web Scrolling"/>
    <n v="209.93"/>
    <n v="7"/>
    <n v="92.37"/>
  </r>
  <r>
    <d v="2015-07-30T00:00:00"/>
    <x v="1"/>
    <x v="6"/>
    <x v="454"/>
    <x v="3"/>
    <x v="1"/>
    <x v="8"/>
    <s v="Regeneration Desk Collection"/>
    <n v="5.28"/>
    <n v="3"/>
    <n v="2.3199999999999998"/>
  </r>
  <r>
    <d v="2015-07-30T00:00:00"/>
    <x v="1"/>
    <x v="6"/>
    <x v="454"/>
    <x v="3"/>
    <x v="0"/>
    <x v="3"/>
    <s v="Presstex Flexible Ring Binders"/>
    <n v="10.92"/>
    <n v="3"/>
    <n v="4.0999999999999996"/>
  </r>
  <r>
    <d v="2015-07-30T00:00:00"/>
    <x v="1"/>
    <x v="6"/>
    <x v="369"/>
    <x v="0"/>
    <x v="0"/>
    <x v="2"/>
    <s v="Eldon ProFile File 'N Store Portable File Tub Letter/Legal Size Black"/>
    <n v="61.79"/>
    <n v="4"/>
    <n v="6.18"/>
  </r>
  <r>
    <d v="2015-07-30T00:00:00"/>
    <x v="1"/>
    <x v="6"/>
    <x v="292"/>
    <x v="28"/>
    <x v="1"/>
    <x v="5"/>
    <s v="Global Stack Chair without Arms, Black"/>
    <n v="155.88"/>
    <n v="6"/>
    <n v="38.97"/>
  </r>
  <r>
    <d v="2015-07-31T00:00:00"/>
    <x v="1"/>
    <x v="6"/>
    <x v="356"/>
    <x v="20"/>
    <x v="2"/>
    <x v="9"/>
    <s v="Plantronics CS510 - Over-the-Head monaural Wireless Headset System"/>
    <n v="2309.65"/>
    <n v="7"/>
    <n v="762.18"/>
  </r>
  <r>
    <d v="2015-07-31T00:00:00"/>
    <x v="1"/>
    <x v="6"/>
    <x v="356"/>
    <x v="20"/>
    <x v="1"/>
    <x v="13"/>
    <s v="Bevis Round Bullnose 29&quot; High Table Top"/>
    <n v="1090.78"/>
    <n v="7"/>
    <n v="-290.88"/>
  </r>
  <r>
    <d v="2015-07-31T00:00:00"/>
    <x v="1"/>
    <x v="6"/>
    <x v="356"/>
    <x v="20"/>
    <x v="0"/>
    <x v="0"/>
    <s v="Xerox 212"/>
    <n v="19.440000000000001"/>
    <n v="3"/>
    <n v="9.33"/>
  </r>
  <r>
    <d v="2015-07-31T00:00:00"/>
    <x v="1"/>
    <x v="6"/>
    <x v="444"/>
    <x v="29"/>
    <x v="2"/>
    <x v="9"/>
    <s v="Microsoft Sculpt Comfort Mouse"/>
    <n v="239.7"/>
    <n v="6"/>
    <n v="105.47"/>
  </r>
  <r>
    <d v="2015-07-31T00:00:00"/>
    <x v="1"/>
    <x v="6"/>
    <x v="571"/>
    <x v="24"/>
    <x v="0"/>
    <x v="14"/>
    <s v="Acme 10&quot; Easy Grip Assistive Scissors"/>
    <n v="52.59"/>
    <n v="3"/>
    <n v="15.78"/>
  </r>
  <r>
    <d v="2015-08-01T00:00:00"/>
    <x v="1"/>
    <x v="7"/>
    <x v="142"/>
    <x v="3"/>
    <x v="0"/>
    <x v="4"/>
    <s v="Prang Dustless Chalk Sticks"/>
    <n v="6.72"/>
    <n v="4"/>
    <n v="3.36"/>
  </r>
  <r>
    <d v="2015-08-01T00:00:00"/>
    <x v="1"/>
    <x v="7"/>
    <x v="142"/>
    <x v="3"/>
    <x v="1"/>
    <x v="13"/>
    <s v="Hon 2111 Invitation Series Corner Table"/>
    <n v="1004.98"/>
    <n v="6"/>
    <n v="-175.87"/>
  </r>
  <r>
    <d v="2015-08-02T00:00:00"/>
    <x v="1"/>
    <x v="7"/>
    <x v="261"/>
    <x v="22"/>
    <x v="0"/>
    <x v="3"/>
    <s v="Ibico Presentation Index for Binding Systems"/>
    <n v="6.37"/>
    <n v="2"/>
    <n v="2.15"/>
  </r>
  <r>
    <d v="2015-08-02T00:00:00"/>
    <x v="1"/>
    <x v="7"/>
    <x v="261"/>
    <x v="22"/>
    <x v="2"/>
    <x v="15"/>
    <s v="Okidata C331dn Printer"/>
    <n v="558.4"/>
    <n v="2"/>
    <n v="41.88"/>
  </r>
  <r>
    <d v="2015-08-02T00:00:00"/>
    <x v="1"/>
    <x v="7"/>
    <x v="671"/>
    <x v="43"/>
    <x v="2"/>
    <x v="6"/>
    <s v="Plantronics MX500i Earset"/>
    <n v="128.85"/>
    <n v="3"/>
    <n v="3.87"/>
  </r>
  <r>
    <d v="2015-08-02T00:00:00"/>
    <x v="1"/>
    <x v="7"/>
    <x v="671"/>
    <x v="43"/>
    <x v="0"/>
    <x v="0"/>
    <s v="Important Message Pads, 50 4-1/4 x 5-1/2 Forms per Pad"/>
    <n v="8.4"/>
    <n v="2"/>
    <n v="4.12"/>
  </r>
  <r>
    <d v="2015-08-02T00:00:00"/>
    <x v="1"/>
    <x v="7"/>
    <x v="671"/>
    <x v="43"/>
    <x v="2"/>
    <x v="9"/>
    <s v="Logitech G700s Rechargeable Gaming Mouse"/>
    <n v="199.98"/>
    <n v="2"/>
    <n v="83.99"/>
  </r>
  <r>
    <d v="2015-08-02T00:00:00"/>
    <x v="1"/>
    <x v="7"/>
    <x v="671"/>
    <x v="43"/>
    <x v="1"/>
    <x v="5"/>
    <s v="Office Star Flex Back Scooter Chair with White Frame"/>
    <n v="110.98"/>
    <n v="1"/>
    <n v="15.54"/>
  </r>
  <r>
    <d v="2015-08-02T00:00:00"/>
    <x v="1"/>
    <x v="7"/>
    <x v="536"/>
    <x v="11"/>
    <x v="1"/>
    <x v="13"/>
    <s v="Balt Split Level Computer Training Table"/>
    <n v="277.5"/>
    <n v="4"/>
    <n v="-188.7"/>
  </r>
  <r>
    <d v="2015-08-05T00:00:00"/>
    <x v="1"/>
    <x v="7"/>
    <x v="123"/>
    <x v="0"/>
    <x v="0"/>
    <x v="2"/>
    <s v="Perma STOR-ALL Hanging File Box, 13 1/8&quot;W x 12 1/4&quot;D x 10 1/2&quot;H"/>
    <n v="33.49"/>
    <n v="7"/>
    <n v="-1.26"/>
  </r>
  <r>
    <d v="2015-08-05T00:00:00"/>
    <x v="1"/>
    <x v="7"/>
    <x v="123"/>
    <x v="0"/>
    <x v="0"/>
    <x v="14"/>
    <s v="Stiletto Hand Letter Openers"/>
    <n v="23.04"/>
    <n v="3"/>
    <n v="-4.9000000000000004"/>
  </r>
  <r>
    <d v="2015-08-05T00:00:00"/>
    <x v="1"/>
    <x v="7"/>
    <x v="123"/>
    <x v="0"/>
    <x v="0"/>
    <x v="3"/>
    <s v="Avery Self-Adhesive Photo Pockets for Polaroid Photos"/>
    <n v="1.36"/>
    <n v="1"/>
    <n v="-2.1800000000000002"/>
  </r>
  <r>
    <d v="2015-08-05T00:00:00"/>
    <x v="1"/>
    <x v="7"/>
    <x v="123"/>
    <x v="0"/>
    <x v="1"/>
    <x v="8"/>
    <s v="Eldon Expressions Wood Desk Accessories, Oak"/>
    <n v="14.76"/>
    <n v="5"/>
    <n v="-11.44"/>
  </r>
  <r>
    <d v="2015-08-06T00:00:00"/>
    <x v="1"/>
    <x v="7"/>
    <x v="279"/>
    <x v="0"/>
    <x v="0"/>
    <x v="0"/>
    <s v="Xerox 188"/>
    <n v="27.22"/>
    <n v="3"/>
    <n v="9.8699999999999992"/>
  </r>
  <r>
    <d v="2015-08-06T00:00:00"/>
    <x v="1"/>
    <x v="7"/>
    <x v="468"/>
    <x v="0"/>
    <x v="0"/>
    <x v="1"/>
    <s v="Avery 505"/>
    <n v="35.520000000000003"/>
    <n v="3"/>
    <n v="13.32"/>
  </r>
  <r>
    <d v="2015-08-06T00:00:00"/>
    <x v="1"/>
    <x v="7"/>
    <x v="468"/>
    <x v="0"/>
    <x v="0"/>
    <x v="3"/>
    <s v="Avery Hole Reinforcements"/>
    <n v="6.23"/>
    <n v="5"/>
    <n v="-9.66"/>
  </r>
  <r>
    <d v="2015-08-06T00:00:00"/>
    <x v="1"/>
    <x v="7"/>
    <x v="468"/>
    <x v="0"/>
    <x v="0"/>
    <x v="0"/>
    <s v="Xerox 1906"/>
    <n v="56.7"/>
    <n v="2"/>
    <n v="19.14"/>
  </r>
  <r>
    <d v="2015-08-06T00:00:00"/>
    <x v="1"/>
    <x v="7"/>
    <x v="468"/>
    <x v="0"/>
    <x v="1"/>
    <x v="11"/>
    <s v="O'Sullivan Manor Hill 2-Door Library in Brianna Oak"/>
    <n v="369.2"/>
    <n v="3"/>
    <n v="-114.02"/>
  </r>
  <r>
    <d v="2015-08-07T00:00:00"/>
    <x v="1"/>
    <x v="7"/>
    <x v="270"/>
    <x v="34"/>
    <x v="0"/>
    <x v="3"/>
    <s v="ACCOHIDE 3-Ring Binder, Blue, 1&quot;"/>
    <n v="3.3"/>
    <n v="1"/>
    <n v="1.1200000000000001"/>
  </r>
  <r>
    <d v="2015-08-07T00:00:00"/>
    <x v="1"/>
    <x v="7"/>
    <x v="672"/>
    <x v="3"/>
    <x v="0"/>
    <x v="3"/>
    <s v="Cardinal Hold-It CD Pocket"/>
    <n v="19.149999999999999"/>
    <n v="3"/>
    <n v="6.46"/>
  </r>
  <r>
    <d v="2015-08-07T00:00:00"/>
    <x v="1"/>
    <x v="7"/>
    <x v="439"/>
    <x v="24"/>
    <x v="0"/>
    <x v="3"/>
    <s v="Wilson Jones Hanging View Binder, White, 1&quot;"/>
    <n v="28.4"/>
    <n v="4"/>
    <n v="13.06"/>
  </r>
  <r>
    <d v="2015-08-07T00:00:00"/>
    <x v="1"/>
    <x v="7"/>
    <x v="439"/>
    <x v="24"/>
    <x v="1"/>
    <x v="8"/>
    <s v="Tenex V2T-RE Standard Weight Series Chair Mat, 45&quot; x 53&quot;, Lip 25&quot; x 12&quot;"/>
    <n v="212.94"/>
    <n v="3"/>
    <n v="34.07"/>
  </r>
  <r>
    <d v="2015-08-07T00:00:00"/>
    <x v="1"/>
    <x v="7"/>
    <x v="232"/>
    <x v="2"/>
    <x v="0"/>
    <x v="4"/>
    <s v="Stanley Contemporary Battery Pencil Sharpeners"/>
    <n v="106.8"/>
    <n v="10"/>
    <n v="10.68"/>
  </r>
  <r>
    <d v="2015-08-07T00:00:00"/>
    <x v="1"/>
    <x v="7"/>
    <x v="270"/>
    <x v="36"/>
    <x v="0"/>
    <x v="12"/>
    <s v="Acco Six-Outlet Power Strip, 4' Cord Length"/>
    <n v="77.58"/>
    <n v="9"/>
    <n v="20.170000000000002"/>
  </r>
  <r>
    <d v="2015-08-07T00:00:00"/>
    <x v="1"/>
    <x v="7"/>
    <x v="673"/>
    <x v="6"/>
    <x v="2"/>
    <x v="6"/>
    <s v="Ativa D5772 2-Line 5.8GHz Digital Expandable Corded/Cordless Phone System with Answering &amp; Caller ID/Call Waiting, Black/Silver"/>
    <n v="494.97"/>
    <n v="3"/>
    <n v="148.49"/>
  </r>
  <r>
    <d v="2015-08-07T00:00:00"/>
    <x v="1"/>
    <x v="7"/>
    <x v="673"/>
    <x v="6"/>
    <x v="0"/>
    <x v="1"/>
    <s v="Avery 50"/>
    <n v="25.06"/>
    <n v="2"/>
    <n v="11.78"/>
  </r>
  <r>
    <d v="2015-08-08T00:00:00"/>
    <x v="1"/>
    <x v="7"/>
    <x v="426"/>
    <x v="3"/>
    <x v="0"/>
    <x v="3"/>
    <s v="ACCOHIDE 3-Ring Binder, Blue, 1&quot;"/>
    <n v="6.61"/>
    <n v="2"/>
    <n v="2.23"/>
  </r>
  <r>
    <d v="2015-08-08T00:00:00"/>
    <x v="1"/>
    <x v="7"/>
    <x v="426"/>
    <x v="3"/>
    <x v="0"/>
    <x v="3"/>
    <s v="Presstex Flexible Ring Binders"/>
    <n v="7.28"/>
    <n v="2"/>
    <n v="2.73"/>
  </r>
  <r>
    <d v="2015-08-08T00:00:00"/>
    <x v="1"/>
    <x v="7"/>
    <x v="426"/>
    <x v="3"/>
    <x v="1"/>
    <x v="5"/>
    <s v="Global Ergonomic Managers Chair"/>
    <n v="144.78"/>
    <n v="1"/>
    <n v="10.86"/>
  </r>
  <r>
    <d v="2015-08-08T00:00:00"/>
    <x v="1"/>
    <x v="7"/>
    <x v="674"/>
    <x v="32"/>
    <x v="0"/>
    <x v="4"/>
    <s v="Boston 1827 Commercial Additional Cutter, Drive Gear &amp; Gear Rack for 1606"/>
    <n v="39.659999999999997"/>
    <n v="2"/>
    <n v="11.9"/>
  </r>
  <r>
    <d v="2015-08-08T00:00:00"/>
    <x v="1"/>
    <x v="7"/>
    <x v="674"/>
    <x v="32"/>
    <x v="0"/>
    <x v="12"/>
    <s v="Conquest 14 Commercial Heavy-Duty Upright Vacuum, Collection System, Accessory Kit"/>
    <n v="113.92"/>
    <n v="2"/>
    <n v="33.04"/>
  </r>
  <r>
    <d v="2015-08-08T00:00:00"/>
    <x v="1"/>
    <x v="7"/>
    <x v="674"/>
    <x v="32"/>
    <x v="0"/>
    <x v="3"/>
    <s v="GBC DocuBind P50 Personal Binding Machine"/>
    <n v="447.86"/>
    <n v="7"/>
    <n v="210.49"/>
  </r>
  <r>
    <d v="2015-08-08T00:00:00"/>
    <x v="1"/>
    <x v="7"/>
    <x v="122"/>
    <x v="20"/>
    <x v="2"/>
    <x v="9"/>
    <s v="Logitech G600 MMO Gaming Mouse"/>
    <n v="79.989999999999995"/>
    <n v="1"/>
    <n v="28.8"/>
  </r>
  <r>
    <d v="2015-08-09T00:00:00"/>
    <x v="1"/>
    <x v="7"/>
    <x v="171"/>
    <x v="14"/>
    <x v="0"/>
    <x v="4"/>
    <s v="Sanford Uni-Blazer View Highlighters, Chisel Tip, Yellow"/>
    <n v="2.2000000000000002"/>
    <n v="1"/>
    <n v="0.97"/>
  </r>
  <r>
    <d v="2015-08-09T00:00:00"/>
    <x v="1"/>
    <x v="7"/>
    <x v="171"/>
    <x v="14"/>
    <x v="1"/>
    <x v="13"/>
    <s v="Bevis 36 x 72 Conference Tables"/>
    <n v="622.45000000000005"/>
    <n v="5"/>
    <n v="136.94"/>
  </r>
  <r>
    <d v="2015-08-09T00:00:00"/>
    <x v="1"/>
    <x v="7"/>
    <x v="171"/>
    <x v="14"/>
    <x v="0"/>
    <x v="2"/>
    <s v="Rogers Deluxe File Chest"/>
    <n v="21.98"/>
    <n v="1"/>
    <n v="0.22"/>
  </r>
  <r>
    <d v="2015-08-09T00:00:00"/>
    <x v="1"/>
    <x v="7"/>
    <x v="201"/>
    <x v="20"/>
    <x v="2"/>
    <x v="6"/>
    <s v="Nortel Meridian M3904 Professional Digital phone"/>
    <n v="307.98"/>
    <n v="2"/>
    <n v="89.31"/>
  </r>
  <r>
    <d v="2015-08-09T00:00:00"/>
    <x v="1"/>
    <x v="7"/>
    <x v="201"/>
    <x v="20"/>
    <x v="1"/>
    <x v="13"/>
    <s v="KI Conference Tables"/>
    <n v="382.81"/>
    <n v="9"/>
    <n v="-153.12"/>
  </r>
  <r>
    <d v="2015-08-09T00:00:00"/>
    <x v="1"/>
    <x v="7"/>
    <x v="201"/>
    <x v="20"/>
    <x v="0"/>
    <x v="2"/>
    <s v="Tennsco Lockers, Gray"/>
    <n v="41.96"/>
    <n v="2"/>
    <n v="2.94"/>
  </r>
  <r>
    <d v="2015-08-09T00:00:00"/>
    <x v="1"/>
    <x v="7"/>
    <x v="201"/>
    <x v="20"/>
    <x v="0"/>
    <x v="3"/>
    <s v="GBC Ibimaster 500 Manual ProClick Binding System"/>
    <n v="1217.57"/>
    <n v="2"/>
    <n v="456.59"/>
  </r>
  <r>
    <d v="2015-08-09T00:00:00"/>
    <x v="1"/>
    <x v="7"/>
    <x v="201"/>
    <x v="20"/>
    <x v="1"/>
    <x v="8"/>
    <s v="Artistic Insta-Plaque"/>
    <n v="47.04"/>
    <n v="3"/>
    <n v="18.350000000000001"/>
  </r>
  <r>
    <d v="2015-08-09T00:00:00"/>
    <x v="1"/>
    <x v="7"/>
    <x v="201"/>
    <x v="20"/>
    <x v="1"/>
    <x v="8"/>
    <s v="Longer-Life Soft White Bulbs"/>
    <n v="6.16"/>
    <n v="2"/>
    <n v="2.96"/>
  </r>
  <r>
    <d v="2015-08-09T00:00:00"/>
    <x v="1"/>
    <x v="7"/>
    <x v="201"/>
    <x v="20"/>
    <x v="2"/>
    <x v="6"/>
    <s v="Panasonic KX-TG9471B"/>
    <n v="979.95"/>
    <n v="5"/>
    <n v="274.39"/>
  </r>
  <r>
    <d v="2015-08-09T00:00:00"/>
    <x v="1"/>
    <x v="7"/>
    <x v="201"/>
    <x v="20"/>
    <x v="0"/>
    <x v="0"/>
    <s v="Xerox 1886"/>
    <n v="143.69999999999999"/>
    <n v="3"/>
    <n v="68.98"/>
  </r>
  <r>
    <d v="2015-08-09T00:00:00"/>
    <x v="1"/>
    <x v="7"/>
    <x v="201"/>
    <x v="20"/>
    <x v="0"/>
    <x v="7"/>
    <s v="Acco Clips to Go Binder Clips, 24 Clips in Two Sizes"/>
    <n v="10.65"/>
    <n v="3"/>
    <n v="5.01"/>
  </r>
  <r>
    <d v="2015-08-09T00:00:00"/>
    <x v="1"/>
    <x v="7"/>
    <x v="201"/>
    <x v="20"/>
    <x v="2"/>
    <x v="9"/>
    <s v="Belkin QODE FastFit Bluetooth Keyboard"/>
    <n v="247.8"/>
    <n v="4"/>
    <n v="34.69"/>
  </r>
  <r>
    <d v="2015-08-09T00:00:00"/>
    <x v="1"/>
    <x v="7"/>
    <x v="141"/>
    <x v="16"/>
    <x v="0"/>
    <x v="1"/>
    <s v="Avery File Folder Labels"/>
    <n v="4.6100000000000003"/>
    <n v="2"/>
    <n v="1.67"/>
  </r>
  <r>
    <d v="2015-08-09T00:00:00"/>
    <x v="1"/>
    <x v="7"/>
    <x v="57"/>
    <x v="21"/>
    <x v="1"/>
    <x v="11"/>
    <s v="O'Sullivan Cherrywood Estates Traditional Barrister Bookcase"/>
    <n v="687.4"/>
    <n v="5"/>
    <n v="48.12"/>
  </r>
  <r>
    <d v="2015-08-09T00:00:00"/>
    <x v="1"/>
    <x v="7"/>
    <x v="407"/>
    <x v="20"/>
    <x v="1"/>
    <x v="8"/>
    <s v="OIC Stacking Trays"/>
    <n v="10.02"/>
    <n v="3"/>
    <n v="4.41"/>
  </r>
  <r>
    <d v="2015-08-09T00:00:00"/>
    <x v="1"/>
    <x v="7"/>
    <x v="407"/>
    <x v="20"/>
    <x v="0"/>
    <x v="0"/>
    <s v="Xerox 1885"/>
    <n v="144.12"/>
    <n v="3"/>
    <n v="69.180000000000007"/>
  </r>
  <r>
    <d v="2015-08-10T00:00:00"/>
    <x v="1"/>
    <x v="7"/>
    <x v="488"/>
    <x v="28"/>
    <x v="0"/>
    <x v="1"/>
    <s v="Avery 480"/>
    <n v="3.75"/>
    <n v="1"/>
    <n v="1.8"/>
  </r>
  <r>
    <d v="2015-08-10T00:00:00"/>
    <x v="1"/>
    <x v="7"/>
    <x v="488"/>
    <x v="28"/>
    <x v="0"/>
    <x v="1"/>
    <s v="Avery 489"/>
    <n v="41.4"/>
    <n v="4"/>
    <n v="19.87"/>
  </r>
  <r>
    <d v="2015-08-10T00:00:00"/>
    <x v="1"/>
    <x v="7"/>
    <x v="488"/>
    <x v="28"/>
    <x v="0"/>
    <x v="4"/>
    <s v="Peel-Off China Markers"/>
    <n v="29.79"/>
    <n v="3"/>
    <n v="12.51"/>
  </r>
  <r>
    <d v="2015-08-10T00:00:00"/>
    <x v="1"/>
    <x v="7"/>
    <x v="494"/>
    <x v="11"/>
    <x v="2"/>
    <x v="6"/>
    <s v="AT&amp;T 1080 Corded phone"/>
    <n v="438.37"/>
    <n v="4"/>
    <n v="38.36"/>
  </r>
  <r>
    <d v="2015-08-10T00:00:00"/>
    <x v="1"/>
    <x v="7"/>
    <x v="494"/>
    <x v="11"/>
    <x v="2"/>
    <x v="6"/>
    <s v="OtterBox Commuter Series Case - Samsung Galaxy S4"/>
    <n v="139.94"/>
    <n v="7"/>
    <n v="-31.49"/>
  </r>
  <r>
    <d v="2015-08-10T00:00:00"/>
    <x v="1"/>
    <x v="7"/>
    <x v="494"/>
    <x v="11"/>
    <x v="0"/>
    <x v="12"/>
    <s v="Fellowes 8 Outlet Superior Workstation Surge Protector"/>
    <n v="133.47"/>
    <n v="4"/>
    <n v="15.02"/>
  </r>
  <r>
    <d v="2015-08-10T00:00:00"/>
    <x v="1"/>
    <x v="7"/>
    <x v="649"/>
    <x v="14"/>
    <x v="0"/>
    <x v="3"/>
    <s v="GBC Binding covers"/>
    <n v="64.75"/>
    <n v="5"/>
    <n v="29.14"/>
  </r>
  <r>
    <d v="2015-08-11T00:00:00"/>
    <x v="1"/>
    <x v="7"/>
    <x v="220"/>
    <x v="25"/>
    <x v="1"/>
    <x v="8"/>
    <s v="Executive Impressions 13&quot; Clairmont Wall Clock"/>
    <n v="46.15"/>
    <n v="3"/>
    <n v="12.11"/>
  </r>
  <r>
    <d v="2015-08-11T00:00:00"/>
    <x v="1"/>
    <x v="7"/>
    <x v="675"/>
    <x v="20"/>
    <x v="0"/>
    <x v="4"/>
    <s v="Newell 330"/>
    <n v="11.96"/>
    <n v="2"/>
    <n v="3.11"/>
  </r>
  <r>
    <d v="2015-08-11T00:00:00"/>
    <x v="1"/>
    <x v="7"/>
    <x v="675"/>
    <x v="20"/>
    <x v="2"/>
    <x v="6"/>
    <s v="AT&amp;T 841000 Phone"/>
    <s v="138"/>
    <n v="2"/>
    <n v="34.5"/>
  </r>
  <r>
    <d v="2015-08-13T00:00:00"/>
    <x v="1"/>
    <x v="7"/>
    <x v="402"/>
    <x v="3"/>
    <x v="0"/>
    <x v="4"/>
    <s v="50 Colored Long Pencils"/>
    <n v="50.8"/>
    <n v="5"/>
    <n v="13.21"/>
  </r>
  <r>
    <d v="2015-08-13T00:00:00"/>
    <x v="1"/>
    <x v="7"/>
    <x v="584"/>
    <x v="4"/>
    <x v="0"/>
    <x v="3"/>
    <s v="3-ring staple pack"/>
    <n v="5.64"/>
    <n v="3"/>
    <n v="2.71"/>
  </r>
  <r>
    <d v="2015-08-13T00:00:00"/>
    <x v="1"/>
    <x v="7"/>
    <x v="565"/>
    <x v="18"/>
    <x v="0"/>
    <x v="3"/>
    <s v="Avery Round Ring Poly Binders"/>
    <n v="11.36"/>
    <n v="4"/>
    <n v="5.57"/>
  </r>
  <r>
    <d v="2015-08-13T00:00:00"/>
    <x v="1"/>
    <x v="7"/>
    <x v="28"/>
    <x v="2"/>
    <x v="0"/>
    <x v="2"/>
    <s v="Fellowes High-Stak Drawer Files"/>
    <n v="422.86"/>
    <n v="3"/>
    <n v="15.86"/>
  </r>
  <r>
    <d v="2015-08-13T00:00:00"/>
    <x v="1"/>
    <x v="7"/>
    <x v="394"/>
    <x v="3"/>
    <x v="1"/>
    <x v="8"/>
    <s v="Ultra Door Pull Handle"/>
    <n v="31.56"/>
    <n v="3"/>
    <n v="10.41"/>
  </r>
  <r>
    <d v="2015-08-13T00:00:00"/>
    <x v="1"/>
    <x v="7"/>
    <x v="271"/>
    <x v="25"/>
    <x v="0"/>
    <x v="4"/>
    <s v="Newell 309"/>
    <n v="64.680000000000007"/>
    <n v="7"/>
    <n v="8.09"/>
  </r>
  <r>
    <d v="2015-08-15T00:00:00"/>
    <x v="1"/>
    <x v="7"/>
    <x v="676"/>
    <x v="3"/>
    <x v="0"/>
    <x v="2"/>
    <s v="Fellowes Super Stor/Drawer Files"/>
    <n v="323.10000000000002"/>
    <n v="2"/>
    <n v="61.39"/>
  </r>
  <r>
    <d v="2015-08-15T00:00:00"/>
    <x v="1"/>
    <x v="7"/>
    <x v="238"/>
    <x v="3"/>
    <x v="1"/>
    <x v="8"/>
    <s v="Tensor Computer Mounted Lamp"/>
    <n v="104.23"/>
    <n v="7"/>
    <n v="28.14"/>
  </r>
  <r>
    <d v="2015-08-15T00:00:00"/>
    <x v="1"/>
    <x v="7"/>
    <x v="238"/>
    <x v="3"/>
    <x v="0"/>
    <x v="2"/>
    <s v="Mobile Personal File Cube"/>
    <n v="70.260000000000005"/>
    <n v="3"/>
    <n v="18.97"/>
  </r>
  <r>
    <d v="2015-08-16T00:00:00"/>
    <x v="1"/>
    <x v="7"/>
    <x v="522"/>
    <x v="12"/>
    <x v="0"/>
    <x v="4"/>
    <s v="Newell 346"/>
    <n v="2.2999999999999998"/>
    <n v="1"/>
    <n v="0.26"/>
  </r>
  <r>
    <d v="2015-08-16T00:00:00"/>
    <x v="1"/>
    <x v="7"/>
    <x v="522"/>
    <x v="12"/>
    <x v="2"/>
    <x v="6"/>
    <s v="Samsung Galaxy S4 Mini"/>
    <n v="1879.96"/>
    <n v="5"/>
    <n v="211.5"/>
  </r>
  <r>
    <d v="2015-08-16T00:00:00"/>
    <x v="1"/>
    <x v="7"/>
    <x v="522"/>
    <x v="12"/>
    <x v="0"/>
    <x v="0"/>
    <s v="Xerox 1891"/>
    <n v="313.02"/>
    <n v="8"/>
    <n v="105.65"/>
  </r>
  <r>
    <d v="2015-08-16T00:00:00"/>
    <x v="1"/>
    <x v="7"/>
    <x v="522"/>
    <x v="12"/>
    <x v="0"/>
    <x v="1"/>
    <s v="Avery 488"/>
    <n v="5.04"/>
    <n v="2"/>
    <n v="1.76"/>
  </r>
  <r>
    <d v="2015-08-16T00:00:00"/>
    <x v="1"/>
    <x v="7"/>
    <x v="569"/>
    <x v="2"/>
    <x v="2"/>
    <x v="6"/>
    <s v="Cisco IP Phone 7961G-GE VoIP phone"/>
    <n v="519.79"/>
    <n v="4"/>
    <n v="-112.62"/>
  </r>
  <r>
    <d v="2015-08-16T00:00:00"/>
    <x v="1"/>
    <x v="7"/>
    <x v="569"/>
    <x v="2"/>
    <x v="2"/>
    <x v="9"/>
    <s v="SanDisk Ultra 16 GB MicroSDHC Class 10 Memory Card"/>
    <n v="31.18"/>
    <n v="3"/>
    <n v="-5.46"/>
  </r>
  <r>
    <d v="2015-08-16T00:00:00"/>
    <x v="1"/>
    <x v="7"/>
    <x v="569"/>
    <x v="2"/>
    <x v="0"/>
    <x v="0"/>
    <s v="Xerox 227"/>
    <n v="10.37"/>
    <n v="2"/>
    <n v="3.63"/>
  </r>
  <r>
    <d v="2015-08-16T00:00:00"/>
    <x v="1"/>
    <x v="7"/>
    <x v="569"/>
    <x v="2"/>
    <x v="0"/>
    <x v="3"/>
    <s v="Avery Durable Plastic 1&quot; Binders"/>
    <n v="2.72"/>
    <n v="2"/>
    <n v="-1.91"/>
  </r>
  <r>
    <d v="2015-08-16T00:00:00"/>
    <x v="1"/>
    <x v="7"/>
    <x v="569"/>
    <x v="2"/>
    <x v="1"/>
    <x v="8"/>
    <s v="Tenex 46&quot; x 60&quot; Computer Anti-Static Chairmat, Rectangular Shaped"/>
    <n v="254.35"/>
    <n v="3"/>
    <s v="0"/>
  </r>
  <r>
    <d v="2015-08-16T00:00:00"/>
    <x v="1"/>
    <x v="7"/>
    <x v="569"/>
    <x v="2"/>
    <x v="0"/>
    <x v="3"/>
    <s v="Avery Durable Slant Ring Binders With Label Holder"/>
    <n v="3.76"/>
    <n v="3"/>
    <n v="-2.76"/>
  </r>
  <r>
    <d v="2015-08-16T00:00:00"/>
    <x v="1"/>
    <x v="7"/>
    <x v="569"/>
    <x v="2"/>
    <x v="0"/>
    <x v="0"/>
    <s v="Xerox 199"/>
    <n v="10.27"/>
    <n v="3"/>
    <n v="3.21"/>
  </r>
  <r>
    <d v="2015-08-16T00:00:00"/>
    <x v="1"/>
    <x v="7"/>
    <x v="677"/>
    <x v="2"/>
    <x v="0"/>
    <x v="2"/>
    <s v="Iris Project Case"/>
    <n v="44.69"/>
    <n v="7"/>
    <n v="3.35"/>
  </r>
  <r>
    <d v="2015-08-16T00:00:00"/>
    <x v="1"/>
    <x v="7"/>
    <x v="677"/>
    <x v="2"/>
    <x v="1"/>
    <x v="11"/>
    <s v="O'Sullivan Plantations 2-Door Library in Landvery Oak"/>
    <n v="301.47000000000003"/>
    <n v="3"/>
    <s v="-205"/>
  </r>
  <r>
    <d v="2015-08-17T00:00:00"/>
    <x v="1"/>
    <x v="7"/>
    <x v="678"/>
    <x v="32"/>
    <x v="0"/>
    <x v="3"/>
    <s v="Wilson Jones Snap Scratch Pad Binder Tool for Ring Binders"/>
    <n v="52.2"/>
    <n v="9"/>
    <n v="23.49"/>
  </r>
  <r>
    <d v="2015-08-17T00:00:00"/>
    <x v="1"/>
    <x v="7"/>
    <x v="236"/>
    <x v="12"/>
    <x v="2"/>
    <x v="9"/>
    <s v="Imation Clip USB flash drive - 8 GB"/>
    <n v="30.08"/>
    <n v="2"/>
    <n v="-5.26"/>
  </r>
  <r>
    <d v="2015-08-17T00:00:00"/>
    <x v="1"/>
    <x v="7"/>
    <x v="236"/>
    <x v="12"/>
    <x v="0"/>
    <x v="0"/>
    <s v="Xerox 21"/>
    <n v="36.29"/>
    <n v="7"/>
    <n v="12.7"/>
  </r>
  <r>
    <d v="2015-08-17T00:00:00"/>
    <x v="1"/>
    <x v="7"/>
    <x v="236"/>
    <x v="12"/>
    <x v="0"/>
    <x v="4"/>
    <s v="Newell 336"/>
    <n v="10.27"/>
    <n v="3"/>
    <n v="1.1599999999999999"/>
  </r>
  <r>
    <d v="2015-08-17T00:00:00"/>
    <x v="1"/>
    <x v="7"/>
    <x v="236"/>
    <x v="12"/>
    <x v="2"/>
    <x v="9"/>
    <s v="First Data FD10 PIN Pad"/>
    <n v="252.8"/>
    <n v="4"/>
    <n v="-31.6"/>
  </r>
  <r>
    <d v="2015-08-21T00:00:00"/>
    <x v="1"/>
    <x v="7"/>
    <x v="327"/>
    <x v="3"/>
    <x v="1"/>
    <x v="5"/>
    <s v="Hon GuestStacker Chair"/>
    <n v="544.01"/>
    <n v="3"/>
    <n v="40.799999999999997"/>
  </r>
  <r>
    <d v="2015-08-21T00:00:00"/>
    <x v="1"/>
    <x v="7"/>
    <x v="327"/>
    <x v="3"/>
    <x v="0"/>
    <x v="0"/>
    <s v="Xerox 191"/>
    <n v="59.94"/>
    <n v="3"/>
    <n v="28.17"/>
  </r>
  <r>
    <d v="2015-08-21T00:00:00"/>
    <x v="1"/>
    <x v="7"/>
    <x v="327"/>
    <x v="3"/>
    <x v="0"/>
    <x v="0"/>
    <s v="Xerox 1974"/>
    <n v="23.92"/>
    <n v="4"/>
    <n v="11.72"/>
  </r>
  <r>
    <d v="2015-08-21T00:00:00"/>
    <x v="1"/>
    <x v="7"/>
    <x v="327"/>
    <x v="3"/>
    <x v="0"/>
    <x v="0"/>
    <s v="Xerox 1927"/>
    <n v="4.28"/>
    <n v="1"/>
    <n v="1.93"/>
  </r>
  <r>
    <d v="2015-08-21T00:00:00"/>
    <x v="1"/>
    <x v="7"/>
    <x v="171"/>
    <x v="3"/>
    <x v="1"/>
    <x v="11"/>
    <s v="Sauder Camden County Collection Library"/>
    <n v="586.4"/>
    <n v="6"/>
    <n v="34.49"/>
  </r>
  <r>
    <d v="2015-08-21T00:00:00"/>
    <x v="1"/>
    <x v="7"/>
    <x v="171"/>
    <x v="3"/>
    <x v="0"/>
    <x v="2"/>
    <s v="Carina Double Wide Media Storage Towers in Natural &amp; Black"/>
    <n v="80.98"/>
    <n v="1"/>
    <n v="3.24"/>
  </r>
  <r>
    <d v="2015-08-21T00:00:00"/>
    <x v="1"/>
    <x v="7"/>
    <x v="549"/>
    <x v="10"/>
    <x v="0"/>
    <x v="3"/>
    <s v="Acco D-Ring Binder w/DublLock"/>
    <n v="12.83"/>
    <n v="2"/>
    <n v="-8.98"/>
  </r>
  <r>
    <d v="2015-08-21T00:00:00"/>
    <x v="1"/>
    <x v="7"/>
    <x v="549"/>
    <x v="10"/>
    <x v="1"/>
    <x v="5"/>
    <s v="Global Commerce Series High-Back Swivel/Tilt Chairs"/>
    <n v="598.46"/>
    <n v="3"/>
    <n v="-42.75"/>
  </r>
  <r>
    <d v="2015-08-21T00:00:00"/>
    <x v="1"/>
    <x v="7"/>
    <x v="549"/>
    <x v="10"/>
    <x v="1"/>
    <x v="8"/>
    <s v="Tenex Chairmats For Use with Hard Floors"/>
    <n v="25.98"/>
    <n v="1"/>
    <n v="-3.9"/>
  </r>
  <r>
    <d v="2015-08-21T00:00:00"/>
    <x v="1"/>
    <x v="7"/>
    <x v="418"/>
    <x v="5"/>
    <x v="0"/>
    <x v="4"/>
    <s v="Quartet Omega Colored Chalk, 12/Pack"/>
    <n v="17.52"/>
    <n v="3"/>
    <n v="8.23"/>
  </r>
  <r>
    <d v="2015-08-21T00:00:00"/>
    <x v="1"/>
    <x v="7"/>
    <x v="418"/>
    <x v="5"/>
    <x v="0"/>
    <x v="4"/>
    <s v="Premium Writing Pencils, Soft, #2 by Central Association for the Blind"/>
    <n v="35.76"/>
    <n v="12"/>
    <n v="10.01"/>
  </r>
  <r>
    <d v="2015-08-21T00:00:00"/>
    <x v="1"/>
    <x v="7"/>
    <x v="88"/>
    <x v="2"/>
    <x v="0"/>
    <x v="14"/>
    <s v="Staple remover"/>
    <n v="3.49"/>
    <n v="2"/>
    <n v="-0.7"/>
  </r>
  <r>
    <d v="2015-08-21T00:00:00"/>
    <x v="1"/>
    <x v="7"/>
    <x v="88"/>
    <x v="2"/>
    <x v="2"/>
    <x v="9"/>
    <s v="Sabrent 4-Port USB 2.0 Hub"/>
    <n v="21.73"/>
    <n v="4"/>
    <n v="3.8"/>
  </r>
  <r>
    <d v="2015-08-21T00:00:00"/>
    <x v="1"/>
    <x v="7"/>
    <x v="88"/>
    <x v="2"/>
    <x v="0"/>
    <x v="2"/>
    <s v="SAFCO Commercial Wire Shelving, Black"/>
    <n v="663.07"/>
    <n v="6"/>
    <n v="-165.77"/>
  </r>
  <r>
    <d v="2015-08-21T00:00:00"/>
    <x v="1"/>
    <x v="7"/>
    <x v="88"/>
    <x v="2"/>
    <x v="0"/>
    <x v="3"/>
    <s v="GBC DocuBind P100 Manual Binding Machine"/>
    <n v="99.59"/>
    <n v="2"/>
    <n v="-82.99"/>
  </r>
  <r>
    <d v="2015-08-21T00:00:00"/>
    <x v="1"/>
    <x v="7"/>
    <x v="88"/>
    <x v="2"/>
    <x v="0"/>
    <x v="0"/>
    <s v="Xerox 1979"/>
    <n v="49.57"/>
    <n v="2"/>
    <n v="15.49"/>
  </r>
  <r>
    <d v="2015-08-22T00:00:00"/>
    <x v="1"/>
    <x v="7"/>
    <x v="679"/>
    <x v="20"/>
    <x v="0"/>
    <x v="3"/>
    <s v="Avery 3 1/2&quot; Diskette Storage Pages, 10/Pack"/>
    <n v="50.11"/>
    <n v="6"/>
    <n v="16.29"/>
  </r>
  <r>
    <d v="2015-08-22T00:00:00"/>
    <x v="1"/>
    <x v="7"/>
    <x v="680"/>
    <x v="20"/>
    <x v="0"/>
    <x v="4"/>
    <s v="Newell Chalk Holder"/>
    <n v="16.52"/>
    <n v="4"/>
    <n v="7.6"/>
  </r>
  <r>
    <d v="2015-08-23T00:00:00"/>
    <x v="1"/>
    <x v="7"/>
    <x v="210"/>
    <x v="1"/>
    <x v="0"/>
    <x v="14"/>
    <s v="Acme Tagit Stainless Steel Antibacterial Scissors"/>
    <n v="31.68"/>
    <n v="4"/>
    <n v="2.77"/>
  </r>
  <r>
    <d v="2015-08-23T00:00:00"/>
    <x v="1"/>
    <x v="7"/>
    <x v="210"/>
    <x v="1"/>
    <x v="0"/>
    <x v="0"/>
    <s v="Xerox 206"/>
    <n v="10.37"/>
    <n v="2"/>
    <n v="3.63"/>
  </r>
  <r>
    <d v="2015-08-23T00:00:00"/>
    <x v="1"/>
    <x v="7"/>
    <x v="210"/>
    <x v="1"/>
    <x v="0"/>
    <x v="7"/>
    <s v="Staples"/>
    <n v="12.03"/>
    <n v="8"/>
    <n v="2.2599999999999998"/>
  </r>
  <r>
    <d v="2015-08-23T00:00:00"/>
    <x v="1"/>
    <x v="7"/>
    <x v="210"/>
    <x v="1"/>
    <x v="0"/>
    <x v="12"/>
    <s v="Holmes Odor Grabber"/>
    <n v="5.77"/>
    <n v="2"/>
    <n v="-13.55"/>
  </r>
  <r>
    <d v="2015-08-23T00:00:00"/>
    <x v="1"/>
    <x v="7"/>
    <x v="681"/>
    <x v="4"/>
    <x v="0"/>
    <x v="12"/>
    <s v="Avanti 4.4 Cu. Ft. Refrigerator"/>
    <n v="542.94000000000005"/>
    <n v="3"/>
    <n v="152.02000000000001"/>
  </r>
  <r>
    <d v="2015-08-23T00:00:00"/>
    <x v="1"/>
    <x v="7"/>
    <x v="681"/>
    <x v="4"/>
    <x v="0"/>
    <x v="1"/>
    <s v="Avery 474"/>
    <n v="8.64"/>
    <n v="3"/>
    <n v="4.2300000000000004"/>
  </r>
  <r>
    <d v="2015-08-23T00:00:00"/>
    <x v="1"/>
    <x v="7"/>
    <x v="681"/>
    <x v="4"/>
    <x v="0"/>
    <x v="0"/>
    <s v="Xerox 1944"/>
    <n v="193.8"/>
    <n v="5"/>
    <n v="94.96"/>
  </r>
  <r>
    <d v="2015-08-23T00:00:00"/>
    <x v="1"/>
    <x v="7"/>
    <x v="681"/>
    <x v="4"/>
    <x v="0"/>
    <x v="0"/>
    <s v="Xerox 1962"/>
    <n v="21.4"/>
    <n v="5"/>
    <n v="9.6300000000000008"/>
  </r>
  <r>
    <d v="2015-08-23T00:00:00"/>
    <x v="1"/>
    <x v="7"/>
    <x v="681"/>
    <x v="4"/>
    <x v="0"/>
    <x v="0"/>
    <s v="Xerox 1890"/>
    <n v="97.88"/>
    <n v="2"/>
    <n v="48.94"/>
  </r>
  <r>
    <d v="2015-08-23T00:00:00"/>
    <x v="1"/>
    <x v="7"/>
    <x v="681"/>
    <x v="4"/>
    <x v="2"/>
    <x v="9"/>
    <s v="Maxell LTO Ultrium - 800 GB"/>
    <n v="251.91"/>
    <n v="9"/>
    <n v="47.86"/>
  </r>
  <r>
    <d v="2015-08-23T00:00:00"/>
    <x v="1"/>
    <x v="7"/>
    <x v="681"/>
    <x v="4"/>
    <x v="0"/>
    <x v="12"/>
    <s v="Acco Six-Outlet Power Strip, 4' Cord Length"/>
    <n v="25.86"/>
    <n v="3"/>
    <n v="6.72"/>
  </r>
  <r>
    <d v="2015-08-24T00:00:00"/>
    <x v="1"/>
    <x v="7"/>
    <x v="92"/>
    <x v="0"/>
    <x v="0"/>
    <x v="2"/>
    <s v="Hot File 7-Pocket, Floor Stand"/>
    <n v="999.43"/>
    <n v="7"/>
    <n v="124.93"/>
  </r>
  <r>
    <d v="2015-08-24T00:00:00"/>
    <x v="1"/>
    <x v="7"/>
    <x v="92"/>
    <x v="0"/>
    <x v="0"/>
    <x v="2"/>
    <s v="Space Solutions Commercial Steel Shelving"/>
    <n v="724.08"/>
    <n v="14"/>
    <n v="-135.77000000000001"/>
  </r>
  <r>
    <d v="2015-08-24T00:00:00"/>
    <x v="1"/>
    <x v="7"/>
    <x v="92"/>
    <x v="0"/>
    <x v="1"/>
    <x v="13"/>
    <s v="Hon Racetrack Conference Tables"/>
    <n v="918.79"/>
    <n v="5"/>
    <n v="-118.13"/>
  </r>
  <r>
    <d v="2015-08-24T00:00:00"/>
    <x v="1"/>
    <x v="7"/>
    <x v="92"/>
    <x v="0"/>
    <x v="0"/>
    <x v="3"/>
    <s v="Avery Durable Plastic 1&quot; Binders"/>
    <n v="2.72"/>
    <n v="3"/>
    <n v="-4.22"/>
  </r>
  <r>
    <d v="2015-08-24T00:00:00"/>
    <x v="1"/>
    <x v="7"/>
    <x v="654"/>
    <x v="20"/>
    <x v="1"/>
    <x v="13"/>
    <s v="Chromcraft Rectangular Conference Tables"/>
    <n v="284.36"/>
    <n v="2"/>
    <n v="-75.83"/>
  </r>
  <r>
    <d v="2015-08-24T00:00:00"/>
    <x v="1"/>
    <x v="7"/>
    <x v="654"/>
    <x v="20"/>
    <x v="2"/>
    <x v="9"/>
    <s v="Memorex Micro Travel Drive 8 GB"/>
    <s v="26"/>
    <n v="2"/>
    <n v="11.7"/>
  </r>
  <r>
    <d v="2015-08-24T00:00:00"/>
    <x v="1"/>
    <x v="7"/>
    <x v="682"/>
    <x v="5"/>
    <x v="2"/>
    <x v="15"/>
    <s v="Cisco 9971 IP Video Phone Charcoal"/>
    <s v="3080"/>
    <n v="7"/>
    <n v="1416.8"/>
  </r>
  <r>
    <d v="2015-08-24T00:00:00"/>
    <x v="1"/>
    <x v="7"/>
    <x v="682"/>
    <x v="5"/>
    <x v="2"/>
    <x v="9"/>
    <s v="Anker Ultra-Slim Mini Bluetooth 3.0 Wireless Keyboard"/>
    <n v="79.959999999999994"/>
    <n v="4"/>
    <n v="18.39"/>
  </r>
  <r>
    <d v="2015-08-24T00:00:00"/>
    <x v="1"/>
    <x v="7"/>
    <x v="682"/>
    <x v="5"/>
    <x v="2"/>
    <x v="6"/>
    <s v="LG G3"/>
    <n v="587.97"/>
    <n v="3"/>
    <n v="170.51"/>
  </r>
  <r>
    <d v="2015-08-24T00:00:00"/>
    <x v="1"/>
    <x v="7"/>
    <x v="59"/>
    <x v="20"/>
    <x v="1"/>
    <x v="8"/>
    <s v="DAX Value U-Channel Document Frames, Easel Back"/>
    <n v="14.91"/>
    <n v="3"/>
    <n v="4.62"/>
  </r>
  <r>
    <d v="2015-08-24T00:00:00"/>
    <x v="1"/>
    <x v="7"/>
    <x v="445"/>
    <x v="11"/>
    <x v="0"/>
    <x v="4"/>
    <s v="Premium Writing Pencils, Soft, #2 by Central Association for the Blind"/>
    <n v="7.15"/>
    <n v="3"/>
    <n v="0.72"/>
  </r>
  <r>
    <d v="2015-08-24T00:00:00"/>
    <x v="1"/>
    <x v="7"/>
    <x v="102"/>
    <x v="10"/>
    <x v="2"/>
    <x v="6"/>
    <s v="Belkin SportFit Armband For iPhone 5s/5c, Fuchsia"/>
    <n v="26.98"/>
    <n v="3"/>
    <n v="4.05"/>
  </r>
  <r>
    <d v="2015-08-24T00:00:00"/>
    <x v="1"/>
    <x v="7"/>
    <x v="102"/>
    <x v="10"/>
    <x v="0"/>
    <x v="1"/>
    <s v="Avery 474"/>
    <n v="6.91"/>
    <n v="3"/>
    <n v="2.5099999999999998"/>
  </r>
  <r>
    <d v="2015-08-24T00:00:00"/>
    <x v="1"/>
    <x v="7"/>
    <x v="102"/>
    <x v="10"/>
    <x v="0"/>
    <x v="2"/>
    <s v="Adjustable Depth Letter/Legal Cart"/>
    <n v="435.5"/>
    <n v="3"/>
    <n v="48.99"/>
  </r>
  <r>
    <d v="2015-08-25T00:00:00"/>
    <x v="1"/>
    <x v="7"/>
    <x v="483"/>
    <x v="3"/>
    <x v="1"/>
    <x v="5"/>
    <s v="Global Deluxe Stacking Chair, Gray"/>
    <n v="40.78"/>
    <n v="1"/>
    <n v="4.59"/>
  </r>
  <r>
    <d v="2015-08-25T00:00:00"/>
    <x v="1"/>
    <x v="7"/>
    <x v="483"/>
    <x v="3"/>
    <x v="0"/>
    <x v="12"/>
    <s v="Fellowes Advanced Computer Series Surge Protectors"/>
    <n v="105.96"/>
    <n v="4"/>
    <n v="29.67"/>
  </r>
  <r>
    <d v="2015-08-25T00:00:00"/>
    <x v="1"/>
    <x v="7"/>
    <x v="260"/>
    <x v="0"/>
    <x v="1"/>
    <x v="8"/>
    <s v="Eldon Executive Woodline II Desk Accessories, Mahogany"/>
    <n v="20.100000000000001"/>
    <n v="2"/>
    <n v="-16.59"/>
  </r>
  <r>
    <d v="2015-08-25T00:00:00"/>
    <x v="1"/>
    <x v="7"/>
    <x v="260"/>
    <x v="0"/>
    <x v="0"/>
    <x v="3"/>
    <s v="Poly Designer Cover &amp; Back"/>
    <n v="3.8"/>
    <n v="1"/>
    <n v="-6.08"/>
  </r>
  <r>
    <d v="2015-08-25T00:00:00"/>
    <x v="1"/>
    <x v="7"/>
    <x v="260"/>
    <x v="0"/>
    <x v="1"/>
    <x v="8"/>
    <s v="Nu-Dell EZ-Mount Plastic Wall Frames"/>
    <n v="7.88"/>
    <n v="5"/>
    <n v="-3.94"/>
  </r>
  <r>
    <d v="2015-08-27T00:00:00"/>
    <x v="1"/>
    <x v="7"/>
    <x v="371"/>
    <x v="3"/>
    <x v="0"/>
    <x v="2"/>
    <s v="Fellowes Super Stor/Drawer Files"/>
    <n v="484.65"/>
    <n v="3"/>
    <n v="92.08"/>
  </r>
  <r>
    <d v="2015-08-27T00:00:00"/>
    <x v="1"/>
    <x v="7"/>
    <x v="413"/>
    <x v="3"/>
    <x v="0"/>
    <x v="14"/>
    <s v="Fiskars Softgrip Scissors"/>
    <n v="32.94"/>
    <n v="3"/>
    <n v="9.2200000000000006"/>
  </r>
  <r>
    <d v="2015-08-27T00:00:00"/>
    <x v="1"/>
    <x v="7"/>
    <x v="413"/>
    <x v="3"/>
    <x v="0"/>
    <x v="0"/>
    <s v="Xerox 1973"/>
    <n v="114.2"/>
    <n v="5"/>
    <n v="52.53"/>
  </r>
  <r>
    <d v="2015-08-27T00:00:00"/>
    <x v="1"/>
    <x v="7"/>
    <x v="413"/>
    <x v="3"/>
    <x v="0"/>
    <x v="1"/>
    <s v="Avery 511"/>
    <n v="3.08"/>
    <n v="1"/>
    <n v="1.48"/>
  </r>
  <r>
    <d v="2015-08-27T00:00:00"/>
    <x v="1"/>
    <x v="7"/>
    <x v="570"/>
    <x v="3"/>
    <x v="0"/>
    <x v="3"/>
    <s v="Avery Heavy-Duty EZD View Binder with Locking Rings"/>
    <n v="5.0999999999999996"/>
    <n v="1"/>
    <n v="1.66"/>
  </r>
  <r>
    <d v="2015-08-28T00:00:00"/>
    <x v="1"/>
    <x v="7"/>
    <x v="477"/>
    <x v="1"/>
    <x v="2"/>
    <x v="16"/>
    <s v="Canon Imageclass D680 Copier / Fax"/>
    <n v="2799.96"/>
    <n v="5"/>
    <n v="874.99"/>
  </r>
  <r>
    <d v="2015-08-28T00:00:00"/>
    <x v="1"/>
    <x v="7"/>
    <x v="92"/>
    <x v="3"/>
    <x v="0"/>
    <x v="2"/>
    <s v="Hot File 7-Pocket, Floor Stand"/>
    <n v="892.35"/>
    <n v="5"/>
    <n v="267.70999999999998"/>
  </r>
  <r>
    <d v="2015-08-28T00:00:00"/>
    <x v="1"/>
    <x v="7"/>
    <x v="92"/>
    <x v="3"/>
    <x v="1"/>
    <x v="11"/>
    <s v="O'Sullivan 2-Door Barrister Bookcase in Odessa Pine"/>
    <n v="307.67"/>
    <n v="2"/>
    <n v="28.96"/>
  </r>
  <r>
    <d v="2015-08-28T00:00:00"/>
    <x v="1"/>
    <x v="7"/>
    <x v="92"/>
    <x v="3"/>
    <x v="0"/>
    <x v="2"/>
    <s v="Carina Double Wide Media Storage Towers in Natural &amp; Black"/>
    <n v="728.82"/>
    <n v="9"/>
    <n v="29.15"/>
  </r>
  <r>
    <d v="2015-08-28T00:00:00"/>
    <x v="1"/>
    <x v="7"/>
    <x v="92"/>
    <x v="3"/>
    <x v="0"/>
    <x v="3"/>
    <s v="GBC Wire Binding Combs"/>
    <n v="41.36"/>
    <n v="5"/>
    <n v="13.96"/>
  </r>
  <r>
    <d v="2015-08-28T00:00:00"/>
    <x v="1"/>
    <x v="7"/>
    <x v="92"/>
    <x v="3"/>
    <x v="2"/>
    <x v="6"/>
    <s v="invisibleSHIELD by ZAGG Smudge-Free Screen Protector"/>
    <n v="43.18"/>
    <n v="3"/>
    <n v="15.11"/>
  </r>
  <r>
    <d v="2015-08-28T00:00:00"/>
    <x v="1"/>
    <x v="7"/>
    <x v="92"/>
    <x v="3"/>
    <x v="1"/>
    <x v="8"/>
    <s v="Eldon Wave Desk Accessories"/>
    <n v="4.16"/>
    <n v="2"/>
    <n v="1.75"/>
  </r>
  <r>
    <d v="2015-08-28T00:00:00"/>
    <x v="1"/>
    <x v="7"/>
    <x v="624"/>
    <x v="0"/>
    <x v="2"/>
    <x v="6"/>
    <s v="Mitel MiVoice 5330e IP Phone"/>
    <n v="1099.96"/>
    <n v="5"/>
    <n v="82.5"/>
  </r>
  <r>
    <d v="2015-08-28T00:00:00"/>
    <x v="1"/>
    <x v="7"/>
    <x v="624"/>
    <x v="0"/>
    <x v="1"/>
    <x v="13"/>
    <s v="Hon 2111 Invitation Series Straight Table"/>
    <n v="103.48"/>
    <n v="1"/>
    <n v="-16.260000000000002"/>
  </r>
  <r>
    <d v="2015-08-28T00:00:00"/>
    <x v="1"/>
    <x v="7"/>
    <x v="436"/>
    <x v="37"/>
    <x v="0"/>
    <x v="2"/>
    <s v="SAFCO Mobile Desk Side File, Wire Frame"/>
    <n v="470.36"/>
    <n v="11"/>
    <n v="122.29"/>
  </r>
  <r>
    <d v="2015-08-29T00:00:00"/>
    <x v="1"/>
    <x v="7"/>
    <x v="570"/>
    <x v="14"/>
    <x v="2"/>
    <x v="6"/>
    <s v="Samsung Rugby III"/>
    <n v="131.97999999999999"/>
    <n v="2"/>
    <n v="35.630000000000003"/>
  </r>
  <r>
    <d v="2015-08-29T00:00:00"/>
    <x v="1"/>
    <x v="7"/>
    <x v="570"/>
    <x v="14"/>
    <x v="2"/>
    <x v="9"/>
    <s v="Logitech Desktop MK120 Mouse and keyboard Combo"/>
    <n v="114.52"/>
    <n v="7"/>
    <n v="11.45"/>
  </r>
  <r>
    <d v="2015-08-31T00:00:00"/>
    <x v="1"/>
    <x v="7"/>
    <x v="177"/>
    <x v="3"/>
    <x v="0"/>
    <x v="0"/>
    <s v="Xerox 226"/>
    <n v="58.32"/>
    <n v="9"/>
    <n v="27.99"/>
  </r>
  <r>
    <d v="2015-08-31T00:00:00"/>
    <x v="1"/>
    <x v="7"/>
    <x v="134"/>
    <x v="3"/>
    <x v="1"/>
    <x v="11"/>
    <s v="Atlantic Metals Mobile 3-Shelf Bookcases, Custom Colors"/>
    <n v="1552.83"/>
    <n v="7"/>
    <n v="200.95"/>
  </r>
  <r>
    <d v="2015-08-31T00:00:00"/>
    <x v="1"/>
    <x v="7"/>
    <x v="134"/>
    <x v="3"/>
    <x v="0"/>
    <x v="3"/>
    <s v="GBC Prestige Therm-A-Bind Covers"/>
    <n v="137.24"/>
    <n v="5"/>
    <n v="46.32"/>
  </r>
  <r>
    <d v="2015-08-31T00:00:00"/>
    <x v="1"/>
    <x v="7"/>
    <x v="134"/>
    <x v="3"/>
    <x v="2"/>
    <x v="9"/>
    <s v="Memorex Micro Travel Drive 32 GB"/>
    <n v="36.51"/>
    <n v="1"/>
    <n v="15.7"/>
  </r>
  <r>
    <d v="2015-08-31T00:00:00"/>
    <x v="1"/>
    <x v="7"/>
    <x v="134"/>
    <x v="3"/>
    <x v="2"/>
    <x v="15"/>
    <s v="Lexmark S315 Color Inkjet Printer"/>
    <n v="239.98"/>
    <n v="3"/>
    <n v="80.989999999999995"/>
  </r>
  <r>
    <d v="2015-08-31T00:00:00"/>
    <x v="1"/>
    <x v="7"/>
    <x v="26"/>
    <x v="0"/>
    <x v="0"/>
    <x v="0"/>
    <s v="Message Book, Phone, Wirebound Standard Line Memo, 2 3/4&quot; X 5&quot;"/>
    <n v="20.96"/>
    <n v="4"/>
    <n v="6.81"/>
  </r>
  <r>
    <d v="2015-08-31T00:00:00"/>
    <x v="1"/>
    <x v="7"/>
    <x v="511"/>
    <x v="3"/>
    <x v="2"/>
    <x v="6"/>
    <s v="Toshiba IPT2010-SD IP Telephone"/>
    <n v="555.96"/>
    <n v="5"/>
    <n v="41.7"/>
  </r>
  <r>
    <d v="2015-09-01T00:00:00"/>
    <x v="1"/>
    <x v="8"/>
    <x v="440"/>
    <x v="3"/>
    <x v="0"/>
    <x v="3"/>
    <s v="Storex Dura Pro Binders"/>
    <n v="4.75"/>
    <n v="1"/>
    <n v="1.6"/>
  </r>
  <r>
    <d v="2015-09-01T00:00:00"/>
    <x v="1"/>
    <x v="8"/>
    <x v="440"/>
    <x v="3"/>
    <x v="2"/>
    <x v="16"/>
    <s v="Hewlett Packard LaserJet 3310 Copier"/>
    <n v="959.98"/>
    <n v="2"/>
    <n v="335.99"/>
  </r>
  <r>
    <d v="2015-09-01T00:00:00"/>
    <x v="1"/>
    <x v="8"/>
    <x v="440"/>
    <x v="3"/>
    <x v="0"/>
    <x v="3"/>
    <s v="Avery Non-Stick Binders"/>
    <n v="14.37"/>
    <n v="4"/>
    <n v="4.49"/>
  </r>
  <r>
    <d v="2015-09-01T00:00:00"/>
    <x v="1"/>
    <x v="8"/>
    <x v="108"/>
    <x v="32"/>
    <x v="0"/>
    <x v="3"/>
    <s v="Deluxe Heavy-Duty Vinyl Round Ring Binder"/>
    <n v="114.6"/>
    <n v="5"/>
    <n v="51.57"/>
  </r>
  <r>
    <d v="2015-09-01T00:00:00"/>
    <x v="1"/>
    <x v="8"/>
    <x v="108"/>
    <x v="32"/>
    <x v="1"/>
    <x v="5"/>
    <s v="Global Value Steno Chair, Gray"/>
    <n v="60.74"/>
    <n v="1"/>
    <n v="15.19"/>
  </r>
  <r>
    <d v="2015-09-01T00:00:00"/>
    <x v="1"/>
    <x v="8"/>
    <x v="108"/>
    <x v="32"/>
    <x v="1"/>
    <x v="8"/>
    <s v="Deflect-o Glass Clear Studded Chair Mats"/>
    <n v="124.36"/>
    <n v="2"/>
    <n v="27.36"/>
  </r>
  <r>
    <d v="2015-09-01T00:00:00"/>
    <x v="1"/>
    <x v="8"/>
    <x v="108"/>
    <x v="32"/>
    <x v="0"/>
    <x v="2"/>
    <s v="Adjustable Depth Letter/Legal Cart"/>
    <n v="1088.76"/>
    <n v="6"/>
    <n v="315.74"/>
  </r>
  <r>
    <d v="2015-09-03T00:00:00"/>
    <x v="1"/>
    <x v="8"/>
    <x v="520"/>
    <x v="25"/>
    <x v="0"/>
    <x v="10"/>
    <s v="Jet-Pak Recycled Peel 'N' Seal Padded Mailers"/>
    <n v="200.98"/>
    <n v="7"/>
    <n v="62.81"/>
  </r>
  <r>
    <d v="2015-09-03T00:00:00"/>
    <x v="1"/>
    <x v="8"/>
    <x v="110"/>
    <x v="2"/>
    <x v="0"/>
    <x v="2"/>
    <s v="Eldon Gobal File Keepers"/>
    <n v="36.340000000000003"/>
    <n v="3"/>
    <n v="-7.27"/>
  </r>
  <r>
    <d v="2015-09-03T00:00:00"/>
    <x v="1"/>
    <x v="8"/>
    <x v="110"/>
    <x v="2"/>
    <x v="0"/>
    <x v="14"/>
    <s v="Martin Yale Chadless Opener Electric Letter Opener"/>
    <n v="666.25"/>
    <n v="1"/>
    <n v="-149.91"/>
  </r>
  <r>
    <d v="2015-09-03T00:00:00"/>
    <x v="1"/>
    <x v="8"/>
    <x v="110"/>
    <x v="2"/>
    <x v="0"/>
    <x v="10"/>
    <s v="White Business Envelopes with Contemporary Seam, Recycled White Business Envelopes"/>
    <n v="52.51"/>
    <n v="6"/>
    <n v="19.690000000000001"/>
  </r>
  <r>
    <d v="2015-09-03T00:00:00"/>
    <x v="1"/>
    <x v="8"/>
    <x v="639"/>
    <x v="3"/>
    <x v="0"/>
    <x v="2"/>
    <s v="Sterilite Officeware Hinged File Box"/>
    <n v="31.44"/>
    <n v="3"/>
    <n v="8.49"/>
  </r>
  <r>
    <d v="2015-09-03T00:00:00"/>
    <x v="1"/>
    <x v="8"/>
    <x v="639"/>
    <x v="3"/>
    <x v="2"/>
    <x v="9"/>
    <s v="Kingston Digital DataTraveler 16GB USB 2.0"/>
    <n v="17.899999999999999"/>
    <n v="2"/>
    <n v="3.4"/>
  </r>
  <r>
    <d v="2015-09-03T00:00:00"/>
    <x v="1"/>
    <x v="8"/>
    <x v="639"/>
    <x v="3"/>
    <x v="2"/>
    <x v="9"/>
    <s v="TRENDnet 56K USB 2.0 Phone, Internet and Fax Modem"/>
    <n v="129.44999999999999"/>
    <n v="5"/>
    <n v="46.6"/>
  </r>
  <r>
    <d v="2015-09-03T00:00:00"/>
    <x v="1"/>
    <x v="8"/>
    <x v="403"/>
    <x v="37"/>
    <x v="0"/>
    <x v="12"/>
    <s v="Holmes Replacement Filter for HEPA Air Cleaner, Very Large Room, HEPA Filter"/>
    <n v="137.62"/>
    <n v="2"/>
    <n v="60.55"/>
  </r>
  <r>
    <d v="2015-09-03T00:00:00"/>
    <x v="1"/>
    <x v="8"/>
    <x v="403"/>
    <x v="37"/>
    <x v="2"/>
    <x v="6"/>
    <s v="Classic Ivory Antique Telephone ZL1810"/>
    <n v="100.49"/>
    <n v="1"/>
    <n v="25.12"/>
  </r>
  <r>
    <d v="2015-09-03T00:00:00"/>
    <x v="1"/>
    <x v="8"/>
    <x v="403"/>
    <x v="20"/>
    <x v="0"/>
    <x v="2"/>
    <s v="Iceberg Mobile Mega Data/Printer Cart"/>
    <n v="120.33"/>
    <n v="1"/>
    <n v="31.29"/>
  </r>
  <r>
    <d v="2015-09-03T00:00:00"/>
    <x v="1"/>
    <x v="8"/>
    <x v="326"/>
    <x v="3"/>
    <x v="1"/>
    <x v="5"/>
    <s v="Office Star - Ergonomically Designed Knee Chair"/>
    <n v="129.57"/>
    <n v="2"/>
    <n v="-12.96"/>
  </r>
  <r>
    <d v="2015-09-03T00:00:00"/>
    <x v="1"/>
    <x v="8"/>
    <x v="326"/>
    <x v="3"/>
    <x v="0"/>
    <x v="3"/>
    <s v="Avery Durable Slant Ring Binders, No Labels"/>
    <n v="6.37"/>
    <n v="2"/>
    <n v="2.15"/>
  </r>
  <r>
    <d v="2015-09-03T00:00:00"/>
    <x v="1"/>
    <x v="8"/>
    <x v="552"/>
    <x v="12"/>
    <x v="1"/>
    <x v="8"/>
    <s v="GE 48&quot; Fluorescent Tube, Cool White Energy Saver, 34 Watts, 30/Box"/>
    <n v="238.15"/>
    <n v="3"/>
    <n v="89.31"/>
  </r>
  <r>
    <d v="2015-09-03T00:00:00"/>
    <x v="1"/>
    <x v="8"/>
    <x v="209"/>
    <x v="14"/>
    <x v="0"/>
    <x v="1"/>
    <s v="Smead Alpha-Z Color-Coded Name Labels First Letter Starter Set"/>
    <n v="7.5"/>
    <n v="2"/>
    <n v="3.6"/>
  </r>
  <r>
    <d v="2015-09-04T00:00:00"/>
    <x v="1"/>
    <x v="8"/>
    <x v="349"/>
    <x v="4"/>
    <x v="0"/>
    <x v="0"/>
    <s v="Xerox 1908"/>
    <n v="279.89999999999998"/>
    <n v="5"/>
    <n v="137.15"/>
  </r>
  <r>
    <d v="2015-09-04T00:00:00"/>
    <x v="1"/>
    <x v="8"/>
    <x v="349"/>
    <x v="4"/>
    <x v="2"/>
    <x v="9"/>
    <s v="Logitech G19 Programmable Gaming Keyboard"/>
    <n v="619.95000000000005"/>
    <n v="5"/>
    <n v="111.59"/>
  </r>
  <r>
    <d v="2015-09-04T00:00:00"/>
    <x v="1"/>
    <x v="8"/>
    <x v="349"/>
    <x v="4"/>
    <x v="0"/>
    <x v="0"/>
    <s v="Ampad Evidence Wirebond Steno Books, 6&quot; x 9&quot;"/>
    <n v="4.3600000000000003"/>
    <n v="2"/>
    <n v="2.0499999999999998"/>
  </r>
  <r>
    <d v="2015-09-04T00:00:00"/>
    <x v="1"/>
    <x v="8"/>
    <x v="349"/>
    <x v="4"/>
    <x v="0"/>
    <x v="10"/>
    <s v="Security-Tint Envelopes"/>
    <n v="15.28"/>
    <n v="2"/>
    <n v="7.49"/>
  </r>
  <r>
    <d v="2015-09-04T00:00:00"/>
    <x v="1"/>
    <x v="8"/>
    <x v="127"/>
    <x v="11"/>
    <x v="0"/>
    <x v="3"/>
    <s v="Acco Flexible ACCOHIDE Square Ring Data Binder, Dark Blue, 11 1/2&quot; X 14&quot; 7/8&quot;"/>
    <n v="9.76"/>
    <n v="2"/>
    <n v="-6.83"/>
  </r>
  <r>
    <d v="2015-09-04T00:00:00"/>
    <x v="1"/>
    <x v="8"/>
    <x v="171"/>
    <x v="0"/>
    <x v="2"/>
    <x v="9"/>
    <s v="Sony Micro Vault Click 16 GB USB 2.0 Flash Drive"/>
    <n v="134.38"/>
    <n v="3"/>
    <n v="6.72"/>
  </r>
  <r>
    <d v="2015-09-04T00:00:00"/>
    <x v="1"/>
    <x v="8"/>
    <x v="678"/>
    <x v="2"/>
    <x v="0"/>
    <x v="3"/>
    <s v="Avery Heavy-Duty EZD View Binder with Locking Rings"/>
    <n v="7.66"/>
    <n v="4"/>
    <n v="-6.12"/>
  </r>
  <r>
    <d v="2015-09-05T00:00:00"/>
    <x v="1"/>
    <x v="8"/>
    <x v="316"/>
    <x v="3"/>
    <x v="1"/>
    <x v="11"/>
    <s v="Sauder Camden County Barrister Bookcase, Planked Cherry Finish"/>
    <n v="411.33"/>
    <n v="4"/>
    <n v="-4.84"/>
  </r>
  <r>
    <d v="2015-09-05T00:00:00"/>
    <x v="1"/>
    <x v="8"/>
    <x v="316"/>
    <x v="3"/>
    <x v="0"/>
    <x v="3"/>
    <s v="DXL Angle-View Binders with Locking Rings, Black"/>
    <n v="28.75"/>
    <n v="6"/>
    <n v="9.6999999999999993"/>
  </r>
  <r>
    <d v="2015-09-05T00:00:00"/>
    <x v="1"/>
    <x v="8"/>
    <x v="316"/>
    <x v="3"/>
    <x v="1"/>
    <x v="11"/>
    <s v="Sauder Camden County Collection Libraries, Planked Cherry Finish"/>
    <n v="293.2"/>
    <n v="3"/>
    <n v="-20.7"/>
  </r>
  <r>
    <d v="2015-09-05T00:00:00"/>
    <x v="1"/>
    <x v="8"/>
    <x v="683"/>
    <x v="0"/>
    <x v="0"/>
    <x v="3"/>
    <s v="Acco Flexible ACCOHIDE Square Ring Data Binder, Dark Blue, 11 1/2&quot; X 14&quot; 7/8&quot;"/>
    <n v="16.27"/>
    <n v="5"/>
    <n v="-25.22"/>
  </r>
  <r>
    <d v="2015-09-05T00:00:00"/>
    <x v="1"/>
    <x v="8"/>
    <x v="683"/>
    <x v="0"/>
    <x v="0"/>
    <x v="14"/>
    <s v="Stiletto Hand Letter Openers"/>
    <n v="69.12"/>
    <n v="9"/>
    <n v="-14.69"/>
  </r>
  <r>
    <d v="2015-09-05T00:00:00"/>
    <x v="1"/>
    <x v="8"/>
    <x v="683"/>
    <x v="0"/>
    <x v="0"/>
    <x v="3"/>
    <s v="Acco Four Pocket Poly Ring Binder with Label Holder, Smoke, 1&quot;"/>
    <n v="4.47"/>
    <n v="3"/>
    <n v="-7.82"/>
  </r>
  <r>
    <d v="2015-09-05T00:00:00"/>
    <x v="1"/>
    <x v="8"/>
    <x v="569"/>
    <x v="28"/>
    <x v="1"/>
    <x v="8"/>
    <s v="Longer-Life Soft White Bulbs"/>
    <n v="6.16"/>
    <n v="2"/>
    <n v="2.96"/>
  </r>
  <r>
    <d v="2015-09-05T00:00:00"/>
    <x v="1"/>
    <x v="8"/>
    <x v="569"/>
    <x v="28"/>
    <x v="0"/>
    <x v="0"/>
    <s v="Xerox 1881"/>
    <n v="36.840000000000003"/>
    <n v="3"/>
    <n v="17.309999999999999"/>
  </r>
  <r>
    <d v="2015-09-05T00:00:00"/>
    <x v="1"/>
    <x v="8"/>
    <x v="581"/>
    <x v="6"/>
    <x v="1"/>
    <x v="8"/>
    <s v="Tensor Brushed Steel Torchiere Floor Lamp"/>
    <n v="67.959999999999994"/>
    <n v="4"/>
    <n v="12.23"/>
  </r>
  <r>
    <d v="2015-09-06T00:00:00"/>
    <x v="1"/>
    <x v="8"/>
    <x v="165"/>
    <x v="22"/>
    <x v="0"/>
    <x v="3"/>
    <s v="Acco Hanging Data Binders"/>
    <n v="6.1"/>
    <n v="2"/>
    <n v="2.13"/>
  </r>
  <r>
    <d v="2015-09-06T00:00:00"/>
    <x v="1"/>
    <x v="8"/>
    <x v="165"/>
    <x v="22"/>
    <x v="1"/>
    <x v="8"/>
    <s v="Howard Miller 16&quot; Diameter Gallery Wall Clock"/>
    <n v="191.82"/>
    <n v="3"/>
    <n v="74.81"/>
  </r>
  <r>
    <d v="2015-09-06T00:00:00"/>
    <x v="1"/>
    <x v="8"/>
    <x v="604"/>
    <x v="3"/>
    <x v="2"/>
    <x v="9"/>
    <s v="Memorex Mini Travel Drive 8 GB USB 2.0 Flash Drive"/>
    <n v="46.32"/>
    <n v="4"/>
    <n v="18.059999999999999"/>
  </r>
  <r>
    <d v="2015-09-06T00:00:00"/>
    <x v="1"/>
    <x v="8"/>
    <x v="684"/>
    <x v="20"/>
    <x v="1"/>
    <x v="5"/>
    <s v="Global Airflow Leather Mesh Back Chair, Black"/>
    <n v="271.76"/>
    <n v="2"/>
    <n v="60.39"/>
  </r>
  <r>
    <d v="2015-09-06T00:00:00"/>
    <x v="1"/>
    <x v="8"/>
    <x v="38"/>
    <x v="15"/>
    <x v="0"/>
    <x v="7"/>
    <s v="Assorted Color Push Pins"/>
    <n v="7.24"/>
    <n v="5"/>
    <n v="1.18"/>
  </r>
  <r>
    <d v="2015-09-06T00:00:00"/>
    <x v="1"/>
    <x v="8"/>
    <x v="538"/>
    <x v="16"/>
    <x v="0"/>
    <x v="3"/>
    <s v="GBC Plasticlear Binding Covers"/>
    <n v="3.44"/>
    <n v="1"/>
    <n v="-2.5299999999999998"/>
  </r>
  <r>
    <d v="2015-09-06T00:00:00"/>
    <x v="1"/>
    <x v="8"/>
    <x v="14"/>
    <x v="20"/>
    <x v="0"/>
    <x v="12"/>
    <s v="Black &amp; Decker Filter for Double Action Dustbuster Cordless Vac BLDV7210"/>
    <n v="8.39"/>
    <n v="1"/>
    <n v="2.1"/>
  </r>
  <r>
    <d v="2015-09-06T00:00:00"/>
    <x v="1"/>
    <x v="8"/>
    <x v="14"/>
    <x v="20"/>
    <x v="2"/>
    <x v="6"/>
    <s v="ShoreTel ShorePhone IP 230 VoIP phone"/>
    <n v="337.98"/>
    <n v="2"/>
    <n v="101.39"/>
  </r>
  <r>
    <d v="2015-09-06T00:00:00"/>
    <x v="1"/>
    <x v="8"/>
    <x v="340"/>
    <x v="6"/>
    <x v="0"/>
    <x v="3"/>
    <s v="SlimView Poly Binder, 3/8&quot;"/>
    <n v="46.62"/>
    <n v="9"/>
    <n v="21.45"/>
  </r>
  <r>
    <d v="2015-09-06T00:00:00"/>
    <x v="1"/>
    <x v="8"/>
    <x v="661"/>
    <x v="8"/>
    <x v="1"/>
    <x v="13"/>
    <s v="KI Adjustable-Height Table"/>
    <n v="85.98"/>
    <n v="1"/>
    <n v="22.35"/>
  </r>
  <r>
    <d v="2015-09-07T00:00:00"/>
    <x v="1"/>
    <x v="8"/>
    <x v="454"/>
    <x v="3"/>
    <x v="0"/>
    <x v="2"/>
    <s v="Safco Industrial Wire Shelving"/>
    <n v="671.93"/>
    <n v="7"/>
    <n v="20.16"/>
  </r>
  <r>
    <d v="2015-09-07T00:00:00"/>
    <x v="1"/>
    <x v="8"/>
    <x v="309"/>
    <x v="0"/>
    <x v="1"/>
    <x v="5"/>
    <s v="Metal Folding Chairs, Beige, 4/Carton"/>
    <n v="47.52"/>
    <n v="2"/>
    <n v="-2.04"/>
  </r>
  <r>
    <d v="2015-09-07T00:00:00"/>
    <x v="1"/>
    <x v="8"/>
    <x v="387"/>
    <x v="20"/>
    <x v="0"/>
    <x v="2"/>
    <s v="Eldon Shelf Savers Cubes and Bins"/>
    <n v="13.96"/>
    <n v="2"/>
    <n v="0.28000000000000003"/>
  </r>
  <r>
    <d v="2015-09-07T00:00:00"/>
    <x v="1"/>
    <x v="8"/>
    <x v="387"/>
    <x v="20"/>
    <x v="1"/>
    <x v="13"/>
    <s v="Anderson Hickey Conga Table Tops &amp; Accessories"/>
    <n v="27.41"/>
    <n v="3"/>
    <n v="-14.16"/>
  </r>
  <r>
    <d v="2015-09-07T00:00:00"/>
    <x v="1"/>
    <x v="8"/>
    <x v="382"/>
    <x v="2"/>
    <x v="0"/>
    <x v="3"/>
    <s v="GBC Wire Binding Strips"/>
    <n v="9.52"/>
    <n v="1"/>
    <n v="-6.98"/>
  </r>
  <r>
    <d v="2015-09-07T00:00:00"/>
    <x v="1"/>
    <x v="8"/>
    <x v="382"/>
    <x v="2"/>
    <x v="2"/>
    <x v="6"/>
    <s v="Samsung Galaxy Note 3"/>
    <n v="791.96"/>
    <n v="6"/>
    <n v="-131.99"/>
  </r>
  <r>
    <d v="2015-09-07T00:00:00"/>
    <x v="1"/>
    <x v="8"/>
    <x v="382"/>
    <x v="2"/>
    <x v="0"/>
    <x v="3"/>
    <s v="Angle-D Ring Binders"/>
    <n v="4.92"/>
    <n v="3"/>
    <n v="-3.94"/>
  </r>
  <r>
    <d v="2015-09-07T00:00:00"/>
    <x v="1"/>
    <x v="8"/>
    <x v="369"/>
    <x v="25"/>
    <x v="0"/>
    <x v="4"/>
    <s v="Boston 1645 Deluxe Heavier-Duty Electric Pencil Sharpener"/>
    <n v="140.74"/>
    <n v="4"/>
    <n v="12.31"/>
  </r>
  <r>
    <d v="2015-09-07T00:00:00"/>
    <x v="1"/>
    <x v="8"/>
    <x v="451"/>
    <x v="20"/>
    <x v="2"/>
    <x v="9"/>
    <s v="Razer Kraken PRO Over Ear PC and Music Headset"/>
    <n v="559.92999999999995"/>
    <n v="7"/>
    <n v="167.98"/>
  </r>
  <r>
    <d v="2015-09-07T00:00:00"/>
    <x v="1"/>
    <x v="8"/>
    <x v="340"/>
    <x v="20"/>
    <x v="0"/>
    <x v="2"/>
    <s v="Mobile Personal File Cube"/>
    <n v="70.260000000000005"/>
    <n v="3"/>
    <n v="18.97"/>
  </r>
  <r>
    <d v="2015-09-07T00:00:00"/>
    <x v="1"/>
    <x v="8"/>
    <x v="340"/>
    <x v="20"/>
    <x v="2"/>
    <x v="9"/>
    <s v="KeyTronic E03601U1 - Keyboard - Beige"/>
    <s v="90"/>
    <n v="5"/>
    <n v="16.2"/>
  </r>
  <r>
    <d v="2015-09-07T00:00:00"/>
    <x v="1"/>
    <x v="8"/>
    <x v="340"/>
    <x v="20"/>
    <x v="0"/>
    <x v="3"/>
    <s v="Acco Pressboard Covers with Storage Hooks, 9 1/2&quot; x 11&quot;, Executive Red"/>
    <n v="6.1"/>
    <n v="2"/>
    <n v="2.06"/>
  </r>
  <r>
    <d v="2015-09-07T00:00:00"/>
    <x v="1"/>
    <x v="8"/>
    <x v="340"/>
    <x v="20"/>
    <x v="1"/>
    <x v="13"/>
    <s v="Bretford CR8500 Series Meeting Room Furniture"/>
    <n v="481.18"/>
    <n v="2"/>
    <n v="-120.29"/>
  </r>
  <r>
    <d v="2015-09-07T00:00:00"/>
    <x v="1"/>
    <x v="8"/>
    <x v="340"/>
    <x v="20"/>
    <x v="0"/>
    <x v="7"/>
    <s v="Assorted Color Push Pins"/>
    <n v="7.24"/>
    <n v="4"/>
    <n v="2.39"/>
  </r>
  <r>
    <d v="2015-09-08T00:00:00"/>
    <x v="1"/>
    <x v="8"/>
    <x v="685"/>
    <x v="3"/>
    <x v="0"/>
    <x v="0"/>
    <s v="Xerox 1928"/>
    <n v="26.4"/>
    <n v="5"/>
    <n v="11.88"/>
  </r>
  <r>
    <d v="2015-09-08T00:00:00"/>
    <x v="1"/>
    <x v="8"/>
    <x v="685"/>
    <x v="3"/>
    <x v="0"/>
    <x v="2"/>
    <s v="Eldon Shelf Savers Cubes and Bins"/>
    <n v="41.88"/>
    <n v="6"/>
    <n v="0.84"/>
  </r>
  <r>
    <d v="2015-09-08T00:00:00"/>
    <x v="1"/>
    <x v="8"/>
    <x v="197"/>
    <x v="33"/>
    <x v="1"/>
    <x v="8"/>
    <s v="Acrylic Self-Standing Desk Frames"/>
    <n v="21.36"/>
    <n v="8"/>
    <n v="8.1199999999999992"/>
  </r>
  <r>
    <d v="2015-09-10T00:00:00"/>
    <x v="1"/>
    <x v="8"/>
    <x v="309"/>
    <x v="3"/>
    <x v="0"/>
    <x v="14"/>
    <s v="Martin-Yale Premier Letter Opener"/>
    <n v="51.52"/>
    <n v="4"/>
    <n v="1.55"/>
  </r>
  <r>
    <d v="2015-09-10T00:00:00"/>
    <x v="1"/>
    <x v="8"/>
    <x v="69"/>
    <x v="39"/>
    <x v="0"/>
    <x v="0"/>
    <s v="Xerox 1952"/>
    <n v="14.94"/>
    <n v="3"/>
    <n v="7.02"/>
  </r>
  <r>
    <d v="2015-09-10T00:00:00"/>
    <x v="1"/>
    <x v="8"/>
    <x v="150"/>
    <x v="32"/>
    <x v="0"/>
    <x v="12"/>
    <s v="Euro-Pro Shark Turbo Vacuum"/>
    <n v="61.96"/>
    <n v="2"/>
    <n v="16.11"/>
  </r>
  <r>
    <d v="2015-09-10T00:00:00"/>
    <x v="1"/>
    <x v="8"/>
    <x v="150"/>
    <x v="32"/>
    <x v="1"/>
    <x v="11"/>
    <s v="O'Sullivan 2-Door Barrister Bookcase in Odessa Pine"/>
    <n v="361.96"/>
    <n v="2"/>
    <n v="83.25"/>
  </r>
  <r>
    <d v="2015-09-10T00:00:00"/>
    <x v="1"/>
    <x v="8"/>
    <x v="150"/>
    <x v="32"/>
    <x v="0"/>
    <x v="0"/>
    <s v="Xerox 1960"/>
    <n v="278.82"/>
    <n v="9"/>
    <n v="125.47"/>
  </r>
  <r>
    <d v="2015-09-10T00:00:00"/>
    <x v="1"/>
    <x v="8"/>
    <x v="550"/>
    <x v="22"/>
    <x v="0"/>
    <x v="2"/>
    <s v="Belkin 19&quot; Center-Weighted Shelf, Gray"/>
    <n v="353.88"/>
    <n v="6"/>
    <n v="17.690000000000001"/>
  </r>
  <r>
    <d v="2015-09-10T00:00:00"/>
    <x v="1"/>
    <x v="8"/>
    <x v="686"/>
    <x v="20"/>
    <x v="0"/>
    <x v="4"/>
    <s v="Manco Dry-Lighter Erasable Highlighter"/>
    <n v="6.08"/>
    <n v="2"/>
    <n v="2.0699999999999998"/>
  </r>
  <r>
    <d v="2015-09-10T00:00:00"/>
    <x v="1"/>
    <x v="8"/>
    <x v="410"/>
    <x v="3"/>
    <x v="1"/>
    <x v="8"/>
    <s v="Seth Thomas 13 1/2&quot; Wall Clock"/>
    <n v="106.68"/>
    <n v="6"/>
    <n v="33.07"/>
  </r>
  <r>
    <d v="2015-09-10T00:00:00"/>
    <x v="1"/>
    <x v="8"/>
    <x v="592"/>
    <x v="0"/>
    <x v="1"/>
    <x v="5"/>
    <s v="Global Commerce Series Low-Back Swivel/Tilt Chairs"/>
    <n v="179.89"/>
    <n v="1"/>
    <n v="-2.57"/>
  </r>
  <r>
    <d v="2015-09-11T00:00:00"/>
    <x v="1"/>
    <x v="8"/>
    <x v="236"/>
    <x v="3"/>
    <x v="0"/>
    <x v="4"/>
    <s v="Boston 19500 Mighty Mite Electric Pencil Sharpener"/>
    <n v="181.35"/>
    <n v="9"/>
    <n v="48.96"/>
  </r>
  <r>
    <d v="2015-09-11T00:00:00"/>
    <x v="1"/>
    <x v="8"/>
    <x v="236"/>
    <x v="3"/>
    <x v="0"/>
    <x v="1"/>
    <s v="Avery 474"/>
    <n v="8.64"/>
    <n v="3"/>
    <n v="4.2300000000000004"/>
  </r>
  <r>
    <d v="2015-09-11T00:00:00"/>
    <x v="1"/>
    <x v="8"/>
    <x v="191"/>
    <x v="3"/>
    <x v="0"/>
    <x v="4"/>
    <s v="Hunt PowerHouse Electric Pencil Sharpener, Blue"/>
    <n v="265.86"/>
    <n v="7"/>
    <n v="79.760000000000005"/>
  </r>
  <r>
    <d v="2015-09-11T00:00:00"/>
    <x v="1"/>
    <x v="8"/>
    <x v="286"/>
    <x v="20"/>
    <x v="1"/>
    <x v="8"/>
    <s v="Deflect-o DuraMat Antistatic Studded Beveled Mat for Medium Pile Carpeting"/>
    <n v="210.68"/>
    <n v="2"/>
    <n v="50.56"/>
  </r>
  <r>
    <d v="2015-09-11T00:00:00"/>
    <x v="1"/>
    <x v="8"/>
    <x v="286"/>
    <x v="20"/>
    <x v="0"/>
    <x v="2"/>
    <s v="Space Solutions Industrial Galvanized Steel Shelving."/>
    <n v="78.8"/>
    <n v="1"/>
    <n v="1.58"/>
  </r>
  <r>
    <d v="2015-09-11T00:00:00"/>
    <x v="1"/>
    <x v="8"/>
    <x v="286"/>
    <x v="20"/>
    <x v="2"/>
    <x v="9"/>
    <s v="Logitech LS21 Speaker System - PC Multimedia - 2.1-CH - Wired"/>
    <n v="19.989999999999998"/>
    <n v="1"/>
    <n v="6.8"/>
  </r>
  <r>
    <d v="2015-09-11T00:00:00"/>
    <x v="1"/>
    <x v="8"/>
    <x v="286"/>
    <x v="20"/>
    <x v="0"/>
    <x v="2"/>
    <s v="Fellowes Staxonsteel Drawer Files"/>
    <n v="772.68"/>
    <n v="4"/>
    <n v="108.18"/>
  </r>
  <r>
    <d v="2015-09-11T00:00:00"/>
    <x v="1"/>
    <x v="8"/>
    <x v="169"/>
    <x v="26"/>
    <x v="1"/>
    <x v="8"/>
    <s v="Deflect-O Glasstique Clear Desk Accessories"/>
    <n v="24.64"/>
    <n v="4"/>
    <s v="4"/>
  </r>
  <r>
    <d v="2015-09-11T00:00:00"/>
    <x v="1"/>
    <x v="8"/>
    <x v="659"/>
    <x v="23"/>
    <x v="0"/>
    <x v="1"/>
    <s v="Avery 503"/>
    <n v="31.05"/>
    <n v="3"/>
    <n v="14.9"/>
  </r>
  <r>
    <d v="2015-09-11T00:00:00"/>
    <x v="1"/>
    <x v="8"/>
    <x v="659"/>
    <x v="23"/>
    <x v="1"/>
    <x v="8"/>
    <s v="Eldon Pizzaz Desk Accessories"/>
    <n v="8.92"/>
    <n v="4"/>
    <n v="3.92"/>
  </r>
  <r>
    <d v="2015-09-11T00:00:00"/>
    <x v="1"/>
    <x v="8"/>
    <x v="659"/>
    <x v="23"/>
    <x v="0"/>
    <x v="3"/>
    <s v="Ibico Laser Imprintable Binding System Covers"/>
    <n v="209.6"/>
    <n v="4"/>
    <n v="96.42"/>
  </r>
  <r>
    <d v="2015-09-11T00:00:00"/>
    <x v="1"/>
    <x v="8"/>
    <x v="659"/>
    <x v="23"/>
    <x v="0"/>
    <x v="12"/>
    <s v="Fellowes Advanced 8 Outlet Surge Suppressor with Phone/Fax Protection"/>
    <n v="111.04"/>
    <n v="4"/>
    <n v="29.98"/>
  </r>
  <r>
    <d v="2015-09-11T00:00:00"/>
    <x v="1"/>
    <x v="8"/>
    <x v="659"/>
    <x v="23"/>
    <x v="0"/>
    <x v="0"/>
    <s v="Xerox 208"/>
    <n v="38.880000000000003"/>
    <n v="6"/>
    <n v="18.66"/>
  </r>
  <r>
    <d v="2015-09-12T00:00:00"/>
    <x v="1"/>
    <x v="8"/>
    <x v="194"/>
    <x v="20"/>
    <x v="2"/>
    <x v="16"/>
    <s v="Hewlett Packard 310 Color Digital Copier"/>
    <n v="479.98"/>
    <n v="2"/>
    <s v="60"/>
  </r>
  <r>
    <d v="2015-09-12T00:00:00"/>
    <x v="1"/>
    <x v="8"/>
    <x v="194"/>
    <x v="20"/>
    <x v="0"/>
    <x v="1"/>
    <s v="Avery 520"/>
    <n v="12.6"/>
    <n v="4"/>
    <n v="6.05"/>
  </r>
  <r>
    <d v="2015-09-12T00:00:00"/>
    <x v="1"/>
    <x v="8"/>
    <x v="51"/>
    <x v="20"/>
    <x v="0"/>
    <x v="4"/>
    <s v="Binney &amp; Smith Crayola Metallic Colored Pencils, 8-Color Set"/>
    <n v="9.26"/>
    <n v="2"/>
    <n v="3.06"/>
  </r>
  <r>
    <d v="2015-09-12T00:00:00"/>
    <x v="1"/>
    <x v="8"/>
    <x v="51"/>
    <x v="20"/>
    <x v="0"/>
    <x v="2"/>
    <s v="Gould Plastics 9-Pocket Panel Bin, 18-3/8w x 5-1/4d x 20-1/2h, Black"/>
    <n v="105.98"/>
    <n v="2"/>
    <n v="4.24"/>
  </r>
  <r>
    <d v="2015-09-12T00:00:00"/>
    <x v="1"/>
    <x v="8"/>
    <x v="51"/>
    <x v="20"/>
    <x v="0"/>
    <x v="7"/>
    <s v="OIC Binder Clips, Mini, 1/4&quot; Capacity, Black"/>
    <n v="1.24"/>
    <n v="1"/>
    <n v="0.57999999999999996"/>
  </r>
  <r>
    <d v="2015-09-12T00:00:00"/>
    <x v="1"/>
    <x v="8"/>
    <x v="51"/>
    <x v="20"/>
    <x v="0"/>
    <x v="1"/>
    <s v="Avery 489"/>
    <n v="20.7"/>
    <n v="2"/>
    <n v="9.94"/>
  </r>
  <r>
    <d v="2015-09-12T00:00:00"/>
    <x v="1"/>
    <x v="8"/>
    <x v="51"/>
    <x v="20"/>
    <x v="0"/>
    <x v="0"/>
    <s v="HP Office Recycled Paper (20Lb. and 87 Bright)"/>
    <n v="28.9"/>
    <n v="5"/>
    <n v="14.16"/>
  </r>
  <r>
    <d v="2015-09-12T00:00:00"/>
    <x v="1"/>
    <x v="8"/>
    <x v="51"/>
    <x v="20"/>
    <x v="0"/>
    <x v="10"/>
    <s v="Tyvek  Top-Opening Peel &amp; Seel Envelopes, Plain White"/>
    <n v="27.18"/>
    <n v="1"/>
    <n v="12.77"/>
  </r>
  <r>
    <d v="2015-09-12T00:00:00"/>
    <x v="1"/>
    <x v="8"/>
    <x v="583"/>
    <x v="22"/>
    <x v="2"/>
    <x v="9"/>
    <s v="Memorex Froggy Flash Drive 4 GB"/>
    <n v="21.98"/>
    <n v="2"/>
    <n v="8.57"/>
  </r>
  <r>
    <d v="2015-09-13T00:00:00"/>
    <x v="1"/>
    <x v="8"/>
    <x v="456"/>
    <x v="18"/>
    <x v="2"/>
    <x v="9"/>
    <s v="Case Logic 2.4GHz Wireless Keyboard"/>
    <n v="199.96"/>
    <n v="4"/>
    <s v="16"/>
  </r>
  <r>
    <d v="2015-09-13T00:00:00"/>
    <x v="1"/>
    <x v="8"/>
    <x v="456"/>
    <x v="18"/>
    <x v="1"/>
    <x v="5"/>
    <s v="Hon Multipurpose Stacking Arm Chairs"/>
    <n v="1516.2"/>
    <n v="7"/>
    <n v="394.21"/>
  </r>
  <r>
    <d v="2015-09-13T00:00:00"/>
    <x v="1"/>
    <x v="8"/>
    <x v="173"/>
    <x v="2"/>
    <x v="0"/>
    <x v="3"/>
    <s v="Fellowes Twister Kit, Gray/Clear, 3/pkg"/>
    <n v="2.41"/>
    <n v="1"/>
    <n v="-2.0099999999999998"/>
  </r>
  <r>
    <d v="2015-09-13T00:00:00"/>
    <x v="1"/>
    <x v="8"/>
    <x v="657"/>
    <x v="4"/>
    <x v="1"/>
    <x v="8"/>
    <s v="Eldon Advantage Chair Mats for Low to Medium Pile Carpets"/>
    <n v="129.93"/>
    <n v="3"/>
    <n v="12.99"/>
  </r>
  <r>
    <d v="2015-09-13T00:00:00"/>
    <x v="1"/>
    <x v="8"/>
    <x v="657"/>
    <x v="4"/>
    <x v="0"/>
    <x v="0"/>
    <s v="Xerox 1948"/>
    <n v="69.930000000000007"/>
    <n v="7"/>
    <n v="31.47"/>
  </r>
  <r>
    <d v="2015-09-13T00:00:00"/>
    <x v="1"/>
    <x v="8"/>
    <x v="316"/>
    <x v="1"/>
    <x v="0"/>
    <x v="10"/>
    <s v="Staple envelope"/>
    <n v="7.82"/>
    <n v="1"/>
    <n v="2.93"/>
  </r>
  <r>
    <d v="2015-09-13T00:00:00"/>
    <x v="1"/>
    <x v="8"/>
    <x v="316"/>
    <x v="1"/>
    <x v="1"/>
    <x v="5"/>
    <s v="Global Value Steno Chair, Gray"/>
    <n v="170.07"/>
    <n v="4"/>
    <n v="-12.15"/>
  </r>
  <r>
    <d v="2015-09-13T00:00:00"/>
    <x v="1"/>
    <x v="8"/>
    <x v="481"/>
    <x v="25"/>
    <x v="0"/>
    <x v="3"/>
    <s v="Heavy-Duty E-Z-D Binders"/>
    <n v="13.09"/>
    <n v="4"/>
    <n v="-10.039999999999999"/>
  </r>
  <r>
    <d v="2015-09-13T00:00:00"/>
    <x v="1"/>
    <x v="8"/>
    <x v="687"/>
    <x v="3"/>
    <x v="1"/>
    <x v="8"/>
    <s v="Flat Face Poster Frame"/>
    <n v="131.88"/>
    <n v="7"/>
    <n v="55.39"/>
  </r>
  <r>
    <d v="2015-09-13T00:00:00"/>
    <x v="1"/>
    <x v="8"/>
    <x v="687"/>
    <x v="3"/>
    <x v="0"/>
    <x v="3"/>
    <s v="Acco Data Flex Cable Posts For Top &amp; Bottom Load Binders, 6&quot; Capacity"/>
    <n v="25.03"/>
    <n v="3"/>
    <n v="7.82"/>
  </r>
  <r>
    <d v="2015-09-13T00:00:00"/>
    <x v="1"/>
    <x v="8"/>
    <x v="687"/>
    <x v="3"/>
    <x v="1"/>
    <x v="5"/>
    <s v="Global Comet Stacking Armless Chair"/>
    <n v="717.72"/>
    <n v="3"/>
    <n v="71.77"/>
  </r>
  <r>
    <d v="2015-09-13T00:00:00"/>
    <x v="1"/>
    <x v="8"/>
    <x v="687"/>
    <x v="3"/>
    <x v="1"/>
    <x v="8"/>
    <s v="Eldon Econocleat Chair Mats for Low Pile Carpets"/>
    <n v="207.35"/>
    <n v="5"/>
    <n v="24.88"/>
  </r>
  <r>
    <d v="2015-09-13T00:00:00"/>
    <x v="1"/>
    <x v="8"/>
    <x v="687"/>
    <x v="3"/>
    <x v="1"/>
    <x v="8"/>
    <s v="Tensor Computer Mounted Lamp"/>
    <n v="44.67"/>
    <n v="3"/>
    <n v="12.06"/>
  </r>
  <r>
    <d v="2015-09-13T00:00:00"/>
    <x v="1"/>
    <x v="8"/>
    <x v="687"/>
    <x v="3"/>
    <x v="0"/>
    <x v="0"/>
    <s v="Xerox 1915"/>
    <n v="209.7"/>
    <n v="2"/>
    <n v="100.66"/>
  </r>
  <r>
    <d v="2015-09-14T00:00:00"/>
    <x v="1"/>
    <x v="8"/>
    <x v="103"/>
    <x v="27"/>
    <x v="1"/>
    <x v="13"/>
    <s v="Lesro Round Back Collection Coffee Table, End Table"/>
    <n v="912.75"/>
    <n v="5"/>
    <n v="118.66"/>
  </r>
  <r>
    <d v="2015-09-14T00:00:00"/>
    <x v="1"/>
    <x v="8"/>
    <x v="386"/>
    <x v="3"/>
    <x v="1"/>
    <x v="13"/>
    <s v="KI Conference Tables"/>
    <n v="170.14"/>
    <n v="3"/>
    <n v="-8.51"/>
  </r>
  <r>
    <d v="2015-09-14T00:00:00"/>
    <x v="1"/>
    <x v="8"/>
    <x v="616"/>
    <x v="9"/>
    <x v="0"/>
    <x v="2"/>
    <s v="Fellowes Officeware Wire Shelving"/>
    <n v="269.49"/>
    <n v="3"/>
    <n v="5.39"/>
  </r>
  <r>
    <d v="2015-09-14T00:00:00"/>
    <x v="1"/>
    <x v="8"/>
    <x v="96"/>
    <x v="20"/>
    <x v="0"/>
    <x v="2"/>
    <s v="Economy Rollaway Files"/>
    <n v="991.2"/>
    <n v="6"/>
    <n v="257.70999999999998"/>
  </r>
  <r>
    <d v="2015-09-14T00:00:00"/>
    <x v="1"/>
    <x v="8"/>
    <x v="96"/>
    <x v="20"/>
    <x v="2"/>
    <x v="16"/>
    <s v="Sharp 1540cs Digital Laser Copier"/>
    <n v="879.98"/>
    <n v="2"/>
    <n v="329.99"/>
  </r>
  <r>
    <d v="2015-09-14T00:00:00"/>
    <x v="1"/>
    <x v="8"/>
    <x v="96"/>
    <x v="20"/>
    <x v="0"/>
    <x v="3"/>
    <s v="Wilson Jones Easy Flow II Sheet Lifters"/>
    <n v="12.96"/>
    <n v="9"/>
    <n v="4.54"/>
  </r>
  <r>
    <d v="2015-09-14T00:00:00"/>
    <x v="1"/>
    <x v="8"/>
    <x v="671"/>
    <x v="30"/>
    <x v="0"/>
    <x v="3"/>
    <s v="Wilson Jones Impact Binders"/>
    <n v="25.9"/>
    <n v="5"/>
    <n v="12.69"/>
  </r>
  <r>
    <d v="2015-09-15T00:00:00"/>
    <x v="1"/>
    <x v="8"/>
    <x v="537"/>
    <x v="16"/>
    <x v="0"/>
    <x v="0"/>
    <s v="Xerox 21"/>
    <n v="15.55"/>
    <n v="3"/>
    <n v="5.44"/>
  </r>
  <r>
    <d v="2015-09-15T00:00:00"/>
    <x v="1"/>
    <x v="8"/>
    <x v="537"/>
    <x v="16"/>
    <x v="1"/>
    <x v="8"/>
    <s v="Ultra Door Push Plate"/>
    <n v="15.71"/>
    <n v="4"/>
    <n v="2.5499999999999998"/>
  </r>
  <r>
    <d v="2015-09-15T00:00:00"/>
    <x v="1"/>
    <x v="8"/>
    <x v="537"/>
    <x v="16"/>
    <x v="0"/>
    <x v="2"/>
    <s v="Decoflex Hanging Personal Folder File, Blue"/>
    <n v="24.67"/>
    <n v="2"/>
    <n v="2.16"/>
  </r>
  <r>
    <d v="2015-09-15T00:00:00"/>
    <x v="1"/>
    <x v="8"/>
    <x v="537"/>
    <x v="16"/>
    <x v="1"/>
    <x v="8"/>
    <s v="Tenex &quot;The Solids&quot; Textured Chair Mats"/>
    <n v="55.97"/>
    <n v="1"/>
    <n v="-2.1"/>
  </r>
  <r>
    <d v="2015-09-15T00:00:00"/>
    <x v="1"/>
    <x v="8"/>
    <x v="189"/>
    <x v="18"/>
    <x v="0"/>
    <x v="2"/>
    <s v="Fellowes Stor/Drawer Steel Plus Storage Drawers"/>
    <n v="190.86"/>
    <n v="2"/>
    <n v="11.45"/>
  </r>
  <r>
    <d v="2015-09-15T00:00:00"/>
    <x v="1"/>
    <x v="8"/>
    <x v="189"/>
    <x v="18"/>
    <x v="0"/>
    <x v="4"/>
    <s v="Manco Dry-Lighter Erasable Highlighter"/>
    <n v="24.32"/>
    <n v="8"/>
    <n v="8.27"/>
  </r>
  <r>
    <d v="2015-09-15T00:00:00"/>
    <x v="1"/>
    <x v="8"/>
    <x v="688"/>
    <x v="20"/>
    <x v="0"/>
    <x v="3"/>
    <s v="GBC Twin Loop Wire Binding Elements"/>
    <n v="79.87"/>
    <n v="3"/>
    <n v="29.95"/>
  </r>
  <r>
    <d v="2015-09-15T00:00:00"/>
    <x v="1"/>
    <x v="8"/>
    <x v="688"/>
    <x v="20"/>
    <x v="1"/>
    <x v="11"/>
    <s v="Bush Westfield Collection Bookcases, Medium Cherry Finish"/>
    <n v="46.38"/>
    <n v="1"/>
    <n v="1.1599999999999999"/>
  </r>
  <r>
    <d v="2015-09-15T00:00:00"/>
    <x v="1"/>
    <x v="8"/>
    <x v="688"/>
    <x v="20"/>
    <x v="0"/>
    <x v="0"/>
    <s v="Xerox 1967"/>
    <n v="12.96"/>
    <n v="2"/>
    <n v="6.22"/>
  </r>
  <r>
    <d v="2015-09-15T00:00:00"/>
    <x v="1"/>
    <x v="8"/>
    <x v="262"/>
    <x v="33"/>
    <x v="1"/>
    <x v="13"/>
    <s v="Bretford CR8500 Series Meeting Room Furniture"/>
    <n v="801.96"/>
    <n v="2"/>
    <n v="200.49"/>
  </r>
  <r>
    <d v="2015-09-15T00:00:00"/>
    <x v="1"/>
    <x v="8"/>
    <x v="262"/>
    <x v="33"/>
    <x v="2"/>
    <x v="6"/>
    <s v="Anker Astro Mini 3000mAh Ultra-Compact Portable Charger"/>
    <n v="59.97"/>
    <n v="3"/>
    <s v="0"/>
  </r>
  <r>
    <d v="2015-09-15T00:00:00"/>
    <x v="1"/>
    <x v="8"/>
    <x v="262"/>
    <x v="33"/>
    <x v="1"/>
    <x v="5"/>
    <s v="Global Manager's Adjustable Task Chair, Storm"/>
    <n v="1056.8599999999999"/>
    <n v="7"/>
    <n v="306.49"/>
  </r>
  <r>
    <d v="2015-09-15T00:00:00"/>
    <x v="1"/>
    <x v="8"/>
    <x v="689"/>
    <x v="2"/>
    <x v="0"/>
    <x v="3"/>
    <s v="Avery Hidden Tab Dividers for Binding Systems"/>
    <n v="3.58"/>
    <n v="4"/>
    <n v="-2.86"/>
  </r>
  <r>
    <d v="2015-09-15T00:00:00"/>
    <x v="1"/>
    <x v="8"/>
    <x v="689"/>
    <x v="2"/>
    <x v="0"/>
    <x v="2"/>
    <s v="Gould Plastics 18-Pocket Panel Bin, 34w x 5-1/4d x 20-1/2h"/>
    <n v="147.18"/>
    <n v="2"/>
    <n v="-29.44"/>
  </r>
  <r>
    <d v="2015-09-16T00:00:00"/>
    <x v="1"/>
    <x v="8"/>
    <x v="32"/>
    <x v="6"/>
    <x v="0"/>
    <x v="10"/>
    <s v="Staple envelope"/>
    <n v="31.12"/>
    <n v="4"/>
    <n v="14.63"/>
  </r>
  <r>
    <d v="2015-09-17T00:00:00"/>
    <x v="1"/>
    <x v="8"/>
    <x v="463"/>
    <x v="2"/>
    <x v="1"/>
    <x v="11"/>
    <s v="Riverside Palais Royal Lawyers Bookcase, Royale Cherry Finish"/>
    <n v="3083.43"/>
    <n v="7"/>
    <n v="-1665.05"/>
  </r>
  <r>
    <d v="2015-09-17T00:00:00"/>
    <x v="1"/>
    <x v="8"/>
    <x v="463"/>
    <x v="2"/>
    <x v="0"/>
    <x v="3"/>
    <s v="Avery Recycled Flexi-View Covers for Binding Systems"/>
    <n v="9.6199999999999992"/>
    <n v="2"/>
    <n v="-7.05"/>
  </r>
  <r>
    <d v="2015-09-17T00:00:00"/>
    <x v="1"/>
    <x v="8"/>
    <x v="463"/>
    <x v="2"/>
    <x v="1"/>
    <x v="8"/>
    <s v="Howard Miller 13-3/4&quot; Diameter Brushed Chrome Round Wall Clock"/>
    <n v="124.2"/>
    <n v="3"/>
    <n v="15.53"/>
  </r>
  <r>
    <d v="2015-09-17T00:00:00"/>
    <x v="1"/>
    <x v="8"/>
    <x v="463"/>
    <x v="2"/>
    <x v="0"/>
    <x v="10"/>
    <s v="Poly String Tie Envelopes"/>
    <n v="3.26"/>
    <n v="2"/>
    <n v="1.1000000000000001"/>
  </r>
  <r>
    <d v="2015-09-17T00:00:00"/>
    <x v="1"/>
    <x v="8"/>
    <x v="463"/>
    <x v="2"/>
    <x v="0"/>
    <x v="4"/>
    <s v="BOSTON Model 1800 Electric Pencil Sharpeners, Putty/Woodgrain"/>
    <n v="86.3"/>
    <n v="6"/>
    <n v="9.7100000000000009"/>
  </r>
  <r>
    <d v="2015-09-17T00:00:00"/>
    <x v="1"/>
    <x v="8"/>
    <x v="463"/>
    <x v="2"/>
    <x v="0"/>
    <x v="3"/>
    <s v="Acco Pressboard Covers with Storage Hooks, 14 7/8&quot; x 11&quot;, Executive Red"/>
    <n v="6.86"/>
    <n v="6"/>
    <n v="-5.72"/>
  </r>
  <r>
    <d v="2015-09-17T00:00:00"/>
    <x v="1"/>
    <x v="8"/>
    <x v="463"/>
    <x v="2"/>
    <x v="0"/>
    <x v="4"/>
    <s v="Lumber Crayons"/>
    <n v="15.76"/>
    <n v="2"/>
    <n v="3.55"/>
  </r>
  <r>
    <d v="2015-09-17T00:00:00"/>
    <x v="1"/>
    <x v="8"/>
    <x v="690"/>
    <x v="3"/>
    <x v="0"/>
    <x v="0"/>
    <s v="Xerox 216"/>
    <n v="32.4"/>
    <n v="5"/>
    <n v="15.55"/>
  </r>
  <r>
    <d v="2015-09-17T00:00:00"/>
    <x v="1"/>
    <x v="8"/>
    <x v="472"/>
    <x v="0"/>
    <x v="1"/>
    <x v="8"/>
    <s v="Howard Miller Distant Time Traveler Alarm Clock"/>
    <n v="21.94"/>
    <n v="2"/>
    <n v="-10.42"/>
  </r>
  <r>
    <d v="2015-09-17T00:00:00"/>
    <x v="1"/>
    <x v="8"/>
    <x v="472"/>
    <x v="0"/>
    <x v="0"/>
    <x v="3"/>
    <s v="GBC Imprintable Covers"/>
    <n v="6.59"/>
    <n v="3"/>
    <n v="-10.210000000000001"/>
  </r>
  <r>
    <d v="2015-09-17T00:00:00"/>
    <x v="1"/>
    <x v="8"/>
    <x v="471"/>
    <x v="20"/>
    <x v="1"/>
    <x v="13"/>
    <s v="Riverside Furniture Oval Coffee Table, Oval End Table, End Table with Drawer"/>
    <n v="344.22"/>
    <n v="2"/>
    <n v="-103.27"/>
  </r>
  <r>
    <d v="2015-09-17T00:00:00"/>
    <x v="1"/>
    <x v="8"/>
    <x v="674"/>
    <x v="16"/>
    <x v="2"/>
    <x v="9"/>
    <s v="SanDisk Cruzer 64 GB USB Flash Drive"/>
    <n v="87.17"/>
    <n v="3"/>
    <n v="10.9"/>
  </r>
  <r>
    <d v="2015-09-17T00:00:00"/>
    <x v="1"/>
    <x v="8"/>
    <x v="568"/>
    <x v="22"/>
    <x v="0"/>
    <x v="3"/>
    <s v="Acco Data Flex Cable Posts For Top &amp; Bottom Load Binders, 6&quot; Capacity"/>
    <n v="25.03"/>
    <n v="3"/>
    <n v="7.82"/>
  </r>
  <r>
    <d v="2015-09-17T00:00:00"/>
    <x v="1"/>
    <x v="8"/>
    <x v="184"/>
    <x v="20"/>
    <x v="0"/>
    <x v="2"/>
    <s v="Woodgrain Magazine Files by Perma"/>
    <n v="14.9"/>
    <n v="5"/>
    <n v="1.04"/>
  </r>
  <r>
    <d v="2015-09-17T00:00:00"/>
    <x v="1"/>
    <x v="8"/>
    <x v="184"/>
    <x v="20"/>
    <x v="0"/>
    <x v="1"/>
    <s v="Avery 485"/>
    <n v="87.71"/>
    <n v="7"/>
    <n v="41.22"/>
  </r>
  <r>
    <d v="2015-09-17T00:00:00"/>
    <x v="1"/>
    <x v="8"/>
    <x v="184"/>
    <x v="20"/>
    <x v="1"/>
    <x v="5"/>
    <s v="Office Star Flex Back Scooter Chair with White Frame"/>
    <n v="199.76"/>
    <n v="2"/>
    <n v="8.8800000000000008"/>
  </r>
  <r>
    <d v="2015-09-17T00:00:00"/>
    <x v="1"/>
    <x v="8"/>
    <x v="184"/>
    <x v="20"/>
    <x v="0"/>
    <x v="2"/>
    <s v="Eldon Mobile Mega Data Cart  Mega Stackable  Add-On Trays"/>
    <n v="94.6"/>
    <n v="4"/>
    <n v="27.43"/>
  </r>
  <r>
    <d v="2015-09-17T00:00:00"/>
    <x v="1"/>
    <x v="8"/>
    <x v="184"/>
    <x v="20"/>
    <x v="1"/>
    <x v="11"/>
    <s v="Riverside Palais Royal Lawyers Bookcase, Royale Cherry Finish"/>
    <n v="4228.7"/>
    <n v="6"/>
    <n v="158.58000000000001"/>
  </r>
  <r>
    <d v="2015-09-17T00:00:00"/>
    <x v="1"/>
    <x v="8"/>
    <x v="184"/>
    <x v="20"/>
    <x v="1"/>
    <x v="11"/>
    <s v="DMI Eclipse Executive Suite Bookcases"/>
    <n v="2003.92"/>
    <n v="5"/>
    <n v="-25.05"/>
  </r>
  <r>
    <d v="2015-09-17T00:00:00"/>
    <x v="1"/>
    <x v="8"/>
    <x v="184"/>
    <x v="20"/>
    <x v="2"/>
    <x v="6"/>
    <s v="ClearSounds CSC500 Amplified Spirit Phone Corded phone"/>
    <n v="209.97"/>
    <n v="3"/>
    <n v="58.79"/>
  </r>
  <r>
    <d v="2015-09-17T00:00:00"/>
    <x v="1"/>
    <x v="8"/>
    <x v="184"/>
    <x v="20"/>
    <x v="2"/>
    <x v="9"/>
    <s v="Plantronics CS510 - Over-the-Head monaural Wireless Headset System"/>
    <n v="659.9"/>
    <n v="2"/>
    <n v="217.77"/>
  </r>
  <r>
    <d v="2015-09-17T00:00:00"/>
    <x v="1"/>
    <x v="8"/>
    <x v="184"/>
    <x v="20"/>
    <x v="0"/>
    <x v="0"/>
    <s v="Eaton Premium Continuous-Feed Paper, 25% Cotton, Letter Size, White, 1000 Shts/Box"/>
    <n v="110.96"/>
    <n v="2"/>
    <n v="53.26"/>
  </r>
  <r>
    <d v="2015-09-17T00:00:00"/>
    <x v="1"/>
    <x v="8"/>
    <x v="184"/>
    <x v="20"/>
    <x v="2"/>
    <x v="6"/>
    <s v="ARKON Windshield Dashboard Air Vent Car Mount Holder"/>
    <n v="67.8"/>
    <n v="4"/>
    <n v="1.36"/>
  </r>
  <r>
    <d v="2015-09-18T00:00:00"/>
    <x v="1"/>
    <x v="8"/>
    <x v="120"/>
    <x v="3"/>
    <x v="0"/>
    <x v="0"/>
    <s v="Personal Creations Ink Jet Cards and Labels"/>
    <n v="160.72"/>
    <n v="14"/>
    <n v="78.75"/>
  </r>
  <r>
    <d v="2015-09-18T00:00:00"/>
    <x v="1"/>
    <x v="8"/>
    <x v="120"/>
    <x v="3"/>
    <x v="0"/>
    <x v="0"/>
    <s v="Rediform S.O.S. Phone Message Books"/>
    <n v="19.920000000000002"/>
    <n v="4"/>
    <n v="9.76"/>
  </r>
  <r>
    <d v="2015-09-18T00:00:00"/>
    <x v="1"/>
    <x v="8"/>
    <x v="120"/>
    <x v="3"/>
    <x v="0"/>
    <x v="14"/>
    <s v="Acme Value Line Scissors"/>
    <n v="7.3"/>
    <n v="2"/>
    <n v="2.19"/>
  </r>
  <r>
    <d v="2015-09-18T00:00:00"/>
    <x v="1"/>
    <x v="8"/>
    <x v="484"/>
    <x v="36"/>
    <x v="0"/>
    <x v="2"/>
    <s v="Acco Perma 3000 Stacking Storage Drawers"/>
    <n v="41.96"/>
    <n v="2"/>
    <n v="7.97"/>
  </r>
  <r>
    <d v="2015-09-18T00:00:00"/>
    <x v="1"/>
    <x v="8"/>
    <x v="484"/>
    <x v="36"/>
    <x v="0"/>
    <x v="2"/>
    <s v="Safco Industrial Wire Shelving System"/>
    <n v="636.86"/>
    <n v="7"/>
    <s v="0"/>
  </r>
  <r>
    <d v="2015-09-18T00:00:00"/>
    <x v="1"/>
    <x v="8"/>
    <x v="484"/>
    <x v="36"/>
    <x v="2"/>
    <x v="6"/>
    <s v="Samsung Galaxy S4 Active"/>
    <n v="499.99"/>
    <n v="1"/>
    <s v="130"/>
  </r>
  <r>
    <d v="2015-09-18T00:00:00"/>
    <x v="1"/>
    <x v="8"/>
    <x v="484"/>
    <x v="36"/>
    <x v="2"/>
    <x v="6"/>
    <s v="Polycom VVX 310 VoIP phone"/>
    <n v="1259.93"/>
    <n v="7"/>
    <n v="327.58"/>
  </r>
  <r>
    <d v="2015-09-18T00:00:00"/>
    <x v="1"/>
    <x v="8"/>
    <x v="484"/>
    <x v="36"/>
    <x v="0"/>
    <x v="3"/>
    <s v="Acco Flexible ACCOHIDE Square Ring Data Binder, Dark Blue, 11 1/2&quot; X 14&quot; 7/8&quot;"/>
    <n v="65.08"/>
    <n v="4"/>
    <n v="31.89"/>
  </r>
  <r>
    <d v="2015-09-18T00:00:00"/>
    <x v="1"/>
    <x v="8"/>
    <x v="169"/>
    <x v="3"/>
    <x v="0"/>
    <x v="4"/>
    <s v="Quartet Omega Colored Chalk, 12/Pack"/>
    <n v="11.68"/>
    <n v="2"/>
    <n v="5.49"/>
  </r>
  <r>
    <d v="2015-09-18T00:00:00"/>
    <x v="1"/>
    <x v="8"/>
    <x v="169"/>
    <x v="3"/>
    <x v="0"/>
    <x v="14"/>
    <s v="Elite 5&quot; Scissors"/>
    <n v="16.899999999999999"/>
    <n v="2"/>
    <n v="5.07"/>
  </r>
  <r>
    <d v="2015-09-18T00:00:00"/>
    <x v="1"/>
    <x v="8"/>
    <x v="169"/>
    <x v="3"/>
    <x v="1"/>
    <x v="8"/>
    <s v="Advantus Panel Wall Certificate Holder - 8.5x11"/>
    <n v="24.4"/>
    <n v="2"/>
    <n v="10.25"/>
  </r>
  <r>
    <d v="2015-09-18T00:00:00"/>
    <x v="1"/>
    <x v="8"/>
    <x v="691"/>
    <x v="16"/>
    <x v="2"/>
    <x v="9"/>
    <s v="Enermax Acrylux Wireless Keyboard"/>
    <n v="717.12"/>
    <n v="9"/>
    <n v="152.38999999999999"/>
  </r>
  <r>
    <d v="2015-09-18T00:00:00"/>
    <x v="1"/>
    <x v="8"/>
    <x v="692"/>
    <x v="22"/>
    <x v="0"/>
    <x v="0"/>
    <s v="Wirebound Message Books, Four 2 3/4&quot; x 5&quot; Forms per Page, 600 Sets per Book"/>
    <n v="18.54"/>
    <n v="2"/>
    <n v="8.7100000000000009"/>
  </r>
  <r>
    <d v="2015-09-18T00:00:00"/>
    <x v="1"/>
    <x v="8"/>
    <x v="693"/>
    <x v="3"/>
    <x v="0"/>
    <x v="2"/>
    <s v="Stur-D-Stor Shelving, Vertical 5-Shelf: 72&quot;H x 36&quot;W x 18 1/2&quot;D"/>
    <n v="443.92"/>
    <n v="4"/>
    <n v="8.8800000000000008"/>
  </r>
  <r>
    <d v="2015-09-19T00:00:00"/>
    <x v="1"/>
    <x v="8"/>
    <x v="492"/>
    <x v="6"/>
    <x v="1"/>
    <x v="11"/>
    <s v="Sauder Cornerstone Collection Library"/>
    <n v="61.96"/>
    <n v="2"/>
    <n v="4.34"/>
  </r>
  <r>
    <d v="2015-09-19T00:00:00"/>
    <x v="1"/>
    <x v="8"/>
    <x v="62"/>
    <x v="4"/>
    <x v="2"/>
    <x v="9"/>
    <s v="Kensington K72356US Mouse-in-a-Box USB Desktop Mouse"/>
    <n v="66.36"/>
    <n v="4"/>
    <n v="23.23"/>
  </r>
  <r>
    <d v="2015-09-19T00:00:00"/>
    <x v="1"/>
    <x v="8"/>
    <x v="602"/>
    <x v="3"/>
    <x v="0"/>
    <x v="0"/>
    <s v="Personal Creations Ink Jet Cards and Labels"/>
    <n v="22.96"/>
    <n v="2"/>
    <n v="11.25"/>
  </r>
  <r>
    <d v="2015-09-19T00:00:00"/>
    <x v="1"/>
    <x v="8"/>
    <x v="60"/>
    <x v="20"/>
    <x v="2"/>
    <x v="6"/>
    <s v="PureGear Roll-On Screen Protector"/>
    <n v="279.86"/>
    <n v="14"/>
    <n v="134.33000000000001"/>
  </r>
  <r>
    <d v="2015-09-19T00:00:00"/>
    <x v="1"/>
    <x v="8"/>
    <x v="167"/>
    <x v="31"/>
    <x v="0"/>
    <x v="4"/>
    <s v="Newell 323"/>
    <n v="8.4"/>
    <n v="5"/>
    <n v="2.1800000000000002"/>
  </r>
  <r>
    <d v="2015-09-19T00:00:00"/>
    <x v="1"/>
    <x v="8"/>
    <x v="658"/>
    <x v="3"/>
    <x v="1"/>
    <x v="8"/>
    <s v="Seth Thomas 8 1/2&quot; Cubicle Clock"/>
    <n v="60.84"/>
    <n v="3"/>
    <n v="19.47"/>
  </r>
  <r>
    <d v="2015-09-20T00:00:00"/>
    <x v="1"/>
    <x v="8"/>
    <x v="199"/>
    <x v="32"/>
    <x v="0"/>
    <x v="3"/>
    <s v="GBC Standard Plastic Binding Systems' Combs"/>
    <n v="37.68"/>
    <n v="6"/>
    <n v="16.96"/>
  </r>
  <r>
    <d v="2015-09-20T00:00:00"/>
    <x v="1"/>
    <x v="8"/>
    <x v="498"/>
    <x v="20"/>
    <x v="0"/>
    <x v="0"/>
    <s v="Xerox 1881"/>
    <n v="61.4"/>
    <n v="5"/>
    <n v="28.86"/>
  </r>
  <r>
    <d v="2015-09-20T00:00:00"/>
    <x v="1"/>
    <x v="8"/>
    <x v="498"/>
    <x v="20"/>
    <x v="0"/>
    <x v="3"/>
    <s v="Recycled Premium Regency Composition Covers"/>
    <n v="24.45"/>
    <n v="2"/>
    <n v="8.86"/>
  </r>
  <r>
    <d v="2015-09-20T00:00:00"/>
    <x v="1"/>
    <x v="8"/>
    <x v="497"/>
    <x v="15"/>
    <x v="0"/>
    <x v="3"/>
    <s v="GBC Ibimaster 500 Manual ProClick Binding System"/>
    <n v="1369.76"/>
    <n v="6"/>
    <n v="-913.18"/>
  </r>
  <r>
    <d v="2015-09-20T00:00:00"/>
    <x v="1"/>
    <x v="8"/>
    <x v="497"/>
    <x v="15"/>
    <x v="0"/>
    <x v="2"/>
    <s v="Gould Plastics 18-Pocket Panel Bin, 34w x 5-1/4d x 20-1/2h"/>
    <n v="294.37"/>
    <n v="4"/>
    <n v="-58.87"/>
  </r>
  <r>
    <d v="2015-09-20T00:00:00"/>
    <x v="1"/>
    <x v="8"/>
    <x v="481"/>
    <x v="17"/>
    <x v="0"/>
    <x v="3"/>
    <s v="Wilson Jones Impact Binders"/>
    <n v="45.58"/>
    <n v="11"/>
    <n v="16.52"/>
  </r>
  <r>
    <d v="2015-09-20T00:00:00"/>
    <x v="1"/>
    <x v="8"/>
    <x v="633"/>
    <x v="1"/>
    <x v="0"/>
    <x v="3"/>
    <s v="Acco Translucent Poly Ring Binders"/>
    <n v="2.81"/>
    <n v="3"/>
    <n v="-4.49"/>
  </r>
  <r>
    <d v="2015-09-21T00:00:00"/>
    <x v="1"/>
    <x v="8"/>
    <x v="642"/>
    <x v="0"/>
    <x v="2"/>
    <x v="6"/>
    <s v="ShoreTel ShorePhone IP 230 VoIP phone"/>
    <n v="946.34"/>
    <n v="7"/>
    <n v="118.29"/>
  </r>
  <r>
    <d v="2015-09-21T00:00:00"/>
    <x v="1"/>
    <x v="8"/>
    <x v="642"/>
    <x v="0"/>
    <x v="2"/>
    <x v="9"/>
    <s v="Hypercom P1300 Pinpad"/>
    <n v="151.19999999999999"/>
    <n v="3"/>
    <n v="32.130000000000003"/>
  </r>
  <r>
    <d v="2015-09-21T00:00:00"/>
    <x v="1"/>
    <x v="8"/>
    <x v="642"/>
    <x v="0"/>
    <x v="1"/>
    <x v="8"/>
    <s v="Longer-Life Soft White Bulbs"/>
    <n v="4.93"/>
    <n v="4"/>
    <n v="-1.48"/>
  </r>
  <r>
    <d v="2015-09-21T00:00:00"/>
    <x v="1"/>
    <x v="8"/>
    <x v="330"/>
    <x v="22"/>
    <x v="0"/>
    <x v="2"/>
    <s v="Fellowes Bases and Tops For Staxonsteel/High-Stak Systems"/>
    <n v="199.74"/>
    <n v="6"/>
    <n v="47.94"/>
  </r>
  <r>
    <d v="2015-09-21T00:00:00"/>
    <x v="1"/>
    <x v="8"/>
    <x v="33"/>
    <x v="3"/>
    <x v="1"/>
    <x v="5"/>
    <s v="Hon Every-Day Series Multi-Task Chairs"/>
    <n v="601.54"/>
    <n v="4"/>
    <s v="0"/>
  </r>
  <r>
    <d v="2015-09-21T00:00:00"/>
    <x v="1"/>
    <x v="8"/>
    <x v="33"/>
    <x v="3"/>
    <x v="0"/>
    <x v="7"/>
    <s v="Advantus Map Pennant Flags and Round Head Tacks"/>
    <n v="7.9"/>
    <n v="2"/>
    <n v="2.5299999999999998"/>
  </r>
  <r>
    <d v="2015-09-21T00:00:00"/>
    <x v="1"/>
    <x v="8"/>
    <x v="441"/>
    <x v="14"/>
    <x v="1"/>
    <x v="11"/>
    <s v="O'Sullivan 2-Shelf Heavy-Duty Bookcases"/>
    <n v="194.32"/>
    <n v="4"/>
    <n v="31.09"/>
  </r>
  <r>
    <d v="2015-09-21T00:00:00"/>
    <x v="1"/>
    <x v="8"/>
    <x v="441"/>
    <x v="14"/>
    <x v="0"/>
    <x v="4"/>
    <s v="BOSTON Ranger #55 Pencil Sharpener, Black"/>
    <n v="25.99"/>
    <n v="1"/>
    <n v="7.54"/>
  </r>
  <r>
    <d v="2015-09-21T00:00:00"/>
    <x v="1"/>
    <x v="8"/>
    <x v="347"/>
    <x v="32"/>
    <x v="1"/>
    <x v="8"/>
    <s v="Deflect-o DuraMat Lighweight, Studded, Beveled Mat for Low Pile Carpeting"/>
    <n v="85.3"/>
    <n v="2"/>
    <n v="14.5"/>
  </r>
  <r>
    <d v="2015-09-21T00:00:00"/>
    <x v="1"/>
    <x v="8"/>
    <x v="128"/>
    <x v="32"/>
    <x v="2"/>
    <x v="6"/>
    <s v="Polycom VoiceStation 500 Conference phone"/>
    <n v="589.9"/>
    <n v="2"/>
    <n v="147.47999999999999"/>
  </r>
  <r>
    <d v="2015-09-21T00:00:00"/>
    <x v="1"/>
    <x v="8"/>
    <x v="128"/>
    <x v="32"/>
    <x v="1"/>
    <x v="5"/>
    <s v="Global Ergonomic Managers Chair"/>
    <n v="542.94000000000005"/>
    <n v="3"/>
    <n v="141.16"/>
  </r>
  <r>
    <d v="2015-09-21T00:00:00"/>
    <x v="1"/>
    <x v="8"/>
    <x v="656"/>
    <x v="9"/>
    <x v="1"/>
    <x v="5"/>
    <s v="Global Comet Stacking Arm Chair"/>
    <n v="1690.04"/>
    <n v="4"/>
    <n v="422.51"/>
  </r>
  <r>
    <d v="2015-09-21T00:00:00"/>
    <x v="1"/>
    <x v="8"/>
    <x v="656"/>
    <x v="9"/>
    <x v="0"/>
    <x v="2"/>
    <s v="Recycled Eldon Regeneration Jumbo File"/>
    <n v="85.96"/>
    <n v="7"/>
    <n v="24.07"/>
  </r>
  <r>
    <d v="2015-09-21T00:00:00"/>
    <x v="1"/>
    <x v="8"/>
    <x v="656"/>
    <x v="9"/>
    <x v="0"/>
    <x v="10"/>
    <s v="Tyvek Interoffice Envelopes, 9 1/2&quot; x 12 1/2&quot;, 100/Box"/>
    <n v="121.96"/>
    <n v="2"/>
    <n v="57.32"/>
  </r>
  <r>
    <d v="2015-09-21T00:00:00"/>
    <x v="1"/>
    <x v="8"/>
    <x v="656"/>
    <x v="9"/>
    <x v="0"/>
    <x v="0"/>
    <s v="Xerox 193"/>
    <n v="23.92"/>
    <n v="4"/>
    <n v="11.72"/>
  </r>
  <r>
    <d v="2015-09-21T00:00:00"/>
    <x v="1"/>
    <x v="8"/>
    <x v="656"/>
    <x v="9"/>
    <x v="0"/>
    <x v="2"/>
    <s v="Fellowes Bankers Box Stor/Drawer Steel Plus"/>
    <n v="63.96"/>
    <n v="2"/>
    <n v="6.4"/>
  </r>
  <r>
    <d v="2015-09-21T00:00:00"/>
    <x v="1"/>
    <x v="8"/>
    <x v="656"/>
    <x v="9"/>
    <x v="2"/>
    <x v="6"/>
    <s v="HTC One Mini"/>
    <n v="629.95000000000005"/>
    <n v="5"/>
    <n v="176.39"/>
  </r>
  <r>
    <d v="2015-09-21T00:00:00"/>
    <x v="1"/>
    <x v="8"/>
    <x v="656"/>
    <x v="9"/>
    <x v="2"/>
    <x v="6"/>
    <s v="Grandstream GXP1160 VoIP phone"/>
    <n v="113.73"/>
    <n v="3"/>
    <n v="32.979999999999997"/>
  </r>
  <r>
    <d v="2015-09-21T00:00:00"/>
    <x v="1"/>
    <x v="8"/>
    <x v="656"/>
    <x v="9"/>
    <x v="0"/>
    <x v="3"/>
    <s v="Angle-D Binders with Locking Rings, Label Holders"/>
    <n v="14.6"/>
    <n v="2"/>
    <n v="6.86"/>
  </r>
  <r>
    <d v="2015-09-21T00:00:00"/>
    <x v="1"/>
    <x v="8"/>
    <x v="656"/>
    <x v="9"/>
    <x v="0"/>
    <x v="2"/>
    <s v="Stur-D-Stor Shelving, Vertical 5-Shelf: 72&quot;H x 36&quot;W x 18 1/2&quot;D"/>
    <n v="887.84"/>
    <n v="8"/>
    <n v="17.760000000000002"/>
  </r>
  <r>
    <d v="2015-09-22T00:00:00"/>
    <x v="1"/>
    <x v="8"/>
    <x v="392"/>
    <x v="3"/>
    <x v="1"/>
    <x v="8"/>
    <s v="Luxo Professional Combination Clamp-On Lamps"/>
    <n v="204.6"/>
    <n v="2"/>
    <n v="53.2"/>
  </r>
  <r>
    <d v="2015-09-22T00:00:00"/>
    <x v="1"/>
    <x v="8"/>
    <x v="53"/>
    <x v="6"/>
    <x v="0"/>
    <x v="0"/>
    <s v="Xerox 214"/>
    <n v="32.4"/>
    <n v="5"/>
    <n v="15.55"/>
  </r>
  <r>
    <d v="2015-09-22T00:00:00"/>
    <x v="1"/>
    <x v="8"/>
    <x v="53"/>
    <x v="6"/>
    <x v="1"/>
    <x v="8"/>
    <s v="Westinghouse Floor Lamp with Metal Mesh Shade, Black"/>
    <n v="47.98"/>
    <n v="2"/>
    <n v="11.04"/>
  </r>
  <r>
    <d v="2015-09-22T00:00:00"/>
    <x v="1"/>
    <x v="8"/>
    <x v="694"/>
    <x v="15"/>
    <x v="0"/>
    <x v="1"/>
    <s v="Avery 510"/>
    <s v="12"/>
    <n v="4"/>
    <n v="4.2"/>
  </r>
  <r>
    <d v="2015-09-22T00:00:00"/>
    <x v="1"/>
    <x v="8"/>
    <x v="694"/>
    <x v="15"/>
    <x v="0"/>
    <x v="2"/>
    <s v="Tennsco Double-Tier Lockers"/>
    <n v="720.06"/>
    <n v="4"/>
    <n v="-63.01"/>
  </r>
  <r>
    <d v="2015-09-22T00:00:00"/>
    <x v="1"/>
    <x v="8"/>
    <x v="694"/>
    <x v="15"/>
    <x v="0"/>
    <x v="2"/>
    <s v="Safco Wire Cube Shelving System, For Use as 4 or 5 14&quot; Cubes, Black"/>
    <n v="25.42"/>
    <n v="1"/>
    <n v="-4.7699999999999996"/>
  </r>
  <r>
    <d v="2015-09-22T00:00:00"/>
    <x v="1"/>
    <x v="8"/>
    <x v="694"/>
    <x v="15"/>
    <x v="0"/>
    <x v="4"/>
    <s v="Newell 310"/>
    <n v="2.82"/>
    <n v="2"/>
    <n v="0.32"/>
  </r>
  <r>
    <d v="2015-09-22T00:00:00"/>
    <x v="1"/>
    <x v="8"/>
    <x v="694"/>
    <x v="15"/>
    <x v="0"/>
    <x v="3"/>
    <s v="Pressboard Data Binder, Crimson, 12&quot; X 8 1/2&quot;"/>
    <n v="3.2"/>
    <n v="2"/>
    <n v="-2.56"/>
  </r>
  <r>
    <d v="2015-09-22T00:00:00"/>
    <x v="1"/>
    <x v="8"/>
    <x v="251"/>
    <x v="2"/>
    <x v="0"/>
    <x v="14"/>
    <s v="Acme Hot Forged Carbon Steel Scissors with Nickel-Plated Handles, 3 7/8&quot; Cut, 8&quot;L"/>
    <n v="55.6"/>
    <n v="5"/>
    <n v="6.26"/>
  </r>
  <r>
    <d v="2015-09-22T00:00:00"/>
    <x v="1"/>
    <x v="8"/>
    <x v="251"/>
    <x v="2"/>
    <x v="2"/>
    <x v="9"/>
    <s v="Logitech P710e Mobile Speakerphone"/>
    <n v="617.98"/>
    <n v="3"/>
    <n v="-7.72"/>
  </r>
  <r>
    <d v="2015-09-22T00:00:00"/>
    <x v="1"/>
    <x v="8"/>
    <x v="22"/>
    <x v="3"/>
    <x v="0"/>
    <x v="12"/>
    <s v="Kensington 6 Outlet Guardian Standard Surge Protector"/>
    <n v="61.44"/>
    <n v="3"/>
    <n v="16.59"/>
  </r>
  <r>
    <d v="2015-09-24T00:00:00"/>
    <x v="1"/>
    <x v="8"/>
    <x v="402"/>
    <x v="2"/>
    <x v="0"/>
    <x v="4"/>
    <s v="Newell 320"/>
    <n v="6.85"/>
    <n v="2"/>
    <n v="0.6"/>
  </r>
  <r>
    <d v="2015-09-24T00:00:00"/>
    <x v="1"/>
    <x v="8"/>
    <x v="387"/>
    <x v="8"/>
    <x v="1"/>
    <x v="5"/>
    <s v="Harbour Creations Steel Folding Chair"/>
    <n v="517.5"/>
    <n v="6"/>
    <n v="155.25"/>
  </r>
  <r>
    <d v="2015-09-24T00:00:00"/>
    <x v="1"/>
    <x v="8"/>
    <x v="354"/>
    <x v="30"/>
    <x v="0"/>
    <x v="3"/>
    <s v="Acco Pressboard Covers with Storage Hooks, 14 7/8&quot; x 11&quot;, Executive Red"/>
    <n v="15.24"/>
    <n v="4"/>
    <n v="6.86"/>
  </r>
  <r>
    <d v="2015-09-24T00:00:00"/>
    <x v="1"/>
    <x v="8"/>
    <x v="354"/>
    <x v="30"/>
    <x v="1"/>
    <x v="5"/>
    <s v="Hon Olson Stacker Stools"/>
    <n v="1408.1"/>
    <n v="10"/>
    <n v="394.27"/>
  </r>
  <r>
    <d v="2015-09-24T00:00:00"/>
    <x v="1"/>
    <x v="8"/>
    <x v="528"/>
    <x v="39"/>
    <x v="2"/>
    <x v="6"/>
    <s v="AT&amp;T 1080 Phone"/>
    <n v="821.94"/>
    <n v="6"/>
    <n v="213.7"/>
  </r>
  <r>
    <d v="2015-09-24T00:00:00"/>
    <x v="1"/>
    <x v="8"/>
    <x v="297"/>
    <x v="22"/>
    <x v="0"/>
    <x v="4"/>
    <s v="BOSTON Model 1800 Electric Pencil Sharpeners, Putty/Woodgrain"/>
    <n v="35.96"/>
    <n v="2"/>
    <n v="10.43"/>
  </r>
  <r>
    <d v="2015-09-24T00:00:00"/>
    <x v="1"/>
    <x v="8"/>
    <x v="297"/>
    <x v="22"/>
    <x v="0"/>
    <x v="3"/>
    <s v="Avery Hole Reinforcements"/>
    <n v="14.95"/>
    <n v="3"/>
    <n v="5.42"/>
  </r>
  <r>
    <d v="2015-09-24T00:00:00"/>
    <x v="1"/>
    <x v="8"/>
    <x v="678"/>
    <x v="3"/>
    <x v="1"/>
    <x v="8"/>
    <s v="DAX Value U-Channel Document Frames, Easel Back"/>
    <n v="14.91"/>
    <n v="3"/>
    <n v="4.62"/>
  </r>
  <r>
    <d v="2015-09-24T00:00:00"/>
    <x v="1"/>
    <x v="8"/>
    <x v="678"/>
    <x v="3"/>
    <x v="0"/>
    <x v="12"/>
    <s v="Hoover Upright Vacuum With Dirt Cup"/>
    <n v="1158.1199999999999"/>
    <n v="4"/>
    <n v="335.85"/>
  </r>
  <r>
    <d v="2015-09-24T00:00:00"/>
    <x v="1"/>
    <x v="8"/>
    <x v="695"/>
    <x v="12"/>
    <x v="2"/>
    <x v="6"/>
    <s v="Samsung HM1900 Bluetooth Headset"/>
    <n v="35.119999999999997"/>
    <n v="2"/>
    <n v="13.17"/>
  </r>
  <r>
    <d v="2015-09-24T00:00:00"/>
    <x v="1"/>
    <x v="8"/>
    <x v="111"/>
    <x v="12"/>
    <x v="0"/>
    <x v="4"/>
    <s v="Dixon Ticonderoga Core-Lock Colored Pencils"/>
    <n v="14.58"/>
    <n v="2"/>
    <n v="2.37"/>
  </r>
  <r>
    <d v="2015-09-24T00:00:00"/>
    <x v="1"/>
    <x v="8"/>
    <x v="111"/>
    <x v="12"/>
    <x v="2"/>
    <x v="9"/>
    <s v="HP Standard 104 key PS/2 Keyboard"/>
    <n v="23.2"/>
    <n v="2"/>
    <n v="1.45"/>
  </r>
  <r>
    <d v="2015-09-24T00:00:00"/>
    <x v="1"/>
    <x v="8"/>
    <x v="111"/>
    <x v="12"/>
    <x v="0"/>
    <x v="4"/>
    <s v="Newell 317"/>
    <n v="16.46"/>
    <n v="7"/>
    <n v="1.85"/>
  </r>
  <r>
    <d v="2015-09-24T00:00:00"/>
    <x v="1"/>
    <x v="8"/>
    <x v="337"/>
    <x v="10"/>
    <x v="0"/>
    <x v="3"/>
    <s v="Accohide Poly Flexible Ring Binders"/>
    <n v="6.73"/>
    <n v="6"/>
    <n v="-4.49"/>
  </r>
  <r>
    <d v="2015-09-24T00:00:00"/>
    <x v="1"/>
    <x v="8"/>
    <x v="337"/>
    <x v="10"/>
    <x v="0"/>
    <x v="2"/>
    <s v="Tennsco Lockers, Sand"/>
    <n v="33.57"/>
    <n v="2"/>
    <n v="1.68"/>
  </r>
  <r>
    <d v="2015-09-24T00:00:00"/>
    <x v="1"/>
    <x v="8"/>
    <x v="337"/>
    <x v="10"/>
    <x v="0"/>
    <x v="10"/>
    <s v="#6 3/4 Gummed Flap White Envelopes"/>
    <n v="15.84"/>
    <n v="2"/>
    <n v="5.54"/>
  </r>
  <r>
    <d v="2015-09-24T00:00:00"/>
    <x v="1"/>
    <x v="8"/>
    <x v="337"/>
    <x v="10"/>
    <x v="0"/>
    <x v="1"/>
    <s v="Avery 4027 File Folder Labels for Dot Matrix Printers, 5000 Labels per Box, White"/>
    <n v="24.42"/>
    <n v="1"/>
    <n v="7.94"/>
  </r>
  <r>
    <d v="2015-09-24T00:00:00"/>
    <x v="1"/>
    <x v="8"/>
    <x v="337"/>
    <x v="10"/>
    <x v="0"/>
    <x v="4"/>
    <s v="Newell 347"/>
    <n v="17.12"/>
    <n v="5"/>
    <n v="1.93"/>
  </r>
  <r>
    <d v="2015-09-24T00:00:00"/>
    <x v="1"/>
    <x v="8"/>
    <x v="509"/>
    <x v="20"/>
    <x v="0"/>
    <x v="10"/>
    <s v="Blue String-Tie &amp; Button Interoffice Envelopes, 10 x 13"/>
    <n v="39.979999999999997"/>
    <n v="1"/>
    <n v="17.989999999999998"/>
  </r>
  <r>
    <d v="2015-09-25T00:00:00"/>
    <x v="1"/>
    <x v="8"/>
    <x v="185"/>
    <x v="27"/>
    <x v="1"/>
    <x v="13"/>
    <s v="Bretford CR4500 Series Slim Rectangular Table"/>
    <n v="1044.6300000000001"/>
    <n v="3"/>
    <n v="240.26"/>
  </r>
  <r>
    <d v="2015-09-25T00:00:00"/>
    <x v="1"/>
    <x v="8"/>
    <x v="1"/>
    <x v="23"/>
    <x v="2"/>
    <x v="9"/>
    <s v="Memorex Micro Travel Drive 16 GB"/>
    <n v="63.96"/>
    <n v="4"/>
    <n v="19.829999999999998"/>
  </r>
  <r>
    <d v="2015-09-25T00:00:00"/>
    <x v="1"/>
    <x v="8"/>
    <x v="1"/>
    <x v="23"/>
    <x v="0"/>
    <x v="3"/>
    <s v="Tuff Stuff Recycled Round Ring Binders"/>
    <n v="14.46"/>
    <n v="3"/>
    <n v="7.09"/>
  </r>
  <r>
    <d v="2015-09-25T00:00:00"/>
    <x v="1"/>
    <x v="8"/>
    <x v="1"/>
    <x v="23"/>
    <x v="2"/>
    <x v="6"/>
    <s v="netTALK DUO VoIP Telephone Service"/>
    <n v="104.98"/>
    <n v="2"/>
    <n v="52.49"/>
  </r>
  <r>
    <d v="2015-09-25T00:00:00"/>
    <x v="1"/>
    <x v="8"/>
    <x v="481"/>
    <x v="3"/>
    <x v="0"/>
    <x v="10"/>
    <s v="#10- 4 1/8&quot; x 9 1/2&quot; Recycled Envelopes"/>
    <n v="17.48"/>
    <n v="2"/>
    <n v="8.2200000000000006"/>
  </r>
  <r>
    <d v="2015-09-25T00:00:00"/>
    <x v="1"/>
    <x v="8"/>
    <x v="417"/>
    <x v="38"/>
    <x v="0"/>
    <x v="3"/>
    <s v="GBC Prestige Therm-A-Bind Covers"/>
    <n v="68.62"/>
    <n v="2"/>
    <n v="32.25"/>
  </r>
  <r>
    <d v="2015-09-25T00:00:00"/>
    <x v="1"/>
    <x v="8"/>
    <x v="696"/>
    <x v="20"/>
    <x v="2"/>
    <x v="9"/>
    <s v="Razer Kraken 7.1 Surround Sound Over Ear USB Gaming Headset"/>
    <n v="899.91"/>
    <n v="9"/>
    <n v="395.96"/>
  </r>
  <r>
    <d v="2015-09-25T00:00:00"/>
    <x v="1"/>
    <x v="8"/>
    <x v="15"/>
    <x v="37"/>
    <x v="0"/>
    <x v="3"/>
    <s v="Acco PRESSTEX Data Binder with Storage Hooks, Light Blue, 9 1/2&quot; X 11&quot;"/>
    <n v="10.76"/>
    <n v="2"/>
    <n v="5.16"/>
  </r>
  <r>
    <d v="2015-09-25T00:00:00"/>
    <x v="1"/>
    <x v="8"/>
    <x v="15"/>
    <x v="37"/>
    <x v="0"/>
    <x v="0"/>
    <s v="Xerox Color Copier Paper, 11&quot; x 17&quot;, Ream"/>
    <n v="45.68"/>
    <n v="2"/>
    <n v="21.01"/>
  </r>
  <r>
    <d v="2015-09-25T00:00:00"/>
    <x v="1"/>
    <x v="8"/>
    <x v="15"/>
    <x v="37"/>
    <x v="0"/>
    <x v="4"/>
    <s v="Turquoise Lead Holder with Pocket Clip"/>
    <n v="6.7"/>
    <n v="1"/>
    <n v="2.21"/>
  </r>
  <r>
    <d v="2015-09-25T00:00:00"/>
    <x v="1"/>
    <x v="8"/>
    <x v="613"/>
    <x v="1"/>
    <x v="0"/>
    <x v="4"/>
    <s v="Boston KS Multi-Size Manual Pencil Sharpener"/>
    <n v="128.74"/>
    <n v="7"/>
    <n v="12.87"/>
  </r>
  <r>
    <d v="2015-09-25T00:00:00"/>
    <x v="1"/>
    <x v="8"/>
    <x v="562"/>
    <x v="22"/>
    <x v="1"/>
    <x v="5"/>
    <s v="Global Super Steno Chair"/>
    <n v="307.14"/>
    <n v="4"/>
    <n v="-11.52"/>
  </r>
  <r>
    <d v="2015-09-25T00:00:00"/>
    <x v="1"/>
    <x v="8"/>
    <x v="562"/>
    <x v="22"/>
    <x v="0"/>
    <x v="1"/>
    <s v="Permanent Self-Adhesive File Folder Labels for Typewriters, 1 1/8 x 3 1/2, White"/>
    <n v="12.6"/>
    <n v="2"/>
    <n v="5.8"/>
  </r>
  <r>
    <d v="2015-09-25T00:00:00"/>
    <x v="1"/>
    <x v="8"/>
    <x v="562"/>
    <x v="22"/>
    <x v="2"/>
    <x v="9"/>
    <s v="Logitech G602 Wireless Gaming Mouse"/>
    <n v="159.97999999999999"/>
    <n v="2"/>
    <n v="57.59"/>
  </r>
  <r>
    <d v="2015-09-25T00:00:00"/>
    <x v="1"/>
    <x v="8"/>
    <x v="44"/>
    <x v="15"/>
    <x v="0"/>
    <x v="3"/>
    <s v="Wilson Jones 1&quot; Hanging DublLock Ring Binders"/>
    <n v="6.34"/>
    <n v="4"/>
    <n v="-4.6500000000000004"/>
  </r>
  <r>
    <d v="2015-09-25T00:00:00"/>
    <x v="1"/>
    <x v="8"/>
    <x v="44"/>
    <x v="15"/>
    <x v="0"/>
    <x v="0"/>
    <s v="Advantus Motivational Note Cards"/>
    <n v="10.48"/>
    <n v="1"/>
    <n v="3.8"/>
  </r>
  <r>
    <d v="2015-09-25T00:00:00"/>
    <x v="1"/>
    <x v="8"/>
    <x v="44"/>
    <x v="15"/>
    <x v="0"/>
    <x v="3"/>
    <s v="Wilson Jones data.warehouse D-Ring Binders with DublLock"/>
    <n v="2.4700000000000002"/>
    <n v="1"/>
    <n v="-1.81"/>
  </r>
  <r>
    <d v="2015-09-25T00:00:00"/>
    <x v="1"/>
    <x v="8"/>
    <x v="44"/>
    <x v="15"/>
    <x v="0"/>
    <x v="3"/>
    <s v="Wilson Jones Custom Binder Spines &amp; Labels"/>
    <n v="3.26"/>
    <n v="2"/>
    <n v="-2.2799999999999998"/>
  </r>
  <r>
    <d v="2015-09-25T00:00:00"/>
    <x v="1"/>
    <x v="8"/>
    <x v="246"/>
    <x v="20"/>
    <x v="1"/>
    <x v="5"/>
    <s v="Hon Comfortask Task/Swivel Chairs"/>
    <n v="102.58"/>
    <n v="1"/>
    <n v="6.84"/>
  </r>
  <r>
    <d v="2015-09-25T00:00:00"/>
    <x v="1"/>
    <x v="8"/>
    <x v="246"/>
    <x v="20"/>
    <x v="0"/>
    <x v="0"/>
    <s v="Xerox 1923"/>
    <n v="20.04"/>
    <n v="3"/>
    <n v="9.6199999999999992"/>
  </r>
  <r>
    <d v="2015-09-25T00:00:00"/>
    <x v="1"/>
    <x v="8"/>
    <x v="240"/>
    <x v="2"/>
    <x v="0"/>
    <x v="3"/>
    <s v="Acco Pressboard Covers with Storage Hooks, 14 7/8&quot; x 11&quot;, Light Blue"/>
    <n v="2.95"/>
    <n v="2"/>
    <n v="-2.06"/>
  </r>
  <r>
    <d v="2015-09-26T00:00:00"/>
    <x v="1"/>
    <x v="8"/>
    <x v="236"/>
    <x v="0"/>
    <x v="0"/>
    <x v="3"/>
    <s v="Round Ring Binders"/>
    <n v="2.08"/>
    <n v="5"/>
    <n v="-3.43"/>
  </r>
  <r>
    <d v="2015-09-26T00:00:00"/>
    <x v="1"/>
    <x v="8"/>
    <x v="236"/>
    <x v="0"/>
    <x v="2"/>
    <x v="6"/>
    <s v="Bose SoundLink Bluetooth Speaker"/>
    <n v="1114.4000000000001"/>
    <n v="7"/>
    <n v="376.11"/>
  </r>
  <r>
    <d v="2015-09-26T00:00:00"/>
    <x v="1"/>
    <x v="8"/>
    <x v="463"/>
    <x v="11"/>
    <x v="0"/>
    <x v="0"/>
    <s v="Easy-staple paper"/>
    <n v="141.76"/>
    <n v="5"/>
    <n v="47.84"/>
  </r>
  <r>
    <d v="2015-09-26T00:00:00"/>
    <x v="1"/>
    <x v="8"/>
    <x v="463"/>
    <x v="11"/>
    <x v="2"/>
    <x v="9"/>
    <s v="Microsoft Arc Touch Mouse"/>
    <n v="239.8"/>
    <n v="5"/>
    <n v="47.96"/>
  </r>
  <r>
    <d v="2015-09-26T00:00:00"/>
    <x v="1"/>
    <x v="8"/>
    <x v="463"/>
    <x v="11"/>
    <x v="0"/>
    <x v="0"/>
    <s v="Xerox 216"/>
    <n v="31.1"/>
    <n v="6"/>
    <n v="10.89"/>
  </r>
  <r>
    <d v="2015-09-26T00:00:00"/>
    <x v="1"/>
    <x v="8"/>
    <x v="602"/>
    <x v="12"/>
    <x v="0"/>
    <x v="0"/>
    <s v="Petty Cash Envelope"/>
    <n v="86.27"/>
    <n v="4"/>
    <n v="31.27"/>
  </r>
  <r>
    <d v="2015-09-26T00:00:00"/>
    <x v="1"/>
    <x v="8"/>
    <x v="602"/>
    <x v="12"/>
    <x v="0"/>
    <x v="3"/>
    <s v="GBC VeloBinder Electric Binding Machine"/>
    <n v="72.59"/>
    <n v="2"/>
    <n v="-48.39"/>
  </r>
  <r>
    <d v="2015-09-26T00:00:00"/>
    <x v="1"/>
    <x v="8"/>
    <x v="602"/>
    <x v="12"/>
    <x v="0"/>
    <x v="12"/>
    <s v="3M Replacement Filter for Office Air Cleaner for 20' x 33' Room"/>
    <n v="60.67"/>
    <n v="2"/>
    <n v="14.41"/>
  </r>
  <r>
    <d v="2015-09-26T00:00:00"/>
    <x v="1"/>
    <x v="8"/>
    <x v="602"/>
    <x v="12"/>
    <x v="0"/>
    <x v="3"/>
    <s v="Lock-Up Easel 'Spel-Binder'"/>
    <n v="77.03"/>
    <n v="9"/>
    <n v="-59.06"/>
  </r>
  <r>
    <d v="2015-09-26T00:00:00"/>
    <x v="1"/>
    <x v="8"/>
    <x v="602"/>
    <x v="12"/>
    <x v="0"/>
    <x v="2"/>
    <s v="2300 Heavy-Duty Transfer File Systems by Perma"/>
    <n v="119.9"/>
    <n v="6"/>
    <n v="-1.5"/>
  </r>
  <r>
    <d v="2015-09-26T00:00:00"/>
    <x v="1"/>
    <x v="8"/>
    <x v="602"/>
    <x v="12"/>
    <x v="2"/>
    <x v="6"/>
    <s v="Samsung Rugby III"/>
    <n v="263.95999999999998"/>
    <n v="5"/>
    <n v="23.1"/>
  </r>
  <r>
    <d v="2015-09-26T00:00:00"/>
    <x v="1"/>
    <x v="8"/>
    <x v="602"/>
    <x v="12"/>
    <x v="0"/>
    <x v="2"/>
    <s v="SAFCO Boltless Steel Shelving"/>
    <n v="363.65"/>
    <n v="4"/>
    <n v="-86.37"/>
  </r>
  <r>
    <d v="2015-09-26T00:00:00"/>
    <x v="1"/>
    <x v="8"/>
    <x v="582"/>
    <x v="2"/>
    <x v="0"/>
    <x v="3"/>
    <s v="Catalog Binders with Expanding Posts"/>
    <n v="121.1"/>
    <n v="6"/>
    <n v="-100.92"/>
  </r>
  <r>
    <d v="2015-09-26T00:00:00"/>
    <x v="1"/>
    <x v="8"/>
    <x v="582"/>
    <x v="2"/>
    <x v="2"/>
    <x v="6"/>
    <s v="Grandstream GXP2100 Mainstream Business Phone"/>
    <n v="45.89"/>
    <n v="1"/>
    <n v="-9.18"/>
  </r>
  <r>
    <d v="2015-09-26T00:00:00"/>
    <x v="1"/>
    <x v="8"/>
    <x v="697"/>
    <x v="3"/>
    <x v="0"/>
    <x v="2"/>
    <s v="Sortfiler Multipurpose Personal File Organizer, Black"/>
    <n v="64.17"/>
    <n v="3"/>
    <n v="18.61"/>
  </r>
  <r>
    <d v="2015-09-26T00:00:00"/>
    <x v="1"/>
    <x v="8"/>
    <x v="697"/>
    <x v="3"/>
    <x v="0"/>
    <x v="10"/>
    <s v="Cameo Buff Policy Envelopes"/>
    <n v="124.46"/>
    <n v="2"/>
    <n v="58.5"/>
  </r>
  <r>
    <d v="2015-09-26T00:00:00"/>
    <x v="1"/>
    <x v="8"/>
    <x v="413"/>
    <x v="20"/>
    <x v="2"/>
    <x v="9"/>
    <s v="Dell Slim USB Multimedia Keyboard"/>
    <s v="50"/>
    <n v="2"/>
    <s v="12"/>
  </r>
  <r>
    <d v="2015-09-26T00:00:00"/>
    <x v="1"/>
    <x v="8"/>
    <x v="344"/>
    <x v="20"/>
    <x v="0"/>
    <x v="7"/>
    <s v="Vinyl Coated Wire Paper Clips in Organizer Box, 800/Box"/>
    <n v="34.44"/>
    <n v="3"/>
    <n v="16.190000000000001"/>
  </r>
  <r>
    <d v="2015-09-26T00:00:00"/>
    <x v="1"/>
    <x v="8"/>
    <x v="344"/>
    <x v="20"/>
    <x v="2"/>
    <x v="15"/>
    <s v="Ativa MDM8000 8-Sheet Micro-Cut Shredder"/>
    <n v="629.92999999999995"/>
    <n v="7"/>
    <n v="296.07"/>
  </r>
  <r>
    <d v="2015-09-26T00:00:00"/>
    <x v="1"/>
    <x v="8"/>
    <x v="344"/>
    <x v="20"/>
    <x v="0"/>
    <x v="3"/>
    <s v="GBC Imprintable Covers"/>
    <n v="79.06"/>
    <n v="9"/>
    <n v="28.66"/>
  </r>
  <r>
    <d v="2015-09-27T00:00:00"/>
    <x v="1"/>
    <x v="8"/>
    <x v="685"/>
    <x v="1"/>
    <x v="0"/>
    <x v="3"/>
    <s v="Vinyl Sectional Post Binders"/>
    <n v="15.08"/>
    <n v="2"/>
    <n v="-22.62"/>
  </r>
  <r>
    <d v="2015-09-27T00:00:00"/>
    <x v="1"/>
    <x v="8"/>
    <x v="685"/>
    <x v="1"/>
    <x v="1"/>
    <x v="8"/>
    <s v="DAX Metal Frame, Desktop, Stepped-Edge"/>
    <n v="24.29"/>
    <n v="3"/>
    <n v="-12.75"/>
  </r>
  <r>
    <d v="2015-09-27T00:00:00"/>
    <x v="1"/>
    <x v="8"/>
    <x v="511"/>
    <x v="3"/>
    <x v="0"/>
    <x v="2"/>
    <s v="Personal Filing Tote with Lid, Black/Gray"/>
    <n v="15.51"/>
    <n v="1"/>
    <n v="4.34"/>
  </r>
  <r>
    <d v="2015-09-27T00:00:00"/>
    <x v="1"/>
    <x v="8"/>
    <x v="511"/>
    <x v="3"/>
    <x v="0"/>
    <x v="0"/>
    <s v="Xerox 1916"/>
    <n v="146.82"/>
    <n v="3"/>
    <n v="73.41"/>
  </r>
  <r>
    <d v="2015-09-27T00:00:00"/>
    <x v="1"/>
    <x v="8"/>
    <x v="511"/>
    <x v="3"/>
    <x v="0"/>
    <x v="0"/>
    <s v="Xerox 226"/>
    <n v="12.96"/>
    <n v="2"/>
    <n v="6.22"/>
  </r>
  <r>
    <d v="2015-09-27T00:00:00"/>
    <x v="1"/>
    <x v="8"/>
    <x v="698"/>
    <x v="14"/>
    <x v="0"/>
    <x v="4"/>
    <s v="Newell 321"/>
    <n v="16.399999999999999"/>
    <n v="5"/>
    <n v="4.76"/>
  </r>
  <r>
    <d v="2015-09-27T00:00:00"/>
    <x v="1"/>
    <x v="8"/>
    <x v="698"/>
    <x v="14"/>
    <x v="0"/>
    <x v="0"/>
    <s v="Xerox 1996"/>
    <n v="25.92"/>
    <n v="4"/>
    <n v="12.44"/>
  </r>
  <r>
    <d v="2015-09-27T00:00:00"/>
    <x v="1"/>
    <x v="8"/>
    <x v="295"/>
    <x v="6"/>
    <x v="0"/>
    <x v="0"/>
    <s v="Xerox 1988"/>
    <n v="154.9"/>
    <n v="5"/>
    <n v="69.709999999999994"/>
  </r>
  <r>
    <d v="2015-09-27T00:00:00"/>
    <x v="1"/>
    <x v="8"/>
    <x v="295"/>
    <x v="6"/>
    <x v="2"/>
    <x v="6"/>
    <s v="Cisco SPA301"/>
    <n v="1871.88"/>
    <n v="12"/>
    <n v="561.55999999999995"/>
  </r>
  <r>
    <d v="2015-09-27T00:00:00"/>
    <x v="1"/>
    <x v="8"/>
    <x v="531"/>
    <x v="22"/>
    <x v="0"/>
    <x v="4"/>
    <s v="Newell 334"/>
    <n v="99.2"/>
    <n v="5"/>
    <n v="25.79"/>
  </r>
  <r>
    <d v="2015-09-28T00:00:00"/>
    <x v="1"/>
    <x v="8"/>
    <x v="418"/>
    <x v="3"/>
    <x v="0"/>
    <x v="12"/>
    <s v="Holmes Odor Grabber"/>
    <n v="43.26"/>
    <n v="3"/>
    <n v="14.28"/>
  </r>
  <r>
    <d v="2015-09-28T00:00:00"/>
    <x v="1"/>
    <x v="8"/>
    <x v="418"/>
    <x v="3"/>
    <x v="0"/>
    <x v="12"/>
    <s v="Holmes HEPA Air Purifier"/>
    <n v="43.56"/>
    <n v="2"/>
    <n v="15.25"/>
  </r>
  <r>
    <d v="2015-09-28T00:00:00"/>
    <x v="1"/>
    <x v="8"/>
    <x v="456"/>
    <x v="26"/>
    <x v="0"/>
    <x v="10"/>
    <s v="#10 White Business Envelopes,4 1/8 x 9 1/2"/>
    <n v="12.54"/>
    <n v="1"/>
    <n v="4.2300000000000004"/>
  </r>
  <r>
    <d v="2015-09-28T00:00:00"/>
    <x v="1"/>
    <x v="8"/>
    <x v="456"/>
    <x v="26"/>
    <x v="0"/>
    <x v="3"/>
    <s v="Wilson Jones Easy Flow II Sheet Lifters"/>
    <n v="1.08"/>
    <n v="2"/>
    <n v="-0.79"/>
  </r>
  <r>
    <d v="2015-09-28T00:00:00"/>
    <x v="1"/>
    <x v="8"/>
    <x v="456"/>
    <x v="26"/>
    <x v="0"/>
    <x v="7"/>
    <s v="Staples"/>
    <n v="4.51"/>
    <n v="3"/>
    <n v="0.85"/>
  </r>
  <r>
    <d v="2015-09-28T00:00:00"/>
    <x v="1"/>
    <x v="8"/>
    <x v="612"/>
    <x v="20"/>
    <x v="0"/>
    <x v="12"/>
    <s v="Fellowes Premier Superior Surge Suppressor, 10-Outlet, With Phone and Remote"/>
    <n v="293.52"/>
    <n v="6"/>
    <n v="76.319999999999993"/>
  </r>
  <r>
    <d v="2015-09-28T00:00:00"/>
    <x v="1"/>
    <x v="8"/>
    <x v="612"/>
    <x v="20"/>
    <x v="2"/>
    <x v="6"/>
    <s v="Nortel Meridian M3904 Professional Digital phone"/>
    <n v="307.98"/>
    <n v="2"/>
    <n v="89.31"/>
  </r>
  <r>
    <d v="2015-09-28T00:00:00"/>
    <x v="1"/>
    <x v="8"/>
    <x v="132"/>
    <x v="3"/>
    <x v="0"/>
    <x v="12"/>
    <s v="Acco Smartsocket Table Surge Protector, 6 Color-Coded Adapter Outlets"/>
    <n v="186.15"/>
    <n v="3"/>
    <n v="55.85"/>
  </r>
  <r>
    <d v="2015-09-28T00:00:00"/>
    <x v="1"/>
    <x v="8"/>
    <x v="132"/>
    <x v="3"/>
    <x v="0"/>
    <x v="3"/>
    <s v="GBC Recycled VeloBinder Covers"/>
    <n v="81.790000000000006"/>
    <n v="6"/>
    <n v="26.58"/>
  </r>
  <r>
    <d v="2015-09-28T00:00:00"/>
    <x v="1"/>
    <x v="8"/>
    <x v="132"/>
    <x v="3"/>
    <x v="0"/>
    <x v="14"/>
    <s v="Acme Galleria Hot Forged Steel Scissors with Colored Handles"/>
    <n v="47.19"/>
    <n v="3"/>
    <n v="13.69"/>
  </r>
  <r>
    <d v="2015-09-28T00:00:00"/>
    <x v="1"/>
    <x v="8"/>
    <x v="132"/>
    <x v="3"/>
    <x v="2"/>
    <x v="6"/>
    <s v="Motorola HK250 Universal Bluetooth Headset"/>
    <n v="36.78"/>
    <n v="2"/>
    <n v="-8.2799999999999994"/>
  </r>
  <r>
    <d v="2015-10-01T00:00:00"/>
    <x v="1"/>
    <x v="9"/>
    <x v="678"/>
    <x v="26"/>
    <x v="0"/>
    <x v="2"/>
    <s v="Trav-L-File Heavy-Duty Shuttle II, Black"/>
    <n v="139.41999999999999"/>
    <n v="4"/>
    <n v="17.43"/>
  </r>
  <r>
    <d v="2015-10-01T00:00:00"/>
    <x v="1"/>
    <x v="9"/>
    <x v="508"/>
    <x v="32"/>
    <x v="2"/>
    <x v="6"/>
    <s v="Cisco SPA301"/>
    <n v="311.98"/>
    <n v="2"/>
    <n v="93.59"/>
  </r>
  <r>
    <d v="2015-10-01T00:00:00"/>
    <x v="1"/>
    <x v="9"/>
    <x v="508"/>
    <x v="32"/>
    <x v="0"/>
    <x v="3"/>
    <s v="Avery Non-Stick Binders"/>
    <n v="22.45"/>
    <n v="5"/>
    <n v="10.33"/>
  </r>
  <r>
    <d v="2015-10-01T00:00:00"/>
    <x v="1"/>
    <x v="9"/>
    <x v="699"/>
    <x v="1"/>
    <x v="0"/>
    <x v="3"/>
    <s v="Accohide Poly Flexible Ring Binders"/>
    <n v="2.99"/>
    <n v="4"/>
    <n v="-4.49"/>
  </r>
  <r>
    <d v="2015-10-01T00:00:00"/>
    <x v="1"/>
    <x v="9"/>
    <x v="699"/>
    <x v="1"/>
    <x v="2"/>
    <x v="9"/>
    <s v="Lenovo 17-Key USB Numeric Keypad"/>
    <n v="108.77"/>
    <n v="4"/>
    <n v="2.72"/>
  </r>
  <r>
    <d v="2015-10-01T00:00:00"/>
    <x v="1"/>
    <x v="9"/>
    <x v="699"/>
    <x v="11"/>
    <x v="2"/>
    <x v="6"/>
    <s v="Wilson Electronics DB Pro Signal Booster"/>
    <n v="572.79999999999995"/>
    <n v="2"/>
    <n v="50.12"/>
  </r>
  <r>
    <d v="2015-10-02T00:00:00"/>
    <x v="1"/>
    <x v="9"/>
    <x v="290"/>
    <x v="3"/>
    <x v="0"/>
    <x v="3"/>
    <s v="GBC Personal VeloBind Strips"/>
    <n v="57.5"/>
    <n v="6"/>
    <n v="20.13"/>
  </r>
  <r>
    <d v="2015-10-02T00:00:00"/>
    <x v="1"/>
    <x v="9"/>
    <x v="359"/>
    <x v="23"/>
    <x v="0"/>
    <x v="0"/>
    <s v="Computer Printout Paper with Letter-Trim Perforations"/>
    <n v="94.85"/>
    <n v="5"/>
    <n v="45.53"/>
  </r>
  <r>
    <d v="2015-10-02T00:00:00"/>
    <x v="1"/>
    <x v="9"/>
    <x v="359"/>
    <x v="23"/>
    <x v="0"/>
    <x v="10"/>
    <s v="Globe Weis Peel &amp; Seel First Class Envelopes"/>
    <n v="51.12"/>
    <n v="4"/>
    <s v="23"/>
  </r>
  <r>
    <d v="2015-10-02T00:00:00"/>
    <x v="1"/>
    <x v="9"/>
    <x v="359"/>
    <x v="23"/>
    <x v="2"/>
    <x v="9"/>
    <s v="NETGEAR N750 Dual Band Wi-Fi Gigabit Router"/>
    <s v="90"/>
    <n v="1"/>
    <n v="32.4"/>
  </r>
  <r>
    <d v="2015-10-02T00:00:00"/>
    <x v="1"/>
    <x v="9"/>
    <x v="431"/>
    <x v="3"/>
    <x v="0"/>
    <x v="2"/>
    <s v="Eldon ProFile File 'N Store Portable File Tub Letter/Legal Size Black"/>
    <n v="270.33999999999997"/>
    <n v="14"/>
    <n v="75.7"/>
  </r>
  <r>
    <d v="2015-10-02T00:00:00"/>
    <x v="1"/>
    <x v="9"/>
    <x v="70"/>
    <x v="25"/>
    <x v="0"/>
    <x v="3"/>
    <s v="Pressboard Hanging Data Binders for Unburst Sheets"/>
    <n v="7.38"/>
    <n v="5"/>
    <n v="-5.41"/>
  </r>
  <r>
    <d v="2015-10-02T00:00:00"/>
    <x v="1"/>
    <x v="9"/>
    <x v="700"/>
    <x v="3"/>
    <x v="0"/>
    <x v="3"/>
    <s v="Pressboard Hanging Data Binders for Unburst Sheets"/>
    <n v="11.81"/>
    <n v="3"/>
    <n v="4.13"/>
  </r>
  <r>
    <d v="2015-10-02T00:00:00"/>
    <x v="1"/>
    <x v="9"/>
    <x v="700"/>
    <x v="3"/>
    <x v="0"/>
    <x v="3"/>
    <s v="GBC Poly Designer Binding Covers"/>
    <n v="53.57"/>
    <n v="4"/>
    <n v="19.420000000000002"/>
  </r>
  <r>
    <d v="2015-10-02T00:00:00"/>
    <x v="1"/>
    <x v="9"/>
    <x v="700"/>
    <x v="3"/>
    <x v="2"/>
    <x v="6"/>
    <s v="HTC One Mini"/>
    <n v="503.96"/>
    <n v="5"/>
    <n v="50.4"/>
  </r>
  <r>
    <d v="2015-10-02T00:00:00"/>
    <x v="1"/>
    <x v="9"/>
    <x v="634"/>
    <x v="37"/>
    <x v="0"/>
    <x v="3"/>
    <s v="Acco PRESSTEX Data Binder with Storage Hooks, Dark Blue, 14 7/8&quot; X 11&quot;"/>
    <n v="26.9"/>
    <n v="5"/>
    <n v="13.18"/>
  </r>
  <r>
    <d v="2015-10-02T00:00:00"/>
    <x v="1"/>
    <x v="9"/>
    <x v="320"/>
    <x v="36"/>
    <x v="0"/>
    <x v="0"/>
    <s v="Xerox 202"/>
    <n v="19.440000000000001"/>
    <n v="3"/>
    <n v="9.33"/>
  </r>
  <r>
    <d v="2015-10-02T00:00:00"/>
    <x v="1"/>
    <x v="9"/>
    <x v="320"/>
    <x v="36"/>
    <x v="0"/>
    <x v="3"/>
    <s v="GBC Plastic Binding Combs"/>
    <n v="7.38"/>
    <n v="1"/>
    <n v="3.62"/>
  </r>
  <r>
    <d v="2015-10-02T00:00:00"/>
    <x v="1"/>
    <x v="9"/>
    <x v="218"/>
    <x v="26"/>
    <x v="0"/>
    <x v="14"/>
    <s v="Acme Design Line 8&quot; Stainless Steel Bent Scissors w/Champagne Handles, 3-1/8&quot; Cut"/>
    <n v="10.94"/>
    <n v="2"/>
    <n v="0.96"/>
  </r>
  <r>
    <d v="2015-10-02T00:00:00"/>
    <x v="1"/>
    <x v="9"/>
    <x v="74"/>
    <x v="11"/>
    <x v="1"/>
    <x v="8"/>
    <s v="9-3/4 Diameter Round Wall Clock"/>
    <n v="11.03"/>
    <n v="1"/>
    <n v="3.03"/>
  </r>
  <r>
    <d v="2015-10-02T00:00:00"/>
    <x v="1"/>
    <x v="9"/>
    <x v="74"/>
    <x v="11"/>
    <x v="2"/>
    <x v="9"/>
    <s v="SanDisk Ultra 32 GB MicroSDHC Class 10 Memory Card"/>
    <n v="53.04"/>
    <n v="3"/>
    <n v="-4.6399999999999997"/>
  </r>
  <r>
    <d v="2015-10-03T00:00:00"/>
    <x v="1"/>
    <x v="9"/>
    <x v="240"/>
    <x v="10"/>
    <x v="0"/>
    <x v="3"/>
    <s v="Acco D-Ring Binder w/DublLock"/>
    <n v="32.07"/>
    <n v="5"/>
    <n v="-22.45"/>
  </r>
  <r>
    <d v="2015-10-03T00:00:00"/>
    <x v="1"/>
    <x v="9"/>
    <x v="240"/>
    <x v="10"/>
    <x v="2"/>
    <x v="9"/>
    <s v="Imation 8gb Micro Traveldrive Usb 2.0 Flash Drive"/>
    <s v="24"/>
    <n v="2"/>
    <n v="-2.7"/>
  </r>
  <r>
    <d v="2015-10-03T00:00:00"/>
    <x v="1"/>
    <x v="9"/>
    <x v="240"/>
    <x v="10"/>
    <x v="1"/>
    <x v="11"/>
    <s v="Safco Value Mate Series Steel Bookcases, Baked Enamel Finish on Steel, Gray"/>
    <n v="35.49"/>
    <n v="1"/>
    <n v="-15.62"/>
  </r>
  <r>
    <d v="2015-10-03T00:00:00"/>
    <x v="1"/>
    <x v="9"/>
    <x v="240"/>
    <x v="10"/>
    <x v="2"/>
    <x v="9"/>
    <s v="Microsoft Natural Ergonomic Keyboard 4000"/>
    <n v="47.98"/>
    <n v="2"/>
    <n v="0.6"/>
  </r>
  <r>
    <d v="2015-10-03T00:00:00"/>
    <x v="1"/>
    <x v="9"/>
    <x v="126"/>
    <x v="2"/>
    <x v="0"/>
    <x v="2"/>
    <s v="Staple magnet"/>
    <n v="15.01"/>
    <n v="2"/>
    <n v="1.5"/>
  </r>
  <r>
    <d v="2015-10-03T00:00:00"/>
    <x v="1"/>
    <x v="9"/>
    <x v="206"/>
    <x v="3"/>
    <x v="1"/>
    <x v="11"/>
    <s v="Safco Value Mate Series Steel Bookcases, Baked Enamel Finish on Steel, Gray"/>
    <n v="120.67"/>
    <n v="2"/>
    <n v="18.45"/>
  </r>
  <r>
    <d v="2015-10-04T00:00:00"/>
    <x v="1"/>
    <x v="9"/>
    <x v="561"/>
    <x v="4"/>
    <x v="1"/>
    <x v="5"/>
    <s v="Office Star - Mesh Screen back chair with Vinyl seat"/>
    <n v="392.94"/>
    <n v="3"/>
    <n v="43.22"/>
  </r>
  <r>
    <d v="2015-10-04T00:00:00"/>
    <x v="1"/>
    <x v="9"/>
    <x v="116"/>
    <x v="3"/>
    <x v="0"/>
    <x v="2"/>
    <s v="Tenex Personal Project File with Scoop Front Design, Black"/>
    <n v="26.96"/>
    <n v="2"/>
    <n v="7.01"/>
  </r>
  <r>
    <d v="2015-10-04T00:00:00"/>
    <x v="1"/>
    <x v="9"/>
    <x v="488"/>
    <x v="2"/>
    <x v="1"/>
    <x v="8"/>
    <s v="DataProducts Ampli Magnifier Task Lamp, Black,"/>
    <n v="64.94"/>
    <n v="3"/>
    <n v="6.49"/>
  </r>
  <r>
    <d v="2015-10-04T00:00:00"/>
    <x v="1"/>
    <x v="9"/>
    <x v="488"/>
    <x v="2"/>
    <x v="0"/>
    <x v="0"/>
    <s v="Xerox 1946"/>
    <n v="20.74"/>
    <n v="4"/>
    <n v="7.26"/>
  </r>
  <r>
    <d v="2015-10-05T00:00:00"/>
    <x v="1"/>
    <x v="9"/>
    <x v="701"/>
    <x v="6"/>
    <x v="0"/>
    <x v="4"/>
    <s v="Newell 324"/>
    <n v="46.2"/>
    <n v="4"/>
    <n v="12.94"/>
  </r>
  <r>
    <d v="2015-10-05T00:00:00"/>
    <x v="1"/>
    <x v="9"/>
    <x v="701"/>
    <x v="6"/>
    <x v="0"/>
    <x v="12"/>
    <s v="Holmes Odor Grabber"/>
    <n v="28.84"/>
    <n v="2"/>
    <n v="9.52"/>
  </r>
  <r>
    <d v="2015-10-05T00:00:00"/>
    <x v="1"/>
    <x v="9"/>
    <x v="472"/>
    <x v="7"/>
    <x v="0"/>
    <x v="2"/>
    <s v="Personal Filing Tote with Lid, Black/Gray"/>
    <n v="77.55"/>
    <n v="5"/>
    <n v="21.71"/>
  </r>
  <r>
    <d v="2015-10-05T00:00:00"/>
    <x v="1"/>
    <x v="9"/>
    <x v="337"/>
    <x v="10"/>
    <x v="2"/>
    <x v="9"/>
    <s v="SanDisk Ultra 32 GB MicroSDHC Class 10 Memory Card"/>
    <n v="53.04"/>
    <n v="3"/>
    <n v="-4.6399999999999997"/>
  </r>
  <r>
    <d v="2015-10-05T00:00:00"/>
    <x v="1"/>
    <x v="9"/>
    <x v="467"/>
    <x v="11"/>
    <x v="1"/>
    <x v="11"/>
    <s v="Bush Cubix Collection Bookcases, Fully Assembled"/>
    <n v="66.290000000000006"/>
    <n v="1"/>
    <n v="-103.86"/>
  </r>
  <r>
    <d v="2015-10-05T00:00:00"/>
    <x v="1"/>
    <x v="9"/>
    <x v="467"/>
    <x v="11"/>
    <x v="1"/>
    <x v="5"/>
    <s v="Global Highback Leather Tilter in Burgundy"/>
    <n v="291.17"/>
    <n v="4"/>
    <n v="-14.56"/>
  </r>
  <r>
    <d v="2015-10-05T00:00:00"/>
    <x v="1"/>
    <x v="9"/>
    <x v="325"/>
    <x v="10"/>
    <x v="2"/>
    <x v="9"/>
    <s v="NETGEAR N750 Dual Band Wi-Fi Gigabit Router"/>
    <s v="288"/>
    <n v="4"/>
    <n v="57.6"/>
  </r>
  <r>
    <d v="2015-10-08T00:00:00"/>
    <x v="1"/>
    <x v="9"/>
    <x v="337"/>
    <x v="3"/>
    <x v="1"/>
    <x v="8"/>
    <s v="Deflect-o SuperTray Unbreakable Stackable Tray, Letter, Black"/>
    <n v="145.9"/>
    <n v="5"/>
    <n v="62.74"/>
  </r>
  <r>
    <d v="2015-10-08T00:00:00"/>
    <x v="1"/>
    <x v="9"/>
    <x v="542"/>
    <x v="0"/>
    <x v="0"/>
    <x v="4"/>
    <s v="Binney &amp; Smith inkTank Desk Highlighter, Chisel Tip, Yellow, 12/Box"/>
    <n v="3.44"/>
    <n v="2"/>
    <n v="0.56000000000000005"/>
  </r>
  <r>
    <d v="2015-10-08T00:00:00"/>
    <x v="1"/>
    <x v="9"/>
    <x v="702"/>
    <x v="0"/>
    <x v="1"/>
    <x v="8"/>
    <s v="Tenex Traditional Chairmats for Medium Pile Carpet, Standard Lip, 36&quot; x 48&quot;"/>
    <n v="72.78"/>
    <n v="3"/>
    <n v="-70.959999999999994"/>
  </r>
  <r>
    <d v="2015-10-09T00:00:00"/>
    <x v="1"/>
    <x v="9"/>
    <x v="610"/>
    <x v="6"/>
    <x v="0"/>
    <x v="2"/>
    <s v="Decoflex Hanging Personal Folder File, Blue"/>
    <n v="30.84"/>
    <n v="2"/>
    <n v="8.33"/>
  </r>
  <r>
    <d v="2015-10-09T00:00:00"/>
    <x v="1"/>
    <x v="9"/>
    <x v="560"/>
    <x v="20"/>
    <x v="2"/>
    <x v="6"/>
    <s v="Jawbone JAMBOX Wireless Bluetooth Speaker"/>
    <n v="631.96"/>
    <n v="4"/>
    <n v="303.33999999999997"/>
  </r>
  <r>
    <d v="2015-10-09T00:00:00"/>
    <x v="1"/>
    <x v="9"/>
    <x v="560"/>
    <x v="20"/>
    <x v="0"/>
    <x v="0"/>
    <s v="Xerox 1895"/>
    <n v="23.92"/>
    <n v="4"/>
    <n v="10.76"/>
  </r>
  <r>
    <d v="2015-10-09T00:00:00"/>
    <x v="1"/>
    <x v="9"/>
    <x v="291"/>
    <x v="14"/>
    <x v="2"/>
    <x v="9"/>
    <s v="Logitech G19 Programmable Gaming Keyboard"/>
    <n v="619.95000000000005"/>
    <n v="5"/>
    <n v="111.59"/>
  </r>
  <r>
    <d v="2015-10-09T00:00:00"/>
    <x v="1"/>
    <x v="9"/>
    <x v="291"/>
    <x v="14"/>
    <x v="2"/>
    <x v="6"/>
    <s v="KLD Oscar II Style Snap-on Ultra Thin Side Flip Synthetic Leather Cover Case for HTC One HTC M7"/>
    <n v="29.16"/>
    <n v="3"/>
    <n v="8.4600000000000009"/>
  </r>
  <r>
    <d v="2015-10-09T00:00:00"/>
    <x v="1"/>
    <x v="9"/>
    <x v="291"/>
    <x v="14"/>
    <x v="0"/>
    <x v="10"/>
    <s v="Staple envelope"/>
    <n v="57.96"/>
    <n v="7"/>
    <n v="27.24"/>
  </r>
  <r>
    <d v="2015-10-09T00:00:00"/>
    <x v="1"/>
    <x v="9"/>
    <x v="291"/>
    <x v="14"/>
    <x v="0"/>
    <x v="12"/>
    <s v="Belkin 6 Outlet Metallic Surge Strip"/>
    <n v="29.4"/>
    <n v="3"/>
    <n v="5.23"/>
  </r>
  <r>
    <d v="2015-10-09T00:00:00"/>
    <x v="1"/>
    <x v="9"/>
    <x v="256"/>
    <x v="16"/>
    <x v="0"/>
    <x v="3"/>
    <s v="Zipper Ring Binder Pockets"/>
    <n v="1.87"/>
    <n v="2"/>
    <n v="-1.31"/>
  </r>
  <r>
    <d v="2015-10-09T00:00:00"/>
    <x v="1"/>
    <x v="9"/>
    <x v="256"/>
    <x v="16"/>
    <x v="0"/>
    <x v="3"/>
    <s v="Clear Mylar Reinforcing Strips"/>
    <n v="11.21"/>
    <n v="2"/>
    <n v="-8.6"/>
  </r>
  <r>
    <d v="2015-10-09T00:00:00"/>
    <x v="1"/>
    <x v="9"/>
    <x v="256"/>
    <x v="16"/>
    <x v="0"/>
    <x v="4"/>
    <s v="Avery Hi-Liter Smear-Safe Highlighters"/>
    <n v="37.380000000000003"/>
    <n v="8"/>
    <n v="7.48"/>
  </r>
  <r>
    <d v="2015-10-09T00:00:00"/>
    <x v="1"/>
    <x v="9"/>
    <x v="667"/>
    <x v="14"/>
    <x v="1"/>
    <x v="5"/>
    <s v="High-Back Leather Manager's Chair"/>
    <n v="389.97"/>
    <n v="3"/>
    <n v="35.1"/>
  </r>
  <r>
    <d v="2015-10-09T00:00:00"/>
    <x v="1"/>
    <x v="9"/>
    <x v="667"/>
    <x v="14"/>
    <x v="0"/>
    <x v="12"/>
    <s v="Belkin 8 Outlet SurgeMaster II Gold Surge Protector"/>
    <n v="269.91000000000003"/>
    <n v="5"/>
    <n v="53.98"/>
  </r>
  <r>
    <d v="2015-10-10T00:00:00"/>
    <x v="1"/>
    <x v="9"/>
    <x v="561"/>
    <x v="3"/>
    <x v="0"/>
    <x v="0"/>
    <s v="Xerox 1894"/>
    <n v="45.36"/>
    <n v="7"/>
    <n v="21.77"/>
  </r>
  <r>
    <d v="2015-10-10T00:00:00"/>
    <x v="1"/>
    <x v="9"/>
    <x v="628"/>
    <x v="16"/>
    <x v="0"/>
    <x v="2"/>
    <s v="Tennsco Single-Tier Lockers"/>
    <n v="1801.63"/>
    <n v="6"/>
    <n v="-337.81"/>
  </r>
  <r>
    <d v="2015-10-10T00:00:00"/>
    <x v="1"/>
    <x v="9"/>
    <x v="547"/>
    <x v="1"/>
    <x v="0"/>
    <x v="4"/>
    <s v="Avery Fluorescent Highlighter Four-Color Set"/>
    <n v="8.02"/>
    <n v="3"/>
    <s v="1"/>
  </r>
  <r>
    <d v="2015-10-10T00:00:00"/>
    <x v="1"/>
    <x v="9"/>
    <x v="549"/>
    <x v="3"/>
    <x v="1"/>
    <x v="5"/>
    <s v="Global Leather &amp; Oak Executive Chair, Burgundy"/>
    <n v="362.14"/>
    <n v="3"/>
    <n v="-54.32"/>
  </r>
  <r>
    <d v="2015-10-10T00:00:00"/>
    <x v="1"/>
    <x v="9"/>
    <x v="549"/>
    <x v="3"/>
    <x v="0"/>
    <x v="1"/>
    <s v="Avery 503"/>
    <n v="31.05"/>
    <n v="3"/>
    <n v="14.9"/>
  </r>
  <r>
    <d v="2015-10-11T00:00:00"/>
    <x v="1"/>
    <x v="9"/>
    <x v="703"/>
    <x v="16"/>
    <x v="1"/>
    <x v="13"/>
    <s v="Bretford CR4500 Series Slim Rectangular Table"/>
    <n v="957.58"/>
    <n v="5"/>
    <n v="-383.03"/>
  </r>
  <r>
    <d v="2015-10-11T00:00:00"/>
    <x v="1"/>
    <x v="9"/>
    <x v="703"/>
    <x v="16"/>
    <x v="0"/>
    <x v="2"/>
    <s v="Eldon Fold 'N Roll Cart System"/>
    <n v="22.37"/>
    <n v="2"/>
    <n v="2.52"/>
  </r>
  <r>
    <d v="2015-10-11T00:00:00"/>
    <x v="1"/>
    <x v="9"/>
    <x v="489"/>
    <x v="20"/>
    <x v="2"/>
    <x v="9"/>
    <s v="Memorex 25GB 6X Branded Blu-Ray Recordable Disc, 30/Pack"/>
    <n v="31.95"/>
    <n v="1"/>
    <n v="2.2400000000000002"/>
  </r>
  <r>
    <d v="2015-10-12T00:00:00"/>
    <x v="1"/>
    <x v="9"/>
    <x v="114"/>
    <x v="20"/>
    <x v="1"/>
    <x v="11"/>
    <s v="Atlantic Metals Mobile 4-Shelf Bookcases, Custom Colors"/>
    <n v="899.14"/>
    <n v="4"/>
    <n v="112.39"/>
  </r>
  <r>
    <d v="2015-10-12T00:00:00"/>
    <x v="1"/>
    <x v="9"/>
    <x v="114"/>
    <x v="20"/>
    <x v="2"/>
    <x v="6"/>
    <s v="I Need's 3d Hello Kitty Hybrid Silicone Case Cover for HTC One X 4g with 3d Hello Kitty Stylus Pen Green/pink"/>
    <n v="71.760000000000005"/>
    <n v="6"/>
    <n v="20.09"/>
  </r>
  <r>
    <d v="2015-10-12T00:00:00"/>
    <x v="1"/>
    <x v="9"/>
    <x v="114"/>
    <x v="20"/>
    <x v="0"/>
    <x v="0"/>
    <s v="Xerox 205"/>
    <n v="51.84"/>
    <n v="8"/>
    <n v="24.88"/>
  </r>
  <r>
    <d v="2015-10-12T00:00:00"/>
    <x v="1"/>
    <x v="9"/>
    <x v="114"/>
    <x v="20"/>
    <x v="1"/>
    <x v="11"/>
    <s v="Atlantic Metals Mobile 3-Shelf Bookcases, Custom Colors"/>
    <n v="626.35"/>
    <n v="3"/>
    <n v="46.98"/>
  </r>
  <r>
    <d v="2015-10-12T00:00:00"/>
    <x v="1"/>
    <x v="9"/>
    <x v="114"/>
    <x v="20"/>
    <x v="0"/>
    <x v="4"/>
    <s v="4009 Highlighters by Sanford"/>
    <n v="19.899999999999999"/>
    <n v="5"/>
    <n v="6.57"/>
  </r>
  <r>
    <d v="2015-10-12T00:00:00"/>
    <x v="1"/>
    <x v="9"/>
    <x v="670"/>
    <x v="20"/>
    <x v="1"/>
    <x v="13"/>
    <s v="SAFCO PlanMaster Heigh-Adjustable Drafting Table Base, 43w x 30d x 30-37h, Black"/>
    <n v="209.67"/>
    <n v="1"/>
    <n v="-13.98"/>
  </r>
  <r>
    <d v="2015-10-12T00:00:00"/>
    <x v="1"/>
    <x v="9"/>
    <x v="392"/>
    <x v="18"/>
    <x v="2"/>
    <x v="6"/>
    <s v="AT&amp;T 17929 Lendline Telephone"/>
    <n v="135.72"/>
    <n v="3"/>
    <n v="35.29"/>
  </r>
  <r>
    <d v="2015-10-12T00:00:00"/>
    <x v="1"/>
    <x v="9"/>
    <x v="392"/>
    <x v="18"/>
    <x v="0"/>
    <x v="3"/>
    <s v="GBC Standard Plastic Binding Systems' Combs"/>
    <n v="12.56"/>
    <n v="2"/>
    <n v="5.65"/>
  </r>
  <r>
    <d v="2015-10-12T00:00:00"/>
    <x v="1"/>
    <x v="9"/>
    <x v="392"/>
    <x v="18"/>
    <x v="2"/>
    <x v="6"/>
    <s v="Samsung Rugby III"/>
    <n v="263.95999999999998"/>
    <n v="4"/>
    <n v="71.27"/>
  </r>
  <r>
    <d v="2015-10-12T00:00:00"/>
    <x v="1"/>
    <x v="9"/>
    <x v="75"/>
    <x v="22"/>
    <x v="2"/>
    <x v="9"/>
    <s v="Kingston Digital DataTraveler 16GB USB 2.0"/>
    <n v="17.899999999999999"/>
    <n v="2"/>
    <n v="3.4"/>
  </r>
  <r>
    <d v="2015-10-12T00:00:00"/>
    <x v="1"/>
    <x v="9"/>
    <x v="75"/>
    <x v="22"/>
    <x v="0"/>
    <x v="2"/>
    <s v="Contico 72&quot;H Heavy-Duty Storage System"/>
    <n v="81.96"/>
    <n v="2"/>
    <s v="0"/>
  </r>
  <r>
    <d v="2015-10-13T00:00:00"/>
    <x v="1"/>
    <x v="9"/>
    <x v="192"/>
    <x v="5"/>
    <x v="2"/>
    <x v="6"/>
    <s v="I Need's 3d Hello Kitty Hybrid Silicone Case Cover for HTC One X 4g with 3d Hello Kitty Stylus Pen Green/pink"/>
    <n v="83.72"/>
    <n v="7"/>
    <n v="23.44"/>
  </r>
  <r>
    <d v="2015-10-13T00:00:00"/>
    <x v="1"/>
    <x v="9"/>
    <x v="192"/>
    <x v="5"/>
    <x v="1"/>
    <x v="5"/>
    <s v="Global Deluxe Office Fabric Chairs"/>
    <n v="287.94"/>
    <n v="3"/>
    <n v="77.739999999999995"/>
  </r>
  <r>
    <d v="2015-10-15T00:00:00"/>
    <x v="1"/>
    <x v="9"/>
    <x v="205"/>
    <x v="1"/>
    <x v="2"/>
    <x v="9"/>
    <s v="Logitech Gaming G510s - Keyboard"/>
    <n v="339.96"/>
    <n v="5"/>
    <n v="67.989999999999995"/>
  </r>
  <r>
    <d v="2015-10-15T00:00:00"/>
    <x v="1"/>
    <x v="9"/>
    <x v="264"/>
    <x v="0"/>
    <x v="2"/>
    <x v="9"/>
    <s v="Plantronics Audio 995 Wireless Stereo Headset"/>
    <n v="263.88"/>
    <n v="3"/>
    <n v="42.88"/>
  </r>
  <r>
    <d v="2015-10-15T00:00:00"/>
    <x v="1"/>
    <x v="9"/>
    <x v="264"/>
    <x v="0"/>
    <x v="1"/>
    <x v="5"/>
    <s v="HON 5400 Series Task Chairs for Big and Tall"/>
    <n v="2453.4299999999998"/>
    <n v="5"/>
    <n v="-350.49"/>
  </r>
  <r>
    <d v="2015-10-15T00:00:00"/>
    <x v="1"/>
    <x v="9"/>
    <x v="41"/>
    <x v="14"/>
    <x v="1"/>
    <x v="8"/>
    <s v="DAX Cubicle Frames, 8-1/2 x 11"/>
    <n v="17.14"/>
    <n v="2"/>
    <n v="6.17"/>
  </r>
  <r>
    <d v="2015-10-15T00:00:00"/>
    <x v="1"/>
    <x v="9"/>
    <x v="704"/>
    <x v="0"/>
    <x v="1"/>
    <x v="8"/>
    <s v="C-Line Cubicle Keepers Polyproplyene Holder w/Velcro Back, 8-1/2x11, 25/Bx"/>
    <n v="131.38"/>
    <n v="6"/>
    <n v="-95.25"/>
  </r>
  <r>
    <d v="2015-10-15T00:00:00"/>
    <x v="1"/>
    <x v="9"/>
    <x v="704"/>
    <x v="0"/>
    <x v="0"/>
    <x v="0"/>
    <s v="Xerox 1986"/>
    <n v="5.34"/>
    <n v="1"/>
    <n v="1.87"/>
  </r>
  <r>
    <d v="2015-10-15T00:00:00"/>
    <x v="1"/>
    <x v="9"/>
    <x v="471"/>
    <x v="0"/>
    <x v="0"/>
    <x v="10"/>
    <s v="Staple envelope"/>
    <n v="4.46"/>
    <n v="1"/>
    <n v="1.67"/>
  </r>
  <r>
    <d v="2015-10-15T00:00:00"/>
    <x v="1"/>
    <x v="9"/>
    <x v="471"/>
    <x v="0"/>
    <x v="0"/>
    <x v="3"/>
    <s v="Avery Reinforcements for Hole-Punch Pages"/>
    <n v="3.96"/>
    <n v="10"/>
    <n v="-6.93"/>
  </r>
  <r>
    <d v="2015-10-16T00:00:00"/>
    <x v="1"/>
    <x v="9"/>
    <x v="634"/>
    <x v="20"/>
    <x v="2"/>
    <x v="6"/>
    <s v="Mitel MiVoice 5330e IP Phone"/>
    <n v="824.97"/>
    <n v="3"/>
    <n v="214.49"/>
  </r>
  <r>
    <d v="2015-10-17T00:00:00"/>
    <x v="1"/>
    <x v="9"/>
    <x v="693"/>
    <x v="3"/>
    <x v="0"/>
    <x v="2"/>
    <s v="Eldon Base for stackable storage shelf, platinum"/>
    <n v="77.88"/>
    <n v="2"/>
    <n v="3.89"/>
  </r>
  <r>
    <d v="2015-10-18T00:00:00"/>
    <x v="1"/>
    <x v="9"/>
    <x v="61"/>
    <x v="0"/>
    <x v="2"/>
    <x v="9"/>
    <s v="Verbatim Slim CD and DVD Storage Cases, 50/Pack"/>
    <n v="27.7"/>
    <n v="3"/>
    <n v="3.46"/>
  </r>
  <r>
    <d v="2015-10-18T00:00:00"/>
    <x v="1"/>
    <x v="9"/>
    <x v="61"/>
    <x v="0"/>
    <x v="0"/>
    <x v="12"/>
    <s v="Tripp Lite Isotel 6 Outlet Surge Protector with Fax/Modem Protection"/>
    <n v="73.16"/>
    <n v="6"/>
    <n v="-186.57"/>
  </r>
  <r>
    <d v="2015-10-18T00:00:00"/>
    <x v="1"/>
    <x v="9"/>
    <x v="405"/>
    <x v="22"/>
    <x v="2"/>
    <x v="6"/>
    <s v="Motorola L703CM"/>
    <n v="249.58"/>
    <n v="2"/>
    <n v="15.6"/>
  </r>
  <r>
    <d v="2015-10-18T00:00:00"/>
    <x v="1"/>
    <x v="9"/>
    <x v="405"/>
    <x v="22"/>
    <x v="0"/>
    <x v="0"/>
    <s v="Xerox 1903"/>
    <n v="17.940000000000001"/>
    <n v="3"/>
    <n v="8.7899999999999991"/>
  </r>
  <r>
    <d v="2015-10-18T00:00:00"/>
    <x v="1"/>
    <x v="9"/>
    <x v="405"/>
    <x v="22"/>
    <x v="1"/>
    <x v="8"/>
    <s v="Eldon 100 Class Desk Accessories"/>
    <n v="10.11"/>
    <n v="3"/>
    <n v="3.24"/>
  </r>
  <r>
    <d v="2015-10-19T00:00:00"/>
    <x v="1"/>
    <x v="9"/>
    <x v="463"/>
    <x v="38"/>
    <x v="0"/>
    <x v="0"/>
    <s v="Southworth 100% Cotton The Best Paper"/>
    <n v="34.44"/>
    <n v="3"/>
    <n v="17.22"/>
  </r>
  <r>
    <d v="2015-10-19T00:00:00"/>
    <x v="1"/>
    <x v="9"/>
    <x v="62"/>
    <x v="14"/>
    <x v="0"/>
    <x v="3"/>
    <s v="Avery Heavy-Duty EZD View Binder with Locking Rings"/>
    <n v="38.28"/>
    <n v="6"/>
    <n v="17.61"/>
  </r>
  <r>
    <d v="2015-10-19T00:00:00"/>
    <x v="1"/>
    <x v="9"/>
    <x v="62"/>
    <x v="14"/>
    <x v="2"/>
    <x v="6"/>
    <s v="OtterBox Defender Series Case - Samsung Galaxy S4"/>
    <n v="149.94999999999999"/>
    <n v="5"/>
    <n v="44.99"/>
  </r>
  <r>
    <d v="2015-10-19T00:00:00"/>
    <x v="1"/>
    <x v="9"/>
    <x v="508"/>
    <x v="3"/>
    <x v="0"/>
    <x v="12"/>
    <s v="Sanyo Counter Height Refrigerator with Crisper, 3.6 Cubic Foot, Stainless Steel/Black"/>
    <n v="1640.7"/>
    <n v="5"/>
    <n v="459.4"/>
  </r>
  <r>
    <d v="2015-10-19T00:00:00"/>
    <x v="1"/>
    <x v="9"/>
    <x v="508"/>
    <x v="3"/>
    <x v="2"/>
    <x v="9"/>
    <s v="NETGEAR N750 Dual Band Wi-Fi Gigabit Router"/>
    <s v="270"/>
    <n v="3"/>
    <n v="97.2"/>
  </r>
  <r>
    <d v="2015-10-19T00:00:00"/>
    <x v="1"/>
    <x v="9"/>
    <x v="178"/>
    <x v="0"/>
    <x v="0"/>
    <x v="3"/>
    <s v="Avery Printable Repositionable Plastic Tabs"/>
    <n v="1.72"/>
    <n v="1"/>
    <n v="-2.84"/>
  </r>
  <r>
    <d v="2015-10-20T00:00:00"/>
    <x v="1"/>
    <x v="9"/>
    <x v="270"/>
    <x v="3"/>
    <x v="2"/>
    <x v="9"/>
    <s v="Logitech G602 Wireless Gaming Mouse"/>
    <n v="239.97"/>
    <n v="3"/>
    <n v="86.39"/>
  </r>
  <r>
    <d v="2015-10-20T00:00:00"/>
    <x v="1"/>
    <x v="9"/>
    <x v="270"/>
    <x v="3"/>
    <x v="1"/>
    <x v="8"/>
    <s v="Acrylic Self-Standing Desk Frames"/>
    <n v="16.02"/>
    <n v="6"/>
    <n v="6.09"/>
  </r>
  <r>
    <d v="2015-10-20T00:00:00"/>
    <x v="1"/>
    <x v="9"/>
    <x v="282"/>
    <x v="20"/>
    <x v="0"/>
    <x v="0"/>
    <s v="Easy-staple paper"/>
    <n v="24.56"/>
    <n v="2"/>
    <n v="11.54"/>
  </r>
  <r>
    <d v="2015-10-20T00:00:00"/>
    <x v="1"/>
    <x v="9"/>
    <x v="149"/>
    <x v="3"/>
    <x v="1"/>
    <x v="8"/>
    <s v="Nu-Dell Oak Frame"/>
    <n v="74.760000000000005"/>
    <n v="7"/>
    <n v="23.92"/>
  </r>
  <r>
    <d v="2015-10-20T00:00:00"/>
    <x v="1"/>
    <x v="9"/>
    <x v="149"/>
    <x v="3"/>
    <x v="1"/>
    <x v="13"/>
    <s v="SAFCO PlanMaster Boards, 60w x 37-1/2d, White Melamine"/>
    <n v="364.78"/>
    <n v="3"/>
    <n v="27.36"/>
  </r>
  <r>
    <d v="2015-10-22T00:00:00"/>
    <x v="1"/>
    <x v="9"/>
    <x v="235"/>
    <x v="1"/>
    <x v="0"/>
    <x v="3"/>
    <s v="GBC Instant Report Kit"/>
    <n v="5.18"/>
    <n v="4"/>
    <n v="-7.76"/>
  </r>
  <r>
    <d v="2015-10-22T00:00:00"/>
    <x v="1"/>
    <x v="9"/>
    <x v="344"/>
    <x v="16"/>
    <x v="0"/>
    <x v="2"/>
    <s v="Eldon Simplefile Box Office"/>
    <n v="9.9499999999999993"/>
    <n v="1"/>
    <s v="1"/>
  </r>
  <r>
    <d v="2015-10-23T00:00:00"/>
    <x v="1"/>
    <x v="9"/>
    <x v="705"/>
    <x v="3"/>
    <x v="2"/>
    <x v="9"/>
    <s v="Maxell DVD-RAM Discs"/>
    <n v="148.32"/>
    <n v="9"/>
    <n v="63.78"/>
  </r>
  <r>
    <d v="2015-10-23T00:00:00"/>
    <x v="1"/>
    <x v="9"/>
    <x v="705"/>
    <x v="3"/>
    <x v="1"/>
    <x v="5"/>
    <s v="Global Leather and Oak Executive Chair, Black"/>
    <n v="240.78"/>
    <n v="1"/>
    <n v="27.09"/>
  </r>
  <r>
    <d v="2015-10-23T00:00:00"/>
    <x v="1"/>
    <x v="9"/>
    <x v="705"/>
    <x v="3"/>
    <x v="1"/>
    <x v="5"/>
    <s v="Global Chrome Stack Chair"/>
    <n v="191.97"/>
    <n v="7"/>
    <n v="16.8"/>
  </r>
  <r>
    <d v="2015-10-23T00:00:00"/>
    <x v="1"/>
    <x v="9"/>
    <x v="705"/>
    <x v="3"/>
    <x v="0"/>
    <x v="0"/>
    <s v="Xerox 196"/>
    <n v="11.56"/>
    <n v="2"/>
    <n v="5.66"/>
  </r>
  <r>
    <d v="2015-10-23T00:00:00"/>
    <x v="1"/>
    <x v="9"/>
    <x v="705"/>
    <x v="3"/>
    <x v="0"/>
    <x v="10"/>
    <s v="Redi-Strip #10 Envelopes, 4 1/8 x 9 1/2"/>
    <n v="11.8"/>
    <n v="4"/>
    <n v="5.66"/>
  </r>
  <r>
    <d v="2015-10-23T00:00:00"/>
    <x v="1"/>
    <x v="9"/>
    <x v="705"/>
    <x v="3"/>
    <x v="1"/>
    <x v="5"/>
    <s v="Office Star - Professional Matrix Back Chair with 2-to-1 Synchro Tilt and Mesh Fabric Seat"/>
    <n v="842.35"/>
    <n v="3"/>
    <n v="42.12"/>
  </r>
  <r>
    <d v="2015-10-23T00:00:00"/>
    <x v="1"/>
    <x v="9"/>
    <x v="565"/>
    <x v="16"/>
    <x v="2"/>
    <x v="6"/>
    <s v="Mediabridge Sport Armband iPhone 5s"/>
    <n v="55.94"/>
    <n v="7"/>
    <n v="-13.29"/>
  </r>
  <r>
    <d v="2015-10-23T00:00:00"/>
    <x v="1"/>
    <x v="9"/>
    <x v="565"/>
    <x v="16"/>
    <x v="0"/>
    <x v="4"/>
    <s v="Sanford Liquid Accent Highlighters"/>
    <n v="10.69"/>
    <n v="2"/>
    <n v="2.27"/>
  </r>
  <r>
    <d v="2015-10-23T00:00:00"/>
    <x v="1"/>
    <x v="9"/>
    <x v="565"/>
    <x v="16"/>
    <x v="2"/>
    <x v="6"/>
    <s v="SKILCRAFT Telephone Shoulder Rest, 2&quot; x 6.5&quot; x 2.5&quot;, Black"/>
    <n v="11.82"/>
    <n v="2"/>
    <n v="1.03"/>
  </r>
  <r>
    <d v="2015-10-23T00:00:00"/>
    <x v="1"/>
    <x v="9"/>
    <x v="597"/>
    <x v="22"/>
    <x v="0"/>
    <x v="3"/>
    <s v="Avery Non-Stick Binders"/>
    <n v="3.59"/>
    <n v="1"/>
    <n v="1.1200000000000001"/>
  </r>
  <r>
    <d v="2015-10-23T00:00:00"/>
    <x v="1"/>
    <x v="9"/>
    <x v="364"/>
    <x v="0"/>
    <x v="0"/>
    <x v="0"/>
    <s v="Xerox 212"/>
    <n v="36.29"/>
    <n v="7"/>
    <n v="12.7"/>
  </r>
  <r>
    <d v="2015-10-23T00:00:00"/>
    <x v="1"/>
    <x v="9"/>
    <x v="364"/>
    <x v="0"/>
    <x v="2"/>
    <x v="6"/>
    <s v="Jabra SPEAK 410"/>
    <n v="150.38"/>
    <n v="2"/>
    <n v="15.04"/>
  </r>
  <r>
    <d v="2015-10-23T00:00:00"/>
    <x v="1"/>
    <x v="9"/>
    <x v="96"/>
    <x v="0"/>
    <x v="0"/>
    <x v="0"/>
    <s v="TOPS 4 x 6 Fluorescent Color Memo Sheets, 500 Sheets per Pack"/>
    <n v="60.74"/>
    <n v="8"/>
    <n v="20.5"/>
  </r>
  <r>
    <d v="2015-10-23T00:00:00"/>
    <x v="1"/>
    <x v="9"/>
    <x v="96"/>
    <x v="0"/>
    <x v="2"/>
    <x v="16"/>
    <s v="Canon PC-428 Personal Copier"/>
    <n v="479.98"/>
    <n v="3"/>
    <n v="161.99"/>
  </r>
  <r>
    <d v="2015-10-23T00:00:00"/>
    <x v="1"/>
    <x v="9"/>
    <x v="96"/>
    <x v="0"/>
    <x v="0"/>
    <x v="3"/>
    <s v="Ibico Plastic Spiral Binding Combs"/>
    <n v="6.08"/>
    <n v="1"/>
    <n v="-10.34"/>
  </r>
  <r>
    <d v="2015-10-24T00:00:00"/>
    <x v="1"/>
    <x v="9"/>
    <x v="597"/>
    <x v="0"/>
    <x v="0"/>
    <x v="0"/>
    <s v="Xerox 1999"/>
    <n v="15.55"/>
    <n v="3"/>
    <n v="5.44"/>
  </r>
  <r>
    <d v="2015-10-24T00:00:00"/>
    <x v="1"/>
    <x v="9"/>
    <x v="597"/>
    <x v="0"/>
    <x v="1"/>
    <x v="13"/>
    <s v="KI Conference Tables"/>
    <n v="347.36"/>
    <n v="7"/>
    <n v="-69.47"/>
  </r>
  <r>
    <d v="2015-10-24T00:00:00"/>
    <x v="1"/>
    <x v="9"/>
    <x v="597"/>
    <x v="0"/>
    <x v="0"/>
    <x v="0"/>
    <s v="Xerox 2"/>
    <n v="10.37"/>
    <n v="2"/>
    <n v="3.63"/>
  </r>
  <r>
    <d v="2015-10-24T00:00:00"/>
    <x v="1"/>
    <x v="9"/>
    <x v="428"/>
    <x v="0"/>
    <x v="0"/>
    <x v="3"/>
    <s v="Avery Non-Stick Binders"/>
    <n v="3.59"/>
    <n v="4"/>
    <n v="-6.29"/>
  </r>
  <r>
    <d v="2015-10-24T00:00:00"/>
    <x v="1"/>
    <x v="9"/>
    <x v="629"/>
    <x v="3"/>
    <x v="1"/>
    <x v="5"/>
    <s v="Novimex High-Tech Fabric Mesh Task Chair"/>
    <n v="454.27"/>
    <n v="8"/>
    <n v="-73.819999999999993"/>
  </r>
  <r>
    <d v="2015-10-25T00:00:00"/>
    <x v="1"/>
    <x v="9"/>
    <x v="335"/>
    <x v="3"/>
    <x v="0"/>
    <x v="4"/>
    <s v="Boston 19500 Mighty Mite Electric Pencil Sharpener"/>
    <n v="60.45"/>
    <n v="3"/>
    <n v="16.32"/>
  </r>
  <r>
    <d v="2015-10-25T00:00:00"/>
    <x v="1"/>
    <x v="9"/>
    <x v="335"/>
    <x v="3"/>
    <x v="1"/>
    <x v="13"/>
    <s v="Balt Solid Wood Rectangular Table"/>
    <n v="253.18"/>
    <n v="3"/>
    <n v="-31.65"/>
  </r>
  <r>
    <d v="2015-10-25T00:00:00"/>
    <x v="1"/>
    <x v="9"/>
    <x v="252"/>
    <x v="7"/>
    <x v="2"/>
    <x v="6"/>
    <s v="ClearOne Communications CHAT 70 OC Speaker Phone"/>
    <n v="158.99"/>
    <n v="1"/>
    <n v="41.34"/>
  </r>
  <r>
    <d v="2015-10-25T00:00:00"/>
    <x v="1"/>
    <x v="9"/>
    <x v="252"/>
    <x v="7"/>
    <x v="1"/>
    <x v="5"/>
    <s v="Iceberg Nesting Folding Chair, 19w x 6d x 43h"/>
    <n v="291.10000000000002"/>
    <n v="5"/>
    <n v="75.69"/>
  </r>
  <r>
    <d v="2015-10-25T00:00:00"/>
    <x v="1"/>
    <x v="9"/>
    <x v="259"/>
    <x v="17"/>
    <x v="0"/>
    <x v="4"/>
    <s v="Newell 319"/>
    <n v="79.36"/>
    <n v="4"/>
    <n v="23.81"/>
  </r>
  <r>
    <d v="2015-10-25T00:00:00"/>
    <x v="1"/>
    <x v="9"/>
    <x v="486"/>
    <x v="26"/>
    <x v="1"/>
    <x v="5"/>
    <s v="Global Highback Leather Tilter in Burgundy"/>
    <n v="582.34"/>
    <n v="8"/>
    <n v="-29.12"/>
  </r>
  <r>
    <d v="2015-10-26T00:00:00"/>
    <x v="1"/>
    <x v="9"/>
    <x v="706"/>
    <x v="3"/>
    <x v="0"/>
    <x v="1"/>
    <s v="Avery 507"/>
    <n v="5.76"/>
    <n v="2"/>
    <n v="2.65"/>
  </r>
  <r>
    <d v="2015-10-26T00:00:00"/>
    <x v="1"/>
    <x v="9"/>
    <x v="597"/>
    <x v="12"/>
    <x v="2"/>
    <x v="6"/>
    <s v="Panasonic KX-TG6844B Expandable Digital Cordless Telephone"/>
    <n v="105.58"/>
    <n v="2"/>
    <n v="9.24"/>
  </r>
  <r>
    <d v="2015-10-26T00:00:00"/>
    <x v="1"/>
    <x v="9"/>
    <x v="597"/>
    <x v="12"/>
    <x v="2"/>
    <x v="6"/>
    <s v="Plantronics MX500i Earset"/>
    <n v="68.72"/>
    <n v="2"/>
    <n v="-14.6"/>
  </r>
  <r>
    <d v="2015-10-26T00:00:00"/>
    <x v="1"/>
    <x v="9"/>
    <x v="94"/>
    <x v="11"/>
    <x v="0"/>
    <x v="1"/>
    <s v="Avery 477"/>
    <n v="146.54"/>
    <n v="6"/>
    <n v="47.63"/>
  </r>
  <r>
    <d v="2015-10-26T00:00:00"/>
    <x v="1"/>
    <x v="9"/>
    <x v="94"/>
    <x v="11"/>
    <x v="0"/>
    <x v="0"/>
    <s v="Xerox 1914"/>
    <n v="131.9"/>
    <n v="3"/>
    <n v="47.82"/>
  </r>
  <r>
    <d v="2015-10-26T00:00:00"/>
    <x v="1"/>
    <x v="9"/>
    <x v="94"/>
    <x v="11"/>
    <x v="0"/>
    <x v="12"/>
    <s v="Tripp Lite TLP810NET Broadband Surge for Modem/Fax"/>
    <n v="203.88"/>
    <n v="5"/>
    <n v="20.39"/>
  </r>
  <r>
    <d v="2015-10-26T00:00:00"/>
    <x v="1"/>
    <x v="9"/>
    <x v="94"/>
    <x v="11"/>
    <x v="0"/>
    <x v="3"/>
    <s v="Avery Self-Adhesive Photo Pockets for Polaroid Photos"/>
    <n v="14.3"/>
    <n v="7"/>
    <n v="-10.49"/>
  </r>
  <r>
    <d v="2015-10-26T00:00:00"/>
    <x v="1"/>
    <x v="9"/>
    <x v="94"/>
    <x v="11"/>
    <x v="0"/>
    <x v="2"/>
    <s v="Fellowes Officeware Wire Shelving"/>
    <n v="718.64"/>
    <n v="10"/>
    <n v="-161.69"/>
  </r>
  <r>
    <d v="2015-10-28T00:00:00"/>
    <x v="1"/>
    <x v="9"/>
    <x v="122"/>
    <x v="5"/>
    <x v="0"/>
    <x v="10"/>
    <s v="Laser &amp; Ink Jet Business Envelopes"/>
    <n v="10.67"/>
    <n v="1"/>
    <n v="4.91"/>
  </r>
  <r>
    <d v="2015-10-28T00:00:00"/>
    <x v="1"/>
    <x v="9"/>
    <x v="122"/>
    <x v="5"/>
    <x v="0"/>
    <x v="2"/>
    <s v="Portable Personal File Box"/>
    <n v="36.630000000000003"/>
    <n v="3"/>
    <n v="9.89"/>
  </r>
  <r>
    <d v="2015-10-28T00:00:00"/>
    <x v="1"/>
    <x v="9"/>
    <x v="122"/>
    <x v="5"/>
    <x v="1"/>
    <x v="8"/>
    <s v="Magna Visual Magnetic Picture Hangers"/>
    <n v="24.1"/>
    <n v="5"/>
    <n v="9.16"/>
  </r>
  <r>
    <d v="2015-10-28T00:00:00"/>
    <x v="1"/>
    <x v="9"/>
    <x v="122"/>
    <x v="5"/>
    <x v="1"/>
    <x v="8"/>
    <s v="C-Line Cubicle Keepers Polyproplyene Holder With Velcro Backings"/>
    <n v="33.11"/>
    <n v="7"/>
    <n v="12.91"/>
  </r>
  <r>
    <d v="2015-10-29T00:00:00"/>
    <x v="1"/>
    <x v="9"/>
    <x v="555"/>
    <x v="3"/>
    <x v="0"/>
    <x v="0"/>
    <s v="Xerox 1898"/>
    <n v="33.4"/>
    <n v="5"/>
    <n v="16.03"/>
  </r>
  <r>
    <d v="2015-10-29T00:00:00"/>
    <x v="1"/>
    <x v="9"/>
    <x v="555"/>
    <x v="3"/>
    <x v="0"/>
    <x v="10"/>
    <s v="Strathmore #10 Envelopes, Ultimate White"/>
    <n v="210.84"/>
    <n v="4"/>
    <n v="103.31"/>
  </r>
  <r>
    <d v="2015-10-30T00:00:00"/>
    <x v="1"/>
    <x v="9"/>
    <x v="662"/>
    <x v="14"/>
    <x v="2"/>
    <x v="6"/>
    <s v="Panasonic KX T7736-B Digital phone"/>
    <n v="299.89999999999998"/>
    <n v="2"/>
    <n v="74.98"/>
  </r>
  <r>
    <d v="2015-10-30T00:00:00"/>
    <x v="1"/>
    <x v="9"/>
    <x v="410"/>
    <x v="26"/>
    <x v="2"/>
    <x v="15"/>
    <s v="Lexmark S315 Color Inkjet Printer"/>
    <n v="59.99"/>
    <n v="2"/>
    <s v="-46"/>
  </r>
  <r>
    <d v="2015-10-30T00:00:00"/>
    <x v="1"/>
    <x v="9"/>
    <x v="410"/>
    <x v="26"/>
    <x v="2"/>
    <x v="16"/>
    <s v="Sharp 1540cs Digital Laser Copier"/>
    <n v="439.99"/>
    <n v="1"/>
    <s v="165"/>
  </r>
  <r>
    <d v="2015-10-30T00:00:00"/>
    <x v="1"/>
    <x v="9"/>
    <x v="410"/>
    <x v="26"/>
    <x v="2"/>
    <x v="6"/>
    <s v="OtterBox Commuter Series Case - iPhone 5 &amp; 5s"/>
    <n v="87.96"/>
    <n v="5"/>
    <n v="30.79"/>
  </r>
  <r>
    <d v="2015-10-30T00:00:00"/>
    <x v="1"/>
    <x v="9"/>
    <x v="410"/>
    <x v="26"/>
    <x v="1"/>
    <x v="8"/>
    <s v="Eldon Regeneration Recycled Desk Accessories, Black"/>
    <n v="15.49"/>
    <n v="4"/>
    <n v="3.68"/>
  </r>
  <r>
    <d v="2015-10-30T00:00:00"/>
    <x v="1"/>
    <x v="9"/>
    <x v="426"/>
    <x v="6"/>
    <x v="0"/>
    <x v="12"/>
    <s v="Tripp Lite Isotel 6 Outlet Surge Protector with Fax/Modem Protection"/>
    <n v="182.91"/>
    <n v="3"/>
    <n v="53.04"/>
  </r>
  <r>
    <d v="2015-10-30T00:00:00"/>
    <x v="1"/>
    <x v="9"/>
    <x v="45"/>
    <x v="20"/>
    <x v="2"/>
    <x v="15"/>
    <s v="Star Micronics TSP100 TSP143LAN Receipt Printer"/>
    <n v="1035.8"/>
    <n v="4"/>
    <n v="269.31"/>
  </r>
  <r>
    <d v="2015-10-31T00:00:00"/>
    <x v="1"/>
    <x v="9"/>
    <x v="126"/>
    <x v="3"/>
    <x v="0"/>
    <x v="10"/>
    <s v="Poly String Tie Envelopes"/>
    <n v="14.28"/>
    <n v="7"/>
    <n v="6.71"/>
  </r>
  <r>
    <d v="2015-10-31T00:00:00"/>
    <x v="1"/>
    <x v="9"/>
    <x v="187"/>
    <x v="14"/>
    <x v="0"/>
    <x v="14"/>
    <s v="Acme 10&quot; Easy Grip Assistive Scissors"/>
    <n v="70.12"/>
    <n v="4"/>
    <n v="21.04"/>
  </r>
  <r>
    <d v="2015-10-31T00:00:00"/>
    <x v="1"/>
    <x v="9"/>
    <x v="73"/>
    <x v="20"/>
    <x v="0"/>
    <x v="4"/>
    <s v="Design Ebony Sketching Pencil"/>
    <n v="2.78"/>
    <n v="2"/>
    <n v="0.72"/>
  </r>
  <r>
    <d v="2015-10-31T00:00:00"/>
    <x v="1"/>
    <x v="9"/>
    <x v="73"/>
    <x v="20"/>
    <x v="0"/>
    <x v="10"/>
    <s v="Blue String-Tie &amp; Button Interoffice Envelopes, 10 x 13"/>
    <n v="79.959999999999994"/>
    <n v="2"/>
    <n v="35.979999999999997"/>
  </r>
  <r>
    <d v="2015-10-31T00:00:00"/>
    <x v="1"/>
    <x v="9"/>
    <x v="105"/>
    <x v="3"/>
    <x v="0"/>
    <x v="3"/>
    <s v="Prestige Round Ring Binders"/>
    <n v="9.73"/>
    <n v="2"/>
    <n v="3.28"/>
  </r>
  <r>
    <d v="2015-10-31T00:00:00"/>
    <x v="1"/>
    <x v="9"/>
    <x v="105"/>
    <x v="3"/>
    <x v="0"/>
    <x v="10"/>
    <s v="Redi-Strip #10 Envelopes, 4 1/8 x 9 1/2"/>
    <n v="14.75"/>
    <n v="5"/>
    <n v="7.08"/>
  </r>
  <r>
    <d v="2015-10-31T00:00:00"/>
    <x v="1"/>
    <x v="9"/>
    <x v="105"/>
    <x v="3"/>
    <x v="0"/>
    <x v="3"/>
    <s v="Acco Four Pocket Poly Ring Binder with Label Holder, Smoke, 1&quot;"/>
    <n v="29.8"/>
    <n v="5"/>
    <n v="9.31"/>
  </r>
  <r>
    <d v="2015-10-31T00:00:00"/>
    <x v="1"/>
    <x v="9"/>
    <x v="105"/>
    <x v="3"/>
    <x v="0"/>
    <x v="1"/>
    <s v="Avery 4027 File Folder Labels for Dot Matrix Printers, 5000 Labels per Box, White"/>
    <n v="427.42"/>
    <n v="14"/>
    <n v="196.61"/>
  </r>
  <r>
    <d v="2015-10-31T00:00:00"/>
    <x v="1"/>
    <x v="9"/>
    <x v="707"/>
    <x v="3"/>
    <x v="0"/>
    <x v="0"/>
    <s v="Xerox 191"/>
    <n v="19.98"/>
    <n v="1"/>
    <n v="9.39"/>
  </r>
  <r>
    <d v="2015-10-31T00:00:00"/>
    <x v="1"/>
    <x v="9"/>
    <x v="707"/>
    <x v="3"/>
    <x v="0"/>
    <x v="3"/>
    <s v="GBC DocuBind P100 Manual Binding Machine"/>
    <n v="398.35"/>
    <n v="3"/>
    <n v="124.49"/>
  </r>
  <r>
    <d v="2015-10-31T00:00:00"/>
    <x v="1"/>
    <x v="9"/>
    <x v="707"/>
    <x v="3"/>
    <x v="0"/>
    <x v="4"/>
    <s v="Newell 308"/>
    <n v="5.04"/>
    <n v="3"/>
    <n v="1.26"/>
  </r>
  <r>
    <d v="2015-10-31T00:00:00"/>
    <x v="1"/>
    <x v="9"/>
    <x v="707"/>
    <x v="3"/>
    <x v="0"/>
    <x v="7"/>
    <s v="OIC Bulk Pack Metal Binder Clips"/>
    <n v="17.45"/>
    <n v="5"/>
    <n v="8.0299999999999994"/>
  </r>
  <r>
    <d v="2015-10-31T00:00:00"/>
    <x v="1"/>
    <x v="9"/>
    <x v="707"/>
    <x v="3"/>
    <x v="1"/>
    <x v="5"/>
    <s v="Global Fabric Manager's Chair, Dark Gray"/>
    <n v="323.14"/>
    <n v="4"/>
    <n v="20.2"/>
  </r>
  <r>
    <d v="2015-10-31T00:00:00"/>
    <x v="1"/>
    <x v="9"/>
    <x v="707"/>
    <x v="3"/>
    <x v="0"/>
    <x v="14"/>
    <s v="Acme Tagit Stainless Steel Antibacterial Scissors"/>
    <n v="29.7"/>
    <n v="3"/>
    <n v="8.02"/>
  </r>
  <r>
    <d v="2015-10-31T00:00:00"/>
    <x v="1"/>
    <x v="9"/>
    <x v="707"/>
    <x v="3"/>
    <x v="2"/>
    <x v="6"/>
    <s v="Polycom SoundStation2 EX Conference phone"/>
    <n v="1295.8399999999999"/>
    <n v="4"/>
    <n v="145.78"/>
  </r>
  <r>
    <d v="2015-10-31T00:00:00"/>
    <x v="1"/>
    <x v="9"/>
    <x v="707"/>
    <x v="3"/>
    <x v="0"/>
    <x v="2"/>
    <s v="Mobile Personal File Cube"/>
    <n v="46.84"/>
    <n v="2"/>
    <n v="12.65"/>
  </r>
  <r>
    <d v="2015-10-31T00:00:00"/>
    <x v="1"/>
    <x v="9"/>
    <x v="707"/>
    <x v="3"/>
    <x v="1"/>
    <x v="11"/>
    <s v="DMI Eclipse Executive Suite Bookcases"/>
    <n v="425.83"/>
    <n v="1"/>
    <n v="20.04"/>
  </r>
  <r>
    <d v="2015-11-01T00:00:00"/>
    <x v="1"/>
    <x v="10"/>
    <x v="139"/>
    <x v="2"/>
    <x v="2"/>
    <x v="9"/>
    <s v="SanDisk Ultra 32 GB MicroSDHC Class 10 Memory Card"/>
    <n v="35.36"/>
    <n v="2"/>
    <n v="-3.09"/>
  </r>
  <r>
    <d v="2015-11-01T00:00:00"/>
    <x v="1"/>
    <x v="10"/>
    <x v="139"/>
    <x v="2"/>
    <x v="0"/>
    <x v="7"/>
    <s v="Brites Rubber Bands, 1 1/2 oz. Box"/>
    <n v="3.17"/>
    <n v="2"/>
    <n v="-0.71"/>
  </r>
  <r>
    <d v="2015-11-01T00:00:00"/>
    <x v="1"/>
    <x v="10"/>
    <x v="87"/>
    <x v="20"/>
    <x v="2"/>
    <x v="6"/>
    <s v="Cush Cases Heavy Duty Rugged Cover Case for Samsung Galaxy S5 - Purple"/>
    <n v="4.95"/>
    <n v="1"/>
    <n v="1.34"/>
  </r>
  <r>
    <d v="2015-11-01T00:00:00"/>
    <x v="1"/>
    <x v="10"/>
    <x v="329"/>
    <x v="20"/>
    <x v="0"/>
    <x v="0"/>
    <s v="Avoid Verbal Orders Carbonless Minifold Book"/>
    <n v="13.52"/>
    <n v="4"/>
    <n v="6.22"/>
  </r>
  <r>
    <d v="2015-11-01T00:00:00"/>
    <x v="1"/>
    <x v="10"/>
    <x v="329"/>
    <x v="20"/>
    <x v="1"/>
    <x v="8"/>
    <s v="Howard Miller 11-1/2&quot; Diameter Ridgewood Wall Clock"/>
    <n v="259.7"/>
    <n v="5"/>
    <n v="106.48"/>
  </r>
  <r>
    <d v="2015-11-01T00:00:00"/>
    <x v="1"/>
    <x v="10"/>
    <x v="329"/>
    <x v="20"/>
    <x v="2"/>
    <x v="6"/>
    <s v="Plantronics MX500i Earset"/>
    <n v="42.95"/>
    <n v="1"/>
    <n v="1.29"/>
  </r>
  <r>
    <d v="2015-11-01T00:00:00"/>
    <x v="1"/>
    <x v="10"/>
    <x v="329"/>
    <x v="20"/>
    <x v="2"/>
    <x v="9"/>
    <s v="Razer Tiamat Over Ear 7.1 Surround Sound PC Gaming Headset"/>
    <n v="1399.93"/>
    <n v="7"/>
    <n v="601.97"/>
  </r>
  <r>
    <d v="2015-11-01T00:00:00"/>
    <x v="1"/>
    <x v="10"/>
    <x v="329"/>
    <x v="20"/>
    <x v="2"/>
    <x v="6"/>
    <s v="Xblue XB-1670-86 X16 Small Office Telephone - Titanium"/>
    <n v="503.96"/>
    <n v="4"/>
    <n v="125.99"/>
  </r>
  <r>
    <d v="2015-11-01T00:00:00"/>
    <x v="1"/>
    <x v="10"/>
    <x v="41"/>
    <x v="11"/>
    <x v="0"/>
    <x v="4"/>
    <s v="Lumber Crayons"/>
    <n v="7.88"/>
    <n v="1"/>
    <n v="1.77"/>
  </r>
  <r>
    <d v="2015-11-01T00:00:00"/>
    <x v="1"/>
    <x v="10"/>
    <x v="493"/>
    <x v="13"/>
    <x v="1"/>
    <x v="13"/>
    <s v="Iceberg OfficeWorks 42&quot; Round Tables"/>
    <n v="301.95999999999998"/>
    <n v="2"/>
    <n v="45.29"/>
  </r>
  <r>
    <d v="2015-11-01T00:00:00"/>
    <x v="1"/>
    <x v="10"/>
    <x v="645"/>
    <x v="20"/>
    <x v="1"/>
    <x v="5"/>
    <s v="Global Highback Leather Tilter in Burgundy"/>
    <n v="327.56"/>
    <n v="4"/>
    <n v="21.84"/>
  </r>
  <r>
    <d v="2015-11-01T00:00:00"/>
    <x v="1"/>
    <x v="10"/>
    <x v="467"/>
    <x v="20"/>
    <x v="1"/>
    <x v="5"/>
    <s v="Hon Comfortask Task/Swivel Chairs"/>
    <n v="205.16"/>
    <n v="2"/>
    <n v="13.68"/>
  </r>
  <r>
    <d v="2015-11-02T00:00:00"/>
    <x v="1"/>
    <x v="10"/>
    <x v="117"/>
    <x v="3"/>
    <x v="1"/>
    <x v="13"/>
    <s v="Bevis Round Bullnose 29&quot; High Table Top"/>
    <n v="1038.8399999999999"/>
    <n v="5"/>
    <n v="51.94"/>
  </r>
  <r>
    <d v="2015-11-02T00:00:00"/>
    <x v="1"/>
    <x v="10"/>
    <x v="708"/>
    <x v="22"/>
    <x v="2"/>
    <x v="9"/>
    <s v="Logitech K350 2.4Ghz Wireless Keyboard"/>
    <n v="447.93"/>
    <n v="9"/>
    <n v="49.27"/>
  </r>
  <r>
    <d v="2015-11-02T00:00:00"/>
    <x v="1"/>
    <x v="10"/>
    <x v="308"/>
    <x v="20"/>
    <x v="1"/>
    <x v="5"/>
    <s v="Global Armless Task Chair, Royal Blue"/>
    <n v="109.76"/>
    <n v="2"/>
    <n v="8.5399999999999991"/>
  </r>
  <r>
    <d v="2015-11-02T00:00:00"/>
    <x v="1"/>
    <x v="10"/>
    <x v="235"/>
    <x v="3"/>
    <x v="1"/>
    <x v="8"/>
    <s v="Contemporary Wood/Metal Frame"/>
    <n v="96.96"/>
    <n v="6"/>
    <n v="33.94"/>
  </r>
  <r>
    <d v="2015-11-02T00:00:00"/>
    <x v="1"/>
    <x v="10"/>
    <x v="235"/>
    <x v="3"/>
    <x v="0"/>
    <x v="3"/>
    <s v="GBC Premium Transparent Covers with Diagonal Lined Pattern"/>
    <n v="117.49"/>
    <n v="7"/>
    <n v="41.12"/>
  </r>
  <r>
    <d v="2015-11-02T00:00:00"/>
    <x v="1"/>
    <x v="10"/>
    <x v="235"/>
    <x v="3"/>
    <x v="0"/>
    <x v="3"/>
    <s v="Cardinal Holdit Business Card Pockets"/>
    <n v="11.95"/>
    <n v="3"/>
    <n v="4.18"/>
  </r>
  <r>
    <d v="2015-11-02T00:00:00"/>
    <x v="1"/>
    <x v="10"/>
    <x v="235"/>
    <x v="3"/>
    <x v="1"/>
    <x v="11"/>
    <s v="O'Sullivan Living Dimensions 3-Shelf Bookcases"/>
    <n v="512.5"/>
    <n v="3"/>
    <n v="-30.15"/>
  </r>
  <r>
    <d v="2015-11-02T00:00:00"/>
    <x v="1"/>
    <x v="10"/>
    <x v="341"/>
    <x v="20"/>
    <x v="1"/>
    <x v="5"/>
    <s v="Hon Olson Stacker Chairs"/>
    <n v="2621.3200000000002"/>
    <n v="11"/>
    <n v="553.39"/>
  </r>
  <r>
    <d v="2015-11-02T00:00:00"/>
    <x v="1"/>
    <x v="10"/>
    <x v="323"/>
    <x v="0"/>
    <x v="0"/>
    <x v="3"/>
    <s v="GBC Premium Transparent Covers with Diagonal Lined Pattern"/>
    <n v="29.37"/>
    <n v="7"/>
    <s v="-47"/>
  </r>
  <r>
    <d v="2015-11-02T00:00:00"/>
    <x v="1"/>
    <x v="10"/>
    <x v="323"/>
    <x v="0"/>
    <x v="2"/>
    <x v="6"/>
    <s v="Aastra 6757i CT Wireless VoIP phone"/>
    <n v="344.7"/>
    <n v="2"/>
    <n v="38.78"/>
  </r>
  <r>
    <d v="2015-11-02T00:00:00"/>
    <x v="1"/>
    <x v="10"/>
    <x v="709"/>
    <x v="6"/>
    <x v="0"/>
    <x v="12"/>
    <s v="Eureka Hand Vacuum, Bagless"/>
    <n v="197.72"/>
    <n v="4"/>
    <n v="55.36"/>
  </r>
  <r>
    <d v="2015-11-03T00:00:00"/>
    <x v="1"/>
    <x v="10"/>
    <x v="619"/>
    <x v="3"/>
    <x v="2"/>
    <x v="6"/>
    <s v="Cisco IP Phone 7961G-GE VoIP phone"/>
    <n v="1212.8499999999999"/>
    <n v="7"/>
    <n v="106.12"/>
  </r>
  <r>
    <d v="2015-11-03T00:00:00"/>
    <x v="1"/>
    <x v="10"/>
    <x v="619"/>
    <x v="3"/>
    <x v="2"/>
    <x v="9"/>
    <s v="Logitech Trackman Marble Mouse"/>
    <n v="89.97"/>
    <n v="3"/>
    <n v="37.79"/>
  </r>
  <r>
    <d v="2015-11-03T00:00:00"/>
    <x v="1"/>
    <x v="10"/>
    <x v="619"/>
    <x v="3"/>
    <x v="1"/>
    <x v="8"/>
    <s v="Coloredge Poster Frame"/>
    <n v="42.6"/>
    <n v="3"/>
    <n v="16.61"/>
  </r>
  <r>
    <d v="2015-11-03T00:00:00"/>
    <x v="1"/>
    <x v="10"/>
    <x v="10"/>
    <x v="0"/>
    <x v="0"/>
    <x v="10"/>
    <s v="#10 Gummed Flap White Envelopes, 100/Box"/>
    <n v="6.61"/>
    <n v="2"/>
    <n v="2.15"/>
  </r>
  <r>
    <d v="2015-11-03T00:00:00"/>
    <x v="1"/>
    <x v="10"/>
    <x v="470"/>
    <x v="20"/>
    <x v="1"/>
    <x v="5"/>
    <s v="Office Star - Mid Back Dual function Ergonomic High Back Chair with 2-Way Adjustable Arms"/>
    <n v="1448.82"/>
    <n v="10"/>
    <n v="209.27"/>
  </r>
  <r>
    <d v="2015-11-05T00:00:00"/>
    <x v="1"/>
    <x v="10"/>
    <x v="169"/>
    <x v="25"/>
    <x v="1"/>
    <x v="5"/>
    <s v="Harbour Creations Steel Folding Chair"/>
    <s v="207"/>
    <n v="3"/>
    <n v="25.88"/>
  </r>
  <r>
    <d v="2015-11-05T00:00:00"/>
    <x v="1"/>
    <x v="10"/>
    <x v="329"/>
    <x v="16"/>
    <x v="0"/>
    <x v="12"/>
    <s v="Belkin 325VA UPS Surge Protector, 6'"/>
    <n v="387.14"/>
    <n v="4"/>
    <n v="24.2"/>
  </r>
  <r>
    <d v="2015-11-05T00:00:00"/>
    <x v="1"/>
    <x v="10"/>
    <x v="241"/>
    <x v="20"/>
    <x v="0"/>
    <x v="3"/>
    <s v="Wilson Jones 1&quot; Hanging DublLock Ring Binders"/>
    <n v="25.34"/>
    <n v="6"/>
    <n v="8.8699999999999992"/>
  </r>
  <r>
    <d v="2015-11-05T00:00:00"/>
    <x v="1"/>
    <x v="10"/>
    <x v="534"/>
    <x v="1"/>
    <x v="0"/>
    <x v="1"/>
    <s v="Avery 476"/>
    <n v="19.82"/>
    <n v="6"/>
    <n v="6.44"/>
  </r>
  <r>
    <d v="2015-11-05T00:00:00"/>
    <x v="1"/>
    <x v="10"/>
    <x v="176"/>
    <x v="3"/>
    <x v="0"/>
    <x v="2"/>
    <s v="Hanging Personal Folder File"/>
    <n v="62.8"/>
    <n v="4"/>
    <n v="15.7"/>
  </r>
  <r>
    <d v="2015-11-05T00:00:00"/>
    <x v="1"/>
    <x v="10"/>
    <x v="318"/>
    <x v="22"/>
    <x v="0"/>
    <x v="3"/>
    <s v="Avery Trapezoid Ring Binder, 3&quot; Capacity, Black, 1040 sheets"/>
    <n v="98.35"/>
    <n v="3"/>
    <n v="35.65"/>
  </r>
  <r>
    <d v="2015-11-05T00:00:00"/>
    <x v="1"/>
    <x v="10"/>
    <x v="710"/>
    <x v="10"/>
    <x v="0"/>
    <x v="3"/>
    <s v="Insertable Tab Post Binder Dividers"/>
    <n v="7.22"/>
    <n v="3"/>
    <n v="-5.53"/>
  </r>
  <r>
    <d v="2015-11-05T00:00:00"/>
    <x v="1"/>
    <x v="10"/>
    <x v="710"/>
    <x v="10"/>
    <x v="0"/>
    <x v="14"/>
    <s v="Acme Titanium Bonded Scissors"/>
    <n v="27.2"/>
    <n v="4"/>
    <n v="2.04"/>
  </r>
  <r>
    <d v="2015-11-06T00:00:00"/>
    <x v="1"/>
    <x v="10"/>
    <x v="711"/>
    <x v="12"/>
    <x v="0"/>
    <x v="10"/>
    <s v="Redi-Strip #10 Envelopes, 4 1/8 x 9 1/2"/>
    <n v="7.08"/>
    <n v="3"/>
    <n v="2.48"/>
  </r>
  <r>
    <d v="2015-11-06T00:00:00"/>
    <x v="1"/>
    <x v="10"/>
    <x v="711"/>
    <x v="12"/>
    <x v="0"/>
    <x v="3"/>
    <s v="UniKeep View Case Binders"/>
    <n v="4.4000000000000004"/>
    <n v="3"/>
    <n v="-3.52"/>
  </r>
  <r>
    <d v="2015-11-07T00:00:00"/>
    <x v="1"/>
    <x v="10"/>
    <x v="119"/>
    <x v="3"/>
    <x v="1"/>
    <x v="5"/>
    <s v="Safco Contoured Stacking Chairs"/>
    <n v="190.72"/>
    <n v="1"/>
    <n v="11.92"/>
  </r>
  <r>
    <d v="2015-11-07T00:00:00"/>
    <x v="1"/>
    <x v="10"/>
    <x v="411"/>
    <x v="7"/>
    <x v="0"/>
    <x v="7"/>
    <s v="Rubber Band Ball"/>
    <n v="26.18"/>
    <n v="7"/>
    <n v="0.52"/>
  </r>
  <r>
    <d v="2015-11-07T00:00:00"/>
    <x v="1"/>
    <x v="10"/>
    <x v="411"/>
    <x v="7"/>
    <x v="0"/>
    <x v="0"/>
    <s v="Loose Memo Sheets"/>
    <n v="7.3"/>
    <n v="2"/>
    <n v="3.43"/>
  </r>
  <r>
    <d v="2015-11-07T00:00:00"/>
    <x v="1"/>
    <x v="10"/>
    <x v="119"/>
    <x v="2"/>
    <x v="0"/>
    <x v="10"/>
    <s v="White Envelopes, White Envelopes with Clear Poly Window"/>
    <n v="24.4"/>
    <n v="2"/>
    <n v="7.93"/>
  </r>
  <r>
    <d v="2015-11-07T00:00:00"/>
    <x v="1"/>
    <x v="10"/>
    <x v="149"/>
    <x v="45"/>
    <x v="1"/>
    <x v="5"/>
    <s v="Safco Contoured Stacking Chairs"/>
    <n v="715.2"/>
    <n v="3"/>
    <n v="178.8"/>
  </r>
  <r>
    <d v="2015-11-07T00:00:00"/>
    <x v="1"/>
    <x v="10"/>
    <x v="85"/>
    <x v="16"/>
    <x v="0"/>
    <x v="3"/>
    <s v="Avery Hanging File Binders"/>
    <n v="16.149999999999999"/>
    <n v="9"/>
    <n v="-12.92"/>
  </r>
  <r>
    <d v="2015-11-07T00:00:00"/>
    <x v="1"/>
    <x v="10"/>
    <x v="85"/>
    <x v="16"/>
    <x v="0"/>
    <x v="3"/>
    <s v="GBC DocuBind TL300 Electric Binding System"/>
    <n v="1345.49"/>
    <n v="5"/>
    <n v="-1031.54"/>
  </r>
  <r>
    <d v="2015-11-07T00:00:00"/>
    <x v="1"/>
    <x v="10"/>
    <x v="712"/>
    <x v="0"/>
    <x v="0"/>
    <x v="0"/>
    <s v="Xerox 1886"/>
    <n v="76.64"/>
    <n v="2"/>
    <n v="26.82"/>
  </r>
  <r>
    <d v="2015-11-07T00:00:00"/>
    <x v="1"/>
    <x v="10"/>
    <x v="579"/>
    <x v="0"/>
    <x v="0"/>
    <x v="4"/>
    <s v="Lumber Crayons"/>
    <n v="23.64"/>
    <n v="3"/>
    <n v="5.32"/>
  </r>
  <r>
    <d v="2015-11-07T00:00:00"/>
    <x v="1"/>
    <x v="10"/>
    <x v="579"/>
    <x v="0"/>
    <x v="0"/>
    <x v="2"/>
    <s v="Gould Plastics 9-Pocket Panel Bin, 18-3/8w x 5-1/4d x 20-1/2h, Black"/>
    <n v="84.78"/>
    <n v="2"/>
    <n v="-16.96"/>
  </r>
  <r>
    <d v="2015-11-07T00:00:00"/>
    <x v="1"/>
    <x v="10"/>
    <x v="579"/>
    <x v="0"/>
    <x v="1"/>
    <x v="8"/>
    <s v="Tenex Chairmats For Use with Hard Floors"/>
    <n v="64.959999999999994"/>
    <n v="5"/>
    <n v="-84.45"/>
  </r>
  <r>
    <d v="2015-11-07T00:00:00"/>
    <x v="1"/>
    <x v="10"/>
    <x v="579"/>
    <x v="0"/>
    <x v="0"/>
    <x v="3"/>
    <s v="Avery Recycled Flexi-View Covers for Binding Systems"/>
    <n v="32.06"/>
    <n v="10"/>
    <n v="-51.3"/>
  </r>
  <r>
    <d v="2015-11-07T00:00:00"/>
    <x v="1"/>
    <x v="10"/>
    <x v="579"/>
    <x v="0"/>
    <x v="0"/>
    <x v="2"/>
    <s v="Fellowes Recycled Storage Drawers"/>
    <n v="177.65"/>
    <n v="2"/>
    <n v="-28.87"/>
  </r>
  <r>
    <d v="2015-11-07T00:00:00"/>
    <x v="1"/>
    <x v="10"/>
    <x v="579"/>
    <x v="0"/>
    <x v="2"/>
    <x v="15"/>
    <s v="Canon PC170 Desktop Personal Copier"/>
    <n v="287.91000000000003"/>
    <n v="3"/>
    <n v="33.590000000000003"/>
  </r>
  <r>
    <d v="2015-11-08T00:00:00"/>
    <x v="1"/>
    <x v="10"/>
    <x v="276"/>
    <x v="32"/>
    <x v="0"/>
    <x v="4"/>
    <s v="American Pencil"/>
    <n v="11.65"/>
    <n v="5"/>
    <n v="3.38"/>
  </r>
  <r>
    <d v="2015-11-08T00:00:00"/>
    <x v="1"/>
    <x v="10"/>
    <x v="713"/>
    <x v="3"/>
    <x v="0"/>
    <x v="7"/>
    <s v="Advantus Plastic Paper Clips"/>
    <s v="5"/>
    <n v="1"/>
    <n v="2.4"/>
  </r>
  <r>
    <d v="2015-11-08T00:00:00"/>
    <x v="1"/>
    <x v="10"/>
    <x v="713"/>
    <x v="3"/>
    <x v="2"/>
    <x v="9"/>
    <s v="Logitech G19 Programmable Gaming Keyboard"/>
    <n v="371.97"/>
    <n v="3"/>
    <n v="66.95"/>
  </r>
  <r>
    <d v="2015-11-08T00:00:00"/>
    <x v="1"/>
    <x v="10"/>
    <x v="42"/>
    <x v="27"/>
    <x v="0"/>
    <x v="7"/>
    <s v="Alliance Rubber Bands"/>
    <n v="5.04"/>
    <n v="3"/>
    <n v="0.2"/>
  </r>
  <r>
    <d v="2015-11-08T00:00:00"/>
    <x v="1"/>
    <x v="10"/>
    <x v="42"/>
    <x v="27"/>
    <x v="0"/>
    <x v="0"/>
    <s v="Xerox 1988"/>
    <n v="92.94"/>
    <n v="3"/>
    <n v="41.82"/>
  </r>
  <r>
    <d v="2015-11-08T00:00:00"/>
    <x v="1"/>
    <x v="10"/>
    <x v="42"/>
    <x v="27"/>
    <x v="1"/>
    <x v="8"/>
    <s v="Executive Impressions 14&quot; Contract Wall Clock"/>
    <n v="66.69"/>
    <n v="3"/>
    <n v="22.01"/>
  </r>
  <r>
    <d v="2015-11-08T00:00:00"/>
    <x v="1"/>
    <x v="10"/>
    <x v="42"/>
    <x v="27"/>
    <x v="0"/>
    <x v="3"/>
    <s v="Deluxe Heavy-Duty Vinyl Round Ring Binder"/>
    <n v="91.68"/>
    <n v="5"/>
    <n v="28.65"/>
  </r>
  <r>
    <d v="2015-11-08T00:00:00"/>
    <x v="1"/>
    <x v="10"/>
    <x v="482"/>
    <x v="20"/>
    <x v="0"/>
    <x v="3"/>
    <s v="Storex Dura Pro Binders"/>
    <n v="52.27"/>
    <n v="11"/>
    <n v="17.64"/>
  </r>
  <r>
    <d v="2015-11-08T00:00:00"/>
    <x v="1"/>
    <x v="10"/>
    <x v="482"/>
    <x v="20"/>
    <x v="0"/>
    <x v="0"/>
    <s v="Great White Multi-Use Recycled Paper (20Lb. and 84 Bright)"/>
    <n v="17.940000000000001"/>
    <n v="3"/>
    <n v="8.07"/>
  </r>
  <r>
    <d v="2015-11-08T00:00:00"/>
    <x v="1"/>
    <x v="10"/>
    <x v="257"/>
    <x v="0"/>
    <x v="0"/>
    <x v="3"/>
    <s v="Wilson Jones Leather-Like Binders with DublLock Round Rings"/>
    <n v="10.48"/>
    <n v="6"/>
    <n v="-17.29"/>
  </r>
  <r>
    <d v="2015-11-08T00:00:00"/>
    <x v="1"/>
    <x v="10"/>
    <x v="661"/>
    <x v="3"/>
    <x v="2"/>
    <x v="9"/>
    <s v="Microsoft Arc Touch Mouse"/>
    <n v="119.9"/>
    <n v="2"/>
    <n v="43.16"/>
  </r>
  <r>
    <d v="2015-11-08T00:00:00"/>
    <x v="1"/>
    <x v="10"/>
    <x v="663"/>
    <x v="6"/>
    <x v="0"/>
    <x v="12"/>
    <s v="Holmes Replacement Filter for HEPA Air Cleaner, Large Room"/>
    <n v="44.43"/>
    <n v="3"/>
    <n v="18.66"/>
  </r>
  <r>
    <d v="2015-11-08T00:00:00"/>
    <x v="1"/>
    <x v="10"/>
    <x v="663"/>
    <x v="6"/>
    <x v="2"/>
    <x v="6"/>
    <s v="AT&amp;T 17929 Lendline Telephone"/>
    <n v="226.2"/>
    <n v="5"/>
    <n v="58.81"/>
  </r>
  <r>
    <d v="2015-11-08T00:00:00"/>
    <x v="1"/>
    <x v="10"/>
    <x v="663"/>
    <x v="6"/>
    <x v="1"/>
    <x v="8"/>
    <s v="Deflect-o Glass Clear Studded Chair Mats"/>
    <n v="186.54"/>
    <n v="3"/>
    <n v="41.04"/>
  </r>
  <r>
    <d v="2015-11-08T00:00:00"/>
    <x v="1"/>
    <x v="10"/>
    <x v="663"/>
    <x v="6"/>
    <x v="0"/>
    <x v="4"/>
    <s v="Hunt PowerHouse Electric Pencil Sharpener, Blue"/>
    <n v="265.86"/>
    <n v="7"/>
    <n v="79.760000000000005"/>
  </r>
  <r>
    <d v="2015-11-08T00:00:00"/>
    <x v="1"/>
    <x v="10"/>
    <x v="663"/>
    <x v="6"/>
    <x v="0"/>
    <x v="4"/>
    <s v="Newell 314"/>
    <n v="27.9"/>
    <n v="5"/>
    <n v="6.98"/>
  </r>
  <r>
    <d v="2015-11-08T00:00:00"/>
    <x v="1"/>
    <x v="10"/>
    <x v="122"/>
    <x v="30"/>
    <x v="2"/>
    <x v="6"/>
    <s v="Cisco SPA508G"/>
    <n v="263.95999999999998"/>
    <n v="4"/>
    <n v="76.55"/>
  </r>
  <r>
    <d v="2015-11-08T00:00:00"/>
    <x v="1"/>
    <x v="10"/>
    <x v="435"/>
    <x v="20"/>
    <x v="0"/>
    <x v="2"/>
    <s v="Fellowes Desktop Hanging File Manager"/>
    <n v="67.150000000000006"/>
    <n v="5"/>
    <n v="16.79"/>
  </r>
  <r>
    <d v="2015-11-08T00:00:00"/>
    <x v="1"/>
    <x v="10"/>
    <x v="435"/>
    <x v="20"/>
    <x v="2"/>
    <x v="6"/>
    <s v="Mitel MiVoice 5330e IP Phone"/>
    <n v="549.98"/>
    <n v="2"/>
    <n v="142.99"/>
  </r>
  <r>
    <d v="2015-11-08T00:00:00"/>
    <x v="1"/>
    <x v="10"/>
    <x v="435"/>
    <x v="20"/>
    <x v="1"/>
    <x v="8"/>
    <s v="Nu-Dell EZ-Mount Plastic Wall Frames"/>
    <n v="11.82"/>
    <n v="3"/>
    <n v="4.7300000000000004"/>
  </r>
  <r>
    <d v="2015-11-08T00:00:00"/>
    <x v="1"/>
    <x v="10"/>
    <x v="435"/>
    <x v="20"/>
    <x v="2"/>
    <x v="15"/>
    <s v="Zebra ZM400 Thermal Label Printer"/>
    <n v="4643.8"/>
    <n v="4"/>
    <n v="2229.02"/>
  </r>
  <r>
    <d v="2015-11-08T00:00:00"/>
    <x v="1"/>
    <x v="10"/>
    <x v="435"/>
    <x v="20"/>
    <x v="1"/>
    <x v="5"/>
    <s v="Hon 4070 Series Pagoda Round Back Stacking Chairs"/>
    <n v="577.76"/>
    <n v="2"/>
    <n v="115.55"/>
  </r>
  <r>
    <d v="2015-11-08T00:00:00"/>
    <x v="1"/>
    <x v="10"/>
    <x v="270"/>
    <x v="25"/>
    <x v="0"/>
    <x v="7"/>
    <s v="OIC Binder Clips"/>
    <n v="31.5"/>
    <n v="11"/>
    <n v="11.81"/>
  </r>
  <r>
    <d v="2015-11-08T00:00:00"/>
    <x v="1"/>
    <x v="10"/>
    <x v="270"/>
    <x v="25"/>
    <x v="0"/>
    <x v="1"/>
    <s v="Permanent Self-Adhesive File Folder Labels for Typewriters, 1 1/8 x 3 1/2, White"/>
    <n v="5.04"/>
    <n v="1"/>
    <n v="1.64"/>
  </r>
  <r>
    <d v="2015-11-08T00:00:00"/>
    <x v="1"/>
    <x v="10"/>
    <x v="270"/>
    <x v="25"/>
    <x v="0"/>
    <x v="3"/>
    <s v="Poly Designer Cover &amp; Back"/>
    <n v="39.880000000000003"/>
    <n v="7"/>
    <n v="-29.24"/>
  </r>
  <r>
    <d v="2015-11-08T00:00:00"/>
    <x v="1"/>
    <x v="10"/>
    <x v="270"/>
    <x v="25"/>
    <x v="1"/>
    <x v="8"/>
    <s v="Eldon Wave Desk Accessories"/>
    <n v="4.71"/>
    <n v="1"/>
    <n v="1.41"/>
  </r>
  <r>
    <d v="2015-11-08T00:00:00"/>
    <x v="1"/>
    <x v="10"/>
    <x v="87"/>
    <x v="45"/>
    <x v="1"/>
    <x v="11"/>
    <s v="Riverside Palais Royal Lawyers Bookcase, Royale Cherry Finish"/>
    <n v="4404.8999999999996"/>
    <n v="5"/>
    <n v="1013.13"/>
  </r>
  <r>
    <d v="2015-11-09T00:00:00"/>
    <x v="1"/>
    <x v="10"/>
    <x v="693"/>
    <x v="2"/>
    <x v="0"/>
    <x v="0"/>
    <s v="While You Were Out Pads, 50 per Pad, 4 x 5 1/4, Green Cycle"/>
    <n v="11.35"/>
    <n v="3"/>
    <n v="4.12"/>
  </r>
  <r>
    <d v="2015-11-09T00:00:00"/>
    <x v="1"/>
    <x v="10"/>
    <x v="423"/>
    <x v="24"/>
    <x v="0"/>
    <x v="3"/>
    <s v="Binder Posts"/>
    <n v="17.22"/>
    <n v="3"/>
    <n v="7.92"/>
  </r>
  <r>
    <d v="2015-11-09T00:00:00"/>
    <x v="1"/>
    <x v="10"/>
    <x v="423"/>
    <x v="24"/>
    <x v="1"/>
    <x v="13"/>
    <s v="Bevis Round Conference Table Top &amp; Single Column Base"/>
    <n v="1024.3800000000001"/>
    <n v="7"/>
    <n v="215.12"/>
  </r>
  <r>
    <d v="2015-11-09T00:00:00"/>
    <x v="1"/>
    <x v="10"/>
    <x v="423"/>
    <x v="24"/>
    <x v="0"/>
    <x v="10"/>
    <s v="#10- 4 1/8&quot; x 9 1/2&quot; Recycled Envelopes"/>
    <n v="26.22"/>
    <n v="3"/>
    <n v="12.32"/>
  </r>
  <r>
    <d v="2015-11-09T00:00:00"/>
    <x v="1"/>
    <x v="10"/>
    <x v="423"/>
    <x v="24"/>
    <x v="0"/>
    <x v="0"/>
    <s v="Xerox 1978"/>
    <n v="17.34"/>
    <n v="3"/>
    <n v="8.5"/>
  </r>
  <r>
    <d v="2015-11-09T00:00:00"/>
    <x v="1"/>
    <x v="10"/>
    <x v="222"/>
    <x v="20"/>
    <x v="2"/>
    <x v="15"/>
    <s v="Zebra ZM400 Thermal Label Printer"/>
    <n v="2321.9"/>
    <n v="2"/>
    <n v="1114.51"/>
  </r>
  <r>
    <d v="2015-11-09T00:00:00"/>
    <x v="1"/>
    <x v="10"/>
    <x v="222"/>
    <x v="20"/>
    <x v="0"/>
    <x v="2"/>
    <s v="Perma STOR-ALL Hanging File Box, 13 1/8&quot;W x 12 1/4&quot;D x 10 1/2&quot;H"/>
    <n v="17.940000000000001"/>
    <n v="3"/>
    <n v="3.05"/>
  </r>
  <r>
    <d v="2015-11-09T00:00:00"/>
    <x v="1"/>
    <x v="10"/>
    <x v="265"/>
    <x v="20"/>
    <x v="0"/>
    <x v="2"/>
    <s v="Tennsco Industrial Shelving"/>
    <n v="244.55"/>
    <n v="5"/>
    <n v="4.8899999999999997"/>
  </r>
  <r>
    <d v="2015-11-09T00:00:00"/>
    <x v="1"/>
    <x v="10"/>
    <x v="265"/>
    <x v="20"/>
    <x v="0"/>
    <x v="10"/>
    <s v="Poly String Tie Envelopes"/>
    <n v="12.24"/>
    <n v="6"/>
    <n v="5.75"/>
  </r>
  <r>
    <d v="2015-11-09T00:00:00"/>
    <x v="1"/>
    <x v="10"/>
    <x v="265"/>
    <x v="20"/>
    <x v="2"/>
    <x v="9"/>
    <s v="AmazonBasics 3-Button USB Wired Mouse"/>
    <n v="13.98"/>
    <n v="2"/>
    <n v="6.01"/>
  </r>
  <r>
    <d v="2015-11-09T00:00:00"/>
    <x v="1"/>
    <x v="10"/>
    <x v="265"/>
    <x v="20"/>
    <x v="2"/>
    <x v="9"/>
    <s v="Logitech VX Revolution Cordless Laser Mouse for Notebooks (Black)"/>
    <n v="899.95"/>
    <n v="5"/>
    <s v="54"/>
  </r>
  <r>
    <d v="2015-11-09T00:00:00"/>
    <x v="1"/>
    <x v="10"/>
    <x v="618"/>
    <x v="3"/>
    <x v="0"/>
    <x v="7"/>
    <s v="OIC Binder Clips, Mini, 1/4&quot; Capacity, Black"/>
    <n v="2.48"/>
    <n v="2"/>
    <n v="1.17"/>
  </r>
  <r>
    <d v="2015-11-09T00:00:00"/>
    <x v="1"/>
    <x v="10"/>
    <x v="408"/>
    <x v="18"/>
    <x v="0"/>
    <x v="3"/>
    <s v="Avery Poly Binder Pockets"/>
    <n v="10.74"/>
    <n v="3"/>
    <n v="5.16"/>
  </r>
  <r>
    <d v="2015-11-10T00:00:00"/>
    <x v="1"/>
    <x v="10"/>
    <x v="545"/>
    <x v="3"/>
    <x v="2"/>
    <x v="9"/>
    <s v="Microsoft Sculpt Comfort Mouse"/>
    <n v="79.900000000000006"/>
    <n v="2"/>
    <n v="35.159999999999997"/>
  </r>
  <r>
    <d v="2015-11-10T00:00:00"/>
    <x v="1"/>
    <x v="10"/>
    <x v="571"/>
    <x v="18"/>
    <x v="0"/>
    <x v="2"/>
    <s v="Letter Size Cart"/>
    <n v="714.3"/>
    <n v="5"/>
    <n v="207.15"/>
  </r>
  <r>
    <d v="2015-11-10T00:00:00"/>
    <x v="1"/>
    <x v="10"/>
    <x v="675"/>
    <x v="28"/>
    <x v="0"/>
    <x v="12"/>
    <s v="Hoover Shoulder Vac Commercial Portable Vacuum"/>
    <n v="715.64"/>
    <n v="2"/>
    <n v="178.91"/>
  </r>
  <r>
    <d v="2015-11-10T00:00:00"/>
    <x v="1"/>
    <x v="10"/>
    <x v="675"/>
    <x v="28"/>
    <x v="0"/>
    <x v="2"/>
    <s v="Tennsco 6- and 18-Compartment Lockers"/>
    <n v="795.51"/>
    <n v="3"/>
    <n v="143.19"/>
  </r>
  <r>
    <d v="2015-11-10T00:00:00"/>
    <x v="1"/>
    <x v="10"/>
    <x v="675"/>
    <x v="28"/>
    <x v="2"/>
    <x v="16"/>
    <s v="Sharp 1540cs Digital Laser Copier"/>
    <n v="549.99"/>
    <n v="1"/>
    <s v="275"/>
  </r>
  <r>
    <d v="2015-11-10T00:00:00"/>
    <x v="1"/>
    <x v="10"/>
    <x v="675"/>
    <x v="28"/>
    <x v="0"/>
    <x v="3"/>
    <s v="GBC Standard Therm-A-Bind Covers"/>
    <n v="74.760000000000005"/>
    <n v="3"/>
    <n v="34.39"/>
  </r>
  <r>
    <d v="2015-11-10T00:00:00"/>
    <x v="1"/>
    <x v="10"/>
    <x v="675"/>
    <x v="28"/>
    <x v="1"/>
    <x v="8"/>
    <s v="Staple-based wall hangings"/>
    <n v="29.22"/>
    <n v="3"/>
    <n v="12.86"/>
  </r>
  <r>
    <d v="2015-11-10T00:00:00"/>
    <x v="1"/>
    <x v="10"/>
    <x v="66"/>
    <x v="2"/>
    <x v="0"/>
    <x v="2"/>
    <s v="Iceberg Mobile Mega Data/Printer Cart"/>
    <n v="577.58000000000004"/>
    <n v="6"/>
    <n v="43.32"/>
  </r>
  <r>
    <d v="2015-11-11T00:00:00"/>
    <x v="1"/>
    <x v="10"/>
    <x v="597"/>
    <x v="14"/>
    <x v="0"/>
    <x v="2"/>
    <s v="Advantus 10-Drawer Portable Organizer, Chrome Metal Frame, Smoke Drawers"/>
    <n v="418.32"/>
    <n v="7"/>
    <n v="117.13"/>
  </r>
  <r>
    <d v="2015-11-11T00:00:00"/>
    <x v="1"/>
    <x v="10"/>
    <x v="597"/>
    <x v="14"/>
    <x v="0"/>
    <x v="12"/>
    <s v="Holmes Replacement Filter for HEPA Air Cleaner, Very Large Room, HEPA Filter"/>
    <n v="123.86"/>
    <n v="2"/>
    <n v="46.79"/>
  </r>
  <r>
    <d v="2015-11-12T00:00:00"/>
    <x v="1"/>
    <x v="10"/>
    <x v="515"/>
    <x v="3"/>
    <x v="0"/>
    <x v="0"/>
    <s v="Adams &quot;While You Were Out&quot; Message Pads"/>
    <n v="15.7"/>
    <n v="5"/>
    <n v="7.07"/>
  </r>
  <r>
    <d v="2015-11-12T00:00:00"/>
    <x v="1"/>
    <x v="10"/>
    <x v="123"/>
    <x v="16"/>
    <x v="0"/>
    <x v="4"/>
    <s v="Newell 317"/>
    <n v="11.76"/>
    <n v="5"/>
    <n v="1.32"/>
  </r>
  <r>
    <d v="2015-11-12T00:00:00"/>
    <x v="1"/>
    <x v="10"/>
    <x v="123"/>
    <x v="16"/>
    <x v="0"/>
    <x v="3"/>
    <s v="Wilson Jones Leather-Like Binders with DublLock Round Rings"/>
    <n v="5.24"/>
    <n v="2"/>
    <n v="-4.0199999999999996"/>
  </r>
  <r>
    <d v="2015-11-12T00:00:00"/>
    <x v="1"/>
    <x v="10"/>
    <x v="123"/>
    <x v="16"/>
    <x v="0"/>
    <x v="3"/>
    <s v="SlimView Poly Binder, 3/8&quot;"/>
    <n v="4.66"/>
    <n v="3"/>
    <n v="-3.73"/>
  </r>
  <r>
    <d v="2015-11-12T00:00:00"/>
    <x v="1"/>
    <x v="10"/>
    <x v="123"/>
    <x v="16"/>
    <x v="1"/>
    <x v="5"/>
    <s v="Office Star - Contemporary Task Swivel chair with Loop Arms, Charcoal"/>
    <n v="523.91999999999996"/>
    <n v="5"/>
    <n v="-72.040000000000006"/>
  </r>
  <r>
    <d v="2015-11-12T00:00:00"/>
    <x v="1"/>
    <x v="10"/>
    <x v="123"/>
    <x v="16"/>
    <x v="2"/>
    <x v="6"/>
    <s v="VTech DS6151"/>
    <n v="100.79"/>
    <n v="1"/>
    <n v="10.08"/>
  </r>
  <r>
    <d v="2015-11-12T00:00:00"/>
    <x v="1"/>
    <x v="10"/>
    <x v="123"/>
    <x v="16"/>
    <x v="1"/>
    <x v="5"/>
    <s v="Global Push Button Manager's Chair, Indigo"/>
    <n v="146.13999999999999"/>
    <n v="3"/>
    <n v="16.440000000000001"/>
  </r>
  <r>
    <d v="2015-11-12T00:00:00"/>
    <x v="1"/>
    <x v="10"/>
    <x v="407"/>
    <x v="0"/>
    <x v="0"/>
    <x v="2"/>
    <s v="Carina 42&quot;Hx23 3/4&quot;W Media Storage Unit"/>
    <n v="64.78"/>
    <n v="1"/>
    <n v="-14.58"/>
  </r>
  <r>
    <d v="2015-11-12T00:00:00"/>
    <x v="1"/>
    <x v="10"/>
    <x v="407"/>
    <x v="0"/>
    <x v="0"/>
    <x v="0"/>
    <s v="Xerox 1957"/>
    <n v="15.55"/>
    <n v="3"/>
    <n v="5.64"/>
  </r>
  <r>
    <d v="2015-11-12T00:00:00"/>
    <x v="1"/>
    <x v="10"/>
    <x v="407"/>
    <x v="0"/>
    <x v="0"/>
    <x v="10"/>
    <s v="Blue String-Tie &amp; Button Interoffice Envelopes, 10 x 13"/>
    <n v="223.89"/>
    <n v="7"/>
    <n v="69.97"/>
  </r>
  <r>
    <d v="2015-11-12T00:00:00"/>
    <x v="1"/>
    <x v="10"/>
    <x v="632"/>
    <x v="20"/>
    <x v="0"/>
    <x v="10"/>
    <s v="Staple envelope"/>
    <n v="15.56"/>
    <n v="2"/>
    <n v="7.31"/>
  </r>
  <r>
    <d v="2015-11-13T00:00:00"/>
    <x v="1"/>
    <x v="10"/>
    <x v="641"/>
    <x v="26"/>
    <x v="2"/>
    <x v="9"/>
    <s v="Logitech K350 2.4Ghz Wireless Keyboard"/>
    <n v="238.9"/>
    <n v="6"/>
    <n v="-26.88"/>
  </r>
  <r>
    <d v="2015-11-13T00:00:00"/>
    <x v="1"/>
    <x v="10"/>
    <x v="641"/>
    <x v="26"/>
    <x v="1"/>
    <x v="8"/>
    <s v="Deflect-o DuraMat Lighweight, Studded, Beveled Mat for Low Pile Carpeting"/>
    <n v="102.36"/>
    <n v="3"/>
    <n v="-3.84"/>
  </r>
  <r>
    <d v="2015-11-13T00:00:00"/>
    <x v="1"/>
    <x v="10"/>
    <x v="641"/>
    <x v="26"/>
    <x v="0"/>
    <x v="3"/>
    <s v="Avery Trapezoid Ring Binder, 3&quot; Capacity, Black, 1040 sheets"/>
    <n v="36.880000000000003"/>
    <n v="3"/>
    <n v="-25.82"/>
  </r>
  <r>
    <d v="2015-11-13T00:00:00"/>
    <x v="1"/>
    <x v="10"/>
    <x v="519"/>
    <x v="25"/>
    <x v="0"/>
    <x v="0"/>
    <s v="Xerox 1910"/>
    <n v="115.3"/>
    <n v="3"/>
    <n v="40.35"/>
  </r>
  <r>
    <d v="2015-11-13T00:00:00"/>
    <x v="1"/>
    <x v="10"/>
    <x v="318"/>
    <x v="7"/>
    <x v="2"/>
    <x v="6"/>
    <s v="BlackBerry Q10"/>
    <n v="377.97"/>
    <n v="3"/>
    <n v="94.49"/>
  </r>
  <r>
    <d v="2015-11-13T00:00:00"/>
    <x v="1"/>
    <x v="10"/>
    <x v="318"/>
    <x v="7"/>
    <x v="0"/>
    <x v="0"/>
    <s v="Adams Telephone Message Books, 5 1/4 x 11"/>
    <n v="42.28"/>
    <n v="7"/>
    <n v="19.87"/>
  </r>
  <r>
    <d v="2015-11-13T00:00:00"/>
    <x v="1"/>
    <x v="10"/>
    <x v="318"/>
    <x v="7"/>
    <x v="1"/>
    <x v="11"/>
    <s v="Bestar Classic Bookcase"/>
    <n v="299.97000000000003"/>
    <n v="3"/>
    <n v="56.99"/>
  </r>
  <r>
    <d v="2015-11-13T00:00:00"/>
    <x v="1"/>
    <x v="10"/>
    <x v="318"/>
    <x v="7"/>
    <x v="2"/>
    <x v="6"/>
    <s v="Innergie mMini Combo Duo USB Travel Charging Kit"/>
    <n v="89.98"/>
    <n v="2"/>
    <n v="43.19"/>
  </r>
  <r>
    <d v="2015-11-13T00:00:00"/>
    <x v="1"/>
    <x v="10"/>
    <x v="276"/>
    <x v="1"/>
    <x v="1"/>
    <x v="8"/>
    <s v="Eldon Imàge Series Desk Accessories, Clear"/>
    <n v="17.5"/>
    <n v="9"/>
    <n v="-7.44"/>
  </r>
  <r>
    <d v="2015-11-13T00:00:00"/>
    <x v="1"/>
    <x v="10"/>
    <x v="277"/>
    <x v="18"/>
    <x v="0"/>
    <x v="0"/>
    <s v="Black Print Carbonless Snap-Off Rapid Letter, 8 1/2&quot; x 7&quot;"/>
    <n v="63.77"/>
    <n v="7"/>
    <n v="28.7"/>
  </r>
  <r>
    <d v="2015-11-13T00:00:00"/>
    <x v="1"/>
    <x v="10"/>
    <x v="277"/>
    <x v="18"/>
    <x v="2"/>
    <x v="6"/>
    <s v="Spigen Samsung Galaxy S5 Case Wallet"/>
    <n v="50.97"/>
    <n v="3"/>
    <n v="13.25"/>
  </r>
  <r>
    <d v="2015-11-13T00:00:00"/>
    <x v="1"/>
    <x v="10"/>
    <x v="277"/>
    <x v="18"/>
    <x v="0"/>
    <x v="0"/>
    <s v="Xerox 1910"/>
    <n v="96.08"/>
    <n v="2"/>
    <n v="46.12"/>
  </r>
  <r>
    <d v="2015-11-13T00:00:00"/>
    <x v="1"/>
    <x v="10"/>
    <x v="158"/>
    <x v="15"/>
    <x v="0"/>
    <x v="2"/>
    <s v="Portfile Personal File Boxes"/>
    <n v="84.96"/>
    <n v="6"/>
    <n v="6.37"/>
  </r>
  <r>
    <d v="2015-11-13T00:00:00"/>
    <x v="1"/>
    <x v="10"/>
    <x v="299"/>
    <x v="35"/>
    <x v="2"/>
    <x v="6"/>
    <s v="Panasonic KX TS3282W Corded phone"/>
    <n v="339.96"/>
    <n v="5"/>
    <n v="42.5"/>
  </r>
  <r>
    <d v="2015-11-13T00:00:00"/>
    <x v="1"/>
    <x v="10"/>
    <x v="299"/>
    <x v="35"/>
    <x v="1"/>
    <x v="8"/>
    <s v="Eldon Stackable Tray, Side-Load, Legal, Smoke"/>
    <n v="63.98"/>
    <n v="7"/>
    <n v="21.75"/>
  </r>
  <r>
    <d v="2015-11-13T00:00:00"/>
    <x v="1"/>
    <x v="10"/>
    <x v="667"/>
    <x v="16"/>
    <x v="0"/>
    <x v="3"/>
    <s v="Catalog Binders with Expanding Posts"/>
    <n v="121.1"/>
    <n v="6"/>
    <n v="-100.92"/>
  </r>
  <r>
    <d v="2015-11-13T00:00:00"/>
    <x v="1"/>
    <x v="10"/>
    <x v="667"/>
    <x v="16"/>
    <x v="2"/>
    <x v="9"/>
    <s v="Maxell LTO Ultrium - 800 GB"/>
    <n v="111.96"/>
    <n v="5"/>
    <n v="-1.4"/>
  </r>
  <r>
    <d v="2015-11-13T00:00:00"/>
    <x v="1"/>
    <x v="10"/>
    <x v="487"/>
    <x v="0"/>
    <x v="1"/>
    <x v="11"/>
    <s v="Atlantic Metals Mobile 5-Shelf Bookcases, Custom Colors"/>
    <s v="614"/>
    <n v="3"/>
    <n v="-18.059999999999999"/>
  </r>
  <r>
    <d v="2015-11-13T00:00:00"/>
    <x v="1"/>
    <x v="10"/>
    <x v="348"/>
    <x v="3"/>
    <x v="0"/>
    <x v="3"/>
    <s v="Universal Recycled Hanging Pressboard Report Binders, Letter Size"/>
    <n v="9.8699999999999992"/>
    <n v="2"/>
    <n v="3.46"/>
  </r>
  <r>
    <d v="2015-11-13T00:00:00"/>
    <x v="1"/>
    <x v="10"/>
    <x v="348"/>
    <x v="3"/>
    <x v="1"/>
    <x v="11"/>
    <s v="O'Sullivan Living Dimensions 3-Shelf Bookcases"/>
    <n v="683.33"/>
    <n v="4"/>
    <n v="-40.200000000000003"/>
  </r>
  <r>
    <d v="2015-11-13T00:00:00"/>
    <x v="1"/>
    <x v="10"/>
    <x v="348"/>
    <x v="3"/>
    <x v="0"/>
    <x v="0"/>
    <s v="Xerox 1900"/>
    <n v="29.96"/>
    <n v="7"/>
    <n v="13.48"/>
  </r>
  <r>
    <d v="2015-11-14T00:00:00"/>
    <x v="1"/>
    <x v="10"/>
    <x v="225"/>
    <x v="20"/>
    <x v="2"/>
    <x v="9"/>
    <s v="Imation Clip USB flash drive - 8 GB"/>
    <n v="37.6"/>
    <n v="2"/>
    <n v="2.2599999999999998"/>
  </r>
  <r>
    <d v="2015-11-14T00:00:00"/>
    <x v="1"/>
    <x v="10"/>
    <x v="225"/>
    <x v="20"/>
    <x v="2"/>
    <x v="9"/>
    <s v="Imation 32GB Pocket Pro USB 3.0 Flash Drive - 32 GB - Black - 1 P ..."/>
    <n v="59.9"/>
    <n v="2"/>
    <n v="23.96"/>
  </r>
  <r>
    <d v="2015-11-14T00:00:00"/>
    <x v="1"/>
    <x v="10"/>
    <x v="225"/>
    <x v="20"/>
    <x v="0"/>
    <x v="0"/>
    <s v="It's Hot Message Books with Stickers, 2 3/4&quot; x 5&quot;"/>
    <s v="37"/>
    <n v="5"/>
    <n v="16.649999999999999"/>
  </r>
  <r>
    <d v="2015-11-14T00:00:00"/>
    <x v="1"/>
    <x v="10"/>
    <x v="225"/>
    <x v="6"/>
    <x v="0"/>
    <x v="10"/>
    <s v="Brown Kraft Recycled Envelopes"/>
    <n v="33.96"/>
    <n v="2"/>
    <n v="16.98"/>
  </r>
  <r>
    <d v="2015-11-14T00:00:00"/>
    <x v="1"/>
    <x v="10"/>
    <x v="225"/>
    <x v="6"/>
    <x v="0"/>
    <x v="12"/>
    <s v="Honeywell Enviracaire Portable HEPA Air Cleaner for 16' x 20' Room"/>
    <n v="826.11"/>
    <n v="3"/>
    <n v="322.18"/>
  </r>
  <r>
    <d v="2015-11-14T00:00:00"/>
    <x v="1"/>
    <x v="10"/>
    <x v="3"/>
    <x v="7"/>
    <x v="1"/>
    <x v="8"/>
    <s v="Executive Impressions 13&quot; Chairman Wall Clock"/>
    <n v="76.14"/>
    <n v="3"/>
    <n v="26.65"/>
  </r>
  <r>
    <d v="2015-11-14T00:00:00"/>
    <x v="1"/>
    <x v="10"/>
    <x v="3"/>
    <x v="7"/>
    <x v="0"/>
    <x v="3"/>
    <s v="Avery Framed View Binder, EZD Ring (Locking), Navy, 1 1/2&quot;"/>
    <n v="19.96"/>
    <n v="2"/>
    <n v="9.3800000000000008"/>
  </r>
  <r>
    <d v="2015-11-14T00:00:00"/>
    <x v="1"/>
    <x v="10"/>
    <x v="473"/>
    <x v="2"/>
    <x v="2"/>
    <x v="9"/>
    <s v="Micro Innovations Wireless Classic Keyboard with Mouse"/>
    <n v="47.98"/>
    <n v="2"/>
    <n v="-1.2"/>
  </r>
  <r>
    <d v="2015-11-14T00:00:00"/>
    <x v="1"/>
    <x v="10"/>
    <x v="127"/>
    <x v="11"/>
    <x v="0"/>
    <x v="7"/>
    <s v="Advantus Push Pins"/>
    <n v="8.7200000000000006"/>
    <n v="5"/>
    <n v="2.29"/>
  </r>
  <r>
    <d v="2015-11-14T00:00:00"/>
    <x v="1"/>
    <x v="10"/>
    <x v="127"/>
    <x v="11"/>
    <x v="2"/>
    <x v="9"/>
    <s v="Imation Secure Drive + Hardware Encrypted USB flash drive - 16 GB"/>
    <n v="91.18"/>
    <n v="3"/>
    <n v="4.5599999999999996"/>
  </r>
  <r>
    <d v="2015-11-14T00:00:00"/>
    <x v="1"/>
    <x v="10"/>
    <x v="127"/>
    <x v="11"/>
    <x v="2"/>
    <x v="9"/>
    <s v="Plantronics Audio 478 Stereo USB Headset"/>
    <n v="159.97"/>
    <n v="4"/>
    <n v="29.99"/>
  </r>
  <r>
    <d v="2015-11-14T00:00:00"/>
    <x v="1"/>
    <x v="10"/>
    <x v="333"/>
    <x v="31"/>
    <x v="1"/>
    <x v="5"/>
    <s v="SAFCO Arco Folding Chair"/>
    <n v="883.84"/>
    <n v="4"/>
    <n v="99.43"/>
  </r>
  <r>
    <d v="2015-11-14T00:00:00"/>
    <x v="1"/>
    <x v="10"/>
    <x v="333"/>
    <x v="31"/>
    <x v="1"/>
    <x v="5"/>
    <s v="Global Deluxe Office Fabric Chairs"/>
    <n v="230.35"/>
    <n v="3"/>
    <n v="20.16"/>
  </r>
  <r>
    <d v="2015-11-15T00:00:00"/>
    <x v="1"/>
    <x v="10"/>
    <x v="78"/>
    <x v="1"/>
    <x v="0"/>
    <x v="2"/>
    <s v="Home/Office Personal File Carts"/>
    <n v="250.27"/>
    <n v="9"/>
    <n v="15.64"/>
  </r>
  <r>
    <d v="2015-11-15T00:00:00"/>
    <x v="1"/>
    <x v="10"/>
    <x v="78"/>
    <x v="1"/>
    <x v="0"/>
    <x v="3"/>
    <s v="Flexible Leather- Look Classic Collection Ring Binder"/>
    <n v="11.36"/>
    <n v="3"/>
    <n v="-17.05"/>
  </r>
  <r>
    <d v="2015-11-15T00:00:00"/>
    <x v="1"/>
    <x v="10"/>
    <x v="78"/>
    <x v="1"/>
    <x v="0"/>
    <x v="14"/>
    <s v="Staple remover"/>
    <n v="8.7200000000000006"/>
    <n v="5"/>
    <n v="-1.74"/>
  </r>
  <r>
    <d v="2015-11-15T00:00:00"/>
    <x v="1"/>
    <x v="10"/>
    <x v="223"/>
    <x v="20"/>
    <x v="0"/>
    <x v="2"/>
    <s v="Eldon Mobile Mega Data Cart  Mega Stackable  Add-On Trays"/>
    <n v="70.95"/>
    <n v="3"/>
    <n v="20.58"/>
  </r>
  <r>
    <d v="2015-11-15T00:00:00"/>
    <x v="1"/>
    <x v="10"/>
    <x v="223"/>
    <x v="20"/>
    <x v="0"/>
    <x v="3"/>
    <s v="Cardinal Holdit Data Disk Pockets"/>
    <n v="34.94"/>
    <n v="6"/>
    <n v="11.79"/>
  </r>
  <r>
    <d v="2015-11-15T00:00:00"/>
    <x v="1"/>
    <x v="10"/>
    <x v="223"/>
    <x v="20"/>
    <x v="0"/>
    <x v="4"/>
    <s v="Newell 319"/>
    <n v="119.04"/>
    <n v="6"/>
    <n v="35.71"/>
  </r>
  <r>
    <d v="2015-11-15T00:00:00"/>
    <x v="1"/>
    <x v="10"/>
    <x v="347"/>
    <x v="6"/>
    <x v="1"/>
    <x v="8"/>
    <s v="12-1/2 Diameter Round Wall Clock"/>
    <n v="39.96"/>
    <n v="2"/>
    <n v="14.39"/>
  </r>
  <r>
    <d v="2015-11-15T00:00:00"/>
    <x v="1"/>
    <x v="10"/>
    <x v="379"/>
    <x v="10"/>
    <x v="0"/>
    <x v="3"/>
    <s v="Wilson Jones Elliptical Ring 3 1/2&quot; Capacity Binders, 800 sheets"/>
    <n v="166.92"/>
    <n v="13"/>
    <n v="-116.84"/>
  </r>
  <r>
    <d v="2015-11-16T00:00:00"/>
    <x v="1"/>
    <x v="10"/>
    <x v="675"/>
    <x v="20"/>
    <x v="0"/>
    <x v="12"/>
    <s v="Eureka The Boss Plus 12-Amp Hard Box Upright Vacuum, Red"/>
    <n v="523.25"/>
    <n v="5"/>
    <n v="141.28"/>
  </r>
  <r>
    <d v="2015-11-16T00:00:00"/>
    <x v="1"/>
    <x v="10"/>
    <x v="109"/>
    <x v="21"/>
    <x v="0"/>
    <x v="0"/>
    <s v="Xerox 191"/>
    <n v="179.82"/>
    <n v="9"/>
    <n v="84.52"/>
  </r>
  <r>
    <d v="2015-11-16T00:00:00"/>
    <x v="1"/>
    <x v="10"/>
    <x v="109"/>
    <x v="21"/>
    <x v="1"/>
    <x v="8"/>
    <s v="Advantus Employee of the Month Certificate Frame, 11 x 13-1/2"/>
    <n v="185.58"/>
    <n v="6"/>
    <n v="76.09"/>
  </r>
  <r>
    <d v="2015-11-16T00:00:00"/>
    <x v="1"/>
    <x v="10"/>
    <x v="109"/>
    <x v="21"/>
    <x v="1"/>
    <x v="13"/>
    <s v="Lesro Sheffield Collection Coffee Table, End Table, Center Table, Corner Table"/>
    <n v="214.11"/>
    <n v="3"/>
    <n v="36.4"/>
  </r>
  <r>
    <d v="2015-11-16T00:00:00"/>
    <x v="1"/>
    <x v="10"/>
    <x v="109"/>
    <x v="21"/>
    <x v="2"/>
    <x v="9"/>
    <s v="Logitech diNovo Edge Keyboard"/>
    <n v="999.96"/>
    <n v="4"/>
    <n v="229.99"/>
  </r>
  <r>
    <d v="2015-11-16T00:00:00"/>
    <x v="1"/>
    <x v="10"/>
    <x v="109"/>
    <x v="21"/>
    <x v="1"/>
    <x v="13"/>
    <s v="Chromcraft Bull-Nose Wood Round Conference Table Top, Wood Base"/>
    <n v="653.54999999999995"/>
    <n v="3"/>
    <n v="111.1"/>
  </r>
  <r>
    <d v="2015-11-16T00:00:00"/>
    <x v="1"/>
    <x v="10"/>
    <x v="252"/>
    <x v="34"/>
    <x v="1"/>
    <x v="13"/>
    <s v="Bretford CR4500 Series Slim Rectangular Table"/>
    <n v="696.42"/>
    <n v="2"/>
    <n v="160.18"/>
  </r>
  <r>
    <d v="2015-11-16T00:00:00"/>
    <x v="1"/>
    <x v="10"/>
    <x v="252"/>
    <x v="34"/>
    <x v="2"/>
    <x v="6"/>
    <s v="Jabra BIZ 2300 Duo QD Duo Corded Headset"/>
    <n v="304.77999999999997"/>
    <n v="3"/>
    <n v="22.86"/>
  </r>
  <r>
    <d v="2015-11-16T00:00:00"/>
    <x v="1"/>
    <x v="10"/>
    <x v="91"/>
    <x v="1"/>
    <x v="0"/>
    <x v="2"/>
    <s v="Neat Ideas Personal Hanging Folder Files, Black"/>
    <n v="21.49"/>
    <n v="2"/>
    <n v="1.61"/>
  </r>
  <r>
    <d v="2015-11-16T00:00:00"/>
    <x v="1"/>
    <x v="10"/>
    <x v="91"/>
    <x v="1"/>
    <x v="2"/>
    <x v="6"/>
    <s v="HTC One"/>
    <n v="239.98"/>
    <n v="3"/>
    <s v="27"/>
  </r>
  <r>
    <d v="2015-11-16T00:00:00"/>
    <x v="1"/>
    <x v="10"/>
    <x v="91"/>
    <x v="1"/>
    <x v="1"/>
    <x v="8"/>
    <s v="Howard Miller 11-1/2&quot; Diameter Brentwood Wall Clock"/>
    <n v="34.5"/>
    <n v="2"/>
    <n v="-15.53"/>
  </r>
  <r>
    <d v="2015-11-16T00:00:00"/>
    <x v="1"/>
    <x v="10"/>
    <x v="130"/>
    <x v="3"/>
    <x v="0"/>
    <x v="1"/>
    <s v="Avery 51"/>
    <n v="18.899999999999999"/>
    <n v="3"/>
    <n v="8.69"/>
  </r>
  <r>
    <d v="2015-11-17T00:00:00"/>
    <x v="1"/>
    <x v="10"/>
    <x v="714"/>
    <x v="1"/>
    <x v="0"/>
    <x v="14"/>
    <s v="Acme Box Cutter Scissors"/>
    <n v="40.92"/>
    <n v="5"/>
    <n v="3.07"/>
  </r>
  <r>
    <d v="2015-11-17T00:00:00"/>
    <x v="1"/>
    <x v="10"/>
    <x v="267"/>
    <x v="3"/>
    <x v="2"/>
    <x v="6"/>
    <s v="RCA ViSYS 25825 Wireless digital phone"/>
    <n v="415.97"/>
    <n v="4"/>
    <s v="52"/>
  </r>
  <r>
    <d v="2015-11-17T00:00:00"/>
    <x v="1"/>
    <x v="10"/>
    <x v="267"/>
    <x v="3"/>
    <x v="0"/>
    <x v="2"/>
    <s v="Carina Media Storage Towers in Natural &amp; Black"/>
    <n v="304.89999999999998"/>
    <n v="5"/>
    <n v="6.1"/>
  </r>
  <r>
    <d v="2015-11-17T00:00:00"/>
    <x v="1"/>
    <x v="10"/>
    <x v="267"/>
    <x v="3"/>
    <x v="1"/>
    <x v="8"/>
    <s v="DAX Contemporary Wood Frame with Silver Metal Mat, Desktop, 11 x 14 Size"/>
    <n v="80.959999999999994"/>
    <n v="4"/>
    <n v="29.15"/>
  </r>
  <r>
    <d v="2015-11-17T00:00:00"/>
    <x v="1"/>
    <x v="10"/>
    <x v="267"/>
    <x v="3"/>
    <x v="0"/>
    <x v="2"/>
    <s v="Fellowes Recycled Storage Drawers"/>
    <n v="777.21"/>
    <n v="7"/>
    <n v="54.4"/>
  </r>
  <r>
    <d v="2015-11-17T00:00:00"/>
    <x v="1"/>
    <x v="10"/>
    <x v="267"/>
    <x v="3"/>
    <x v="0"/>
    <x v="0"/>
    <s v="Xerox 203"/>
    <n v="32.4"/>
    <n v="5"/>
    <n v="15.55"/>
  </r>
  <r>
    <d v="2015-11-17T00:00:00"/>
    <x v="1"/>
    <x v="10"/>
    <x v="267"/>
    <x v="3"/>
    <x v="1"/>
    <x v="5"/>
    <s v="Office Star - Contemporary Swivel Chair with Padded Adjustable Arms and Flex Back"/>
    <n v="225.57"/>
    <n v="2"/>
    <n v="2.82"/>
  </r>
  <r>
    <d v="2015-11-17T00:00:00"/>
    <x v="1"/>
    <x v="10"/>
    <x v="267"/>
    <x v="3"/>
    <x v="1"/>
    <x v="8"/>
    <s v="Advantus Panel Wall Certificate Holder - 8.5x11"/>
    <n v="36.6"/>
    <n v="3"/>
    <n v="15.37"/>
  </r>
  <r>
    <d v="2015-11-17T00:00:00"/>
    <x v="1"/>
    <x v="10"/>
    <x v="266"/>
    <x v="39"/>
    <x v="0"/>
    <x v="2"/>
    <s v="Tennsco Stur-D-Stor Boltless Shelving, 5 Shelves, 24&quot; Deep, Sand"/>
    <n v="541.24"/>
    <n v="4"/>
    <n v="5.41"/>
  </r>
  <r>
    <d v="2015-11-17T00:00:00"/>
    <x v="1"/>
    <x v="10"/>
    <x v="266"/>
    <x v="39"/>
    <x v="0"/>
    <x v="0"/>
    <s v="Easy-staple paper"/>
    <n v="106.32"/>
    <n v="3"/>
    <n v="49.97"/>
  </r>
  <r>
    <d v="2015-11-17T00:00:00"/>
    <x v="1"/>
    <x v="10"/>
    <x v="266"/>
    <x v="39"/>
    <x v="1"/>
    <x v="5"/>
    <s v="Hon Olson Stacker Chairs"/>
    <n v="1323.9"/>
    <n v="5"/>
    <n v="383.93"/>
  </r>
  <r>
    <d v="2015-11-19T00:00:00"/>
    <x v="1"/>
    <x v="10"/>
    <x v="529"/>
    <x v="22"/>
    <x v="1"/>
    <x v="8"/>
    <s v="Tenex V2T-RE Standard Weight Series Chair Mat, 45&quot; x 53&quot;, Lip 25&quot; x 12&quot;"/>
    <n v="141.96"/>
    <n v="2"/>
    <n v="22.71"/>
  </r>
  <r>
    <d v="2015-11-19T00:00:00"/>
    <x v="1"/>
    <x v="10"/>
    <x v="166"/>
    <x v="17"/>
    <x v="0"/>
    <x v="12"/>
    <s v="Hoover Commercial Soft Guard Upright Vacuum And Disposable Filtration Bags"/>
    <n v="31.08"/>
    <n v="4"/>
    <n v="8.39"/>
  </r>
  <r>
    <d v="2015-11-19T00:00:00"/>
    <x v="1"/>
    <x v="10"/>
    <x v="375"/>
    <x v="20"/>
    <x v="0"/>
    <x v="3"/>
    <s v="Accohide Poly Flexible Ring Binders"/>
    <n v="5.98"/>
    <n v="2"/>
    <n v="2.2400000000000002"/>
  </r>
  <r>
    <d v="2015-11-19T00:00:00"/>
    <x v="1"/>
    <x v="10"/>
    <x v="375"/>
    <x v="20"/>
    <x v="2"/>
    <x v="6"/>
    <s v="Aastra 6757i CT Wireless VoIP phone"/>
    <n v="861.76"/>
    <n v="4"/>
    <n v="249.91"/>
  </r>
  <r>
    <d v="2015-11-20T00:00:00"/>
    <x v="1"/>
    <x v="10"/>
    <x v="291"/>
    <x v="20"/>
    <x v="0"/>
    <x v="4"/>
    <s v="Boston 19500 Mighty Mite Electric Pencil Sharpener"/>
    <n v="60.45"/>
    <n v="3"/>
    <n v="16.32"/>
  </r>
  <r>
    <d v="2015-11-20T00:00:00"/>
    <x v="1"/>
    <x v="10"/>
    <x v="291"/>
    <x v="20"/>
    <x v="0"/>
    <x v="4"/>
    <s v="Newell 335"/>
    <n v="11.52"/>
    <n v="4"/>
    <n v="3.34"/>
  </r>
  <r>
    <d v="2015-11-20T00:00:00"/>
    <x v="1"/>
    <x v="10"/>
    <x v="291"/>
    <x v="20"/>
    <x v="1"/>
    <x v="11"/>
    <s v="O'Sullivan 3-Shelf Heavy-Duty Bookcases"/>
    <n v="186.05"/>
    <n v="4"/>
    <n v="9.3000000000000007"/>
  </r>
  <r>
    <d v="2015-11-20T00:00:00"/>
    <x v="1"/>
    <x v="10"/>
    <x v="659"/>
    <x v="3"/>
    <x v="0"/>
    <x v="4"/>
    <s v="Newell 333"/>
    <n v="19.46"/>
    <n v="7"/>
    <n v="5.0599999999999996"/>
  </r>
  <r>
    <d v="2015-11-20T00:00:00"/>
    <x v="1"/>
    <x v="10"/>
    <x v="275"/>
    <x v="20"/>
    <x v="0"/>
    <x v="0"/>
    <s v="Message Book, Phone, Wirebound Standard Line Memo, 2 3/4&quot; X 5&quot;"/>
    <n v="19.649999999999999"/>
    <n v="3"/>
    <n v="9.0399999999999991"/>
  </r>
  <r>
    <d v="2015-11-20T00:00:00"/>
    <x v="1"/>
    <x v="10"/>
    <x v="164"/>
    <x v="3"/>
    <x v="2"/>
    <x v="6"/>
    <s v="Gear Head AU3700S Headset"/>
    <n v="72.739999999999995"/>
    <n v="7"/>
    <n v="-15.46"/>
  </r>
  <r>
    <d v="2015-11-20T00:00:00"/>
    <x v="1"/>
    <x v="10"/>
    <x v="164"/>
    <x v="3"/>
    <x v="1"/>
    <x v="5"/>
    <s v="Safco Contoured Stacking Chairs"/>
    <n v="572.16"/>
    <n v="3"/>
    <n v="35.76"/>
  </r>
  <r>
    <d v="2015-11-20T00:00:00"/>
    <x v="1"/>
    <x v="10"/>
    <x v="715"/>
    <x v="3"/>
    <x v="0"/>
    <x v="3"/>
    <s v="Cardinal Poly Pocket Divider Pockets for Ring Binders"/>
    <n v="24.19"/>
    <n v="9"/>
    <n v="7.56"/>
  </r>
  <r>
    <d v="2015-11-20T00:00:00"/>
    <x v="1"/>
    <x v="10"/>
    <x v="716"/>
    <x v="22"/>
    <x v="0"/>
    <x v="4"/>
    <s v="Newell 334"/>
    <n v="119.04"/>
    <n v="6"/>
    <n v="30.95"/>
  </r>
  <r>
    <d v="2015-11-20T00:00:00"/>
    <x v="1"/>
    <x v="10"/>
    <x v="716"/>
    <x v="22"/>
    <x v="1"/>
    <x v="8"/>
    <s v="Eldon Expressions Wood Desk Accessories, Oak"/>
    <n v="22.14"/>
    <n v="3"/>
    <n v="6.42"/>
  </r>
  <r>
    <d v="2015-11-20T00:00:00"/>
    <x v="1"/>
    <x v="10"/>
    <x v="716"/>
    <x v="22"/>
    <x v="2"/>
    <x v="9"/>
    <s v="AmazonBasics 3-Button USB Wired Mouse"/>
    <n v="13.98"/>
    <n v="2"/>
    <n v="6.01"/>
  </r>
  <r>
    <d v="2015-11-20T00:00:00"/>
    <x v="1"/>
    <x v="10"/>
    <x v="295"/>
    <x v="10"/>
    <x v="1"/>
    <x v="8"/>
    <s v="Ultra Commercial Grade Dual Valve Door Closer"/>
    <n v="63.82"/>
    <n v="2"/>
    <n v="9.57"/>
  </r>
  <r>
    <d v="2015-11-20T00:00:00"/>
    <x v="1"/>
    <x v="10"/>
    <x v="295"/>
    <x v="10"/>
    <x v="0"/>
    <x v="2"/>
    <s v="Belkin 19&quot; Center-Weighted Shelf, Gray"/>
    <n v="141.55000000000001"/>
    <n v="3"/>
    <n v="-26.54"/>
  </r>
  <r>
    <d v="2015-11-20T00:00:00"/>
    <x v="1"/>
    <x v="10"/>
    <x v="271"/>
    <x v="0"/>
    <x v="2"/>
    <x v="15"/>
    <s v="NeatDesk Desktop Scanner &amp; Digital Filing System"/>
    <n v="479.99"/>
    <n v="2"/>
    <s v="56"/>
  </r>
  <r>
    <d v="2015-11-20T00:00:00"/>
    <x v="1"/>
    <x v="10"/>
    <x v="567"/>
    <x v="16"/>
    <x v="0"/>
    <x v="3"/>
    <s v="Wilson Jones Turn Tabs Binder Tool for Ring Binders"/>
    <n v="7.23"/>
    <n v="5"/>
    <n v="-5.78"/>
  </r>
  <r>
    <d v="2015-11-20T00:00:00"/>
    <x v="1"/>
    <x v="10"/>
    <x v="567"/>
    <x v="16"/>
    <x v="0"/>
    <x v="2"/>
    <s v="Crate-A-Files"/>
    <n v="17.440000000000001"/>
    <n v="2"/>
    <n v="1.31"/>
  </r>
  <r>
    <d v="2015-11-20T00:00:00"/>
    <x v="1"/>
    <x v="10"/>
    <x v="567"/>
    <x v="16"/>
    <x v="0"/>
    <x v="3"/>
    <s v="Ibico Laser Imprintable Binding System Covers"/>
    <n v="62.88"/>
    <n v="4"/>
    <n v="-50.3"/>
  </r>
  <r>
    <d v="2015-11-20T00:00:00"/>
    <x v="1"/>
    <x v="10"/>
    <x v="567"/>
    <x v="16"/>
    <x v="1"/>
    <x v="11"/>
    <s v="O'Sullivan Living Dimensions 2-Shelf Bookcases"/>
    <n v="290.35000000000002"/>
    <n v="3"/>
    <n v="-36.29"/>
  </r>
  <r>
    <d v="2015-11-20T00:00:00"/>
    <x v="1"/>
    <x v="10"/>
    <x v="1"/>
    <x v="2"/>
    <x v="1"/>
    <x v="5"/>
    <s v="Global High-Back Leather Tilter, Burgundy"/>
    <n v="344.37"/>
    <n v="4"/>
    <n v="-93.47"/>
  </r>
  <r>
    <d v="2015-11-20T00:00:00"/>
    <x v="1"/>
    <x v="10"/>
    <x v="147"/>
    <x v="26"/>
    <x v="0"/>
    <x v="3"/>
    <s v="Wilson Jones Custom Binder Spines &amp; Labels"/>
    <n v="4.9000000000000004"/>
    <n v="3"/>
    <n v="-3.43"/>
  </r>
  <r>
    <d v="2015-11-20T00:00:00"/>
    <x v="1"/>
    <x v="10"/>
    <x v="147"/>
    <x v="26"/>
    <x v="1"/>
    <x v="11"/>
    <s v="Sauder Barrister Bookcases"/>
    <n v="145.76"/>
    <n v="6"/>
    <n v="-247.8"/>
  </r>
  <r>
    <d v="2015-11-20T00:00:00"/>
    <x v="1"/>
    <x v="10"/>
    <x v="147"/>
    <x v="26"/>
    <x v="0"/>
    <x v="3"/>
    <s v="Wilson Jones 14 Line Acrylic Coated Pressboard Data Binders"/>
    <n v="9.61"/>
    <n v="6"/>
    <n v="-7.37"/>
  </r>
  <r>
    <d v="2015-11-20T00:00:00"/>
    <x v="1"/>
    <x v="10"/>
    <x v="10"/>
    <x v="3"/>
    <x v="0"/>
    <x v="3"/>
    <s v="Performers Binder/Pad Holder, Black"/>
    <n v="89.7"/>
    <n v="4"/>
    <n v="33.64"/>
  </r>
  <r>
    <d v="2015-11-20T00:00:00"/>
    <x v="1"/>
    <x v="10"/>
    <x v="10"/>
    <x v="3"/>
    <x v="0"/>
    <x v="1"/>
    <s v="Avery 485"/>
    <n v="50.12"/>
    <n v="4"/>
    <n v="23.56"/>
  </r>
  <r>
    <d v="2015-11-20T00:00:00"/>
    <x v="1"/>
    <x v="10"/>
    <x v="439"/>
    <x v="3"/>
    <x v="1"/>
    <x v="8"/>
    <s v="Dana Swing-Arm Lamps"/>
    <n v="32.04"/>
    <n v="3"/>
    <n v="8.01"/>
  </r>
  <r>
    <d v="2015-11-21T00:00:00"/>
    <x v="1"/>
    <x v="10"/>
    <x v="264"/>
    <x v="10"/>
    <x v="1"/>
    <x v="5"/>
    <s v="Padded Folding Chairs, Black, 4/Carton"/>
    <n v="396.8"/>
    <n v="7"/>
    <n v="-11.34"/>
  </r>
  <r>
    <d v="2015-11-21T00:00:00"/>
    <x v="1"/>
    <x v="10"/>
    <x v="264"/>
    <x v="10"/>
    <x v="0"/>
    <x v="14"/>
    <s v="Acme Rosewood Handle Letter Opener"/>
    <n v="15.88"/>
    <n v="5"/>
    <n v="-3.77"/>
  </r>
  <r>
    <d v="2015-11-21T00:00:00"/>
    <x v="1"/>
    <x v="10"/>
    <x v="262"/>
    <x v="17"/>
    <x v="1"/>
    <x v="11"/>
    <s v="Hon Metal Bookcases, Putty"/>
    <n v="141.96"/>
    <n v="2"/>
    <n v="41.17"/>
  </r>
  <r>
    <d v="2015-11-21T00:00:00"/>
    <x v="1"/>
    <x v="10"/>
    <x v="262"/>
    <x v="17"/>
    <x v="0"/>
    <x v="3"/>
    <s v="Square Ring Data Binders, Rigid 75 Pt. Covers, 11&quot; x 14-7/8&quot;"/>
    <n v="66.05"/>
    <n v="4"/>
    <n v="23.12"/>
  </r>
  <r>
    <d v="2015-11-21T00:00:00"/>
    <x v="1"/>
    <x v="10"/>
    <x v="27"/>
    <x v="0"/>
    <x v="1"/>
    <x v="11"/>
    <s v="O'Sullivan Manor Hill 2-Door Library in Brianna Oak"/>
    <n v="246.13"/>
    <n v="2"/>
    <n v="-76.010000000000005"/>
  </r>
  <r>
    <d v="2015-11-21T00:00:00"/>
    <x v="1"/>
    <x v="10"/>
    <x v="27"/>
    <x v="0"/>
    <x v="0"/>
    <x v="1"/>
    <s v="Self-Adhesive Address Labels for Typewriters by Universal"/>
    <n v="11.7"/>
    <n v="2"/>
    <n v="3.95"/>
  </r>
  <r>
    <d v="2015-11-21T00:00:00"/>
    <x v="1"/>
    <x v="10"/>
    <x v="27"/>
    <x v="0"/>
    <x v="2"/>
    <x v="16"/>
    <s v="Sharp 1540cs Digital Laser Copier"/>
    <n v="439.99"/>
    <n v="1"/>
    <s v="165"/>
  </r>
  <r>
    <d v="2015-11-21T00:00:00"/>
    <x v="1"/>
    <x v="10"/>
    <x v="268"/>
    <x v="18"/>
    <x v="0"/>
    <x v="4"/>
    <s v="Crayola Anti Dust Chalk, 12/Pack"/>
    <n v="10.92"/>
    <n v="6"/>
    <n v="4.91"/>
  </r>
  <r>
    <d v="2015-11-21T00:00:00"/>
    <x v="1"/>
    <x v="10"/>
    <x v="268"/>
    <x v="18"/>
    <x v="2"/>
    <x v="15"/>
    <s v="Ricoh - Ink Collector Unit for GX3000 Series Printers"/>
    <n v="83.9"/>
    <n v="2"/>
    <n v="22.65"/>
  </r>
  <r>
    <d v="2015-11-21T00:00:00"/>
    <x v="1"/>
    <x v="10"/>
    <x v="268"/>
    <x v="18"/>
    <x v="0"/>
    <x v="12"/>
    <s v="Hoover Replacement Belts For Soft Guard &amp; Commercial Ltweight Upright Vacs, 2/Pk"/>
    <n v="19.75"/>
    <n v="5"/>
    <n v="5.14"/>
  </r>
  <r>
    <d v="2015-11-21T00:00:00"/>
    <x v="1"/>
    <x v="10"/>
    <x v="268"/>
    <x v="18"/>
    <x v="2"/>
    <x v="9"/>
    <s v="Imation Bio 2GB USB Flash Drive Imation Corp"/>
    <n v="393.54"/>
    <n v="3"/>
    <n v="165.29"/>
  </r>
  <r>
    <d v="2015-11-21T00:00:00"/>
    <x v="1"/>
    <x v="10"/>
    <x v="673"/>
    <x v="12"/>
    <x v="0"/>
    <x v="12"/>
    <s v="Fellowes Command Center 5-outlet power strip"/>
    <n v="325.63"/>
    <n v="6"/>
    <n v="28.49"/>
  </r>
  <r>
    <d v="2015-11-21T00:00:00"/>
    <x v="1"/>
    <x v="10"/>
    <x v="673"/>
    <x v="12"/>
    <x v="2"/>
    <x v="9"/>
    <s v="Belkin Standard 104 key USB Keyboard"/>
    <n v="23.34"/>
    <n v="2"/>
    <n v="-1.46"/>
  </r>
  <r>
    <d v="2015-11-21T00:00:00"/>
    <x v="1"/>
    <x v="10"/>
    <x v="673"/>
    <x v="12"/>
    <x v="0"/>
    <x v="1"/>
    <s v="Avery 506"/>
    <n v="16.52"/>
    <n v="5"/>
    <n v="5.37"/>
  </r>
  <r>
    <d v="2015-11-21T00:00:00"/>
    <x v="1"/>
    <x v="10"/>
    <x v="228"/>
    <x v="2"/>
    <x v="1"/>
    <x v="13"/>
    <s v="Bevis Oval Conference Table, Walnut"/>
    <n v="1252.7"/>
    <n v="8"/>
    <n v="-480.2"/>
  </r>
  <r>
    <d v="2015-11-21T00:00:00"/>
    <x v="1"/>
    <x v="10"/>
    <x v="228"/>
    <x v="2"/>
    <x v="2"/>
    <x v="6"/>
    <s v="Logitech B530 USB Headset - headset - Full size, Binaural"/>
    <n v="110.97"/>
    <n v="5"/>
    <n v="-24.04"/>
  </r>
  <r>
    <d v="2015-11-21T00:00:00"/>
    <x v="1"/>
    <x v="10"/>
    <x v="653"/>
    <x v="0"/>
    <x v="0"/>
    <x v="4"/>
    <s v="Eldon Spacemaker Box, Quick-Snap Lid, Clear"/>
    <n v="5.34"/>
    <n v="2"/>
    <n v="0.73"/>
  </r>
  <r>
    <d v="2015-11-21T00:00:00"/>
    <x v="1"/>
    <x v="10"/>
    <x v="653"/>
    <x v="0"/>
    <x v="0"/>
    <x v="3"/>
    <s v="Storex DuraTech Recycled Plastic Frosted Binders"/>
    <n v="1.7"/>
    <n v="2"/>
    <n v="-2.54"/>
  </r>
  <r>
    <d v="2015-11-21T00:00:00"/>
    <x v="1"/>
    <x v="10"/>
    <x v="653"/>
    <x v="0"/>
    <x v="0"/>
    <x v="12"/>
    <s v="Kensington 6 Outlet SmartSocket Surge Protector"/>
    <n v="24.59"/>
    <n v="3"/>
    <n v="-67.62"/>
  </r>
  <r>
    <d v="2015-11-21T00:00:00"/>
    <x v="1"/>
    <x v="10"/>
    <x v="653"/>
    <x v="0"/>
    <x v="0"/>
    <x v="3"/>
    <s v="Cardinal Hold-It CD Pocket"/>
    <n v="7.98"/>
    <n v="5"/>
    <n v="-13.17"/>
  </r>
  <r>
    <d v="2015-11-21T00:00:00"/>
    <x v="1"/>
    <x v="10"/>
    <x v="209"/>
    <x v="25"/>
    <x v="1"/>
    <x v="8"/>
    <s v="Executive Impressions 14&quot; Two-Color Numerals Wall Clock"/>
    <n v="18.18"/>
    <n v="1"/>
    <n v="4.7699999999999996"/>
  </r>
  <r>
    <d v="2015-11-22T00:00:00"/>
    <x v="1"/>
    <x v="10"/>
    <x v="187"/>
    <x v="0"/>
    <x v="0"/>
    <x v="12"/>
    <s v="Holmes Replacement Filter for HEPA Air Cleaner, Very Large Room, HEPA Filter"/>
    <n v="68.81"/>
    <n v="5"/>
    <n v="-123.86"/>
  </r>
  <r>
    <d v="2015-11-22T00:00:00"/>
    <x v="1"/>
    <x v="10"/>
    <x v="187"/>
    <x v="0"/>
    <x v="0"/>
    <x v="3"/>
    <s v="Storex DuraTech Recycled Plastic Frosted Binders"/>
    <n v="2.54"/>
    <n v="3"/>
    <n v="-3.82"/>
  </r>
  <r>
    <d v="2015-11-22T00:00:00"/>
    <x v="1"/>
    <x v="10"/>
    <x v="576"/>
    <x v="2"/>
    <x v="0"/>
    <x v="3"/>
    <s v="GBC Durable Plastic Covers"/>
    <n v="11.61"/>
    <n v="2"/>
    <n v="-9.2899999999999991"/>
  </r>
  <r>
    <d v="2015-11-22T00:00:00"/>
    <x v="1"/>
    <x v="10"/>
    <x v="690"/>
    <x v="0"/>
    <x v="1"/>
    <x v="13"/>
    <s v="Hon 2111 Invitation Series Straight Table"/>
    <n v="206.96"/>
    <n v="2"/>
    <n v="-32.520000000000003"/>
  </r>
  <r>
    <d v="2015-11-22T00:00:00"/>
    <x v="1"/>
    <x v="10"/>
    <x v="539"/>
    <x v="32"/>
    <x v="0"/>
    <x v="0"/>
    <s v="Xerox 1970"/>
    <n v="14.94"/>
    <n v="3"/>
    <n v="7.02"/>
  </r>
  <r>
    <d v="2015-11-22T00:00:00"/>
    <x v="1"/>
    <x v="10"/>
    <x v="64"/>
    <x v="0"/>
    <x v="2"/>
    <x v="9"/>
    <s v="SanDisk Cruzer 8 GB USB Flash Drive"/>
    <n v="27.17"/>
    <n v="4"/>
    <n v="-1.36"/>
  </r>
  <r>
    <d v="2015-11-22T00:00:00"/>
    <x v="1"/>
    <x v="10"/>
    <x v="387"/>
    <x v="15"/>
    <x v="0"/>
    <x v="3"/>
    <s v="Acco Pressboard Covers with Storage Hooks, 14 7/8&quot; x 11&quot;, Light Blue"/>
    <n v="2.95"/>
    <n v="2"/>
    <n v="-2.06"/>
  </r>
  <r>
    <d v="2015-11-22T00:00:00"/>
    <x v="1"/>
    <x v="10"/>
    <x v="387"/>
    <x v="15"/>
    <x v="0"/>
    <x v="7"/>
    <s v="Vinyl Coated Wire Paper Clips in Organizer Box, 800/Box"/>
    <n v="55.1"/>
    <n v="6"/>
    <n v="18.600000000000001"/>
  </r>
  <r>
    <d v="2015-11-22T00:00:00"/>
    <x v="1"/>
    <x v="10"/>
    <x v="534"/>
    <x v="3"/>
    <x v="0"/>
    <x v="0"/>
    <s v="Xerox 1887"/>
    <n v="37.94"/>
    <n v="2"/>
    <n v="18.21"/>
  </r>
  <r>
    <d v="2015-11-22T00:00:00"/>
    <x v="1"/>
    <x v="10"/>
    <x v="534"/>
    <x v="3"/>
    <x v="0"/>
    <x v="0"/>
    <s v="Xerox 1971"/>
    <n v="42.8"/>
    <n v="10"/>
    <n v="19.260000000000002"/>
  </r>
  <r>
    <d v="2015-11-22T00:00:00"/>
    <x v="1"/>
    <x v="10"/>
    <x v="534"/>
    <x v="3"/>
    <x v="0"/>
    <x v="2"/>
    <s v="Personal Folder Holder, Ebony"/>
    <n v="33.630000000000003"/>
    <n v="3"/>
    <n v="10.09"/>
  </r>
  <r>
    <d v="2015-11-22T00:00:00"/>
    <x v="1"/>
    <x v="10"/>
    <x v="248"/>
    <x v="16"/>
    <x v="2"/>
    <x v="15"/>
    <s v="Texas Instruments TI-34 Scientific Calculator"/>
    <n v="32.99"/>
    <n v="3"/>
    <n v="-1.98"/>
  </r>
  <r>
    <d v="2015-11-22T00:00:00"/>
    <x v="1"/>
    <x v="10"/>
    <x v="198"/>
    <x v="32"/>
    <x v="0"/>
    <x v="4"/>
    <s v="Newell 341"/>
    <n v="17.12"/>
    <n v="4"/>
    <n v="4.96"/>
  </r>
  <r>
    <d v="2015-11-22T00:00:00"/>
    <x v="1"/>
    <x v="10"/>
    <x v="198"/>
    <x v="32"/>
    <x v="0"/>
    <x v="0"/>
    <s v="Xerox 1936"/>
    <n v="59.94"/>
    <n v="3"/>
    <n v="28.17"/>
  </r>
  <r>
    <d v="2015-11-23T00:00:00"/>
    <x v="1"/>
    <x v="10"/>
    <x v="668"/>
    <x v="0"/>
    <x v="0"/>
    <x v="0"/>
    <s v="Xerox 1915"/>
    <n v="335.52"/>
    <n v="4"/>
    <n v="117.43"/>
  </r>
  <r>
    <d v="2015-11-23T00:00:00"/>
    <x v="1"/>
    <x v="10"/>
    <x v="668"/>
    <x v="0"/>
    <x v="0"/>
    <x v="3"/>
    <s v="GBC Recycled Regency Composition Covers"/>
    <n v="23.91"/>
    <n v="2"/>
    <n v="-40.65"/>
  </r>
  <r>
    <d v="2015-11-23T00:00:00"/>
    <x v="1"/>
    <x v="10"/>
    <x v="668"/>
    <x v="0"/>
    <x v="0"/>
    <x v="2"/>
    <s v="Tenex Personal Self-Stacking Standard File Box, Black/Gray"/>
    <n v="27.06"/>
    <n v="2"/>
    <n v="2.37"/>
  </r>
  <r>
    <d v="2015-11-23T00:00:00"/>
    <x v="1"/>
    <x v="10"/>
    <x v="372"/>
    <x v="23"/>
    <x v="0"/>
    <x v="12"/>
    <s v="Sanyo Counter Height Refrigerator with Crisper, 3.6 Cubic Foot, Stainless Steel/Black"/>
    <n v="2625.12"/>
    <n v="8"/>
    <n v="735.03"/>
  </r>
  <r>
    <d v="2015-11-23T00:00:00"/>
    <x v="1"/>
    <x v="10"/>
    <x v="372"/>
    <x v="23"/>
    <x v="0"/>
    <x v="4"/>
    <s v="Newell 315"/>
    <n v="17.940000000000001"/>
    <n v="3"/>
    <n v="4.49"/>
  </r>
  <r>
    <d v="2015-11-23T00:00:00"/>
    <x v="1"/>
    <x v="10"/>
    <x v="517"/>
    <x v="7"/>
    <x v="2"/>
    <x v="6"/>
    <s v="Nortel Meridian M3904 Professional Digital phone"/>
    <n v="307.98"/>
    <n v="2"/>
    <n v="89.31"/>
  </r>
  <r>
    <d v="2015-11-23T00:00:00"/>
    <x v="1"/>
    <x v="10"/>
    <x v="517"/>
    <x v="7"/>
    <x v="0"/>
    <x v="0"/>
    <s v="1/4 Fold Party Design Invitations &amp; White Envelopes, 24 8-1/2&quot; X 11&quot; Cards, 25 Env./Pack"/>
    <n v="44.1"/>
    <n v="6"/>
    <n v="20.73"/>
  </r>
  <r>
    <d v="2015-11-23T00:00:00"/>
    <x v="1"/>
    <x v="10"/>
    <x v="517"/>
    <x v="7"/>
    <x v="0"/>
    <x v="4"/>
    <s v="Sanford Colorific Eraseable Coloring Pencils, 12 Count"/>
    <n v="13.12"/>
    <n v="4"/>
    <n v="5.64"/>
  </r>
  <r>
    <d v="2015-11-23T00:00:00"/>
    <x v="1"/>
    <x v="10"/>
    <x v="517"/>
    <x v="7"/>
    <x v="0"/>
    <x v="10"/>
    <s v="Staple envelope"/>
    <n v="16.559999999999999"/>
    <n v="2"/>
    <n v="7.78"/>
  </r>
  <r>
    <d v="2015-11-23T00:00:00"/>
    <x v="1"/>
    <x v="10"/>
    <x v="517"/>
    <x v="7"/>
    <x v="0"/>
    <x v="0"/>
    <s v="Xerox 226"/>
    <n v="38.880000000000003"/>
    <n v="6"/>
    <n v="18.66"/>
  </r>
  <r>
    <d v="2015-11-24T00:00:00"/>
    <x v="1"/>
    <x v="10"/>
    <x v="111"/>
    <x v="3"/>
    <x v="2"/>
    <x v="9"/>
    <s v="Verbatim 25 GB 6x Blu-ray Single Layer Recordable Disc, 3/Pack"/>
    <n v="13.98"/>
    <n v="2"/>
    <n v="6.15"/>
  </r>
  <r>
    <d v="2015-11-24T00:00:00"/>
    <x v="1"/>
    <x v="10"/>
    <x v="111"/>
    <x v="3"/>
    <x v="0"/>
    <x v="3"/>
    <s v="Acco PRESSTEX Data Binder with Storage Hooks, Dark Blue, 14 7/8&quot; X 11&quot;"/>
    <n v="25.82"/>
    <n v="6"/>
    <n v="9.36"/>
  </r>
  <r>
    <d v="2015-11-24T00:00:00"/>
    <x v="1"/>
    <x v="10"/>
    <x v="111"/>
    <x v="3"/>
    <x v="0"/>
    <x v="0"/>
    <s v="Xerox 1943"/>
    <n v="146.72999999999999"/>
    <n v="3"/>
    <n v="68.959999999999994"/>
  </r>
  <r>
    <d v="2015-11-24T00:00:00"/>
    <x v="1"/>
    <x v="10"/>
    <x v="111"/>
    <x v="3"/>
    <x v="1"/>
    <x v="8"/>
    <s v="Luxo Economy Swing Arm Lamp"/>
    <n v="79.760000000000005"/>
    <n v="4"/>
    <n v="22.33"/>
  </r>
  <r>
    <d v="2015-11-24T00:00:00"/>
    <x v="1"/>
    <x v="10"/>
    <x v="0"/>
    <x v="3"/>
    <x v="0"/>
    <x v="0"/>
    <s v="Xerox 1919"/>
    <n v="368.91"/>
    <n v="9"/>
    <n v="180.77"/>
  </r>
  <r>
    <d v="2015-11-24T00:00:00"/>
    <x v="1"/>
    <x v="10"/>
    <x v="0"/>
    <x v="3"/>
    <x v="0"/>
    <x v="4"/>
    <s v="Prang Colored Pencils"/>
    <n v="14.7"/>
    <n v="5"/>
    <n v="6.62"/>
  </r>
  <r>
    <d v="2015-11-24T00:00:00"/>
    <x v="1"/>
    <x v="10"/>
    <x v="18"/>
    <x v="3"/>
    <x v="0"/>
    <x v="3"/>
    <s v="Avery Reinforcements for Hole-Punch Pages"/>
    <n v="3.17"/>
    <n v="2"/>
    <n v="0.99"/>
  </r>
  <r>
    <d v="2015-11-24T00:00:00"/>
    <x v="1"/>
    <x v="10"/>
    <x v="18"/>
    <x v="3"/>
    <x v="0"/>
    <x v="0"/>
    <s v="Xerox 225"/>
    <n v="19.440000000000001"/>
    <n v="3"/>
    <n v="9.33"/>
  </r>
  <r>
    <d v="2015-11-24T00:00:00"/>
    <x v="1"/>
    <x v="10"/>
    <x v="18"/>
    <x v="3"/>
    <x v="0"/>
    <x v="2"/>
    <s v="Fellowes Bankers Box Staxonsteel Drawer File/Stacking System"/>
    <n v="454.86"/>
    <n v="7"/>
    <n v="54.58"/>
  </r>
  <r>
    <d v="2015-11-24T00:00:00"/>
    <x v="1"/>
    <x v="10"/>
    <x v="18"/>
    <x v="3"/>
    <x v="0"/>
    <x v="3"/>
    <s v="Avery Premier Heavy-Duty Binder with Round Locking Rings"/>
    <n v="91.39"/>
    <n v="8"/>
    <n v="29.7"/>
  </r>
  <r>
    <d v="2015-11-25T00:00:00"/>
    <x v="1"/>
    <x v="10"/>
    <x v="394"/>
    <x v="25"/>
    <x v="0"/>
    <x v="4"/>
    <s v="Newell 349"/>
    <n v="13.12"/>
    <n v="5"/>
    <n v="1.48"/>
  </r>
  <r>
    <d v="2015-11-26T00:00:00"/>
    <x v="1"/>
    <x v="10"/>
    <x v="133"/>
    <x v="32"/>
    <x v="0"/>
    <x v="3"/>
    <s v="Pressboard Covers with Storage Hooks, 9 1/2&quot; x 11&quot;, Light Blue"/>
    <n v="14.73"/>
    <n v="3"/>
    <n v="6.92"/>
  </r>
  <r>
    <d v="2015-11-26T00:00:00"/>
    <x v="1"/>
    <x v="10"/>
    <x v="133"/>
    <x v="32"/>
    <x v="0"/>
    <x v="2"/>
    <s v="Tennsco Lockers, Sand"/>
    <n v="104.9"/>
    <n v="5"/>
    <n v="25.18"/>
  </r>
  <r>
    <d v="2015-11-26T00:00:00"/>
    <x v="1"/>
    <x v="10"/>
    <x v="133"/>
    <x v="32"/>
    <x v="0"/>
    <x v="3"/>
    <s v="Aluminum Screw Posts"/>
    <n v="61.04"/>
    <n v="4"/>
    <n v="30.52"/>
  </r>
  <r>
    <d v="2015-11-26T00:00:00"/>
    <x v="1"/>
    <x v="10"/>
    <x v="133"/>
    <x v="32"/>
    <x v="0"/>
    <x v="0"/>
    <s v="Loose Memo Sheets"/>
    <n v="10.95"/>
    <n v="3"/>
    <n v="5.15"/>
  </r>
  <r>
    <d v="2015-11-26T00:00:00"/>
    <x v="1"/>
    <x v="10"/>
    <x v="572"/>
    <x v="15"/>
    <x v="1"/>
    <x v="8"/>
    <s v="Howard Miller 12-3/4 Diameter Accuwave DS  Wall Clock"/>
    <n v="692.47"/>
    <n v="11"/>
    <n v="190.43"/>
  </r>
  <r>
    <d v="2015-11-26T00:00:00"/>
    <x v="1"/>
    <x v="10"/>
    <x v="400"/>
    <x v="24"/>
    <x v="2"/>
    <x v="16"/>
    <s v="Canon PC1080F Personal Copier"/>
    <n v="599.99"/>
    <n v="1"/>
    <s v="234"/>
  </r>
  <r>
    <d v="2015-11-27T00:00:00"/>
    <x v="1"/>
    <x v="10"/>
    <x v="445"/>
    <x v="16"/>
    <x v="1"/>
    <x v="13"/>
    <s v="Hon Practical Foundations 30 x 60 Training Table, Light Gray/Charcoal"/>
    <n v="375.46"/>
    <n v="3"/>
    <n v="-157.01"/>
  </r>
  <r>
    <d v="2015-11-27T00:00:00"/>
    <x v="1"/>
    <x v="10"/>
    <x v="445"/>
    <x v="16"/>
    <x v="2"/>
    <x v="9"/>
    <s v="Logitech Media Keyboard K200"/>
    <n v="83.98"/>
    <n v="3"/>
    <n v="-1.05"/>
  </r>
  <r>
    <d v="2015-11-27T00:00:00"/>
    <x v="1"/>
    <x v="10"/>
    <x v="101"/>
    <x v="3"/>
    <x v="1"/>
    <x v="5"/>
    <s v="Situations Contoured Folding Chairs, 4/Set"/>
    <n v="283.92"/>
    <n v="5"/>
    <n v="17.75"/>
  </r>
  <r>
    <d v="2015-11-27T00:00:00"/>
    <x v="1"/>
    <x v="10"/>
    <x v="586"/>
    <x v="13"/>
    <x v="0"/>
    <x v="3"/>
    <s v="Zipper Ring Binder Pockets"/>
    <n v="6.24"/>
    <n v="2"/>
    <n v="3.06"/>
  </r>
  <r>
    <d v="2015-11-27T00:00:00"/>
    <x v="1"/>
    <x v="10"/>
    <x v="514"/>
    <x v="7"/>
    <x v="2"/>
    <x v="6"/>
    <s v="Apple EarPods with Remote and Mic"/>
    <n v="83.97"/>
    <n v="3"/>
    <n v="23.51"/>
  </r>
  <r>
    <d v="2015-11-27T00:00:00"/>
    <x v="1"/>
    <x v="10"/>
    <x v="514"/>
    <x v="7"/>
    <x v="2"/>
    <x v="9"/>
    <s v="Perixx PERIBOARD-512B, Ergonomic Split Keyboard"/>
    <n v="104.97"/>
    <n v="3"/>
    <n v="7.35"/>
  </r>
  <r>
    <d v="2015-11-27T00:00:00"/>
    <x v="1"/>
    <x v="10"/>
    <x v="617"/>
    <x v="20"/>
    <x v="0"/>
    <x v="4"/>
    <s v="Peel-Off China Markers"/>
    <n v="29.79"/>
    <n v="3"/>
    <n v="12.51"/>
  </r>
  <r>
    <d v="2015-11-27T00:00:00"/>
    <x v="1"/>
    <x v="10"/>
    <x v="188"/>
    <x v="3"/>
    <x v="2"/>
    <x v="9"/>
    <s v="Sony 64GB Class 10 Micro SDHC R40 Memory Card"/>
    <n v="107.97"/>
    <n v="3"/>
    <n v="22.67"/>
  </r>
  <r>
    <d v="2015-11-27T00:00:00"/>
    <x v="1"/>
    <x v="10"/>
    <x v="188"/>
    <x v="3"/>
    <x v="0"/>
    <x v="0"/>
    <s v="Snap-A-Way Black Print Carbonless Ruled Speed Letter, Triplicate"/>
    <n v="113.82"/>
    <n v="3"/>
    <n v="53.5"/>
  </r>
  <r>
    <d v="2015-11-27T00:00:00"/>
    <x v="1"/>
    <x v="10"/>
    <x v="469"/>
    <x v="2"/>
    <x v="2"/>
    <x v="6"/>
    <s v="LG Exalt"/>
    <n v="748.75"/>
    <n v="8"/>
    <n v="-162.22999999999999"/>
  </r>
  <r>
    <d v="2015-11-27T00:00:00"/>
    <x v="1"/>
    <x v="10"/>
    <x v="338"/>
    <x v="32"/>
    <x v="0"/>
    <x v="0"/>
    <s v="Xerox 1977"/>
    <n v="40.08"/>
    <n v="6"/>
    <n v="19.239999999999998"/>
  </r>
  <r>
    <d v="2015-11-27T00:00:00"/>
    <x v="1"/>
    <x v="10"/>
    <x v="338"/>
    <x v="32"/>
    <x v="0"/>
    <x v="0"/>
    <s v="Xerox 1884"/>
    <n v="59.94"/>
    <n v="3"/>
    <n v="28.17"/>
  </r>
  <r>
    <d v="2015-11-27T00:00:00"/>
    <x v="1"/>
    <x v="10"/>
    <x v="338"/>
    <x v="32"/>
    <x v="2"/>
    <x v="9"/>
    <s v="Logitech G35 7.1-Channel Surround Sound Headset"/>
    <n v="259.98"/>
    <n v="2"/>
    <n v="88.39"/>
  </r>
  <r>
    <d v="2015-11-27T00:00:00"/>
    <x v="1"/>
    <x v="10"/>
    <x v="338"/>
    <x v="32"/>
    <x v="1"/>
    <x v="11"/>
    <s v="Rush Hierlooms Collection 1&quot; Thick Stackable Bookcases"/>
    <n v="170.98"/>
    <n v="1"/>
    <n v="32.49"/>
  </r>
  <r>
    <d v="2015-11-27T00:00:00"/>
    <x v="1"/>
    <x v="10"/>
    <x v="338"/>
    <x v="32"/>
    <x v="1"/>
    <x v="8"/>
    <s v="Tensor &quot;Hersey Kiss&quot; Styled Floor Lamp"/>
    <n v="38.97"/>
    <n v="3"/>
    <n v="4.68"/>
  </r>
  <r>
    <d v="2015-11-27T00:00:00"/>
    <x v="1"/>
    <x v="10"/>
    <x v="338"/>
    <x v="32"/>
    <x v="0"/>
    <x v="0"/>
    <s v="Xerox 197"/>
    <n v="154.9"/>
    <n v="5"/>
    <n v="69.709999999999994"/>
  </r>
  <r>
    <d v="2015-11-27T00:00:00"/>
    <x v="1"/>
    <x v="10"/>
    <x v="338"/>
    <x v="32"/>
    <x v="1"/>
    <x v="13"/>
    <s v="Hon Non-Folding Utility Tables"/>
    <n v="446.07"/>
    <n v="4"/>
    <s v="0"/>
  </r>
  <r>
    <d v="2015-11-28T00:00:00"/>
    <x v="1"/>
    <x v="10"/>
    <x v="696"/>
    <x v="1"/>
    <x v="1"/>
    <x v="8"/>
    <s v="Eldon 100 Class Desk Accessories"/>
    <n v="12.13"/>
    <n v="9"/>
    <n v="-8.49"/>
  </r>
  <r>
    <d v="2015-11-28T00:00:00"/>
    <x v="1"/>
    <x v="10"/>
    <x v="696"/>
    <x v="1"/>
    <x v="0"/>
    <x v="2"/>
    <s v="Belkin 19&quot; Vented Equipment Shelf, Black"/>
    <n v="82.37"/>
    <n v="2"/>
    <n v="-19.559999999999999"/>
  </r>
  <r>
    <d v="2015-11-28T00:00:00"/>
    <x v="1"/>
    <x v="10"/>
    <x v="696"/>
    <x v="1"/>
    <x v="0"/>
    <x v="2"/>
    <s v="Tenex Personal Project File with Scoop Front Design, Black"/>
    <n v="53.92"/>
    <n v="5"/>
    <n v="4.04"/>
  </r>
  <r>
    <d v="2015-11-28T00:00:00"/>
    <x v="1"/>
    <x v="10"/>
    <x v="696"/>
    <x v="1"/>
    <x v="2"/>
    <x v="6"/>
    <s v="Logitech Mobile Speakerphone P710e - speaker phone"/>
    <n v="647.9"/>
    <n v="6"/>
    <n v="56.69"/>
  </r>
  <r>
    <d v="2015-11-28T00:00:00"/>
    <x v="1"/>
    <x v="10"/>
    <x v="164"/>
    <x v="1"/>
    <x v="1"/>
    <x v="8"/>
    <s v="Eldon &quot;L&quot; Workstation Diamond Chairmat"/>
    <n v="151.96"/>
    <n v="5"/>
    <n v="-182.35"/>
  </r>
  <r>
    <d v="2015-11-28T00:00:00"/>
    <x v="1"/>
    <x v="10"/>
    <x v="717"/>
    <x v="20"/>
    <x v="1"/>
    <x v="8"/>
    <s v="Tenex Contemporary Contur Chairmats for Low and Medium Pile Carpet, Computer, 39&quot; x 49&quot;"/>
    <n v="322.58999999999997"/>
    <n v="3"/>
    <n v="64.52"/>
  </r>
  <r>
    <d v="2015-11-28T00:00:00"/>
    <x v="1"/>
    <x v="10"/>
    <x v="231"/>
    <x v="20"/>
    <x v="1"/>
    <x v="8"/>
    <s v="Executive Impressions 14&quot; Two-Color Numerals Wall Clock"/>
    <n v="68.16"/>
    <n v="3"/>
    <n v="27.95"/>
  </r>
  <r>
    <d v="2015-11-28T00:00:00"/>
    <x v="1"/>
    <x v="10"/>
    <x v="231"/>
    <x v="20"/>
    <x v="0"/>
    <x v="10"/>
    <s v="Staple envelope"/>
    <n v="62.24"/>
    <n v="8"/>
    <n v="29.25"/>
  </r>
  <r>
    <d v="2015-11-28T00:00:00"/>
    <x v="1"/>
    <x v="10"/>
    <x v="438"/>
    <x v="0"/>
    <x v="0"/>
    <x v="0"/>
    <s v="Xerox 1941"/>
    <n v="335.52"/>
    <n v="4"/>
    <n v="117.43"/>
  </r>
  <r>
    <d v="2015-11-28T00:00:00"/>
    <x v="1"/>
    <x v="10"/>
    <x v="415"/>
    <x v="31"/>
    <x v="0"/>
    <x v="4"/>
    <s v="BIC Brite Liner Highlighters"/>
    <n v="8.2799999999999994"/>
    <n v="2"/>
    <n v="3.48"/>
  </r>
  <r>
    <d v="2015-11-28T00:00:00"/>
    <x v="1"/>
    <x v="10"/>
    <x v="63"/>
    <x v="3"/>
    <x v="0"/>
    <x v="12"/>
    <s v="Holmes Visible Mist Ultrasonic Humidifier with 2.3-Gallon Output per Day, Replacement Filter"/>
    <n v="45.28"/>
    <n v="4"/>
    <n v="15.4"/>
  </r>
  <r>
    <d v="2015-11-28T00:00:00"/>
    <x v="1"/>
    <x v="10"/>
    <x v="632"/>
    <x v="10"/>
    <x v="1"/>
    <x v="8"/>
    <s v="Seth Thomas 13 1/2&quot; Wall Clock"/>
    <n v="71.12"/>
    <n v="5"/>
    <n v="9.7799999999999994"/>
  </r>
  <r>
    <d v="2015-11-28T00:00:00"/>
    <x v="1"/>
    <x v="10"/>
    <x v="632"/>
    <x v="10"/>
    <x v="0"/>
    <x v="7"/>
    <s v="Staples"/>
    <n v="3.01"/>
    <n v="2"/>
    <n v="0.56000000000000005"/>
  </r>
  <r>
    <d v="2015-11-29T00:00:00"/>
    <x v="1"/>
    <x v="10"/>
    <x v="472"/>
    <x v="14"/>
    <x v="1"/>
    <x v="5"/>
    <s v="Global Manager's Adjustable Task Chair, Storm"/>
    <n v="301.95999999999998"/>
    <n v="2"/>
    <n v="87.57"/>
  </r>
  <r>
    <d v="2015-11-29T00:00:00"/>
    <x v="1"/>
    <x v="10"/>
    <x v="472"/>
    <x v="14"/>
    <x v="0"/>
    <x v="12"/>
    <s v="Honeywell Enviracaire Portable HEPA Air Cleaner for up to 10 x 16 Room"/>
    <n v="555.21"/>
    <n v="5"/>
    <n v="178.9"/>
  </r>
  <r>
    <d v="2015-11-29T00:00:00"/>
    <x v="1"/>
    <x v="10"/>
    <x v="472"/>
    <x v="14"/>
    <x v="0"/>
    <x v="2"/>
    <s v="Mini 13-1/2 Capacity Data Binder Rack, Pearl"/>
    <n v="523.48"/>
    <n v="4"/>
    <n v="130.87"/>
  </r>
  <r>
    <d v="2015-11-29T00:00:00"/>
    <x v="1"/>
    <x v="10"/>
    <x v="472"/>
    <x v="14"/>
    <x v="0"/>
    <x v="4"/>
    <s v="BOSTON Model 1800 Electric Pencil Sharpeners, Putty/Woodgrain"/>
    <n v="161.82"/>
    <n v="9"/>
    <n v="46.93"/>
  </r>
  <r>
    <d v="2015-11-29T00:00:00"/>
    <x v="1"/>
    <x v="10"/>
    <x v="478"/>
    <x v="14"/>
    <x v="0"/>
    <x v="0"/>
    <s v="Easy-staple paper"/>
    <n v="19.920000000000002"/>
    <n v="4"/>
    <n v="9.36"/>
  </r>
  <r>
    <d v="2015-11-29T00:00:00"/>
    <x v="1"/>
    <x v="10"/>
    <x v="478"/>
    <x v="14"/>
    <x v="1"/>
    <x v="5"/>
    <s v="Global High-Back Leather Tilter, Burgundy"/>
    <n v="1106.9100000000001"/>
    <n v="9"/>
    <n v="121.76"/>
  </r>
  <r>
    <d v="2015-11-29T00:00:00"/>
    <x v="1"/>
    <x v="10"/>
    <x v="630"/>
    <x v="0"/>
    <x v="2"/>
    <x v="9"/>
    <s v="Kingston Digital DataTraveler 16GB USB 2.0"/>
    <n v="21.48"/>
    <n v="3"/>
    <n v="-0.27"/>
  </r>
  <r>
    <d v="2015-11-29T00:00:00"/>
    <x v="1"/>
    <x v="10"/>
    <x v="630"/>
    <x v="0"/>
    <x v="0"/>
    <x v="3"/>
    <s v="GBC Imprintable Covers"/>
    <n v="8.7799999999999994"/>
    <n v="4"/>
    <n v="-13.62"/>
  </r>
  <r>
    <d v="2015-11-29T00:00:00"/>
    <x v="1"/>
    <x v="10"/>
    <x v="1"/>
    <x v="3"/>
    <x v="0"/>
    <x v="3"/>
    <s v="Acco PRESSTEX Data Binder with Storage Hooks, Dark Blue, 14 7/8&quot; X 11&quot;"/>
    <n v="4.3"/>
    <n v="1"/>
    <n v="1.56"/>
  </r>
  <r>
    <d v="2015-11-29T00:00:00"/>
    <x v="1"/>
    <x v="10"/>
    <x v="89"/>
    <x v="3"/>
    <x v="0"/>
    <x v="4"/>
    <s v="Boston Electric Pencil Sharpener, Model 1818, Charcoal Black"/>
    <n v="56.3"/>
    <n v="2"/>
    <n v="15.76"/>
  </r>
  <r>
    <d v="2015-11-30T00:00:00"/>
    <x v="1"/>
    <x v="10"/>
    <x v="494"/>
    <x v="2"/>
    <x v="0"/>
    <x v="3"/>
    <s v="Fellowes PB200 Plastic Comb Binding Machine"/>
    <n v="152.99"/>
    <n v="3"/>
    <n v="-122.39"/>
  </r>
  <r>
    <d v="2015-11-30T00:00:00"/>
    <x v="1"/>
    <x v="10"/>
    <x v="494"/>
    <x v="2"/>
    <x v="0"/>
    <x v="7"/>
    <s v="Revere Boxed Rubber Bands by Revere"/>
    <n v="10.58"/>
    <n v="7"/>
    <n v="-2.38"/>
  </r>
  <r>
    <d v="2015-11-30T00:00:00"/>
    <x v="1"/>
    <x v="10"/>
    <x v="494"/>
    <x v="2"/>
    <x v="2"/>
    <x v="6"/>
    <s v="Motorla HX550 Universal Bluetooth Headset"/>
    <n v="94.92"/>
    <n v="4"/>
    <n v="15.82"/>
  </r>
  <r>
    <d v="2015-11-30T00:00:00"/>
    <x v="1"/>
    <x v="10"/>
    <x v="35"/>
    <x v="0"/>
    <x v="0"/>
    <x v="3"/>
    <s v="GBC Instant Report Kit"/>
    <n v="3.88"/>
    <n v="3"/>
    <n v="-5.82"/>
  </r>
  <r>
    <d v="2015-11-30T00:00:00"/>
    <x v="1"/>
    <x v="10"/>
    <x v="152"/>
    <x v="5"/>
    <x v="0"/>
    <x v="10"/>
    <s v="#10- 4 1/8&quot; x 9 1/2&quot; Recycled Envelopes"/>
    <n v="17.48"/>
    <n v="2"/>
    <n v="8.2200000000000006"/>
  </r>
  <r>
    <d v="2015-11-30T00:00:00"/>
    <x v="1"/>
    <x v="10"/>
    <x v="152"/>
    <x v="5"/>
    <x v="0"/>
    <x v="10"/>
    <s v="Tyvek  Top-Opening Peel &amp; Seel  Envelopes, Gray"/>
    <n v="71.88"/>
    <n v="2"/>
    <n v="32.35"/>
  </r>
  <r>
    <d v="2015-11-30T00:00:00"/>
    <x v="1"/>
    <x v="10"/>
    <x v="195"/>
    <x v="25"/>
    <x v="2"/>
    <x v="6"/>
    <s v="Avaya 4621SW VoIP phone"/>
    <n v="177.48"/>
    <n v="3"/>
    <n v="19.97"/>
  </r>
  <r>
    <d v="2015-11-30T00:00:00"/>
    <x v="1"/>
    <x v="10"/>
    <x v="219"/>
    <x v="20"/>
    <x v="0"/>
    <x v="0"/>
    <s v="Avoid Verbal Orders Carbonless Minifold Book"/>
    <n v="23.66"/>
    <n v="7"/>
    <n v="10.88"/>
  </r>
  <r>
    <d v="2015-11-30T00:00:00"/>
    <x v="1"/>
    <x v="10"/>
    <x v="219"/>
    <x v="20"/>
    <x v="1"/>
    <x v="11"/>
    <s v="Hon Metal Bookcases, Black"/>
    <n v="681.41"/>
    <n v="12"/>
    <n v="42.59"/>
  </r>
  <r>
    <d v="2015-11-30T00:00:00"/>
    <x v="1"/>
    <x v="10"/>
    <x v="522"/>
    <x v="17"/>
    <x v="1"/>
    <x v="8"/>
    <s v="DAX Contemporary Wood Frame with Silver Metal Mat, Desktop, 11 x 14 Size"/>
    <n v="80.959999999999994"/>
    <n v="4"/>
    <n v="29.15"/>
  </r>
  <r>
    <d v="2015-11-30T00:00:00"/>
    <x v="1"/>
    <x v="10"/>
    <x v="522"/>
    <x v="17"/>
    <x v="0"/>
    <x v="0"/>
    <s v="Xerox 1997"/>
    <n v="25.92"/>
    <n v="4"/>
    <n v="12.44"/>
  </r>
  <r>
    <d v="2015-11-30T00:00:00"/>
    <x v="1"/>
    <x v="10"/>
    <x v="518"/>
    <x v="25"/>
    <x v="1"/>
    <x v="8"/>
    <s v="Dana Swing-Arm Lamps"/>
    <n v="17.09"/>
    <n v="2"/>
    <n v="1.07"/>
  </r>
  <r>
    <d v="2015-11-30T00:00:00"/>
    <x v="1"/>
    <x v="10"/>
    <x v="336"/>
    <x v="25"/>
    <x v="0"/>
    <x v="3"/>
    <s v="Avery Durable Binders"/>
    <n v="6.05"/>
    <n v="7"/>
    <n v="-4.2300000000000004"/>
  </r>
  <r>
    <d v="2015-11-30T00:00:00"/>
    <x v="1"/>
    <x v="10"/>
    <x v="336"/>
    <x v="25"/>
    <x v="0"/>
    <x v="12"/>
    <s v="Belkin 8 Outlet Surge Protector"/>
    <n v="98.35"/>
    <n v="3"/>
    <n v="9.84"/>
  </r>
  <r>
    <d v="2015-11-30T00:00:00"/>
    <x v="1"/>
    <x v="10"/>
    <x v="336"/>
    <x v="25"/>
    <x v="1"/>
    <x v="8"/>
    <s v="Luxo Professional Fluorescent Magnifier Lamp with Clamp-Mount Base"/>
    <n v="335.74"/>
    <n v="2"/>
    <n v="25.18"/>
  </r>
  <r>
    <d v="2015-12-01T00:00:00"/>
    <x v="1"/>
    <x v="11"/>
    <x v="391"/>
    <x v="22"/>
    <x v="0"/>
    <x v="3"/>
    <s v="Wilson Jones Heavy-Duty Casebound Ring Binders with Metal Hinges"/>
    <n v="55.42"/>
    <n v="2"/>
    <n v="19.399999999999999"/>
  </r>
  <r>
    <d v="2015-12-01T00:00:00"/>
    <x v="1"/>
    <x v="11"/>
    <x v="685"/>
    <x v="0"/>
    <x v="1"/>
    <x v="8"/>
    <s v="Eldon Image Series Desk Accessories, Burgundy"/>
    <n v="6.69"/>
    <n v="4"/>
    <n v="-4.01"/>
  </r>
  <r>
    <d v="2015-12-01T00:00:00"/>
    <x v="1"/>
    <x v="11"/>
    <x v="165"/>
    <x v="22"/>
    <x v="0"/>
    <x v="4"/>
    <s v="Prang Drawing Pencil Set"/>
    <n v="13.9"/>
    <n v="5"/>
    <n v="5.56"/>
  </r>
  <r>
    <d v="2015-12-01T00:00:00"/>
    <x v="1"/>
    <x v="11"/>
    <x v="435"/>
    <x v="6"/>
    <x v="0"/>
    <x v="2"/>
    <s v="Decoflex Hanging Personal Folder File, Blue"/>
    <n v="61.68"/>
    <n v="4"/>
    <n v="16.649999999999999"/>
  </r>
  <r>
    <d v="2015-12-01T00:00:00"/>
    <x v="1"/>
    <x v="11"/>
    <x v="435"/>
    <x v="6"/>
    <x v="0"/>
    <x v="3"/>
    <s v="GBC Pre-Punched Binding Paper, Plastic, White, 8-1/2&quot; x 11&quot;"/>
    <n v="63.96"/>
    <n v="4"/>
    <n v="30.7"/>
  </r>
  <r>
    <d v="2015-12-01T00:00:00"/>
    <x v="1"/>
    <x v="11"/>
    <x v="581"/>
    <x v="22"/>
    <x v="1"/>
    <x v="5"/>
    <s v="Global Troy Executive Leather Low-Back Tilter"/>
    <n v="2003.92"/>
    <n v="5"/>
    <n v="125.25"/>
  </r>
  <r>
    <d v="2015-12-01T00:00:00"/>
    <x v="1"/>
    <x v="11"/>
    <x v="581"/>
    <x v="22"/>
    <x v="0"/>
    <x v="0"/>
    <s v="Xerox 219"/>
    <n v="32.4"/>
    <n v="5"/>
    <n v="15.55"/>
  </r>
  <r>
    <d v="2015-12-01T00:00:00"/>
    <x v="1"/>
    <x v="11"/>
    <x v="581"/>
    <x v="22"/>
    <x v="1"/>
    <x v="13"/>
    <s v="Bush Advantage Collection Round Conference Table"/>
    <n v="1913.4"/>
    <n v="9"/>
    <n v="401.81"/>
  </r>
  <r>
    <d v="2015-12-01T00:00:00"/>
    <x v="1"/>
    <x v="11"/>
    <x v="581"/>
    <x v="22"/>
    <x v="0"/>
    <x v="2"/>
    <s v="Tennsco Industrial Shelving"/>
    <n v="146.72999999999999"/>
    <n v="3"/>
    <n v="2.93"/>
  </r>
  <r>
    <d v="2015-12-01T00:00:00"/>
    <x v="1"/>
    <x v="11"/>
    <x v="581"/>
    <x v="22"/>
    <x v="0"/>
    <x v="0"/>
    <s v="Xerox Color Copier Paper, 11&quot; x 17&quot;, Ream"/>
    <n v="114.2"/>
    <n v="5"/>
    <n v="52.53"/>
  </r>
  <r>
    <d v="2015-12-01T00:00:00"/>
    <x v="1"/>
    <x v="11"/>
    <x v="607"/>
    <x v="3"/>
    <x v="1"/>
    <x v="5"/>
    <s v="GuestStacker Chair with Chrome Finish Legs"/>
    <n v="2676.67"/>
    <n v="9"/>
    <n v="267.67"/>
  </r>
  <r>
    <d v="2015-12-01T00:00:00"/>
    <x v="1"/>
    <x v="11"/>
    <x v="338"/>
    <x v="14"/>
    <x v="0"/>
    <x v="0"/>
    <s v="Xerox 207"/>
    <n v="19.440000000000001"/>
    <n v="3"/>
    <n v="9.33"/>
  </r>
  <r>
    <d v="2015-12-01T00:00:00"/>
    <x v="1"/>
    <x v="11"/>
    <x v="338"/>
    <x v="14"/>
    <x v="0"/>
    <x v="4"/>
    <s v="Newell 307"/>
    <n v="3.64"/>
    <n v="2"/>
    <n v="1.02"/>
  </r>
  <r>
    <d v="2015-12-01T00:00:00"/>
    <x v="1"/>
    <x v="11"/>
    <x v="338"/>
    <x v="14"/>
    <x v="0"/>
    <x v="0"/>
    <s v="Wirebound Message Books, Four 2 3/4&quot; x 5&quot; Forms per Page, 600 Sets per Book"/>
    <n v="18.54"/>
    <n v="2"/>
    <n v="8.7100000000000009"/>
  </r>
  <r>
    <d v="2015-12-03T00:00:00"/>
    <x v="1"/>
    <x v="11"/>
    <x v="78"/>
    <x v="2"/>
    <x v="2"/>
    <x v="15"/>
    <s v="Lexmark MarkNet N8150 Wireless Print Server"/>
    <n v="482.34"/>
    <n v="4"/>
    <n v="-337.64"/>
  </r>
  <r>
    <d v="2015-12-03T00:00:00"/>
    <x v="1"/>
    <x v="11"/>
    <x v="78"/>
    <x v="2"/>
    <x v="1"/>
    <x v="8"/>
    <s v="3M Hangers With Command Adhesive"/>
    <n v="2.96"/>
    <n v="1"/>
    <n v="0.78"/>
  </r>
  <r>
    <d v="2015-12-03T00:00:00"/>
    <x v="1"/>
    <x v="11"/>
    <x v="114"/>
    <x v="20"/>
    <x v="0"/>
    <x v="3"/>
    <s v="Cardinal Poly Pocket Divider Pockets for Ring Binders"/>
    <n v="10.75"/>
    <n v="4"/>
    <n v="3.36"/>
  </r>
  <r>
    <d v="2015-12-03T00:00:00"/>
    <x v="1"/>
    <x v="11"/>
    <x v="314"/>
    <x v="2"/>
    <x v="0"/>
    <x v="0"/>
    <s v="Message Book, Wirebound, Four 5 1/2&quot; X 4&quot; Forms/Pg., 200 Dupl. Sets/Book"/>
    <n v="16.45"/>
    <n v="2"/>
    <n v="5.55"/>
  </r>
  <r>
    <d v="2015-12-03T00:00:00"/>
    <x v="1"/>
    <x v="11"/>
    <x v="314"/>
    <x v="2"/>
    <x v="2"/>
    <x v="9"/>
    <s v="Verbatim 25 GB 6x Blu-ray Single Layer Recordable Disc, 25/Pack"/>
    <n v="36.78"/>
    <n v="2"/>
    <n v="10.58"/>
  </r>
  <r>
    <d v="2015-12-03T00:00:00"/>
    <x v="1"/>
    <x v="11"/>
    <x v="544"/>
    <x v="20"/>
    <x v="0"/>
    <x v="3"/>
    <s v="GBC Therma-A-Bind 250T Electric Binding System"/>
    <n v="590.35"/>
    <n v="6"/>
    <n v="206.62"/>
  </r>
  <r>
    <d v="2015-12-03T00:00:00"/>
    <x v="1"/>
    <x v="11"/>
    <x v="517"/>
    <x v="3"/>
    <x v="1"/>
    <x v="11"/>
    <s v="Sauder Forest Hills Library, Woodland Oak Finish"/>
    <n v="359.5"/>
    <n v="3"/>
    <n v="-29.61"/>
  </r>
  <r>
    <d v="2015-12-03T00:00:00"/>
    <x v="1"/>
    <x v="11"/>
    <x v="419"/>
    <x v="25"/>
    <x v="1"/>
    <x v="8"/>
    <s v="Seth Thomas 16&quot; Steel Case Clock"/>
    <n v="77.95"/>
    <n v="3"/>
    <n v="12.67"/>
  </r>
  <r>
    <d v="2015-12-03T00:00:00"/>
    <x v="1"/>
    <x v="11"/>
    <x v="419"/>
    <x v="25"/>
    <x v="0"/>
    <x v="3"/>
    <s v="GBC DocuBind P50 Personal Binding Machine"/>
    <n v="95.97"/>
    <n v="5"/>
    <n v="-73.58"/>
  </r>
  <r>
    <d v="2015-12-03T00:00:00"/>
    <x v="1"/>
    <x v="11"/>
    <x v="419"/>
    <x v="25"/>
    <x v="2"/>
    <x v="6"/>
    <s v="Panasonic KX-TG6844B Expandable Digital Cordless Telephone"/>
    <n v="105.58"/>
    <n v="2"/>
    <n v="9.24"/>
  </r>
  <r>
    <d v="2015-12-03T00:00:00"/>
    <x v="1"/>
    <x v="11"/>
    <x v="419"/>
    <x v="25"/>
    <x v="0"/>
    <x v="4"/>
    <s v="Newell 312"/>
    <n v="9.34"/>
    <n v="2"/>
    <n v="1.17"/>
  </r>
  <r>
    <d v="2015-12-03T00:00:00"/>
    <x v="1"/>
    <x v="11"/>
    <x v="187"/>
    <x v="38"/>
    <x v="0"/>
    <x v="0"/>
    <s v="Xerox 1935"/>
    <n v="184.66"/>
    <n v="7"/>
    <n v="84.94"/>
  </r>
  <r>
    <d v="2015-12-04T00:00:00"/>
    <x v="1"/>
    <x v="11"/>
    <x v="718"/>
    <x v="16"/>
    <x v="0"/>
    <x v="3"/>
    <s v="SpineVue Locking Slant-D Ring Binders by Cardinal"/>
    <n v="8.23"/>
    <n v="3"/>
    <n v="-6.03"/>
  </r>
  <r>
    <d v="2015-12-04T00:00:00"/>
    <x v="1"/>
    <x v="11"/>
    <x v="703"/>
    <x v="20"/>
    <x v="1"/>
    <x v="8"/>
    <s v="DAX Two-Tone Rosewood/Black Document Frame, Desktop, 5 x 7"/>
    <n v="28.44"/>
    <n v="3"/>
    <n v="11.38"/>
  </r>
  <r>
    <d v="2015-12-04T00:00:00"/>
    <x v="1"/>
    <x v="11"/>
    <x v="703"/>
    <x v="20"/>
    <x v="1"/>
    <x v="5"/>
    <s v="Office Star - Ergonomically Designed Knee Chair"/>
    <n v="364.41"/>
    <n v="5"/>
    <n v="8.1"/>
  </r>
  <r>
    <d v="2015-12-04T00:00:00"/>
    <x v="1"/>
    <x v="11"/>
    <x v="703"/>
    <x v="20"/>
    <x v="2"/>
    <x v="6"/>
    <s v="Square Credit Card Reader"/>
    <n v="39.96"/>
    <n v="4"/>
    <n v="10.39"/>
  </r>
  <r>
    <d v="2015-12-04T00:00:00"/>
    <x v="1"/>
    <x v="11"/>
    <x v="703"/>
    <x v="20"/>
    <x v="1"/>
    <x v="5"/>
    <s v="Global Leather Highback Executive Chair with Pneumatic Height Adjustment, Black"/>
    <n v="361.76"/>
    <n v="2"/>
    <n v="68.33"/>
  </r>
  <r>
    <d v="2015-12-04T00:00:00"/>
    <x v="1"/>
    <x v="11"/>
    <x v="389"/>
    <x v="20"/>
    <x v="0"/>
    <x v="10"/>
    <s v="Wausau Papers Astrobrights Colored Envelopes"/>
    <n v="17.940000000000001"/>
    <n v="3"/>
    <n v="8.7899999999999991"/>
  </r>
  <r>
    <d v="2015-12-04T00:00:00"/>
    <x v="1"/>
    <x v="11"/>
    <x v="389"/>
    <x v="20"/>
    <x v="1"/>
    <x v="5"/>
    <s v="Global Armless Task Chair, Royal Blue"/>
    <n v="384.17"/>
    <n v="7"/>
    <n v="29.88"/>
  </r>
  <r>
    <d v="2015-12-04T00:00:00"/>
    <x v="1"/>
    <x v="11"/>
    <x v="389"/>
    <x v="20"/>
    <x v="2"/>
    <x v="6"/>
    <s v="Wilson SignalBoost 841262 DB PRO Amplifier Kit"/>
    <n v="1799.75"/>
    <n v="5"/>
    <n v="539.92999999999995"/>
  </r>
  <r>
    <d v="2015-12-04T00:00:00"/>
    <x v="1"/>
    <x v="11"/>
    <x v="279"/>
    <x v="24"/>
    <x v="0"/>
    <x v="0"/>
    <s v="Xerox 1881"/>
    <n v="85.96"/>
    <n v="7"/>
    <n v="40.4"/>
  </r>
  <r>
    <d v="2015-12-04T00:00:00"/>
    <x v="1"/>
    <x v="11"/>
    <x v="644"/>
    <x v="15"/>
    <x v="0"/>
    <x v="3"/>
    <s v="GBC Ibimaster 500 Manual ProClick Binding System"/>
    <n v="1598.06"/>
    <n v="7"/>
    <n v="-1065.3699999999999"/>
  </r>
  <r>
    <d v="2015-12-04T00:00:00"/>
    <x v="1"/>
    <x v="11"/>
    <x v="644"/>
    <x v="15"/>
    <x v="0"/>
    <x v="4"/>
    <s v="Deluxe Chalkboard Eraser Cleaner"/>
    <n v="36.96"/>
    <n v="4"/>
    <n v="12.01"/>
  </r>
  <r>
    <d v="2015-12-04T00:00:00"/>
    <x v="1"/>
    <x v="11"/>
    <x v="312"/>
    <x v="3"/>
    <x v="0"/>
    <x v="10"/>
    <s v="Tyvek Side-Opening Peel &amp; Seel Expanding Envelopes"/>
    <n v="271.44"/>
    <n v="3"/>
    <n v="122.15"/>
  </r>
  <r>
    <d v="2015-12-04T00:00:00"/>
    <x v="1"/>
    <x v="11"/>
    <x v="312"/>
    <x v="3"/>
    <x v="2"/>
    <x v="6"/>
    <s v="Jensen SMPS-640 - speaker phone"/>
    <n v="110.35"/>
    <n v="3"/>
    <n v="8.2799999999999994"/>
  </r>
  <r>
    <d v="2015-12-04T00:00:00"/>
    <x v="1"/>
    <x v="11"/>
    <x v="312"/>
    <x v="3"/>
    <x v="1"/>
    <x v="8"/>
    <s v="Master Caster Door Stop, Large Brown"/>
    <n v="36.4"/>
    <n v="5"/>
    <n v="13.83"/>
  </r>
  <r>
    <d v="2015-12-04T00:00:00"/>
    <x v="1"/>
    <x v="11"/>
    <x v="501"/>
    <x v="3"/>
    <x v="0"/>
    <x v="4"/>
    <s v="Avery Hi-Liter Fluorescent Desk Style Markers"/>
    <n v="16.899999999999999"/>
    <n v="5"/>
    <n v="6.25"/>
  </r>
  <r>
    <d v="2015-12-04T00:00:00"/>
    <x v="1"/>
    <x v="11"/>
    <x v="501"/>
    <x v="3"/>
    <x v="1"/>
    <x v="8"/>
    <s v="Eldon Image Series Desk Accessories, Burgundy"/>
    <n v="25.08"/>
    <n v="6"/>
    <n v="9.0299999999999994"/>
  </r>
  <r>
    <d v="2015-12-05T00:00:00"/>
    <x v="1"/>
    <x v="11"/>
    <x v="719"/>
    <x v="3"/>
    <x v="1"/>
    <x v="8"/>
    <s v="Executive Impressions 14&quot; Contract Wall Clock"/>
    <n v="44.46"/>
    <n v="2"/>
    <n v="14.67"/>
  </r>
  <r>
    <d v="2015-12-05T00:00:00"/>
    <x v="1"/>
    <x v="11"/>
    <x v="308"/>
    <x v="2"/>
    <x v="2"/>
    <x v="9"/>
    <s v="Belkin F8E887 USB Wired Ergonomic Keyboard"/>
    <n v="47.98"/>
    <n v="2"/>
    <n v="0.6"/>
  </r>
  <r>
    <d v="2015-12-05T00:00:00"/>
    <x v="1"/>
    <x v="11"/>
    <x v="308"/>
    <x v="2"/>
    <x v="0"/>
    <x v="3"/>
    <s v="GBC White Gloss Covers, Plain Front"/>
    <n v="26.06"/>
    <n v="6"/>
    <n v="-19.98"/>
  </r>
  <r>
    <d v="2015-12-05T00:00:00"/>
    <x v="1"/>
    <x v="11"/>
    <x v="720"/>
    <x v="14"/>
    <x v="0"/>
    <x v="3"/>
    <s v="Surelock Post Binders"/>
    <n v="152.80000000000001"/>
    <n v="5"/>
    <n v="76.400000000000006"/>
  </r>
  <r>
    <d v="2015-12-05T00:00:00"/>
    <x v="1"/>
    <x v="11"/>
    <x v="394"/>
    <x v="0"/>
    <x v="0"/>
    <x v="4"/>
    <s v="Boston Electric Pencil Sharpener, Model 1818, Charcoal Black"/>
    <n v="45.04"/>
    <n v="2"/>
    <n v="4.5"/>
  </r>
  <r>
    <d v="2015-12-05T00:00:00"/>
    <x v="1"/>
    <x v="11"/>
    <x v="449"/>
    <x v="20"/>
    <x v="0"/>
    <x v="3"/>
    <s v="Avery Arch Ring Binders"/>
    <n v="232.4"/>
    <n v="5"/>
    <n v="78.44"/>
  </r>
  <r>
    <d v="2015-12-05T00:00:00"/>
    <x v="1"/>
    <x v="11"/>
    <x v="449"/>
    <x v="20"/>
    <x v="1"/>
    <x v="5"/>
    <s v="Global Armless Task Chair, Royal Blue"/>
    <n v="164.65"/>
    <n v="3"/>
    <n v="12.81"/>
  </r>
  <r>
    <d v="2015-12-05T00:00:00"/>
    <x v="1"/>
    <x v="11"/>
    <x v="449"/>
    <x v="20"/>
    <x v="0"/>
    <x v="0"/>
    <s v="Xerox 188"/>
    <n v="22.68"/>
    <n v="2"/>
    <n v="11.11"/>
  </r>
  <r>
    <d v="2015-12-05T00:00:00"/>
    <x v="1"/>
    <x v="11"/>
    <x v="169"/>
    <x v="3"/>
    <x v="2"/>
    <x v="9"/>
    <s v="Memorex Micro Travel Drive 8 GB"/>
    <s v="39"/>
    <n v="3"/>
    <n v="17.55"/>
  </r>
  <r>
    <d v="2015-12-05T00:00:00"/>
    <x v="1"/>
    <x v="11"/>
    <x v="169"/>
    <x v="3"/>
    <x v="0"/>
    <x v="1"/>
    <s v="Avery 488"/>
    <n v="12.6"/>
    <n v="4"/>
    <n v="6.05"/>
  </r>
  <r>
    <d v="2015-12-05T00:00:00"/>
    <x v="1"/>
    <x v="11"/>
    <x v="390"/>
    <x v="15"/>
    <x v="1"/>
    <x v="5"/>
    <s v="Global Push Button Manager's Chair, Indigo"/>
    <n v="97.42"/>
    <n v="2"/>
    <n v="10.96"/>
  </r>
  <r>
    <d v="2015-12-05T00:00:00"/>
    <x v="1"/>
    <x v="11"/>
    <x v="560"/>
    <x v="1"/>
    <x v="0"/>
    <x v="10"/>
    <s v="Security-Tint Envelopes"/>
    <n v="12.22"/>
    <n v="2"/>
    <n v="4.43"/>
  </r>
  <r>
    <d v="2015-12-06T00:00:00"/>
    <x v="1"/>
    <x v="11"/>
    <x v="201"/>
    <x v="3"/>
    <x v="0"/>
    <x v="4"/>
    <s v="Stanley Contemporary Battery Pencil Sharpeners"/>
    <n v="120.15"/>
    <n v="9"/>
    <n v="33.64"/>
  </r>
  <r>
    <d v="2015-12-06T00:00:00"/>
    <x v="1"/>
    <x v="11"/>
    <x v="201"/>
    <x v="3"/>
    <x v="2"/>
    <x v="6"/>
    <s v="AT&amp;T 1080 Corded phone"/>
    <n v="219.18"/>
    <n v="2"/>
    <n v="19.18"/>
  </r>
  <r>
    <d v="2015-12-06T00:00:00"/>
    <x v="1"/>
    <x v="11"/>
    <x v="682"/>
    <x v="0"/>
    <x v="0"/>
    <x v="3"/>
    <s v="Avery Reinforcements for Hole-Punch Pages"/>
    <n v="2.77"/>
    <n v="7"/>
    <n v="-4.8499999999999996"/>
  </r>
  <r>
    <d v="2015-12-06T00:00:00"/>
    <x v="1"/>
    <x v="11"/>
    <x v="258"/>
    <x v="12"/>
    <x v="1"/>
    <x v="8"/>
    <s v="Howard Miller 13&quot; Diameter Pewter Finish Round Wall Clock"/>
    <n v="206.11"/>
    <n v="6"/>
    <n v="48.95"/>
  </r>
  <r>
    <d v="2015-12-06T00:00:00"/>
    <x v="1"/>
    <x v="11"/>
    <x v="258"/>
    <x v="12"/>
    <x v="0"/>
    <x v="0"/>
    <s v="Xerox 1970"/>
    <n v="19.920000000000002"/>
    <n v="5"/>
    <n v="6.72"/>
  </r>
  <r>
    <d v="2015-12-06T00:00:00"/>
    <x v="1"/>
    <x v="11"/>
    <x v="258"/>
    <x v="12"/>
    <x v="0"/>
    <x v="0"/>
    <s v="Xerox 1960"/>
    <n v="198.27"/>
    <n v="8"/>
    <n v="61.96"/>
  </r>
  <r>
    <d v="2015-12-06T00:00:00"/>
    <x v="1"/>
    <x v="11"/>
    <x v="258"/>
    <x v="12"/>
    <x v="0"/>
    <x v="2"/>
    <s v="Belkin 19&quot; Vented Equipment Shelf, Black"/>
    <n v="247.1"/>
    <n v="6"/>
    <n v="-58.69"/>
  </r>
  <r>
    <d v="2015-12-06T00:00:00"/>
    <x v="1"/>
    <x v="11"/>
    <x v="258"/>
    <x v="12"/>
    <x v="0"/>
    <x v="4"/>
    <s v="BOSTON Model 1800 Electric Pencil Sharpeners, Putty/Woodgrain"/>
    <n v="86.3"/>
    <n v="6"/>
    <n v="9.7100000000000009"/>
  </r>
  <r>
    <d v="2015-12-06T00:00:00"/>
    <x v="1"/>
    <x v="11"/>
    <x v="380"/>
    <x v="10"/>
    <x v="2"/>
    <x v="6"/>
    <s v="Polycom SoundStation2 EX Conference phone"/>
    <n v="485.94"/>
    <n v="2"/>
    <n v="-89.09"/>
  </r>
  <r>
    <d v="2015-12-06T00:00:00"/>
    <x v="1"/>
    <x v="11"/>
    <x v="380"/>
    <x v="10"/>
    <x v="0"/>
    <x v="4"/>
    <s v="Newell 312"/>
    <n v="37.380000000000003"/>
    <n v="8"/>
    <n v="4.67"/>
  </r>
  <r>
    <d v="2015-12-06T00:00:00"/>
    <x v="1"/>
    <x v="11"/>
    <x v="380"/>
    <x v="10"/>
    <x v="1"/>
    <x v="5"/>
    <s v="Global Low Back Tilter Chair"/>
    <n v="70.69"/>
    <n v="1"/>
    <n v="-24.24"/>
  </r>
  <r>
    <d v="2015-12-06T00:00:00"/>
    <x v="1"/>
    <x v="11"/>
    <x v="307"/>
    <x v="3"/>
    <x v="0"/>
    <x v="0"/>
    <s v="Message Book, Phone, Wirebound Standard Line Memo, 2 3/4&quot; X 5&quot;"/>
    <n v="32.75"/>
    <n v="5"/>
    <n v="15.07"/>
  </r>
  <r>
    <d v="2015-12-06T00:00:00"/>
    <x v="1"/>
    <x v="11"/>
    <x v="25"/>
    <x v="20"/>
    <x v="0"/>
    <x v="0"/>
    <s v="Xerox 219"/>
    <n v="6.48"/>
    <n v="1"/>
    <n v="3.11"/>
  </r>
  <r>
    <d v="2015-12-06T00:00:00"/>
    <x v="1"/>
    <x v="11"/>
    <x v="25"/>
    <x v="20"/>
    <x v="0"/>
    <x v="0"/>
    <s v="Xerox 1903"/>
    <n v="41.86"/>
    <n v="7"/>
    <n v="20.51"/>
  </r>
  <r>
    <d v="2015-12-06T00:00:00"/>
    <x v="1"/>
    <x v="11"/>
    <x v="25"/>
    <x v="20"/>
    <x v="2"/>
    <x v="9"/>
    <s v="Logitech VX Revolution Cordless Laser Mouse for Notebooks (Black)"/>
    <n v="1619.91"/>
    <n v="9"/>
    <n v="97.19"/>
  </r>
  <r>
    <d v="2015-12-06T00:00:00"/>
    <x v="1"/>
    <x v="11"/>
    <x v="25"/>
    <x v="20"/>
    <x v="1"/>
    <x v="8"/>
    <s v="Seth Thomas 14&quot; Day/Date Wall Clock"/>
    <n v="113.92"/>
    <n v="4"/>
    <n v="42.15"/>
  </r>
  <r>
    <d v="2015-12-06T00:00:00"/>
    <x v="1"/>
    <x v="11"/>
    <x v="70"/>
    <x v="18"/>
    <x v="2"/>
    <x v="16"/>
    <s v="Hewlett Packard 610 Color Digital Copier / Printer"/>
    <n v="999.98"/>
    <n v="2"/>
    <n v="449.99"/>
  </r>
  <r>
    <d v="2015-12-06T00:00:00"/>
    <x v="1"/>
    <x v="11"/>
    <x v="325"/>
    <x v="17"/>
    <x v="0"/>
    <x v="0"/>
    <s v="Xerox 20"/>
    <n v="6.48"/>
    <n v="1"/>
    <n v="3.11"/>
  </r>
  <r>
    <d v="2015-12-06T00:00:00"/>
    <x v="1"/>
    <x v="11"/>
    <x v="325"/>
    <x v="17"/>
    <x v="0"/>
    <x v="2"/>
    <s v="Tennsco 6- and 18-Compartment Lockers"/>
    <n v="1325.85"/>
    <n v="5"/>
    <n v="238.65"/>
  </r>
  <r>
    <d v="2015-12-06T00:00:00"/>
    <x v="1"/>
    <x v="11"/>
    <x v="325"/>
    <x v="17"/>
    <x v="0"/>
    <x v="1"/>
    <s v="Avery 483"/>
    <n v="14.94"/>
    <n v="3"/>
    <n v="6.87"/>
  </r>
  <r>
    <d v="2015-12-06T00:00:00"/>
    <x v="1"/>
    <x v="11"/>
    <x v="721"/>
    <x v="3"/>
    <x v="0"/>
    <x v="12"/>
    <s v="Commercial WindTunnel Clean Air Upright Vacuum, Replacement Belts, Filtration Bags"/>
    <n v="7.78"/>
    <n v="2"/>
    <n v="2.02"/>
  </r>
  <r>
    <d v="2015-12-06T00:00:00"/>
    <x v="1"/>
    <x v="11"/>
    <x v="644"/>
    <x v="6"/>
    <x v="2"/>
    <x v="6"/>
    <s v="AT&amp;T CL82213"/>
    <n v="173.94"/>
    <n v="6"/>
    <n v="50.44"/>
  </r>
  <r>
    <d v="2015-12-06T00:00:00"/>
    <x v="1"/>
    <x v="11"/>
    <x v="109"/>
    <x v="10"/>
    <x v="0"/>
    <x v="3"/>
    <s v="Ibico Standard Transparent Covers"/>
    <n v="14.83"/>
    <n v="3"/>
    <n v="-10.38"/>
  </r>
  <r>
    <d v="2015-12-06T00:00:00"/>
    <x v="1"/>
    <x v="11"/>
    <x v="639"/>
    <x v="3"/>
    <x v="0"/>
    <x v="0"/>
    <s v="Spiral Phone Message Books with Labels by Adams"/>
    <n v="8.9600000000000009"/>
    <n v="2"/>
    <n v="4.3899999999999997"/>
  </r>
  <r>
    <d v="2015-12-07T00:00:00"/>
    <x v="1"/>
    <x v="11"/>
    <x v="536"/>
    <x v="5"/>
    <x v="0"/>
    <x v="12"/>
    <s v="Eureka The Boss Cordless Rechargeable Stick Vac"/>
    <n v="152.94"/>
    <n v="3"/>
    <n v="41.29"/>
  </r>
  <r>
    <d v="2015-12-07T00:00:00"/>
    <x v="1"/>
    <x v="11"/>
    <x v="536"/>
    <x v="5"/>
    <x v="1"/>
    <x v="5"/>
    <s v="Situations Contoured Folding Chairs, 4/Set"/>
    <n v="283.92"/>
    <n v="4"/>
    <n v="70.98"/>
  </r>
  <r>
    <d v="2015-12-07T00:00:00"/>
    <x v="1"/>
    <x v="11"/>
    <x v="467"/>
    <x v="22"/>
    <x v="0"/>
    <x v="7"/>
    <s v="Alliance Big Bands Rubber Bands, 12/Pack"/>
    <n v="3.96"/>
    <n v="2"/>
    <s v="0"/>
  </r>
  <r>
    <d v="2015-12-07T00:00:00"/>
    <x v="1"/>
    <x v="11"/>
    <x v="467"/>
    <x v="22"/>
    <x v="0"/>
    <x v="1"/>
    <s v="Avery 509"/>
    <n v="2.61"/>
    <n v="1"/>
    <n v="1.2"/>
  </r>
  <r>
    <d v="2015-12-07T00:00:00"/>
    <x v="1"/>
    <x v="11"/>
    <x v="7"/>
    <x v="3"/>
    <x v="1"/>
    <x v="8"/>
    <s v="12-1/2 Diameter Round Wall Clock"/>
    <n v="79.92"/>
    <n v="4"/>
    <n v="28.77"/>
  </r>
  <r>
    <d v="2015-12-07T00:00:00"/>
    <x v="1"/>
    <x v="11"/>
    <x v="545"/>
    <x v="20"/>
    <x v="0"/>
    <x v="3"/>
    <s v="Pressboard Data Binders by Wilson Jones"/>
    <n v="21.36"/>
    <n v="5"/>
    <n v="7.21"/>
  </r>
  <r>
    <d v="2015-12-07T00:00:00"/>
    <x v="1"/>
    <x v="11"/>
    <x v="545"/>
    <x v="20"/>
    <x v="0"/>
    <x v="3"/>
    <s v="Avery Durable Slant Ring Binders With Label Holder"/>
    <n v="6.69"/>
    <n v="2"/>
    <n v="2.34"/>
  </r>
  <r>
    <d v="2015-12-07T00:00:00"/>
    <x v="1"/>
    <x v="11"/>
    <x v="545"/>
    <x v="20"/>
    <x v="2"/>
    <x v="6"/>
    <s v="Digium D40 VoIP phone"/>
    <n v="773.94"/>
    <n v="6"/>
    <n v="224.44"/>
  </r>
  <r>
    <d v="2015-12-07T00:00:00"/>
    <x v="1"/>
    <x v="11"/>
    <x v="94"/>
    <x v="3"/>
    <x v="0"/>
    <x v="0"/>
    <s v="Xerox 218"/>
    <n v="12.96"/>
    <n v="2"/>
    <n v="6.22"/>
  </r>
  <r>
    <d v="2015-12-08T00:00:00"/>
    <x v="1"/>
    <x v="11"/>
    <x v="722"/>
    <x v="0"/>
    <x v="0"/>
    <x v="0"/>
    <s v="Xerox 1945"/>
    <n v="360.71"/>
    <n v="11"/>
    <n v="130.76"/>
  </r>
  <r>
    <d v="2015-12-08T00:00:00"/>
    <x v="1"/>
    <x v="11"/>
    <x v="722"/>
    <x v="0"/>
    <x v="2"/>
    <x v="6"/>
    <s v="Wilson Electronics DB Pro Signal Booster"/>
    <n v="1718.4"/>
    <n v="6"/>
    <n v="150.36000000000001"/>
  </r>
  <r>
    <d v="2015-12-08T00:00:00"/>
    <x v="1"/>
    <x v="11"/>
    <x v="701"/>
    <x v="0"/>
    <x v="2"/>
    <x v="6"/>
    <s v="Nokia Lumia 521 (T-Mobile)"/>
    <n v="119.96"/>
    <n v="5"/>
    <s v="12"/>
  </r>
  <r>
    <d v="2015-12-08T00:00:00"/>
    <x v="1"/>
    <x v="11"/>
    <x v="598"/>
    <x v="3"/>
    <x v="0"/>
    <x v="2"/>
    <s v="Stur-D-Stor Shelving, Vertical 5-Shelf: 72&quot;H x 36&quot;W x 18 1/2&quot;D"/>
    <n v="221.96"/>
    <n v="2"/>
    <n v="4.4400000000000004"/>
  </r>
  <r>
    <d v="2015-12-08T00:00:00"/>
    <x v="1"/>
    <x v="11"/>
    <x v="598"/>
    <x v="3"/>
    <x v="2"/>
    <x v="9"/>
    <s v="WD My Passport Ultra 500GB Portable External Hard Drive"/>
    <s v="236"/>
    <n v="4"/>
    <n v="40.119999999999997"/>
  </r>
  <r>
    <d v="2015-12-08T00:00:00"/>
    <x v="1"/>
    <x v="11"/>
    <x v="418"/>
    <x v="26"/>
    <x v="0"/>
    <x v="0"/>
    <s v="Southworth Parchment Paper &amp; Envelopes"/>
    <n v="15.7"/>
    <n v="3"/>
    <n v="5.0999999999999996"/>
  </r>
  <r>
    <d v="2015-12-09T00:00:00"/>
    <x v="1"/>
    <x v="11"/>
    <x v="590"/>
    <x v="18"/>
    <x v="0"/>
    <x v="0"/>
    <s v="Xerox 188"/>
    <n v="34.020000000000003"/>
    <n v="3"/>
    <n v="16.670000000000002"/>
  </r>
  <r>
    <d v="2015-12-10T00:00:00"/>
    <x v="1"/>
    <x v="11"/>
    <x v="435"/>
    <x v="14"/>
    <x v="0"/>
    <x v="4"/>
    <s v="Avery Hi-Liter Comfort Grip Fluorescent Highlighter, Yellow Ink"/>
    <n v="3.9"/>
    <n v="2"/>
    <n v="1.52"/>
  </r>
  <r>
    <d v="2015-12-10T00:00:00"/>
    <x v="1"/>
    <x v="11"/>
    <x v="435"/>
    <x v="14"/>
    <x v="1"/>
    <x v="13"/>
    <s v="Bretford CR8500 Series Meeting Room Furniture"/>
    <n v="801.96"/>
    <n v="2"/>
    <n v="200.49"/>
  </r>
  <r>
    <d v="2015-12-10T00:00:00"/>
    <x v="1"/>
    <x v="11"/>
    <x v="435"/>
    <x v="14"/>
    <x v="1"/>
    <x v="5"/>
    <s v="Global Super Steno Chair"/>
    <n v="191.96"/>
    <n v="2"/>
    <n v="32.630000000000003"/>
  </r>
  <r>
    <d v="2015-12-10T00:00:00"/>
    <x v="1"/>
    <x v="11"/>
    <x v="435"/>
    <x v="14"/>
    <x v="0"/>
    <x v="1"/>
    <s v="Permanent Self-Adhesive File Folder Labels for Typewriters by Universal"/>
    <n v="2.61"/>
    <n v="1"/>
    <n v="1.2"/>
  </r>
  <r>
    <d v="2015-12-10T00:00:00"/>
    <x v="1"/>
    <x v="11"/>
    <x v="580"/>
    <x v="4"/>
    <x v="0"/>
    <x v="4"/>
    <s v="Staples in misc. colors"/>
    <n v="1.78"/>
    <n v="1"/>
    <n v="0.5"/>
  </r>
  <r>
    <d v="2015-12-10T00:00:00"/>
    <x v="1"/>
    <x v="11"/>
    <x v="580"/>
    <x v="4"/>
    <x v="0"/>
    <x v="0"/>
    <s v="Xerox 201"/>
    <n v="25.92"/>
    <n v="4"/>
    <n v="12.44"/>
  </r>
  <r>
    <d v="2015-12-10T00:00:00"/>
    <x v="1"/>
    <x v="11"/>
    <x v="580"/>
    <x v="4"/>
    <x v="2"/>
    <x v="9"/>
    <s v="Memorex 25GB 6X Branded Blu-Ray Recordable Disc, 15/Pack"/>
    <n v="101.94"/>
    <n v="6"/>
    <n v="21.41"/>
  </r>
  <r>
    <d v="2015-12-10T00:00:00"/>
    <x v="1"/>
    <x v="11"/>
    <x v="338"/>
    <x v="20"/>
    <x v="0"/>
    <x v="1"/>
    <s v="Avery 486"/>
    <n v="7.31"/>
    <n v="1"/>
    <n v="3.44"/>
  </r>
  <r>
    <d v="2015-12-10T00:00:00"/>
    <x v="1"/>
    <x v="11"/>
    <x v="338"/>
    <x v="20"/>
    <x v="2"/>
    <x v="16"/>
    <s v="Hewlett Packard 610 Color Digital Copier / Printer"/>
    <n v="799.98"/>
    <n v="2"/>
    <s v="250"/>
  </r>
  <r>
    <d v="2015-12-10T00:00:00"/>
    <x v="1"/>
    <x v="11"/>
    <x v="338"/>
    <x v="20"/>
    <x v="0"/>
    <x v="0"/>
    <s v="Adams Phone Message Book, 200 Message Capacity, 8 1/16 x 11"/>
    <n v="41.28"/>
    <n v="6"/>
    <n v="18.989999999999998"/>
  </r>
  <r>
    <d v="2015-12-10T00:00:00"/>
    <x v="1"/>
    <x v="11"/>
    <x v="338"/>
    <x v="20"/>
    <x v="0"/>
    <x v="0"/>
    <s v="Xerox 1883"/>
    <n v="184.66"/>
    <n v="7"/>
    <n v="84.94"/>
  </r>
  <r>
    <d v="2015-12-10T00:00:00"/>
    <x v="1"/>
    <x v="11"/>
    <x v="666"/>
    <x v="36"/>
    <x v="0"/>
    <x v="4"/>
    <s v="Manco Dry-Lighter Erasable Highlighter"/>
    <n v="27.36"/>
    <n v="9"/>
    <n v="9.3000000000000007"/>
  </r>
  <r>
    <d v="2015-12-10T00:00:00"/>
    <x v="1"/>
    <x v="11"/>
    <x v="666"/>
    <x v="36"/>
    <x v="0"/>
    <x v="0"/>
    <s v="Recycled Desk Saver Line &quot;While You Were Out&quot; Book, 5 1/2&quot; X 4&quot;"/>
    <n v="44.75"/>
    <n v="5"/>
    <n v="20.59"/>
  </r>
  <r>
    <d v="2015-12-10T00:00:00"/>
    <x v="1"/>
    <x v="11"/>
    <x v="666"/>
    <x v="36"/>
    <x v="2"/>
    <x v="6"/>
    <s v="Cisco 8x8 Inc. 6753i IP Business Phone System"/>
    <n v="134.99"/>
    <n v="1"/>
    <n v="36.450000000000003"/>
  </r>
  <r>
    <d v="2015-12-10T00:00:00"/>
    <x v="1"/>
    <x v="11"/>
    <x v="666"/>
    <x v="36"/>
    <x v="0"/>
    <x v="0"/>
    <s v="Astroparche Fine Business Paper"/>
    <n v="26.4"/>
    <n v="5"/>
    <n v="12.67"/>
  </r>
  <r>
    <d v="2015-12-10T00:00:00"/>
    <x v="1"/>
    <x v="11"/>
    <x v="666"/>
    <x v="36"/>
    <x v="1"/>
    <x v="5"/>
    <s v="Global Ergonomic Managers Chair"/>
    <n v="542.94000000000005"/>
    <n v="3"/>
    <n v="141.16"/>
  </r>
  <r>
    <d v="2015-12-10T00:00:00"/>
    <x v="1"/>
    <x v="11"/>
    <x v="658"/>
    <x v="3"/>
    <x v="0"/>
    <x v="4"/>
    <s v="Boston Electric Pencil Sharpener, Model 1818, Charcoal Black"/>
    <n v="56.3"/>
    <n v="2"/>
    <n v="15.76"/>
  </r>
  <r>
    <d v="2015-12-10T00:00:00"/>
    <x v="1"/>
    <x v="11"/>
    <x v="621"/>
    <x v="1"/>
    <x v="0"/>
    <x v="12"/>
    <s v="3M Replacement Filter for Office Air Cleaner for 20' x 33' Room"/>
    <n v="53.09"/>
    <n v="7"/>
    <n v="-108.83"/>
  </r>
  <r>
    <d v="2015-12-10T00:00:00"/>
    <x v="1"/>
    <x v="11"/>
    <x v="711"/>
    <x v="3"/>
    <x v="0"/>
    <x v="1"/>
    <s v="Avery File Folder Labels"/>
    <n v="5.76"/>
    <n v="2"/>
    <n v="2.82"/>
  </r>
  <r>
    <d v="2015-12-10T00:00:00"/>
    <x v="1"/>
    <x v="11"/>
    <x v="371"/>
    <x v="10"/>
    <x v="2"/>
    <x v="9"/>
    <s v="Maxell 4.7GB DVD-RW 3/Pack"/>
    <n v="25.49"/>
    <n v="2"/>
    <n v="4.46"/>
  </r>
  <r>
    <d v="2015-12-11T00:00:00"/>
    <x v="1"/>
    <x v="11"/>
    <x v="661"/>
    <x v="6"/>
    <x v="0"/>
    <x v="1"/>
    <s v="Dot Matrix Printer Tape Reel Labels, White, 5000/Box"/>
    <n v="196.62"/>
    <n v="2"/>
    <n v="96.34"/>
  </r>
  <r>
    <d v="2015-12-11T00:00:00"/>
    <x v="1"/>
    <x v="11"/>
    <x v="723"/>
    <x v="0"/>
    <x v="2"/>
    <x v="9"/>
    <s v="Logitech Wireless Performance Mouse MX for PC and Mac"/>
    <n v="159.97999999999999"/>
    <n v="2"/>
    <s v="36"/>
  </r>
  <r>
    <d v="2015-12-11T00:00:00"/>
    <x v="1"/>
    <x v="11"/>
    <x v="723"/>
    <x v="0"/>
    <x v="0"/>
    <x v="2"/>
    <s v="Eldon ProFile File 'N Store Portable File Tub Letter/Legal Size Black"/>
    <n v="46.34"/>
    <n v="3"/>
    <n v="4.63"/>
  </r>
  <r>
    <d v="2015-12-11T00:00:00"/>
    <x v="1"/>
    <x v="11"/>
    <x v="258"/>
    <x v="16"/>
    <x v="0"/>
    <x v="3"/>
    <s v="Acco D-Ring Binder w/DublLock"/>
    <n v="12.83"/>
    <n v="2"/>
    <n v="-8.98"/>
  </r>
  <r>
    <d v="2015-12-11T00:00:00"/>
    <x v="1"/>
    <x v="11"/>
    <x v="576"/>
    <x v="26"/>
    <x v="0"/>
    <x v="4"/>
    <s v="Newell 313"/>
    <n v="13.12"/>
    <n v="5"/>
    <n v="1.1499999999999999"/>
  </r>
  <r>
    <d v="2015-12-11T00:00:00"/>
    <x v="1"/>
    <x v="11"/>
    <x v="576"/>
    <x v="26"/>
    <x v="1"/>
    <x v="11"/>
    <s v="Bush Westfield Collection Bookcases, Dark Cherry Finish"/>
    <n v="69.58"/>
    <n v="4"/>
    <n v="-143.79"/>
  </r>
  <r>
    <d v="2015-12-11T00:00:00"/>
    <x v="1"/>
    <x v="11"/>
    <x v="576"/>
    <x v="26"/>
    <x v="0"/>
    <x v="4"/>
    <s v="Newell 326"/>
    <n v="4.22"/>
    <n v="3"/>
    <n v="0.48"/>
  </r>
  <r>
    <d v="2015-12-11T00:00:00"/>
    <x v="1"/>
    <x v="11"/>
    <x v="576"/>
    <x v="26"/>
    <x v="2"/>
    <x v="9"/>
    <s v="Logitech Keyboard K120"/>
    <n v="58.08"/>
    <n v="4"/>
    <n v="-6.53"/>
  </r>
  <r>
    <d v="2015-12-11T00:00:00"/>
    <x v="1"/>
    <x v="11"/>
    <x v="576"/>
    <x v="26"/>
    <x v="1"/>
    <x v="8"/>
    <s v="Master Caster Door Stop, Large Neon Orange"/>
    <n v="52.42"/>
    <n v="9"/>
    <n v="15.07"/>
  </r>
  <r>
    <d v="2015-12-11T00:00:00"/>
    <x v="1"/>
    <x v="11"/>
    <x v="576"/>
    <x v="26"/>
    <x v="1"/>
    <x v="8"/>
    <s v="DAX Wood Document Frame"/>
    <n v="54.92"/>
    <n v="5"/>
    <n v="10.98"/>
  </r>
  <r>
    <d v="2015-12-11T00:00:00"/>
    <x v="1"/>
    <x v="11"/>
    <x v="576"/>
    <x v="26"/>
    <x v="1"/>
    <x v="13"/>
    <s v="Bevis Rectangular Conference Tables"/>
    <n v="364.95"/>
    <n v="5"/>
    <n v="-248.17"/>
  </r>
  <r>
    <d v="2015-12-11T00:00:00"/>
    <x v="1"/>
    <x v="11"/>
    <x v="576"/>
    <x v="26"/>
    <x v="0"/>
    <x v="0"/>
    <s v="Xerox 1932"/>
    <n v="85.06"/>
    <n v="3"/>
    <n v="28.71"/>
  </r>
  <r>
    <d v="2015-12-11T00:00:00"/>
    <x v="1"/>
    <x v="11"/>
    <x v="576"/>
    <x v="26"/>
    <x v="0"/>
    <x v="0"/>
    <s v="Avery Personal Creations Heavyweight Cards"/>
    <n v="27.7"/>
    <n v="3"/>
    <n v="9.69"/>
  </r>
  <r>
    <d v="2015-12-11T00:00:00"/>
    <x v="1"/>
    <x v="11"/>
    <x v="164"/>
    <x v="10"/>
    <x v="0"/>
    <x v="3"/>
    <s v="GBC Plasticlear Binding Covers"/>
    <n v="10.33"/>
    <n v="3"/>
    <n v="-7.58"/>
  </r>
  <r>
    <d v="2015-12-11T00:00:00"/>
    <x v="1"/>
    <x v="11"/>
    <x v="412"/>
    <x v="3"/>
    <x v="0"/>
    <x v="3"/>
    <s v="GBC Recycled Grain Textured Covers"/>
    <n v="110.53"/>
    <n v="4"/>
    <n v="38.68"/>
  </r>
  <r>
    <d v="2015-12-11T00:00:00"/>
    <x v="1"/>
    <x v="11"/>
    <x v="273"/>
    <x v="14"/>
    <x v="2"/>
    <x v="9"/>
    <s v="Maxell 4.7GB DVD+RW 3/Pack"/>
    <n v="175.23"/>
    <n v="11"/>
    <n v="61.33"/>
  </r>
  <r>
    <d v="2015-12-11T00:00:00"/>
    <x v="1"/>
    <x v="11"/>
    <x v="273"/>
    <x v="14"/>
    <x v="2"/>
    <x v="6"/>
    <s v="BlackBerry Q10"/>
    <n v="125.99"/>
    <n v="1"/>
    <n v="31.5"/>
  </r>
  <r>
    <d v="2015-12-11T00:00:00"/>
    <x v="1"/>
    <x v="11"/>
    <x v="273"/>
    <x v="14"/>
    <x v="0"/>
    <x v="3"/>
    <s v="Ibico Covers for Plastic or Wire Binding Elements"/>
    <s v="23"/>
    <n v="2"/>
    <n v="10.35"/>
  </r>
  <r>
    <d v="2015-12-12T00:00:00"/>
    <x v="1"/>
    <x v="11"/>
    <x v="235"/>
    <x v="3"/>
    <x v="1"/>
    <x v="5"/>
    <s v="Lifetime Advantage Folding Chairs, 4/Carton"/>
    <n v="348.93"/>
    <n v="2"/>
    <n v="34.89"/>
  </r>
  <r>
    <d v="2015-12-12T00:00:00"/>
    <x v="1"/>
    <x v="11"/>
    <x v="380"/>
    <x v="3"/>
    <x v="0"/>
    <x v="7"/>
    <s v="Staples"/>
    <n v="7.86"/>
    <n v="2"/>
    <n v="3.62"/>
  </r>
  <r>
    <d v="2015-12-12T00:00:00"/>
    <x v="1"/>
    <x v="11"/>
    <x v="380"/>
    <x v="3"/>
    <x v="0"/>
    <x v="3"/>
    <s v="Recycled Premium Regency Composition Covers"/>
    <n v="24.45"/>
    <n v="2"/>
    <n v="8.86"/>
  </r>
  <r>
    <d v="2015-12-12T00:00:00"/>
    <x v="1"/>
    <x v="11"/>
    <x v="699"/>
    <x v="36"/>
    <x v="0"/>
    <x v="4"/>
    <s v="Rogers Handheld Barrel Pencil Sharpener"/>
    <n v="8.2200000000000006"/>
    <n v="3"/>
    <n v="2.2200000000000002"/>
  </r>
  <r>
    <d v="2015-12-12T00:00:00"/>
    <x v="1"/>
    <x v="11"/>
    <x v="557"/>
    <x v="0"/>
    <x v="2"/>
    <x v="9"/>
    <s v="AmazonBasics 3-Button USB Wired Mouse"/>
    <n v="22.37"/>
    <n v="4"/>
    <n v="6.43"/>
  </r>
  <r>
    <d v="2015-12-12T00:00:00"/>
    <x v="1"/>
    <x v="11"/>
    <x v="21"/>
    <x v="3"/>
    <x v="0"/>
    <x v="4"/>
    <s v="Newell 311"/>
    <n v="2.21"/>
    <n v="1"/>
    <n v="0.6"/>
  </r>
  <r>
    <d v="2015-12-12T00:00:00"/>
    <x v="1"/>
    <x v="11"/>
    <x v="21"/>
    <x v="3"/>
    <x v="0"/>
    <x v="10"/>
    <s v="Peel &amp; Seel Envelopes"/>
    <n v="15.52"/>
    <n v="4"/>
    <n v="7.45"/>
  </r>
  <r>
    <d v="2015-12-12T00:00:00"/>
    <x v="1"/>
    <x v="11"/>
    <x v="21"/>
    <x v="3"/>
    <x v="0"/>
    <x v="0"/>
    <s v="Black Print Carbonless Snap-Off Rapid Letter, 8 1/2&quot; x 7&quot;"/>
    <n v="36.44"/>
    <n v="4"/>
    <n v="16.399999999999999"/>
  </r>
  <r>
    <d v="2015-12-12T00:00:00"/>
    <x v="1"/>
    <x v="11"/>
    <x v="276"/>
    <x v="3"/>
    <x v="1"/>
    <x v="8"/>
    <s v="Eldon Cleatmat Chair Mats for Medium Pile Carpets"/>
    <n v="166.5"/>
    <n v="3"/>
    <n v="21.65"/>
  </r>
  <r>
    <d v="2015-12-12T00:00:00"/>
    <x v="1"/>
    <x v="11"/>
    <x v="276"/>
    <x v="3"/>
    <x v="0"/>
    <x v="2"/>
    <s v="Standard Rollaway File with Lock"/>
    <n v="360.38"/>
    <n v="2"/>
    <n v="93.7"/>
  </r>
  <r>
    <d v="2015-12-12T00:00:00"/>
    <x v="1"/>
    <x v="11"/>
    <x v="104"/>
    <x v="17"/>
    <x v="0"/>
    <x v="0"/>
    <s v="Xerox 1930"/>
    <n v="32.4"/>
    <n v="5"/>
    <n v="15.88"/>
  </r>
  <r>
    <d v="2015-12-12T00:00:00"/>
    <x v="1"/>
    <x v="11"/>
    <x v="104"/>
    <x v="17"/>
    <x v="0"/>
    <x v="0"/>
    <s v="Xerox 1916"/>
    <n v="97.88"/>
    <n v="2"/>
    <n v="48.94"/>
  </r>
  <r>
    <d v="2015-12-12T00:00:00"/>
    <x v="1"/>
    <x v="11"/>
    <x v="502"/>
    <x v="3"/>
    <x v="2"/>
    <x v="9"/>
    <s v="Logitech Wireless Marathon Mouse M705"/>
    <n v="299.94"/>
    <n v="6"/>
    <n v="128.97"/>
  </r>
  <r>
    <d v="2015-12-12T00:00:00"/>
    <x v="1"/>
    <x v="11"/>
    <x v="502"/>
    <x v="3"/>
    <x v="0"/>
    <x v="14"/>
    <s v="Staple remover"/>
    <n v="25.76"/>
    <n v="7"/>
    <n v="0.52"/>
  </r>
  <r>
    <d v="2015-12-13T00:00:00"/>
    <x v="1"/>
    <x v="11"/>
    <x v="468"/>
    <x v="3"/>
    <x v="0"/>
    <x v="0"/>
    <s v="Xerox 213"/>
    <n v="12.96"/>
    <n v="2"/>
    <n v="6.22"/>
  </r>
  <r>
    <d v="2015-12-13T00:00:00"/>
    <x v="1"/>
    <x v="11"/>
    <x v="468"/>
    <x v="3"/>
    <x v="0"/>
    <x v="12"/>
    <s v="Fellowes 8 Outlet Superior Workstation Surge Protector w/o Phone/Fax/Modem Protection"/>
    <n v="134.47999999999999"/>
    <n v="4"/>
    <n v="34.96"/>
  </r>
  <r>
    <d v="2015-12-13T00:00:00"/>
    <x v="1"/>
    <x v="11"/>
    <x v="550"/>
    <x v="3"/>
    <x v="0"/>
    <x v="1"/>
    <s v="Avery 513"/>
    <n v="9.9600000000000009"/>
    <n v="2"/>
    <n v="4.58"/>
  </r>
  <r>
    <d v="2015-12-13T00:00:00"/>
    <x v="1"/>
    <x v="11"/>
    <x v="122"/>
    <x v="3"/>
    <x v="2"/>
    <x v="6"/>
    <s v="Plantronics Voyager Pro Legend"/>
    <n v="494.38"/>
    <n v="3"/>
    <n v="49.44"/>
  </r>
  <r>
    <d v="2015-12-13T00:00:00"/>
    <x v="1"/>
    <x v="11"/>
    <x v="122"/>
    <x v="3"/>
    <x v="0"/>
    <x v="3"/>
    <s v="Angle-D Binders with Locking Rings, Label Holders"/>
    <n v="29.2"/>
    <n v="5"/>
    <n v="9.86"/>
  </r>
  <r>
    <d v="2015-12-13T00:00:00"/>
    <x v="1"/>
    <x v="11"/>
    <x v="122"/>
    <x v="3"/>
    <x v="2"/>
    <x v="9"/>
    <s v="Logitech K350 2.4Ghz Wireless Keyboard"/>
    <n v="248.85"/>
    <n v="5"/>
    <n v="27.37"/>
  </r>
  <r>
    <d v="2015-12-13T00:00:00"/>
    <x v="1"/>
    <x v="11"/>
    <x v="122"/>
    <x v="3"/>
    <x v="2"/>
    <x v="9"/>
    <s v="Memorex Mini Travel Drive 64 GB USB 2.0 Flash Drive"/>
    <n v="36.24"/>
    <n v="1"/>
    <n v="15.22"/>
  </r>
  <r>
    <d v="2015-12-13T00:00:00"/>
    <x v="1"/>
    <x v="11"/>
    <x v="222"/>
    <x v="32"/>
    <x v="0"/>
    <x v="0"/>
    <s v="Xerox 222"/>
    <n v="19.440000000000001"/>
    <n v="3"/>
    <n v="9.33"/>
  </r>
  <r>
    <d v="2015-12-13T00:00:00"/>
    <x v="1"/>
    <x v="11"/>
    <x v="222"/>
    <x v="32"/>
    <x v="0"/>
    <x v="3"/>
    <s v="Flexible Leather- Look Classic Collection Ring Binder"/>
    <n v="37.880000000000003"/>
    <n v="2"/>
    <n v="18.940000000000001"/>
  </r>
  <r>
    <d v="2015-12-14T00:00:00"/>
    <x v="1"/>
    <x v="11"/>
    <x v="22"/>
    <x v="4"/>
    <x v="0"/>
    <x v="3"/>
    <s v="3-ring staple pack"/>
    <n v="3.76"/>
    <n v="2"/>
    <n v="1.8"/>
  </r>
  <r>
    <d v="2015-12-14T00:00:00"/>
    <x v="1"/>
    <x v="11"/>
    <x v="724"/>
    <x v="11"/>
    <x v="2"/>
    <x v="6"/>
    <s v="HTC One"/>
    <n v="319.97000000000003"/>
    <n v="4"/>
    <s v="36"/>
  </r>
  <r>
    <d v="2015-12-14T00:00:00"/>
    <x v="1"/>
    <x v="11"/>
    <x v="247"/>
    <x v="3"/>
    <x v="0"/>
    <x v="3"/>
    <s v="Wilson Jones Standard D-Ring Binders"/>
    <n v="8.1"/>
    <n v="2"/>
    <n v="2.73"/>
  </r>
  <r>
    <d v="2015-12-14T00:00:00"/>
    <x v="1"/>
    <x v="11"/>
    <x v="435"/>
    <x v="29"/>
    <x v="1"/>
    <x v="8"/>
    <s v="Stackable Trays"/>
    <n v="6.16"/>
    <n v="2"/>
    <n v="1.97"/>
  </r>
  <r>
    <d v="2015-12-14T00:00:00"/>
    <x v="1"/>
    <x v="11"/>
    <x v="435"/>
    <x v="29"/>
    <x v="0"/>
    <x v="4"/>
    <s v="Boston Electric Pencil Sharpener, Model 1818, Charcoal Black"/>
    <n v="56.3"/>
    <n v="2"/>
    <n v="15.76"/>
  </r>
  <r>
    <d v="2015-12-14T00:00:00"/>
    <x v="1"/>
    <x v="11"/>
    <x v="367"/>
    <x v="3"/>
    <x v="1"/>
    <x v="8"/>
    <s v="Master Caster Door Stop, Gray"/>
    <n v="15.24"/>
    <n v="3"/>
    <n v="5.18"/>
  </r>
  <r>
    <d v="2015-12-14T00:00:00"/>
    <x v="1"/>
    <x v="11"/>
    <x v="281"/>
    <x v="3"/>
    <x v="1"/>
    <x v="8"/>
    <s v="Staple-based wall hangings"/>
    <n v="29.22"/>
    <n v="3"/>
    <n v="12.86"/>
  </r>
  <r>
    <d v="2015-12-14T00:00:00"/>
    <x v="1"/>
    <x v="11"/>
    <x v="63"/>
    <x v="3"/>
    <x v="2"/>
    <x v="9"/>
    <s v="Micro Innovations USB RF Wireless Keyboard with Mouse"/>
    <s v="50"/>
    <n v="2"/>
    <n v="10.5"/>
  </r>
  <r>
    <d v="2015-12-14T00:00:00"/>
    <x v="1"/>
    <x v="11"/>
    <x v="504"/>
    <x v="3"/>
    <x v="0"/>
    <x v="3"/>
    <s v="Ibico Recycled Grain-Textured Covers"/>
    <n v="55.26"/>
    <n v="2"/>
    <n v="20.72"/>
  </r>
  <r>
    <d v="2015-12-14T00:00:00"/>
    <x v="1"/>
    <x v="11"/>
    <x v="504"/>
    <x v="3"/>
    <x v="0"/>
    <x v="0"/>
    <s v="Xerox 23"/>
    <n v="6.48"/>
    <n v="1"/>
    <n v="3.11"/>
  </r>
  <r>
    <d v="2015-12-14T00:00:00"/>
    <x v="1"/>
    <x v="11"/>
    <x v="504"/>
    <x v="3"/>
    <x v="0"/>
    <x v="3"/>
    <s v="GBC Laser Imprintable Binding System Covers, Desert Sand"/>
    <n v="34.25"/>
    <n v="3"/>
    <n v="11.56"/>
  </r>
  <r>
    <d v="2015-12-14T00:00:00"/>
    <x v="1"/>
    <x v="11"/>
    <x v="504"/>
    <x v="3"/>
    <x v="1"/>
    <x v="13"/>
    <s v="Bush Andora Conference Table, Maple/Graphite Gray Finish"/>
    <n v="273.57"/>
    <n v="2"/>
    <n v="10.26"/>
  </r>
  <r>
    <d v="2015-12-15T00:00:00"/>
    <x v="1"/>
    <x v="11"/>
    <x v="412"/>
    <x v="20"/>
    <x v="0"/>
    <x v="4"/>
    <s v="Sanford Colorific Eraseable Coloring Pencils, 12 Count"/>
    <n v="3.28"/>
    <n v="1"/>
    <n v="1.41"/>
  </r>
  <r>
    <d v="2015-12-15T00:00:00"/>
    <x v="1"/>
    <x v="11"/>
    <x v="343"/>
    <x v="22"/>
    <x v="0"/>
    <x v="12"/>
    <s v="3M Office Air Cleaner"/>
    <n v="103.92"/>
    <n v="4"/>
    <n v="36.369999999999997"/>
  </r>
  <r>
    <d v="2015-12-15T00:00:00"/>
    <x v="1"/>
    <x v="11"/>
    <x v="343"/>
    <x v="22"/>
    <x v="2"/>
    <x v="9"/>
    <s v="Logitech G700s Rechargeable Gaming Mouse"/>
    <n v="899.91"/>
    <n v="9"/>
    <n v="377.96"/>
  </r>
  <r>
    <d v="2015-12-15T00:00:00"/>
    <x v="1"/>
    <x v="11"/>
    <x v="343"/>
    <x v="22"/>
    <x v="0"/>
    <x v="3"/>
    <s v="Acco D-Ring Binder w/DublLock"/>
    <n v="51.31"/>
    <n v="3"/>
    <n v="18.600000000000001"/>
  </r>
  <r>
    <d v="2015-12-15T00:00:00"/>
    <x v="1"/>
    <x v="11"/>
    <x v="40"/>
    <x v="10"/>
    <x v="2"/>
    <x v="9"/>
    <s v="Plantronics Savi W720 Multi-Device Wireless Headset System"/>
    <n v="2025.36"/>
    <n v="6"/>
    <n v="607.61"/>
  </r>
  <r>
    <d v="2015-12-15T00:00:00"/>
    <x v="1"/>
    <x v="11"/>
    <x v="40"/>
    <x v="10"/>
    <x v="2"/>
    <x v="15"/>
    <s v="Cubify CubeX 3D Printer Double Head Print"/>
    <n v="1799.99"/>
    <n v="2"/>
    <n v="-2639.99"/>
  </r>
  <r>
    <d v="2015-12-15T00:00:00"/>
    <x v="1"/>
    <x v="11"/>
    <x v="40"/>
    <x v="10"/>
    <x v="2"/>
    <x v="6"/>
    <s v="Panasonic KX TS3282W Corded phone"/>
    <n v="101.99"/>
    <n v="2"/>
    <s v="-17"/>
  </r>
  <r>
    <d v="2015-12-15T00:00:00"/>
    <x v="1"/>
    <x v="11"/>
    <x v="40"/>
    <x v="10"/>
    <x v="1"/>
    <x v="8"/>
    <s v="Howard Miller 13&quot; Diameter Goldtone Round Wall Clock"/>
    <n v="262.86"/>
    <n v="7"/>
    <s v="69"/>
  </r>
  <r>
    <d v="2015-12-15T00:00:00"/>
    <x v="1"/>
    <x v="11"/>
    <x v="390"/>
    <x v="25"/>
    <x v="2"/>
    <x v="6"/>
    <s v="Cisco Small Business SPA 502G VoIP phone"/>
    <n v="246.17"/>
    <n v="3"/>
    <n v="21.54"/>
  </r>
  <r>
    <d v="2015-12-16T00:00:00"/>
    <x v="1"/>
    <x v="11"/>
    <x v="707"/>
    <x v="22"/>
    <x v="0"/>
    <x v="0"/>
    <s v="Xerox 190"/>
    <n v="4.9800000000000004"/>
    <n v="1"/>
    <n v="2.34"/>
  </r>
  <r>
    <d v="2015-12-17T00:00:00"/>
    <x v="1"/>
    <x v="11"/>
    <x v="154"/>
    <x v="14"/>
    <x v="0"/>
    <x v="3"/>
    <s v="GBC Plastic Binding Combs"/>
    <n v="29.52"/>
    <n v="4"/>
    <n v="14.46"/>
  </r>
  <r>
    <d v="2015-12-17T00:00:00"/>
    <x v="1"/>
    <x v="11"/>
    <x v="154"/>
    <x v="14"/>
    <x v="1"/>
    <x v="5"/>
    <s v="Hon Valutask Swivel Chairs"/>
    <n v="302.94"/>
    <n v="3"/>
    <n v="48.47"/>
  </r>
  <r>
    <d v="2015-12-17T00:00:00"/>
    <x v="1"/>
    <x v="11"/>
    <x v="154"/>
    <x v="14"/>
    <x v="1"/>
    <x v="5"/>
    <s v="Harbour Creations 67200 Series Stacking Chairs"/>
    <n v="142.36000000000001"/>
    <n v="2"/>
    <n v="38.44"/>
  </r>
  <r>
    <d v="2015-12-17T00:00:00"/>
    <x v="1"/>
    <x v="11"/>
    <x v="154"/>
    <x v="14"/>
    <x v="1"/>
    <x v="5"/>
    <s v="Global Value Steno Chair, Gray"/>
    <n v="546.66"/>
    <n v="9"/>
    <n v="136.66999999999999"/>
  </r>
  <r>
    <d v="2015-12-17T00:00:00"/>
    <x v="1"/>
    <x v="11"/>
    <x v="154"/>
    <x v="14"/>
    <x v="1"/>
    <x v="8"/>
    <s v="Tenex Carpeted, Granite-Look or Clear Contemporary Contour Shape Chair Mats"/>
    <n v="212.13"/>
    <n v="3"/>
    <n v="14.85"/>
  </r>
  <r>
    <d v="2015-12-17T00:00:00"/>
    <x v="1"/>
    <x v="11"/>
    <x v="260"/>
    <x v="1"/>
    <x v="0"/>
    <x v="2"/>
    <s v="Tennsco Double-Tier Lockers"/>
    <n v="180.02"/>
    <n v="1"/>
    <n v="-15.75"/>
  </r>
  <r>
    <d v="2015-12-17T00:00:00"/>
    <x v="1"/>
    <x v="11"/>
    <x v="260"/>
    <x v="1"/>
    <x v="1"/>
    <x v="8"/>
    <s v="Howard Miller 11-1/2&quot; Diameter Ridgewood Wall Clock"/>
    <n v="41.55"/>
    <n v="2"/>
    <n v="-19.739999999999998"/>
  </r>
  <r>
    <d v="2015-12-17T00:00:00"/>
    <x v="1"/>
    <x v="11"/>
    <x v="260"/>
    <x v="1"/>
    <x v="0"/>
    <x v="4"/>
    <s v="Newell 35"/>
    <n v="13.12"/>
    <n v="5"/>
    <n v="1.48"/>
  </r>
  <r>
    <d v="2015-12-17T00:00:00"/>
    <x v="1"/>
    <x v="11"/>
    <x v="194"/>
    <x v="3"/>
    <x v="0"/>
    <x v="4"/>
    <s v="Sanford 52201 APSCO Electric Pencil Sharpener"/>
    <n v="204.85"/>
    <n v="5"/>
    <n v="53.26"/>
  </r>
  <r>
    <d v="2015-12-17T00:00:00"/>
    <x v="1"/>
    <x v="11"/>
    <x v="194"/>
    <x v="3"/>
    <x v="2"/>
    <x v="6"/>
    <s v="Panasonic KX TS3282W Corded phone"/>
    <n v="135.97999999999999"/>
    <n v="2"/>
    <s v="17"/>
  </r>
  <r>
    <d v="2015-12-17T00:00:00"/>
    <x v="1"/>
    <x v="11"/>
    <x v="194"/>
    <x v="3"/>
    <x v="0"/>
    <x v="4"/>
    <s v="Sanford Colorific Eraseable Coloring Pencils, 12 Count"/>
    <n v="16.399999999999999"/>
    <n v="5"/>
    <n v="7.05"/>
  </r>
  <r>
    <d v="2015-12-17T00:00:00"/>
    <x v="1"/>
    <x v="11"/>
    <x v="194"/>
    <x v="3"/>
    <x v="0"/>
    <x v="3"/>
    <s v="Avery Arch Ring Binders"/>
    <n v="92.96"/>
    <n v="2"/>
    <n v="31.37"/>
  </r>
  <r>
    <d v="2015-12-18T00:00:00"/>
    <x v="1"/>
    <x v="11"/>
    <x v="272"/>
    <x v="10"/>
    <x v="0"/>
    <x v="2"/>
    <s v="Fellowes Officeware Wire Shelving"/>
    <n v="646.78"/>
    <n v="9"/>
    <n v="-145.52000000000001"/>
  </r>
  <r>
    <d v="2015-12-18T00:00:00"/>
    <x v="1"/>
    <x v="11"/>
    <x v="363"/>
    <x v="20"/>
    <x v="2"/>
    <x v="9"/>
    <s v="Imation Bio 8GB USB Flash Drive Imation Corp"/>
    <n v="166.24"/>
    <n v="1"/>
    <n v="24.94"/>
  </r>
  <r>
    <d v="2015-12-18T00:00:00"/>
    <x v="1"/>
    <x v="11"/>
    <x v="521"/>
    <x v="26"/>
    <x v="0"/>
    <x v="4"/>
    <s v="Newell 320"/>
    <n v="6.85"/>
    <n v="2"/>
    <n v="0.6"/>
  </r>
  <r>
    <d v="2015-12-18T00:00:00"/>
    <x v="1"/>
    <x v="11"/>
    <x v="357"/>
    <x v="15"/>
    <x v="0"/>
    <x v="10"/>
    <s v="#10- 4 1/8&quot; x 9 1/2&quot; Recycled Envelopes"/>
    <n v="55.94"/>
    <n v="8"/>
    <n v="18.88"/>
  </r>
  <r>
    <d v="2015-12-18T00:00:00"/>
    <x v="1"/>
    <x v="11"/>
    <x v="357"/>
    <x v="15"/>
    <x v="0"/>
    <x v="1"/>
    <s v="Avery 507"/>
    <n v="18.43"/>
    <n v="8"/>
    <n v="5.99"/>
  </r>
  <r>
    <d v="2015-12-18T00:00:00"/>
    <x v="1"/>
    <x v="11"/>
    <x v="357"/>
    <x v="15"/>
    <x v="1"/>
    <x v="8"/>
    <s v="Master Caster Door Stop, Brown"/>
    <n v="20.32"/>
    <n v="5"/>
    <n v="3.56"/>
  </r>
  <r>
    <d v="2015-12-18T00:00:00"/>
    <x v="1"/>
    <x v="11"/>
    <x v="412"/>
    <x v="10"/>
    <x v="0"/>
    <x v="0"/>
    <s v="Xerox 226"/>
    <n v="20.74"/>
    <n v="4"/>
    <n v="7.26"/>
  </r>
  <r>
    <d v="2015-12-19T00:00:00"/>
    <x v="1"/>
    <x v="11"/>
    <x v="229"/>
    <x v="3"/>
    <x v="2"/>
    <x v="6"/>
    <s v="ShoreTel ShorePhone IP 230 VoIP phone"/>
    <n v="675.96"/>
    <n v="5"/>
    <n v="84.5"/>
  </r>
  <r>
    <d v="2015-12-19T00:00:00"/>
    <x v="1"/>
    <x v="11"/>
    <x v="229"/>
    <x v="3"/>
    <x v="2"/>
    <x v="9"/>
    <s v="Plantronics Savi W720 Multi-Device Wireless Headset System"/>
    <n v="1265.8499999999999"/>
    <n v="3"/>
    <n v="556.97"/>
  </r>
  <r>
    <d v="2015-12-19T00:00:00"/>
    <x v="1"/>
    <x v="11"/>
    <x v="144"/>
    <x v="2"/>
    <x v="0"/>
    <x v="12"/>
    <s v="Avanti 4.4 Cu. Ft. Refrigerator"/>
    <n v="434.35"/>
    <n v="3"/>
    <n v="43.44"/>
  </r>
  <r>
    <d v="2015-12-19T00:00:00"/>
    <x v="1"/>
    <x v="11"/>
    <x v="144"/>
    <x v="2"/>
    <x v="0"/>
    <x v="12"/>
    <s v="Hoover Replacement Belt for Commercial Guardsman Heavy-Duty Upright Vacuum"/>
    <n v="3.55"/>
    <n v="2"/>
    <n v="0.44"/>
  </r>
  <r>
    <d v="2015-12-19T00:00:00"/>
    <x v="1"/>
    <x v="11"/>
    <x v="144"/>
    <x v="2"/>
    <x v="0"/>
    <x v="12"/>
    <s v="Fellowes Advanced 8 Outlet Surge Suppressor with Phone/Fax Protection"/>
    <n v="88.83"/>
    <n v="4"/>
    <n v="7.77"/>
  </r>
  <r>
    <d v="2015-12-19T00:00:00"/>
    <x v="1"/>
    <x v="11"/>
    <x v="436"/>
    <x v="40"/>
    <x v="0"/>
    <x v="3"/>
    <s v="Self-Adhesive Ring Binder Labels"/>
    <n v="7.04"/>
    <n v="2"/>
    <n v="3.31"/>
  </r>
  <r>
    <d v="2015-12-19T00:00:00"/>
    <x v="1"/>
    <x v="11"/>
    <x v="436"/>
    <x v="40"/>
    <x v="0"/>
    <x v="7"/>
    <s v="Bagged Rubber Bands"/>
    <n v="5.04"/>
    <n v="4"/>
    <n v="0.2"/>
  </r>
  <r>
    <d v="2015-12-19T00:00:00"/>
    <x v="1"/>
    <x v="11"/>
    <x v="436"/>
    <x v="40"/>
    <x v="0"/>
    <x v="0"/>
    <s v="White Computer Printout Paper by Universal"/>
    <n v="116.28"/>
    <n v="3"/>
    <n v="56.98"/>
  </r>
  <r>
    <d v="2015-12-19T00:00:00"/>
    <x v="1"/>
    <x v="11"/>
    <x v="378"/>
    <x v="1"/>
    <x v="2"/>
    <x v="6"/>
    <s v="Samsung Rugby III"/>
    <n v="158.38"/>
    <n v="3"/>
    <n v="13.86"/>
  </r>
  <r>
    <d v="2015-12-19T00:00:00"/>
    <x v="1"/>
    <x v="11"/>
    <x v="725"/>
    <x v="38"/>
    <x v="0"/>
    <x v="0"/>
    <s v="Xerox 1903"/>
    <n v="29.9"/>
    <n v="5"/>
    <n v="14.65"/>
  </r>
  <r>
    <d v="2015-12-19T00:00:00"/>
    <x v="1"/>
    <x v="11"/>
    <x v="725"/>
    <x v="38"/>
    <x v="2"/>
    <x v="9"/>
    <s v="Logitech diNovo Edge Keyboard"/>
    <n v="2249.91"/>
    <n v="9"/>
    <n v="517.48"/>
  </r>
  <r>
    <d v="2015-12-19T00:00:00"/>
    <x v="1"/>
    <x v="11"/>
    <x v="725"/>
    <x v="38"/>
    <x v="1"/>
    <x v="13"/>
    <s v="Bretford Rectangular Conference Table Tops"/>
    <n v="1053.1600000000001"/>
    <n v="4"/>
    <n v="-105.32"/>
  </r>
  <r>
    <d v="2015-12-19T00:00:00"/>
    <x v="1"/>
    <x v="11"/>
    <x v="89"/>
    <x v="1"/>
    <x v="2"/>
    <x v="9"/>
    <s v="Maxell 4.7GB DVD+RW 3/Pack"/>
    <n v="25.49"/>
    <n v="2"/>
    <n v="4.78"/>
  </r>
  <r>
    <d v="2015-12-19T00:00:00"/>
    <x v="1"/>
    <x v="11"/>
    <x v="316"/>
    <x v="2"/>
    <x v="0"/>
    <x v="1"/>
    <s v="Avery 474"/>
    <n v="6.91"/>
    <n v="3"/>
    <n v="2.5099999999999998"/>
  </r>
  <r>
    <d v="2015-12-20T00:00:00"/>
    <x v="1"/>
    <x v="11"/>
    <x v="330"/>
    <x v="0"/>
    <x v="0"/>
    <x v="2"/>
    <s v="Fellowes Super Stor/Drawer"/>
    <n v="88.8"/>
    <n v="4"/>
    <n v="-2.2200000000000002"/>
  </r>
  <r>
    <d v="2015-12-20T00:00:00"/>
    <x v="1"/>
    <x v="11"/>
    <x v="223"/>
    <x v="20"/>
    <x v="0"/>
    <x v="0"/>
    <s v="Eaton Premium Continuous-Feed Paper, 25% Cotton, Letter Size, White, 1000 Shts/Box"/>
    <n v="55.48"/>
    <n v="1"/>
    <n v="26.63"/>
  </r>
  <r>
    <d v="2015-12-20T00:00:00"/>
    <x v="1"/>
    <x v="11"/>
    <x v="375"/>
    <x v="1"/>
    <x v="2"/>
    <x v="6"/>
    <s v="Apple iPhone 5C"/>
    <n v="159.97999999999999"/>
    <n v="2"/>
    <s v="12"/>
  </r>
  <r>
    <d v="2015-12-20T00:00:00"/>
    <x v="1"/>
    <x v="11"/>
    <x v="375"/>
    <x v="1"/>
    <x v="2"/>
    <x v="9"/>
    <s v="Logitech G600 MMO Gaming Mouse"/>
    <n v="255.97"/>
    <n v="4"/>
    <n v="51.19"/>
  </r>
  <r>
    <d v="2015-12-20T00:00:00"/>
    <x v="1"/>
    <x v="11"/>
    <x v="375"/>
    <x v="1"/>
    <x v="1"/>
    <x v="11"/>
    <s v="Sauder Facets Collection Library, Sky Alder Finish"/>
    <n v="359.06"/>
    <n v="3"/>
    <n v="-71.81"/>
  </r>
  <r>
    <d v="2015-12-20T00:00:00"/>
    <x v="1"/>
    <x v="11"/>
    <x v="333"/>
    <x v="12"/>
    <x v="0"/>
    <x v="10"/>
    <s v="#6 3/4 Gummed Flap White Envelopes"/>
    <n v="7.92"/>
    <n v="1"/>
    <n v="2.77"/>
  </r>
  <r>
    <d v="2015-12-20T00:00:00"/>
    <x v="1"/>
    <x v="11"/>
    <x v="333"/>
    <x v="12"/>
    <x v="1"/>
    <x v="8"/>
    <s v="Nu-Dell Float Frame 11 x 14 1/2"/>
    <n v="14.37"/>
    <n v="2"/>
    <n v="3.95"/>
  </r>
  <r>
    <d v="2015-12-20T00:00:00"/>
    <x v="1"/>
    <x v="11"/>
    <x v="726"/>
    <x v="16"/>
    <x v="0"/>
    <x v="1"/>
    <s v="Avery 486"/>
    <n v="11.7"/>
    <n v="2"/>
    <n v="3.95"/>
  </r>
  <r>
    <d v="2015-12-20T00:00:00"/>
    <x v="1"/>
    <x v="11"/>
    <x v="170"/>
    <x v="3"/>
    <x v="0"/>
    <x v="0"/>
    <s v="Easy-staple paper"/>
    <n v="17.12"/>
    <n v="4"/>
    <n v="7.7"/>
  </r>
  <r>
    <d v="2015-12-20T00:00:00"/>
    <x v="1"/>
    <x v="11"/>
    <x v="522"/>
    <x v="6"/>
    <x v="0"/>
    <x v="12"/>
    <s v="Acco 6 Outlet Guardian Standard Surge Suppressor"/>
    <n v="36.270000000000003"/>
    <n v="3"/>
    <n v="10.88"/>
  </r>
  <r>
    <d v="2015-12-20T00:00:00"/>
    <x v="1"/>
    <x v="11"/>
    <x v="341"/>
    <x v="0"/>
    <x v="2"/>
    <x v="9"/>
    <s v="Hypercom P1300 Pinpad"/>
    <n v="100.8"/>
    <n v="2"/>
    <n v="21.42"/>
  </r>
  <r>
    <d v="2015-12-21T00:00:00"/>
    <x v="1"/>
    <x v="11"/>
    <x v="143"/>
    <x v="22"/>
    <x v="1"/>
    <x v="13"/>
    <s v="Bevis 36 x 72 Conference Tables"/>
    <n v="1618.37"/>
    <n v="13"/>
    <n v="356.04"/>
  </r>
  <r>
    <d v="2015-12-21T00:00:00"/>
    <x v="1"/>
    <x v="11"/>
    <x v="143"/>
    <x v="22"/>
    <x v="2"/>
    <x v="9"/>
    <s v="Enermax Acrylux Wireless Keyboard"/>
    <n v="99.6"/>
    <n v="1"/>
    <n v="36.85"/>
  </r>
  <r>
    <d v="2015-12-21T00:00:00"/>
    <x v="1"/>
    <x v="11"/>
    <x v="727"/>
    <x v="26"/>
    <x v="0"/>
    <x v="12"/>
    <s v="Belkin 6 Outlet Metallic Surge Strip"/>
    <n v="60.98"/>
    <n v="7"/>
    <n v="4.57"/>
  </r>
  <r>
    <d v="2015-12-21T00:00:00"/>
    <x v="1"/>
    <x v="11"/>
    <x v="462"/>
    <x v="25"/>
    <x v="2"/>
    <x v="6"/>
    <s v="Anker 36W 4-Port USB Wall Charger Travel Power Adapter for iPhone 5s 5c 5"/>
    <n v="47.98"/>
    <n v="3"/>
    <n v="4.8"/>
  </r>
  <r>
    <d v="2015-12-21T00:00:00"/>
    <x v="1"/>
    <x v="11"/>
    <x v="310"/>
    <x v="16"/>
    <x v="2"/>
    <x v="9"/>
    <s v="Memorex Micro Travel Drive 4 GB"/>
    <n v="50.88"/>
    <n v="6"/>
    <n v="14.63"/>
  </r>
  <r>
    <d v="2015-12-21T00:00:00"/>
    <x v="1"/>
    <x v="11"/>
    <x v="310"/>
    <x v="16"/>
    <x v="0"/>
    <x v="10"/>
    <s v="Recycled Interoffice Envelopes with Re-Use-A-Seal Closure, 10 x 13"/>
    <n v="27.31"/>
    <n v="2"/>
    <n v="9.2200000000000006"/>
  </r>
  <r>
    <d v="2015-12-21T00:00:00"/>
    <x v="1"/>
    <x v="11"/>
    <x v="512"/>
    <x v="10"/>
    <x v="0"/>
    <x v="4"/>
    <s v="OIC #2 Pencils, Medium Soft"/>
    <n v="3.01"/>
    <n v="2"/>
    <n v="0.34"/>
  </r>
  <r>
    <d v="2015-12-21T00:00:00"/>
    <x v="1"/>
    <x v="11"/>
    <x v="381"/>
    <x v="1"/>
    <x v="2"/>
    <x v="15"/>
    <s v="Star Micronics TSP800 TSP847IIU Receipt Printer"/>
    <n v="600.53"/>
    <n v="2"/>
    <n v="137.26"/>
  </r>
  <r>
    <d v="2015-12-21T00:00:00"/>
    <x v="1"/>
    <x v="11"/>
    <x v="381"/>
    <x v="1"/>
    <x v="0"/>
    <x v="4"/>
    <s v="Sanford Prismacolor Professional Thick Lead Art Pencils, 36-Color Set"/>
    <n v="59.9"/>
    <n v="2"/>
    <n v="14.23"/>
  </r>
  <r>
    <d v="2015-12-21T00:00:00"/>
    <x v="1"/>
    <x v="11"/>
    <x v="381"/>
    <x v="1"/>
    <x v="2"/>
    <x v="9"/>
    <s v="Enermax Acrylux Wireless Keyboard"/>
    <n v="637.44000000000005"/>
    <n v="8"/>
    <n v="135.46"/>
  </r>
  <r>
    <d v="2015-12-21T00:00:00"/>
    <x v="1"/>
    <x v="11"/>
    <x v="381"/>
    <x v="1"/>
    <x v="1"/>
    <x v="8"/>
    <s v="Howard Miller 11-1/2&quot; Diameter Grantwood Wall Clock"/>
    <n v="51.76"/>
    <n v="3"/>
    <n v="-33.64"/>
  </r>
  <r>
    <d v="2015-12-22T00:00:00"/>
    <x v="1"/>
    <x v="11"/>
    <x v="165"/>
    <x v="21"/>
    <x v="0"/>
    <x v="4"/>
    <s v="Newell 336"/>
    <n v="17.12"/>
    <n v="4"/>
    <n v="4.96"/>
  </r>
  <r>
    <d v="2015-12-22T00:00:00"/>
    <x v="1"/>
    <x v="11"/>
    <x v="535"/>
    <x v="2"/>
    <x v="0"/>
    <x v="2"/>
    <s v="Tennsco Lockers, Sand"/>
    <n v="33.57"/>
    <n v="2"/>
    <n v="1.68"/>
  </r>
  <r>
    <d v="2015-12-22T00:00:00"/>
    <x v="1"/>
    <x v="11"/>
    <x v="535"/>
    <x v="2"/>
    <x v="1"/>
    <x v="5"/>
    <s v="Harbour Creations Steel Folding Chair"/>
    <n v="422.63"/>
    <n v="7"/>
    <s v="0"/>
  </r>
  <r>
    <d v="2015-12-23T00:00:00"/>
    <x v="1"/>
    <x v="11"/>
    <x v="32"/>
    <x v="6"/>
    <x v="0"/>
    <x v="12"/>
    <s v="Belkin Premiere Surge Master II 8-outlet surge protector"/>
    <n v="194.32"/>
    <n v="4"/>
    <n v="56.35"/>
  </r>
  <r>
    <d v="2015-12-24T00:00:00"/>
    <x v="1"/>
    <x v="11"/>
    <x v="557"/>
    <x v="10"/>
    <x v="0"/>
    <x v="7"/>
    <s v="OIC Bulk Pack Metal Binder Clips"/>
    <n v="5.58"/>
    <n v="2"/>
    <n v="1.81"/>
  </r>
  <r>
    <d v="2015-12-24T00:00:00"/>
    <x v="1"/>
    <x v="11"/>
    <x v="557"/>
    <x v="10"/>
    <x v="0"/>
    <x v="0"/>
    <s v="While You Were Out Pads, 50 per Pad, 4 x 5 1/4, Green Cycle"/>
    <n v="22.7"/>
    <n v="6"/>
    <n v="8.23"/>
  </r>
  <r>
    <d v="2015-12-24T00:00:00"/>
    <x v="1"/>
    <x v="11"/>
    <x v="557"/>
    <x v="10"/>
    <x v="0"/>
    <x v="3"/>
    <s v="Ibico Standard Transparent Covers"/>
    <n v="19.78"/>
    <n v="4"/>
    <n v="-13.84"/>
  </r>
  <r>
    <d v="2015-12-24T00:00:00"/>
    <x v="1"/>
    <x v="11"/>
    <x v="557"/>
    <x v="10"/>
    <x v="1"/>
    <x v="8"/>
    <s v="Executive Impressions 14&quot; Two-Color Numerals Wall Clock"/>
    <n v="72.7"/>
    <n v="4"/>
    <n v="19.079999999999998"/>
  </r>
  <r>
    <d v="2015-12-24T00:00:00"/>
    <x v="1"/>
    <x v="11"/>
    <x v="557"/>
    <x v="10"/>
    <x v="2"/>
    <x v="15"/>
    <s v="Swingline SM12-08 MicroCut Jam Free Shredder"/>
    <n v="479.99"/>
    <n v="4"/>
    <n v="-383.99"/>
  </r>
  <r>
    <d v="2015-12-24T00:00:00"/>
    <x v="1"/>
    <x v="11"/>
    <x v="557"/>
    <x v="10"/>
    <x v="0"/>
    <x v="4"/>
    <s v="Stanley Bostitch Contemporary Electric Pencil Sharpeners"/>
    <n v="27.17"/>
    <n v="2"/>
    <n v="2.72"/>
  </r>
  <r>
    <d v="2015-12-24T00:00:00"/>
    <x v="1"/>
    <x v="11"/>
    <x v="639"/>
    <x v="20"/>
    <x v="0"/>
    <x v="0"/>
    <s v="Xerox 1887"/>
    <n v="132.79"/>
    <n v="7"/>
    <n v="63.74"/>
  </r>
  <r>
    <d v="2015-12-24T00:00:00"/>
    <x v="1"/>
    <x v="11"/>
    <x v="639"/>
    <x v="20"/>
    <x v="0"/>
    <x v="0"/>
    <s v="Xerox 1967"/>
    <n v="12.96"/>
    <n v="2"/>
    <n v="6.22"/>
  </r>
  <r>
    <d v="2015-12-24T00:00:00"/>
    <x v="1"/>
    <x v="11"/>
    <x v="639"/>
    <x v="20"/>
    <x v="0"/>
    <x v="1"/>
    <s v="Smead Alpha-Z Color-Coded Second Alphabetical Labels and Starter Set"/>
    <n v="21.56"/>
    <n v="7"/>
    <n v="10.35"/>
  </r>
  <r>
    <d v="2015-12-24T00:00:00"/>
    <x v="1"/>
    <x v="11"/>
    <x v="728"/>
    <x v="26"/>
    <x v="1"/>
    <x v="11"/>
    <s v="Atlantic Metals Mobile 4-Shelf Bookcases, Custom Colors"/>
    <n v="590.05999999999995"/>
    <n v="7"/>
    <n v="-786.74"/>
  </r>
  <r>
    <d v="2015-12-24T00:00:00"/>
    <x v="1"/>
    <x v="11"/>
    <x v="728"/>
    <x v="26"/>
    <x v="0"/>
    <x v="4"/>
    <s v="Dixon My First Ticonderoga Pencil, #2"/>
    <n v="14.04"/>
    <n v="3"/>
    <n v="1.58"/>
  </r>
  <r>
    <d v="2015-12-24T00:00:00"/>
    <x v="1"/>
    <x v="11"/>
    <x v="389"/>
    <x v="12"/>
    <x v="0"/>
    <x v="0"/>
    <s v="Computer Printout Paper with Letter-Trim Perforations"/>
    <n v="106.23"/>
    <n v="7"/>
    <n v="37.18"/>
  </r>
  <r>
    <d v="2015-12-24T00:00:00"/>
    <x v="1"/>
    <x v="11"/>
    <x v="389"/>
    <x v="12"/>
    <x v="2"/>
    <x v="6"/>
    <s v="ClearSounds CSC500 Amplified Spirit Phone Corded phone"/>
    <n v="111.98"/>
    <n v="2"/>
    <n v="11.2"/>
  </r>
  <r>
    <d v="2015-12-24T00:00:00"/>
    <x v="1"/>
    <x v="11"/>
    <x v="389"/>
    <x v="12"/>
    <x v="1"/>
    <x v="8"/>
    <s v="Magna Visual Magnetic Picture Hangers"/>
    <n v="7.71"/>
    <n v="2"/>
    <n v="1.74"/>
  </r>
  <r>
    <d v="2015-12-24T00:00:00"/>
    <x v="1"/>
    <x v="11"/>
    <x v="535"/>
    <x v="12"/>
    <x v="1"/>
    <x v="5"/>
    <s v="SAFCO Arco Folding Chair"/>
    <n v="883.84"/>
    <n v="4"/>
    <n v="99.43"/>
  </r>
  <r>
    <d v="2015-12-24T00:00:00"/>
    <x v="1"/>
    <x v="11"/>
    <x v="388"/>
    <x v="3"/>
    <x v="0"/>
    <x v="3"/>
    <s v="Avery Hole Reinforcements"/>
    <n v="19.940000000000001"/>
    <n v="4"/>
    <n v="7.23"/>
  </r>
  <r>
    <d v="2015-12-24T00:00:00"/>
    <x v="1"/>
    <x v="11"/>
    <x v="388"/>
    <x v="3"/>
    <x v="0"/>
    <x v="7"/>
    <s v="Vinyl Coated Wire Paper Clips in Organizer Box, 800/Box"/>
    <n v="45.92"/>
    <n v="4"/>
    <n v="21.58"/>
  </r>
  <r>
    <d v="2015-12-24T00:00:00"/>
    <x v="1"/>
    <x v="11"/>
    <x v="312"/>
    <x v="24"/>
    <x v="1"/>
    <x v="8"/>
    <s v="Eldon Regeneration Recycled Desk Accessories, Black"/>
    <n v="9.68"/>
    <n v="2"/>
    <n v="3.78"/>
  </r>
  <r>
    <d v="2015-12-24T00:00:00"/>
    <x v="1"/>
    <x v="11"/>
    <x v="312"/>
    <x v="24"/>
    <x v="2"/>
    <x v="16"/>
    <s v="Canon PC1060 Personal Laser Copier"/>
    <n v="4899.93"/>
    <n v="7"/>
    <n v="2302.9699999999998"/>
  </r>
  <r>
    <d v="2015-12-25T00:00:00"/>
    <x v="1"/>
    <x v="11"/>
    <x v="514"/>
    <x v="2"/>
    <x v="1"/>
    <x v="8"/>
    <s v="Tenex Antistatic Computer Chair Mats"/>
    <n v="547.14"/>
    <n v="4"/>
    <n v="-68.39"/>
  </r>
  <r>
    <d v="2015-12-25T00:00:00"/>
    <x v="1"/>
    <x v="11"/>
    <x v="337"/>
    <x v="15"/>
    <x v="0"/>
    <x v="1"/>
    <s v="Avery 474"/>
    <n v="9.2200000000000006"/>
    <n v="4"/>
    <n v="3.34"/>
  </r>
  <r>
    <d v="2015-12-25T00:00:00"/>
    <x v="1"/>
    <x v="11"/>
    <x v="337"/>
    <x v="15"/>
    <x v="0"/>
    <x v="0"/>
    <s v="Xerox 227"/>
    <n v="10.37"/>
    <n v="2"/>
    <n v="3.63"/>
  </r>
  <r>
    <d v="2015-12-25T00:00:00"/>
    <x v="1"/>
    <x v="11"/>
    <x v="729"/>
    <x v="14"/>
    <x v="2"/>
    <x v="6"/>
    <s v="Logitech B530 USB Headset - headset - Full size, Binaural"/>
    <n v="73.98"/>
    <n v="2"/>
    <n v="19.97"/>
  </r>
  <r>
    <d v="2015-12-25T00:00:00"/>
    <x v="1"/>
    <x v="11"/>
    <x v="729"/>
    <x v="14"/>
    <x v="1"/>
    <x v="11"/>
    <s v="Rush Hierlooms Collection Rich Wood Bookcases"/>
    <n v="160.97999999999999"/>
    <n v="1"/>
    <n v="20.93"/>
  </r>
  <r>
    <d v="2015-12-25T00:00:00"/>
    <x v="1"/>
    <x v="11"/>
    <x v="729"/>
    <x v="14"/>
    <x v="0"/>
    <x v="0"/>
    <s v="Xerox 1978"/>
    <n v="17.34"/>
    <n v="3"/>
    <n v="8.5"/>
  </r>
  <r>
    <d v="2015-12-25T00:00:00"/>
    <x v="1"/>
    <x v="11"/>
    <x v="729"/>
    <x v="14"/>
    <x v="0"/>
    <x v="4"/>
    <s v="Newell 351"/>
    <n v="3.28"/>
    <n v="1"/>
    <n v="0.95"/>
  </r>
  <r>
    <d v="2015-12-25T00:00:00"/>
    <x v="1"/>
    <x v="11"/>
    <x v="412"/>
    <x v="20"/>
    <x v="0"/>
    <x v="12"/>
    <s v="Kensington 7 Outlet MasterPiece Power Center with Fax/Phone Line Protection"/>
    <n v="414.96"/>
    <n v="2"/>
    <n v="124.49"/>
  </r>
  <r>
    <d v="2015-12-25T00:00:00"/>
    <x v="1"/>
    <x v="11"/>
    <x v="565"/>
    <x v="3"/>
    <x v="2"/>
    <x v="16"/>
    <s v="Brother DCP1000 Digital 3 in 1 Multifunction Machine"/>
    <n v="1199.96"/>
    <n v="5"/>
    <n v="224.99"/>
  </r>
  <r>
    <d v="2015-12-25T00:00:00"/>
    <x v="1"/>
    <x v="11"/>
    <x v="565"/>
    <x v="3"/>
    <x v="0"/>
    <x v="0"/>
    <s v="Important Message Pads, 50 4-1/4 x 5-1/2 Forms per Pad"/>
    <n v="12.6"/>
    <n v="3"/>
    <n v="6.17"/>
  </r>
  <r>
    <d v="2015-12-25T00:00:00"/>
    <x v="1"/>
    <x v="11"/>
    <x v="565"/>
    <x v="3"/>
    <x v="0"/>
    <x v="0"/>
    <s v="Great White Multi-Use Recycled Paper (20Lb. and 84 Bright)"/>
    <n v="17.940000000000001"/>
    <n v="3"/>
    <n v="8.07"/>
  </r>
  <r>
    <d v="2015-12-25T00:00:00"/>
    <x v="1"/>
    <x v="11"/>
    <x v="352"/>
    <x v="4"/>
    <x v="1"/>
    <x v="8"/>
    <s v="Tenex B1-RE Series Chair Mats for Low Pile Carpets"/>
    <n v="275.88"/>
    <n v="6"/>
    <n v="46.9"/>
  </r>
  <r>
    <d v="2015-12-25T00:00:00"/>
    <x v="1"/>
    <x v="11"/>
    <x v="352"/>
    <x v="4"/>
    <x v="0"/>
    <x v="3"/>
    <s v="Tuf-Vin Binders"/>
    <n v="157.9"/>
    <n v="5"/>
    <n v="74.209999999999994"/>
  </r>
  <r>
    <d v="2015-12-25T00:00:00"/>
    <x v="1"/>
    <x v="11"/>
    <x v="232"/>
    <x v="20"/>
    <x v="2"/>
    <x v="9"/>
    <s v="Plantronics Savi W720 Multi-Device Wireless Headset System"/>
    <n v="843.9"/>
    <n v="2"/>
    <n v="371.32"/>
  </r>
  <r>
    <d v="2015-12-25T00:00:00"/>
    <x v="1"/>
    <x v="11"/>
    <x v="232"/>
    <x v="20"/>
    <x v="1"/>
    <x v="11"/>
    <s v="Atlantic Metals Mobile 4-Shelf Bookcases, Custom Colors"/>
    <n v="449.57"/>
    <n v="2"/>
    <n v="56.2"/>
  </r>
  <r>
    <d v="2015-12-25T00:00:00"/>
    <x v="1"/>
    <x v="11"/>
    <x v="88"/>
    <x v="3"/>
    <x v="0"/>
    <x v="0"/>
    <s v="Xerox 1949"/>
    <n v="9.9600000000000009"/>
    <n v="2"/>
    <n v="4.88"/>
  </r>
  <r>
    <d v="2015-12-26T00:00:00"/>
    <x v="1"/>
    <x v="11"/>
    <x v="12"/>
    <x v="32"/>
    <x v="0"/>
    <x v="7"/>
    <s v="Staples"/>
    <n v="22.2"/>
    <n v="5"/>
    <n v="10.43"/>
  </r>
  <r>
    <d v="2015-12-26T00:00:00"/>
    <x v="1"/>
    <x v="11"/>
    <x v="260"/>
    <x v="10"/>
    <x v="1"/>
    <x v="13"/>
    <s v="KI Adjustable-Height Table"/>
    <n v="51.59"/>
    <n v="1"/>
    <n v="-15.48"/>
  </r>
  <r>
    <d v="2015-12-26T00:00:00"/>
    <x v="1"/>
    <x v="11"/>
    <x v="680"/>
    <x v="0"/>
    <x v="1"/>
    <x v="5"/>
    <s v="Office Star - Contemporary Task Swivel chair with 2-way adjustable arms, Plum"/>
    <n v="275.06"/>
    <n v="3"/>
    <n v="-90.38"/>
  </r>
  <r>
    <d v="2015-12-26T00:00:00"/>
    <x v="1"/>
    <x v="11"/>
    <x v="447"/>
    <x v="20"/>
    <x v="0"/>
    <x v="0"/>
    <s v="Xerox 1906"/>
    <n v="212.64"/>
    <n v="6"/>
    <n v="99.94"/>
  </r>
  <r>
    <d v="2015-12-27T00:00:00"/>
    <x v="1"/>
    <x v="11"/>
    <x v="188"/>
    <x v="0"/>
    <x v="0"/>
    <x v="10"/>
    <s v="#10-4 1/8&quot; x 9 1/2&quot; Premium Diagonal Seam Envelopes"/>
    <n v="113.33"/>
    <n v="9"/>
    <n v="35.42"/>
  </r>
  <r>
    <d v="2015-12-27T00:00:00"/>
    <x v="1"/>
    <x v="11"/>
    <x v="188"/>
    <x v="0"/>
    <x v="1"/>
    <x v="11"/>
    <s v="Atlantic Metals Mobile 3-Shelf Bookcases, Custom Colors"/>
    <n v="532.4"/>
    <n v="3"/>
    <n v="-46.98"/>
  </r>
  <r>
    <d v="2015-12-27T00:00:00"/>
    <x v="1"/>
    <x v="11"/>
    <x v="188"/>
    <x v="0"/>
    <x v="1"/>
    <x v="5"/>
    <s v="Global Fabric Manager's Chair, Dark Gray"/>
    <n v="212.06"/>
    <n v="3"/>
    <n v="-15.15"/>
  </r>
  <r>
    <d v="2015-12-27T00:00:00"/>
    <x v="1"/>
    <x v="11"/>
    <x v="188"/>
    <x v="0"/>
    <x v="2"/>
    <x v="6"/>
    <s v="Plantronics HL10 Handset Lifter"/>
    <n v="371.17"/>
    <n v="4"/>
    <n v="41.76"/>
  </r>
  <r>
    <d v="2015-12-27T00:00:00"/>
    <x v="1"/>
    <x v="11"/>
    <x v="496"/>
    <x v="13"/>
    <x v="0"/>
    <x v="10"/>
    <s v="Strathmore #10 Envelopes, Ultimate White"/>
    <n v="105.42"/>
    <n v="2"/>
    <n v="51.66"/>
  </r>
  <r>
    <d v="2015-12-27T00:00:00"/>
    <x v="1"/>
    <x v="11"/>
    <x v="730"/>
    <x v="36"/>
    <x v="0"/>
    <x v="0"/>
    <s v="Xerox 1950"/>
    <n v="28.9"/>
    <n v="5"/>
    <n v="14.16"/>
  </r>
  <r>
    <d v="2015-12-27T00:00:00"/>
    <x v="1"/>
    <x v="11"/>
    <x v="730"/>
    <x v="36"/>
    <x v="0"/>
    <x v="12"/>
    <s v="Kensington 7 Outlet MasterPiece Power Center"/>
    <n v="355.96"/>
    <n v="2"/>
    <n v="103.23"/>
  </r>
  <r>
    <d v="2015-12-27T00:00:00"/>
    <x v="1"/>
    <x v="11"/>
    <x v="316"/>
    <x v="3"/>
    <x v="0"/>
    <x v="12"/>
    <s v="Belkin F9G930V10-GRY 9 Outlet Surge"/>
    <n v="106.96"/>
    <n v="2"/>
    <n v="31.02"/>
  </r>
  <r>
    <d v="2015-12-27T00:00:00"/>
    <x v="1"/>
    <x v="11"/>
    <x v="316"/>
    <x v="3"/>
    <x v="0"/>
    <x v="1"/>
    <s v="Avery 497"/>
    <n v="21.56"/>
    <n v="7"/>
    <n v="10.35"/>
  </r>
  <r>
    <d v="2015-12-27T00:00:00"/>
    <x v="1"/>
    <x v="11"/>
    <x v="108"/>
    <x v="1"/>
    <x v="0"/>
    <x v="2"/>
    <s v="Sterilite Show Offs Storage Containers"/>
    <n v="12.67"/>
    <n v="3"/>
    <n v="-3.17"/>
  </r>
  <r>
    <d v="2015-12-27T00:00:00"/>
    <x v="1"/>
    <x v="11"/>
    <x v="148"/>
    <x v="3"/>
    <x v="2"/>
    <x v="9"/>
    <s v="Maxell 4.7GB DVD-R 5/Pack"/>
    <n v="7.92"/>
    <n v="8"/>
    <n v="3.48"/>
  </r>
  <r>
    <d v="2015-12-27T00:00:00"/>
    <x v="1"/>
    <x v="11"/>
    <x v="238"/>
    <x v="21"/>
    <x v="0"/>
    <x v="0"/>
    <s v="Xerox 1917"/>
    <n v="195.64"/>
    <n v="4"/>
    <n v="91.95"/>
  </r>
  <r>
    <d v="2015-12-27T00:00:00"/>
    <x v="1"/>
    <x v="11"/>
    <x v="238"/>
    <x v="21"/>
    <x v="2"/>
    <x v="6"/>
    <s v="Cisco SPA 502G IP Phone"/>
    <n v="239.9"/>
    <n v="2"/>
    <n v="71.97"/>
  </r>
  <r>
    <d v="2015-12-27T00:00:00"/>
    <x v="1"/>
    <x v="11"/>
    <x v="639"/>
    <x v="10"/>
    <x v="1"/>
    <x v="13"/>
    <s v="Riverside Furniture Oval Coffee Table, Oval End Table, End Table with Drawer"/>
    <n v="1548.99"/>
    <n v="9"/>
    <n v="-464.7"/>
  </r>
  <r>
    <d v="2015-12-27T00:00:00"/>
    <x v="1"/>
    <x v="11"/>
    <x v="639"/>
    <x v="10"/>
    <x v="0"/>
    <x v="10"/>
    <s v="Staple envelope"/>
    <n v="19.87"/>
    <n v="3"/>
    <n v="6.71"/>
  </r>
  <r>
    <d v="2015-12-27T00:00:00"/>
    <x v="1"/>
    <x v="11"/>
    <x v="569"/>
    <x v="15"/>
    <x v="2"/>
    <x v="9"/>
    <s v="Maxell CD-R Discs"/>
    <n v="4.7300000000000004"/>
    <n v="3"/>
    <n v="0.71"/>
  </r>
  <r>
    <d v="2015-12-27T00:00:00"/>
    <x v="1"/>
    <x v="11"/>
    <x v="569"/>
    <x v="15"/>
    <x v="1"/>
    <x v="8"/>
    <s v="Executive Impressions 14&quot; Contract Wall Clock with Quartz Movement"/>
    <n v="53.35"/>
    <n v="3"/>
    <n v="16.010000000000002"/>
  </r>
  <r>
    <d v="2015-12-27T00:00:00"/>
    <x v="1"/>
    <x v="11"/>
    <x v="569"/>
    <x v="15"/>
    <x v="1"/>
    <x v="11"/>
    <s v="O'Sullivan 5-Shelf Heavy-Duty Bookcases"/>
    <n v="131.1"/>
    <n v="2"/>
    <n v="8.19"/>
  </r>
  <r>
    <d v="2015-12-27T00:00:00"/>
    <x v="1"/>
    <x v="11"/>
    <x v="569"/>
    <x v="15"/>
    <x v="0"/>
    <x v="2"/>
    <s v="Staple magnet"/>
    <n v="22.51"/>
    <n v="3"/>
    <n v="2.25"/>
  </r>
  <r>
    <d v="2015-12-27T00:00:00"/>
    <x v="1"/>
    <x v="11"/>
    <x v="569"/>
    <x v="15"/>
    <x v="2"/>
    <x v="9"/>
    <s v="SanDisk Ultra 16 GB MicroSDHC Class 10 Memory Card"/>
    <n v="72.739999999999995"/>
    <n v="7"/>
    <n v="-12.73"/>
  </r>
  <r>
    <d v="2015-12-27T00:00:00"/>
    <x v="1"/>
    <x v="11"/>
    <x v="160"/>
    <x v="3"/>
    <x v="0"/>
    <x v="2"/>
    <s v="Fellowes Super Stor/Drawer Files"/>
    <n v="323.10000000000002"/>
    <n v="2"/>
    <n v="61.39"/>
  </r>
  <r>
    <d v="2015-12-27T00:00:00"/>
    <x v="1"/>
    <x v="11"/>
    <x v="160"/>
    <x v="3"/>
    <x v="2"/>
    <x v="6"/>
    <s v="Geemarc AmpliPOWER60"/>
    <n v="668.16"/>
    <n v="9"/>
    <n v="75.17"/>
  </r>
  <r>
    <d v="2015-12-28T00:00:00"/>
    <x v="1"/>
    <x v="11"/>
    <x v="699"/>
    <x v="2"/>
    <x v="2"/>
    <x v="9"/>
    <s v="Lenovo 17-Key USB Numeric Keypad"/>
    <n v="54.38"/>
    <n v="2"/>
    <n v="1.36"/>
  </r>
  <r>
    <d v="2015-12-28T00:00:00"/>
    <x v="1"/>
    <x v="11"/>
    <x v="681"/>
    <x v="1"/>
    <x v="0"/>
    <x v="2"/>
    <s v="Tenex Personal Filing Tote With Secure Closure Lid, Black/Frost"/>
    <n v="24.82"/>
    <n v="2"/>
    <n v="1.55"/>
  </r>
  <r>
    <d v="2015-12-29T00:00:00"/>
    <x v="1"/>
    <x v="11"/>
    <x v="503"/>
    <x v="20"/>
    <x v="0"/>
    <x v="14"/>
    <s v="Acme Serrated Blade Letter Opener"/>
    <n v="6.36"/>
    <n v="2"/>
    <n v="0.06"/>
  </r>
  <r>
    <d v="2015-12-30T00:00:00"/>
    <x v="1"/>
    <x v="11"/>
    <x v="68"/>
    <x v="3"/>
    <x v="0"/>
    <x v="0"/>
    <s v="Xerox 1929"/>
    <n v="68.52"/>
    <n v="3"/>
    <n v="31.52"/>
  </r>
  <r>
    <d v="2015-12-30T00:00:00"/>
    <x v="1"/>
    <x v="11"/>
    <x v="68"/>
    <x v="3"/>
    <x v="0"/>
    <x v="2"/>
    <s v="2300 Heavy-Duty Transfer File Systems by Perma"/>
    <n v="74.94"/>
    <n v="3"/>
    <n v="14.24"/>
  </r>
  <r>
    <d v="2015-12-30T00:00:00"/>
    <x v="1"/>
    <x v="11"/>
    <x v="68"/>
    <x v="3"/>
    <x v="2"/>
    <x v="15"/>
    <s v="Zebra GX420t Direct Thermal/Thermal Transfer Printer"/>
    <n v="2548.56"/>
    <n v="6"/>
    <n v="286.70999999999998"/>
  </r>
  <r>
    <d v="2015-12-30T00:00:00"/>
    <x v="1"/>
    <x v="11"/>
    <x v="68"/>
    <x v="3"/>
    <x v="0"/>
    <x v="10"/>
    <s v="Tyvek Side-Opening Peel &amp; Seel Expanding Envelopes"/>
    <n v="271.44"/>
    <n v="3"/>
    <n v="122.15"/>
  </r>
  <r>
    <d v="2015-12-30T00:00:00"/>
    <x v="1"/>
    <x v="11"/>
    <x v="68"/>
    <x v="3"/>
    <x v="2"/>
    <x v="6"/>
    <s v="Cisco SPA 502G IP Phone"/>
    <n v="287.88"/>
    <n v="3"/>
    <n v="35.99"/>
  </r>
  <r>
    <d v="2015-12-31T00:00:00"/>
    <x v="1"/>
    <x v="11"/>
    <x v="117"/>
    <x v="35"/>
    <x v="0"/>
    <x v="3"/>
    <s v="Ibico Hi-Tech Manual Binding System"/>
    <n v="487.98"/>
    <n v="2"/>
    <n v="152.5"/>
  </r>
  <r>
    <d v="2015-12-31T00:00:00"/>
    <x v="1"/>
    <x v="11"/>
    <x v="335"/>
    <x v="0"/>
    <x v="1"/>
    <x v="8"/>
    <s v="Eldon Expressions Wood Desk Accessories, Oak"/>
    <n v="14.76"/>
    <n v="5"/>
    <n v="-11.44"/>
  </r>
  <r>
    <d v="2015-12-31T00:00:00"/>
    <x v="1"/>
    <x v="11"/>
    <x v="335"/>
    <x v="0"/>
    <x v="0"/>
    <x v="3"/>
    <s v="Newell 3-Hole Punched Plastic Slotted Magazine Holders for Binders"/>
    <n v="3.66"/>
    <n v="4"/>
    <n v="-5.85"/>
  </r>
  <r>
    <d v="2015-12-31T00:00:00"/>
    <x v="1"/>
    <x v="11"/>
    <x v="385"/>
    <x v="5"/>
    <x v="0"/>
    <x v="3"/>
    <s v="Tuf-Vin Binders"/>
    <n v="94.74"/>
    <n v="3"/>
    <n v="44.53"/>
  </r>
  <r>
    <d v="2015-12-31T00:00:00"/>
    <x v="1"/>
    <x v="11"/>
    <x v="385"/>
    <x v="5"/>
    <x v="0"/>
    <x v="3"/>
    <s v="GBC Clear Cover, 8-1/2 x 11, unpunched, 25 covers per pack"/>
    <n v="60.64"/>
    <n v="4"/>
    <n v="27.89"/>
  </r>
  <r>
    <d v="2015-12-31T00:00:00"/>
    <x v="1"/>
    <x v="11"/>
    <x v="385"/>
    <x v="5"/>
    <x v="0"/>
    <x v="3"/>
    <s v="Aluminum Screw Posts"/>
    <n v="76.3"/>
    <n v="5"/>
    <n v="38.15"/>
  </r>
  <r>
    <d v="2015-12-31T00:00:00"/>
    <x v="1"/>
    <x v="11"/>
    <x v="385"/>
    <x v="5"/>
    <x v="0"/>
    <x v="3"/>
    <s v="Ibico Plastic Spiral Binding Combs"/>
    <n v="364.8"/>
    <n v="12"/>
    <n v="167.81"/>
  </r>
  <r>
    <d v="2015-12-31T00:00:00"/>
    <x v="1"/>
    <x v="11"/>
    <x v="497"/>
    <x v="0"/>
    <x v="0"/>
    <x v="2"/>
    <s v="Fellowes Stor/Drawer Steel Plus Storage Drawers"/>
    <n v="152.69"/>
    <n v="2"/>
    <n v="-26.72"/>
  </r>
  <r>
    <d v="2015-12-31T00:00:00"/>
    <x v="1"/>
    <x v="11"/>
    <x v="497"/>
    <x v="0"/>
    <x v="0"/>
    <x v="7"/>
    <s v="Stockwell Push Pins"/>
    <n v="3.49"/>
    <n v="2"/>
    <n v="0.56999999999999995"/>
  </r>
  <r>
    <d v="2015-12-31T00:00:00"/>
    <x v="1"/>
    <x v="11"/>
    <x v="497"/>
    <x v="0"/>
    <x v="0"/>
    <x v="14"/>
    <s v="Staple remover"/>
    <n v="5.89"/>
    <n v="2"/>
    <n v="-1.32"/>
  </r>
  <r>
    <d v="2015-12-31T00:00:00"/>
    <x v="1"/>
    <x v="11"/>
    <x v="123"/>
    <x v="14"/>
    <x v="0"/>
    <x v="3"/>
    <s v="Fellowes Presentation Covers for Comb Binding Machines"/>
    <n v="116.4"/>
    <n v="8"/>
    <n v="52.38"/>
  </r>
  <r>
    <d v="2016-01-02T00:00:00"/>
    <x v="2"/>
    <x v="0"/>
    <x v="688"/>
    <x v="36"/>
    <x v="1"/>
    <x v="11"/>
    <s v="Bush Westfield Collection Bookcases, Medium Cherry Finish"/>
    <n v="173.94"/>
    <n v="3"/>
    <n v="38.270000000000003"/>
  </r>
  <r>
    <d v="2016-01-02T00:00:00"/>
    <x v="2"/>
    <x v="0"/>
    <x v="688"/>
    <x v="36"/>
    <x v="2"/>
    <x v="6"/>
    <s v="GE 30522EE2"/>
    <n v="231.98"/>
    <n v="2"/>
    <n v="67.27"/>
  </r>
  <r>
    <d v="2016-01-03T00:00:00"/>
    <x v="2"/>
    <x v="0"/>
    <x v="336"/>
    <x v="3"/>
    <x v="0"/>
    <x v="2"/>
    <s v="Recycled Steel Personal File for Hanging File Folders"/>
    <n v="114.46"/>
    <n v="2"/>
    <n v="28.62"/>
  </r>
  <r>
    <d v="2016-01-03T00:00:00"/>
    <x v="2"/>
    <x v="0"/>
    <x v="305"/>
    <x v="0"/>
    <x v="2"/>
    <x v="9"/>
    <s v="Imation Clip USB flash drive - 8 GB"/>
    <n v="30.08"/>
    <n v="2"/>
    <n v="-5.26"/>
  </r>
  <r>
    <d v="2016-01-03T00:00:00"/>
    <x v="2"/>
    <x v="0"/>
    <x v="305"/>
    <x v="0"/>
    <x v="2"/>
    <x v="9"/>
    <s v="WD My Passport Ultra 1TB Portable External Hard Drive"/>
    <n v="165.6"/>
    <n v="3"/>
    <n v="-6.21"/>
  </r>
  <r>
    <d v="2016-01-03T00:00:00"/>
    <x v="2"/>
    <x v="0"/>
    <x v="305"/>
    <x v="0"/>
    <x v="2"/>
    <x v="6"/>
    <s v="AT&amp;T 17929 Lendline Telephone"/>
    <n v="180.96"/>
    <n v="5"/>
    <n v="13.57"/>
  </r>
  <r>
    <d v="2016-01-03T00:00:00"/>
    <x v="2"/>
    <x v="0"/>
    <x v="731"/>
    <x v="39"/>
    <x v="1"/>
    <x v="13"/>
    <s v="Hon Practical Foundations 30 x 60 Training Table, Light Gray/Charcoal"/>
    <n v="1592.85"/>
    <n v="7"/>
    <n v="350.43"/>
  </r>
  <r>
    <d v="2016-01-03T00:00:00"/>
    <x v="2"/>
    <x v="0"/>
    <x v="731"/>
    <x v="39"/>
    <x v="0"/>
    <x v="3"/>
    <s v="Storex Dura Pro Binders"/>
    <n v="11.88"/>
    <n v="2"/>
    <n v="5.35"/>
  </r>
  <r>
    <d v="2016-01-04T00:00:00"/>
    <x v="2"/>
    <x v="0"/>
    <x v="732"/>
    <x v="25"/>
    <x v="2"/>
    <x v="16"/>
    <s v="Hewlett Packard 310 Color Digital Copier"/>
    <n v="959.97"/>
    <n v="4"/>
    <s v="120"/>
  </r>
  <r>
    <d v="2016-01-04T00:00:00"/>
    <x v="2"/>
    <x v="0"/>
    <x v="624"/>
    <x v="2"/>
    <x v="0"/>
    <x v="4"/>
    <s v="Newell 312"/>
    <n v="4.67"/>
    <n v="1"/>
    <n v="0.57999999999999996"/>
  </r>
  <r>
    <d v="2016-01-04T00:00:00"/>
    <x v="2"/>
    <x v="0"/>
    <x v="624"/>
    <x v="2"/>
    <x v="0"/>
    <x v="3"/>
    <s v="Avery Arch Ring Binders"/>
    <n v="104.58"/>
    <n v="6"/>
    <n v="-80.180000000000007"/>
  </r>
  <r>
    <d v="2016-01-05T00:00:00"/>
    <x v="2"/>
    <x v="0"/>
    <x v="202"/>
    <x v="16"/>
    <x v="2"/>
    <x v="9"/>
    <s v="Logitech MX Performance Wireless Mouse"/>
    <n v="191.47"/>
    <n v="6"/>
    <n v="40.69"/>
  </r>
  <r>
    <d v="2016-01-05T00:00:00"/>
    <x v="2"/>
    <x v="0"/>
    <x v="202"/>
    <x v="16"/>
    <x v="0"/>
    <x v="4"/>
    <s v="Newell 337"/>
    <n v="5.25"/>
    <n v="2"/>
    <n v="0.59"/>
  </r>
  <r>
    <d v="2016-01-05T00:00:00"/>
    <x v="2"/>
    <x v="0"/>
    <x v="202"/>
    <x v="16"/>
    <x v="2"/>
    <x v="6"/>
    <s v="Logitech B530 USB Headset - headset - Full size, Binaural"/>
    <n v="59.18"/>
    <n v="2"/>
    <n v="5.18"/>
  </r>
  <r>
    <d v="2016-01-07T00:00:00"/>
    <x v="2"/>
    <x v="0"/>
    <x v="233"/>
    <x v="3"/>
    <x v="0"/>
    <x v="4"/>
    <s v="Panasonic KP-350BK Electric Pencil Sharpener with Auto Stop"/>
    <n v="34.58"/>
    <n v="1"/>
    <n v="10.029999999999999"/>
  </r>
  <r>
    <d v="2016-01-07T00:00:00"/>
    <x v="2"/>
    <x v="0"/>
    <x v="685"/>
    <x v="0"/>
    <x v="1"/>
    <x v="8"/>
    <s v="Executive Impressions 13&quot; Clairmont Wall Clock"/>
    <n v="23.08"/>
    <n v="3"/>
    <n v="-10.96"/>
  </r>
  <r>
    <d v="2016-01-07T00:00:00"/>
    <x v="2"/>
    <x v="0"/>
    <x v="685"/>
    <x v="0"/>
    <x v="0"/>
    <x v="0"/>
    <s v="Xerox 212"/>
    <n v="25.92"/>
    <n v="5"/>
    <n v="9.07"/>
  </r>
  <r>
    <d v="2016-01-08T00:00:00"/>
    <x v="2"/>
    <x v="0"/>
    <x v="4"/>
    <x v="21"/>
    <x v="1"/>
    <x v="11"/>
    <s v="Atlantic Metals Mobile 3-Shelf Bookcases, Custom Colors"/>
    <n v="1565.88"/>
    <n v="6"/>
    <n v="407.13"/>
  </r>
  <r>
    <d v="2016-01-08T00:00:00"/>
    <x v="2"/>
    <x v="0"/>
    <x v="4"/>
    <x v="21"/>
    <x v="0"/>
    <x v="3"/>
    <s v="Plastic Binding Combs"/>
    <n v="106.05"/>
    <n v="7"/>
    <n v="49.84"/>
  </r>
  <r>
    <d v="2016-01-08T00:00:00"/>
    <x v="2"/>
    <x v="0"/>
    <x v="6"/>
    <x v="25"/>
    <x v="0"/>
    <x v="3"/>
    <s v="XtraLife ClearVue Slant-D Ring Binder, White, 3&quot;"/>
    <n v="30.83"/>
    <n v="7"/>
    <n v="-24.66"/>
  </r>
  <r>
    <d v="2016-01-08T00:00:00"/>
    <x v="2"/>
    <x v="0"/>
    <x v="6"/>
    <x v="25"/>
    <x v="0"/>
    <x v="4"/>
    <s v="Newell 319"/>
    <n v="47.62"/>
    <n v="3"/>
    <n v="5.95"/>
  </r>
  <r>
    <d v="2016-01-08T00:00:00"/>
    <x v="2"/>
    <x v="0"/>
    <x v="6"/>
    <x v="25"/>
    <x v="2"/>
    <x v="6"/>
    <s v="Avaya 5410 Digital phone"/>
    <n v="108.78"/>
    <n v="2"/>
    <n v="10.88"/>
  </r>
  <r>
    <d v="2016-01-09T00:00:00"/>
    <x v="2"/>
    <x v="0"/>
    <x v="174"/>
    <x v="3"/>
    <x v="2"/>
    <x v="9"/>
    <s v="Logitech G500s Laser Gaming Mouse with Adjustable Weight Tuning"/>
    <n v="349.95"/>
    <n v="5"/>
    <n v="118.98"/>
  </r>
  <r>
    <d v="2016-01-09T00:00:00"/>
    <x v="2"/>
    <x v="0"/>
    <x v="174"/>
    <x v="3"/>
    <x v="2"/>
    <x v="6"/>
    <s v="netTALK DUO VoIP Telephone Service"/>
    <n v="377.93"/>
    <n v="9"/>
    <n v="141.72"/>
  </r>
  <r>
    <d v="2016-01-09T00:00:00"/>
    <x v="2"/>
    <x v="0"/>
    <x v="591"/>
    <x v="10"/>
    <x v="1"/>
    <x v="8"/>
    <s v="DAX Two-Tone Rosewood/Black Document Frame, Desktop, 5 x 7"/>
    <n v="15.17"/>
    <n v="2"/>
    <n v="3.79"/>
  </r>
  <r>
    <d v="2016-01-10T00:00:00"/>
    <x v="2"/>
    <x v="0"/>
    <x v="127"/>
    <x v="22"/>
    <x v="1"/>
    <x v="8"/>
    <s v="24-Hour Round Wall Clock"/>
    <n v="79.92"/>
    <n v="4"/>
    <n v="34.369999999999997"/>
  </r>
  <r>
    <d v="2016-01-10T00:00:00"/>
    <x v="2"/>
    <x v="0"/>
    <x v="127"/>
    <x v="22"/>
    <x v="2"/>
    <x v="9"/>
    <s v="Logitech Media Keyboard K200"/>
    <n v="69.98"/>
    <n v="2"/>
    <n v="13.3"/>
  </r>
  <r>
    <d v="2016-01-10T00:00:00"/>
    <x v="2"/>
    <x v="0"/>
    <x v="733"/>
    <x v="22"/>
    <x v="1"/>
    <x v="8"/>
    <s v="DAX Value U-Channel Document Frames, Easel Back"/>
    <n v="24.85"/>
    <n v="5"/>
    <n v="7.7"/>
  </r>
  <r>
    <d v="2016-01-11T00:00:00"/>
    <x v="2"/>
    <x v="0"/>
    <x v="354"/>
    <x v="10"/>
    <x v="0"/>
    <x v="0"/>
    <s v="Xerox 2"/>
    <n v="15.55"/>
    <n v="3"/>
    <n v="5.44"/>
  </r>
  <r>
    <d v="2016-01-11T00:00:00"/>
    <x v="2"/>
    <x v="0"/>
    <x v="354"/>
    <x v="10"/>
    <x v="0"/>
    <x v="0"/>
    <s v="Xerox 1935"/>
    <n v="63.31"/>
    <n v="3"/>
    <n v="20.58"/>
  </r>
  <r>
    <d v="2016-01-11T00:00:00"/>
    <x v="2"/>
    <x v="0"/>
    <x v="354"/>
    <x v="10"/>
    <x v="2"/>
    <x v="6"/>
    <s v="Cyber Acoustics AC-202b Speech Recognition Stereo Headset"/>
    <n v="15.59"/>
    <n v="2"/>
    <n v="-9.8699999999999992"/>
  </r>
  <r>
    <d v="2016-01-11T00:00:00"/>
    <x v="2"/>
    <x v="0"/>
    <x v="114"/>
    <x v="10"/>
    <x v="1"/>
    <x v="8"/>
    <s v="Ultra Door Push Plate"/>
    <n v="54.99"/>
    <n v="14"/>
    <n v="8.94"/>
  </r>
  <r>
    <d v="2016-01-14T00:00:00"/>
    <x v="2"/>
    <x v="0"/>
    <x v="643"/>
    <x v="25"/>
    <x v="0"/>
    <x v="0"/>
    <s v="Xerox 1882"/>
    <n v="89.57"/>
    <n v="2"/>
    <n v="32.47"/>
  </r>
  <r>
    <d v="2016-01-14T00:00:00"/>
    <x v="2"/>
    <x v="0"/>
    <x v="643"/>
    <x v="25"/>
    <x v="1"/>
    <x v="8"/>
    <s v="Electrix Fluorescent Magnifier Lamps &amp; Weighted Base"/>
    <n v="315.77999999999997"/>
    <n v="8"/>
    <n v="31.58"/>
  </r>
  <r>
    <d v="2016-01-15T00:00:00"/>
    <x v="2"/>
    <x v="0"/>
    <x v="222"/>
    <x v="23"/>
    <x v="0"/>
    <x v="10"/>
    <s v="Quality Park Security Envelopes"/>
    <n v="52.34"/>
    <n v="2"/>
    <n v="24.6"/>
  </r>
  <r>
    <d v="2016-01-15T00:00:00"/>
    <x v="2"/>
    <x v="0"/>
    <x v="222"/>
    <x v="23"/>
    <x v="0"/>
    <x v="4"/>
    <s v="American Pencil"/>
    <n v="4.66"/>
    <n v="2"/>
    <n v="1.35"/>
  </r>
  <r>
    <d v="2016-01-15T00:00:00"/>
    <x v="2"/>
    <x v="0"/>
    <x v="222"/>
    <x v="23"/>
    <x v="2"/>
    <x v="9"/>
    <s v="Logitech Gaming G510s - Keyboard"/>
    <n v="254.97"/>
    <n v="3"/>
    <n v="91.79"/>
  </r>
  <r>
    <d v="2016-01-15T00:00:00"/>
    <x v="2"/>
    <x v="0"/>
    <x v="554"/>
    <x v="37"/>
    <x v="1"/>
    <x v="13"/>
    <s v="Bevis Round Bullnose 29&quot; High Table Top"/>
    <n v="181.8"/>
    <n v="1"/>
    <n v="-15.58"/>
  </r>
  <r>
    <d v="2016-01-15T00:00:00"/>
    <x v="2"/>
    <x v="0"/>
    <x v="494"/>
    <x v="20"/>
    <x v="0"/>
    <x v="10"/>
    <s v="#10 Gummed Flap White Envelopes, 100/Box"/>
    <n v="16.52"/>
    <n v="4"/>
    <n v="7.6"/>
  </r>
  <r>
    <d v="2016-01-15T00:00:00"/>
    <x v="2"/>
    <x v="0"/>
    <x v="494"/>
    <x v="20"/>
    <x v="0"/>
    <x v="0"/>
    <s v="Xerox 1959"/>
    <n v="60.12"/>
    <n v="9"/>
    <n v="28.86"/>
  </r>
  <r>
    <d v="2016-01-15T00:00:00"/>
    <x v="2"/>
    <x v="0"/>
    <x v="494"/>
    <x v="20"/>
    <x v="0"/>
    <x v="3"/>
    <s v="Square Ring Data Binders, Rigid 75 Pt. Covers, 11&quot; x 14-7/8&quot;"/>
    <n v="49.54"/>
    <n v="3"/>
    <n v="17.34"/>
  </r>
  <r>
    <d v="2016-01-15T00:00:00"/>
    <x v="2"/>
    <x v="0"/>
    <x v="734"/>
    <x v="20"/>
    <x v="0"/>
    <x v="0"/>
    <s v="Xerox 1893"/>
    <n v="81.98"/>
    <n v="2"/>
    <n v="40.17"/>
  </r>
  <r>
    <d v="2016-01-16T00:00:00"/>
    <x v="2"/>
    <x v="0"/>
    <x v="281"/>
    <x v="3"/>
    <x v="0"/>
    <x v="3"/>
    <s v="Wilson Jones Active Use Binders"/>
    <n v="11.65"/>
    <n v="2"/>
    <n v="4.22"/>
  </r>
  <r>
    <d v="2016-01-16T00:00:00"/>
    <x v="2"/>
    <x v="0"/>
    <x v="281"/>
    <x v="3"/>
    <x v="2"/>
    <x v="9"/>
    <s v="Imation 8GB Mini TravelDrive USB 2.0 Flash Drive"/>
    <n v="90.57"/>
    <n v="3"/>
    <n v="11.77"/>
  </r>
  <r>
    <d v="2016-01-17T00:00:00"/>
    <x v="2"/>
    <x v="0"/>
    <x v="684"/>
    <x v="38"/>
    <x v="1"/>
    <x v="8"/>
    <s v="Tenex Contemporary Contur Chairmats for Low and Medium Pile Carpet, Computer, 39&quot; x 49&quot;"/>
    <n v="322.58999999999997"/>
    <n v="3"/>
    <n v="64.52"/>
  </r>
  <r>
    <d v="2016-01-17T00:00:00"/>
    <x v="2"/>
    <x v="0"/>
    <x v="684"/>
    <x v="38"/>
    <x v="2"/>
    <x v="9"/>
    <s v="Logitech 910-002974 M325 Wireless Mouse for Web Scrolling"/>
    <n v="29.99"/>
    <n v="1"/>
    <n v="13.2"/>
  </r>
  <r>
    <d v="2016-01-17T00:00:00"/>
    <x v="2"/>
    <x v="0"/>
    <x v="684"/>
    <x v="38"/>
    <x v="2"/>
    <x v="9"/>
    <s v="Logitech G19 Programmable Gaming Keyboard"/>
    <n v="371.97"/>
    <n v="3"/>
    <n v="66.95"/>
  </r>
  <r>
    <d v="2016-01-17T00:00:00"/>
    <x v="2"/>
    <x v="0"/>
    <x v="729"/>
    <x v="4"/>
    <x v="2"/>
    <x v="9"/>
    <s v="First Data FD10 PIN Pad"/>
    <s v="316"/>
    <n v="4"/>
    <n v="31.6"/>
  </r>
  <r>
    <d v="2016-01-21T00:00:00"/>
    <x v="2"/>
    <x v="0"/>
    <x v="210"/>
    <x v="3"/>
    <x v="1"/>
    <x v="5"/>
    <s v="Global Super Steno Chair"/>
    <n v="153.57"/>
    <n v="2"/>
    <n v="-5.76"/>
  </r>
  <r>
    <d v="2016-01-21T00:00:00"/>
    <x v="2"/>
    <x v="0"/>
    <x v="210"/>
    <x v="3"/>
    <x v="1"/>
    <x v="5"/>
    <s v="Global Ergonomic Managers Chair"/>
    <n v="1013.49"/>
    <n v="7"/>
    <n v="76.010000000000005"/>
  </r>
  <r>
    <d v="2016-01-22T00:00:00"/>
    <x v="2"/>
    <x v="0"/>
    <x v="194"/>
    <x v="23"/>
    <x v="0"/>
    <x v="7"/>
    <s v="Bagged Rubber Bands"/>
    <n v="7.56"/>
    <n v="6"/>
    <n v="0.3"/>
  </r>
  <r>
    <d v="2016-01-22T00:00:00"/>
    <x v="2"/>
    <x v="0"/>
    <x v="695"/>
    <x v="25"/>
    <x v="1"/>
    <x v="8"/>
    <s v="Eldon Pizzaz Desk Accessories"/>
    <n v="14.27"/>
    <n v="8"/>
    <n v="4.28"/>
  </r>
  <r>
    <d v="2016-01-22T00:00:00"/>
    <x v="2"/>
    <x v="0"/>
    <x v="695"/>
    <x v="25"/>
    <x v="1"/>
    <x v="11"/>
    <s v="Sauder Forest Hills Library, Woodland Oak Finish"/>
    <n v="451.14"/>
    <n v="4"/>
    <n v="-67.67"/>
  </r>
  <r>
    <d v="2016-01-22T00:00:00"/>
    <x v="2"/>
    <x v="0"/>
    <x v="695"/>
    <x v="25"/>
    <x v="0"/>
    <x v="12"/>
    <s v="Fellowes Mighty 8 Compact Surge Protector"/>
    <n v="64.86"/>
    <n v="4"/>
    <n v="6.49"/>
  </r>
  <r>
    <d v="2016-01-22T00:00:00"/>
    <x v="2"/>
    <x v="0"/>
    <x v="202"/>
    <x v="22"/>
    <x v="1"/>
    <x v="8"/>
    <s v="Contract Clock, 14&quot;, Brown"/>
    <n v="109.9"/>
    <n v="5"/>
    <n v="37.369999999999997"/>
  </r>
  <r>
    <d v="2016-01-22T00:00:00"/>
    <x v="2"/>
    <x v="0"/>
    <x v="387"/>
    <x v="22"/>
    <x v="0"/>
    <x v="0"/>
    <s v="Xerox 218"/>
    <n v="12.96"/>
    <n v="2"/>
    <n v="6.22"/>
  </r>
  <r>
    <d v="2016-01-22T00:00:00"/>
    <x v="2"/>
    <x v="0"/>
    <x v="558"/>
    <x v="3"/>
    <x v="0"/>
    <x v="1"/>
    <s v="Avery 475"/>
    <n v="44.4"/>
    <n v="3"/>
    <n v="22.2"/>
  </r>
  <r>
    <d v="2016-01-22T00:00:00"/>
    <x v="2"/>
    <x v="0"/>
    <x v="558"/>
    <x v="3"/>
    <x v="0"/>
    <x v="1"/>
    <s v="Avery 476"/>
    <n v="20.65"/>
    <n v="5"/>
    <n v="9.5"/>
  </r>
  <r>
    <d v="2016-01-22T00:00:00"/>
    <x v="2"/>
    <x v="0"/>
    <x v="214"/>
    <x v="10"/>
    <x v="2"/>
    <x v="6"/>
    <s v="Panasonic Kx-TS550"/>
    <n v="110.38"/>
    <n v="4"/>
    <n v="-20.239999999999998"/>
  </r>
  <r>
    <d v="2016-01-22T00:00:00"/>
    <x v="2"/>
    <x v="0"/>
    <x v="214"/>
    <x v="10"/>
    <x v="2"/>
    <x v="9"/>
    <s v="Verbatim 25 GB 6x Blu-ray Single Layer Recordable Disc, 25/Pack"/>
    <n v="55.18"/>
    <n v="3"/>
    <n v="15.86"/>
  </r>
  <r>
    <d v="2016-01-22T00:00:00"/>
    <x v="2"/>
    <x v="0"/>
    <x v="263"/>
    <x v="20"/>
    <x v="0"/>
    <x v="3"/>
    <s v="Wilson Jones data.warehouse D-Ring Binders with DublLock"/>
    <n v="26.34"/>
    <n v="4"/>
    <n v="9.2200000000000006"/>
  </r>
  <r>
    <d v="2016-01-23T00:00:00"/>
    <x v="2"/>
    <x v="0"/>
    <x v="710"/>
    <x v="3"/>
    <x v="1"/>
    <x v="8"/>
    <s v="DAX Cubicle Frames, 8-1/2 x 11"/>
    <n v="59.99"/>
    <n v="7"/>
    <n v="21.6"/>
  </r>
  <r>
    <d v="2016-01-23T00:00:00"/>
    <x v="2"/>
    <x v="0"/>
    <x v="595"/>
    <x v="45"/>
    <x v="2"/>
    <x v="9"/>
    <s v="Logitech Wireless Marathon Mouse M705"/>
    <n v="99.98"/>
    <n v="2"/>
    <n v="42.99"/>
  </r>
  <r>
    <d v="2016-01-23T00:00:00"/>
    <x v="2"/>
    <x v="0"/>
    <x v="595"/>
    <x v="45"/>
    <x v="0"/>
    <x v="4"/>
    <s v="4009 Highlighters"/>
    <n v="8.0399999999999991"/>
    <n v="6"/>
    <n v="2.73"/>
  </r>
  <r>
    <d v="2016-01-23T00:00:00"/>
    <x v="2"/>
    <x v="0"/>
    <x v="595"/>
    <x v="45"/>
    <x v="0"/>
    <x v="2"/>
    <s v="Iceberg Mobile Mega Data/Printer Cart"/>
    <n v="1564.29"/>
    <n v="13"/>
    <n v="406.72"/>
  </r>
  <r>
    <d v="2016-01-24T00:00:00"/>
    <x v="2"/>
    <x v="0"/>
    <x v="418"/>
    <x v="29"/>
    <x v="0"/>
    <x v="3"/>
    <s v="XtraLife ClearVue Slant-D Ring Binders by Cardinal"/>
    <n v="31.36"/>
    <n v="4"/>
    <n v="15.68"/>
  </r>
  <r>
    <d v="2016-01-25T00:00:00"/>
    <x v="2"/>
    <x v="0"/>
    <x v="735"/>
    <x v="23"/>
    <x v="0"/>
    <x v="4"/>
    <s v="Dixon Ticonderoga Maple Cedar Pencil, #2"/>
    <n v="9.2100000000000009"/>
    <n v="3"/>
    <n v="2.2999999999999998"/>
  </r>
  <r>
    <d v="2016-01-25T00:00:00"/>
    <x v="2"/>
    <x v="0"/>
    <x v="735"/>
    <x v="23"/>
    <x v="0"/>
    <x v="0"/>
    <s v="Telephone Message Books with Fax/Mobile Section, 4 1/4&quot; x 6&quot;"/>
    <s v="18"/>
    <n v="5"/>
    <n v="8.2799999999999994"/>
  </r>
  <r>
    <d v="2016-01-25T00:00:00"/>
    <x v="2"/>
    <x v="0"/>
    <x v="104"/>
    <x v="20"/>
    <x v="0"/>
    <x v="3"/>
    <s v="GBC Standard Recycled Report Covers, Clear Plastic Sheets"/>
    <n v="43.12"/>
    <n v="5"/>
    <n v="15.09"/>
  </r>
  <r>
    <d v="2016-01-25T00:00:00"/>
    <x v="2"/>
    <x v="0"/>
    <x v="104"/>
    <x v="20"/>
    <x v="1"/>
    <x v="13"/>
    <s v="Chromcraft Round Conference Tables"/>
    <n v="313.72000000000003"/>
    <n v="3"/>
    <n v="-99.35"/>
  </r>
  <r>
    <d v="2016-01-25T00:00:00"/>
    <x v="2"/>
    <x v="0"/>
    <x v="104"/>
    <x v="20"/>
    <x v="1"/>
    <x v="8"/>
    <s v="Tenex B1-RE Series Chair Mats for Low Pile Carpets"/>
    <n v="45.98"/>
    <n v="1"/>
    <n v="7.82"/>
  </r>
  <r>
    <d v="2016-01-25T00:00:00"/>
    <x v="2"/>
    <x v="0"/>
    <x v="104"/>
    <x v="20"/>
    <x v="0"/>
    <x v="2"/>
    <s v="SAFCO Commercial Wire Shelving, 72h"/>
    <n v="428.68"/>
    <n v="7"/>
    <s v="0"/>
  </r>
  <r>
    <d v="2016-01-28T00:00:00"/>
    <x v="2"/>
    <x v="0"/>
    <x v="418"/>
    <x v="3"/>
    <x v="0"/>
    <x v="4"/>
    <s v="Newell 345"/>
    <n v="39.68"/>
    <n v="2"/>
    <n v="10.32"/>
  </r>
  <r>
    <d v="2016-01-30T00:00:00"/>
    <x v="2"/>
    <x v="0"/>
    <x v="467"/>
    <x v="3"/>
    <x v="0"/>
    <x v="3"/>
    <s v="Heavy-Duty E-Z-D Binders"/>
    <n v="17.46"/>
    <n v="2"/>
    <n v="5.89"/>
  </r>
  <r>
    <d v="2016-01-30T00:00:00"/>
    <x v="2"/>
    <x v="0"/>
    <x v="236"/>
    <x v="3"/>
    <x v="0"/>
    <x v="2"/>
    <s v="File Shuttle II and Handi-File, Black"/>
    <n v="305.01"/>
    <n v="9"/>
    <n v="76.25"/>
  </r>
  <r>
    <d v="2016-01-30T00:00:00"/>
    <x v="2"/>
    <x v="0"/>
    <x v="236"/>
    <x v="3"/>
    <x v="0"/>
    <x v="3"/>
    <s v="GBC Wire Binding Strips"/>
    <n v="50.78"/>
    <n v="2"/>
    <n v="17.77"/>
  </r>
  <r>
    <d v="2016-01-30T00:00:00"/>
    <x v="2"/>
    <x v="0"/>
    <x v="236"/>
    <x v="3"/>
    <x v="0"/>
    <x v="1"/>
    <s v="Avery 512"/>
    <n v="26.01"/>
    <n v="9"/>
    <n v="12.22"/>
  </r>
  <r>
    <d v="2016-01-30T00:00:00"/>
    <x v="2"/>
    <x v="0"/>
    <x v="560"/>
    <x v="22"/>
    <x v="1"/>
    <x v="5"/>
    <s v="Global Deluxe High-Back Office Chair in Storm"/>
    <n v="435.17"/>
    <n v="4"/>
    <n v="-59.84"/>
  </r>
  <r>
    <d v="2016-01-30T00:00:00"/>
    <x v="2"/>
    <x v="0"/>
    <x v="560"/>
    <x v="22"/>
    <x v="1"/>
    <x v="11"/>
    <s v="O'Sullivan 2-Shelf Heavy-Duty Bookcases"/>
    <n v="48.58"/>
    <n v="1"/>
    <n v="7.77"/>
  </r>
  <r>
    <d v="2016-01-30T00:00:00"/>
    <x v="2"/>
    <x v="0"/>
    <x v="736"/>
    <x v="1"/>
    <x v="0"/>
    <x v="0"/>
    <s v="Xerox 1943"/>
    <n v="156.51"/>
    <n v="4"/>
    <n v="52.82"/>
  </r>
  <r>
    <d v="2016-01-30T00:00:00"/>
    <x v="2"/>
    <x v="0"/>
    <x v="447"/>
    <x v="1"/>
    <x v="2"/>
    <x v="6"/>
    <s v="Nokia Lumia 1020"/>
    <n v="1439.97"/>
    <n v="4"/>
    <s v="144"/>
  </r>
  <r>
    <d v="2016-01-30T00:00:00"/>
    <x v="2"/>
    <x v="0"/>
    <x v="447"/>
    <x v="1"/>
    <x v="0"/>
    <x v="3"/>
    <s v="Avery Durable Binders"/>
    <n v="1.73"/>
    <n v="3"/>
    <n v="-2.68"/>
  </r>
  <r>
    <d v="2016-01-30T00:00:00"/>
    <x v="2"/>
    <x v="0"/>
    <x v="447"/>
    <x v="1"/>
    <x v="1"/>
    <x v="13"/>
    <s v="Bretford Just In Time Height-Adjustable Multi-Task Work Tables"/>
    <n v="626.1"/>
    <n v="3"/>
    <n v="-538.45000000000005"/>
  </r>
  <r>
    <d v="2016-01-31T00:00:00"/>
    <x v="2"/>
    <x v="0"/>
    <x v="90"/>
    <x v="3"/>
    <x v="2"/>
    <x v="6"/>
    <s v="AT&amp;T 1080 Phone"/>
    <n v="109.59"/>
    <n v="1"/>
    <n v="8.2200000000000006"/>
  </r>
  <r>
    <d v="2016-01-31T00:00:00"/>
    <x v="2"/>
    <x v="0"/>
    <x v="90"/>
    <x v="3"/>
    <x v="0"/>
    <x v="0"/>
    <s v="Easy-staple paper"/>
    <n v="56.7"/>
    <n v="5"/>
    <n v="27.78"/>
  </r>
  <r>
    <d v="2016-01-31T00:00:00"/>
    <x v="2"/>
    <x v="0"/>
    <x v="69"/>
    <x v="0"/>
    <x v="0"/>
    <x v="0"/>
    <s v="Xerox 1994"/>
    <n v="15.55"/>
    <n v="3"/>
    <n v="5.44"/>
  </r>
  <r>
    <d v="2016-01-31T00:00:00"/>
    <x v="2"/>
    <x v="0"/>
    <x v="527"/>
    <x v="23"/>
    <x v="0"/>
    <x v="10"/>
    <s v="Staple envelope"/>
    <n v="23.36"/>
    <n v="2"/>
    <n v="11.68"/>
  </r>
  <r>
    <d v="2016-01-31T00:00:00"/>
    <x v="2"/>
    <x v="0"/>
    <x v="151"/>
    <x v="4"/>
    <x v="0"/>
    <x v="3"/>
    <s v="Fellowes PB500 Electric Punch Plastic Comb Binding Machine with Manual Bind"/>
    <n v="1270.99"/>
    <n v="1"/>
    <n v="635.5"/>
  </r>
  <r>
    <d v="2016-01-31T00:00:00"/>
    <x v="2"/>
    <x v="0"/>
    <x v="151"/>
    <x v="4"/>
    <x v="0"/>
    <x v="10"/>
    <s v="#10 White Business Envelopes,4 1/8 x 9 1/2"/>
    <n v="125.36"/>
    <n v="8"/>
    <n v="58.92"/>
  </r>
  <r>
    <d v="2016-02-01T00:00:00"/>
    <x v="2"/>
    <x v="1"/>
    <x v="38"/>
    <x v="6"/>
    <x v="0"/>
    <x v="2"/>
    <s v="X-Rack File for Hanging Folders"/>
    <n v="56.45"/>
    <n v="5"/>
    <n v="14.68"/>
  </r>
  <r>
    <d v="2016-02-01T00:00:00"/>
    <x v="2"/>
    <x v="1"/>
    <x v="436"/>
    <x v="3"/>
    <x v="0"/>
    <x v="0"/>
    <s v="Xerox 1883"/>
    <n v="105.52"/>
    <n v="4"/>
    <n v="48.54"/>
  </r>
  <r>
    <d v="2016-02-02T00:00:00"/>
    <x v="2"/>
    <x v="1"/>
    <x v="579"/>
    <x v="20"/>
    <x v="0"/>
    <x v="2"/>
    <s v="Belkin 19&quot; Center-Weighted Shelf, Gray"/>
    <n v="117.96"/>
    <n v="2"/>
    <n v="5.9"/>
  </r>
  <r>
    <d v="2016-02-02T00:00:00"/>
    <x v="2"/>
    <x v="1"/>
    <x v="145"/>
    <x v="6"/>
    <x v="2"/>
    <x v="15"/>
    <s v="HP Designjet T520 Inkjet Large Format Printer - 24&quot; Color"/>
    <n v="8749.9500000000007"/>
    <n v="5"/>
    <n v="2799.98"/>
  </r>
  <r>
    <d v="2016-02-02T00:00:00"/>
    <x v="2"/>
    <x v="1"/>
    <x v="145"/>
    <x v="6"/>
    <x v="0"/>
    <x v="3"/>
    <s v="Presstex Flexible Ring Binders"/>
    <n v="36.4"/>
    <n v="8"/>
    <n v="18.2"/>
  </r>
  <r>
    <d v="2016-02-02T00:00:00"/>
    <x v="2"/>
    <x v="1"/>
    <x v="145"/>
    <x v="6"/>
    <x v="1"/>
    <x v="8"/>
    <s v="Acrylic Self-Standing Desk Frames"/>
    <n v="18.690000000000001"/>
    <n v="7"/>
    <n v="7.1"/>
  </r>
  <r>
    <d v="2016-02-02T00:00:00"/>
    <x v="2"/>
    <x v="1"/>
    <x v="270"/>
    <x v="0"/>
    <x v="1"/>
    <x v="8"/>
    <s v="Deflect-o RollaMat Studded, Beveled Mat for Medium Pile Carpeting"/>
    <n v="73.78"/>
    <n v="2"/>
    <n v="-77.47"/>
  </r>
  <r>
    <d v="2016-02-03T00:00:00"/>
    <x v="2"/>
    <x v="1"/>
    <x v="31"/>
    <x v="5"/>
    <x v="1"/>
    <x v="5"/>
    <s v="Hon Multipurpose Stacking Arm Chairs"/>
    <n v="866.4"/>
    <n v="4"/>
    <n v="225.26"/>
  </r>
  <r>
    <d v="2016-02-04T00:00:00"/>
    <x v="2"/>
    <x v="1"/>
    <x v="463"/>
    <x v="12"/>
    <x v="1"/>
    <x v="8"/>
    <s v="Nu-Dell Float Frame 11 x 14 1/2"/>
    <n v="14.37"/>
    <n v="2"/>
    <n v="3.95"/>
  </r>
  <r>
    <d v="2016-02-04T00:00:00"/>
    <x v="2"/>
    <x v="1"/>
    <x v="389"/>
    <x v="36"/>
    <x v="2"/>
    <x v="6"/>
    <s v="AT&amp;T 17929 Lendline Telephone"/>
    <n v="90.48"/>
    <n v="2"/>
    <n v="23.52"/>
  </r>
  <r>
    <d v="2016-02-04T00:00:00"/>
    <x v="2"/>
    <x v="1"/>
    <x v="403"/>
    <x v="3"/>
    <x v="0"/>
    <x v="2"/>
    <s v="Safco Commercial Shelving"/>
    <n v="93.02"/>
    <n v="2"/>
    <n v="3.72"/>
  </r>
  <r>
    <d v="2016-02-05T00:00:00"/>
    <x v="2"/>
    <x v="1"/>
    <x v="367"/>
    <x v="4"/>
    <x v="0"/>
    <x v="2"/>
    <s v="Carina 42&quot;Hx23 3/4&quot;W Media Storage Unit"/>
    <n v="80.98"/>
    <n v="1"/>
    <n v="1.62"/>
  </r>
  <r>
    <d v="2016-02-05T00:00:00"/>
    <x v="2"/>
    <x v="1"/>
    <x v="367"/>
    <x v="4"/>
    <x v="0"/>
    <x v="0"/>
    <s v="White Computer Printout Paper by Universal"/>
    <n v="348.84"/>
    <n v="9"/>
    <n v="170.93"/>
  </r>
  <r>
    <d v="2016-02-05T00:00:00"/>
    <x v="2"/>
    <x v="1"/>
    <x v="367"/>
    <x v="4"/>
    <x v="0"/>
    <x v="7"/>
    <s v="Revere Boxed Rubber Bands by Revere"/>
    <n v="9.4499999999999993"/>
    <n v="5"/>
    <n v="0.19"/>
  </r>
  <r>
    <d v="2016-02-05T00:00:00"/>
    <x v="2"/>
    <x v="1"/>
    <x v="367"/>
    <x v="4"/>
    <x v="1"/>
    <x v="8"/>
    <s v="Eldon 200 Class Desk Accessories, Black"/>
    <n v="18.84"/>
    <n v="3"/>
    <n v="7.16"/>
  </r>
  <r>
    <d v="2016-02-05T00:00:00"/>
    <x v="2"/>
    <x v="1"/>
    <x v="367"/>
    <x v="4"/>
    <x v="1"/>
    <x v="11"/>
    <s v="Bush Andora Bookcase, Maple/Graphite Gray Finish"/>
    <n v="239.98"/>
    <n v="2"/>
    <n v="52.8"/>
  </r>
  <r>
    <d v="2016-02-05T00:00:00"/>
    <x v="2"/>
    <x v="1"/>
    <x v="367"/>
    <x v="4"/>
    <x v="0"/>
    <x v="10"/>
    <s v="Ames Color-File Green Diamond Border X-ray Mailers"/>
    <n v="167.96"/>
    <n v="2"/>
    <n v="78.94"/>
  </r>
  <r>
    <d v="2016-02-05T00:00:00"/>
    <x v="2"/>
    <x v="1"/>
    <x v="367"/>
    <x v="4"/>
    <x v="2"/>
    <x v="6"/>
    <s v="Plantronics Cordless Phone Headset with In-line Volume - M214C"/>
    <n v="104.85"/>
    <n v="3"/>
    <n v="28.31"/>
  </r>
  <r>
    <d v="2016-02-05T00:00:00"/>
    <x v="2"/>
    <x v="1"/>
    <x v="367"/>
    <x v="4"/>
    <x v="2"/>
    <x v="6"/>
    <s v="Aastra 57i VoIP phone"/>
    <n v="484.83"/>
    <n v="3"/>
    <n v="126.06"/>
  </r>
  <r>
    <d v="2016-02-05T00:00:00"/>
    <x v="2"/>
    <x v="1"/>
    <x v="367"/>
    <x v="4"/>
    <x v="0"/>
    <x v="0"/>
    <s v="White Dual Perf Computer Printout Paper, 2700 Sheets, 1 Part, Heavyweight, 20 lbs., 14 7/8 x 11"/>
    <n v="122.97"/>
    <n v="3"/>
    <n v="60.26"/>
  </r>
  <r>
    <d v="2016-02-05T00:00:00"/>
    <x v="2"/>
    <x v="1"/>
    <x v="367"/>
    <x v="4"/>
    <x v="0"/>
    <x v="2"/>
    <s v="Belkin 19&quot; Vented Equipment Shelf, Black"/>
    <n v="154.44"/>
    <n v="3"/>
    <n v="1.54"/>
  </r>
  <r>
    <d v="2016-02-05T00:00:00"/>
    <x v="2"/>
    <x v="1"/>
    <x v="367"/>
    <x v="4"/>
    <x v="0"/>
    <x v="0"/>
    <s v="Xerox 1943"/>
    <n v="342.37"/>
    <n v="7"/>
    <n v="160.91"/>
  </r>
  <r>
    <d v="2016-02-05T00:00:00"/>
    <x v="2"/>
    <x v="1"/>
    <x v="86"/>
    <x v="3"/>
    <x v="0"/>
    <x v="1"/>
    <s v="Avery 508"/>
    <n v="14.73"/>
    <n v="3"/>
    <n v="7.22"/>
  </r>
  <r>
    <d v="2016-02-05T00:00:00"/>
    <x v="2"/>
    <x v="1"/>
    <x v="86"/>
    <x v="3"/>
    <x v="0"/>
    <x v="2"/>
    <s v="Fellowes Mobile File Cart, Black"/>
    <n v="186.54"/>
    <n v="3"/>
    <n v="50.37"/>
  </r>
  <r>
    <d v="2016-02-05T00:00:00"/>
    <x v="2"/>
    <x v="1"/>
    <x v="86"/>
    <x v="3"/>
    <x v="1"/>
    <x v="13"/>
    <s v="Chromcraft Round Conference Tables"/>
    <n v="557.73"/>
    <n v="4"/>
    <n v="6.97"/>
  </r>
  <r>
    <d v="2016-02-05T00:00:00"/>
    <x v="2"/>
    <x v="1"/>
    <x v="86"/>
    <x v="3"/>
    <x v="2"/>
    <x v="6"/>
    <s v="Anker Astro 15000mAh USB Portable Charger"/>
    <n v="159.97"/>
    <n v="4"/>
    <n v="-31.99"/>
  </r>
  <r>
    <d v="2016-02-06T00:00:00"/>
    <x v="2"/>
    <x v="1"/>
    <x v="119"/>
    <x v="15"/>
    <x v="1"/>
    <x v="8"/>
    <s v="Deflect-o EconoMat Studded, No Bevel Mat for Low Pile Carpeting"/>
    <n v="132.22"/>
    <n v="4"/>
    <n v="-18.18"/>
  </r>
  <r>
    <d v="2016-02-07T00:00:00"/>
    <x v="2"/>
    <x v="1"/>
    <x v="103"/>
    <x v="6"/>
    <x v="2"/>
    <x v="9"/>
    <s v="Micro Innovations USB RF Wireless Keyboard with Mouse"/>
    <s v="100"/>
    <n v="4"/>
    <s v="21"/>
  </r>
  <r>
    <d v="2016-02-07T00:00:00"/>
    <x v="2"/>
    <x v="1"/>
    <x v="103"/>
    <x v="6"/>
    <x v="0"/>
    <x v="1"/>
    <s v="Permanent Self-Adhesive File Folder Labels for Typewriters by Universal"/>
    <n v="7.83"/>
    <n v="3"/>
    <n v="3.6"/>
  </r>
  <r>
    <d v="2016-02-07T00:00:00"/>
    <x v="2"/>
    <x v="1"/>
    <x v="737"/>
    <x v="10"/>
    <x v="0"/>
    <x v="0"/>
    <s v="Xerox 1912"/>
    <n v="30.35"/>
    <n v="2"/>
    <n v="10.62"/>
  </r>
  <r>
    <d v="2016-02-07T00:00:00"/>
    <x v="2"/>
    <x v="1"/>
    <x v="732"/>
    <x v="3"/>
    <x v="2"/>
    <x v="6"/>
    <s v="Motorola L703CM"/>
    <n v="623.96"/>
    <n v="5"/>
    <s v="39"/>
  </r>
  <r>
    <d v="2016-02-08T00:00:00"/>
    <x v="2"/>
    <x v="1"/>
    <x v="662"/>
    <x v="25"/>
    <x v="2"/>
    <x v="6"/>
    <s v="Samsung Galaxy S4 Mini"/>
    <n v="1127.98"/>
    <n v="3"/>
    <n v="126.9"/>
  </r>
  <r>
    <d v="2016-02-08T00:00:00"/>
    <x v="2"/>
    <x v="1"/>
    <x v="36"/>
    <x v="0"/>
    <x v="1"/>
    <x v="5"/>
    <s v="Harbour Creations Steel Folding Chair"/>
    <n v="241.5"/>
    <n v="4"/>
    <s v="0"/>
  </r>
  <r>
    <d v="2016-02-09T00:00:00"/>
    <x v="2"/>
    <x v="1"/>
    <x v="691"/>
    <x v="3"/>
    <x v="2"/>
    <x v="9"/>
    <s v="Logitech 910-002974 M325 Wireless Mouse for Web Scrolling"/>
    <n v="89.97"/>
    <n v="3"/>
    <n v="39.590000000000003"/>
  </r>
  <r>
    <d v="2016-02-09T00:00:00"/>
    <x v="2"/>
    <x v="1"/>
    <x v="691"/>
    <x v="3"/>
    <x v="2"/>
    <x v="9"/>
    <s v="Maxell 4.7GB DVD+RW 3/Pack"/>
    <n v="31.86"/>
    <n v="2"/>
    <n v="11.15"/>
  </r>
  <r>
    <d v="2016-02-11T00:00:00"/>
    <x v="2"/>
    <x v="1"/>
    <x v="532"/>
    <x v="39"/>
    <x v="2"/>
    <x v="6"/>
    <s v="Mediabridge Sport Armband iPhone 5s"/>
    <n v="69.930000000000007"/>
    <n v="7"/>
    <n v="0.7"/>
  </r>
  <r>
    <d v="2016-02-12T00:00:00"/>
    <x v="2"/>
    <x v="1"/>
    <x v="143"/>
    <x v="4"/>
    <x v="0"/>
    <x v="2"/>
    <s v="Tennsco Double-Tier Lockers"/>
    <n v="1350.12"/>
    <n v="6"/>
    <n v="175.52"/>
  </r>
  <r>
    <d v="2016-02-12T00:00:00"/>
    <x v="2"/>
    <x v="1"/>
    <x v="143"/>
    <x v="4"/>
    <x v="0"/>
    <x v="3"/>
    <s v="Avery Durable Slant Ring Binders, No Labels"/>
    <n v="15.92"/>
    <n v="4"/>
    <n v="7.48"/>
  </r>
  <r>
    <d v="2016-02-13T00:00:00"/>
    <x v="2"/>
    <x v="1"/>
    <x v="476"/>
    <x v="3"/>
    <x v="0"/>
    <x v="0"/>
    <s v="Tops Green Bar Computer Printout Paper"/>
    <n v="146.82"/>
    <n v="3"/>
    <n v="73.41"/>
  </r>
  <r>
    <d v="2016-02-14T00:00:00"/>
    <x v="2"/>
    <x v="1"/>
    <x v="610"/>
    <x v="36"/>
    <x v="0"/>
    <x v="0"/>
    <s v="Wirebound Message Books, Four 2 3/4 x 5 Forms per Page, 200 Sets per Book"/>
    <n v="4.7699999999999996"/>
    <n v="1"/>
    <n v="2.15"/>
  </r>
  <r>
    <d v="2016-02-14T00:00:00"/>
    <x v="2"/>
    <x v="1"/>
    <x v="610"/>
    <x v="36"/>
    <x v="0"/>
    <x v="4"/>
    <s v="Economy #2 Pencils"/>
    <n v="7.98"/>
    <n v="3"/>
    <n v="2.0699999999999998"/>
  </r>
  <r>
    <d v="2016-02-14T00:00:00"/>
    <x v="2"/>
    <x v="1"/>
    <x v="610"/>
    <x v="36"/>
    <x v="1"/>
    <x v="13"/>
    <s v="Bevis Boat-Shaped Conference Table"/>
    <n v="550.42999999999995"/>
    <n v="3"/>
    <n v="-47.18"/>
  </r>
  <r>
    <d v="2016-02-14T00:00:00"/>
    <x v="2"/>
    <x v="1"/>
    <x v="610"/>
    <x v="36"/>
    <x v="1"/>
    <x v="8"/>
    <s v="Regeneration Desk Collection"/>
    <n v="10.56"/>
    <n v="6"/>
    <n v="4.6500000000000004"/>
  </r>
  <r>
    <d v="2016-02-14T00:00:00"/>
    <x v="2"/>
    <x v="1"/>
    <x v="667"/>
    <x v="29"/>
    <x v="0"/>
    <x v="4"/>
    <s v="Panasonic KP-150 Electric Pencil Sharpener"/>
    <n v="264.18"/>
    <n v="7"/>
    <n v="68.69"/>
  </r>
  <r>
    <d v="2016-02-15T00:00:00"/>
    <x v="2"/>
    <x v="1"/>
    <x v="190"/>
    <x v="20"/>
    <x v="0"/>
    <x v="3"/>
    <s v="GBC DocuBind P100 Manual Binding Machine"/>
    <n v="398.35"/>
    <n v="3"/>
    <n v="124.49"/>
  </r>
  <r>
    <d v="2016-02-15T00:00:00"/>
    <x v="2"/>
    <x v="1"/>
    <x v="190"/>
    <x v="20"/>
    <x v="0"/>
    <x v="7"/>
    <s v="Advantus Push Pins"/>
    <n v="8.7200000000000006"/>
    <n v="4"/>
    <n v="3.58"/>
  </r>
  <r>
    <d v="2016-02-16T00:00:00"/>
    <x v="2"/>
    <x v="1"/>
    <x v="400"/>
    <x v="1"/>
    <x v="0"/>
    <x v="12"/>
    <s v="Honeywell Enviracaire Portable Air Cleaner for up to 8 x 10 Room"/>
    <n v="92.06"/>
    <n v="6"/>
    <n v="-225.56"/>
  </r>
  <r>
    <d v="2016-02-16T00:00:00"/>
    <x v="2"/>
    <x v="1"/>
    <x v="400"/>
    <x v="1"/>
    <x v="0"/>
    <x v="7"/>
    <s v="Advantus Push Pins"/>
    <n v="6.98"/>
    <n v="4"/>
    <n v="1.83"/>
  </r>
  <r>
    <d v="2016-02-16T00:00:00"/>
    <x v="2"/>
    <x v="1"/>
    <x v="400"/>
    <x v="1"/>
    <x v="1"/>
    <x v="5"/>
    <s v="Global Stack Chair with Arms, Black"/>
    <n v="62.96"/>
    <n v="3"/>
    <n v="-2.7"/>
  </r>
  <r>
    <d v="2016-02-16T00:00:00"/>
    <x v="2"/>
    <x v="1"/>
    <x v="400"/>
    <x v="1"/>
    <x v="0"/>
    <x v="0"/>
    <s v="Xerox 206"/>
    <n v="5.18"/>
    <n v="1"/>
    <n v="1.81"/>
  </r>
  <r>
    <d v="2016-02-16T00:00:00"/>
    <x v="2"/>
    <x v="1"/>
    <x v="628"/>
    <x v="23"/>
    <x v="1"/>
    <x v="5"/>
    <s v="Hon Comfortask Task/Swivel Chairs"/>
    <n v="227.96"/>
    <n v="2"/>
    <n v="36.47"/>
  </r>
  <r>
    <d v="2016-02-16T00:00:00"/>
    <x v="2"/>
    <x v="1"/>
    <x v="60"/>
    <x v="5"/>
    <x v="1"/>
    <x v="8"/>
    <s v="Eldon Cleatmat Plus Chair Mats for High Pile Carpets"/>
    <n v="318.08"/>
    <n v="4"/>
    <n v="34.99"/>
  </r>
  <r>
    <d v="2016-02-16T00:00:00"/>
    <x v="2"/>
    <x v="1"/>
    <x v="60"/>
    <x v="5"/>
    <x v="0"/>
    <x v="3"/>
    <s v="Wilson Jones Snap Scratch Pad Binder Tool for Ring Binders"/>
    <n v="5.8"/>
    <n v="1"/>
    <n v="2.61"/>
  </r>
  <r>
    <d v="2016-02-16T00:00:00"/>
    <x v="2"/>
    <x v="1"/>
    <x v="453"/>
    <x v="20"/>
    <x v="1"/>
    <x v="5"/>
    <s v="Hon Every-Day Chair Series Swivel Task Chairs"/>
    <n v="326.64999999999998"/>
    <n v="3"/>
    <n v="39.92"/>
  </r>
  <r>
    <d v="2016-02-16T00:00:00"/>
    <x v="2"/>
    <x v="1"/>
    <x v="453"/>
    <x v="20"/>
    <x v="2"/>
    <x v="9"/>
    <s v="Logitech 910-002974 M325 Wireless Mouse for Web Scrolling"/>
    <n v="89.97"/>
    <n v="3"/>
    <n v="39.590000000000003"/>
  </r>
  <r>
    <d v="2016-02-19T00:00:00"/>
    <x v="2"/>
    <x v="1"/>
    <x v="217"/>
    <x v="20"/>
    <x v="1"/>
    <x v="8"/>
    <s v="Executive Impressions 14&quot; Contract Wall Clock"/>
    <n v="44.46"/>
    <n v="2"/>
    <n v="14.67"/>
  </r>
  <r>
    <d v="2016-02-19T00:00:00"/>
    <x v="2"/>
    <x v="1"/>
    <x v="217"/>
    <x v="20"/>
    <x v="0"/>
    <x v="2"/>
    <s v="Carina Double Wide Media Storage Towers in Natural &amp; Black"/>
    <n v="242.94"/>
    <n v="3"/>
    <n v="9.7200000000000006"/>
  </r>
  <r>
    <d v="2016-02-19T00:00:00"/>
    <x v="2"/>
    <x v="1"/>
    <x v="38"/>
    <x v="20"/>
    <x v="0"/>
    <x v="1"/>
    <s v="Staple-on labels"/>
    <n v="8.67"/>
    <n v="3"/>
    <n v="4.07"/>
  </r>
  <r>
    <d v="2016-02-19T00:00:00"/>
    <x v="2"/>
    <x v="1"/>
    <x v="38"/>
    <x v="20"/>
    <x v="0"/>
    <x v="14"/>
    <s v="Acme Office Executive Series Stainless Steel Trimmers"/>
    <n v="25.71"/>
    <n v="3"/>
    <n v="6.68"/>
  </r>
  <r>
    <d v="2016-02-19T00:00:00"/>
    <x v="2"/>
    <x v="1"/>
    <x v="217"/>
    <x v="3"/>
    <x v="0"/>
    <x v="0"/>
    <s v="Xerox 1880"/>
    <n v="70.88"/>
    <n v="2"/>
    <n v="33.31"/>
  </r>
  <r>
    <d v="2016-02-20T00:00:00"/>
    <x v="2"/>
    <x v="1"/>
    <x v="545"/>
    <x v="15"/>
    <x v="0"/>
    <x v="0"/>
    <s v="Speediset Carbonless Redi-Letter 7&quot; x 8 1/2&quot;"/>
    <n v="16.5"/>
    <n v="2"/>
    <n v="5.57"/>
  </r>
  <r>
    <d v="2016-02-21T00:00:00"/>
    <x v="2"/>
    <x v="1"/>
    <x v="543"/>
    <x v="3"/>
    <x v="2"/>
    <x v="9"/>
    <s v="SanDisk Ultra 16 GB MicroSDHC Class 10 Memory Card"/>
    <n v="12.99"/>
    <n v="1"/>
    <n v="0.78"/>
  </r>
  <r>
    <d v="2016-02-21T00:00:00"/>
    <x v="2"/>
    <x v="1"/>
    <x v="543"/>
    <x v="3"/>
    <x v="0"/>
    <x v="3"/>
    <s v="Wilson Jones Clip &amp; Carry Folder Binder Tool for Ring Binders, Clear"/>
    <n v="18.559999999999999"/>
    <n v="4"/>
    <n v="6.5"/>
  </r>
  <r>
    <d v="2016-02-21T00:00:00"/>
    <x v="2"/>
    <x v="1"/>
    <x v="543"/>
    <x v="3"/>
    <x v="0"/>
    <x v="2"/>
    <s v="Fellowes Officeware Wire Shelving"/>
    <n v="449.15"/>
    <n v="5"/>
    <n v="8.98"/>
  </r>
  <r>
    <d v="2016-02-21T00:00:00"/>
    <x v="2"/>
    <x v="1"/>
    <x v="543"/>
    <x v="3"/>
    <x v="0"/>
    <x v="3"/>
    <s v="Avery Heavy-Duty EZD  Binder With Locking Rings"/>
    <n v="31.25"/>
    <n v="7"/>
    <n v="10.94"/>
  </r>
  <r>
    <d v="2016-02-21T00:00:00"/>
    <x v="2"/>
    <x v="1"/>
    <x v="625"/>
    <x v="20"/>
    <x v="1"/>
    <x v="8"/>
    <s v="9-3/4 Diameter Round Wall Clock"/>
    <n v="68.95"/>
    <n v="5"/>
    <n v="28.96"/>
  </r>
  <r>
    <d v="2016-02-21T00:00:00"/>
    <x v="2"/>
    <x v="1"/>
    <x v="625"/>
    <x v="20"/>
    <x v="0"/>
    <x v="2"/>
    <s v="Recycled Data-Pak for Archival Bound Computer Printouts, 12-1/2 x 12-1/2 x 16"/>
    <n v="296.37"/>
    <n v="3"/>
    <n v="80.02"/>
  </r>
  <r>
    <d v="2016-02-21T00:00:00"/>
    <x v="2"/>
    <x v="1"/>
    <x v="625"/>
    <x v="20"/>
    <x v="2"/>
    <x v="6"/>
    <s v="iOttie HLCRIO102 Car Mount"/>
    <n v="39.979999999999997"/>
    <n v="2"/>
    <s v="2"/>
  </r>
  <r>
    <d v="2016-02-21T00:00:00"/>
    <x v="2"/>
    <x v="1"/>
    <x v="607"/>
    <x v="16"/>
    <x v="0"/>
    <x v="3"/>
    <s v="Avery Durable Slant Ring Binders With Label Holder"/>
    <n v="3.76"/>
    <n v="3"/>
    <n v="-2.76"/>
  </r>
  <r>
    <d v="2016-02-21T00:00:00"/>
    <x v="2"/>
    <x v="1"/>
    <x v="607"/>
    <x v="16"/>
    <x v="0"/>
    <x v="3"/>
    <s v="Avery Arch Ring Binders"/>
    <n v="34.86"/>
    <n v="2"/>
    <n v="-26.73"/>
  </r>
  <r>
    <d v="2016-02-21T00:00:00"/>
    <x v="2"/>
    <x v="1"/>
    <x v="607"/>
    <x v="16"/>
    <x v="0"/>
    <x v="2"/>
    <s v="Standard Rollaway File with Lock"/>
    <n v="432.46"/>
    <n v="3"/>
    <n v="32.43"/>
  </r>
  <r>
    <d v="2016-02-21T00:00:00"/>
    <x v="2"/>
    <x v="1"/>
    <x v="400"/>
    <x v="20"/>
    <x v="1"/>
    <x v="8"/>
    <s v="Floodlight Indoor Halogen Bulbs, 1 Bulb per Pack, 60 Watts"/>
    <n v="135.80000000000001"/>
    <n v="7"/>
    <n v="66.540000000000006"/>
  </r>
  <r>
    <d v="2016-02-22T00:00:00"/>
    <x v="2"/>
    <x v="1"/>
    <x v="298"/>
    <x v="21"/>
    <x v="0"/>
    <x v="12"/>
    <s v="Belkin 5 Outlet SurgeMaster Power Centers"/>
    <n v="490.32"/>
    <n v="9"/>
    <n v="137.29"/>
  </r>
  <r>
    <d v="2016-02-22T00:00:00"/>
    <x v="2"/>
    <x v="1"/>
    <x v="501"/>
    <x v="3"/>
    <x v="2"/>
    <x v="6"/>
    <s v="AT&amp;T 1070 Corded Phone"/>
    <n v="445.96"/>
    <n v="5"/>
    <n v="55.75"/>
  </r>
  <r>
    <d v="2016-02-22T00:00:00"/>
    <x v="2"/>
    <x v="1"/>
    <x v="501"/>
    <x v="3"/>
    <x v="2"/>
    <x v="9"/>
    <s v="Memorex Mini Travel Drive 64 GB USB 2.0 Flash Drive"/>
    <n v="36.24"/>
    <n v="1"/>
    <n v="15.22"/>
  </r>
  <r>
    <d v="2016-02-22T00:00:00"/>
    <x v="2"/>
    <x v="1"/>
    <x v="501"/>
    <x v="3"/>
    <x v="0"/>
    <x v="7"/>
    <s v="Acco Clips to Go Binder Clips, 24 Clips in Two Sizes"/>
    <n v="10.65"/>
    <n v="3"/>
    <n v="5.01"/>
  </r>
  <r>
    <d v="2016-02-23T00:00:00"/>
    <x v="2"/>
    <x v="1"/>
    <x v="296"/>
    <x v="2"/>
    <x v="0"/>
    <x v="10"/>
    <s v="Recycled Interoffice Envelopes with String and Button Closure, 10 x 13"/>
    <n v="57.58"/>
    <n v="3"/>
    <n v="21.59"/>
  </r>
  <r>
    <d v="2016-02-25T00:00:00"/>
    <x v="2"/>
    <x v="1"/>
    <x v="664"/>
    <x v="10"/>
    <x v="0"/>
    <x v="10"/>
    <s v="Staple envelope"/>
    <n v="46.72"/>
    <n v="5"/>
    <n v="17.52"/>
  </r>
  <r>
    <d v="2016-02-27T00:00:00"/>
    <x v="2"/>
    <x v="1"/>
    <x v="275"/>
    <x v="20"/>
    <x v="0"/>
    <x v="12"/>
    <s v="Conquest 14 Commercial Heavy-Duty Upright Vacuum, Collection System, Accessory Kit"/>
    <n v="170.88"/>
    <n v="3"/>
    <n v="49.56"/>
  </r>
  <r>
    <d v="2016-02-27T00:00:00"/>
    <x v="2"/>
    <x v="1"/>
    <x v="34"/>
    <x v="21"/>
    <x v="0"/>
    <x v="3"/>
    <s v="Flexible Leather- Look Classic Collection Ring Binder"/>
    <n v="56.82"/>
    <n v="3"/>
    <n v="28.41"/>
  </r>
  <r>
    <d v="2016-02-27T00:00:00"/>
    <x v="2"/>
    <x v="1"/>
    <x v="738"/>
    <x v="0"/>
    <x v="1"/>
    <x v="8"/>
    <s v="DAX Two-Tone Silver Metal Document Frame"/>
    <n v="16.190000000000001"/>
    <n v="2"/>
    <n v="-6.88"/>
  </r>
  <r>
    <d v="2016-02-28T00:00:00"/>
    <x v="2"/>
    <x v="1"/>
    <x v="390"/>
    <x v="20"/>
    <x v="0"/>
    <x v="7"/>
    <s v="Staples"/>
    <n v="36.479999999999997"/>
    <n v="6"/>
    <n v="18.239999999999998"/>
  </r>
  <r>
    <d v="2016-02-29T00:00:00"/>
    <x v="2"/>
    <x v="1"/>
    <x v="641"/>
    <x v="10"/>
    <x v="0"/>
    <x v="4"/>
    <s v="Newell 34"/>
    <n v="111.1"/>
    <n v="7"/>
    <n v="8.33"/>
  </r>
  <r>
    <d v="2016-03-01T00:00:00"/>
    <x v="2"/>
    <x v="2"/>
    <x v="502"/>
    <x v="20"/>
    <x v="1"/>
    <x v="13"/>
    <s v="Chromcraft Round Conference Tables"/>
    <n v="836.59"/>
    <n v="8"/>
    <n v="-264.92"/>
  </r>
  <r>
    <d v="2016-03-01T00:00:00"/>
    <x v="2"/>
    <x v="2"/>
    <x v="502"/>
    <x v="20"/>
    <x v="0"/>
    <x v="0"/>
    <s v="Easy-staple paper"/>
    <n v="26.38"/>
    <n v="1"/>
    <n v="12.13"/>
  </r>
  <r>
    <d v="2016-03-01T00:00:00"/>
    <x v="2"/>
    <x v="2"/>
    <x v="502"/>
    <x v="20"/>
    <x v="0"/>
    <x v="2"/>
    <s v="Adjustable Depth Letter/Legal Cart"/>
    <n v="362.92"/>
    <n v="2"/>
    <n v="105.25"/>
  </r>
  <r>
    <d v="2016-03-01T00:00:00"/>
    <x v="2"/>
    <x v="2"/>
    <x v="502"/>
    <x v="20"/>
    <x v="2"/>
    <x v="15"/>
    <s v="Ativa V4110MDD Micro-Cut Shredder"/>
    <n v="4899.93"/>
    <n v="7"/>
    <n v="2400.9699999999998"/>
  </r>
  <r>
    <d v="2016-03-01T00:00:00"/>
    <x v="2"/>
    <x v="2"/>
    <x v="402"/>
    <x v="26"/>
    <x v="2"/>
    <x v="6"/>
    <s v="RCA ViSYS 25423RE1 Corded phone"/>
    <n v="159.97999999999999"/>
    <n v="2"/>
    <s v="14"/>
  </r>
  <r>
    <d v="2016-03-03T00:00:00"/>
    <x v="2"/>
    <x v="2"/>
    <x v="248"/>
    <x v="7"/>
    <x v="0"/>
    <x v="3"/>
    <s v="GBC ProClick Punch Binding System"/>
    <n v="447.86"/>
    <n v="7"/>
    <n v="219.45"/>
  </r>
  <r>
    <d v="2016-03-03T00:00:00"/>
    <x v="2"/>
    <x v="2"/>
    <x v="248"/>
    <x v="7"/>
    <x v="2"/>
    <x v="6"/>
    <s v="Pyle PMP37LED"/>
    <n v="479.95"/>
    <n v="5"/>
    <n v="129.59"/>
  </r>
  <r>
    <d v="2016-03-03T00:00:00"/>
    <x v="2"/>
    <x v="2"/>
    <x v="248"/>
    <x v="7"/>
    <x v="0"/>
    <x v="0"/>
    <s v="Xerox 194"/>
    <n v="166.44"/>
    <n v="3"/>
    <n v="79.89"/>
  </r>
  <r>
    <d v="2016-03-03T00:00:00"/>
    <x v="2"/>
    <x v="2"/>
    <x v="739"/>
    <x v="0"/>
    <x v="0"/>
    <x v="0"/>
    <s v="Rediform Wirebound &quot;Phone Memo&quot; Message Book, 11 x 5-3/4"/>
    <n v="42.78"/>
    <n v="7"/>
    <n v="15.51"/>
  </r>
  <r>
    <d v="2016-03-03T00:00:00"/>
    <x v="2"/>
    <x v="2"/>
    <x v="739"/>
    <x v="0"/>
    <x v="1"/>
    <x v="5"/>
    <s v="Office Star - Mid Back Dual function Ergonomic High Back Chair with 2-Way Adjustable Arms"/>
    <n v="563.42999999999995"/>
    <n v="5"/>
    <n v="-56.34"/>
  </r>
  <r>
    <d v="2016-03-03T00:00:00"/>
    <x v="2"/>
    <x v="2"/>
    <x v="583"/>
    <x v="18"/>
    <x v="2"/>
    <x v="6"/>
    <s v="Plantronics Encore H101 Dual Earpieces Headset"/>
    <n v="134.85"/>
    <n v="3"/>
    <n v="37.76"/>
  </r>
  <r>
    <d v="2016-03-03T00:00:00"/>
    <x v="2"/>
    <x v="2"/>
    <x v="393"/>
    <x v="0"/>
    <x v="1"/>
    <x v="13"/>
    <s v="Office Impressions End Table, 20-1/2&quot;H x 24&quot;W x 20&quot;D"/>
    <n v="637.9"/>
    <n v="3"/>
    <n v="-127.58"/>
  </r>
  <r>
    <d v="2016-03-03T00:00:00"/>
    <x v="2"/>
    <x v="2"/>
    <x v="393"/>
    <x v="0"/>
    <x v="2"/>
    <x v="15"/>
    <s v="Canon PC170 Desktop Personal Copier"/>
    <n v="287.91000000000003"/>
    <n v="3"/>
    <n v="33.590000000000003"/>
  </r>
  <r>
    <d v="2016-03-03T00:00:00"/>
    <x v="2"/>
    <x v="2"/>
    <x v="393"/>
    <x v="0"/>
    <x v="0"/>
    <x v="10"/>
    <s v="White Envelopes, White Envelopes with Clear Poly Window"/>
    <n v="36.6"/>
    <n v="3"/>
    <n v="11.9"/>
  </r>
  <r>
    <d v="2016-03-03T00:00:00"/>
    <x v="2"/>
    <x v="2"/>
    <x v="161"/>
    <x v="3"/>
    <x v="0"/>
    <x v="14"/>
    <s v="Elite 5&quot; Scissors"/>
    <n v="25.35"/>
    <n v="3"/>
    <n v="7.61"/>
  </r>
  <r>
    <d v="2016-03-03T00:00:00"/>
    <x v="2"/>
    <x v="2"/>
    <x v="161"/>
    <x v="3"/>
    <x v="1"/>
    <x v="8"/>
    <s v="Executive Impressions 10&quot; Spectator Wall Clock"/>
    <n v="35.28"/>
    <n v="3"/>
    <s v="12"/>
  </r>
  <r>
    <d v="2016-03-03T00:00:00"/>
    <x v="2"/>
    <x v="2"/>
    <x v="116"/>
    <x v="0"/>
    <x v="0"/>
    <x v="14"/>
    <s v="High Speed Automatic Electric Letter Opener"/>
    <n v="3930.07"/>
    <n v="3"/>
    <n v="-786.01"/>
  </r>
  <r>
    <d v="2016-03-03T00:00:00"/>
    <x v="2"/>
    <x v="2"/>
    <x v="116"/>
    <x v="0"/>
    <x v="0"/>
    <x v="7"/>
    <s v="Acco Banker's Clasps, 5 3/4&quot;-Long"/>
    <n v="2.2999999999999998"/>
    <n v="1"/>
    <n v="0.78"/>
  </r>
  <r>
    <d v="2016-03-03T00:00:00"/>
    <x v="2"/>
    <x v="2"/>
    <x v="116"/>
    <x v="0"/>
    <x v="2"/>
    <x v="6"/>
    <s v="Polycom VVX 310 VoIP phone"/>
    <n v="431.98"/>
    <n v="3"/>
    <n v="32.4"/>
  </r>
  <r>
    <d v="2016-03-03T00:00:00"/>
    <x v="2"/>
    <x v="2"/>
    <x v="116"/>
    <x v="0"/>
    <x v="2"/>
    <x v="9"/>
    <s v="Verbatim 25 GB 6x Blu-ray Single Layer Recordable Disc, 1/Pack"/>
    <n v="41.72"/>
    <n v="7"/>
    <n v="5.74"/>
  </r>
  <r>
    <d v="2016-03-04T00:00:00"/>
    <x v="2"/>
    <x v="2"/>
    <x v="588"/>
    <x v="3"/>
    <x v="0"/>
    <x v="4"/>
    <s v="Berol Giant Pencil Sharpener"/>
    <n v="16.989999999999998"/>
    <n v="1"/>
    <n v="4.93"/>
  </r>
  <r>
    <d v="2016-03-04T00:00:00"/>
    <x v="2"/>
    <x v="2"/>
    <x v="211"/>
    <x v="16"/>
    <x v="0"/>
    <x v="1"/>
    <s v="Avery 518"/>
    <n v="10.08"/>
    <n v="4"/>
    <n v="3.53"/>
  </r>
  <r>
    <d v="2016-03-04T00:00:00"/>
    <x v="2"/>
    <x v="2"/>
    <x v="247"/>
    <x v="18"/>
    <x v="0"/>
    <x v="3"/>
    <s v="Green Canvas Binder for 8-1/2&quot; x 14&quot; Sheets"/>
    <n v="128.4"/>
    <n v="3"/>
    <n v="64.2"/>
  </r>
  <r>
    <d v="2016-03-04T00:00:00"/>
    <x v="2"/>
    <x v="2"/>
    <x v="654"/>
    <x v="38"/>
    <x v="2"/>
    <x v="9"/>
    <s v="Logitech G602 Wireless Gaming Mouse"/>
    <n v="159.97999999999999"/>
    <n v="2"/>
    <n v="57.59"/>
  </r>
  <r>
    <d v="2016-03-05T00:00:00"/>
    <x v="2"/>
    <x v="2"/>
    <x v="274"/>
    <x v="0"/>
    <x v="0"/>
    <x v="10"/>
    <s v="Cameo Buff Policy Envelopes"/>
    <n v="149.35"/>
    <n v="3"/>
    <n v="50.41"/>
  </r>
  <r>
    <d v="2016-03-05T00:00:00"/>
    <x v="2"/>
    <x v="2"/>
    <x v="274"/>
    <x v="0"/>
    <x v="0"/>
    <x v="2"/>
    <s v="Acco Perma 4000 Stacking Storage Drawers"/>
    <n v="12.99"/>
    <n v="1"/>
    <n v="-0.81"/>
  </r>
  <r>
    <d v="2016-03-06T00:00:00"/>
    <x v="2"/>
    <x v="2"/>
    <x v="640"/>
    <x v="2"/>
    <x v="2"/>
    <x v="6"/>
    <s v="Wilson SignalBoost 841262 DB PRO Amplifier Kit"/>
    <n v="431.94"/>
    <n v="2"/>
    <n v="-71.989999999999995"/>
  </r>
  <r>
    <d v="2016-03-06T00:00:00"/>
    <x v="2"/>
    <x v="2"/>
    <x v="640"/>
    <x v="2"/>
    <x v="0"/>
    <x v="3"/>
    <s v="Avery Self-Adhesive Photo Pockets for Polaroid Photos"/>
    <n v="2.04"/>
    <n v="1"/>
    <n v="-1.5"/>
  </r>
  <r>
    <d v="2016-03-06T00:00:00"/>
    <x v="2"/>
    <x v="2"/>
    <x v="640"/>
    <x v="2"/>
    <x v="2"/>
    <x v="6"/>
    <s v="Grandstream GXP1160 VoIP phone"/>
    <n v="68.239999999999995"/>
    <n v="3"/>
    <n v="-12.51"/>
  </r>
  <r>
    <d v="2016-03-06T00:00:00"/>
    <x v="2"/>
    <x v="2"/>
    <x v="641"/>
    <x v="1"/>
    <x v="0"/>
    <x v="12"/>
    <s v="Commercial WindTunnel Clean Air Upright Vacuum, Replacement Belts, Filtration Bags"/>
    <n v="2.33"/>
    <n v="3"/>
    <n v="-6.3"/>
  </r>
  <r>
    <d v="2016-03-06T00:00:00"/>
    <x v="2"/>
    <x v="2"/>
    <x v="641"/>
    <x v="1"/>
    <x v="0"/>
    <x v="3"/>
    <s v="Peel &amp; Stick Add-On Corner Pockets"/>
    <n v="1.73"/>
    <n v="4"/>
    <n v="-2.76"/>
  </r>
  <r>
    <d v="2016-03-06T00:00:00"/>
    <x v="2"/>
    <x v="2"/>
    <x v="641"/>
    <x v="1"/>
    <x v="1"/>
    <x v="8"/>
    <s v="Eldon Cleatmat Plus Chair Mats for High Pile Carpets"/>
    <n v="159.04"/>
    <n v="5"/>
    <n v="-194.82"/>
  </r>
  <r>
    <d v="2016-03-06T00:00:00"/>
    <x v="2"/>
    <x v="2"/>
    <x v="641"/>
    <x v="1"/>
    <x v="1"/>
    <x v="13"/>
    <s v="Bevis Rectangular Conference Tables"/>
    <n v="145.97999999999999"/>
    <n v="2"/>
    <n v="-99.27"/>
  </r>
  <r>
    <d v="2016-03-07T00:00:00"/>
    <x v="2"/>
    <x v="2"/>
    <x v="290"/>
    <x v="0"/>
    <x v="2"/>
    <x v="6"/>
    <s v="Belkin Grip Candy Sheer Case / Cover for iPhone 5 and 5S"/>
    <n v="21.07"/>
    <n v="3"/>
    <n v="1.58"/>
  </r>
  <r>
    <d v="2016-03-08T00:00:00"/>
    <x v="2"/>
    <x v="2"/>
    <x v="456"/>
    <x v="16"/>
    <x v="2"/>
    <x v="6"/>
    <s v="Cisco Unified IP Phone 7945G VoIP phone"/>
    <n v="1363.96"/>
    <n v="5"/>
    <n v="85.25"/>
  </r>
  <r>
    <d v="2016-03-08T00:00:00"/>
    <x v="2"/>
    <x v="2"/>
    <x v="456"/>
    <x v="16"/>
    <x v="1"/>
    <x v="8"/>
    <s v="Deflect-o DuraMat Lighweight, Studded, Beveled Mat for Low Pile Carpeting"/>
    <n v="102.36"/>
    <n v="3"/>
    <n v="-3.84"/>
  </r>
  <r>
    <d v="2016-03-08T00:00:00"/>
    <x v="2"/>
    <x v="2"/>
    <x v="190"/>
    <x v="12"/>
    <x v="0"/>
    <x v="3"/>
    <s v="GBC Standard Recycled Report Covers, Clear Plastic Sheets"/>
    <n v="9.6999999999999993"/>
    <n v="3"/>
    <n v="-7.11"/>
  </r>
  <r>
    <d v="2016-03-08T00:00:00"/>
    <x v="2"/>
    <x v="2"/>
    <x v="280"/>
    <x v="2"/>
    <x v="2"/>
    <x v="6"/>
    <s v="AT&amp;T 17929 Lendline Telephone"/>
    <n v="108.58"/>
    <n v="4"/>
    <n v="-25.33"/>
  </r>
  <r>
    <d v="2016-03-08T00:00:00"/>
    <x v="2"/>
    <x v="2"/>
    <x v="280"/>
    <x v="2"/>
    <x v="0"/>
    <x v="7"/>
    <s v="Rubber Band Ball"/>
    <n v="5.98"/>
    <n v="2"/>
    <n v="-1.35"/>
  </r>
  <r>
    <d v="2016-03-08T00:00:00"/>
    <x v="2"/>
    <x v="2"/>
    <x v="656"/>
    <x v="20"/>
    <x v="1"/>
    <x v="8"/>
    <s v="Coloredge Poster Frame"/>
    <n v="113.6"/>
    <n v="8"/>
    <n v="44.3"/>
  </r>
  <r>
    <d v="2016-03-08T00:00:00"/>
    <x v="2"/>
    <x v="2"/>
    <x v="656"/>
    <x v="20"/>
    <x v="0"/>
    <x v="0"/>
    <s v="Xerox 1993"/>
    <n v="12.96"/>
    <n v="2"/>
    <n v="6.35"/>
  </r>
  <r>
    <d v="2016-03-08T00:00:00"/>
    <x v="2"/>
    <x v="2"/>
    <x v="656"/>
    <x v="20"/>
    <x v="0"/>
    <x v="3"/>
    <s v="Satellite Sectional Post Binders"/>
    <n v="69.459999999999994"/>
    <n v="2"/>
    <n v="22.57"/>
  </r>
  <r>
    <d v="2016-03-08T00:00:00"/>
    <x v="2"/>
    <x v="2"/>
    <x v="694"/>
    <x v="0"/>
    <x v="0"/>
    <x v="3"/>
    <s v="Pressboard Hanging Data Binders for Unburst Sheets"/>
    <n v="8.86"/>
    <n v="9"/>
    <n v="-14.17"/>
  </r>
  <r>
    <d v="2016-03-08T00:00:00"/>
    <x v="2"/>
    <x v="2"/>
    <x v="694"/>
    <x v="0"/>
    <x v="2"/>
    <x v="9"/>
    <s v="Verbatim 25 GB 6x Blu-ray Single Layer Recordable Disc, 3/Pack"/>
    <n v="27.96"/>
    <n v="5"/>
    <n v="8.39"/>
  </r>
  <r>
    <d v="2016-03-08T00:00:00"/>
    <x v="2"/>
    <x v="2"/>
    <x v="694"/>
    <x v="0"/>
    <x v="0"/>
    <x v="10"/>
    <s v="Tyvek Interoffice Envelopes, 9 1/2&quot; x 12 1/2&quot;, 100/Box"/>
    <n v="146.35"/>
    <n v="3"/>
    <n v="49.39"/>
  </r>
  <r>
    <d v="2016-03-08T00:00:00"/>
    <x v="2"/>
    <x v="2"/>
    <x v="153"/>
    <x v="14"/>
    <x v="0"/>
    <x v="12"/>
    <s v="Honeywell Enviracaire Portable Air Cleaner for up to 8 x 10 Room"/>
    <n v="207.14"/>
    <n v="3"/>
    <n v="48.33"/>
  </r>
  <r>
    <d v="2016-03-08T00:00:00"/>
    <x v="2"/>
    <x v="2"/>
    <x v="153"/>
    <x v="14"/>
    <x v="0"/>
    <x v="4"/>
    <s v="Prang Drawing Pencil Set"/>
    <n v="13.9"/>
    <n v="5"/>
    <n v="3.75"/>
  </r>
  <r>
    <d v="2016-03-09T00:00:00"/>
    <x v="2"/>
    <x v="2"/>
    <x v="81"/>
    <x v="37"/>
    <x v="2"/>
    <x v="9"/>
    <s v="Microsoft Sculpt Comfort Mouse"/>
    <n v="199.75"/>
    <n v="5"/>
    <n v="87.89"/>
  </r>
  <r>
    <d v="2016-03-09T00:00:00"/>
    <x v="2"/>
    <x v="2"/>
    <x v="255"/>
    <x v="32"/>
    <x v="0"/>
    <x v="2"/>
    <s v="Personal Folder Holder, Ebony"/>
    <n v="11.21"/>
    <n v="1"/>
    <n v="3.36"/>
  </r>
  <r>
    <d v="2016-03-09T00:00:00"/>
    <x v="2"/>
    <x v="2"/>
    <x v="255"/>
    <x v="32"/>
    <x v="1"/>
    <x v="5"/>
    <s v="Situations Contoured Folding Chairs, 4/Set"/>
    <n v="354.9"/>
    <n v="5"/>
    <n v="88.73"/>
  </r>
  <r>
    <d v="2016-03-09T00:00:00"/>
    <x v="2"/>
    <x v="2"/>
    <x v="255"/>
    <x v="32"/>
    <x v="0"/>
    <x v="0"/>
    <s v="Xerox 193"/>
    <n v="17.940000000000001"/>
    <n v="3"/>
    <n v="8.7899999999999991"/>
  </r>
  <r>
    <d v="2016-03-09T00:00:00"/>
    <x v="2"/>
    <x v="2"/>
    <x v="255"/>
    <x v="32"/>
    <x v="0"/>
    <x v="3"/>
    <s v="GBC Binding covers"/>
    <n v="51.8"/>
    <n v="4"/>
    <n v="23.31"/>
  </r>
  <r>
    <d v="2016-03-10T00:00:00"/>
    <x v="2"/>
    <x v="2"/>
    <x v="740"/>
    <x v="20"/>
    <x v="1"/>
    <x v="11"/>
    <s v="O'Sullivan Living Dimensions 5-Shelf Bookcases"/>
    <n v="176.78"/>
    <n v="1"/>
    <n v="-22.1"/>
  </r>
  <r>
    <d v="2016-03-10T00:00:00"/>
    <x v="2"/>
    <x v="2"/>
    <x v="741"/>
    <x v="2"/>
    <x v="2"/>
    <x v="9"/>
    <s v="Plantronics Audio 478 Stereo USB Headset"/>
    <n v="39.99"/>
    <n v="1"/>
    <n v="7.5"/>
  </r>
  <r>
    <d v="2016-03-10T00:00:00"/>
    <x v="2"/>
    <x v="2"/>
    <x v="432"/>
    <x v="3"/>
    <x v="0"/>
    <x v="0"/>
    <s v="Rediform Voice Mail Log Books"/>
    <n v="14.9"/>
    <n v="5"/>
    <n v="7.15"/>
  </r>
  <r>
    <d v="2016-03-10T00:00:00"/>
    <x v="2"/>
    <x v="2"/>
    <x v="432"/>
    <x v="3"/>
    <x v="2"/>
    <x v="6"/>
    <s v="Apple iPhone 5"/>
    <n v="4158.91"/>
    <n v="8"/>
    <n v="363.9"/>
  </r>
  <r>
    <d v="2016-03-10T00:00:00"/>
    <x v="2"/>
    <x v="2"/>
    <x v="511"/>
    <x v="3"/>
    <x v="2"/>
    <x v="9"/>
    <s v="Kingston Digital DataTraveler 16GB USB 2.0"/>
    <n v="26.85"/>
    <n v="3"/>
    <n v="5.0999999999999996"/>
  </r>
  <r>
    <d v="2016-03-10T00:00:00"/>
    <x v="2"/>
    <x v="2"/>
    <x v="511"/>
    <x v="3"/>
    <x v="2"/>
    <x v="15"/>
    <s v="Okidata MB760 Printer"/>
    <n v="3357.6"/>
    <n v="3"/>
    <n v="377.73"/>
  </r>
  <r>
    <d v="2016-03-10T00:00:00"/>
    <x v="2"/>
    <x v="2"/>
    <x v="223"/>
    <x v="12"/>
    <x v="0"/>
    <x v="2"/>
    <s v="Mini 13-1/2 Capacity Data Binder Rack, Pearl"/>
    <n v="104.7"/>
    <n v="1"/>
    <n v="6.54"/>
  </r>
  <r>
    <d v="2016-03-11T00:00:00"/>
    <x v="2"/>
    <x v="2"/>
    <x v="402"/>
    <x v="28"/>
    <x v="2"/>
    <x v="9"/>
    <s v="Verbatim 25 GB 6x Blu-ray Single Layer Recordable Disc, 25/Pack"/>
    <n v="45.98"/>
    <n v="2"/>
    <n v="19.77"/>
  </r>
  <r>
    <d v="2016-03-11T00:00:00"/>
    <x v="2"/>
    <x v="2"/>
    <x v="402"/>
    <x v="28"/>
    <x v="0"/>
    <x v="3"/>
    <s v="Wilson Jones Leather-Like Binders with DublLock Round Rings"/>
    <n v="17.46"/>
    <n v="2"/>
    <n v="8.2100000000000009"/>
  </r>
  <r>
    <d v="2016-03-11T00:00:00"/>
    <x v="2"/>
    <x v="2"/>
    <x v="2"/>
    <x v="23"/>
    <x v="1"/>
    <x v="13"/>
    <s v="Chromcraft Round Conference Tables"/>
    <n v="244.01"/>
    <n v="2"/>
    <n v="-31.37"/>
  </r>
  <r>
    <d v="2016-03-11T00:00:00"/>
    <x v="2"/>
    <x v="2"/>
    <x v="425"/>
    <x v="4"/>
    <x v="1"/>
    <x v="8"/>
    <s v="Executive Impressions 13&quot; Clairmont Wall Clock"/>
    <n v="76.92"/>
    <n v="4"/>
    <n v="31.54"/>
  </r>
  <r>
    <d v="2016-03-11T00:00:00"/>
    <x v="2"/>
    <x v="2"/>
    <x v="425"/>
    <x v="4"/>
    <x v="0"/>
    <x v="2"/>
    <s v="Iceberg Mobile Mega Data/Printer Cart"/>
    <n v="481.32"/>
    <n v="4"/>
    <n v="125.14"/>
  </r>
  <r>
    <d v="2016-03-11T00:00:00"/>
    <x v="2"/>
    <x v="2"/>
    <x v="730"/>
    <x v="2"/>
    <x v="1"/>
    <x v="8"/>
    <s v="DAX Charcoal/Nickel-Tone Document Frame, 5 x 7"/>
    <n v="30.34"/>
    <n v="4"/>
    <n v="9.48"/>
  </r>
  <r>
    <d v="2016-03-12T00:00:00"/>
    <x v="2"/>
    <x v="2"/>
    <x v="411"/>
    <x v="8"/>
    <x v="0"/>
    <x v="0"/>
    <s v="Xerox 218"/>
    <n v="12.96"/>
    <n v="2"/>
    <n v="6.22"/>
  </r>
  <r>
    <d v="2016-03-12T00:00:00"/>
    <x v="2"/>
    <x v="2"/>
    <x v="584"/>
    <x v="20"/>
    <x v="0"/>
    <x v="10"/>
    <s v="Staple envelope"/>
    <n v="29.34"/>
    <n v="3"/>
    <n v="13.5"/>
  </r>
  <r>
    <d v="2016-03-12T00:00:00"/>
    <x v="2"/>
    <x v="2"/>
    <x v="78"/>
    <x v="3"/>
    <x v="0"/>
    <x v="2"/>
    <s v="Tennsco Stur-D-Stor Boltless Shelving, 5 Shelves, 24&quot; Deep, Sand"/>
    <n v="676.55"/>
    <n v="5"/>
    <n v="6.77"/>
  </r>
  <r>
    <d v="2016-03-12T00:00:00"/>
    <x v="2"/>
    <x v="2"/>
    <x v="78"/>
    <x v="3"/>
    <x v="0"/>
    <x v="12"/>
    <s v="Euro-Pro Shark Turbo Vacuum"/>
    <n v="154.9"/>
    <n v="5"/>
    <n v="40.270000000000003"/>
  </r>
  <r>
    <d v="2016-03-12T00:00:00"/>
    <x v="2"/>
    <x v="2"/>
    <x v="78"/>
    <x v="3"/>
    <x v="0"/>
    <x v="10"/>
    <s v="Security-Tint Envelopes"/>
    <n v="30.56"/>
    <n v="4"/>
    <n v="14.97"/>
  </r>
  <r>
    <d v="2016-03-12T00:00:00"/>
    <x v="2"/>
    <x v="2"/>
    <x v="78"/>
    <x v="3"/>
    <x v="1"/>
    <x v="5"/>
    <s v="Hon 4070 Series Pagoda Round Back Stacking Chairs"/>
    <n v="770.35"/>
    <n v="3"/>
    <n v="77.040000000000006"/>
  </r>
  <r>
    <d v="2016-03-12T00:00:00"/>
    <x v="2"/>
    <x v="2"/>
    <x v="308"/>
    <x v="3"/>
    <x v="0"/>
    <x v="0"/>
    <s v="Hammermill Color Copier Paper (28Lb. and 96 Bright)"/>
    <n v="19.98"/>
    <n v="2"/>
    <n v="8.99"/>
  </r>
  <r>
    <d v="2016-03-13T00:00:00"/>
    <x v="2"/>
    <x v="2"/>
    <x v="581"/>
    <x v="12"/>
    <x v="0"/>
    <x v="12"/>
    <s v="Belkin 7 Outlet SurgeMaster Surge Protector with Phone Protection"/>
    <n v="157.91999999999999"/>
    <n v="5"/>
    <n v="17.77"/>
  </r>
  <r>
    <d v="2016-03-13T00:00:00"/>
    <x v="2"/>
    <x v="2"/>
    <x v="581"/>
    <x v="12"/>
    <x v="2"/>
    <x v="6"/>
    <s v="Jabra BIZ 2300 Duo QD Duo Corded Headset"/>
    <n v="203.18"/>
    <n v="2"/>
    <n v="15.24"/>
  </r>
  <r>
    <d v="2016-03-13T00:00:00"/>
    <x v="2"/>
    <x v="2"/>
    <x v="235"/>
    <x v="0"/>
    <x v="0"/>
    <x v="0"/>
    <s v="TOPS Carbonless Receipt Book, Four 2-3/4 x 7-1/4 Money Receipts per Page"/>
    <n v="70.08"/>
    <n v="5"/>
    <n v="24.53"/>
  </r>
  <r>
    <d v="2016-03-13T00:00:00"/>
    <x v="2"/>
    <x v="2"/>
    <x v="235"/>
    <x v="0"/>
    <x v="0"/>
    <x v="3"/>
    <s v="Insertable Tab Indexes For Data Binders"/>
    <n v="1.27"/>
    <n v="2"/>
    <n v="-2.16"/>
  </r>
  <r>
    <d v="2016-03-13T00:00:00"/>
    <x v="2"/>
    <x v="2"/>
    <x v="235"/>
    <x v="0"/>
    <x v="1"/>
    <x v="13"/>
    <s v="Hon Non-Folding Utility Tables"/>
    <n v="557.59"/>
    <n v="5"/>
    <s v="0"/>
  </r>
  <r>
    <d v="2016-03-13T00:00:00"/>
    <x v="2"/>
    <x v="2"/>
    <x v="692"/>
    <x v="6"/>
    <x v="1"/>
    <x v="8"/>
    <s v="Howard Miller 14-1/2&quot; Diameter Chrome Round Wall Clock"/>
    <n v="127.88"/>
    <n v="2"/>
    <n v="40.92"/>
  </r>
  <r>
    <d v="2016-03-13T00:00:00"/>
    <x v="2"/>
    <x v="2"/>
    <x v="692"/>
    <x v="6"/>
    <x v="0"/>
    <x v="12"/>
    <s v="Eureka The Boss Lite 10-Amp Upright Vacuum, Blue"/>
    <n v="160.32"/>
    <n v="2"/>
    <n v="44.89"/>
  </r>
  <r>
    <d v="2016-03-13T00:00:00"/>
    <x v="2"/>
    <x v="2"/>
    <x v="692"/>
    <x v="6"/>
    <x v="0"/>
    <x v="3"/>
    <s v="Ibico Covers for Plastic or Wire Binding Elements"/>
    <s v="46"/>
    <n v="4"/>
    <n v="20.7"/>
  </r>
  <r>
    <d v="2016-03-13T00:00:00"/>
    <x v="2"/>
    <x v="2"/>
    <x v="150"/>
    <x v="3"/>
    <x v="1"/>
    <x v="8"/>
    <s v="Westinghouse Mesh Shade Clip-On Gooseneck Lamp, Black"/>
    <n v="28.28"/>
    <n v="2"/>
    <n v="7.35"/>
  </r>
  <r>
    <d v="2016-03-13T00:00:00"/>
    <x v="2"/>
    <x v="2"/>
    <x v="150"/>
    <x v="3"/>
    <x v="0"/>
    <x v="14"/>
    <s v="High Speed Automatic Electric Letter Opener"/>
    <n v="4912.59"/>
    <n v="3"/>
    <n v="196.5"/>
  </r>
  <r>
    <d v="2016-03-13T00:00:00"/>
    <x v="2"/>
    <x v="2"/>
    <x v="660"/>
    <x v="2"/>
    <x v="1"/>
    <x v="5"/>
    <s v="SAFCO Arco Folding Chair"/>
    <n v="386.68"/>
    <n v="2"/>
    <n v="-5.52"/>
  </r>
  <r>
    <d v="2016-03-13T00:00:00"/>
    <x v="2"/>
    <x v="2"/>
    <x v="660"/>
    <x v="2"/>
    <x v="2"/>
    <x v="9"/>
    <s v="Kensington Expert Mouse Optical USB Trackball for PC or Mac"/>
    <n v="379.96"/>
    <n v="5"/>
    <n v="47.5"/>
  </r>
  <r>
    <d v="2016-03-13T00:00:00"/>
    <x v="2"/>
    <x v="2"/>
    <x v="660"/>
    <x v="2"/>
    <x v="2"/>
    <x v="6"/>
    <s v="Polycom CX600 IP Phone VoIP phone"/>
    <n v="539.91"/>
    <n v="3"/>
    <n v="-116.98"/>
  </r>
  <r>
    <d v="2016-03-13T00:00:00"/>
    <x v="2"/>
    <x v="2"/>
    <x v="660"/>
    <x v="2"/>
    <x v="0"/>
    <x v="0"/>
    <s v="Speediset Carbonless Redi-Letter 7&quot; x 8 1/2&quot;"/>
    <n v="41.24"/>
    <n v="5"/>
    <n v="13.92"/>
  </r>
  <r>
    <d v="2016-03-13T00:00:00"/>
    <x v="2"/>
    <x v="2"/>
    <x v="660"/>
    <x v="2"/>
    <x v="0"/>
    <x v="3"/>
    <s v="Ibico EB-19 Dual Function Manual Binding System"/>
    <n v="51.9"/>
    <n v="1"/>
    <n v="-41.52"/>
  </r>
  <r>
    <d v="2016-03-13T00:00:00"/>
    <x v="2"/>
    <x v="2"/>
    <x v="660"/>
    <x v="2"/>
    <x v="0"/>
    <x v="2"/>
    <s v="SAFCO Commercial Wire Shelving, Black"/>
    <n v="552.55999999999995"/>
    <n v="5"/>
    <n v="-138.13999999999999"/>
  </r>
  <r>
    <d v="2016-03-13T00:00:00"/>
    <x v="2"/>
    <x v="2"/>
    <x v="660"/>
    <x v="2"/>
    <x v="0"/>
    <x v="3"/>
    <s v="GBC VeloBind Cover Sets"/>
    <n v="23.16"/>
    <n v="5"/>
    <n v="-15.44"/>
  </r>
  <r>
    <d v="2016-03-13T00:00:00"/>
    <x v="2"/>
    <x v="2"/>
    <x v="660"/>
    <x v="2"/>
    <x v="0"/>
    <x v="2"/>
    <s v="Space Solutions Industrial Galvanized Steel Shelving."/>
    <n v="126.08"/>
    <n v="2"/>
    <n v="-28.37"/>
  </r>
  <r>
    <d v="2016-03-13T00:00:00"/>
    <x v="2"/>
    <x v="2"/>
    <x v="660"/>
    <x v="2"/>
    <x v="2"/>
    <x v="15"/>
    <s v="Okidata MB491 Multifunction Printer"/>
    <n v="449.1"/>
    <n v="3"/>
    <n v="-643.71"/>
  </r>
  <r>
    <d v="2016-03-13T00:00:00"/>
    <x v="2"/>
    <x v="2"/>
    <x v="524"/>
    <x v="3"/>
    <x v="0"/>
    <x v="3"/>
    <s v="Cardinal EasyOpen D-Ring Binders"/>
    <n v="51.18"/>
    <n v="7"/>
    <n v="19.190000000000001"/>
  </r>
  <r>
    <d v="2016-03-14T00:00:00"/>
    <x v="2"/>
    <x v="2"/>
    <x v="742"/>
    <x v="10"/>
    <x v="1"/>
    <x v="8"/>
    <s v="Advantus Panel Wall Acrylic Frame"/>
    <n v="21.88"/>
    <n v="5"/>
    <n v="6.29"/>
  </r>
  <r>
    <d v="2016-03-14T00:00:00"/>
    <x v="2"/>
    <x v="2"/>
    <x v="143"/>
    <x v="0"/>
    <x v="1"/>
    <x v="11"/>
    <s v="Safco Value Mate Series Steel Bookcases, Baked Enamel Finish on Steel, Gray"/>
    <n v="241.33"/>
    <n v="5"/>
    <n v="-14.2"/>
  </r>
  <r>
    <d v="2016-03-14T00:00:00"/>
    <x v="2"/>
    <x v="2"/>
    <x v="143"/>
    <x v="0"/>
    <x v="0"/>
    <x v="0"/>
    <s v="Xerox 1993"/>
    <n v="5.18"/>
    <n v="1"/>
    <n v="1.88"/>
  </r>
  <r>
    <d v="2016-03-14T00:00:00"/>
    <x v="2"/>
    <x v="2"/>
    <x v="143"/>
    <x v="0"/>
    <x v="0"/>
    <x v="4"/>
    <s v="BOSTON Ranger #55 Pencil Sharpener, Black"/>
    <n v="145.54"/>
    <n v="7"/>
    <n v="16.37"/>
  </r>
  <r>
    <d v="2016-03-14T00:00:00"/>
    <x v="2"/>
    <x v="2"/>
    <x v="22"/>
    <x v="22"/>
    <x v="1"/>
    <x v="5"/>
    <s v="Global High-Back Leather Tilter, Burgundy"/>
    <n v="196.78"/>
    <n v="2"/>
    <n v="-22.14"/>
  </r>
  <r>
    <d v="2016-03-14T00:00:00"/>
    <x v="2"/>
    <x v="2"/>
    <x v="153"/>
    <x v="3"/>
    <x v="0"/>
    <x v="3"/>
    <s v="Wilson Jones Leather-Like Binders with DublLock Round Rings"/>
    <n v="41.9"/>
    <n v="6"/>
    <n v="14.14"/>
  </r>
  <r>
    <d v="2016-03-14T00:00:00"/>
    <x v="2"/>
    <x v="2"/>
    <x v="457"/>
    <x v="21"/>
    <x v="1"/>
    <x v="8"/>
    <s v="Westinghouse Clip-On Gooseneck Lamps"/>
    <n v="16.739999999999998"/>
    <n v="2"/>
    <n v="4.3499999999999996"/>
  </r>
  <r>
    <d v="2016-03-15T00:00:00"/>
    <x v="2"/>
    <x v="2"/>
    <x v="485"/>
    <x v="2"/>
    <x v="2"/>
    <x v="9"/>
    <s v="V7 USB Numeric Keypad"/>
    <n v="83.98"/>
    <n v="3"/>
    <n v="-13.65"/>
  </r>
  <r>
    <d v="2016-03-15T00:00:00"/>
    <x v="2"/>
    <x v="2"/>
    <x v="452"/>
    <x v="3"/>
    <x v="0"/>
    <x v="3"/>
    <s v="Avery Round Ring Poly Binders"/>
    <n v="4.54"/>
    <n v="2"/>
    <n v="1.65"/>
  </r>
  <r>
    <d v="2016-03-15T00:00:00"/>
    <x v="2"/>
    <x v="2"/>
    <x v="452"/>
    <x v="3"/>
    <x v="1"/>
    <x v="5"/>
    <s v="Global Comet Stacking Arm Chair"/>
    <n v="1352.03"/>
    <n v="4"/>
    <n v="84.5"/>
  </r>
  <r>
    <d v="2016-03-15T00:00:00"/>
    <x v="2"/>
    <x v="2"/>
    <x v="694"/>
    <x v="29"/>
    <x v="0"/>
    <x v="0"/>
    <s v="Xerox 1964"/>
    <n v="319.76"/>
    <n v="14"/>
    <n v="147.09"/>
  </r>
  <r>
    <d v="2016-03-15T00:00:00"/>
    <x v="2"/>
    <x v="2"/>
    <x v="694"/>
    <x v="29"/>
    <x v="0"/>
    <x v="0"/>
    <s v="Xerox 1964"/>
    <n v="45.68"/>
    <n v="2"/>
    <n v="21.01"/>
  </r>
  <r>
    <d v="2016-03-15T00:00:00"/>
    <x v="2"/>
    <x v="2"/>
    <x v="168"/>
    <x v="0"/>
    <x v="1"/>
    <x v="5"/>
    <s v="Novimex Swivel Fabric Task Chair"/>
    <n v="528.42999999999995"/>
    <n v="5"/>
    <n v="-143.43"/>
  </r>
  <r>
    <d v="2016-03-15T00:00:00"/>
    <x v="2"/>
    <x v="2"/>
    <x v="168"/>
    <x v="0"/>
    <x v="0"/>
    <x v="3"/>
    <s v="GBC Pre-Punched Binding Paper, Plastic, White, 8-1/2&quot; x 11&quot;"/>
    <n v="22.39"/>
    <n v="7"/>
    <n v="-35.82"/>
  </r>
  <r>
    <d v="2016-03-17T00:00:00"/>
    <x v="2"/>
    <x v="2"/>
    <x v="349"/>
    <x v="32"/>
    <x v="0"/>
    <x v="4"/>
    <s v="Newell 345"/>
    <n v="39.68"/>
    <n v="2"/>
    <n v="10.32"/>
  </r>
  <r>
    <d v="2016-03-17T00:00:00"/>
    <x v="2"/>
    <x v="2"/>
    <x v="98"/>
    <x v="7"/>
    <x v="2"/>
    <x v="6"/>
    <s v="Plantronics Voyager Pro HD - Bluetooth Headset"/>
    <n v="129.97999999999999"/>
    <n v="2"/>
    <n v="62.39"/>
  </r>
  <r>
    <d v="2016-03-17T00:00:00"/>
    <x v="2"/>
    <x v="2"/>
    <x v="98"/>
    <x v="7"/>
    <x v="0"/>
    <x v="3"/>
    <s v="Acco Flexible ACCOHIDE Square Ring Data Binder, Dark Blue, 11 1/2&quot; X 14&quot; 7/8&quot;"/>
    <n v="32.54"/>
    <n v="2"/>
    <n v="15.94"/>
  </r>
  <r>
    <d v="2016-03-17T00:00:00"/>
    <x v="2"/>
    <x v="2"/>
    <x v="333"/>
    <x v="36"/>
    <x v="0"/>
    <x v="10"/>
    <s v="Blue String-Tie &amp; Button Interoffice Envelopes, 10 x 13"/>
    <n v="199.9"/>
    <n v="5"/>
    <n v="89.96"/>
  </r>
  <r>
    <d v="2016-03-17T00:00:00"/>
    <x v="2"/>
    <x v="2"/>
    <x v="333"/>
    <x v="36"/>
    <x v="0"/>
    <x v="12"/>
    <s v="Honeywell Enviracaire Portable HEPA Air Cleaner for 17' x 22' Room"/>
    <n v="901.95"/>
    <n v="3"/>
    <n v="297.64"/>
  </r>
  <r>
    <d v="2016-03-17T00:00:00"/>
    <x v="2"/>
    <x v="2"/>
    <x v="333"/>
    <x v="36"/>
    <x v="1"/>
    <x v="8"/>
    <s v="Electrix Halogen Magnifier Lamp"/>
    <n v="971.5"/>
    <n v="5"/>
    <n v="252.59"/>
  </r>
  <r>
    <d v="2016-03-17T00:00:00"/>
    <x v="2"/>
    <x v="2"/>
    <x v="461"/>
    <x v="3"/>
    <x v="2"/>
    <x v="6"/>
    <s v="i.Sound Portable Power - 8000 mAh"/>
    <n v="84.78"/>
    <n v="2"/>
    <n v="-20.14"/>
  </r>
  <r>
    <d v="2016-03-18T00:00:00"/>
    <x v="2"/>
    <x v="2"/>
    <x v="644"/>
    <x v="15"/>
    <x v="1"/>
    <x v="13"/>
    <s v="Balt Solid Wood Rectangular Table"/>
    <n v="189.88"/>
    <n v="3"/>
    <n v="-94.94"/>
  </r>
  <r>
    <d v="2016-03-18T00:00:00"/>
    <x v="2"/>
    <x v="2"/>
    <x v="56"/>
    <x v="15"/>
    <x v="0"/>
    <x v="12"/>
    <s v="Hoover WindTunnel Plus Canister Vacuum"/>
    <n v="871.8"/>
    <n v="3"/>
    <n v="87.18"/>
  </r>
  <r>
    <d v="2016-03-19T00:00:00"/>
    <x v="2"/>
    <x v="2"/>
    <x v="239"/>
    <x v="26"/>
    <x v="1"/>
    <x v="11"/>
    <s v="Atlantic Metals Mobile 2-Shelf Bookcases, Custom Colors"/>
    <n v="72.290000000000006"/>
    <n v="1"/>
    <n v="-98.8"/>
  </r>
  <r>
    <d v="2016-03-19T00:00:00"/>
    <x v="2"/>
    <x v="2"/>
    <x v="743"/>
    <x v="20"/>
    <x v="1"/>
    <x v="8"/>
    <s v="GE 4 Foot Flourescent Tube, 40 Watt"/>
    <n v="14.98"/>
    <n v="1"/>
    <n v="6.89"/>
  </r>
  <r>
    <d v="2016-03-19T00:00:00"/>
    <x v="2"/>
    <x v="2"/>
    <x v="743"/>
    <x v="20"/>
    <x v="1"/>
    <x v="8"/>
    <s v="Master Caster Door Stop, Brown"/>
    <n v="20.32"/>
    <n v="4"/>
    <n v="6.91"/>
  </r>
  <r>
    <d v="2016-03-19T00:00:00"/>
    <x v="2"/>
    <x v="2"/>
    <x v="369"/>
    <x v="15"/>
    <x v="0"/>
    <x v="3"/>
    <s v="Ibico Recycled Grain-Textured Covers"/>
    <n v="31.09"/>
    <n v="3"/>
    <n v="-20.72"/>
  </r>
  <r>
    <d v="2016-03-20T00:00:00"/>
    <x v="2"/>
    <x v="2"/>
    <x v="456"/>
    <x v="11"/>
    <x v="2"/>
    <x v="6"/>
    <s v="i.Sound Portable Power - 8000 mAh"/>
    <n v="84.78"/>
    <n v="2"/>
    <n v="-20.14"/>
  </r>
  <r>
    <d v="2016-03-20T00:00:00"/>
    <x v="2"/>
    <x v="2"/>
    <x v="456"/>
    <x v="11"/>
    <x v="0"/>
    <x v="0"/>
    <s v="Xerox 225"/>
    <n v="20.74"/>
    <n v="4"/>
    <n v="7.26"/>
  </r>
  <r>
    <d v="2016-03-20T00:00:00"/>
    <x v="2"/>
    <x v="2"/>
    <x v="456"/>
    <x v="11"/>
    <x v="0"/>
    <x v="3"/>
    <s v="Clear Mylar Reinforcing Strips"/>
    <n v="16.82"/>
    <n v="3"/>
    <n v="-12.9"/>
  </r>
  <r>
    <d v="2016-03-20T00:00:00"/>
    <x v="2"/>
    <x v="2"/>
    <x v="456"/>
    <x v="11"/>
    <x v="0"/>
    <x v="0"/>
    <s v="Xerox 1894"/>
    <n v="10.37"/>
    <n v="2"/>
    <n v="3.63"/>
  </r>
  <r>
    <d v="2016-03-20T00:00:00"/>
    <x v="2"/>
    <x v="2"/>
    <x v="510"/>
    <x v="1"/>
    <x v="2"/>
    <x v="6"/>
    <s v="Belkin iPhone and iPad Lightning Cable"/>
    <n v="11.99"/>
    <n v="1"/>
    <n v="0.9"/>
  </r>
  <r>
    <d v="2016-03-20T00:00:00"/>
    <x v="2"/>
    <x v="2"/>
    <x v="629"/>
    <x v="24"/>
    <x v="1"/>
    <x v="13"/>
    <s v="Chromcraft Round Conference Tables"/>
    <n v="697.16"/>
    <n v="4"/>
    <n v="146.4"/>
  </r>
  <r>
    <d v="2016-03-20T00:00:00"/>
    <x v="2"/>
    <x v="2"/>
    <x v="160"/>
    <x v="29"/>
    <x v="1"/>
    <x v="8"/>
    <s v="Eldon Image Series Desk Accessories, Ebony"/>
    <n v="86.45"/>
    <n v="7"/>
    <n v="38.04"/>
  </r>
  <r>
    <d v="2016-03-21T00:00:00"/>
    <x v="2"/>
    <x v="2"/>
    <x v="388"/>
    <x v="1"/>
    <x v="0"/>
    <x v="3"/>
    <s v="Avery Durable Slant Ring Binders"/>
    <n v="3.17"/>
    <n v="2"/>
    <n v="-4.75"/>
  </r>
  <r>
    <d v="2016-03-21T00:00:00"/>
    <x v="2"/>
    <x v="2"/>
    <x v="388"/>
    <x v="1"/>
    <x v="1"/>
    <x v="5"/>
    <s v="Global Airflow Leather Mesh Back Chair, Black"/>
    <n v="528.42999999999995"/>
    <n v="5"/>
    <s v="0"/>
  </r>
  <r>
    <d v="2016-03-21T00:00:00"/>
    <x v="2"/>
    <x v="2"/>
    <x v="388"/>
    <x v="1"/>
    <x v="0"/>
    <x v="4"/>
    <s v="Newell 33"/>
    <n v="13.39"/>
    <n v="3"/>
    <n v="1.51"/>
  </r>
  <r>
    <d v="2016-03-21T00:00:00"/>
    <x v="2"/>
    <x v="2"/>
    <x v="441"/>
    <x v="0"/>
    <x v="1"/>
    <x v="13"/>
    <s v="Safco Drafting Table"/>
    <n v="99.37"/>
    <n v="2"/>
    <n v="-1.42"/>
  </r>
  <r>
    <d v="2016-03-21T00:00:00"/>
    <x v="2"/>
    <x v="2"/>
    <x v="441"/>
    <x v="0"/>
    <x v="0"/>
    <x v="4"/>
    <s v="Prang Dustless Chalk Sticks"/>
    <n v="1.34"/>
    <n v="1"/>
    <n v="0.5"/>
  </r>
  <r>
    <d v="2016-03-22T00:00:00"/>
    <x v="2"/>
    <x v="2"/>
    <x v="357"/>
    <x v="17"/>
    <x v="2"/>
    <x v="9"/>
    <s v="Logitech ClearChat Comfort/USB Headset H390"/>
    <n v="58.58"/>
    <n v="2"/>
    <n v="19.329999999999998"/>
  </r>
  <r>
    <d v="2016-03-22T00:00:00"/>
    <x v="2"/>
    <x v="2"/>
    <x v="387"/>
    <x v="22"/>
    <x v="1"/>
    <x v="5"/>
    <s v="Global Stack Chair with Arms, Black"/>
    <n v="167.89"/>
    <n v="7"/>
    <n v="14.69"/>
  </r>
  <r>
    <d v="2016-03-24T00:00:00"/>
    <x v="2"/>
    <x v="2"/>
    <x v="696"/>
    <x v="11"/>
    <x v="2"/>
    <x v="6"/>
    <s v="BlackBerry Q10"/>
    <n v="403.17"/>
    <n v="4"/>
    <n v="25.2"/>
  </r>
  <r>
    <d v="2016-03-24T00:00:00"/>
    <x v="2"/>
    <x v="2"/>
    <x v="422"/>
    <x v="18"/>
    <x v="0"/>
    <x v="0"/>
    <s v="Ink Jet Note and Greeting Cards, 8-1/2&quot; x 5-1/2&quot; Card Size"/>
    <n v="22.48"/>
    <n v="1"/>
    <n v="10.34"/>
  </r>
  <r>
    <d v="2016-03-24T00:00:00"/>
    <x v="2"/>
    <x v="2"/>
    <x v="284"/>
    <x v="10"/>
    <x v="1"/>
    <x v="11"/>
    <s v="O'Sullivan Living Dimensions 3-Shelf Bookcases"/>
    <n v="301.47000000000003"/>
    <n v="3"/>
    <n v="-241.18"/>
  </r>
  <r>
    <d v="2016-03-24T00:00:00"/>
    <x v="2"/>
    <x v="2"/>
    <x v="284"/>
    <x v="10"/>
    <x v="0"/>
    <x v="4"/>
    <s v="Hunt BOSTON Vista Battery-Operated Pencil Sharpener, Black"/>
    <n v="18.66"/>
    <n v="2"/>
    <n v="1.63"/>
  </r>
  <r>
    <d v="2016-03-25T00:00:00"/>
    <x v="2"/>
    <x v="2"/>
    <x v="263"/>
    <x v="39"/>
    <x v="2"/>
    <x v="9"/>
    <s v="Logitech P710e Mobile Speakerphone"/>
    <n v="1287.45"/>
    <n v="5"/>
    <n v="244.62"/>
  </r>
  <r>
    <d v="2016-03-25T00:00:00"/>
    <x v="2"/>
    <x v="2"/>
    <x v="105"/>
    <x v="20"/>
    <x v="0"/>
    <x v="4"/>
    <s v="Newell 319"/>
    <n v="59.52"/>
    <n v="3"/>
    <n v="17.86"/>
  </r>
  <r>
    <d v="2016-03-26T00:00:00"/>
    <x v="2"/>
    <x v="2"/>
    <x v="457"/>
    <x v="20"/>
    <x v="0"/>
    <x v="2"/>
    <s v="Gould Plastics 18-Pocket Panel Bin, 34w x 5-1/4d x 20-1/2h"/>
    <n v="459.95"/>
    <n v="5"/>
    <n v="18.399999999999999"/>
  </r>
  <r>
    <d v="2016-03-26T00:00:00"/>
    <x v="2"/>
    <x v="2"/>
    <x v="622"/>
    <x v="25"/>
    <x v="0"/>
    <x v="2"/>
    <s v="Tenex Personal Self-Stacking Standard File Box, Black/Gray"/>
    <n v="67.64"/>
    <n v="5"/>
    <n v="5.92"/>
  </r>
  <r>
    <d v="2016-03-26T00:00:00"/>
    <x v="2"/>
    <x v="2"/>
    <x v="622"/>
    <x v="25"/>
    <x v="2"/>
    <x v="9"/>
    <s v="Case Logic 2.4GHz Wireless Keyboard"/>
    <n v="119.98"/>
    <n v="3"/>
    <s v="-18"/>
  </r>
  <r>
    <d v="2016-03-26T00:00:00"/>
    <x v="2"/>
    <x v="2"/>
    <x v="20"/>
    <x v="34"/>
    <x v="0"/>
    <x v="0"/>
    <s v="Adams Telephone Message Book W/Dividers/Space For Phone Numbers, 5 1/4&quot;X8 1/2&quot;, 300/Messages"/>
    <n v="17.64"/>
    <n v="3"/>
    <n v="8.64"/>
  </r>
  <r>
    <d v="2016-03-26T00:00:00"/>
    <x v="2"/>
    <x v="2"/>
    <x v="20"/>
    <x v="34"/>
    <x v="0"/>
    <x v="3"/>
    <s v="Wilson Jones Hanging View Binder, White, 1&quot;"/>
    <n v="17.04"/>
    <n v="3"/>
    <n v="5.54"/>
  </r>
  <r>
    <d v="2016-03-27T00:00:00"/>
    <x v="2"/>
    <x v="2"/>
    <x v="171"/>
    <x v="4"/>
    <x v="1"/>
    <x v="8"/>
    <s v="DAX Two-Tone Silver Metal Document Frame"/>
    <n v="20.239999999999998"/>
    <n v="1"/>
    <n v="8.6999999999999993"/>
  </r>
  <r>
    <d v="2016-03-27T00:00:00"/>
    <x v="2"/>
    <x v="2"/>
    <x v="171"/>
    <x v="4"/>
    <x v="1"/>
    <x v="8"/>
    <s v="Eldon Expressions Wood and Plastic Desk Accessories, Oak"/>
    <n v="39.92"/>
    <n v="4"/>
    <n v="11.18"/>
  </r>
  <r>
    <d v="2016-03-27T00:00:00"/>
    <x v="2"/>
    <x v="2"/>
    <x v="171"/>
    <x v="4"/>
    <x v="0"/>
    <x v="3"/>
    <s v="Acco Flexible ACCOHIDE Square Ring Data Binder, Dark Blue, 11 1/2&quot; X 14&quot; 7/8&quot;"/>
    <n v="32.54"/>
    <n v="2"/>
    <n v="15.94"/>
  </r>
  <r>
    <d v="2016-03-28T00:00:00"/>
    <x v="2"/>
    <x v="2"/>
    <x v="322"/>
    <x v="6"/>
    <x v="0"/>
    <x v="2"/>
    <s v="Hanging Personal Folder File"/>
    <n v="31.4"/>
    <n v="2"/>
    <n v="7.85"/>
  </r>
  <r>
    <d v="2016-03-28T00:00:00"/>
    <x v="2"/>
    <x v="2"/>
    <x v="393"/>
    <x v="3"/>
    <x v="0"/>
    <x v="2"/>
    <s v="Rogers Deluxe File Chest"/>
    <n v="87.92"/>
    <n v="4"/>
    <n v="0.88"/>
  </r>
  <r>
    <d v="2016-03-28T00:00:00"/>
    <x v="2"/>
    <x v="2"/>
    <x v="393"/>
    <x v="3"/>
    <x v="0"/>
    <x v="0"/>
    <s v="Xerox 1983"/>
    <n v="5.98"/>
    <n v="1"/>
    <n v="2.93"/>
  </r>
  <r>
    <d v="2016-03-29T00:00:00"/>
    <x v="2"/>
    <x v="2"/>
    <x v="5"/>
    <x v="1"/>
    <x v="0"/>
    <x v="0"/>
    <s v="Computer Printout Paper with Letter-Trim Perforations"/>
    <n v="45.53"/>
    <n v="3"/>
    <n v="15.93"/>
  </r>
  <r>
    <d v="2016-03-29T00:00:00"/>
    <x v="2"/>
    <x v="2"/>
    <x v="5"/>
    <x v="1"/>
    <x v="1"/>
    <x v="5"/>
    <s v="Global Leather Highback Executive Chair with Pneumatic Height Adjustment, Black"/>
    <n v="844.12"/>
    <n v="6"/>
    <n v="-36.18"/>
  </r>
  <r>
    <d v="2016-03-29T00:00:00"/>
    <x v="2"/>
    <x v="2"/>
    <x v="5"/>
    <x v="1"/>
    <x v="2"/>
    <x v="6"/>
    <s v="Jabra BIZ 2300 Duo QD Duo Corded Headset"/>
    <n v="812.74"/>
    <n v="8"/>
    <n v="60.96"/>
  </r>
  <r>
    <d v="2016-03-29T00:00:00"/>
    <x v="2"/>
    <x v="2"/>
    <x v="744"/>
    <x v="20"/>
    <x v="0"/>
    <x v="0"/>
    <s v="Memo Book, 100 Message Capacity, 5 3/8 x 11"/>
    <n v="13.48"/>
    <n v="2"/>
    <n v="6.74"/>
  </r>
  <r>
    <d v="2016-03-29T00:00:00"/>
    <x v="2"/>
    <x v="2"/>
    <x v="744"/>
    <x v="20"/>
    <x v="0"/>
    <x v="3"/>
    <s v="Acco Four Pocket Poly Ring Binder with Label Holder, Smoke, 1&quot;"/>
    <n v="29.8"/>
    <n v="5"/>
    <n v="9.31"/>
  </r>
  <r>
    <d v="2016-03-29T00:00:00"/>
    <x v="2"/>
    <x v="2"/>
    <x v="744"/>
    <x v="20"/>
    <x v="1"/>
    <x v="8"/>
    <s v="Howard Miller 13-3/4&quot; Diameter Brushed Chrome Round Wall Clock"/>
    <s v="414"/>
    <n v="8"/>
    <n v="124.2"/>
  </r>
  <r>
    <d v="2016-03-29T00:00:00"/>
    <x v="2"/>
    <x v="2"/>
    <x v="744"/>
    <x v="20"/>
    <x v="0"/>
    <x v="3"/>
    <s v="GBC Plastic Binding Combs"/>
    <n v="41.33"/>
    <n v="7"/>
    <n v="14.98"/>
  </r>
  <r>
    <d v="2016-03-29T00:00:00"/>
    <x v="2"/>
    <x v="2"/>
    <x v="47"/>
    <x v="10"/>
    <x v="1"/>
    <x v="11"/>
    <s v="Bush Andora Bookcase, Maple/Graphite Gray Finish"/>
    <n v="299.98"/>
    <n v="5"/>
    <n v="-167.99"/>
  </r>
  <r>
    <d v="2016-03-29T00:00:00"/>
    <x v="2"/>
    <x v="2"/>
    <x v="47"/>
    <x v="10"/>
    <x v="2"/>
    <x v="6"/>
    <s v="Clearsounds A400"/>
    <n v="158.38"/>
    <n v="4"/>
    <n v="-36.950000000000003"/>
  </r>
  <r>
    <d v="2016-03-30T00:00:00"/>
    <x v="2"/>
    <x v="2"/>
    <x v="552"/>
    <x v="37"/>
    <x v="0"/>
    <x v="0"/>
    <s v="Xerox 188"/>
    <n v="11.34"/>
    <n v="1"/>
    <n v="5.56"/>
  </r>
  <r>
    <d v="2016-03-31T00:00:00"/>
    <x v="2"/>
    <x v="2"/>
    <x v="246"/>
    <x v="2"/>
    <x v="2"/>
    <x v="6"/>
    <s v="LG Exalt"/>
    <n v="280.77999999999997"/>
    <n v="3"/>
    <n v="-60.84"/>
  </r>
  <r>
    <d v="2016-03-31T00:00:00"/>
    <x v="2"/>
    <x v="2"/>
    <x v="246"/>
    <x v="2"/>
    <x v="2"/>
    <x v="9"/>
    <s v="Anker Ultra-Slim Mini Bluetooth 3.0 Wireless Keyboard"/>
    <n v="31.98"/>
    <n v="2"/>
    <n v="1.2"/>
  </r>
  <r>
    <d v="2016-03-31T00:00:00"/>
    <x v="2"/>
    <x v="2"/>
    <x v="15"/>
    <x v="20"/>
    <x v="1"/>
    <x v="5"/>
    <s v="Global Value Steno Chair, Gray"/>
    <s v="328"/>
    <n v="6"/>
    <n v="54.67"/>
  </r>
  <r>
    <d v="2016-04-01T00:00:00"/>
    <x v="2"/>
    <x v="3"/>
    <x v="745"/>
    <x v="20"/>
    <x v="0"/>
    <x v="4"/>
    <s v="Newell 345"/>
    <n v="59.52"/>
    <n v="3"/>
    <n v="15.48"/>
  </r>
  <r>
    <d v="2016-04-01T00:00:00"/>
    <x v="2"/>
    <x v="3"/>
    <x v="745"/>
    <x v="20"/>
    <x v="0"/>
    <x v="2"/>
    <s v="Fellowes Bankers Box Recycled Super Stor/Drawer"/>
    <n v="161.94"/>
    <n v="3"/>
    <n v="9.7200000000000006"/>
  </r>
  <r>
    <d v="2016-04-01T00:00:00"/>
    <x v="2"/>
    <x v="3"/>
    <x v="745"/>
    <x v="20"/>
    <x v="0"/>
    <x v="4"/>
    <s v="Boston 1645 Deluxe Heavier-Duty Electric Pencil Sharpener"/>
    <n v="263.88"/>
    <n v="6"/>
    <n v="71.25"/>
  </r>
  <r>
    <d v="2016-04-01T00:00:00"/>
    <x v="2"/>
    <x v="3"/>
    <x v="745"/>
    <x v="20"/>
    <x v="0"/>
    <x v="4"/>
    <s v="50 Colored Long Pencils"/>
    <n v="30.48"/>
    <n v="3"/>
    <n v="7.92"/>
  </r>
  <r>
    <d v="2016-04-01T00:00:00"/>
    <x v="2"/>
    <x v="3"/>
    <x v="745"/>
    <x v="20"/>
    <x v="0"/>
    <x v="4"/>
    <s v="Newell 342"/>
    <n v="9.84"/>
    <n v="3"/>
    <n v="2.85"/>
  </r>
  <r>
    <d v="2016-04-01T00:00:00"/>
    <x v="2"/>
    <x v="3"/>
    <x v="745"/>
    <x v="20"/>
    <x v="2"/>
    <x v="6"/>
    <s v="Belkin Grip Candy Sheer Case / Cover for iPhone 5 and 5S"/>
    <n v="35.119999999999997"/>
    <n v="4"/>
    <n v="9.1300000000000008"/>
  </r>
  <r>
    <d v="2016-04-01T00:00:00"/>
    <x v="2"/>
    <x v="3"/>
    <x v="323"/>
    <x v="12"/>
    <x v="0"/>
    <x v="7"/>
    <s v="Staples"/>
    <n v="31.56"/>
    <n v="5"/>
    <n v="9.86"/>
  </r>
  <r>
    <d v="2016-04-01T00:00:00"/>
    <x v="2"/>
    <x v="3"/>
    <x v="323"/>
    <x v="12"/>
    <x v="0"/>
    <x v="12"/>
    <s v="Belkin F9H710-06 7 Outlet SurgeMaster Surge Protector"/>
    <n v="30.14"/>
    <n v="2"/>
    <n v="3.01"/>
  </r>
  <r>
    <d v="2016-04-01T00:00:00"/>
    <x v="2"/>
    <x v="3"/>
    <x v="738"/>
    <x v="20"/>
    <x v="0"/>
    <x v="4"/>
    <s v="Boston 16801 Nautilus Battery Pencil Sharpener"/>
    <n v="88.04"/>
    <n v="4"/>
    <n v="22.89"/>
  </r>
  <r>
    <d v="2016-04-01T00:00:00"/>
    <x v="2"/>
    <x v="3"/>
    <x v="559"/>
    <x v="20"/>
    <x v="0"/>
    <x v="1"/>
    <s v="Avery 473"/>
    <n v="20.7"/>
    <n v="2"/>
    <n v="9.94"/>
  </r>
  <r>
    <d v="2016-04-01T00:00:00"/>
    <x v="2"/>
    <x v="3"/>
    <x v="559"/>
    <x v="20"/>
    <x v="0"/>
    <x v="14"/>
    <s v="Acme Value Line Scissors"/>
    <n v="10.95"/>
    <n v="3"/>
    <n v="3.29"/>
  </r>
  <r>
    <d v="2016-04-01T00:00:00"/>
    <x v="2"/>
    <x v="3"/>
    <x v="559"/>
    <x v="20"/>
    <x v="0"/>
    <x v="3"/>
    <s v="Avery Hanging File Binders"/>
    <n v="14.35"/>
    <n v="3"/>
    <n v="4.66"/>
  </r>
  <r>
    <d v="2016-04-01T00:00:00"/>
    <x v="2"/>
    <x v="3"/>
    <x v="558"/>
    <x v="20"/>
    <x v="1"/>
    <x v="5"/>
    <s v="Hon Deluxe Fabric Upholstered Stacking Chairs, Rounded Back"/>
    <n v="1317.49"/>
    <n v="6"/>
    <n v="292.77999999999997"/>
  </r>
  <r>
    <d v="2016-04-01T00:00:00"/>
    <x v="2"/>
    <x v="3"/>
    <x v="558"/>
    <x v="20"/>
    <x v="0"/>
    <x v="14"/>
    <s v="Staple remover"/>
    <n v="63.84"/>
    <n v="8"/>
    <n v="18.510000000000002"/>
  </r>
  <r>
    <d v="2016-04-01T00:00:00"/>
    <x v="2"/>
    <x v="3"/>
    <x v="558"/>
    <x v="20"/>
    <x v="0"/>
    <x v="3"/>
    <s v="Avery Non-Stick Binders"/>
    <n v="3.59"/>
    <n v="1"/>
    <n v="1.1200000000000001"/>
  </r>
  <r>
    <d v="2016-04-01T00:00:00"/>
    <x v="2"/>
    <x v="3"/>
    <x v="474"/>
    <x v="4"/>
    <x v="1"/>
    <x v="8"/>
    <s v="Regeneration Desk Collection"/>
    <n v="7.04"/>
    <n v="4"/>
    <n v="3.1"/>
  </r>
  <r>
    <d v="2016-04-01T00:00:00"/>
    <x v="2"/>
    <x v="3"/>
    <x v="168"/>
    <x v="21"/>
    <x v="2"/>
    <x v="6"/>
    <s v="Cyber Acoustics AC-202b Speech Recognition Stereo Headset"/>
    <n v="12.99"/>
    <n v="1"/>
    <n v="0.26"/>
  </r>
  <r>
    <d v="2016-04-02T00:00:00"/>
    <x v="2"/>
    <x v="3"/>
    <x v="561"/>
    <x v="21"/>
    <x v="1"/>
    <x v="5"/>
    <s v="Global Executive Mid-Back Manager's Chair"/>
    <n v="1454.9"/>
    <n v="5"/>
    <n v="378.27"/>
  </r>
  <r>
    <d v="2016-04-03T00:00:00"/>
    <x v="2"/>
    <x v="3"/>
    <x v="246"/>
    <x v="2"/>
    <x v="0"/>
    <x v="3"/>
    <s v="GBC Velobind Prepunched Cover Sets, Regency Series"/>
    <n v="99.85"/>
    <n v="9"/>
    <n v="-83.21"/>
  </r>
  <r>
    <d v="2016-04-03T00:00:00"/>
    <x v="2"/>
    <x v="3"/>
    <x v="368"/>
    <x v="18"/>
    <x v="1"/>
    <x v="8"/>
    <s v="Seth Thomas 13 1/2&quot; Wall Clock"/>
    <n v="71.12"/>
    <n v="4"/>
    <n v="22.05"/>
  </r>
  <r>
    <d v="2016-04-03T00:00:00"/>
    <x v="2"/>
    <x v="3"/>
    <x v="368"/>
    <x v="18"/>
    <x v="2"/>
    <x v="6"/>
    <s v="Plantronics Voyager Pro HD - Bluetooth Headset"/>
    <n v="259.95999999999998"/>
    <n v="4"/>
    <n v="124.78"/>
  </r>
  <r>
    <d v="2016-04-03T00:00:00"/>
    <x v="2"/>
    <x v="3"/>
    <x v="50"/>
    <x v="0"/>
    <x v="0"/>
    <x v="0"/>
    <s v="Xerox 1962"/>
    <n v="10.27"/>
    <n v="3"/>
    <n v="3.21"/>
  </r>
  <r>
    <d v="2016-04-04T00:00:00"/>
    <x v="2"/>
    <x v="3"/>
    <x v="5"/>
    <x v="6"/>
    <x v="2"/>
    <x v="6"/>
    <s v="Anker Astro 15000mAh USB Portable Charger"/>
    <n v="149.97"/>
    <n v="3"/>
    <s v="6"/>
  </r>
  <r>
    <d v="2016-04-04T00:00:00"/>
    <x v="2"/>
    <x v="3"/>
    <x v="5"/>
    <x v="6"/>
    <x v="0"/>
    <x v="0"/>
    <s v="Wirebound Message Books, Four 2 3/4&quot; x 5&quot; Forms per Page, 600 Sets per Book"/>
    <n v="27.81"/>
    <n v="3"/>
    <n v="13.07"/>
  </r>
  <r>
    <d v="2016-04-04T00:00:00"/>
    <x v="2"/>
    <x v="3"/>
    <x v="216"/>
    <x v="20"/>
    <x v="0"/>
    <x v="3"/>
    <s v="Ibico Ibimaster 300 Manual Binding System"/>
    <n v="588.78"/>
    <n v="2"/>
    <s v="184"/>
  </r>
  <r>
    <d v="2016-04-04T00:00:00"/>
    <x v="2"/>
    <x v="3"/>
    <x v="288"/>
    <x v="20"/>
    <x v="1"/>
    <x v="8"/>
    <s v="Deflect-o EconoMat Studded, No Bevel Mat for Low Pile Carpeting"/>
    <n v="82.64"/>
    <n v="2"/>
    <n v="7.44"/>
  </r>
  <r>
    <d v="2016-04-04T00:00:00"/>
    <x v="2"/>
    <x v="3"/>
    <x v="288"/>
    <x v="20"/>
    <x v="0"/>
    <x v="2"/>
    <s v="Tenex File Box, Personal Filing Tote with Lid, Black"/>
    <n v="31.02"/>
    <n v="2"/>
    <n v="8.07"/>
  </r>
  <r>
    <d v="2016-04-04T00:00:00"/>
    <x v="2"/>
    <x v="3"/>
    <x v="288"/>
    <x v="20"/>
    <x v="2"/>
    <x v="9"/>
    <s v="Logitech Trackman Marble Mouse"/>
    <n v="89.97"/>
    <n v="3"/>
    <n v="37.79"/>
  </r>
  <r>
    <d v="2016-04-05T00:00:00"/>
    <x v="2"/>
    <x v="3"/>
    <x v="146"/>
    <x v="0"/>
    <x v="0"/>
    <x v="2"/>
    <s v="Eldon Portable Mobile Manager"/>
    <n v="158.37"/>
    <n v="7"/>
    <n v="13.86"/>
  </r>
  <r>
    <d v="2016-04-05T00:00:00"/>
    <x v="2"/>
    <x v="3"/>
    <x v="645"/>
    <x v="2"/>
    <x v="2"/>
    <x v="6"/>
    <s v="Clearsounds A400"/>
    <n v="118.78"/>
    <n v="3"/>
    <n v="-27.72"/>
  </r>
  <r>
    <d v="2016-04-05T00:00:00"/>
    <x v="2"/>
    <x v="3"/>
    <x v="645"/>
    <x v="2"/>
    <x v="0"/>
    <x v="14"/>
    <s v="Premier Automatic Letter Opener"/>
    <n v="769.18"/>
    <n v="4"/>
    <n v="-163.44999999999999"/>
  </r>
  <r>
    <d v="2016-04-06T00:00:00"/>
    <x v="2"/>
    <x v="3"/>
    <x v="139"/>
    <x v="45"/>
    <x v="2"/>
    <x v="6"/>
    <s v="Nortel Meridian M5316 Digital phone"/>
    <n v="1294.75"/>
    <n v="5"/>
    <n v="336.64"/>
  </r>
  <r>
    <d v="2016-04-07T00:00:00"/>
    <x v="2"/>
    <x v="3"/>
    <x v="515"/>
    <x v="3"/>
    <x v="2"/>
    <x v="16"/>
    <s v="Hewlett Packard 610 Color Digital Copier / Printer"/>
    <n v="1199.98"/>
    <n v="3"/>
    <n v="374.99"/>
  </r>
  <r>
    <d v="2016-04-07T00:00:00"/>
    <x v="2"/>
    <x v="3"/>
    <x v="112"/>
    <x v="20"/>
    <x v="1"/>
    <x v="5"/>
    <s v="Hon Deluxe Fabric Upholstered Stacking Chairs, Rounded Back"/>
    <n v="658.75"/>
    <n v="3"/>
    <n v="146.38999999999999"/>
  </r>
  <r>
    <d v="2016-04-07T00:00:00"/>
    <x v="2"/>
    <x v="3"/>
    <x v="582"/>
    <x v="20"/>
    <x v="0"/>
    <x v="4"/>
    <s v="Newell 322"/>
    <n v="3.64"/>
    <n v="2"/>
    <n v="0.98"/>
  </r>
  <r>
    <d v="2016-04-07T00:00:00"/>
    <x v="2"/>
    <x v="3"/>
    <x v="442"/>
    <x v="23"/>
    <x v="0"/>
    <x v="0"/>
    <s v="Xerox 1939"/>
    <n v="37.94"/>
    <n v="2"/>
    <n v="18.21"/>
  </r>
  <r>
    <d v="2016-04-07T00:00:00"/>
    <x v="2"/>
    <x v="3"/>
    <x v="83"/>
    <x v="2"/>
    <x v="0"/>
    <x v="12"/>
    <s v="Belkin 7-Outlet SurgeMaster Home Series"/>
    <n v="33.53"/>
    <n v="3"/>
    <n v="2.5099999999999998"/>
  </r>
  <r>
    <d v="2016-04-07T00:00:00"/>
    <x v="2"/>
    <x v="3"/>
    <x v="83"/>
    <x v="2"/>
    <x v="0"/>
    <x v="2"/>
    <s v="Eldon Jumbo ProFile Portable File Boxes Graphite/Black"/>
    <n v="36.74"/>
    <n v="3"/>
    <n v="3.67"/>
  </r>
  <r>
    <d v="2016-04-08T00:00:00"/>
    <x v="2"/>
    <x v="3"/>
    <x v="506"/>
    <x v="20"/>
    <x v="1"/>
    <x v="11"/>
    <s v="Sauder Barrister Bookcases"/>
    <n v="388.7"/>
    <n v="6"/>
    <n v="-4.8600000000000003"/>
  </r>
  <r>
    <d v="2016-04-08T00:00:00"/>
    <x v="2"/>
    <x v="3"/>
    <x v="506"/>
    <x v="20"/>
    <x v="0"/>
    <x v="10"/>
    <s v="#10 Gummed Flap White Envelopes, 100/Box"/>
    <n v="8.26"/>
    <n v="2"/>
    <n v="3.8"/>
  </r>
  <r>
    <d v="2016-04-08T00:00:00"/>
    <x v="2"/>
    <x v="3"/>
    <x v="506"/>
    <x v="20"/>
    <x v="0"/>
    <x v="4"/>
    <s v="Dixon Prang Watercolor Pencils, 10-Color Set with Brush"/>
    <n v="17.04"/>
    <n v="4"/>
    <n v="6.99"/>
  </r>
  <r>
    <d v="2016-04-08T00:00:00"/>
    <x v="2"/>
    <x v="3"/>
    <x v="506"/>
    <x v="20"/>
    <x v="0"/>
    <x v="0"/>
    <s v="Adams Phone Message Book, 200 Message Capacity, 8 1/16 x 11"/>
    <n v="34.4"/>
    <n v="5"/>
    <n v="15.82"/>
  </r>
  <r>
    <d v="2016-04-08T00:00:00"/>
    <x v="2"/>
    <x v="3"/>
    <x v="391"/>
    <x v="3"/>
    <x v="0"/>
    <x v="0"/>
    <s v="Xerox 1923"/>
    <n v="20.04"/>
    <n v="3"/>
    <n v="9.6199999999999992"/>
  </r>
  <r>
    <d v="2016-04-08T00:00:00"/>
    <x v="2"/>
    <x v="3"/>
    <x v="391"/>
    <x v="3"/>
    <x v="0"/>
    <x v="2"/>
    <s v="Fellowes Neat Ideas Storage Cubes"/>
    <n v="64.959999999999994"/>
    <n v="2"/>
    <n v="2.6"/>
  </r>
  <r>
    <d v="2016-04-08T00:00:00"/>
    <x v="2"/>
    <x v="3"/>
    <x v="391"/>
    <x v="3"/>
    <x v="0"/>
    <x v="0"/>
    <s v="Xerox 1931"/>
    <n v="12.96"/>
    <n v="2"/>
    <n v="6.22"/>
  </r>
  <r>
    <d v="2016-04-08T00:00:00"/>
    <x v="2"/>
    <x v="3"/>
    <x v="456"/>
    <x v="0"/>
    <x v="2"/>
    <x v="9"/>
    <s v="Kensington Orbit Wireless Mobile Trackball for PC and Mac"/>
    <n v="431.93"/>
    <n v="9"/>
    <n v="64.790000000000006"/>
  </r>
  <r>
    <d v="2016-04-08T00:00:00"/>
    <x v="2"/>
    <x v="3"/>
    <x v="456"/>
    <x v="0"/>
    <x v="1"/>
    <x v="5"/>
    <s v="Global Chrome Stack Chair"/>
    <n v="95.98"/>
    <n v="4"/>
    <n v="-4.1100000000000003"/>
  </r>
  <r>
    <d v="2016-04-08T00:00:00"/>
    <x v="2"/>
    <x v="3"/>
    <x v="456"/>
    <x v="0"/>
    <x v="0"/>
    <x v="3"/>
    <s v="GBC DocuBind P400 Electric Binding System"/>
    <n v="1088.79"/>
    <n v="4"/>
    <n v="-1850.95"/>
  </r>
  <r>
    <d v="2016-04-08T00:00:00"/>
    <x v="2"/>
    <x v="3"/>
    <x v="469"/>
    <x v="10"/>
    <x v="0"/>
    <x v="10"/>
    <s v="#10 Self-Seal White Envelopes"/>
    <n v="8.8699999999999992"/>
    <n v="1"/>
    <n v="3.22"/>
  </r>
  <r>
    <d v="2016-04-08T00:00:00"/>
    <x v="2"/>
    <x v="3"/>
    <x v="469"/>
    <x v="10"/>
    <x v="0"/>
    <x v="3"/>
    <s v="Catalog Binders with Expanding Posts"/>
    <n v="121.1"/>
    <n v="6"/>
    <n v="-100.92"/>
  </r>
  <r>
    <d v="2016-04-08T00:00:00"/>
    <x v="2"/>
    <x v="3"/>
    <x v="584"/>
    <x v="3"/>
    <x v="1"/>
    <x v="8"/>
    <s v="C-Line Magnetic Cubicle Keepers, Clear Polypropylene"/>
    <n v="24.7"/>
    <n v="5"/>
    <n v="10.37"/>
  </r>
  <r>
    <d v="2016-04-08T00:00:00"/>
    <x v="2"/>
    <x v="3"/>
    <x v="190"/>
    <x v="4"/>
    <x v="0"/>
    <x v="10"/>
    <s v="Ampad #10 Peel &amp; Seel Holiday Envelopes"/>
    <n v="17.920000000000002"/>
    <n v="4"/>
    <n v="8.6"/>
  </r>
  <r>
    <d v="2016-04-08T00:00:00"/>
    <x v="2"/>
    <x v="3"/>
    <x v="195"/>
    <x v="4"/>
    <x v="1"/>
    <x v="11"/>
    <s v="Hon Metal Bookcases, Black"/>
    <n v="354.9"/>
    <n v="5"/>
    <n v="88.73"/>
  </r>
  <r>
    <d v="2016-04-08T00:00:00"/>
    <x v="2"/>
    <x v="3"/>
    <x v="79"/>
    <x v="13"/>
    <x v="0"/>
    <x v="7"/>
    <s v="Advantus Plastic Paper Clips"/>
    <s v="30"/>
    <n v="6"/>
    <n v="14.4"/>
  </r>
  <r>
    <d v="2016-04-08T00:00:00"/>
    <x v="2"/>
    <x v="3"/>
    <x v="79"/>
    <x v="13"/>
    <x v="0"/>
    <x v="0"/>
    <s v="Xerox 1993"/>
    <n v="25.92"/>
    <n v="4"/>
    <n v="12.7"/>
  </r>
  <r>
    <d v="2016-04-08T00:00:00"/>
    <x v="2"/>
    <x v="3"/>
    <x v="79"/>
    <x v="13"/>
    <x v="1"/>
    <x v="8"/>
    <s v="Eldon Radial Chair Mat for Low to Medium Pile Carpets"/>
    <n v="159.91999999999999"/>
    <n v="4"/>
    <n v="31.98"/>
  </r>
  <r>
    <d v="2016-04-09T00:00:00"/>
    <x v="2"/>
    <x v="3"/>
    <x v="615"/>
    <x v="22"/>
    <x v="0"/>
    <x v="3"/>
    <s v="Acco Pressboard Covers with Storage Hooks, 14 7/8&quot; x 11&quot;, Light Blue"/>
    <n v="35.35"/>
    <n v="9"/>
    <n v="12.82"/>
  </r>
  <r>
    <d v="2016-04-09T00:00:00"/>
    <x v="2"/>
    <x v="3"/>
    <x v="746"/>
    <x v="14"/>
    <x v="2"/>
    <x v="6"/>
    <s v="Nortel Meridian M5316 Digital phone"/>
    <n v="517.9"/>
    <n v="2"/>
    <n v="134.65"/>
  </r>
  <r>
    <d v="2016-04-09T00:00:00"/>
    <x v="2"/>
    <x v="3"/>
    <x v="746"/>
    <x v="14"/>
    <x v="0"/>
    <x v="3"/>
    <s v="Storex Flexible Poly Binders with Double Pockets"/>
    <n v="5.28"/>
    <n v="2"/>
    <n v="2.4300000000000002"/>
  </r>
  <r>
    <d v="2016-04-09T00:00:00"/>
    <x v="2"/>
    <x v="3"/>
    <x v="221"/>
    <x v="3"/>
    <x v="1"/>
    <x v="11"/>
    <s v="Bush Somerset Collection Bookcase"/>
    <n v="556.66999999999996"/>
    <n v="5"/>
    <n v="6.55"/>
  </r>
  <r>
    <d v="2016-04-10T00:00:00"/>
    <x v="2"/>
    <x v="3"/>
    <x v="691"/>
    <x v="10"/>
    <x v="0"/>
    <x v="3"/>
    <s v="Wilson Jones Hanging Recycled Pressboard Data Binders"/>
    <n v="8.9"/>
    <n v="2"/>
    <n v="-6.53"/>
  </r>
  <r>
    <d v="2016-04-10T00:00:00"/>
    <x v="2"/>
    <x v="3"/>
    <x v="76"/>
    <x v="3"/>
    <x v="0"/>
    <x v="0"/>
    <s v="Xerox 227"/>
    <n v="12.96"/>
    <n v="2"/>
    <n v="6.22"/>
  </r>
  <r>
    <d v="2016-04-10T00:00:00"/>
    <x v="2"/>
    <x v="3"/>
    <x v="76"/>
    <x v="3"/>
    <x v="0"/>
    <x v="3"/>
    <s v="Wilson Jones Clip &amp; Carry Folder Binder Tool for Ring Binders, Clear"/>
    <n v="23.2"/>
    <n v="5"/>
    <n v="8.1199999999999992"/>
  </r>
  <r>
    <d v="2016-04-10T00:00:00"/>
    <x v="2"/>
    <x v="3"/>
    <x v="542"/>
    <x v="3"/>
    <x v="0"/>
    <x v="12"/>
    <s v="3M Replacement Filter for Office Air Cleaner for 20' x 33' Room"/>
    <n v="113.76"/>
    <n v="3"/>
    <n v="44.37"/>
  </r>
  <r>
    <d v="2016-04-10T00:00:00"/>
    <x v="2"/>
    <x v="3"/>
    <x v="542"/>
    <x v="3"/>
    <x v="0"/>
    <x v="2"/>
    <s v="Fellowes Staxonsteel Drawer Files"/>
    <n v="579.51"/>
    <n v="3"/>
    <n v="81.13"/>
  </r>
  <r>
    <d v="2016-04-10T00:00:00"/>
    <x v="2"/>
    <x v="3"/>
    <x v="542"/>
    <x v="3"/>
    <x v="0"/>
    <x v="2"/>
    <s v="Rogers Profile Extra Capacity Storage Tub"/>
    <n v="150.66"/>
    <n v="9"/>
    <n v="6.03"/>
  </r>
  <r>
    <d v="2016-04-10T00:00:00"/>
    <x v="2"/>
    <x v="3"/>
    <x v="542"/>
    <x v="3"/>
    <x v="0"/>
    <x v="3"/>
    <s v="GBC Prepunched Paper, 19-Hole, for Binding Systems, 24-lb"/>
    <n v="48.03"/>
    <n v="4"/>
    <n v="15.61"/>
  </r>
  <r>
    <d v="2016-04-10T00:00:00"/>
    <x v="2"/>
    <x v="3"/>
    <x v="87"/>
    <x v="1"/>
    <x v="0"/>
    <x v="4"/>
    <s v="BIC Brite Liner Grip Highlighters, Assorted, 5/Pack"/>
    <n v="13.57"/>
    <n v="4"/>
    <n v="3.22"/>
  </r>
  <r>
    <d v="2016-04-12T00:00:00"/>
    <x v="2"/>
    <x v="3"/>
    <x v="12"/>
    <x v="6"/>
    <x v="1"/>
    <x v="13"/>
    <s v="KI Adjustable-Height Table"/>
    <n v="343.92"/>
    <n v="4"/>
    <n v="75.66"/>
  </r>
  <r>
    <d v="2016-04-12T00:00:00"/>
    <x v="2"/>
    <x v="3"/>
    <x v="12"/>
    <x v="6"/>
    <x v="0"/>
    <x v="0"/>
    <s v="Xerox 1945"/>
    <n v="40.99"/>
    <n v="1"/>
    <n v="20.09"/>
  </r>
  <r>
    <d v="2016-04-12T00:00:00"/>
    <x v="2"/>
    <x v="3"/>
    <x v="12"/>
    <x v="6"/>
    <x v="0"/>
    <x v="10"/>
    <s v="Globe Weis Peel &amp; Seel First Class Envelopes"/>
    <n v="63.9"/>
    <n v="5"/>
    <n v="28.76"/>
  </r>
  <r>
    <d v="2016-04-12T00:00:00"/>
    <x v="2"/>
    <x v="3"/>
    <x v="443"/>
    <x v="3"/>
    <x v="1"/>
    <x v="5"/>
    <s v="Hon Comfortask Task/Swivel Chairs"/>
    <n v="638.29"/>
    <n v="7"/>
    <n v="-31.91"/>
  </r>
  <r>
    <d v="2016-04-12T00:00:00"/>
    <x v="2"/>
    <x v="3"/>
    <x v="443"/>
    <x v="3"/>
    <x v="0"/>
    <x v="3"/>
    <s v="JM Magazine Binder"/>
    <n v="13.21"/>
    <n v="1"/>
    <n v="4.62"/>
  </r>
  <r>
    <d v="2016-04-12T00:00:00"/>
    <x v="2"/>
    <x v="3"/>
    <x v="80"/>
    <x v="3"/>
    <x v="0"/>
    <x v="0"/>
    <s v="Xerox 206"/>
    <n v="19.440000000000001"/>
    <n v="3"/>
    <n v="9.33"/>
  </r>
  <r>
    <d v="2016-04-12T00:00:00"/>
    <x v="2"/>
    <x v="3"/>
    <x v="80"/>
    <x v="3"/>
    <x v="1"/>
    <x v="5"/>
    <s v="Global Geo Office Task Chair, Gray"/>
    <n v="194.35"/>
    <n v="3"/>
    <n v="-36.44"/>
  </r>
  <r>
    <d v="2016-04-12T00:00:00"/>
    <x v="2"/>
    <x v="3"/>
    <x v="80"/>
    <x v="3"/>
    <x v="0"/>
    <x v="3"/>
    <s v="Aluminum Screw Posts"/>
    <n v="36.619999999999997"/>
    <n v="3"/>
    <n v="13.73"/>
  </r>
  <r>
    <d v="2016-04-12T00:00:00"/>
    <x v="2"/>
    <x v="3"/>
    <x v="559"/>
    <x v="25"/>
    <x v="0"/>
    <x v="2"/>
    <s v="Fellowes Bankers Box Recycled Super Stor/Drawer"/>
    <n v="129.55000000000001"/>
    <n v="3"/>
    <n v="-22.67"/>
  </r>
  <r>
    <d v="2016-04-12T00:00:00"/>
    <x v="2"/>
    <x v="3"/>
    <x v="559"/>
    <x v="25"/>
    <x v="0"/>
    <x v="2"/>
    <s v="Fellowes Bankers Box Staxonsteel Drawer File/Stacking System"/>
    <n v="51.98"/>
    <n v="1"/>
    <n v="-5.2"/>
  </r>
  <r>
    <d v="2016-04-12T00:00:00"/>
    <x v="2"/>
    <x v="3"/>
    <x v="559"/>
    <x v="25"/>
    <x v="0"/>
    <x v="0"/>
    <s v="TOPS &quot;Important Message&quot; Pads, Canary, 4-1/4 x 5-1/2, 50 Sheets per Pad"/>
    <n v="10.27"/>
    <n v="3"/>
    <n v="3.47"/>
  </r>
  <r>
    <d v="2016-04-13T00:00:00"/>
    <x v="2"/>
    <x v="3"/>
    <x v="530"/>
    <x v="3"/>
    <x v="0"/>
    <x v="10"/>
    <s v="Poly String Tie Envelopes"/>
    <n v="6.12"/>
    <n v="3"/>
    <n v="2.88"/>
  </r>
  <r>
    <d v="2016-04-14T00:00:00"/>
    <x v="2"/>
    <x v="3"/>
    <x v="300"/>
    <x v="3"/>
    <x v="1"/>
    <x v="5"/>
    <s v="Bevis Steel Folding Chairs"/>
    <n v="383.8"/>
    <n v="5"/>
    <n v="38.380000000000003"/>
  </r>
  <r>
    <d v="2016-04-14T00:00:00"/>
    <x v="2"/>
    <x v="3"/>
    <x v="388"/>
    <x v="12"/>
    <x v="1"/>
    <x v="5"/>
    <s v="Hon 4070 Series Pagoda Armless Upholstered Stacking Chairs"/>
    <n v="933.54"/>
    <n v="4"/>
    <n v="105.02"/>
  </r>
  <r>
    <d v="2016-04-14T00:00:00"/>
    <x v="2"/>
    <x v="3"/>
    <x v="388"/>
    <x v="12"/>
    <x v="0"/>
    <x v="2"/>
    <s v="Fellowes Personal Hanging Folder Files, Navy"/>
    <n v="42.98"/>
    <n v="4"/>
    <n v="4.3"/>
  </r>
  <r>
    <d v="2016-04-14T00:00:00"/>
    <x v="2"/>
    <x v="3"/>
    <x v="23"/>
    <x v="6"/>
    <x v="0"/>
    <x v="2"/>
    <s v="Acco Perma 4000 Stacking Storage Drawers"/>
    <n v="81.2"/>
    <n v="5"/>
    <n v="12.18"/>
  </r>
  <r>
    <d v="2016-04-14T00:00:00"/>
    <x v="2"/>
    <x v="3"/>
    <x v="747"/>
    <x v="36"/>
    <x v="0"/>
    <x v="3"/>
    <s v="GBC ProClick Spines for 32-Hole Punch"/>
    <n v="25.06"/>
    <n v="2"/>
    <n v="11.78"/>
  </r>
  <r>
    <d v="2016-04-15T00:00:00"/>
    <x v="2"/>
    <x v="3"/>
    <x v="237"/>
    <x v="25"/>
    <x v="0"/>
    <x v="3"/>
    <s v="GBC ProClick 150 Presentation Binding System"/>
    <n v="189.59"/>
    <n v="2"/>
    <n v="-145.35"/>
  </r>
  <r>
    <d v="2016-04-15T00:00:00"/>
    <x v="2"/>
    <x v="3"/>
    <x v="237"/>
    <x v="25"/>
    <x v="2"/>
    <x v="9"/>
    <s v="Imation Secure+ Hardware Encrypted USB 2.0 Flash Drive; 16GB"/>
    <n v="408.74"/>
    <n v="7"/>
    <n v="76.64"/>
  </r>
  <r>
    <d v="2016-04-15T00:00:00"/>
    <x v="2"/>
    <x v="3"/>
    <x v="237"/>
    <x v="25"/>
    <x v="2"/>
    <x v="9"/>
    <s v="Imation Secure+ Hardware Encrypted USB 2.0 Flash Drive; 16GB"/>
    <n v="291.95999999999998"/>
    <n v="5"/>
    <n v="54.74"/>
  </r>
  <r>
    <d v="2016-04-15T00:00:00"/>
    <x v="2"/>
    <x v="3"/>
    <x v="237"/>
    <x v="25"/>
    <x v="0"/>
    <x v="2"/>
    <s v="Woodgrain Magazine Files by Perma"/>
    <n v="4.7699999999999996"/>
    <n v="2"/>
    <n v="-0.77"/>
  </r>
  <r>
    <d v="2016-04-15T00:00:00"/>
    <x v="2"/>
    <x v="3"/>
    <x v="649"/>
    <x v="3"/>
    <x v="1"/>
    <x v="5"/>
    <s v="HON 5400 Series Task Chairs for Big and Tall"/>
    <n v="1121.57"/>
    <n v="2"/>
    <s v="0"/>
  </r>
  <r>
    <d v="2016-04-15T00:00:00"/>
    <x v="2"/>
    <x v="3"/>
    <x v="168"/>
    <x v="0"/>
    <x v="0"/>
    <x v="4"/>
    <s v="Dixon Ticonderoga Erasable Colored Pencil Set, 12-Color"/>
    <n v="33.49"/>
    <n v="7"/>
    <n v="5.86"/>
  </r>
  <r>
    <d v="2016-04-15T00:00:00"/>
    <x v="2"/>
    <x v="3"/>
    <x v="168"/>
    <x v="0"/>
    <x v="0"/>
    <x v="7"/>
    <s v="Ideal Clamps"/>
    <n v="8.0399999999999991"/>
    <n v="5"/>
    <n v="2.91"/>
  </r>
  <r>
    <d v="2016-04-15T00:00:00"/>
    <x v="2"/>
    <x v="3"/>
    <x v="488"/>
    <x v="3"/>
    <x v="0"/>
    <x v="0"/>
    <s v="Xerox 1911"/>
    <n v="143.69999999999999"/>
    <n v="3"/>
    <n v="68.98"/>
  </r>
  <r>
    <d v="2016-04-16T00:00:00"/>
    <x v="2"/>
    <x v="3"/>
    <x v="358"/>
    <x v="4"/>
    <x v="0"/>
    <x v="4"/>
    <s v="Newell 341"/>
    <n v="12.84"/>
    <n v="3"/>
    <n v="3.72"/>
  </r>
  <r>
    <d v="2016-04-16T00:00:00"/>
    <x v="2"/>
    <x v="3"/>
    <x v="183"/>
    <x v="23"/>
    <x v="2"/>
    <x v="15"/>
    <s v="3D Systems Cube Printer, 2nd Generation, Magenta"/>
    <n v="9099.93"/>
    <n v="7"/>
    <n v="2365.98"/>
  </r>
  <r>
    <d v="2016-04-16T00:00:00"/>
    <x v="2"/>
    <x v="3"/>
    <x v="183"/>
    <x v="23"/>
    <x v="1"/>
    <x v="8"/>
    <s v="Stacking Trays by OIC"/>
    <n v="9.9600000000000009"/>
    <n v="2"/>
    <n v="3.29"/>
  </r>
  <r>
    <d v="2016-04-16T00:00:00"/>
    <x v="2"/>
    <x v="3"/>
    <x v="183"/>
    <x v="23"/>
    <x v="0"/>
    <x v="3"/>
    <s v="Wilson Jones Standard D-Ring Binders"/>
    <n v="25.3"/>
    <n v="5"/>
    <n v="11.89"/>
  </r>
  <r>
    <d v="2016-04-16T00:00:00"/>
    <x v="2"/>
    <x v="3"/>
    <x v="240"/>
    <x v="22"/>
    <x v="0"/>
    <x v="14"/>
    <s v="Stiletto Hand Letter Openers"/>
    <n v="28.8"/>
    <n v="3"/>
    <n v="0.86"/>
  </r>
  <r>
    <d v="2016-04-16T00:00:00"/>
    <x v="2"/>
    <x v="3"/>
    <x v="500"/>
    <x v="15"/>
    <x v="2"/>
    <x v="9"/>
    <s v="Memorex Froggy Flash Drive 4 GB"/>
    <n v="35.17"/>
    <n v="4"/>
    <n v="8.35"/>
  </r>
  <r>
    <d v="2016-04-16T00:00:00"/>
    <x v="2"/>
    <x v="3"/>
    <x v="500"/>
    <x v="15"/>
    <x v="0"/>
    <x v="0"/>
    <s v="Standard Line While You Were Out Hardbound Telephone Message Book"/>
    <n v="123.09"/>
    <n v="7"/>
    <s v="40"/>
  </r>
  <r>
    <d v="2016-04-17T00:00:00"/>
    <x v="2"/>
    <x v="3"/>
    <x v="151"/>
    <x v="25"/>
    <x v="2"/>
    <x v="6"/>
    <s v="Motorola L804"/>
    <n v="36.79"/>
    <n v="1"/>
    <n v="4.1399999999999997"/>
  </r>
  <r>
    <d v="2016-04-17T00:00:00"/>
    <x v="2"/>
    <x v="3"/>
    <x v="151"/>
    <x v="25"/>
    <x v="1"/>
    <x v="8"/>
    <s v="GE General Purpose, Extra Long Life, Showcase &amp; Floodlight Incandescent Bulbs"/>
    <n v="18.62"/>
    <n v="8"/>
    <n v="6.29"/>
  </r>
  <r>
    <d v="2016-04-17T00:00:00"/>
    <x v="2"/>
    <x v="3"/>
    <x v="746"/>
    <x v="40"/>
    <x v="0"/>
    <x v="7"/>
    <s v="Advantus Push Pins, Aluminum Head"/>
    <n v="29.05"/>
    <n v="5"/>
    <n v="9.01"/>
  </r>
  <r>
    <d v="2016-04-17T00:00:00"/>
    <x v="2"/>
    <x v="3"/>
    <x v="401"/>
    <x v="3"/>
    <x v="1"/>
    <x v="11"/>
    <s v="Bush Westfield Collection Bookcases, Fully Assembled"/>
    <n v="257.5"/>
    <n v="3"/>
    <n v="24.24"/>
  </r>
  <r>
    <d v="2016-04-17T00:00:00"/>
    <x v="2"/>
    <x v="3"/>
    <x v="345"/>
    <x v="15"/>
    <x v="1"/>
    <x v="8"/>
    <s v="Ultra Door Kickplate, 8&quot;H x 34&quot;W"/>
    <n v="79.12"/>
    <n v="5"/>
    <n v="13.85"/>
  </r>
  <r>
    <d v="2016-04-18T00:00:00"/>
    <x v="2"/>
    <x v="3"/>
    <x v="748"/>
    <x v="1"/>
    <x v="0"/>
    <x v="2"/>
    <s v="Safco Industrial Wire Shelving"/>
    <n v="230.38"/>
    <n v="3"/>
    <n v="-48.95"/>
  </r>
  <r>
    <d v="2016-04-18T00:00:00"/>
    <x v="2"/>
    <x v="3"/>
    <x v="748"/>
    <x v="1"/>
    <x v="0"/>
    <x v="0"/>
    <s v="Adams Telephone Message Books, 5 1/4 x 11"/>
    <n v="9.66"/>
    <n v="2"/>
    <n v="3.26"/>
  </r>
  <r>
    <d v="2016-04-18T00:00:00"/>
    <x v="2"/>
    <x v="3"/>
    <x v="503"/>
    <x v="6"/>
    <x v="0"/>
    <x v="12"/>
    <s v="Eureka The Boss Cordless Rechargeable Stick Vac"/>
    <n v="203.92"/>
    <n v="4"/>
    <n v="55.06"/>
  </r>
  <r>
    <d v="2016-04-18T00:00:00"/>
    <x v="2"/>
    <x v="3"/>
    <x v="503"/>
    <x v="6"/>
    <x v="2"/>
    <x v="6"/>
    <s v="SKILCRAFT Telephone Shoulder Rest, 2&quot; x 6.5&quot; x 2.5&quot;, Black"/>
    <n v="29.56"/>
    <n v="4"/>
    <n v="7.98"/>
  </r>
  <r>
    <d v="2016-04-18T00:00:00"/>
    <x v="2"/>
    <x v="3"/>
    <x v="424"/>
    <x v="0"/>
    <x v="1"/>
    <x v="5"/>
    <s v="Global High-Back Leather Tilter, Burgundy"/>
    <n v="344.37"/>
    <n v="4"/>
    <n v="-93.47"/>
  </r>
  <r>
    <d v="2016-04-18T00:00:00"/>
    <x v="2"/>
    <x v="3"/>
    <x v="424"/>
    <x v="0"/>
    <x v="0"/>
    <x v="2"/>
    <s v="Tennsco 16-Compartment Lockers with Coat Rack"/>
    <n v="1554.94"/>
    <n v="3"/>
    <n v="77.75"/>
  </r>
  <r>
    <d v="2016-04-18T00:00:00"/>
    <x v="2"/>
    <x v="3"/>
    <x v="424"/>
    <x v="0"/>
    <x v="1"/>
    <x v="8"/>
    <s v="Howard Miller 16&quot; Diameter Gallery Wall Clock"/>
    <n v="127.88"/>
    <n v="5"/>
    <n v="-67.14"/>
  </r>
  <r>
    <d v="2016-04-18T00:00:00"/>
    <x v="2"/>
    <x v="3"/>
    <x v="599"/>
    <x v="20"/>
    <x v="0"/>
    <x v="4"/>
    <s v="American Pencil"/>
    <n v="6.99"/>
    <n v="3"/>
    <n v="2.0299999999999998"/>
  </r>
  <r>
    <d v="2016-04-18T00:00:00"/>
    <x v="2"/>
    <x v="3"/>
    <x v="599"/>
    <x v="20"/>
    <x v="0"/>
    <x v="14"/>
    <s v="Acme Design Line 8&quot; Stainless Steel Bent Scissors w/Champagne Handles, 3-1/8&quot; Cut"/>
    <n v="6.84"/>
    <n v="1"/>
    <n v="1.85"/>
  </r>
  <r>
    <d v="2016-04-19T00:00:00"/>
    <x v="2"/>
    <x v="3"/>
    <x v="146"/>
    <x v="10"/>
    <x v="1"/>
    <x v="13"/>
    <s v="Bush Andora Conference Table, Maple/Graphite Gray Finish"/>
    <n v="205.18"/>
    <n v="2"/>
    <n v="-58.13"/>
  </r>
  <r>
    <d v="2016-04-19T00:00:00"/>
    <x v="2"/>
    <x v="3"/>
    <x v="146"/>
    <x v="10"/>
    <x v="0"/>
    <x v="0"/>
    <s v="Xerox 189"/>
    <n v="419.4"/>
    <n v="5"/>
    <n v="146.79"/>
  </r>
  <r>
    <d v="2016-04-19T00:00:00"/>
    <x v="2"/>
    <x v="3"/>
    <x v="117"/>
    <x v="3"/>
    <x v="2"/>
    <x v="6"/>
    <s v="PowerGen Dual USB Car Charger"/>
    <n v="39.96"/>
    <n v="5"/>
    <n v="12.99"/>
  </r>
  <r>
    <d v="2016-04-19T00:00:00"/>
    <x v="2"/>
    <x v="3"/>
    <x v="117"/>
    <x v="3"/>
    <x v="0"/>
    <x v="4"/>
    <s v="Newell 307"/>
    <n v="5.46"/>
    <n v="3"/>
    <n v="1.53"/>
  </r>
  <r>
    <d v="2016-04-19T00:00:00"/>
    <x v="2"/>
    <x v="3"/>
    <x v="117"/>
    <x v="3"/>
    <x v="0"/>
    <x v="4"/>
    <s v="Panasonic KP-4ABK Battery-Operated Pencil Sharpener"/>
    <n v="73.2"/>
    <n v="5"/>
    <n v="21.23"/>
  </r>
  <r>
    <d v="2016-04-19T00:00:00"/>
    <x v="2"/>
    <x v="3"/>
    <x v="117"/>
    <x v="3"/>
    <x v="0"/>
    <x v="3"/>
    <s v="Angle-D Binders with Locking Rings, Label Holders"/>
    <n v="5.84"/>
    <n v="1"/>
    <n v="1.97"/>
  </r>
  <r>
    <d v="2016-04-19T00:00:00"/>
    <x v="2"/>
    <x v="3"/>
    <x v="117"/>
    <x v="3"/>
    <x v="0"/>
    <x v="0"/>
    <s v="Adams Telephone Message Book W/Dividers/Space For Phone Numbers, 5 1/4&quot;X8 1/2&quot;, 200/Messages"/>
    <n v="22.72"/>
    <n v="4"/>
    <n v="10.220000000000001"/>
  </r>
  <r>
    <d v="2016-04-19T00:00:00"/>
    <x v="2"/>
    <x v="3"/>
    <x v="117"/>
    <x v="3"/>
    <x v="0"/>
    <x v="3"/>
    <s v="Avery Binder Labels"/>
    <n v="9.34"/>
    <n v="3"/>
    <n v="3.27"/>
  </r>
  <r>
    <d v="2016-04-19T00:00:00"/>
    <x v="2"/>
    <x v="3"/>
    <x v="111"/>
    <x v="20"/>
    <x v="2"/>
    <x v="6"/>
    <s v="Gear Head AU3700S Headset"/>
    <n v="25.98"/>
    <n v="2"/>
    <n v="0.78"/>
  </r>
  <r>
    <d v="2016-04-19T00:00:00"/>
    <x v="2"/>
    <x v="3"/>
    <x v="111"/>
    <x v="20"/>
    <x v="0"/>
    <x v="4"/>
    <s v="BIC Brite Liner Grip Highlighters"/>
    <n v="3.28"/>
    <n v="2"/>
    <n v="1.48"/>
  </r>
  <r>
    <d v="2016-04-19T00:00:00"/>
    <x v="2"/>
    <x v="3"/>
    <x v="111"/>
    <x v="20"/>
    <x v="0"/>
    <x v="2"/>
    <s v="Space Solutions HD Industrial Steel Shelving."/>
    <n v="459.88"/>
    <n v="4"/>
    <n v="13.8"/>
  </r>
  <r>
    <d v="2016-04-19T00:00:00"/>
    <x v="2"/>
    <x v="3"/>
    <x v="111"/>
    <x v="20"/>
    <x v="0"/>
    <x v="14"/>
    <s v="Acme Kleen Earth Office Shears"/>
    <n v="7.76"/>
    <n v="2"/>
    <n v="2.25"/>
  </r>
  <r>
    <d v="2016-04-19T00:00:00"/>
    <x v="2"/>
    <x v="3"/>
    <x v="111"/>
    <x v="20"/>
    <x v="0"/>
    <x v="4"/>
    <s v="Panasonic KP-380BK Classic Electric Pencil Sharpener"/>
    <n v="71.959999999999994"/>
    <n v="2"/>
    <n v="17.989999999999998"/>
  </r>
  <r>
    <d v="2016-04-19T00:00:00"/>
    <x v="2"/>
    <x v="3"/>
    <x v="111"/>
    <x v="20"/>
    <x v="0"/>
    <x v="14"/>
    <s v="Fiskars Softgrip Scissors"/>
    <n v="54.9"/>
    <n v="5"/>
    <n v="15.37"/>
  </r>
  <r>
    <d v="2016-04-19T00:00:00"/>
    <x v="2"/>
    <x v="3"/>
    <x v="111"/>
    <x v="20"/>
    <x v="0"/>
    <x v="3"/>
    <s v="Wilson Jones Clip &amp; Carry Folder Binder Tool for Ring Binders, Clear"/>
    <n v="9.2799999999999994"/>
    <n v="2"/>
    <n v="3.25"/>
  </r>
  <r>
    <d v="2016-04-21T00:00:00"/>
    <x v="2"/>
    <x v="3"/>
    <x v="457"/>
    <x v="1"/>
    <x v="0"/>
    <x v="2"/>
    <s v="Fellowes Bankers Box Stor/Drawer Steel Plus"/>
    <n v="102.34"/>
    <n v="4"/>
    <n v="-12.79"/>
  </r>
  <r>
    <d v="2016-04-21T00:00:00"/>
    <x v="2"/>
    <x v="3"/>
    <x v="457"/>
    <x v="1"/>
    <x v="0"/>
    <x v="12"/>
    <s v="Kensington 4 Outlet MasterPiece Compact Power Control Center"/>
    <n v="48.79"/>
    <n v="3"/>
    <n v="-126.86"/>
  </r>
  <r>
    <d v="2016-04-21T00:00:00"/>
    <x v="2"/>
    <x v="3"/>
    <x v="457"/>
    <x v="1"/>
    <x v="0"/>
    <x v="3"/>
    <s v="Performers Binder/Pad Holder, Black"/>
    <n v="44.85"/>
    <n v="8"/>
    <n v="-67.27"/>
  </r>
  <r>
    <d v="2016-04-21T00:00:00"/>
    <x v="2"/>
    <x v="3"/>
    <x v="416"/>
    <x v="22"/>
    <x v="0"/>
    <x v="3"/>
    <s v="Round Ring Binders"/>
    <n v="8.32"/>
    <n v="5"/>
    <n v="2.81"/>
  </r>
  <r>
    <d v="2016-04-21T00:00:00"/>
    <x v="2"/>
    <x v="3"/>
    <x v="542"/>
    <x v="37"/>
    <x v="0"/>
    <x v="4"/>
    <s v="Colorific Watercolor Pencils"/>
    <n v="15.48"/>
    <n v="3"/>
    <n v="4.49"/>
  </r>
  <r>
    <d v="2016-04-21T00:00:00"/>
    <x v="2"/>
    <x v="3"/>
    <x v="542"/>
    <x v="37"/>
    <x v="0"/>
    <x v="0"/>
    <s v="Xerox 209"/>
    <n v="51.84"/>
    <n v="8"/>
    <n v="24.88"/>
  </r>
  <r>
    <d v="2016-04-22T00:00:00"/>
    <x v="2"/>
    <x v="3"/>
    <x v="451"/>
    <x v="12"/>
    <x v="1"/>
    <x v="8"/>
    <s v="Eldon Wave Desk Accessories"/>
    <n v="23.56"/>
    <n v="5"/>
    <n v="7.07"/>
  </r>
  <r>
    <d v="2016-04-22T00:00:00"/>
    <x v="2"/>
    <x v="3"/>
    <x v="451"/>
    <x v="12"/>
    <x v="1"/>
    <x v="13"/>
    <s v="Bush Advantage Collection Racetrack Conference Table"/>
    <n v="1272.6300000000001"/>
    <n v="6"/>
    <n v="-814.48"/>
  </r>
  <r>
    <d v="2016-04-22T00:00:00"/>
    <x v="2"/>
    <x v="3"/>
    <x v="451"/>
    <x v="12"/>
    <x v="0"/>
    <x v="3"/>
    <s v="Poly Designer Cover &amp; Back"/>
    <n v="28.49"/>
    <n v="5"/>
    <n v="-20.89"/>
  </r>
  <r>
    <d v="2016-04-22T00:00:00"/>
    <x v="2"/>
    <x v="3"/>
    <x v="451"/>
    <x v="12"/>
    <x v="0"/>
    <x v="14"/>
    <s v="Premier Electric Letter Opener"/>
    <n v="185.38"/>
    <n v="2"/>
    <n v="-34.76"/>
  </r>
  <r>
    <d v="2016-04-22T00:00:00"/>
    <x v="2"/>
    <x v="3"/>
    <x v="451"/>
    <x v="12"/>
    <x v="0"/>
    <x v="12"/>
    <s v="Fellowes Premier Superior Surge Suppressor, 10-Outlet, With Phone and Remote"/>
    <n v="78.27"/>
    <n v="2"/>
    <n v="5.87"/>
  </r>
  <r>
    <d v="2016-04-22T00:00:00"/>
    <x v="2"/>
    <x v="3"/>
    <x v="749"/>
    <x v="24"/>
    <x v="1"/>
    <x v="8"/>
    <s v="Eldon Advantage Chair Mats for Low to Medium Pile Carpets"/>
    <n v="86.62"/>
    <n v="2"/>
    <n v="8.66"/>
  </r>
  <r>
    <d v="2016-04-22T00:00:00"/>
    <x v="2"/>
    <x v="3"/>
    <x v="722"/>
    <x v="1"/>
    <x v="0"/>
    <x v="2"/>
    <s v="Pizazz Global Quick File"/>
    <n v="23.95"/>
    <n v="2"/>
    <n v="2.4"/>
  </r>
  <r>
    <d v="2016-04-22T00:00:00"/>
    <x v="2"/>
    <x v="3"/>
    <x v="194"/>
    <x v="3"/>
    <x v="1"/>
    <x v="8"/>
    <s v="Ultra Door Pull Handle"/>
    <n v="31.56"/>
    <n v="3"/>
    <n v="10.41"/>
  </r>
  <r>
    <d v="2016-04-22T00:00:00"/>
    <x v="2"/>
    <x v="3"/>
    <x v="13"/>
    <x v="20"/>
    <x v="0"/>
    <x v="4"/>
    <s v="Barrel Sharpener"/>
    <n v="32.130000000000003"/>
    <n v="9"/>
    <n v="8.35"/>
  </r>
  <r>
    <d v="2016-04-22T00:00:00"/>
    <x v="2"/>
    <x v="3"/>
    <x v="13"/>
    <x v="20"/>
    <x v="0"/>
    <x v="4"/>
    <s v="Newell 32"/>
    <n v="2.88"/>
    <n v="1"/>
    <n v="0.81"/>
  </r>
  <r>
    <d v="2016-04-23T00:00:00"/>
    <x v="2"/>
    <x v="3"/>
    <x v="271"/>
    <x v="3"/>
    <x v="0"/>
    <x v="3"/>
    <s v="Ibico Laser Imprintable Binding System Covers"/>
    <n v="251.52"/>
    <n v="6"/>
    <n v="81.739999999999995"/>
  </r>
  <r>
    <d v="2016-04-23T00:00:00"/>
    <x v="2"/>
    <x v="3"/>
    <x v="271"/>
    <x v="3"/>
    <x v="2"/>
    <x v="9"/>
    <s v="Logitech Wireless Headset h800"/>
    <n v="99.99"/>
    <n v="1"/>
    <s v="35"/>
  </r>
  <r>
    <d v="2016-04-23T00:00:00"/>
    <x v="2"/>
    <x v="3"/>
    <x v="252"/>
    <x v="25"/>
    <x v="0"/>
    <x v="0"/>
    <s v="Southworth 25% Cotton Linen-Finish Paper &amp; Envelopes"/>
    <n v="36.24"/>
    <n v="5"/>
    <n v="11.33"/>
  </r>
  <r>
    <d v="2016-04-23T00:00:00"/>
    <x v="2"/>
    <x v="3"/>
    <x v="655"/>
    <x v="10"/>
    <x v="0"/>
    <x v="0"/>
    <s v="Embossed Ink Jet Note Cards"/>
    <n v="108.34"/>
    <n v="6"/>
    <n v="37.92"/>
  </r>
  <r>
    <d v="2016-04-23T00:00:00"/>
    <x v="2"/>
    <x v="3"/>
    <x v="655"/>
    <x v="10"/>
    <x v="0"/>
    <x v="2"/>
    <s v="Eldon Fold 'N Roll Cart System"/>
    <n v="55.92"/>
    <n v="5"/>
    <n v="6.29"/>
  </r>
  <r>
    <d v="2016-04-23T00:00:00"/>
    <x v="2"/>
    <x v="3"/>
    <x v="655"/>
    <x v="10"/>
    <x v="0"/>
    <x v="0"/>
    <s v="Xerox 1942"/>
    <n v="78.3"/>
    <n v="2"/>
    <n v="29.36"/>
  </r>
  <r>
    <d v="2016-04-23T00:00:00"/>
    <x v="2"/>
    <x v="3"/>
    <x v="721"/>
    <x v="3"/>
    <x v="0"/>
    <x v="3"/>
    <s v="Recycled Pressboard Report Cover with Reinforced Top Hinge"/>
    <n v="18.09"/>
    <n v="7"/>
    <n v="6.56"/>
  </r>
  <r>
    <d v="2016-04-23T00:00:00"/>
    <x v="2"/>
    <x v="3"/>
    <x v="721"/>
    <x v="3"/>
    <x v="0"/>
    <x v="10"/>
    <s v="Recycled Interoffice Envelopes with String and Button Closure, 10 x 13"/>
    <n v="71.97"/>
    <n v="3"/>
    <n v="35.99"/>
  </r>
  <r>
    <d v="2016-04-24T00:00:00"/>
    <x v="2"/>
    <x v="3"/>
    <x v="683"/>
    <x v="0"/>
    <x v="2"/>
    <x v="9"/>
    <s v="Plantronics S12 Corded Telephone Headset System"/>
    <n v="258.7"/>
    <n v="3"/>
    <n v="64.67"/>
  </r>
  <r>
    <d v="2016-04-24T00:00:00"/>
    <x v="2"/>
    <x v="3"/>
    <x v="304"/>
    <x v="3"/>
    <x v="0"/>
    <x v="3"/>
    <s v="Cardinal Holdit Business Card Pockets"/>
    <n v="3.98"/>
    <n v="1"/>
    <n v="1.39"/>
  </r>
  <r>
    <d v="2016-04-24T00:00:00"/>
    <x v="2"/>
    <x v="3"/>
    <x v="750"/>
    <x v="26"/>
    <x v="0"/>
    <x v="0"/>
    <s v="Xerox 226"/>
    <n v="15.55"/>
    <n v="3"/>
    <n v="5.44"/>
  </r>
  <r>
    <d v="2016-04-24T00:00:00"/>
    <x v="2"/>
    <x v="3"/>
    <x v="750"/>
    <x v="26"/>
    <x v="1"/>
    <x v="5"/>
    <s v="SAFCO Arco Folding Chair"/>
    <n v="1325.76"/>
    <n v="6"/>
    <n v="149.15"/>
  </r>
  <r>
    <d v="2016-04-24T00:00:00"/>
    <x v="2"/>
    <x v="3"/>
    <x v="750"/>
    <x v="26"/>
    <x v="0"/>
    <x v="3"/>
    <s v="Wilson Jones Impact Binders"/>
    <n v="3.11"/>
    <n v="2"/>
    <n v="-2.1800000000000002"/>
  </r>
  <r>
    <d v="2016-04-25T00:00:00"/>
    <x v="2"/>
    <x v="3"/>
    <x v="315"/>
    <x v="2"/>
    <x v="2"/>
    <x v="6"/>
    <s v="AT&amp;T 841000 Phone"/>
    <n v="82.8"/>
    <n v="2"/>
    <n v="-20.7"/>
  </r>
  <r>
    <d v="2016-04-25T00:00:00"/>
    <x v="2"/>
    <x v="3"/>
    <x v="315"/>
    <x v="2"/>
    <x v="0"/>
    <x v="3"/>
    <s v="Ibico Recycled Grain-Textured Covers"/>
    <n v="20.72"/>
    <n v="2"/>
    <n v="-13.82"/>
  </r>
  <r>
    <d v="2016-04-25T00:00:00"/>
    <x v="2"/>
    <x v="3"/>
    <x v="315"/>
    <x v="2"/>
    <x v="0"/>
    <x v="3"/>
    <s v="Wilson Jones Custom Binder Spines &amp; Labels"/>
    <n v="4.9000000000000004"/>
    <n v="3"/>
    <n v="-3.43"/>
  </r>
  <r>
    <d v="2016-04-26T00:00:00"/>
    <x v="2"/>
    <x v="3"/>
    <x v="524"/>
    <x v="20"/>
    <x v="1"/>
    <x v="5"/>
    <s v="Office Star - Mid Back Dual function Ergonomic High Back Chair with 2-Way Adjustable Arms"/>
    <n v="434.65"/>
    <n v="3"/>
    <n v="62.78"/>
  </r>
  <r>
    <d v="2016-04-28T00:00:00"/>
    <x v="2"/>
    <x v="3"/>
    <x v="555"/>
    <x v="0"/>
    <x v="2"/>
    <x v="6"/>
    <s v="Nortel Meridian M3904 Professional Digital phone"/>
    <n v="369.58"/>
    <n v="3"/>
    <n v="41.58"/>
  </r>
  <r>
    <d v="2016-04-28T00:00:00"/>
    <x v="2"/>
    <x v="3"/>
    <x v="555"/>
    <x v="0"/>
    <x v="0"/>
    <x v="1"/>
    <s v="Avery 493"/>
    <n v="15.71"/>
    <n v="4"/>
    <n v="5.7"/>
  </r>
  <r>
    <d v="2016-04-28T00:00:00"/>
    <x v="2"/>
    <x v="3"/>
    <x v="200"/>
    <x v="26"/>
    <x v="0"/>
    <x v="0"/>
    <s v="Xerox 1881"/>
    <n v="29.47"/>
    <n v="3"/>
    <n v="9.9499999999999993"/>
  </r>
  <r>
    <d v="2016-04-28T00:00:00"/>
    <x v="2"/>
    <x v="3"/>
    <x v="731"/>
    <x v="3"/>
    <x v="1"/>
    <x v="5"/>
    <s v="Global Stack Chair without Arms, Black"/>
    <n v="41.57"/>
    <n v="2"/>
    <n v="2.6"/>
  </r>
  <r>
    <d v="2016-04-28T00:00:00"/>
    <x v="2"/>
    <x v="3"/>
    <x v="751"/>
    <x v="1"/>
    <x v="1"/>
    <x v="8"/>
    <s v="Eldon Delta Triangular Chair Mat, 52&quot; x 58&quot;, Clear"/>
    <n v="30.34"/>
    <n v="2"/>
    <n v="-31.86"/>
  </r>
  <r>
    <d v="2016-04-30T00:00:00"/>
    <x v="2"/>
    <x v="3"/>
    <x v="154"/>
    <x v="20"/>
    <x v="0"/>
    <x v="3"/>
    <s v="Tuff Stuff Recycled Round Ring Binders"/>
    <n v="7.71"/>
    <n v="2"/>
    <n v="2.8"/>
  </r>
  <r>
    <d v="2016-04-30T00:00:00"/>
    <x v="2"/>
    <x v="3"/>
    <x v="151"/>
    <x v="0"/>
    <x v="1"/>
    <x v="8"/>
    <s v="Flat Face Poster Frame"/>
    <n v="22.61"/>
    <n v="3"/>
    <n v="-10.17"/>
  </r>
  <r>
    <d v="2016-04-30T00:00:00"/>
    <x v="2"/>
    <x v="3"/>
    <x v="687"/>
    <x v="12"/>
    <x v="1"/>
    <x v="8"/>
    <s v="12-1/2 Diameter Round Wall Clock"/>
    <n v="111.89"/>
    <n v="7"/>
    <n v="22.38"/>
  </r>
  <r>
    <d v="2016-05-01T00:00:00"/>
    <x v="2"/>
    <x v="4"/>
    <x v="221"/>
    <x v="15"/>
    <x v="0"/>
    <x v="1"/>
    <s v="Avery 499"/>
    <n v="3.98"/>
    <n v="1"/>
    <n v="1.29"/>
  </r>
  <r>
    <d v="2016-05-01T00:00:00"/>
    <x v="2"/>
    <x v="4"/>
    <x v="221"/>
    <x v="15"/>
    <x v="1"/>
    <x v="13"/>
    <s v="Bevis 44 x 96 Conference Tables"/>
    <n v="370.62"/>
    <n v="3"/>
    <n v="-142.07"/>
  </r>
  <r>
    <d v="2016-05-01T00:00:00"/>
    <x v="2"/>
    <x v="4"/>
    <x v="221"/>
    <x v="15"/>
    <x v="0"/>
    <x v="3"/>
    <s v="Newell 3-Hole Punched Plastic Slotted Magazine Holders for Binders"/>
    <n v="2.74"/>
    <n v="2"/>
    <n v="-2.0099999999999998"/>
  </r>
  <r>
    <d v="2016-05-01T00:00:00"/>
    <x v="2"/>
    <x v="4"/>
    <x v="752"/>
    <x v="13"/>
    <x v="0"/>
    <x v="0"/>
    <s v="Xerox 1914"/>
    <n v="109.92"/>
    <n v="2"/>
    <n v="53.86"/>
  </r>
  <r>
    <d v="2016-05-01T00:00:00"/>
    <x v="2"/>
    <x v="4"/>
    <x v="752"/>
    <x v="13"/>
    <x v="0"/>
    <x v="0"/>
    <s v="Xerox 1994"/>
    <n v="19.440000000000001"/>
    <n v="3"/>
    <n v="9.33"/>
  </r>
  <r>
    <d v="2016-05-01T00:00:00"/>
    <x v="2"/>
    <x v="4"/>
    <x v="752"/>
    <x v="13"/>
    <x v="0"/>
    <x v="4"/>
    <s v="DIXON Ticonderoga Erasable Checking Pencils"/>
    <n v="11.16"/>
    <n v="2"/>
    <n v="4.3499999999999996"/>
  </r>
  <r>
    <d v="2016-05-02T00:00:00"/>
    <x v="2"/>
    <x v="4"/>
    <x v="741"/>
    <x v="0"/>
    <x v="0"/>
    <x v="4"/>
    <s v="Panasonic KP-380BK Classic Electric Pencil Sharpener"/>
    <n v="86.35"/>
    <n v="3"/>
    <n v="5.4"/>
  </r>
  <r>
    <d v="2016-05-02T00:00:00"/>
    <x v="2"/>
    <x v="4"/>
    <x v="204"/>
    <x v="20"/>
    <x v="0"/>
    <x v="2"/>
    <s v="Super Decoflex Portable Personal File"/>
    <n v="44.94"/>
    <n v="3"/>
    <n v="12.58"/>
  </r>
  <r>
    <d v="2016-05-02T00:00:00"/>
    <x v="2"/>
    <x v="4"/>
    <x v="204"/>
    <x v="20"/>
    <x v="0"/>
    <x v="3"/>
    <s v="Poly Designer Cover &amp; Back"/>
    <n v="45.58"/>
    <n v="3"/>
    <n v="15.95"/>
  </r>
  <r>
    <d v="2016-05-02T00:00:00"/>
    <x v="2"/>
    <x v="4"/>
    <x v="275"/>
    <x v="25"/>
    <x v="1"/>
    <x v="5"/>
    <s v="Global Stack Chair without Arms, Black"/>
    <n v="187.06"/>
    <n v="9"/>
    <n v="11.69"/>
  </r>
  <r>
    <d v="2016-05-02T00:00:00"/>
    <x v="2"/>
    <x v="4"/>
    <x v="423"/>
    <x v="0"/>
    <x v="0"/>
    <x v="2"/>
    <s v="Akro Stacking Bins"/>
    <n v="18.940000000000001"/>
    <n v="3"/>
    <n v="-3.79"/>
  </r>
  <r>
    <d v="2016-05-02T00:00:00"/>
    <x v="2"/>
    <x v="4"/>
    <x v="423"/>
    <x v="0"/>
    <x v="0"/>
    <x v="2"/>
    <s v="Sterilite Show Offs Storage Containers"/>
    <n v="12.67"/>
    <n v="3"/>
    <n v="-3.17"/>
  </r>
  <r>
    <d v="2016-05-02T00:00:00"/>
    <x v="2"/>
    <x v="4"/>
    <x v="423"/>
    <x v="0"/>
    <x v="0"/>
    <x v="1"/>
    <s v="Avery 502"/>
    <n v="5.04"/>
    <n v="2"/>
    <n v="1.76"/>
  </r>
  <r>
    <d v="2016-05-02T00:00:00"/>
    <x v="2"/>
    <x v="4"/>
    <x v="245"/>
    <x v="0"/>
    <x v="1"/>
    <x v="5"/>
    <s v="Office Star - Contemporary Task Swivel chair with Loop Arms, Charcoal"/>
    <n v="366.74"/>
    <n v="4"/>
    <n v="-110.02"/>
  </r>
  <r>
    <d v="2016-05-02T00:00:00"/>
    <x v="2"/>
    <x v="4"/>
    <x v="150"/>
    <x v="20"/>
    <x v="1"/>
    <x v="8"/>
    <s v="Eldon 200 Class Desk Accessories"/>
    <n v="12.56"/>
    <n v="2"/>
    <n v="4.0199999999999996"/>
  </r>
  <r>
    <d v="2016-05-02T00:00:00"/>
    <x v="2"/>
    <x v="4"/>
    <x v="150"/>
    <x v="20"/>
    <x v="0"/>
    <x v="3"/>
    <s v="Vinyl Sectional Post Binders"/>
    <n v="90.48"/>
    <n v="3"/>
    <n v="33.93"/>
  </r>
  <r>
    <d v="2016-05-02T00:00:00"/>
    <x v="2"/>
    <x v="4"/>
    <x v="150"/>
    <x v="20"/>
    <x v="0"/>
    <x v="0"/>
    <s v="Southworth Parchment Paper &amp; Envelopes"/>
    <n v="13.08"/>
    <n v="2"/>
    <n v="6.02"/>
  </r>
  <r>
    <d v="2016-05-02T00:00:00"/>
    <x v="2"/>
    <x v="4"/>
    <x v="150"/>
    <x v="20"/>
    <x v="1"/>
    <x v="8"/>
    <s v="Howard Miller 13&quot; Diameter Pewter Finish Round Wall Clock"/>
    <n v="214.7"/>
    <n v="5"/>
    <n v="83.73"/>
  </r>
  <r>
    <d v="2016-05-03T00:00:00"/>
    <x v="2"/>
    <x v="4"/>
    <x v="710"/>
    <x v="1"/>
    <x v="0"/>
    <x v="3"/>
    <s v="Heavy-Duty E-Z-D Binders"/>
    <n v="2.1800000000000002"/>
    <n v="1"/>
    <n v="-3.6"/>
  </r>
  <r>
    <d v="2016-05-03T00:00:00"/>
    <x v="2"/>
    <x v="4"/>
    <x v="710"/>
    <x v="1"/>
    <x v="0"/>
    <x v="4"/>
    <s v="Newell 316"/>
    <n v="27.38"/>
    <n v="7"/>
    <n v="2.74"/>
  </r>
  <r>
    <d v="2016-05-03T00:00:00"/>
    <x v="2"/>
    <x v="4"/>
    <x v="710"/>
    <x v="1"/>
    <x v="0"/>
    <x v="12"/>
    <s v="Acco Smartsocket Color-Coded Six-Outlet AC Adapter Model Surge Protectors"/>
    <n v="26.41"/>
    <n v="3"/>
    <n v="-71.3"/>
  </r>
  <r>
    <d v="2016-05-03T00:00:00"/>
    <x v="2"/>
    <x v="4"/>
    <x v="753"/>
    <x v="10"/>
    <x v="2"/>
    <x v="9"/>
    <s v="Imation 16GB Mini TravelDrive USB 2.0 Flash Drive"/>
    <n v="132.52000000000001"/>
    <n v="5"/>
    <n v="34.79"/>
  </r>
  <r>
    <d v="2016-05-03T00:00:00"/>
    <x v="2"/>
    <x v="4"/>
    <x v="753"/>
    <x v="10"/>
    <x v="0"/>
    <x v="2"/>
    <s v="Tennsco Industrial Shelving"/>
    <n v="195.64"/>
    <n v="5"/>
    <n v="-44.02"/>
  </r>
  <r>
    <d v="2016-05-03T00:00:00"/>
    <x v="2"/>
    <x v="4"/>
    <x v="753"/>
    <x v="10"/>
    <x v="1"/>
    <x v="8"/>
    <s v="Computer Room Manger, 14&quot;"/>
    <n v="51.97"/>
    <n v="2"/>
    <n v="10.39"/>
  </r>
  <r>
    <d v="2016-05-03T00:00:00"/>
    <x v="2"/>
    <x v="4"/>
    <x v="753"/>
    <x v="10"/>
    <x v="2"/>
    <x v="9"/>
    <s v="Logitech VX Revolution Cordless Laser Mouse for Notebooks (Black)"/>
    <n v="431.98"/>
    <n v="3"/>
    <n v="-75.599999999999994"/>
  </r>
  <r>
    <d v="2016-05-03T00:00:00"/>
    <x v="2"/>
    <x v="4"/>
    <x v="753"/>
    <x v="10"/>
    <x v="2"/>
    <x v="15"/>
    <s v="Cisco 8961 IP Phone Charcoal"/>
    <n v="224.94"/>
    <n v="3"/>
    <n v="-164.95"/>
  </r>
  <r>
    <d v="2016-05-03T00:00:00"/>
    <x v="2"/>
    <x v="4"/>
    <x v="753"/>
    <x v="10"/>
    <x v="0"/>
    <x v="1"/>
    <s v="Avery 496"/>
    <s v="6"/>
    <n v="2"/>
    <n v="2.1"/>
  </r>
  <r>
    <d v="2016-05-05T00:00:00"/>
    <x v="2"/>
    <x v="4"/>
    <x v="11"/>
    <x v="5"/>
    <x v="0"/>
    <x v="0"/>
    <s v="Xerox 1909"/>
    <n v="79.14"/>
    <n v="3"/>
    <n v="36.4"/>
  </r>
  <r>
    <d v="2016-05-05T00:00:00"/>
    <x v="2"/>
    <x v="4"/>
    <x v="225"/>
    <x v="15"/>
    <x v="0"/>
    <x v="0"/>
    <s v="Xerox 1965"/>
    <n v="14.35"/>
    <n v="3"/>
    <n v="5.2"/>
  </r>
  <r>
    <d v="2016-05-05T00:00:00"/>
    <x v="2"/>
    <x v="4"/>
    <x v="429"/>
    <x v="3"/>
    <x v="0"/>
    <x v="2"/>
    <s v="Perma STOR-ALL Hanging File Box, 13 1/8&quot;W x 12 1/4&quot;D x 10 1/2&quot;H"/>
    <n v="5.98"/>
    <n v="1"/>
    <n v="1.02"/>
  </r>
  <r>
    <d v="2016-05-05T00:00:00"/>
    <x v="2"/>
    <x v="4"/>
    <x v="429"/>
    <x v="3"/>
    <x v="2"/>
    <x v="6"/>
    <s v="Cisco Small Business SPA 502G VoIP phone"/>
    <n v="246.17"/>
    <n v="3"/>
    <n v="21.54"/>
  </r>
  <r>
    <d v="2016-05-05T00:00:00"/>
    <x v="2"/>
    <x v="4"/>
    <x v="406"/>
    <x v="3"/>
    <x v="0"/>
    <x v="3"/>
    <s v="Computer Printout Index Tabs"/>
    <n v="6.72"/>
    <n v="5"/>
    <n v="2.35"/>
  </r>
  <r>
    <d v="2016-05-05T00:00:00"/>
    <x v="2"/>
    <x v="4"/>
    <x v="406"/>
    <x v="3"/>
    <x v="1"/>
    <x v="13"/>
    <s v="Bevis 36 x 72 Conference Tables"/>
    <n v="298.77999999999997"/>
    <n v="3"/>
    <n v="7.47"/>
  </r>
  <r>
    <d v="2016-05-05T00:00:00"/>
    <x v="2"/>
    <x v="4"/>
    <x v="368"/>
    <x v="15"/>
    <x v="1"/>
    <x v="8"/>
    <s v="Eldon Image Series Desk Accessories, Burgundy"/>
    <n v="16.72"/>
    <n v="5"/>
    <n v="3.34"/>
  </r>
  <r>
    <d v="2016-05-05T00:00:00"/>
    <x v="2"/>
    <x v="4"/>
    <x v="596"/>
    <x v="3"/>
    <x v="1"/>
    <x v="13"/>
    <s v="Hon 61000 Series Interactive Training Tables"/>
    <n v="71.09"/>
    <n v="2"/>
    <n v="-1.78"/>
  </r>
  <r>
    <d v="2016-05-05T00:00:00"/>
    <x v="2"/>
    <x v="4"/>
    <x v="754"/>
    <x v="17"/>
    <x v="1"/>
    <x v="13"/>
    <s v="Global Adaptabilities Conference Tables"/>
    <n v="1685.88"/>
    <n v="6"/>
    <n v="320.32"/>
  </r>
  <r>
    <d v="2016-05-05T00:00:00"/>
    <x v="2"/>
    <x v="4"/>
    <x v="754"/>
    <x v="17"/>
    <x v="0"/>
    <x v="3"/>
    <s v="Avery Poly Binder Pockets"/>
    <n v="5.73"/>
    <n v="2"/>
    <s v="2"/>
  </r>
  <r>
    <d v="2016-05-05T00:00:00"/>
    <x v="2"/>
    <x v="4"/>
    <x v="81"/>
    <x v="16"/>
    <x v="0"/>
    <x v="0"/>
    <s v="Snap-A-Way Black Print Carbonless Speed Message, No Reply Area, Duplicate"/>
    <n v="93.25"/>
    <n v="4"/>
    <n v="31.47"/>
  </r>
  <r>
    <d v="2016-05-05T00:00:00"/>
    <x v="2"/>
    <x v="4"/>
    <x v="81"/>
    <x v="16"/>
    <x v="2"/>
    <x v="6"/>
    <s v="Avaya 4621SW VoIP phone"/>
    <n v="177.48"/>
    <n v="3"/>
    <n v="19.97"/>
  </r>
  <r>
    <d v="2016-05-06T00:00:00"/>
    <x v="2"/>
    <x v="4"/>
    <x v="671"/>
    <x v="10"/>
    <x v="0"/>
    <x v="7"/>
    <s v="Advantus T-Pin Paper Clips"/>
    <n v="7.22"/>
    <n v="2"/>
    <n v="1.71"/>
  </r>
  <r>
    <d v="2016-05-06T00:00:00"/>
    <x v="2"/>
    <x v="4"/>
    <x v="671"/>
    <x v="10"/>
    <x v="0"/>
    <x v="0"/>
    <s v="Xerox 1951"/>
    <n v="49.57"/>
    <n v="2"/>
    <n v="15.49"/>
  </r>
  <r>
    <d v="2016-05-06T00:00:00"/>
    <x v="2"/>
    <x v="4"/>
    <x v="671"/>
    <x v="10"/>
    <x v="1"/>
    <x v="8"/>
    <s v="DAX Solid Wood Frames"/>
    <n v="54.71"/>
    <n v="7"/>
    <n v="11.63"/>
  </r>
  <r>
    <d v="2016-05-06T00:00:00"/>
    <x v="2"/>
    <x v="4"/>
    <x v="721"/>
    <x v="1"/>
    <x v="0"/>
    <x v="3"/>
    <s v="Insertable Tab Post Binder Dividers"/>
    <n v="3.21"/>
    <n v="2"/>
    <n v="-5.29"/>
  </r>
  <r>
    <d v="2016-05-06T00:00:00"/>
    <x v="2"/>
    <x v="4"/>
    <x v="721"/>
    <x v="1"/>
    <x v="2"/>
    <x v="9"/>
    <s v="Logitech Desktop MK120 Mouse and keyboard Combo"/>
    <n v="26.18"/>
    <n v="2"/>
    <n v="-3.27"/>
  </r>
  <r>
    <d v="2016-05-06T00:00:00"/>
    <x v="2"/>
    <x v="4"/>
    <x v="671"/>
    <x v="24"/>
    <x v="0"/>
    <x v="12"/>
    <s v="Belkin 5 Outlet SurgeMaster Power Centers"/>
    <n v="54.48"/>
    <n v="1"/>
    <n v="15.25"/>
  </r>
  <r>
    <d v="2016-05-06T00:00:00"/>
    <x v="2"/>
    <x v="4"/>
    <x v="344"/>
    <x v="3"/>
    <x v="1"/>
    <x v="8"/>
    <s v="Executive Impressions 8-1/2&quot; Career Panel/Partition Cubicle Clock"/>
    <n v="41.6"/>
    <n v="4"/>
    <n v="14.14"/>
  </r>
  <r>
    <d v="2016-05-07T00:00:00"/>
    <x v="2"/>
    <x v="4"/>
    <x v="740"/>
    <x v="20"/>
    <x v="0"/>
    <x v="3"/>
    <s v="GBC Twin Loop Wire Binding Elements, 9/16&quot; Spine, Black"/>
    <n v="85.23"/>
    <n v="7"/>
    <n v="30.9"/>
  </r>
  <r>
    <d v="2016-05-07T00:00:00"/>
    <x v="2"/>
    <x v="4"/>
    <x v="740"/>
    <x v="20"/>
    <x v="0"/>
    <x v="1"/>
    <s v="Alphabetical Labels for Top Tab Filing"/>
    <n v="44.4"/>
    <n v="3"/>
    <n v="22.2"/>
  </r>
  <r>
    <d v="2016-05-07T00:00:00"/>
    <x v="2"/>
    <x v="4"/>
    <x v="740"/>
    <x v="20"/>
    <x v="1"/>
    <x v="5"/>
    <s v="Hon Mobius Operator's Chair"/>
    <n v="442.76"/>
    <n v="4"/>
    <n v="59.04"/>
  </r>
  <r>
    <d v="2016-05-07T00:00:00"/>
    <x v="2"/>
    <x v="4"/>
    <x v="740"/>
    <x v="20"/>
    <x v="2"/>
    <x v="15"/>
    <s v="Bady BDG101FRU Card Printer"/>
    <n v="3999.95"/>
    <n v="5"/>
    <n v="1159.99"/>
  </r>
  <r>
    <d v="2016-05-07T00:00:00"/>
    <x v="2"/>
    <x v="4"/>
    <x v="740"/>
    <x v="20"/>
    <x v="2"/>
    <x v="9"/>
    <s v="SanDisk Ultra 64 GB MicroSDHC Class 10 Memory Card"/>
    <n v="199.95"/>
    <n v="5"/>
    <n v="21.99"/>
  </r>
  <r>
    <d v="2016-05-07T00:00:00"/>
    <x v="2"/>
    <x v="4"/>
    <x v="740"/>
    <x v="20"/>
    <x v="1"/>
    <x v="8"/>
    <s v="Staple-based wall hangings"/>
    <n v="63.68"/>
    <n v="8"/>
    <n v="28.02"/>
  </r>
  <r>
    <d v="2016-05-08T00:00:00"/>
    <x v="2"/>
    <x v="4"/>
    <x v="169"/>
    <x v="7"/>
    <x v="1"/>
    <x v="8"/>
    <s v="Tenex 46&quot; x 60&quot; Computer Anti-Static Chairmat, Rectangular Shaped"/>
    <n v="211.96"/>
    <n v="2"/>
    <n v="42.39"/>
  </r>
  <r>
    <d v="2016-05-08T00:00:00"/>
    <x v="2"/>
    <x v="4"/>
    <x v="68"/>
    <x v="10"/>
    <x v="0"/>
    <x v="2"/>
    <s v="Smead Adjustable Mobile File Trolley with Lockable Top"/>
    <n v="1006.06"/>
    <n v="3"/>
    <n v="88.03"/>
  </r>
  <r>
    <d v="2016-05-08T00:00:00"/>
    <x v="2"/>
    <x v="4"/>
    <x v="68"/>
    <x v="10"/>
    <x v="0"/>
    <x v="0"/>
    <s v="Xerox 1898"/>
    <n v="10.69"/>
    <n v="2"/>
    <n v="3.74"/>
  </r>
  <r>
    <d v="2016-05-08T00:00:00"/>
    <x v="2"/>
    <x v="4"/>
    <x v="68"/>
    <x v="10"/>
    <x v="0"/>
    <x v="0"/>
    <s v="Xerox 222"/>
    <n v="10.37"/>
    <n v="2"/>
    <n v="3.63"/>
  </r>
  <r>
    <d v="2016-05-08T00:00:00"/>
    <x v="2"/>
    <x v="4"/>
    <x v="68"/>
    <x v="10"/>
    <x v="0"/>
    <x v="2"/>
    <s v="Hanging Personal Folder File"/>
    <n v="25.12"/>
    <n v="2"/>
    <n v="1.57"/>
  </r>
  <r>
    <d v="2016-05-08T00:00:00"/>
    <x v="2"/>
    <x v="4"/>
    <x v="68"/>
    <x v="10"/>
    <x v="2"/>
    <x v="9"/>
    <s v="SanDisk Cruzer 64 GB USB Flash Drive"/>
    <n v="58.11"/>
    <n v="2"/>
    <n v="7.26"/>
  </r>
  <r>
    <d v="2016-05-08T00:00:00"/>
    <x v="2"/>
    <x v="4"/>
    <x v="335"/>
    <x v="3"/>
    <x v="0"/>
    <x v="0"/>
    <s v="Xerox 1920"/>
    <n v="17.940000000000001"/>
    <n v="3"/>
    <n v="8.07"/>
  </r>
  <r>
    <d v="2016-05-09T00:00:00"/>
    <x v="2"/>
    <x v="4"/>
    <x v="331"/>
    <x v="22"/>
    <x v="2"/>
    <x v="9"/>
    <s v="Sony Micro Vault Click 8 GB USB 2.0 Flash Drive"/>
    <n v="93.98"/>
    <n v="2"/>
    <n v="13.16"/>
  </r>
  <r>
    <d v="2016-05-09T00:00:00"/>
    <x v="2"/>
    <x v="4"/>
    <x v="621"/>
    <x v="2"/>
    <x v="0"/>
    <x v="10"/>
    <s v="Staple envelope"/>
    <n v="9.34"/>
    <n v="1"/>
    <n v="3.5"/>
  </r>
  <r>
    <d v="2016-05-09T00:00:00"/>
    <x v="2"/>
    <x v="4"/>
    <x v="621"/>
    <x v="2"/>
    <x v="0"/>
    <x v="4"/>
    <s v="Newell 319"/>
    <n v="79.36"/>
    <n v="5"/>
    <n v="9.92"/>
  </r>
  <r>
    <d v="2016-05-09T00:00:00"/>
    <x v="2"/>
    <x v="4"/>
    <x v="152"/>
    <x v="20"/>
    <x v="0"/>
    <x v="4"/>
    <s v="Sanford Pocket Accent Highlighters"/>
    <s v="8"/>
    <n v="5"/>
    <n v="3.44"/>
  </r>
  <r>
    <d v="2016-05-09T00:00:00"/>
    <x v="2"/>
    <x v="4"/>
    <x v="332"/>
    <x v="3"/>
    <x v="0"/>
    <x v="0"/>
    <s v="TOPS Money Receipt Book, Consecutively Numbered in Red,"/>
    <n v="32.04"/>
    <n v="4"/>
    <n v="14.42"/>
  </r>
  <r>
    <d v="2016-05-09T00:00:00"/>
    <x v="2"/>
    <x v="4"/>
    <x v="2"/>
    <x v="0"/>
    <x v="2"/>
    <x v="6"/>
    <s v="I Need's 3d Hello Kitty Hybrid Silicone Case Cover for HTC One X 4g with 3d Hello Kitty Stylus Pen Green/pink"/>
    <n v="19.14"/>
    <n v="2"/>
    <n v="1.91"/>
  </r>
  <r>
    <d v="2016-05-09T00:00:00"/>
    <x v="2"/>
    <x v="4"/>
    <x v="433"/>
    <x v="6"/>
    <x v="0"/>
    <x v="4"/>
    <s v="4009 Highlighters by Sanford"/>
    <n v="27.86"/>
    <n v="7"/>
    <n v="9.19"/>
  </r>
  <r>
    <d v="2016-05-09T00:00:00"/>
    <x v="2"/>
    <x v="4"/>
    <x v="755"/>
    <x v="0"/>
    <x v="0"/>
    <x v="2"/>
    <s v="Hot File 7-Pocket, Floor Stand"/>
    <n v="856.66"/>
    <n v="6"/>
    <n v="107.08"/>
  </r>
  <r>
    <d v="2016-05-09T00:00:00"/>
    <x v="2"/>
    <x v="4"/>
    <x v="755"/>
    <x v="0"/>
    <x v="0"/>
    <x v="3"/>
    <s v="Ibico Standard Transparent Covers"/>
    <n v="13.18"/>
    <n v="4"/>
    <n v="-20.440000000000001"/>
  </r>
  <r>
    <d v="2016-05-09T00:00:00"/>
    <x v="2"/>
    <x v="4"/>
    <x v="755"/>
    <x v="0"/>
    <x v="0"/>
    <x v="12"/>
    <s v="Euro Pro Shark Stick Mini Vacuum"/>
    <n v="48.78"/>
    <n v="4"/>
    <n v="-131.72"/>
  </r>
  <r>
    <d v="2016-05-09T00:00:00"/>
    <x v="2"/>
    <x v="4"/>
    <x v="755"/>
    <x v="0"/>
    <x v="0"/>
    <x v="0"/>
    <s v="Xerox 1911"/>
    <n v="76.64"/>
    <n v="2"/>
    <n v="26.82"/>
  </r>
  <r>
    <d v="2016-05-09T00:00:00"/>
    <x v="2"/>
    <x v="4"/>
    <x v="755"/>
    <x v="0"/>
    <x v="0"/>
    <x v="3"/>
    <s v="GBC VeloBind Cover Sets"/>
    <n v="18.53"/>
    <n v="6"/>
    <n v="-27.79"/>
  </r>
  <r>
    <d v="2016-05-10T00:00:00"/>
    <x v="2"/>
    <x v="4"/>
    <x v="310"/>
    <x v="22"/>
    <x v="0"/>
    <x v="0"/>
    <s v="Xerox 1965"/>
    <n v="11.96"/>
    <n v="2"/>
    <n v="5.86"/>
  </r>
  <r>
    <d v="2016-05-10T00:00:00"/>
    <x v="2"/>
    <x v="4"/>
    <x v="431"/>
    <x v="2"/>
    <x v="2"/>
    <x v="6"/>
    <s v="ClearOne CHATAttach 160 - speaker phone"/>
    <n v="743.99"/>
    <n v="2"/>
    <s v="-124"/>
  </r>
  <r>
    <d v="2016-05-10T00:00:00"/>
    <x v="2"/>
    <x v="4"/>
    <x v="344"/>
    <x v="1"/>
    <x v="0"/>
    <x v="10"/>
    <s v="Grip Seal Envelopes"/>
    <n v="7.07"/>
    <n v="2"/>
    <n v="2.39"/>
  </r>
  <r>
    <d v="2016-05-11T00:00:00"/>
    <x v="2"/>
    <x v="4"/>
    <x v="207"/>
    <x v="3"/>
    <x v="0"/>
    <x v="0"/>
    <s v="Xerox 1920"/>
    <n v="5.98"/>
    <n v="1"/>
    <n v="2.69"/>
  </r>
  <r>
    <d v="2016-05-12T00:00:00"/>
    <x v="2"/>
    <x v="4"/>
    <x v="422"/>
    <x v="6"/>
    <x v="0"/>
    <x v="4"/>
    <s v="Rogers Handheld Barrel Pencil Sharpener"/>
    <n v="10.96"/>
    <n v="4"/>
    <n v="2.96"/>
  </r>
  <r>
    <d v="2016-05-12T00:00:00"/>
    <x v="2"/>
    <x v="4"/>
    <x v="76"/>
    <x v="2"/>
    <x v="0"/>
    <x v="2"/>
    <s v="Belkin 19&quot; Vented Equipment Shelf, Black"/>
    <n v="82.37"/>
    <n v="2"/>
    <n v="-19.559999999999999"/>
  </r>
  <r>
    <d v="2016-05-12T00:00:00"/>
    <x v="2"/>
    <x v="4"/>
    <x v="747"/>
    <x v="22"/>
    <x v="0"/>
    <x v="10"/>
    <s v="Manila Recycled Extra-Heavyweight Clasp Envelopes, 6&quot; x 9&quot;"/>
    <n v="54.9"/>
    <n v="5"/>
    <n v="26.9"/>
  </r>
  <r>
    <d v="2016-05-12T00:00:00"/>
    <x v="2"/>
    <x v="4"/>
    <x v="312"/>
    <x v="20"/>
    <x v="1"/>
    <x v="8"/>
    <s v="OIC Stacking Trays"/>
    <n v="10.02"/>
    <n v="3"/>
    <n v="4.41"/>
  </r>
  <r>
    <d v="2016-05-12T00:00:00"/>
    <x v="2"/>
    <x v="4"/>
    <x v="312"/>
    <x v="20"/>
    <x v="2"/>
    <x v="6"/>
    <s v="Jawbone JAMBOX Wireless Bluetooth Speaker"/>
    <n v="631.96"/>
    <n v="4"/>
    <n v="303.33999999999997"/>
  </r>
  <r>
    <d v="2016-05-12T00:00:00"/>
    <x v="2"/>
    <x v="4"/>
    <x v="98"/>
    <x v="3"/>
    <x v="2"/>
    <x v="9"/>
    <s v="Memorex Mini Travel Drive 32 GB USB 2.0 Flash Drive"/>
    <s v="120"/>
    <n v="6"/>
    <n v="46.8"/>
  </r>
  <r>
    <d v="2016-05-12T00:00:00"/>
    <x v="2"/>
    <x v="4"/>
    <x v="98"/>
    <x v="3"/>
    <x v="0"/>
    <x v="12"/>
    <s v="Staple holder"/>
    <n v="8.67"/>
    <n v="1"/>
    <n v="2.34"/>
  </r>
  <r>
    <d v="2016-05-14T00:00:00"/>
    <x v="2"/>
    <x v="4"/>
    <x v="564"/>
    <x v="10"/>
    <x v="1"/>
    <x v="8"/>
    <s v="GE 48&quot; Fluorescent Tube, Cool White Energy Saver, 34 Watts, 30/Box"/>
    <n v="79.38"/>
    <n v="1"/>
    <n v="29.77"/>
  </r>
  <r>
    <d v="2016-05-14T00:00:00"/>
    <x v="2"/>
    <x v="4"/>
    <x v="521"/>
    <x v="16"/>
    <x v="0"/>
    <x v="3"/>
    <s v="GBC DocuBind P50 Personal Binding Machine"/>
    <n v="57.58"/>
    <n v="3"/>
    <n v="-44.15"/>
  </r>
  <r>
    <d v="2016-05-14T00:00:00"/>
    <x v="2"/>
    <x v="4"/>
    <x v="521"/>
    <x v="16"/>
    <x v="0"/>
    <x v="0"/>
    <s v="Xerox 23"/>
    <n v="31.1"/>
    <n v="6"/>
    <n v="10.89"/>
  </r>
  <r>
    <d v="2016-05-14T00:00:00"/>
    <x v="2"/>
    <x v="4"/>
    <x v="521"/>
    <x v="16"/>
    <x v="1"/>
    <x v="8"/>
    <s v="DAX Copper Panel Document Frame, 5 x 7 Size"/>
    <n v="30.19"/>
    <n v="3"/>
    <n v="8.3000000000000007"/>
  </r>
  <r>
    <d v="2016-05-14T00:00:00"/>
    <x v="2"/>
    <x v="4"/>
    <x v="521"/>
    <x v="16"/>
    <x v="2"/>
    <x v="6"/>
    <s v="LF Elite 3D Dazzle Designer Hard Case Cover, Lf Stylus Pen and Wiper For Apple Iphone 5c Mini Lite"/>
    <n v="43.6"/>
    <n v="5"/>
    <n v="4.3600000000000003"/>
  </r>
  <r>
    <d v="2016-05-14T00:00:00"/>
    <x v="2"/>
    <x v="4"/>
    <x v="521"/>
    <x v="16"/>
    <x v="0"/>
    <x v="4"/>
    <s v="Dixon Ticonderoga Pencils"/>
    <n v="4.7699999999999996"/>
    <n v="2"/>
    <n v="0.42"/>
  </r>
  <r>
    <d v="2016-05-14T00:00:00"/>
    <x v="2"/>
    <x v="4"/>
    <x v="521"/>
    <x v="16"/>
    <x v="0"/>
    <x v="3"/>
    <s v="Wilson Jones International Size A4 Ring Binders"/>
    <n v="10.38"/>
    <n v="2"/>
    <n v="-7.61"/>
  </r>
  <r>
    <d v="2016-05-14T00:00:00"/>
    <x v="2"/>
    <x v="4"/>
    <x v="521"/>
    <x v="16"/>
    <x v="0"/>
    <x v="3"/>
    <s v="Avery Heavy-Duty EZD  Binder With Locking Rings"/>
    <n v="13.39"/>
    <n v="8"/>
    <n v="-9.82"/>
  </r>
  <r>
    <d v="2016-05-14T00:00:00"/>
    <x v="2"/>
    <x v="4"/>
    <x v="495"/>
    <x v="12"/>
    <x v="2"/>
    <x v="9"/>
    <s v="Imation 16GB Mini TravelDrive USB 2.0 Flash Drive"/>
    <n v="185.53"/>
    <n v="7"/>
    <n v="48.7"/>
  </r>
  <r>
    <d v="2016-05-15T00:00:00"/>
    <x v="2"/>
    <x v="4"/>
    <x v="188"/>
    <x v="29"/>
    <x v="0"/>
    <x v="3"/>
    <s v="GBC DocuBind P50 Personal Binding Machine"/>
    <n v="511.84"/>
    <n v="8"/>
    <n v="240.56"/>
  </r>
  <r>
    <d v="2016-05-15T00:00:00"/>
    <x v="2"/>
    <x v="4"/>
    <x v="188"/>
    <x v="29"/>
    <x v="0"/>
    <x v="4"/>
    <s v="Boston KS Multi-Size Manual Pencil Sharpener"/>
    <n v="91.96"/>
    <n v="4"/>
    <n v="25.75"/>
  </r>
  <r>
    <d v="2016-05-15T00:00:00"/>
    <x v="2"/>
    <x v="4"/>
    <x v="188"/>
    <x v="29"/>
    <x v="0"/>
    <x v="4"/>
    <s v="Newell 344"/>
    <n v="8.34"/>
    <n v="3"/>
    <n v="2.17"/>
  </r>
  <r>
    <d v="2016-05-15T00:00:00"/>
    <x v="2"/>
    <x v="4"/>
    <x v="426"/>
    <x v="20"/>
    <x v="0"/>
    <x v="3"/>
    <s v="Binder Posts"/>
    <n v="13.78"/>
    <n v="3"/>
    <n v="4.4800000000000004"/>
  </r>
  <r>
    <d v="2016-05-15T00:00:00"/>
    <x v="2"/>
    <x v="4"/>
    <x v="0"/>
    <x v="16"/>
    <x v="0"/>
    <x v="3"/>
    <s v="GBC Instant Report Kit"/>
    <n v="7.76"/>
    <n v="4"/>
    <n v="-5.18"/>
  </r>
  <r>
    <d v="2016-05-15T00:00:00"/>
    <x v="2"/>
    <x v="4"/>
    <x v="46"/>
    <x v="10"/>
    <x v="0"/>
    <x v="0"/>
    <s v="TOPS Voice Message Log Book, Flash Format"/>
    <n v="15.23"/>
    <n v="4"/>
    <n v="5.52"/>
  </r>
  <r>
    <d v="2016-05-16T00:00:00"/>
    <x v="2"/>
    <x v="4"/>
    <x v="728"/>
    <x v="37"/>
    <x v="0"/>
    <x v="2"/>
    <s v="SAFCO Commercial Wire Shelving, Black"/>
    <n v="552.55999999999995"/>
    <n v="4"/>
    <s v="0"/>
  </r>
  <r>
    <d v="2016-05-16T00:00:00"/>
    <x v="2"/>
    <x v="4"/>
    <x v="445"/>
    <x v="3"/>
    <x v="0"/>
    <x v="0"/>
    <s v="Xerox 196"/>
    <n v="17.34"/>
    <n v="3"/>
    <n v="8.5"/>
  </r>
  <r>
    <d v="2016-05-16T00:00:00"/>
    <x v="2"/>
    <x v="4"/>
    <x v="42"/>
    <x v="3"/>
    <x v="1"/>
    <x v="8"/>
    <s v="Tenex Carpeted, Granite-Look or Clear Contemporary Contour Shape Chair Mats"/>
    <n v="282.83999999999997"/>
    <n v="4"/>
    <n v="19.8"/>
  </r>
  <r>
    <d v="2016-05-16T00:00:00"/>
    <x v="2"/>
    <x v="4"/>
    <x v="42"/>
    <x v="3"/>
    <x v="0"/>
    <x v="1"/>
    <s v="Avery 481"/>
    <n v="27.72"/>
    <n v="9"/>
    <n v="13.31"/>
  </r>
  <r>
    <d v="2016-05-17T00:00:00"/>
    <x v="2"/>
    <x v="4"/>
    <x v="132"/>
    <x v="16"/>
    <x v="0"/>
    <x v="3"/>
    <s v="Pressboard Hanging Data Binders for Unburst Sheets"/>
    <n v="2.95"/>
    <n v="2"/>
    <n v="-2.16"/>
  </r>
  <r>
    <d v="2016-05-17T00:00:00"/>
    <x v="2"/>
    <x v="4"/>
    <x v="132"/>
    <x v="16"/>
    <x v="0"/>
    <x v="3"/>
    <s v="GBC Prepunched Paper, 19-Hole, for Binding Systems, 24-lb"/>
    <n v="27.02"/>
    <n v="6"/>
    <n v="-21.61"/>
  </r>
  <r>
    <d v="2016-05-17T00:00:00"/>
    <x v="2"/>
    <x v="4"/>
    <x v="316"/>
    <x v="37"/>
    <x v="0"/>
    <x v="14"/>
    <s v="Acme Forged Steel Scissors with Black Enamel Handles"/>
    <n v="65.17"/>
    <n v="7"/>
    <n v="18.899999999999999"/>
  </r>
  <r>
    <d v="2016-05-17T00:00:00"/>
    <x v="2"/>
    <x v="4"/>
    <x v="316"/>
    <x v="37"/>
    <x v="0"/>
    <x v="1"/>
    <s v="Avery 519"/>
    <n v="14.62"/>
    <n v="2"/>
    <n v="6.87"/>
  </r>
  <r>
    <d v="2016-05-17T00:00:00"/>
    <x v="2"/>
    <x v="4"/>
    <x v="316"/>
    <x v="37"/>
    <x v="1"/>
    <x v="8"/>
    <s v="Eldon Advantage Chair Mats for Low to Medium Pile Carpets"/>
    <n v="173.24"/>
    <n v="4"/>
    <n v="17.32"/>
  </r>
  <r>
    <d v="2016-05-17T00:00:00"/>
    <x v="2"/>
    <x v="4"/>
    <x v="399"/>
    <x v="1"/>
    <x v="0"/>
    <x v="3"/>
    <s v="Acco Recycled 2&quot; Capacity Laser Printer Hanging Data Binders"/>
    <n v="2.89"/>
    <n v="1"/>
    <n v="-4.7699999999999996"/>
  </r>
  <r>
    <d v="2016-05-17T00:00:00"/>
    <x v="2"/>
    <x v="4"/>
    <x v="399"/>
    <x v="1"/>
    <x v="0"/>
    <x v="7"/>
    <s v="Acco Hot Clips Clips to Go"/>
    <n v="7.9"/>
    <n v="3"/>
    <n v="2.4700000000000002"/>
  </r>
  <r>
    <d v="2016-05-17T00:00:00"/>
    <x v="2"/>
    <x v="4"/>
    <x v="399"/>
    <x v="1"/>
    <x v="1"/>
    <x v="8"/>
    <s v="Flat Face Poster Frame"/>
    <n v="22.61"/>
    <n v="3"/>
    <n v="-10.17"/>
  </r>
  <r>
    <d v="2016-05-17T00:00:00"/>
    <x v="2"/>
    <x v="4"/>
    <x v="399"/>
    <x v="1"/>
    <x v="0"/>
    <x v="0"/>
    <s v="Wirebound Message Books, Four 2 3/4 x 5 Forms per Page, 200 Sets per Book"/>
    <n v="30.53"/>
    <n v="8"/>
    <n v="9.5399999999999991"/>
  </r>
  <r>
    <d v="2016-05-18T00:00:00"/>
    <x v="2"/>
    <x v="4"/>
    <x v="34"/>
    <x v="3"/>
    <x v="0"/>
    <x v="2"/>
    <s v="Home/Office Personal File Carts"/>
    <n v="104.28"/>
    <n v="3"/>
    <n v="26.07"/>
  </r>
  <r>
    <d v="2016-05-18T00:00:00"/>
    <x v="2"/>
    <x v="4"/>
    <x v="34"/>
    <x v="3"/>
    <x v="0"/>
    <x v="0"/>
    <s v="Universal Premium White Copier/Laser Paper (20Lb. and 87 Bright)"/>
    <n v="17.940000000000001"/>
    <n v="3"/>
    <n v="8.7899999999999991"/>
  </r>
  <r>
    <d v="2016-05-19T00:00:00"/>
    <x v="2"/>
    <x v="4"/>
    <x v="224"/>
    <x v="6"/>
    <x v="1"/>
    <x v="5"/>
    <s v="Hon 4070 Series Pagoda Round Back Stacking Chairs"/>
    <n v="641.96"/>
    <n v="2"/>
    <n v="179.75"/>
  </r>
  <r>
    <d v="2016-05-19T00:00:00"/>
    <x v="2"/>
    <x v="4"/>
    <x v="84"/>
    <x v="20"/>
    <x v="0"/>
    <x v="12"/>
    <s v="Belkin Premiere Surge Master II 8-outlet surge protector"/>
    <n v="242.9"/>
    <n v="5"/>
    <n v="70.44"/>
  </r>
  <r>
    <d v="2016-05-19T00:00:00"/>
    <x v="2"/>
    <x v="4"/>
    <x v="84"/>
    <x v="20"/>
    <x v="0"/>
    <x v="2"/>
    <s v="Safco Industrial Wire Shelving System"/>
    <n v="454.9"/>
    <n v="5"/>
    <s v="0"/>
  </r>
  <r>
    <d v="2016-05-19T00:00:00"/>
    <x v="2"/>
    <x v="4"/>
    <x v="84"/>
    <x v="20"/>
    <x v="1"/>
    <x v="8"/>
    <s v="Nu-Dell Float Frame 11 x 14 1/2"/>
    <n v="35.92"/>
    <n v="4"/>
    <n v="15.09"/>
  </r>
  <r>
    <d v="2016-05-19T00:00:00"/>
    <x v="2"/>
    <x v="4"/>
    <x v="84"/>
    <x v="20"/>
    <x v="1"/>
    <x v="8"/>
    <s v="DAX Value U-Channel Document Frames, Easel Back"/>
    <n v="39.76"/>
    <n v="8"/>
    <n v="12.33"/>
  </r>
  <r>
    <d v="2016-05-19T00:00:00"/>
    <x v="2"/>
    <x v="4"/>
    <x v="84"/>
    <x v="20"/>
    <x v="0"/>
    <x v="3"/>
    <s v="Recycled Easel Ring Binders"/>
    <n v="47.74"/>
    <n v="4"/>
    <n v="14.92"/>
  </r>
  <r>
    <d v="2016-05-19T00:00:00"/>
    <x v="2"/>
    <x v="4"/>
    <x v="478"/>
    <x v="3"/>
    <x v="0"/>
    <x v="3"/>
    <s v="GBC Personal VeloBind Strips"/>
    <n v="9.58"/>
    <n v="1"/>
    <n v="3.35"/>
  </r>
  <r>
    <d v="2016-05-19T00:00:00"/>
    <x v="2"/>
    <x v="4"/>
    <x v="132"/>
    <x v="18"/>
    <x v="0"/>
    <x v="4"/>
    <s v="Newell 341"/>
    <n v="21.4"/>
    <n v="5"/>
    <n v="6.21"/>
  </r>
  <r>
    <d v="2016-05-19T00:00:00"/>
    <x v="2"/>
    <x v="4"/>
    <x v="123"/>
    <x v="3"/>
    <x v="0"/>
    <x v="12"/>
    <s v="Staple holder"/>
    <n v="87.84"/>
    <n v="8"/>
    <n v="23.72"/>
  </r>
  <r>
    <d v="2016-05-20T00:00:00"/>
    <x v="2"/>
    <x v="4"/>
    <x v="81"/>
    <x v="3"/>
    <x v="1"/>
    <x v="8"/>
    <s v="Luxo Professional Fluorescent Magnifier Lamp with Clamp-Mount Base"/>
    <n v="1049.2"/>
    <n v="5"/>
    <n v="272.79000000000002"/>
  </r>
  <r>
    <d v="2016-05-20T00:00:00"/>
    <x v="2"/>
    <x v="4"/>
    <x v="81"/>
    <x v="3"/>
    <x v="0"/>
    <x v="3"/>
    <s v="Wilson Jones Turn Tabs Binder Tool for Ring Binders"/>
    <n v="15.42"/>
    <n v="4"/>
    <n v="5.01"/>
  </r>
  <r>
    <d v="2016-05-20T00:00:00"/>
    <x v="2"/>
    <x v="4"/>
    <x v="519"/>
    <x v="25"/>
    <x v="2"/>
    <x v="6"/>
    <s v="Cisco Unified IP Phone 7945G VoIP phone"/>
    <n v="1363.96"/>
    <n v="5"/>
    <n v="85.25"/>
  </r>
  <r>
    <d v="2016-05-20T00:00:00"/>
    <x v="2"/>
    <x v="4"/>
    <x v="622"/>
    <x v="16"/>
    <x v="0"/>
    <x v="3"/>
    <s v="Avery Non-Stick Binders"/>
    <n v="2.69"/>
    <n v="2"/>
    <n v="-2.25"/>
  </r>
  <r>
    <d v="2016-05-20T00:00:00"/>
    <x v="2"/>
    <x v="4"/>
    <x v="469"/>
    <x v="26"/>
    <x v="0"/>
    <x v="3"/>
    <s v="GBC Durable Plastic Covers"/>
    <n v="40.64"/>
    <n v="7"/>
    <n v="-32.51"/>
  </r>
  <r>
    <d v="2016-05-21T00:00:00"/>
    <x v="2"/>
    <x v="4"/>
    <x v="564"/>
    <x v="3"/>
    <x v="2"/>
    <x v="6"/>
    <s v="Motorola HK250 Universal Bluetooth Headset"/>
    <n v="55.18"/>
    <n v="3"/>
    <n v="-12.41"/>
  </r>
  <r>
    <d v="2016-05-21T00:00:00"/>
    <x v="2"/>
    <x v="4"/>
    <x v="564"/>
    <x v="3"/>
    <x v="2"/>
    <x v="9"/>
    <s v="Imation 16GB Mini TravelDrive USB 2.0 Flash Drive"/>
    <n v="66.260000000000005"/>
    <n v="2"/>
    <n v="27.17"/>
  </r>
  <r>
    <d v="2016-05-21T00:00:00"/>
    <x v="2"/>
    <x v="4"/>
    <x v="49"/>
    <x v="17"/>
    <x v="2"/>
    <x v="15"/>
    <s v="Panasonic KX MB2061 Multifunction Printer"/>
    <n v="2396.4"/>
    <n v="10"/>
    <n v="179.73"/>
  </r>
  <r>
    <d v="2016-05-21T00:00:00"/>
    <x v="2"/>
    <x v="4"/>
    <x v="85"/>
    <x v="43"/>
    <x v="0"/>
    <x v="0"/>
    <s v="Easy-staple paper"/>
    <n v="111.96"/>
    <n v="2"/>
    <n v="54.86"/>
  </r>
  <r>
    <d v="2016-05-21T00:00:00"/>
    <x v="2"/>
    <x v="4"/>
    <x v="756"/>
    <x v="0"/>
    <x v="0"/>
    <x v="3"/>
    <s v="Pressboard Covers with Storage Hooks, 9 1/2&quot; x 11&quot;, Light Blue"/>
    <n v="1.96"/>
    <n v="2"/>
    <n v="-3.24"/>
  </r>
  <r>
    <d v="2016-05-21T00:00:00"/>
    <x v="2"/>
    <x v="4"/>
    <x v="756"/>
    <x v="0"/>
    <x v="0"/>
    <x v="0"/>
    <s v="Southworth 100% Cotton The Best Paper"/>
    <n v="82.66"/>
    <n v="9"/>
    <s v="31"/>
  </r>
  <r>
    <d v="2016-05-21T00:00:00"/>
    <x v="2"/>
    <x v="4"/>
    <x v="562"/>
    <x v="1"/>
    <x v="0"/>
    <x v="3"/>
    <s v="Cardinal HOLDit! Binder Insert Strips,Extra Strips"/>
    <n v="3.8"/>
    <n v="3"/>
    <n v="-5.89"/>
  </r>
  <r>
    <d v="2016-05-22T00:00:00"/>
    <x v="2"/>
    <x v="4"/>
    <x v="721"/>
    <x v="23"/>
    <x v="2"/>
    <x v="6"/>
    <s v="AT&amp;T 841000 Phone"/>
    <s v="345"/>
    <n v="5"/>
    <n v="86.25"/>
  </r>
  <r>
    <d v="2016-05-22T00:00:00"/>
    <x v="2"/>
    <x v="4"/>
    <x v="721"/>
    <x v="23"/>
    <x v="1"/>
    <x v="13"/>
    <s v="Bevis 36 x 72 Conference Tables"/>
    <n v="174.29"/>
    <n v="2"/>
    <n v="-19.920000000000002"/>
  </r>
  <r>
    <d v="2016-05-22T00:00:00"/>
    <x v="2"/>
    <x v="4"/>
    <x v="721"/>
    <x v="23"/>
    <x v="0"/>
    <x v="12"/>
    <s v="Eureka Sanitaire  Commercial Upright"/>
    <n v="662.84"/>
    <n v="4"/>
    <n v="172.34"/>
  </r>
  <r>
    <d v="2016-05-22T00:00:00"/>
    <x v="2"/>
    <x v="4"/>
    <x v="721"/>
    <x v="23"/>
    <x v="2"/>
    <x v="9"/>
    <s v="SanDisk Cruzer 32 GB USB Flash Drive"/>
    <n v="95.1"/>
    <n v="5"/>
    <n v="30.43"/>
  </r>
  <r>
    <d v="2016-05-22T00:00:00"/>
    <x v="2"/>
    <x v="4"/>
    <x v="721"/>
    <x v="23"/>
    <x v="0"/>
    <x v="10"/>
    <s v="Ampad #10 Peel &amp; Seel Holiday Envelopes"/>
    <n v="26.88"/>
    <n v="6"/>
    <n v="12.9"/>
  </r>
  <r>
    <d v="2016-05-22T00:00:00"/>
    <x v="2"/>
    <x v="4"/>
    <x v="721"/>
    <x v="23"/>
    <x v="2"/>
    <x v="6"/>
    <s v="Digium D40 VoIP phone"/>
    <n v="257.98"/>
    <n v="2"/>
    <n v="74.81"/>
  </r>
  <r>
    <d v="2016-05-22T00:00:00"/>
    <x v="2"/>
    <x v="4"/>
    <x v="467"/>
    <x v="4"/>
    <x v="0"/>
    <x v="1"/>
    <s v="Avery 493"/>
    <n v="14.73"/>
    <n v="3"/>
    <n v="7.22"/>
  </r>
  <r>
    <d v="2016-05-22T00:00:00"/>
    <x v="2"/>
    <x v="4"/>
    <x v="458"/>
    <x v="3"/>
    <x v="2"/>
    <x v="6"/>
    <s v="Nortel Business Series Terminal T7208 Digital phone"/>
    <n v="222.38"/>
    <n v="2"/>
    <n v="22.24"/>
  </r>
  <r>
    <d v="2016-05-23T00:00:00"/>
    <x v="2"/>
    <x v="4"/>
    <x v="437"/>
    <x v="3"/>
    <x v="1"/>
    <x v="8"/>
    <s v="Eldon Image Series Desk Accessories, Ebony"/>
    <n v="37.049999999999997"/>
    <n v="3"/>
    <n v="16.3"/>
  </r>
  <r>
    <d v="2016-05-23T00:00:00"/>
    <x v="2"/>
    <x v="4"/>
    <x v="318"/>
    <x v="1"/>
    <x v="2"/>
    <x v="6"/>
    <s v="Mitel MiVoice 5330e IP Phone"/>
    <n v="1979.93"/>
    <n v="9"/>
    <n v="148.49"/>
  </r>
  <r>
    <d v="2016-05-23T00:00:00"/>
    <x v="2"/>
    <x v="4"/>
    <x v="64"/>
    <x v="33"/>
    <x v="0"/>
    <x v="0"/>
    <s v="Xerox 1949"/>
    <n v="4.9800000000000004"/>
    <n v="1"/>
    <n v="2.44"/>
  </r>
  <r>
    <d v="2016-05-23T00:00:00"/>
    <x v="2"/>
    <x v="4"/>
    <x v="757"/>
    <x v="2"/>
    <x v="2"/>
    <x v="16"/>
    <s v="Canon imageCLASS 2200 Advanced Copier"/>
    <n v="8399.98"/>
    <n v="4"/>
    <s v="1120"/>
  </r>
  <r>
    <d v="2016-05-23T00:00:00"/>
    <x v="2"/>
    <x v="4"/>
    <x v="757"/>
    <x v="2"/>
    <x v="0"/>
    <x v="3"/>
    <s v="Avery Legal 4-Ring Binder"/>
    <n v="6.29"/>
    <n v="1"/>
    <n v="-4.2"/>
  </r>
  <r>
    <d v="2016-05-23T00:00:00"/>
    <x v="2"/>
    <x v="4"/>
    <x v="757"/>
    <x v="2"/>
    <x v="0"/>
    <x v="0"/>
    <s v="Xerox 224"/>
    <n v="10.37"/>
    <n v="2"/>
    <n v="3.63"/>
  </r>
  <r>
    <d v="2016-05-23T00:00:00"/>
    <x v="2"/>
    <x v="4"/>
    <x v="757"/>
    <x v="2"/>
    <x v="2"/>
    <x v="6"/>
    <s v="Avaya 5410 Digital phone"/>
    <n v="122.38"/>
    <n v="3"/>
    <n v="-24.48"/>
  </r>
  <r>
    <d v="2016-05-24T00:00:00"/>
    <x v="2"/>
    <x v="4"/>
    <x v="469"/>
    <x v="6"/>
    <x v="0"/>
    <x v="14"/>
    <s v="Acme Hot Forged Carbon Steel Scissors with Nickel-Plated Handles, 3 7/8&quot; Cut, 8&quot;L"/>
    <n v="69.5"/>
    <n v="5"/>
    <n v="20.16"/>
  </r>
  <r>
    <d v="2016-05-24T00:00:00"/>
    <x v="2"/>
    <x v="4"/>
    <x v="469"/>
    <x v="6"/>
    <x v="0"/>
    <x v="0"/>
    <s v="Xerox 1911"/>
    <n v="191.6"/>
    <n v="4"/>
    <n v="91.97"/>
  </r>
  <r>
    <d v="2016-05-24T00:00:00"/>
    <x v="2"/>
    <x v="4"/>
    <x v="285"/>
    <x v="2"/>
    <x v="0"/>
    <x v="4"/>
    <s v="BIC Liqua Brite Liner"/>
    <n v="16.66"/>
    <n v="3"/>
    <n v="3.33"/>
  </r>
  <r>
    <d v="2016-05-25T00:00:00"/>
    <x v="2"/>
    <x v="4"/>
    <x v="640"/>
    <x v="4"/>
    <x v="1"/>
    <x v="8"/>
    <s v="Eldon Expressions Mahogany Wood Desk Collection"/>
    <n v="24.96"/>
    <n v="4"/>
    <n v="6.24"/>
  </r>
  <r>
    <d v="2016-05-25T00:00:00"/>
    <x v="2"/>
    <x v="4"/>
    <x v="640"/>
    <x v="4"/>
    <x v="0"/>
    <x v="0"/>
    <s v="Wirebound Service Call Books, 5 1/2&quot; x 4&quot;"/>
    <n v="19.36"/>
    <n v="2"/>
    <n v="9.2899999999999991"/>
  </r>
  <r>
    <d v="2016-05-25T00:00:00"/>
    <x v="2"/>
    <x v="4"/>
    <x v="640"/>
    <x v="4"/>
    <x v="0"/>
    <x v="2"/>
    <s v="Fellowes Strictly Business Drawer File, Letter/Legal Size"/>
    <n v="1267.6500000000001"/>
    <n v="9"/>
    <n v="152.12"/>
  </r>
  <r>
    <d v="2016-05-26T00:00:00"/>
    <x v="2"/>
    <x v="4"/>
    <x v="102"/>
    <x v="0"/>
    <x v="0"/>
    <x v="0"/>
    <s v="Xerox 212"/>
    <n v="10.37"/>
    <n v="2"/>
    <n v="3.63"/>
  </r>
  <r>
    <d v="2016-05-26T00:00:00"/>
    <x v="2"/>
    <x v="4"/>
    <x v="102"/>
    <x v="0"/>
    <x v="1"/>
    <x v="5"/>
    <s v="Office Star Flex Back Scooter Chair with White Frame"/>
    <n v="388.43"/>
    <n v="5"/>
    <n v="-88.78"/>
  </r>
  <r>
    <d v="2016-05-26T00:00:00"/>
    <x v="2"/>
    <x v="4"/>
    <x v="102"/>
    <x v="0"/>
    <x v="0"/>
    <x v="0"/>
    <s v="Universal Premium White Copier/Laser Paper (20Lb. and 87 Bright)"/>
    <n v="14.35"/>
    <n v="3"/>
    <n v="5.2"/>
  </r>
  <r>
    <d v="2016-05-26T00:00:00"/>
    <x v="2"/>
    <x v="4"/>
    <x v="102"/>
    <x v="0"/>
    <x v="2"/>
    <x v="9"/>
    <s v="Logitech G13 Programmable Gameboard with LCD Display"/>
    <n v="63.99"/>
    <n v="1"/>
    <n v="-7.2"/>
  </r>
  <r>
    <d v="2016-05-26T00:00:00"/>
    <x v="2"/>
    <x v="4"/>
    <x v="263"/>
    <x v="44"/>
    <x v="0"/>
    <x v="0"/>
    <s v="Weyerhaeuser First Choice Laser/Copy Paper (20Lb. and 88 Bright)"/>
    <n v="19.440000000000001"/>
    <n v="3"/>
    <n v="9.33"/>
  </r>
  <r>
    <d v="2016-05-26T00:00:00"/>
    <x v="2"/>
    <x v="4"/>
    <x v="263"/>
    <x v="44"/>
    <x v="0"/>
    <x v="3"/>
    <s v="Wilson Jones Turn Tabs Binder Tool for Ring Binders"/>
    <n v="9.64"/>
    <n v="2"/>
    <n v="4.43"/>
  </r>
  <r>
    <d v="2016-05-26T00:00:00"/>
    <x v="2"/>
    <x v="4"/>
    <x v="263"/>
    <x v="44"/>
    <x v="0"/>
    <x v="0"/>
    <s v="Telephone Message Books with Fax/Mobile Section, 5 1/2&quot; x 3 3/16&quot;"/>
    <n v="12.7"/>
    <n v="2"/>
    <n v="5.84"/>
  </r>
  <r>
    <d v="2016-05-26T00:00:00"/>
    <x v="2"/>
    <x v="4"/>
    <x v="263"/>
    <x v="44"/>
    <x v="1"/>
    <x v="8"/>
    <s v="9-3/4 Diameter Round Wall Clock"/>
    <n v="41.37"/>
    <n v="3"/>
    <n v="17.38"/>
  </r>
  <r>
    <d v="2016-05-26T00:00:00"/>
    <x v="2"/>
    <x v="4"/>
    <x v="495"/>
    <x v="2"/>
    <x v="0"/>
    <x v="4"/>
    <s v="OIC #2 Pencils, Medium Soft"/>
    <n v="1.5"/>
    <n v="1"/>
    <n v="0.17"/>
  </r>
  <r>
    <d v="2016-05-26T00:00:00"/>
    <x v="2"/>
    <x v="4"/>
    <x v="495"/>
    <x v="2"/>
    <x v="0"/>
    <x v="12"/>
    <s v="Holmes HEPA Air Purifier"/>
    <n v="34.85"/>
    <n v="2"/>
    <n v="6.53"/>
  </r>
  <r>
    <d v="2016-05-26T00:00:00"/>
    <x v="2"/>
    <x v="4"/>
    <x v="149"/>
    <x v="3"/>
    <x v="0"/>
    <x v="7"/>
    <s v="Alliance Big Bands Rubber Bands, 12/Pack"/>
    <n v="5.94"/>
    <n v="3"/>
    <s v="0"/>
  </r>
  <r>
    <d v="2016-05-26T00:00:00"/>
    <x v="2"/>
    <x v="4"/>
    <x v="149"/>
    <x v="3"/>
    <x v="0"/>
    <x v="0"/>
    <s v="Xerox 1946"/>
    <n v="45.36"/>
    <n v="7"/>
    <n v="21.77"/>
  </r>
  <r>
    <d v="2016-05-26T00:00:00"/>
    <x v="2"/>
    <x v="4"/>
    <x v="149"/>
    <x v="3"/>
    <x v="2"/>
    <x v="6"/>
    <s v="Cisco SPA508G"/>
    <n v="211.17"/>
    <n v="4"/>
    <n v="23.76"/>
  </r>
  <r>
    <d v="2016-05-26T00:00:00"/>
    <x v="2"/>
    <x v="4"/>
    <x v="149"/>
    <x v="3"/>
    <x v="1"/>
    <x v="5"/>
    <s v="Global Low Back Tilter Chair"/>
    <n v="484.7"/>
    <n v="6"/>
    <n v="-84.82"/>
  </r>
  <r>
    <d v="2016-05-26T00:00:00"/>
    <x v="2"/>
    <x v="4"/>
    <x v="149"/>
    <x v="3"/>
    <x v="2"/>
    <x v="15"/>
    <s v="Fellowes Powershred HS-440 4-Sheet High Security Shredder"/>
    <n v="371.98"/>
    <n v="3"/>
    <n v="116.24"/>
  </r>
  <r>
    <d v="2016-05-26T00:00:00"/>
    <x v="2"/>
    <x v="4"/>
    <x v="552"/>
    <x v="16"/>
    <x v="0"/>
    <x v="2"/>
    <s v="Advantus Rolling Drawer Organizers"/>
    <n v="184.7"/>
    <n v="6"/>
    <n v="13.85"/>
  </r>
  <r>
    <d v="2016-05-26T00:00:00"/>
    <x v="2"/>
    <x v="4"/>
    <x v="552"/>
    <x v="16"/>
    <x v="2"/>
    <x v="9"/>
    <s v="Imation 32GB Pocket Pro USB 3.0 Flash Drive - 32 GB - Black - 1 P ..."/>
    <n v="47.92"/>
    <n v="2"/>
    <n v="11.98"/>
  </r>
  <r>
    <d v="2016-05-26T00:00:00"/>
    <x v="2"/>
    <x v="4"/>
    <x v="752"/>
    <x v="21"/>
    <x v="1"/>
    <x v="8"/>
    <s v="Nu-Dell Float Frame 11 x 14 1/2"/>
    <n v="26.94"/>
    <n v="3"/>
    <n v="11.31"/>
  </r>
  <r>
    <d v="2016-05-27T00:00:00"/>
    <x v="2"/>
    <x v="4"/>
    <x v="174"/>
    <x v="14"/>
    <x v="1"/>
    <x v="5"/>
    <s v="HON 5400 Series Task Chairs for Big and Tall"/>
    <n v="3504.9"/>
    <n v="5"/>
    <n v="700.98"/>
  </r>
  <r>
    <d v="2016-05-27T00:00:00"/>
    <x v="2"/>
    <x v="4"/>
    <x v="174"/>
    <x v="14"/>
    <x v="0"/>
    <x v="0"/>
    <s v="Xerox 1910"/>
    <n v="144.12"/>
    <n v="3"/>
    <n v="69.180000000000007"/>
  </r>
  <r>
    <d v="2016-05-27T00:00:00"/>
    <x v="2"/>
    <x v="4"/>
    <x v="174"/>
    <x v="14"/>
    <x v="0"/>
    <x v="0"/>
    <s v="Xerox 1915"/>
    <n v="314.55"/>
    <n v="3"/>
    <n v="150.97999999999999"/>
  </r>
  <r>
    <d v="2016-05-27T00:00:00"/>
    <x v="2"/>
    <x v="4"/>
    <x v="267"/>
    <x v="1"/>
    <x v="1"/>
    <x v="8"/>
    <s v="36X48 HARDFLOOR CHAIRMAT"/>
    <n v="25.18"/>
    <n v="3"/>
    <n v="-33.36"/>
  </r>
  <r>
    <d v="2016-05-27T00:00:00"/>
    <x v="2"/>
    <x v="4"/>
    <x v="267"/>
    <x v="1"/>
    <x v="1"/>
    <x v="8"/>
    <s v="G.E. Halogen Desk Lamp Bulbs"/>
    <n v="5.58"/>
    <n v="2"/>
    <n v="-1.68"/>
  </r>
  <r>
    <d v="2016-05-27T00:00:00"/>
    <x v="2"/>
    <x v="4"/>
    <x v="267"/>
    <x v="1"/>
    <x v="0"/>
    <x v="2"/>
    <s v="Standard Rollaway File with Lock"/>
    <n v="1297.3699999999999"/>
    <n v="9"/>
    <n v="97.3"/>
  </r>
  <r>
    <d v="2016-05-27T00:00:00"/>
    <x v="2"/>
    <x v="4"/>
    <x v="462"/>
    <x v="3"/>
    <x v="0"/>
    <x v="0"/>
    <s v="Wirebound Message Books, Four 2 3/4 x 5 White Forms per Page"/>
    <n v="13.38"/>
    <n v="2"/>
    <n v="6.15"/>
  </r>
  <r>
    <d v="2016-05-28T00:00:00"/>
    <x v="2"/>
    <x v="4"/>
    <x v="329"/>
    <x v="29"/>
    <x v="0"/>
    <x v="4"/>
    <s v="Boston School Pro Electric Pencil Sharpener, 1670"/>
    <n v="185.88"/>
    <n v="6"/>
    <n v="50.19"/>
  </r>
  <r>
    <d v="2016-05-28T00:00:00"/>
    <x v="2"/>
    <x v="4"/>
    <x v="566"/>
    <x v="16"/>
    <x v="1"/>
    <x v="5"/>
    <s v="Novimex Fabric Task Chair"/>
    <n v="390.27"/>
    <n v="8"/>
    <n v="-24.39"/>
  </r>
  <r>
    <d v="2016-05-28T00:00:00"/>
    <x v="2"/>
    <x v="4"/>
    <x v="566"/>
    <x v="16"/>
    <x v="0"/>
    <x v="0"/>
    <s v="Great White Multi-Use Recycled Paper (20Lb. and 84 Bright)"/>
    <n v="62.19"/>
    <n v="13"/>
    <n v="19.440000000000001"/>
  </r>
  <r>
    <d v="2016-05-28T00:00:00"/>
    <x v="2"/>
    <x v="4"/>
    <x v="68"/>
    <x v="3"/>
    <x v="0"/>
    <x v="12"/>
    <s v="Kensington 7 Outlet MasterPiece HOMEOFFICE Power Control Center"/>
    <n v="262.24"/>
    <n v="2"/>
    <n v="78.67"/>
  </r>
  <r>
    <d v="2016-05-28T00:00:00"/>
    <x v="2"/>
    <x v="4"/>
    <x v="68"/>
    <x v="3"/>
    <x v="0"/>
    <x v="0"/>
    <s v="Xerox 1991"/>
    <n v="182.72"/>
    <n v="8"/>
    <n v="84.05"/>
  </r>
  <r>
    <d v="2016-05-28T00:00:00"/>
    <x v="2"/>
    <x v="4"/>
    <x v="68"/>
    <x v="3"/>
    <x v="2"/>
    <x v="9"/>
    <s v="Imation Clip USB flash drive - 8 GB"/>
    <n v="131.6"/>
    <n v="7"/>
    <n v="7.9"/>
  </r>
  <r>
    <d v="2016-05-28T00:00:00"/>
    <x v="2"/>
    <x v="4"/>
    <x v="68"/>
    <x v="3"/>
    <x v="0"/>
    <x v="3"/>
    <s v="Wilson Jones Hanging View Binder, White, 1&quot;"/>
    <n v="22.72"/>
    <n v="4"/>
    <n v="7.38"/>
  </r>
  <r>
    <d v="2016-05-28T00:00:00"/>
    <x v="2"/>
    <x v="4"/>
    <x v="68"/>
    <x v="3"/>
    <x v="2"/>
    <x v="15"/>
    <s v="Okidata C331dn Printer"/>
    <n v="558.4"/>
    <n v="2"/>
    <n v="41.88"/>
  </r>
  <r>
    <d v="2016-05-28T00:00:00"/>
    <x v="2"/>
    <x v="4"/>
    <x v="150"/>
    <x v="20"/>
    <x v="0"/>
    <x v="14"/>
    <s v="Fiskars Softgrip Scissors"/>
    <n v="54.9"/>
    <n v="5"/>
    <n v="15.37"/>
  </r>
  <r>
    <d v="2016-05-28T00:00:00"/>
    <x v="2"/>
    <x v="4"/>
    <x v="451"/>
    <x v="1"/>
    <x v="2"/>
    <x v="6"/>
    <s v="Wilson Electronics DB Pro Signal Booster"/>
    <n v="286.39999999999998"/>
    <n v="1"/>
    <n v="25.06"/>
  </r>
  <r>
    <d v="2016-05-29T00:00:00"/>
    <x v="2"/>
    <x v="4"/>
    <x v="556"/>
    <x v="33"/>
    <x v="2"/>
    <x v="6"/>
    <s v="Panasonic KX-TG9471B"/>
    <n v="979.95"/>
    <n v="5"/>
    <n v="274.39"/>
  </r>
  <r>
    <d v="2016-05-29T00:00:00"/>
    <x v="2"/>
    <x v="4"/>
    <x v="556"/>
    <x v="33"/>
    <x v="0"/>
    <x v="3"/>
    <s v="Presstex Flexible Ring Binders"/>
    <n v="22.75"/>
    <n v="5"/>
    <n v="11.38"/>
  </r>
  <r>
    <d v="2016-05-29T00:00:00"/>
    <x v="2"/>
    <x v="4"/>
    <x v="745"/>
    <x v="15"/>
    <x v="0"/>
    <x v="3"/>
    <s v="GBC ProClick Spines for 32-Hole Punch"/>
    <n v="11.28"/>
    <n v="3"/>
    <n v="-8.65"/>
  </r>
  <r>
    <d v="2016-05-29T00:00:00"/>
    <x v="2"/>
    <x v="4"/>
    <x v="745"/>
    <x v="15"/>
    <x v="0"/>
    <x v="4"/>
    <s v="Newell 333"/>
    <n v="4.45"/>
    <n v="2"/>
    <n v="0.33"/>
  </r>
  <r>
    <d v="2016-05-29T00:00:00"/>
    <x v="2"/>
    <x v="4"/>
    <x v="745"/>
    <x v="15"/>
    <x v="1"/>
    <x v="8"/>
    <s v="3M Polarizing Light Filter Sleeves"/>
    <n v="44.76"/>
    <n v="3"/>
    <n v="14.55"/>
  </r>
  <r>
    <d v="2016-05-30T00:00:00"/>
    <x v="2"/>
    <x v="4"/>
    <x v="706"/>
    <x v="26"/>
    <x v="0"/>
    <x v="3"/>
    <s v="Vinyl Sectional Post Binders"/>
    <n v="22.62"/>
    <n v="2"/>
    <n v="-15.08"/>
  </r>
  <r>
    <d v="2016-05-30T00:00:00"/>
    <x v="2"/>
    <x v="4"/>
    <x v="706"/>
    <x v="26"/>
    <x v="0"/>
    <x v="3"/>
    <s v="GBC Standard Therm-A-Bind Covers"/>
    <n v="14.95"/>
    <n v="2"/>
    <n v="-11.96"/>
  </r>
  <r>
    <d v="2016-05-30T00:00:00"/>
    <x v="2"/>
    <x v="4"/>
    <x v="706"/>
    <x v="26"/>
    <x v="1"/>
    <x v="5"/>
    <s v="Global Troy Executive Leather Low-Back Tilter"/>
    <n v="801.57"/>
    <n v="2"/>
    <n v="50.1"/>
  </r>
  <r>
    <d v="2016-05-30T00:00:00"/>
    <x v="2"/>
    <x v="4"/>
    <x v="706"/>
    <x v="26"/>
    <x v="0"/>
    <x v="3"/>
    <s v="Storex Flexible Poly Binders with Double Pockets"/>
    <n v="2.38"/>
    <n v="3"/>
    <n v="-1.9"/>
  </r>
  <r>
    <d v="2016-05-30T00:00:00"/>
    <x v="2"/>
    <x v="4"/>
    <x v="706"/>
    <x v="26"/>
    <x v="0"/>
    <x v="0"/>
    <s v="White Dual Perf Computer Printout Paper, 2700 Sheets, 1 Part, Heavyweight, 20 lbs., 14 7/8 x 11"/>
    <n v="32.79"/>
    <n v="1"/>
    <n v="11.89"/>
  </r>
  <r>
    <d v="2016-05-30T00:00:00"/>
    <x v="2"/>
    <x v="4"/>
    <x v="758"/>
    <x v="25"/>
    <x v="0"/>
    <x v="3"/>
    <s v="Angle-D Ring Binders"/>
    <n v="3.28"/>
    <n v="2"/>
    <n v="-2.63"/>
  </r>
  <r>
    <d v="2016-05-30T00:00:00"/>
    <x v="2"/>
    <x v="4"/>
    <x v="196"/>
    <x v="10"/>
    <x v="2"/>
    <x v="16"/>
    <s v="Canon Imageclass D680 Copier / Fax"/>
    <n v="839.99"/>
    <n v="2"/>
    <s v="70"/>
  </r>
  <r>
    <d v="2016-05-30T00:00:00"/>
    <x v="2"/>
    <x v="4"/>
    <x v="123"/>
    <x v="6"/>
    <x v="1"/>
    <x v="13"/>
    <s v="Hon Rectangular Conference Tables"/>
    <n v="2275.5"/>
    <n v="10"/>
    <n v="386.84"/>
  </r>
  <r>
    <d v="2016-05-30T00:00:00"/>
    <x v="2"/>
    <x v="4"/>
    <x v="123"/>
    <x v="6"/>
    <x v="2"/>
    <x v="9"/>
    <s v="Plantronics CS510 - Over-the-Head monaural Wireless Headset System"/>
    <n v="1979.7"/>
    <n v="6"/>
    <n v="653.29999999999995"/>
  </r>
  <r>
    <d v="2016-05-30T00:00:00"/>
    <x v="2"/>
    <x v="4"/>
    <x v="123"/>
    <x v="6"/>
    <x v="0"/>
    <x v="1"/>
    <s v="Avery 473"/>
    <n v="62.1"/>
    <n v="6"/>
    <n v="29.81"/>
  </r>
  <r>
    <d v="2016-05-30T00:00:00"/>
    <x v="2"/>
    <x v="4"/>
    <x v="176"/>
    <x v="10"/>
    <x v="0"/>
    <x v="12"/>
    <s v="Euro-Pro Shark Turbo Vacuum"/>
    <n v="123.92"/>
    <n v="5"/>
    <n v="9.2899999999999991"/>
  </r>
  <r>
    <d v="2016-05-30T00:00:00"/>
    <x v="2"/>
    <x v="4"/>
    <x v="483"/>
    <x v="3"/>
    <x v="0"/>
    <x v="0"/>
    <s v="Xerox 228"/>
    <n v="38.880000000000003"/>
    <n v="6"/>
    <n v="18.66"/>
  </r>
  <r>
    <d v="2016-05-30T00:00:00"/>
    <x v="2"/>
    <x v="4"/>
    <x v="306"/>
    <x v="21"/>
    <x v="0"/>
    <x v="12"/>
    <s v="Acco 7-Outlet Masterpiece Power Center, Wihtout Fax/Phone Line Protection"/>
    <n v="364.74"/>
    <n v="3"/>
    <n v="109.42"/>
  </r>
  <r>
    <d v="2016-05-30T00:00:00"/>
    <x v="2"/>
    <x v="4"/>
    <x v="306"/>
    <x v="21"/>
    <x v="1"/>
    <x v="8"/>
    <s v="DAX Charcoal/Nickel-Tone Document Frame, 5 x 7"/>
    <n v="47.4"/>
    <n v="5"/>
    <n v="21.33"/>
  </r>
  <r>
    <d v="2016-05-30T00:00:00"/>
    <x v="2"/>
    <x v="4"/>
    <x v="306"/>
    <x v="21"/>
    <x v="0"/>
    <x v="2"/>
    <s v="Eldon Simplefile Box Office"/>
    <n v="49.76"/>
    <n v="4"/>
    <n v="13.93"/>
  </r>
  <r>
    <d v="2016-05-30T00:00:00"/>
    <x v="2"/>
    <x v="4"/>
    <x v="306"/>
    <x v="21"/>
    <x v="0"/>
    <x v="4"/>
    <s v="Newell 333"/>
    <n v="5.56"/>
    <n v="2"/>
    <n v="1.45"/>
  </r>
  <r>
    <d v="2016-05-30T00:00:00"/>
    <x v="2"/>
    <x v="4"/>
    <x v="306"/>
    <x v="21"/>
    <x v="0"/>
    <x v="0"/>
    <s v="Xerox 1915"/>
    <n v="629.1"/>
    <n v="6"/>
    <n v="301.97000000000003"/>
  </r>
  <r>
    <d v="2016-05-30T00:00:00"/>
    <x v="2"/>
    <x v="4"/>
    <x v="306"/>
    <x v="21"/>
    <x v="0"/>
    <x v="4"/>
    <s v="Newell 343"/>
    <n v="14.7"/>
    <n v="5"/>
    <n v="3.97"/>
  </r>
  <r>
    <d v="2016-05-30T00:00:00"/>
    <x v="2"/>
    <x v="4"/>
    <x v="306"/>
    <x v="21"/>
    <x v="0"/>
    <x v="0"/>
    <s v="Xerox 217"/>
    <n v="45.36"/>
    <n v="7"/>
    <n v="21.77"/>
  </r>
  <r>
    <d v="2016-05-30T00:00:00"/>
    <x v="2"/>
    <x v="4"/>
    <x v="306"/>
    <x v="21"/>
    <x v="2"/>
    <x v="6"/>
    <s v="VTech DS6151"/>
    <n v="125.99"/>
    <n v="1"/>
    <n v="35.28"/>
  </r>
  <r>
    <d v="2016-05-30T00:00:00"/>
    <x v="2"/>
    <x v="4"/>
    <x v="739"/>
    <x v="3"/>
    <x v="1"/>
    <x v="8"/>
    <s v="36X48 HARDFLOOR CHAIRMAT"/>
    <n v="167.84"/>
    <n v="8"/>
    <n v="11.75"/>
  </r>
  <r>
    <d v="2016-05-30T00:00:00"/>
    <x v="2"/>
    <x v="4"/>
    <x v="615"/>
    <x v="6"/>
    <x v="0"/>
    <x v="10"/>
    <s v="Redi-Strip #10 Envelopes, 4 1/8 x 9 1/2"/>
    <n v="26.55"/>
    <n v="9"/>
    <n v="12.74"/>
  </r>
  <r>
    <d v="2016-05-30T00:00:00"/>
    <x v="2"/>
    <x v="4"/>
    <x v="615"/>
    <x v="6"/>
    <x v="2"/>
    <x v="9"/>
    <s v="Sony Micro Vault Click 16 GB USB 2.0 Flash Drive"/>
    <n v="111.98"/>
    <n v="2"/>
    <n v="26.88"/>
  </r>
  <r>
    <d v="2016-05-30T00:00:00"/>
    <x v="2"/>
    <x v="4"/>
    <x v="372"/>
    <x v="0"/>
    <x v="2"/>
    <x v="6"/>
    <s v="Anker 36W 4-Port USB Wall Charger Travel Power Adapter for iPhone 5s 5c 5"/>
    <n v="79.959999999999994"/>
    <n v="5"/>
    <s v="8"/>
  </r>
  <r>
    <d v="2016-05-30T00:00:00"/>
    <x v="2"/>
    <x v="4"/>
    <x v="372"/>
    <x v="0"/>
    <x v="2"/>
    <x v="9"/>
    <s v="Sony Micro Vault Click 16 GB USB 2.0 Flash Drive"/>
    <n v="223.96"/>
    <n v="5"/>
    <n v="11.2"/>
  </r>
  <r>
    <d v="2016-05-31T00:00:00"/>
    <x v="2"/>
    <x v="4"/>
    <x v="443"/>
    <x v="1"/>
    <x v="1"/>
    <x v="8"/>
    <s v="Executive Impressions 16-1/2&quot; Circular Wall Clock"/>
    <n v="32.06"/>
    <n v="3"/>
    <n v="-12.83"/>
  </r>
  <r>
    <d v="2016-05-31T00:00:00"/>
    <x v="2"/>
    <x v="4"/>
    <x v="443"/>
    <x v="1"/>
    <x v="0"/>
    <x v="0"/>
    <s v="Xerox 1899"/>
    <n v="18.5"/>
    <n v="4"/>
    <n v="6.7"/>
  </r>
  <r>
    <d v="2016-05-31T00:00:00"/>
    <x v="2"/>
    <x v="4"/>
    <x v="443"/>
    <x v="1"/>
    <x v="1"/>
    <x v="5"/>
    <s v="Global Highback Leather Tilter in Burgundy"/>
    <n v="191.08"/>
    <n v="3"/>
    <n v="-38.22"/>
  </r>
  <r>
    <d v="2016-05-31T00:00:00"/>
    <x v="2"/>
    <x v="4"/>
    <x v="443"/>
    <x v="1"/>
    <x v="0"/>
    <x v="0"/>
    <s v="Xerox 212"/>
    <n v="10.37"/>
    <n v="2"/>
    <n v="3.63"/>
  </r>
  <r>
    <d v="2016-05-31T00:00:00"/>
    <x v="2"/>
    <x v="4"/>
    <x v="685"/>
    <x v="20"/>
    <x v="0"/>
    <x v="3"/>
    <s v="Avery Hidden Tab Dividers for Binding Systems"/>
    <n v="7.15"/>
    <n v="3"/>
    <n v="2.3199999999999998"/>
  </r>
  <r>
    <d v="2016-05-31T00:00:00"/>
    <x v="2"/>
    <x v="4"/>
    <x v="685"/>
    <x v="20"/>
    <x v="2"/>
    <x v="6"/>
    <s v="Jackery Bar Premium Fast-charging Portable Charger"/>
    <n v="179.7"/>
    <n v="6"/>
    <n v="88.05"/>
  </r>
  <r>
    <d v="2016-06-02T00:00:00"/>
    <x v="2"/>
    <x v="5"/>
    <x v="385"/>
    <x v="2"/>
    <x v="0"/>
    <x v="2"/>
    <s v="Carina Double Wide Media Storage Towers in Natural &amp; Black"/>
    <n v="64.78"/>
    <n v="1"/>
    <n v="-12.96"/>
  </r>
  <r>
    <d v="2016-06-02T00:00:00"/>
    <x v="2"/>
    <x v="5"/>
    <x v="150"/>
    <x v="22"/>
    <x v="0"/>
    <x v="0"/>
    <s v="Riverleaf Stik-Withit Designer Note Cubes"/>
    <n v="30.18"/>
    <n v="3"/>
    <n v="13.88"/>
  </r>
  <r>
    <d v="2016-06-02T00:00:00"/>
    <x v="2"/>
    <x v="5"/>
    <x v="150"/>
    <x v="22"/>
    <x v="0"/>
    <x v="3"/>
    <s v="Acco PRESSTEX Data Binder with Storage Hooks, Dark Blue, 14 7/8&quot; X 11&quot;"/>
    <n v="51.65"/>
    <n v="12"/>
    <n v="18.72"/>
  </r>
  <r>
    <d v="2016-06-02T00:00:00"/>
    <x v="2"/>
    <x v="5"/>
    <x v="150"/>
    <x v="22"/>
    <x v="0"/>
    <x v="3"/>
    <s v="Acco Translucent Poly Ring Binders"/>
    <n v="11.23"/>
    <n v="3"/>
    <n v="3.93"/>
  </r>
  <r>
    <d v="2016-06-03T00:00:00"/>
    <x v="2"/>
    <x v="5"/>
    <x v="85"/>
    <x v="3"/>
    <x v="1"/>
    <x v="13"/>
    <s v="Hon 61000 Series Interactive Training Tables"/>
    <n v="71.09"/>
    <n v="2"/>
    <n v="-1.78"/>
  </r>
  <r>
    <d v="2016-06-04T00:00:00"/>
    <x v="2"/>
    <x v="5"/>
    <x v="502"/>
    <x v="6"/>
    <x v="0"/>
    <x v="0"/>
    <s v="Snap-A-Way Black Print Carbonless Ruled Speed Letter, Triplicate"/>
    <n v="75.88"/>
    <n v="2"/>
    <n v="35.659999999999997"/>
  </r>
  <r>
    <d v="2016-06-04T00:00:00"/>
    <x v="2"/>
    <x v="5"/>
    <x v="318"/>
    <x v="1"/>
    <x v="0"/>
    <x v="0"/>
    <s v="Xerox 1957"/>
    <n v="25.92"/>
    <n v="5"/>
    <n v="9.4"/>
  </r>
  <r>
    <d v="2016-06-04T00:00:00"/>
    <x v="2"/>
    <x v="5"/>
    <x v="318"/>
    <x v="1"/>
    <x v="1"/>
    <x v="8"/>
    <s v="Luxo Professional Fluorescent Magnifier Lamp with Clamp-Mount Base"/>
    <n v="419.68"/>
    <n v="5"/>
    <n v="-356.73"/>
  </r>
  <r>
    <d v="2016-06-04T00:00:00"/>
    <x v="2"/>
    <x v="5"/>
    <x v="318"/>
    <x v="1"/>
    <x v="1"/>
    <x v="8"/>
    <s v="Staple-based wall hangings"/>
    <n v="11.69"/>
    <n v="3"/>
    <n v="-4.68"/>
  </r>
  <r>
    <d v="2016-06-04T00:00:00"/>
    <x v="2"/>
    <x v="5"/>
    <x v="318"/>
    <x v="1"/>
    <x v="2"/>
    <x v="6"/>
    <s v="PureGear Roll-On Screen Protector"/>
    <n v="31.98"/>
    <n v="2"/>
    <n v="11.19"/>
  </r>
  <r>
    <d v="2016-06-04T00:00:00"/>
    <x v="2"/>
    <x v="5"/>
    <x v="318"/>
    <x v="1"/>
    <x v="1"/>
    <x v="13"/>
    <s v="KI Conference Tables"/>
    <n v="177.23"/>
    <n v="5"/>
    <n v="-120.51"/>
  </r>
  <r>
    <d v="2016-06-04T00:00:00"/>
    <x v="2"/>
    <x v="5"/>
    <x v="318"/>
    <x v="1"/>
    <x v="1"/>
    <x v="8"/>
    <s v="Eldon 100 Class Desk Accessories"/>
    <n v="4.04"/>
    <n v="3"/>
    <n v="-2.83"/>
  </r>
  <r>
    <d v="2016-06-04T00:00:00"/>
    <x v="2"/>
    <x v="5"/>
    <x v="318"/>
    <x v="1"/>
    <x v="0"/>
    <x v="4"/>
    <s v="Binney &amp; Smith Crayola Metallic Colored Pencils, 8-Color Set"/>
    <n v="7.41"/>
    <n v="2"/>
    <n v="1.2"/>
  </r>
  <r>
    <d v="2016-06-04T00:00:00"/>
    <x v="2"/>
    <x v="5"/>
    <x v="647"/>
    <x v="20"/>
    <x v="0"/>
    <x v="0"/>
    <s v="Easy-staple paper"/>
    <n v="14.94"/>
    <n v="3"/>
    <n v="7.02"/>
  </r>
  <r>
    <d v="2016-06-04T00:00:00"/>
    <x v="2"/>
    <x v="5"/>
    <x v="647"/>
    <x v="20"/>
    <x v="2"/>
    <x v="15"/>
    <s v="Panasonic KX MC6040 Color Laser Multifunction Printer"/>
    <n v="1349.85"/>
    <n v="3"/>
    <n v="364.46"/>
  </r>
  <r>
    <d v="2016-06-04T00:00:00"/>
    <x v="2"/>
    <x v="5"/>
    <x v="647"/>
    <x v="20"/>
    <x v="1"/>
    <x v="11"/>
    <s v="Sauder Inglewood Library Bookcases"/>
    <n v="136.78"/>
    <n v="1"/>
    <n v="5.13"/>
  </r>
  <r>
    <d v="2016-06-04T00:00:00"/>
    <x v="2"/>
    <x v="5"/>
    <x v="647"/>
    <x v="20"/>
    <x v="1"/>
    <x v="8"/>
    <s v="Linden 10&quot; Round Wall Clock, Black"/>
    <n v="61.12"/>
    <n v="4"/>
    <n v="20.78"/>
  </r>
  <r>
    <d v="2016-06-05T00:00:00"/>
    <x v="2"/>
    <x v="5"/>
    <x v="179"/>
    <x v="2"/>
    <x v="0"/>
    <x v="2"/>
    <s v="Eldon Base for stackable storage shelf, platinum"/>
    <n v="124.61"/>
    <n v="4"/>
    <n v="-23.36"/>
  </r>
  <r>
    <d v="2016-06-05T00:00:00"/>
    <x v="2"/>
    <x v="5"/>
    <x v="179"/>
    <x v="2"/>
    <x v="0"/>
    <x v="1"/>
    <s v="Avery 502"/>
    <n v="7.56"/>
    <n v="3"/>
    <n v="2.65"/>
  </r>
  <r>
    <d v="2016-06-05T00:00:00"/>
    <x v="2"/>
    <x v="5"/>
    <x v="219"/>
    <x v="7"/>
    <x v="0"/>
    <x v="2"/>
    <s v="Standard Rollaway File with Lock"/>
    <n v="360.38"/>
    <n v="2"/>
    <n v="93.7"/>
  </r>
  <r>
    <d v="2016-06-05T00:00:00"/>
    <x v="2"/>
    <x v="5"/>
    <x v="219"/>
    <x v="7"/>
    <x v="0"/>
    <x v="4"/>
    <s v="Newell 314"/>
    <n v="11.16"/>
    <n v="2"/>
    <n v="2.79"/>
  </r>
  <r>
    <d v="2016-06-05T00:00:00"/>
    <x v="2"/>
    <x v="5"/>
    <x v="219"/>
    <x v="7"/>
    <x v="0"/>
    <x v="1"/>
    <s v="Avery White Multi-Purpose Labels"/>
    <n v="14.94"/>
    <n v="3"/>
    <n v="6.87"/>
  </r>
  <r>
    <d v="2016-06-05T00:00:00"/>
    <x v="2"/>
    <x v="5"/>
    <x v="74"/>
    <x v="3"/>
    <x v="0"/>
    <x v="3"/>
    <s v="Avery Non-Stick Binders"/>
    <n v="21.55"/>
    <n v="6"/>
    <s v="7"/>
  </r>
  <r>
    <d v="2016-06-05T00:00:00"/>
    <x v="2"/>
    <x v="5"/>
    <x v="74"/>
    <x v="3"/>
    <x v="0"/>
    <x v="12"/>
    <s v="Acco 6 Outlet Guardian Premium Surge Suppressor"/>
    <n v="58.24"/>
    <n v="4"/>
    <n v="15.72"/>
  </r>
  <r>
    <d v="2016-06-05T00:00:00"/>
    <x v="2"/>
    <x v="5"/>
    <x v="590"/>
    <x v="22"/>
    <x v="0"/>
    <x v="14"/>
    <s v="Acme Box Cutter Scissors"/>
    <n v="61.38"/>
    <n v="6"/>
    <n v="15.96"/>
  </r>
  <r>
    <d v="2016-06-06T00:00:00"/>
    <x v="2"/>
    <x v="5"/>
    <x v="554"/>
    <x v="1"/>
    <x v="2"/>
    <x v="6"/>
    <s v="Cisco Small Business SPA 502G VoIP phone"/>
    <n v="328.22"/>
    <n v="4"/>
    <n v="28.72"/>
  </r>
  <r>
    <d v="2016-06-06T00:00:00"/>
    <x v="2"/>
    <x v="5"/>
    <x v="56"/>
    <x v="32"/>
    <x v="0"/>
    <x v="2"/>
    <s v="Letter Size Cart"/>
    <n v="714.3"/>
    <n v="5"/>
    <n v="207.15"/>
  </r>
  <r>
    <d v="2016-06-06T00:00:00"/>
    <x v="2"/>
    <x v="5"/>
    <x v="759"/>
    <x v="32"/>
    <x v="0"/>
    <x v="0"/>
    <s v="Xerox 1935"/>
    <n v="105.52"/>
    <n v="4"/>
    <n v="48.54"/>
  </r>
  <r>
    <d v="2016-06-06T00:00:00"/>
    <x v="2"/>
    <x v="5"/>
    <x v="584"/>
    <x v="13"/>
    <x v="2"/>
    <x v="9"/>
    <s v="Logitech Trackman Marble Mouse"/>
    <n v="179.94"/>
    <n v="6"/>
    <n v="75.569999999999993"/>
  </r>
  <r>
    <d v="2016-06-06T00:00:00"/>
    <x v="2"/>
    <x v="5"/>
    <x v="584"/>
    <x v="13"/>
    <x v="2"/>
    <x v="9"/>
    <s v="Kingston Digital DataTraveler 16GB USB 2.0"/>
    <n v="26.85"/>
    <n v="3"/>
    <n v="5.0999999999999996"/>
  </r>
  <r>
    <d v="2016-06-06T00:00:00"/>
    <x v="2"/>
    <x v="5"/>
    <x v="584"/>
    <x v="13"/>
    <x v="2"/>
    <x v="9"/>
    <s v="Plantronics S12 Corded Telephone Headset System"/>
    <n v="323.37"/>
    <n v="3"/>
    <n v="129.35"/>
  </r>
  <r>
    <d v="2016-06-06T00:00:00"/>
    <x v="2"/>
    <x v="5"/>
    <x v="584"/>
    <x v="13"/>
    <x v="0"/>
    <x v="0"/>
    <s v="Xerox 191"/>
    <n v="59.94"/>
    <n v="3"/>
    <n v="28.17"/>
  </r>
  <r>
    <d v="2016-06-06T00:00:00"/>
    <x v="2"/>
    <x v="5"/>
    <x v="584"/>
    <x v="13"/>
    <x v="0"/>
    <x v="3"/>
    <s v="Trimflex Flexible Post Binders"/>
    <n v="64.14"/>
    <n v="3"/>
    <n v="30.79"/>
  </r>
  <r>
    <d v="2016-06-06T00:00:00"/>
    <x v="2"/>
    <x v="5"/>
    <x v="584"/>
    <x v="13"/>
    <x v="0"/>
    <x v="3"/>
    <s v="Avery Binder Labels"/>
    <n v="11.67"/>
    <n v="3"/>
    <n v="5.6"/>
  </r>
  <r>
    <d v="2016-06-06T00:00:00"/>
    <x v="2"/>
    <x v="5"/>
    <x v="584"/>
    <x v="13"/>
    <x v="0"/>
    <x v="0"/>
    <s v="Xerox 230"/>
    <n v="12.96"/>
    <n v="2"/>
    <n v="6.22"/>
  </r>
  <r>
    <d v="2016-06-06T00:00:00"/>
    <x v="2"/>
    <x v="5"/>
    <x v="237"/>
    <x v="3"/>
    <x v="0"/>
    <x v="1"/>
    <s v="Avery 488"/>
    <n v="22.05"/>
    <n v="7"/>
    <n v="10.58"/>
  </r>
  <r>
    <d v="2016-06-06T00:00:00"/>
    <x v="2"/>
    <x v="5"/>
    <x v="237"/>
    <x v="3"/>
    <x v="0"/>
    <x v="0"/>
    <s v="Xerox Blank Computer Paper"/>
    <n v="99.9"/>
    <n v="5"/>
    <n v="46.95"/>
  </r>
  <r>
    <d v="2016-06-06T00:00:00"/>
    <x v="2"/>
    <x v="5"/>
    <x v="5"/>
    <x v="3"/>
    <x v="2"/>
    <x v="6"/>
    <s v="Samsung Galaxy Mega 6.3"/>
    <n v="3023.93"/>
    <n v="9"/>
    <n v="226.79"/>
  </r>
  <r>
    <d v="2016-06-06T00:00:00"/>
    <x v="2"/>
    <x v="5"/>
    <x v="5"/>
    <x v="3"/>
    <x v="2"/>
    <x v="9"/>
    <s v="Rosewill 107 Normal Keys USB Wired Standard Keyboard"/>
    <n v="26.96"/>
    <n v="2"/>
    <n v="3.77"/>
  </r>
  <r>
    <d v="2016-06-06T00:00:00"/>
    <x v="2"/>
    <x v="5"/>
    <x v="5"/>
    <x v="3"/>
    <x v="2"/>
    <x v="6"/>
    <s v="Bose SoundLink Bluetooth Speaker"/>
    <n v="477.6"/>
    <n v="3"/>
    <n v="161.19"/>
  </r>
  <r>
    <d v="2016-06-06T00:00:00"/>
    <x v="2"/>
    <x v="5"/>
    <x v="760"/>
    <x v="10"/>
    <x v="1"/>
    <x v="8"/>
    <s v="Electrix Halogen Magnifier Lamp"/>
    <n v="466.32"/>
    <n v="3"/>
    <n v="34.97"/>
  </r>
  <r>
    <d v="2016-06-06T00:00:00"/>
    <x v="2"/>
    <x v="5"/>
    <x v="760"/>
    <x v="10"/>
    <x v="1"/>
    <x v="8"/>
    <s v="Deflect-o EconoMat Nonstudded, No Bevel Mat"/>
    <n v="82.64"/>
    <n v="2"/>
    <s v="0"/>
  </r>
  <r>
    <d v="2016-06-07T00:00:00"/>
    <x v="2"/>
    <x v="5"/>
    <x v="476"/>
    <x v="20"/>
    <x v="0"/>
    <x v="0"/>
    <s v="Xerox 226"/>
    <n v="32.4"/>
    <n v="5"/>
    <n v="15.55"/>
  </r>
  <r>
    <d v="2016-06-07T00:00:00"/>
    <x v="2"/>
    <x v="5"/>
    <x v="365"/>
    <x v="3"/>
    <x v="0"/>
    <x v="3"/>
    <s v="Avery Hanging File Binders"/>
    <n v="4.78"/>
    <n v="1"/>
    <n v="1.55"/>
  </r>
  <r>
    <d v="2016-06-07T00:00:00"/>
    <x v="2"/>
    <x v="5"/>
    <x v="365"/>
    <x v="3"/>
    <x v="0"/>
    <x v="0"/>
    <s v="While You Were Out Pads, 50 per Pad, 4 x 5 1/4, Green Cycle"/>
    <n v="4.7300000000000004"/>
    <n v="1"/>
    <n v="2.3199999999999998"/>
  </r>
  <r>
    <d v="2016-06-07T00:00:00"/>
    <x v="2"/>
    <x v="5"/>
    <x v="761"/>
    <x v="2"/>
    <x v="0"/>
    <x v="7"/>
    <s v="Ideal Clamps"/>
    <n v="9.65"/>
    <n v="6"/>
    <n v="3.5"/>
  </r>
  <r>
    <d v="2016-06-09T00:00:00"/>
    <x v="2"/>
    <x v="5"/>
    <x v="193"/>
    <x v="3"/>
    <x v="2"/>
    <x v="6"/>
    <s v="Avaya 4621SW VoIP phone"/>
    <n v="177.48"/>
    <n v="3"/>
    <n v="19.97"/>
  </r>
  <r>
    <d v="2016-06-09T00:00:00"/>
    <x v="2"/>
    <x v="5"/>
    <x v="460"/>
    <x v="16"/>
    <x v="2"/>
    <x v="15"/>
    <s v="Cisco CP-7937G Unified IP Conference Station Phone"/>
    <n v="695.7"/>
    <n v="2"/>
    <n v="-27.83"/>
  </r>
  <r>
    <d v="2016-06-09T00:00:00"/>
    <x v="2"/>
    <x v="5"/>
    <x v="622"/>
    <x v="3"/>
    <x v="1"/>
    <x v="5"/>
    <s v="Global Deluxe Stacking Chair, Gray"/>
    <n v="122.35"/>
    <n v="3"/>
    <n v="13.76"/>
  </r>
  <r>
    <d v="2016-06-09T00:00:00"/>
    <x v="2"/>
    <x v="5"/>
    <x v="499"/>
    <x v="28"/>
    <x v="1"/>
    <x v="13"/>
    <s v="Bush Cubix Conference Tables, Fully Assembled"/>
    <n v="692.94"/>
    <n v="3"/>
    <n v="173.24"/>
  </r>
  <r>
    <d v="2016-06-10T00:00:00"/>
    <x v="2"/>
    <x v="5"/>
    <x v="635"/>
    <x v="3"/>
    <x v="0"/>
    <x v="1"/>
    <s v="Avery 473"/>
    <n v="20.7"/>
    <n v="2"/>
    <n v="9.94"/>
  </r>
  <r>
    <d v="2016-06-10T00:00:00"/>
    <x v="2"/>
    <x v="5"/>
    <x v="635"/>
    <x v="3"/>
    <x v="1"/>
    <x v="13"/>
    <s v="Bretford Just In Time Height-Adjustable Multi-Task Work Tables"/>
    <n v="1335.68"/>
    <n v="4"/>
    <n v="-217.05"/>
  </r>
  <r>
    <d v="2016-06-10T00:00:00"/>
    <x v="2"/>
    <x v="5"/>
    <x v="635"/>
    <x v="3"/>
    <x v="0"/>
    <x v="0"/>
    <s v="Xerox 226"/>
    <n v="32.4"/>
    <n v="5"/>
    <n v="15.55"/>
  </r>
  <r>
    <d v="2016-06-10T00:00:00"/>
    <x v="2"/>
    <x v="5"/>
    <x v="733"/>
    <x v="2"/>
    <x v="0"/>
    <x v="1"/>
    <s v="Avery 487"/>
    <n v="23.62"/>
    <n v="8"/>
    <n v="7.97"/>
  </r>
  <r>
    <d v="2016-06-11T00:00:00"/>
    <x v="2"/>
    <x v="5"/>
    <x v="126"/>
    <x v="0"/>
    <x v="0"/>
    <x v="3"/>
    <s v="Computer Printout Index Tabs"/>
    <n v="1.34"/>
    <n v="4"/>
    <n v="-2.15"/>
  </r>
  <r>
    <d v="2016-06-11T00:00:00"/>
    <x v="2"/>
    <x v="5"/>
    <x v="126"/>
    <x v="0"/>
    <x v="0"/>
    <x v="3"/>
    <s v="GBC Wire Binding Combs"/>
    <n v="8.27"/>
    <n v="4"/>
    <n v="-13.65"/>
  </r>
  <r>
    <d v="2016-06-11T00:00:00"/>
    <x v="2"/>
    <x v="5"/>
    <x v="126"/>
    <x v="0"/>
    <x v="1"/>
    <x v="8"/>
    <s v="Stacking Tray, Side-Loading, Legal, Smoke"/>
    <n v="12.54"/>
    <n v="7"/>
    <n v="-9.09"/>
  </r>
  <r>
    <d v="2016-06-11T00:00:00"/>
    <x v="2"/>
    <x v="5"/>
    <x v="414"/>
    <x v="20"/>
    <x v="2"/>
    <x v="9"/>
    <s v="Razer Kraken PRO Over Ear PC and Music Headset"/>
    <n v="239.97"/>
    <n v="3"/>
    <n v="71.989999999999995"/>
  </r>
  <r>
    <d v="2016-06-11T00:00:00"/>
    <x v="2"/>
    <x v="5"/>
    <x v="145"/>
    <x v="22"/>
    <x v="0"/>
    <x v="1"/>
    <s v="Avery 486"/>
    <n v="14.62"/>
    <n v="2"/>
    <n v="6.87"/>
  </r>
  <r>
    <d v="2016-06-11T00:00:00"/>
    <x v="2"/>
    <x v="5"/>
    <x v="145"/>
    <x v="22"/>
    <x v="0"/>
    <x v="3"/>
    <s v="Wilson Jones Turn Tabs Binder Tool for Ring Binders"/>
    <n v="53.98"/>
    <n v="14"/>
    <n v="17.54"/>
  </r>
  <r>
    <d v="2016-06-11T00:00:00"/>
    <x v="2"/>
    <x v="5"/>
    <x v="145"/>
    <x v="22"/>
    <x v="2"/>
    <x v="9"/>
    <s v="Logitech G35 7.1-Channel Surround Sound Headset"/>
    <n v="389.97"/>
    <n v="3"/>
    <n v="132.59"/>
  </r>
  <r>
    <d v="2016-06-11T00:00:00"/>
    <x v="2"/>
    <x v="5"/>
    <x v="9"/>
    <x v="3"/>
    <x v="1"/>
    <x v="13"/>
    <s v="Bretford Rectangular Conference Table Tops"/>
    <n v="902.71"/>
    <n v="3"/>
    <n v="33.85"/>
  </r>
  <r>
    <d v="2016-06-12T00:00:00"/>
    <x v="2"/>
    <x v="5"/>
    <x v="762"/>
    <x v="3"/>
    <x v="0"/>
    <x v="1"/>
    <s v="Self-Adhesive Address Labels for Typewriters by Universal"/>
    <n v="14.62"/>
    <n v="2"/>
    <n v="6.87"/>
  </r>
  <r>
    <d v="2016-06-12T00:00:00"/>
    <x v="2"/>
    <x v="5"/>
    <x v="660"/>
    <x v="33"/>
    <x v="0"/>
    <x v="12"/>
    <s v="1.7 Cubic Foot Compact &quot;Cube&quot; Office Refrigerators"/>
    <n v="208.16"/>
    <n v="1"/>
    <n v="56.2"/>
  </r>
  <r>
    <d v="2016-06-12T00:00:00"/>
    <x v="2"/>
    <x v="5"/>
    <x v="660"/>
    <x v="33"/>
    <x v="0"/>
    <x v="3"/>
    <s v="Avery Heavy-Duty EZD  Binder With Locking Rings"/>
    <n v="16.739999999999998"/>
    <n v="3"/>
    <n v="8.0399999999999991"/>
  </r>
  <r>
    <d v="2016-06-12T00:00:00"/>
    <x v="2"/>
    <x v="5"/>
    <x v="236"/>
    <x v="7"/>
    <x v="1"/>
    <x v="8"/>
    <s v="Artistic Insta-Plaque"/>
    <n v="47.04"/>
    <n v="3"/>
    <n v="18.350000000000001"/>
  </r>
  <r>
    <d v="2016-06-12T00:00:00"/>
    <x v="2"/>
    <x v="5"/>
    <x v="236"/>
    <x v="7"/>
    <x v="0"/>
    <x v="3"/>
    <s v="DXL Angle-View Binders with Locking Rings by Samsill"/>
    <n v="30.84"/>
    <n v="4"/>
    <n v="13.88"/>
  </r>
  <r>
    <d v="2016-06-12T00:00:00"/>
    <x v="2"/>
    <x v="5"/>
    <x v="236"/>
    <x v="7"/>
    <x v="0"/>
    <x v="2"/>
    <s v="Companion Letter/Legal File, Black"/>
    <n v="226.56"/>
    <n v="6"/>
    <n v="63.44"/>
  </r>
  <r>
    <d v="2016-06-12T00:00:00"/>
    <x v="2"/>
    <x v="5"/>
    <x v="236"/>
    <x v="7"/>
    <x v="0"/>
    <x v="10"/>
    <s v="Globe Weis Peel &amp; Seel First Class Envelopes"/>
    <n v="115.02"/>
    <n v="9"/>
    <n v="51.76"/>
  </r>
  <r>
    <d v="2016-06-12T00:00:00"/>
    <x v="2"/>
    <x v="5"/>
    <x v="236"/>
    <x v="7"/>
    <x v="2"/>
    <x v="6"/>
    <s v="KLD Oscar II Style Snap-on Ultra Thin Side Flip Synthetic Leather Cover Case for HTC One HTC M7"/>
    <n v="68.040000000000006"/>
    <n v="7"/>
    <n v="19.73"/>
  </r>
  <r>
    <d v="2016-06-12T00:00:00"/>
    <x v="2"/>
    <x v="5"/>
    <x v="675"/>
    <x v="1"/>
    <x v="2"/>
    <x v="15"/>
    <s v="Canon Color ImageCLASS MF8580Cdw Wireless Laser All-In-One Printer, Copier, Scanner"/>
    <n v="1007.98"/>
    <n v="3"/>
    <n v="43.2"/>
  </r>
  <r>
    <d v="2016-06-12T00:00:00"/>
    <x v="2"/>
    <x v="5"/>
    <x v="675"/>
    <x v="1"/>
    <x v="0"/>
    <x v="0"/>
    <s v="Xerox 1908"/>
    <n v="313.49"/>
    <n v="7"/>
    <n v="113.64"/>
  </r>
  <r>
    <d v="2016-06-12T00:00:00"/>
    <x v="2"/>
    <x v="5"/>
    <x v="353"/>
    <x v="1"/>
    <x v="0"/>
    <x v="0"/>
    <s v="Xerox 1978"/>
    <n v="23.12"/>
    <n v="5"/>
    <n v="8.3800000000000008"/>
  </r>
  <r>
    <d v="2016-06-12T00:00:00"/>
    <x v="2"/>
    <x v="5"/>
    <x v="710"/>
    <x v="20"/>
    <x v="0"/>
    <x v="0"/>
    <s v="IBM Multi-Purpose Copy Paper, 8 1/2 x 11&quot;, Case"/>
    <n v="92.94"/>
    <n v="3"/>
    <n v="41.82"/>
  </r>
  <r>
    <d v="2016-06-12T00:00:00"/>
    <x v="2"/>
    <x v="5"/>
    <x v="710"/>
    <x v="20"/>
    <x v="0"/>
    <x v="12"/>
    <s v="Bionaire 99.97% HEPA Air Cleaner"/>
    <n v="52.56"/>
    <n v="3"/>
    <n v="18.399999999999999"/>
  </r>
  <r>
    <d v="2016-06-12T00:00:00"/>
    <x v="2"/>
    <x v="5"/>
    <x v="400"/>
    <x v="3"/>
    <x v="0"/>
    <x v="0"/>
    <s v="IBM Multi-Purpose Copy Paper, 8 1/2 x 11&quot;, Case"/>
    <n v="185.88"/>
    <n v="6"/>
    <n v="83.65"/>
  </r>
  <r>
    <d v="2016-06-12T00:00:00"/>
    <x v="2"/>
    <x v="5"/>
    <x v="400"/>
    <x v="3"/>
    <x v="0"/>
    <x v="0"/>
    <s v="Xerox 228"/>
    <n v="12.96"/>
    <n v="2"/>
    <n v="6.22"/>
  </r>
  <r>
    <d v="2016-06-12T00:00:00"/>
    <x v="2"/>
    <x v="5"/>
    <x v="299"/>
    <x v="0"/>
    <x v="0"/>
    <x v="12"/>
    <s v="APC 7 Outlet Network SurgeArrest Surge Protector"/>
    <n v="64.38"/>
    <n v="4"/>
    <n v="-160.96"/>
  </r>
  <r>
    <d v="2016-06-12T00:00:00"/>
    <x v="2"/>
    <x v="5"/>
    <x v="299"/>
    <x v="0"/>
    <x v="1"/>
    <x v="8"/>
    <s v="Dax Clear Box Frame"/>
    <n v="6.98"/>
    <n v="2"/>
    <n v="-4.54"/>
  </r>
  <r>
    <d v="2016-06-12T00:00:00"/>
    <x v="2"/>
    <x v="5"/>
    <x v="299"/>
    <x v="0"/>
    <x v="0"/>
    <x v="4"/>
    <s v="Nontoxic Chalk"/>
    <n v="11.26"/>
    <n v="8"/>
    <n v="3.94"/>
  </r>
  <r>
    <d v="2016-06-12T00:00:00"/>
    <x v="2"/>
    <x v="5"/>
    <x v="299"/>
    <x v="0"/>
    <x v="0"/>
    <x v="0"/>
    <s v="Xerox 1975"/>
    <n v="15.55"/>
    <n v="3"/>
    <n v="5.64"/>
  </r>
  <r>
    <d v="2016-06-12T00:00:00"/>
    <x v="2"/>
    <x v="5"/>
    <x v="299"/>
    <x v="0"/>
    <x v="1"/>
    <x v="5"/>
    <s v="Global Enterprise Series Seating High-Back Swivel/Tilt Chairs"/>
    <n v="379.37"/>
    <n v="2"/>
    <n v="-119.23"/>
  </r>
  <r>
    <d v="2016-06-12T00:00:00"/>
    <x v="2"/>
    <x v="5"/>
    <x v="299"/>
    <x v="0"/>
    <x v="0"/>
    <x v="2"/>
    <s v="Staple magnet"/>
    <n v="67.540000000000006"/>
    <n v="9"/>
    <n v="6.75"/>
  </r>
  <r>
    <d v="2016-06-12T00:00:00"/>
    <x v="2"/>
    <x v="5"/>
    <x v="299"/>
    <x v="0"/>
    <x v="0"/>
    <x v="3"/>
    <s v="Acco Pressboard Covers with Storage Hooks, 14 7/8&quot; x 11&quot;, Executive Red"/>
    <n v="1.52"/>
    <n v="2"/>
    <n v="-2.67"/>
  </r>
  <r>
    <d v="2016-06-13T00:00:00"/>
    <x v="2"/>
    <x v="5"/>
    <x v="90"/>
    <x v="14"/>
    <x v="2"/>
    <x v="6"/>
    <s v="Ooma Telo VoIP Home Phone System"/>
    <n v="377.97"/>
    <n v="3"/>
    <n v="94.49"/>
  </r>
  <r>
    <d v="2016-06-13T00:00:00"/>
    <x v="2"/>
    <x v="5"/>
    <x v="331"/>
    <x v="42"/>
    <x v="0"/>
    <x v="1"/>
    <s v="Avery 51"/>
    <n v="18.899999999999999"/>
    <n v="3"/>
    <n v="8.69"/>
  </r>
  <r>
    <d v="2016-06-13T00:00:00"/>
    <x v="2"/>
    <x v="5"/>
    <x v="217"/>
    <x v="20"/>
    <x v="0"/>
    <x v="3"/>
    <s v="Premium Transparent Presentation Covers by GBC"/>
    <n v="33.57"/>
    <n v="2"/>
    <n v="11.75"/>
  </r>
  <r>
    <d v="2016-06-14T00:00:00"/>
    <x v="2"/>
    <x v="5"/>
    <x v="298"/>
    <x v="3"/>
    <x v="0"/>
    <x v="4"/>
    <s v="Newell 326"/>
    <n v="7.04"/>
    <n v="4"/>
    <n v="2.04"/>
  </r>
  <r>
    <d v="2016-06-14T00:00:00"/>
    <x v="2"/>
    <x v="5"/>
    <x v="298"/>
    <x v="3"/>
    <x v="1"/>
    <x v="8"/>
    <s v="GE General Purpose, Extra Long Life, Showcase &amp; Floodlight Incandescent Bulbs"/>
    <n v="8.73"/>
    <n v="3"/>
    <n v="4.0999999999999996"/>
  </r>
  <r>
    <d v="2016-06-14T00:00:00"/>
    <x v="2"/>
    <x v="5"/>
    <x v="298"/>
    <x v="3"/>
    <x v="2"/>
    <x v="9"/>
    <s v="Logitech ClearChat Comfort/USB Headset H390"/>
    <n v="29.29"/>
    <n v="1"/>
    <n v="9.67"/>
  </r>
  <r>
    <d v="2016-06-14T00:00:00"/>
    <x v="2"/>
    <x v="5"/>
    <x v="298"/>
    <x v="3"/>
    <x v="0"/>
    <x v="4"/>
    <s v="Newell 346"/>
    <n v="8.64"/>
    <n v="3"/>
    <n v="2.5099999999999998"/>
  </r>
  <r>
    <d v="2016-06-14T00:00:00"/>
    <x v="2"/>
    <x v="5"/>
    <x v="167"/>
    <x v="3"/>
    <x v="1"/>
    <x v="11"/>
    <s v="Bush Heritage Pine Collection 5-Shelf Bookcase, Albany Pine Finish, *Special Order"/>
    <n v="599.16999999999996"/>
    <n v="5"/>
    <n v="35.25"/>
  </r>
  <r>
    <d v="2016-06-14T00:00:00"/>
    <x v="2"/>
    <x v="5"/>
    <x v="290"/>
    <x v="3"/>
    <x v="1"/>
    <x v="13"/>
    <s v="Bush Cubix Conference Tables, Fully Assembled"/>
    <n v="1293.49"/>
    <n v="7"/>
    <n v="80.84"/>
  </r>
  <r>
    <d v="2016-06-14T00:00:00"/>
    <x v="2"/>
    <x v="5"/>
    <x v="763"/>
    <x v="2"/>
    <x v="1"/>
    <x v="13"/>
    <s v="Global Adaptabilities Conference Tables"/>
    <n v="337.18"/>
    <n v="2"/>
    <n v="-118.01"/>
  </r>
  <r>
    <d v="2016-06-14T00:00:00"/>
    <x v="2"/>
    <x v="5"/>
    <x v="98"/>
    <x v="16"/>
    <x v="0"/>
    <x v="3"/>
    <s v="GBC Twin Loop Wire Binding Elements"/>
    <n v="39.94"/>
    <n v="4"/>
    <n v="-26.62"/>
  </r>
  <r>
    <d v="2016-06-14T00:00:00"/>
    <x v="2"/>
    <x v="5"/>
    <x v="98"/>
    <x v="16"/>
    <x v="2"/>
    <x v="9"/>
    <s v="Verbatim Slim CD and DVD Storage Cases, 50/Pack"/>
    <n v="18.46"/>
    <n v="2"/>
    <n v="2.31"/>
  </r>
  <r>
    <d v="2016-06-14T00:00:00"/>
    <x v="2"/>
    <x v="5"/>
    <x v="278"/>
    <x v="22"/>
    <x v="1"/>
    <x v="13"/>
    <s v="Hon Non-Folding Utility Tables"/>
    <n v="1115.17"/>
    <n v="7"/>
    <n v="334.55"/>
  </r>
  <r>
    <d v="2016-06-15T00:00:00"/>
    <x v="2"/>
    <x v="5"/>
    <x v="462"/>
    <x v="0"/>
    <x v="0"/>
    <x v="0"/>
    <s v="Xerox 19"/>
    <n v="173.49"/>
    <n v="7"/>
    <n v="54.22"/>
  </r>
  <r>
    <d v="2016-06-16T00:00:00"/>
    <x v="2"/>
    <x v="5"/>
    <x v="649"/>
    <x v="3"/>
    <x v="0"/>
    <x v="0"/>
    <s v="Wirebound Message Books, Four 2 3/4&quot; x 5&quot; Forms per Page, 600 Sets per Book"/>
    <n v="46.35"/>
    <n v="5"/>
    <n v="21.78"/>
  </r>
  <r>
    <d v="2016-06-16T00:00:00"/>
    <x v="2"/>
    <x v="5"/>
    <x v="594"/>
    <x v="15"/>
    <x v="2"/>
    <x v="15"/>
    <s v="Penpower WorldCard Pro Card Scanner"/>
    <n v="91.48"/>
    <n v="1"/>
    <n v="-1.83"/>
  </r>
  <r>
    <d v="2016-06-16T00:00:00"/>
    <x v="2"/>
    <x v="5"/>
    <x v="612"/>
    <x v="7"/>
    <x v="0"/>
    <x v="1"/>
    <s v="Avery 518"/>
    <n v="9.4499999999999993"/>
    <n v="3"/>
    <n v="4.54"/>
  </r>
  <r>
    <d v="2016-06-17T00:00:00"/>
    <x v="2"/>
    <x v="5"/>
    <x v="764"/>
    <x v="20"/>
    <x v="0"/>
    <x v="2"/>
    <s v="Home/Office Personal File Carts"/>
    <n v="208.56"/>
    <n v="6"/>
    <n v="52.14"/>
  </r>
  <r>
    <d v="2016-06-17T00:00:00"/>
    <x v="2"/>
    <x v="5"/>
    <x v="764"/>
    <x v="20"/>
    <x v="0"/>
    <x v="0"/>
    <s v="Xerox 232"/>
    <n v="32.4"/>
    <n v="5"/>
    <n v="15.55"/>
  </r>
  <r>
    <d v="2016-06-17T00:00:00"/>
    <x v="2"/>
    <x v="5"/>
    <x v="764"/>
    <x v="20"/>
    <x v="1"/>
    <x v="5"/>
    <s v="Novimex Turbo Task Chair"/>
    <n v="319.41000000000003"/>
    <n v="5"/>
    <n v="7.1"/>
  </r>
  <r>
    <d v="2016-06-17T00:00:00"/>
    <x v="2"/>
    <x v="5"/>
    <x v="764"/>
    <x v="20"/>
    <x v="0"/>
    <x v="0"/>
    <s v="Array Parchment Paper, Assorted Colors"/>
    <n v="14.56"/>
    <n v="2"/>
    <n v="6.99"/>
  </r>
  <r>
    <d v="2016-06-17T00:00:00"/>
    <x v="2"/>
    <x v="5"/>
    <x v="764"/>
    <x v="20"/>
    <x v="2"/>
    <x v="9"/>
    <s v="Imation 8gb Micro Traveldrive Usb 2.0 Flash Drive"/>
    <s v="30"/>
    <n v="2"/>
    <n v="3.3"/>
  </r>
  <r>
    <d v="2016-06-17T00:00:00"/>
    <x v="2"/>
    <x v="5"/>
    <x v="764"/>
    <x v="20"/>
    <x v="0"/>
    <x v="3"/>
    <s v="Plastic Binding Combs"/>
    <n v="48.48"/>
    <n v="4"/>
    <n v="16.36"/>
  </r>
  <r>
    <d v="2016-06-17T00:00:00"/>
    <x v="2"/>
    <x v="5"/>
    <x v="764"/>
    <x v="20"/>
    <x v="0"/>
    <x v="4"/>
    <s v="Prang Dustless Chalk Sticks"/>
    <n v="1.68"/>
    <n v="1"/>
    <n v="0.84"/>
  </r>
  <r>
    <d v="2016-06-17T00:00:00"/>
    <x v="2"/>
    <x v="5"/>
    <x v="466"/>
    <x v="3"/>
    <x v="0"/>
    <x v="0"/>
    <s v="Xerox 1934"/>
    <n v="111.96"/>
    <n v="2"/>
    <n v="54.86"/>
  </r>
  <r>
    <d v="2016-06-17T00:00:00"/>
    <x v="2"/>
    <x v="5"/>
    <x v="667"/>
    <x v="20"/>
    <x v="0"/>
    <x v="2"/>
    <s v="Rogers Jumbo File, Granite"/>
    <n v="40.74"/>
    <n v="3"/>
    <n v="0.41"/>
  </r>
  <r>
    <d v="2016-06-17T00:00:00"/>
    <x v="2"/>
    <x v="5"/>
    <x v="30"/>
    <x v="3"/>
    <x v="1"/>
    <x v="11"/>
    <s v="Bush Heritage Pine Collection 5-Shelf Bookcase, Albany Pine Finish, *Special Order"/>
    <n v="239.67"/>
    <n v="2"/>
    <n v="14.1"/>
  </r>
  <r>
    <d v="2016-06-17T00:00:00"/>
    <x v="2"/>
    <x v="5"/>
    <x v="30"/>
    <x v="3"/>
    <x v="0"/>
    <x v="1"/>
    <s v="Avery 496"/>
    <n v="22.5"/>
    <n v="6"/>
    <n v="10.8"/>
  </r>
  <r>
    <d v="2016-06-17T00:00:00"/>
    <x v="2"/>
    <x v="5"/>
    <x v="30"/>
    <x v="3"/>
    <x v="0"/>
    <x v="0"/>
    <s v="Xerox 1914"/>
    <n v="219.84"/>
    <n v="4"/>
    <n v="107.72"/>
  </r>
  <r>
    <d v="2016-06-17T00:00:00"/>
    <x v="2"/>
    <x v="5"/>
    <x v="164"/>
    <x v="26"/>
    <x v="1"/>
    <x v="8"/>
    <s v="Rubbermaid ClusterMat Chairmats, Mat Size- 66&quot; x 60&quot;, Lip 20&quot; x 11&quot; -90 Degree Angle"/>
    <n v="266.35000000000002"/>
    <n v="3"/>
    <n v="-13.32"/>
  </r>
  <r>
    <d v="2016-06-17T00:00:00"/>
    <x v="2"/>
    <x v="5"/>
    <x v="164"/>
    <x v="26"/>
    <x v="1"/>
    <x v="5"/>
    <s v="Global Manager's Adjustable Task Chair, Storm"/>
    <n v="483.14"/>
    <n v="4"/>
    <n v="54.35"/>
  </r>
  <r>
    <d v="2016-06-17T00:00:00"/>
    <x v="2"/>
    <x v="5"/>
    <x v="85"/>
    <x v="37"/>
    <x v="0"/>
    <x v="3"/>
    <s v="Ibico Presentation Index for Binding Systems"/>
    <n v="7.96"/>
    <n v="2"/>
    <n v="3.74"/>
  </r>
  <r>
    <d v="2016-06-17T00:00:00"/>
    <x v="2"/>
    <x v="5"/>
    <x v="85"/>
    <x v="37"/>
    <x v="2"/>
    <x v="6"/>
    <s v="Wireless Extenders zBoost YX545 SOHO Signal Booster"/>
    <n v="566.97"/>
    <n v="3"/>
    <n v="153.08000000000001"/>
  </r>
  <r>
    <d v="2016-06-17T00:00:00"/>
    <x v="2"/>
    <x v="5"/>
    <x v="85"/>
    <x v="37"/>
    <x v="0"/>
    <x v="4"/>
    <s v="Newell 35"/>
    <n v="9.84"/>
    <n v="3"/>
    <n v="2.85"/>
  </r>
  <r>
    <d v="2016-06-17T00:00:00"/>
    <x v="2"/>
    <x v="5"/>
    <x v="491"/>
    <x v="20"/>
    <x v="1"/>
    <x v="13"/>
    <s v="Hon 2111 Invitation Series Corner Table"/>
    <n v="376.87"/>
    <n v="3"/>
    <n v="-213.56"/>
  </r>
  <r>
    <d v="2016-06-18T00:00:00"/>
    <x v="2"/>
    <x v="5"/>
    <x v="239"/>
    <x v="1"/>
    <x v="0"/>
    <x v="0"/>
    <s v="Xerox 1937"/>
    <n v="76.86"/>
    <n v="2"/>
    <n v="26.9"/>
  </r>
  <r>
    <d v="2016-06-18T00:00:00"/>
    <x v="2"/>
    <x v="5"/>
    <x v="660"/>
    <x v="2"/>
    <x v="0"/>
    <x v="0"/>
    <s v="Xerox 1900"/>
    <n v="6.85"/>
    <n v="2"/>
    <n v="2.14"/>
  </r>
  <r>
    <d v="2016-06-18T00:00:00"/>
    <x v="2"/>
    <x v="5"/>
    <x v="660"/>
    <x v="2"/>
    <x v="0"/>
    <x v="3"/>
    <s v="DXL Angle-View Binders with Locking Rings by Samsill"/>
    <n v="4.63"/>
    <n v="2"/>
    <n v="-3.86"/>
  </r>
  <r>
    <d v="2016-06-18T00:00:00"/>
    <x v="2"/>
    <x v="5"/>
    <x v="660"/>
    <x v="2"/>
    <x v="0"/>
    <x v="12"/>
    <s v="Harmony Air Purifier"/>
    <n v="453.6"/>
    <n v="3"/>
    <n v="90.72"/>
  </r>
  <r>
    <d v="2016-06-19T00:00:00"/>
    <x v="2"/>
    <x v="5"/>
    <x v="385"/>
    <x v="3"/>
    <x v="0"/>
    <x v="0"/>
    <s v="Message Book, Standard Line &quot;While You Were Out&quot;, 5 1/2&quot; X 4&quot;, 200 Sets/Book"/>
    <n v="17.12"/>
    <n v="2"/>
    <n v="8.0500000000000007"/>
  </r>
  <r>
    <d v="2016-06-20T00:00:00"/>
    <x v="2"/>
    <x v="5"/>
    <x v="352"/>
    <x v="7"/>
    <x v="2"/>
    <x v="9"/>
    <s v="Imation 8gb Micro Traveldrive Usb 2.0 Flash Drive"/>
    <s v="45"/>
    <n v="3"/>
    <n v="4.95"/>
  </r>
  <r>
    <d v="2016-06-20T00:00:00"/>
    <x v="2"/>
    <x v="5"/>
    <x v="352"/>
    <x v="7"/>
    <x v="2"/>
    <x v="6"/>
    <s v="LF Elite 3D Dazzle Designer Hard Case Cover, Lf Stylus Pen and Wiper For Apple Iphone 5c Mini Lite"/>
    <n v="21.8"/>
    <n v="2"/>
    <n v="6.1"/>
  </r>
  <r>
    <d v="2016-06-20T00:00:00"/>
    <x v="2"/>
    <x v="5"/>
    <x v="679"/>
    <x v="3"/>
    <x v="0"/>
    <x v="4"/>
    <s v="DIXON Oriole Pencils"/>
    <n v="5.16"/>
    <n v="2"/>
    <n v="1.34"/>
  </r>
  <r>
    <d v="2016-06-20T00:00:00"/>
    <x v="2"/>
    <x v="5"/>
    <x v="679"/>
    <x v="3"/>
    <x v="0"/>
    <x v="0"/>
    <s v="Xerox 202"/>
    <n v="38.880000000000003"/>
    <n v="6"/>
    <n v="18.66"/>
  </r>
  <r>
    <d v="2016-06-20T00:00:00"/>
    <x v="2"/>
    <x v="5"/>
    <x v="651"/>
    <x v="2"/>
    <x v="0"/>
    <x v="0"/>
    <s v="Wirebound Message Books, 2 7/8&quot; x 5&quot;, 3 Forms per Page"/>
    <n v="45.06"/>
    <n v="8"/>
    <n v="15.21"/>
  </r>
  <r>
    <d v="2016-06-20T00:00:00"/>
    <x v="2"/>
    <x v="5"/>
    <x v="651"/>
    <x v="2"/>
    <x v="0"/>
    <x v="3"/>
    <s v="JM Magazine Binder"/>
    <n v="29.72"/>
    <n v="6"/>
    <n v="-21.79"/>
  </r>
  <r>
    <d v="2016-06-20T00:00:00"/>
    <x v="2"/>
    <x v="5"/>
    <x v="651"/>
    <x v="2"/>
    <x v="0"/>
    <x v="0"/>
    <s v="Xerox 202"/>
    <n v="15.55"/>
    <n v="3"/>
    <n v="5.44"/>
  </r>
  <r>
    <d v="2016-06-20T00:00:00"/>
    <x v="2"/>
    <x v="5"/>
    <x v="651"/>
    <x v="2"/>
    <x v="0"/>
    <x v="12"/>
    <s v="Sanyo 2.5 Cubic Foot Mid-Size Office Refrigerators"/>
    <n v="447.7"/>
    <n v="2"/>
    <n v="33.58"/>
  </r>
  <r>
    <d v="2016-06-20T00:00:00"/>
    <x v="2"/>
    <x v="5"/>
    <x v="554"/>
    <x v="3"/>
    <x v="0"/>
    <x v="0"/>
    <s v="Xerox 1898"/>
    <n v="46.76"/>
    <n v="7"/>
    <n v="22.44"/>
  </r>
  <r>
    <d v="2016-06-20T00:00:00"/>
    <x v="2"/>
    <x v="5"/>
    <x v="554"/>
    <x v="3"/>
    <x v="0"/>
    <x v="3"/>
    <s v="GBC Plastic Binding Combs"/>
    <n v="17.71"/>
    <n v="3"/>
    <n v="6.42"/>
  </r>
  <r>
    <d v="2016-06-20T00:00:00"/>
    <x v="2"/>
    <x v="5"/>
    <x v="554"/>
    <x v="3"/>
    <x v="0"/>
    <x v="12"/>
    <s v="Belkin 6 Outlet Metallic Surge Strip"/>
    <n v="21.78"/>
    <n v="2"/>
    <n v="5.66"/>
  </r>
  <r>
    <d v="2016-06-20T00:00:00"/>
    <x v="2"/>
    <x v="5"/>
    <x v="554"/>
    <x v="3"/>
    <x v="0"/>
    <x v="2"/>
    <s v="Fellowes Bankers Box Recycled Super Stor/Drawer"/>
    <n v="161.94"/>
    <n v="3"/>
    <n v="9.7200000000000006"/>
  </r>
  <r>
    <d v="2016-06-20T00:00:00"/>
    <x v="2"/>
    <x v="5"/>
    <x v="554"/>
    <x v="3"/>
    <x v="1"/>
    <x v="5"/>
    <s v="Hon Valutask Swivel Chairs"/>
    <n v="161.57"/>
    <n v="2"/>
    <n v="-8.08"/>
  </r>
  <r>
    <d v="2016-06-20T00:00:00"/>
    <x v="2"/>
    <x v="5"/>
    <x v="400"/>
    <x v="0"/>
    <x v="2"/>
    <x v="9"/>
    <s v="Logitech Trackman Marble Mouse"/>
    <n v="95.97"/>
    <n v="4"/>
    <n v="26.39"/>
  </r>
  <r>
    <d v="2016-06-20T00:00:00"/>
    <x v="2"/>
    <x v="5"/>
    <x v="400"/>
    <x v="0"/>
    <x v="0"/>
    <x v="0"/>
    <s v="Xerox 206"/>
    <n v="10.37"/>
    <n v="2"/>
    <n v="3.63"/>
  </r>
  <r>
    <d v="2016-06-20T00:00:00"/>
    <x v="2"/>
    <x v="5"/>
    <x v="183"/>
    <x v="39"/>
    <x v="2"/>
    <x v="9"/>
    <s v="Imation 30456 USB Flash Drive 8GB"/>
    <n v="6.9"/>
    <n v="1"/>
    <n v="0.55000000000000004"/>
  </r>
  <r>
    <d v="2016-06-20T00:00:00"/>
    <x v="2"/>
    <x v="5"/>
    <x v="183"/>
    <x v="39"/>
    <x v="1"/>
    <x v="8"/>
    <s v="Executive Impressions 13&quot; Clairmont Wall Clock"/>
    <n v="57.69"/>
    <n v="3"/>
    <n v="23.65"/>
  </r>
  <r>
    <d v="2016-06-21T00:00:00"/>
    <x v="2"/>
    <x v="5"/>
    <x v="423"/>
    <x v="20"/>
    <x v="0"/>
    <x v="3"/>
    <s v="SpineVue Locking Slant-D Ring Binders by Cardinal"/>
    <n v="36.56"/>
    <n v="5"/>
    <n v="12.8"/>
  </r>
  <r>
    <d v="2016-06-21T00:00:00"/>
    <x v="2"/>
    <x v="5"/>
    <x v="423"/>
    <x v="20"/>
    <x v="0"/>
    <x v="3"/>
    <s v="Premium Transparent Presentation Covers, No Pattern/Clear, 8 1/2&quot; x 11&quot;"/>
    <n v="186.14"/>
    <n v="6"/>
    <n v="60.5"/>
  </r>
  <r>
    <d v="2016-06-21T00:00:00"/>
    <x v="2"/>
    <x v="5"/>
    <x v="423"/>
    <x v="20"/>
    <x v="1"/>
    <x v="11"/>
    <s v="O'Sullivan Living Dimensions 5-Shelf Bookcases"/>
    <n v="353.57"/>
    <n v="2"/>
    <n v="-44.2"/>
  </r>
  <r>
    <d v="2016-06-21T00:00:00"/>
    <x v="2"/>
    <x v="5"/>
    <x v="590"/>
    <x v="1"/>
    <x v="0"/>
    <x v="3"/>
    <s v="Avery Durable Slant Ring Binders With Label Holder"/>
    <n v="0.84"/>
    <n v="1"/>
    <n v="-1.34"/>
  </r>
  <r>
    <d v="2016-06-23T00:00:00"/>
    <x v="2"/>
    <x v="5"/>
    <x v="576"/>
    <x v="20"/>
    <x v="0"/>
    <x v="1"/>
    <s v="Avery 4027 File Folder Labels for Dot Matrix Printers, 5000 Labels per Box, White"/>
    <n v="122.12"/>
    <n v="4"/>
    <n v="56.18"/>
  </r>
  <r>
    <d v="2016-06-23T00:00:00"/>
    <x v="2"/>
    <x v="5"/>
    <x v="576"/>
    <x v="20"/>
    <x v="0"/>
    <x v="1"/>
    <s v="Avery 52"/>
    <n v="18.45"/>
    <n v="5"/>
    <n v="8.67"/>
  </r>
  <r>
    <d v="2016-06-23T00:00:00"/>
    <x v="2"/>
    <x v="5"/>
    <x v="576"/>
    <x v="20"/>
    <x v="0"/>
    <x v="2"/>
    <s v="Fellowes Bankers Box Staxonsteel Drawer File/Stacking System"/>
    <n v="324.89999999999998"/>
    <n v="5"/>
    <n v="38.99"/>
  </r>
  <r>
    <d v="2016-06-23T00:00:00"/>
    <x v="2"/>
    <x v="5"/>
    <x v="576"/>
    <x v="20"/>
    <x v="0"/>
    <x v="0"/>
    <s v="Tops White Computer Printout Paper"/>
    <n v="146.72999999999999"/>
    <n v="3"/>
    <n v="68.959999999999994"/>
  </r>
  <r>
    <d v="2016-06-23T00:00:00"/>
    <x v="2"/>
    <x v="5"/>
    <x v="576"/>
    <x v="20"/>
    <x v="0"/>
    <x v="7"/>
    <s v="Translucent Push Pins by OIC"/>
    <n v="3.96"/>
    <n v="2"/>
    <n v="1.47"/>
  </r>
  <r>
    <d v="2016-06-23T00:00:00"/>
    <x v="2"/>
    <x v="5"/>
    <x v="585"/>
    <x v="20"/>
    <x v="0"/>
    <x v="14"/>
    <s v="Compact Automatic Electric Letter Opener"/>
    <n v="835.17"/>
    <n v="7"/>
    <n v="16.7"/>
  </r>
  <r>
    <d v="2016-06-23T00:00:00"/>
    <x v="2"/>
    <x v="5"/>
    <x v="131"/>
    <x v="3"/>
    <x v="0"/>
    <x v="2"/>
    <s v="Mobile Personal File Cube"/>
    <n v="93.68"/>
    <n v="4"/>
    <n v="25.29"/>
  </r>
  <r>
    <d v="2016-06-23T00:00:00"/>
    <x v="2"/>
    <x v="5"/>
    <x v="131"/>
    <x v="3"/>
    <x v="0"/>
    <x v="1"/>
    <s v="Avery 516"/>
    <n v="21.93"/>
    <n v="3"/>
    <n v="10.31"/>
  </r>
  <r>
    <d v="2016-06-23T00:00:00"/>
    <x v="2"/>
    <x v="5"/>
    <x v="131"/>
    <x v="3"/>
    <x v="2"/>
    <x v="6"/>
    <s v="Nortel Meridian M3904 Professional Digital phone"/>
    <n v="862.34"/>
    <n v="7"/>
    <n v="97.01"/>
  </r>
  <r>
    <d v="2016-06-23T00:00:00"/>
    <x v="2"/>
    <x v="5"/>
    <x v="131"/>
    <x v="3"/>
    <x v="0"/>
    <x v="0"/>
    <s v="Xerox 1884"/>
    <n v="19.98"/>
    <n v="1"/>
    <n v="9.39"/>
  </r>
  <r>
    <d v="2016-06-23T00:00:00"/>
    <x v="2"/>
    <x v="5"/>
    <x v="533"/>
    <x v="20"/>
    <x v="0"/>
    <x v="1"/>
    <s v="Avery 487"/>
    <n v="25.83"/>
    <n v="7"/>
    <n v="12.14"/>
  </r>
  <r>
    <d v="2016-06-24T00:00:00"/>
    <x v="2"/>
    <x v="5"/>
    <x v="649"/>
    <x v="3"/>
    <x v="2"/>
    <x v="6"/>
    <s v="Macally Suction Cup Mount"/>
    <n v="38.24"/>
    <n v="4"/>
    <n v="-9.56"/>
  </r>
  <r>
    <d v="2016-06-24T00:00:00"/>
    <x v="2"/>
    <x v="5"/>
    <x v="19"/>
    <x v="18"/>
    <x v="2"/>
    <x v="6"/>
    <s v="Panasonic KX TS208W Corded phone"/>
    <n v="440.91"/>
    <n v="9"/>
    <n v="123.45"/>
  </r>
  <r>
    <d v="2016-06-24T00:00:00"/>
    <x v="2"/>
    <x v="5"/>
    <x v="526"/>
    <x v="0"/>
    <x v="0"/>
    <x v="12"/>
    <s v="Holmes HEPA Air Purifier"/>
    <n v="8.7100000000000009"/>
    <n v="2"/>
    <n v="-19.600000000000001"/>
  </r>
  <r>
    <d v="2016-06-24T00:00:00"/>
    <x v="2"/>
    <x v="5"/>
    <x v="655"/>
    <x v="3"/>
    <x v="2"/>
    <x v="15"/>
    <s v="Okidata MB760 Printer"/>
    <n v="4476.8"/>
    <n v="4"/>
    <n v="503.64"/>
  </r>
  <r>
    <d v="2016-06-24T00:00:00"/>
    <x v="2"/>
    <x v="5"/>
    <x v="655"/>
    <x v="3"/>
    <x v="0"/>
    <x v="0"/>
    <s v="Xerox 189"/>
    <n v="104.85"/>
    <n v="1"/>
    <n v="50.33"/>
  </r>
  <r>
    <d v="2016-06-24T00:00:00"/>
    <x v="2"/>
    <x v="5"/>
    <x v="655"/>
    <x v="3"/>
    <x v="0"/>
    <x v="12"/>
    <s v="APC 7 Outlet Network SurgeArrest Surge Protector"/>
    <n v="241.44"/>
    <n v="3"/>
    <n v="72.430000000000007"/>
  </r>
  <r>
    <d v="2016-06-25T00:00:00"/>
    <x v="2"/>
    <x v="5"/>
    <x v="161"/>
    <x v="2"/>
    <x v="1"/>
    <x v="5"/>
    <s v="Global Leather Highback Executive Chair with Pneumatic Height Adjustment, Black"/>
    <n v="422.06"/>
    <n v="3"/>
    <n v="-18.09"/>
  </r>
  <r>
    <d v="2016-06-25T00:00:00"/>
    <x v="2"/>
    <x v="5"/>
    <x v="161"/>
    <x v="2"/>
    <x v="0"/>
    <x v="3"/>
    <s v="GBC Wire Binding Strips"/>
    <n v="38.090000000000003"/>
    <n v="4"/>
    <n v="-27.93"/>
  </r>
  <r>
    <d v="2016-06-25T00:00:00"/>
    <x v="2"/>
    <x v="5"/>
    <x v="161"/>
    <x v="2"/>
    <x v="0"/>
    <x v="2"/>
    <s v="Gould Plastics 9-Pocket Panel Bin, 18-3/8w x 5-1/4d x 20-1/2h, Black"/>
    <n v="254.35"/>
    <n v="6"/>
    <n v="-50.87"/>
  </r>
  <r>
    <d v="2016-06-25T00:00:00"/>
    <x v="2"/>
    <x v="5"/>
    <x v="83"/>
    <x v="3"/>
    <x v="0"/>
    <x v="12"/>
    <s v="Fellowes Mighty 8 Compact Surge Protector"/>
    <n v="60.81"/>
    <n v="3"/>
    <n v="17.03"/>
  </r>
  <r>
    <d v="2016-06-25T00:00:00"/>
    <x v="2"/>
    <x v="5"/>
    <x v="391"/>
    <x v="0"/>
    <x v="1"/>
    <x v="5"/>
    <s v="Global Value Mid-Back Manager's Chair, Gray"/>
    <n v="85.25"/>
    <n v="2"/>
    <n v="-6.09"/>
  </r>
  <r>
    <d v="2016-06-25T00:00:00"/>
    <x v="2"/>
    <x v="5"/>
    <x v="391"/>
    <x v="0"/>
    <x v="1"/>
    <x v="8"/>
    <s v="Eldon Executive Woodline II Cherry Finish Desk Accessories"/>
    <n v="32.71"/>
    <n v="2"/>
    <n v="-26.17"/>
  </r>
  <r>
    <d v="2016-06-26T00:00:00"/>
    <x v="2"/>
    <x v="5"/>
    <x v="130"/>
    <x v="20"/>
    <x v="0"/>
    <x v="4"/>
    <s v="Prang Colored Pencils"/>
    <n v="14.7"/>
    <n v="5"/>
    <n v="6.62"/>
  </r>
  <r>
    <d v="2016-06-26T00:00:00"/>
    <x v="2"/>
    <x v="5"/>
    <x v="130"/>
    <x v="20"/>
    <x v="0"/>
    <x v="2"/>
    <s v="Fellowes Strictly Business Drawer File, Letter/Legal Size"/>
    <n v="704.25"/>
    <n v="5"/>
    <n v="84.51"/>
  </r>
  <r>
    <d v="2016-06-26T00:00:00"/>
    <x v="2"/>
    <x v="5"/>
    <x v="344"/>
    <x v="43"/>
    <x v="0"/>
    <x v="2"/>
    <s v="Woodgrain Magazine Files by Perma"/>
    <n v="14.9"/>
    <n v="5"/>
    <n v="1.04"/>
  </r>
  <r>
    <d v="2016-06-26T00:00:00"/>
    <x v="2"/>
    <x v="5"/>
    <x v="314"/>
    <x v="0"/>
    <x v="2"/>
    <x v="9"/>
    <s v="Memorex Mini Travel Drive 4 GB USB 2.0 Flash Drive"/>
    <n v="13.62"/>
    <n v="2"/>
    <n v="3.57"/>
  </r>
  <r>
    <d v="2016-06-26T00:00:00"/>
    <x v="2"/>
    <x v="5"/>
    <x v="416"/>
    <x v="3"/>
    <x v="1"/>
    <x v="8"/>
    <s v="Eldon Expressions Wood Desk Accessories, Oak"/>
    <n v="22.14"/>
    <n v="3"/>
    <n v="6.42"/>
  </r>
  <r>
    <d v="2016-06-26T00:00:00"/>
    <x v="2"/>
    <x v="5"/>
    <x v="765"/>
    <x v="1"/>
    <x v="0"/>
    <x v="4"/>
    <s v="Newell 311"/>
    <n v="5.3"/>
    <n v="3"/>
    <n v="0.46"/>
  </r>
  <r>
    <d v="2016-06-26T00:00:00"/>
    <x v="2"/>
    <x v="5"/>
    <x v="659"/>
    <x v="14"/>
    <x v="0"/>
    <x v="0"/>
    <s v="White Dual Perf Computer Printout Paper, 2700 Sheets, 1 Part, Heavyweight, 20 lbs., 14 7/8 x 11"/>
    <n v="368.91"/>
    <n v="9"/>
    <n v="180.77"/>
  </r>
  <r>
    <d v="2016-06-26T00:00:00"/>
    <x v="2"/>
    <x v="5"/>
    <x v="659"/>
    <x v="14"/>
    <x v="0"/>
    <x v="3"/>
    <s v="Insertable Tab Post Binder Dividers"/>
    <n v="8.02"/>
    <n v="1"/>
    <n v="3.77"/>
  </r>
  <r>
    <d v="2016-06-26T00:00:00"/>
    <x v="2"/>
    <x v="5"/>
    <x v="659"/>
    <x v="14"/>
    <x v="0"/>
    <x v="2"/>
    <s v="SAFCO Mobile Desk Side File, Wire Frame"/>
    <n v="171.04"/>
    <n v="4"/>
    <n v="44.47"/>
  </r>
  <r>
    <d v="2016-06-26T00:00:00"/>
    <x v="2"/>
    <x v="5"/>
    <x v="512"/>
    <x v="3"/>
    <x v="0"/>
    <x v="14"/>
    <s v="Premier Electric Letter Opener"/>
    <n v="231.72"/>
    <n v="2"/>
    <n v="11.59"/>
  </r>
  <r>
    <d v="2016-06-26T00:00:00"/>
    <x v="2"/>
    <x v="5"/>
    <x v="512"/>
    <x v="3"/>
    <x v="0"/>
    <x v="7"/>
    <s v="OIC Binder Clips"/>
    <n v="17.899999999999999"/>
    <n v="5"/>
    <n v="8.9499999999999993"/>
  </r>
  <r>
    <d v="2016-06-26T00:00:00"/>
    <x v="2"/>
    <x v="5"/>
    <x v="512"/>
    <x v="3"/>
    <x v="0"/>
    <x v="0"/>
    <s v="Ampad Phone Message Book, Recycled, 400 Message Capacity, 5 ¾ x 11"/>
    <n v="12.48"/>
    <n v="2"/>
    <n v="5.62"/>
  </r>
  <r>
    <d v="2016-06-26T00:00:00"/>
    <x v="2"/>
    <x v="5"/>
    <x v="379"/>
    <x v="20"/>
    <x v="2"/>
    <x v="9"/>
    <s v="AmazonBasics 3-Button USB Wired Mouse"/>
    <n v="20.97"/>
    <n v="3"/>
    <n v="9.02"/>
  </r>
  <r>
    <d v="2016-06-26T00:00:00"/>
    <x v="2"/>
    <x v="5"/>
    <x v="379"/>
    <x v="20"/>
    <x v="2"/>
    <x v="9"/>
    <s v="Perixx PERIBOARD-512B, Ergonomic Split Keyboard"/>
    <n v="139.96"/>
    <n v="4"/>
    <n v="9.8000000000000007"/>
  </r>
  <r>
    <d v="2016-06-26T00:00:00"/>
    <x v="2"/>
    <x v="5"/>
    <x v="379"/>
    <x v="20"/>
    <x v="1"/>
    <x v="8"/>
    <s v="DAX Executive Solid Wood Document Frame, Desktop or Hang, Mahogany, 5 x 7"/>
    <n v="37.74"/>
    <n v="3"/>
    <n v="12.83"/>
  </r>
  <r>
    <d v="2016-06-26T00:00:00"/>
    <x v="2"/>
    <x v="5"/>
    <x v="766"/>
    <x v="4"/>
    <x v="2"/>
    <x v="6"/>
    <s v="Cisco IP Phone 7961G VoIP phone - Dark gray"/>
    <n v="135.94999999999999"/>
    <n v="1"/>
    <n v="39.43"/>
  </r>
  <r>
    <d v="2016-06-27T00:00:00"/>
    <x v="2"/>
    <x v="5"/>
    <x v="121"/>
    <x v="1"/>
    <x v="0"/>
    <x v="0"/>
    <s v="Wirebound Message Books, Four 2 3/4 x 5 White Forms per Page"/>
    <n v="37.46"/>
    <n v="7"/>
    <n v="12.18"/>
  </r>
  <r>
    <d v="2016-06-27T00:00:00"/>
    <x v="2"/>
    <x v="5"/>
    <x v="121"/>
    <x v="1"/>
    <x v="1"/>
    <x v="5"/>
    <s v="Global Commerce Series Low-Back Swivel/Tilt Chairs"/>
    <n v="539.66"/>
    <n v="3"/>
    <n v="-7.71"/>
  </r>
  <r>
    <d v="2016-06-27T00:00:00"/>
    <x v="2"/>
    <x v="5"/>
    <x v="461"/>
    <x v="3"/>
    <x v="2"/>
    <x v="6"/>
    <s v="Ooma Telo VoIP Home Phone System"/>
    <n v="201.58"/>
    <n v="2"/>
    <n v="12.6"/>
  </r>
  <r>
    <d v="2016-06-28T00:00:00"/>
    <x v="2"/>
    <x v="5"/>
    <x v="334"/>
    <x v="1"/>
    <x v="2"/>
    <x v="6"/>
    <s v="Polycom CX300 Desktop Phone USB VoIP phone"/>
    <n v="359.98"/>
    <n v="3"/>
    <s v="36"/>
  </r>
  <r>
    <d v="2016-06-28T00:00:00"/>
    <x v="2"/>
    <x v="5"/>
    <x v="10"/>
    <x v="3"/>
    <x v="0"/>
    <x v="3"/>
    <s v="Recycled Pressboard Report Cover with Reinforced Top Hinge"/>
    <n v="7.75"/>
    <n v="3"/>
    <n v="2.81"/>
  </r>
  <r>
    <d v="2016-06-28T00:00:00"/>
    <x v="2"/>
    <x v="5"/>
    <x v="10"/>
    <x v="3"/>
    <x v="0"/>
    <x v="3"/>
    <s v="GBC Premium Transparent Covers with Diagonal Lined Pattern"/>
    <n v="33.57"/>
    <n v="2"/>
    <n v="11.75"/>
  </r>
  <r>
    <d v="2016-06-28T00:00:00"/>
    <x v="2"/>
    <x v="5"/>
    <x v="652"/>
    <x v="23"/>
    <x v="1"/>
    <x v="5"/>
    <s v="Global Armless Task Chair, Royal Blue"/>
    <n v="121.96"/>
    <n v="2"/>
    <n v="20.73"/>
  </r>
  <r>
    <d v="2016-06-28T00:00:00"/>
    <x v="2"/>
    <x v="5"/>
    <x v="652"/>
    <x v="23"/>
    <x v="0"/>
    <x v="12"/>
    <s v="Disposable Triple-Filter Dust Bags"/>
    <n v="8.74"/>
    <n v="2"/>
    <n v="2.27"/>
  </r>
  <r>
    <d v="2016-06-28T00:00:00"/>
    <x v="2"/>
    <x v="5"/>
    <x v="652"/>
    <x v="23"/>
    <x v="0"/>
    <x v="0"/>
    <s v="Xerox 1960"/>
    <n v="61.96"/>
    <n v="2"/>
    <n v="27.88"/>
  </r>
  <r>
    <d v="2016-06-28T00:00:00"/>
    <x v="2"/>
    <x v="5"/>
    <x v="652"/>
    <x v="23"/>
    <x v="0"/>
    <x v="3"/>
    <s v="Ibico Presentation Index for Binding Systems"/>
    <n v="7.96"/>
    <n v="2"/>
    <n v="3.74"/>
  </r>
  <r>
    <d v="2016-06-28T00:00:00"/>
    <x v="2"/>
    <x v="5"/>
    <x v="652"/>
    <x v="23"/>
    <x v="0"/>
    <x v="12"/>
    <s v="Holmes Replacement Filter for HEPA Air Cleaner, Very Large Room, HEPA Filter"/>
    <n v="275.24"/>
    <n v="4"/>
    <n v="121.11"/>
  </r>
  <r>
    <d v="2016-06-29T00:00:00"/>
    <x v="2"/>
    <x v="5"/>
    <x v="261"/>
    <x v="9"/>
    <x v="0"/>
    <x v="2"/>
    <s v="Fellowes Bankers Box Stor/Drawer Steel Plus"/>
    <n v="191.88"/>
    <n v="6"/>
    <n v="19.190000000000001"/>
  </r>
  <r>
    <d v="2016-06-30T00:00:00"/>
    <x v="2"/>
    <x v="5"/>
    <x v="413"/>
    <x v="4"/>
    <x v="0"/>
    <x v="4"/>
    <s v="Bulldog Vacuum Base Pencil Sharpener"/>
    <n v="35.97"/>
    <n v="3"/>
    <n v="9.7100000000000009"/>
  </r>
  <r>
    <d v="2016-06-30T00:00:00"/>
    <x v="2"/>
    <x v="5"/>
    <x v="413"/>
    <x v="4"/>
    <x v="1"/>
    <x v="11"/>
    <s v="O'Sullivan 2-Door Barrister Bookcase in Odessa Pine"/>
    <n v="1266.8599999999999"/>
    <n v="7"/>
    <n v="291.38"/>
  </r>
  <r>
    <d v="2016-06-30T00:00:00"/>
    <x v="2"/>
    <x v="5"/>
    <x v="303"/>
    <x v="1"/>
    <x v="2"/>
    <x v="9"/>
    <s v="Kingston Digital DataTraveler 16GB USB 2.0"/>
    <n v="50.12"/>
    <n v="7"/>
    <n v="-0.63"/>
  </r>
  <r>
    <d v="2016-07-01T00:00:00"/>
    <x v="2"/>
    <x v="6"/>
    <x v="705"/>
    <x v="9"/>
    <x v="0"/>
    <x v="3"/>
    <s v="Wilson Jones Hanging View Binder, White, 1&quot;"/>
    <n v="14.2"/>
    <n v="2"/>
    <n v="6.53"/>
  </r>
  <r>
    <d v="2016-07-01T00:00:00"/>
    <x v="2"/>
    <x v="6"/>
    <x v="705"/>
    <x v="9"/>
    <x v="0"/>
    <x v="0"/>
    <s v="Xerox 210"/>
    <n v="12.96"/>
    <n v="2"/>
    <n v="6.22"/>
  </r>
  <r>
    <d v="2016-07-01T00:00:00"/>
    <x v="2"/>
    <x v="6"/>
    <x v="705"/>
    <x v="9"/>
    <x v="0"/>
    <x v="3"/>
    <s v="Binding Machine Supplies"/>
    <n v="58.34"/>
    <n v="2"/>
    <s v="28"/>
  </r>
  <r>
    <d v="2016-07-01T00:00:00"/>
    <x v="2"/>
    <x v="6"/>
    <x v="306"/>
    <x v="27"/>
    <x v="2"/>
    <x v="16"/>
    <s v="Hewlett Packard 310 Color Digital Copier"/>
    <n v="1499.95"/>
    <n v="5"/>
    <n v="449.99"/>
  </r>
  <r>
    <d v="2016-07-01T00:00:00"/>
    <x v="2"/>
    <x v="6"/>
    <x v="720"/>
    <x v="20"/>
    <x v="0"/>
    <x v="1"/>
    <s v="Avery 477"/>
    <n v="30.53"/>
    <n v="1"/>
    <n v="14.04"/>
  </r>
  <r>
    <d v="2016-07-01T00:00:00"/>
    <x v="2"/>
    <x v="6"/>
    <x v="720"/>
    <x v="20"/>
    <x v="2"/>
    <x v="9"/>
    <s v="KeyTronic KT400U2 - Keyboard - Black"/>
    <n v="30.84"/>
    <n v="3"/>
    <n v="6.17"/>
  </r>
  <r>
    <d v="2016-07-01T00:00:00"/>
    <x v="2"/>
    <x v="6"/>
    <x v="720"/>
    <x v="20"/>
    <x v="0"/>
    <x v="0"/>
    <s v="Southworth 25% Cotton Antique Laid Paper &amp; Envelopes"/>
    <n v="75.06"/>
    <n v="9"/>
    <n v="33.78"/>
  </r>
  <r>
    <d v="2016-07-01T00:00:00"/>
    <x v="2"/>
    <x v="6"/>
    <x v="327"/>
    <x v="22"/>
    <x v="0"/>
    <x v="3"/>
    <s v="Zipper Ring Binder Pockets"/>
    <n v="2.5"/>
    <n v="1"/>
    <n v="0.9"/>
  </r>
  <r>
    <d v="2016-07-02T00:00:00"/>
    <x v="2"/>
    <x v="6"/>
    <x v="169"/>
    <x v="3"/>
    <x v="1"/>
    <x v="5"/>
    <s v="Hon Deluxe Fabric Upholstered Stacking Chairs"/>
    <n v="195.18"/>
    <n v="1"/>
    <n v="19.52"/>
  </r>
  <r>
    <d v="2016-07-02T00:00:00"/>
    <x v="2"/>
    <x v="6"/>
    <x v="175"/>
    <x v="6"/>
    <x v="0"/>
    <x v="4"/>
    <s v="Avery Hi-Liter Pen Style Six-Color Fluorescent Set"/>
    <n v="7.7"/>
    <n v="2"/>
    <n v="3.16"/>
  </r>
  <r>
    <d v="2016-07-02T00:00:00"/>
    <x v="2"/>
    <x v="6"/>
    <x v="400"/>
    <x v="0"/>
    <x v="1"/>
    <x v="5"/>
    <s v="Global Airflow Leather Mesh Back Chair, Black"/>
    <n v="528.42999999999995"/>
    <n v="5"/>
    <s v="0"/>
  </r>
  <r>
    <d v="2016-07-02T00:00:00"/>
    <x v="2"/>
    <x v="6"/>
    <x v="400"/>
    <x v="0"/>
    <x v="0"/>
    <x v="0"/>
    <s v="Xerox 201"/>
    <n v="41.47"/>
    <n v="8"/>
    <n v="14.52"/>
  </r>
  <r>
    <d v="2016-07-03T00:00:00"/>
    <x v="2"/>
    <x v="6"/>
    <x v="606"/>
    <x v="3"/>
    <x v="0"/>
    <x v="0"/>
    <s v="Xerox 200"/>
    <n v="12.96"/>
    <n v="2"/>
    <n v="6.22"/>
  </r>
  <r>
    <d v="2016-07-03T00:00:00"/>
    <x v="2"/>
    <x v="6"/>
    <x v="606"/>
    <x v="3"/>
    <x v="0"/>
    <x v="7"/>
    <s v="Brites Rubber Bands, 1 1/2 oz. Box"/>
    <n v="3.96"/>
    <n v="2"/>
    <n v="0.08"/>
  </r>
  <r>
    <d v="2016-07-03T00:00:00"/>
    <x v="2"/>
    <x v="6"/>
    <x v="78"/>
    <x v="20"/>
    <x v="0"/>
    <x v="12"/>
    <s v="Avanti 1.7 Cu. Ft. Refrigerator"/>
    <n v="706.86"/>
    <n v="7"/>
    <n v="197.92"/>
  </r>
  <r>
    <d v="2016-07-03T00:00:00"/>
    <x v="2"/>
    <x v="6"/>
    <x v="76"/>
    <x v="2"/>
    <x v="0"/>
    <x v="0"/>
    <s v="Xerox 1925"/>
    <n v="123.92"/>
    <n v="5"/>
    <n v="38.729999999999997"/>
  </r>
  <r>
    <d v="2016-07-04T00:00:00"/>
    <x v="2"/>
    <x v="6"/>
    <x v="266"/>
    <x v="3"/>
    <x v="1"/>
    <x v="8"/>
    <s v="Master Caster Door Stop, Brown"/>
    <n v="25.4"/>
    <n v="5"/>
    <n v="8.64"/>
  </r>
  <r>
    <d v="2016-07-04T00:00:00"/>
    <x v="2"/>
    <x v="6"/>
    <x v="266"/>
    <x v="3"/>
    <x v="0"/>
    <x v="10"/>
    <s v="Inter-Office Recycled Envelopes, Brown Kraft, Button-String,10&quot; x 13&quot; , 100/Box"/>
    <n v="43.96"/>
    <n v="2"/>
    <n v="20.66"/>
  </r>
  <r>
    <d v="2016-07-04T00:00:00"/>
    <x v="2"/>
    <x v="6"/>
    <x v="266"/>
    <x v="3"/>
    <x v="1"/>
    <x v="11"/>
    <s v="Atlantic Metals Mobile 5-Shelf Bookcases, Custom Colors"/>
    <n v="1279.17"/>
    <n v="5"/>
    <n v="225.74"/>
  </r>
  <r>
    <d v="2016-07-04T00:00:00"/>
    <x v="2"/>
    <x v="6"/>
    <x v="266"/>
    <x v="3"/>
    <x v="0"/>
    <x v="2"/>
    <s v="Eldon Shelf Savers Cubes and Bins"/>
    <n v="27.92"/>
    <n v="4"/>
    <n v="0.56000000000000005"/>
  </r>
  <r>
    <d v="2016-07-04T00:00:00"/>
    <x v="2"/>
    <x v="6"/>
    <x v="81"/>
    <x v="22"/>
    <x v="1"/>
    <x v="8"/>
    <s v="Master Caster Door Stop, Brown"/>
    <n v="25.4"/>
    <n v="5"/>
    <n v="8.64"/>
  </r>
  <r>
    <d v="2016-07-04T00:00:00"/>
    <x v="2"/>
    <x v="6"/>
    <x v="81"/>
    <x v="22"/>
    <x v="2"/>
    <x v="6"/>
    <s v="Avaya 4621SW VoIP phone"/>
    <n v="177.48"/>
    <n v="3"/>
    <n v="19.97"/>
  </r>
  <r>
    <d v="2016-07-04T00:00:00"/>
    <x v="2"/>
    <x v="6"/>
    <x v="81"/>
    <x v="22"/>
    <x v="2"/>
    <x v="6"/>
    <s v="OtterBox Defender Series Case - Samsung Galaxy S4"/>
    <n v="71.98"/>
    <n v="3"/>
    <s v="9"/>
  </r>
  <r>
    <d v="2016-07-07T00:00:00"/>
    <x v="2"/>
    <x v="6"/>
    <x v="571"/>
    <x v="16"/>
    <x v="0"/>
    <x v="14"/>
    <s v="Acme Softgrip Scissors"/>
    <n v="45.58"/>
    <n v="7"/>
    <n v="5.13"/>
  </r>
  <r>
    <d v="2016-07-07T00:00:00"/>
    <x v="2"/>
    <x v="6"/>
    <x v="195"/>
    <x v="3"/>
    <x v="1"/>
    <x v="8"/>
    <s v="Howard Miller 11-1/2&quot; Diameter Grantwood Wall Clock"/>
    <n v="215.65"/>
    <n v="5"/>
    <n v="73.319999999999993"/>
  </r>
  <r>
    <d v="2016-07-07T00:00:00"/>
    <x v="2"/>
    <x v="6"/>
    <x v="45"/>
    <x v="1"/>
    <x v="1"/>
    <x v="8"/>
    <s v="Flat Face Poster Frame"/>
    <n v="60.29"/>
    <n v="8"/>
    <n v="-27.13"/>
  </r>
  <r>
    <d v="2016-07-07T00:00:00"/>
    <x v="2"/>
    <x v="6"/>
    <x v="45"/>
    <x v="1"/>
    <x v="0"/>
    <x v="7"/>
    <s v="Acco Hot Clips Clips to Go"/>
    <n v="2.63"/>
    <n v="1"/>
    <n v="0.82"/>
  </r>
  <r>
    <d v="2016-07-07T00:00:00"/>
    <x v="2"/>
    <x v="6"/>
    <x v="45"/>
    <x v="1"/>
    <x v="0"/>
    <x v="0"/>
    <s v="Tops Wirebound Message Log Books"/>
    <n v="23.69"/>
    <n v="9"/>
    <n v="7.7"/>
  </r>
  <r>
    <d v="2016-07-07T00:00:00"/>
    <x v="2"/>
    <x v="6"/>
    <x v="45"/>
    <x v="1"/>
    <x v="1"/>
    <x v="5"/>
    <s v="Global Ergonomic Managers Chair"/>
    <n v="253.37"/>
    <n v="2"/>
    <n v="-14.48"/>
  </r>
  <r>
    <d v="2016-07-07T00:00:00"/>
    <x v="2"/>
    <x v="6"/>
    <x v="757"/>
    <x v="3"/>
    <x v="1"/>
    <x v="5"/>
    <s v="Global Leather Task Chair, Black"/>
    <n v="287.97000000000003"/>
    <n v="4"/>
    <n v="-3.6"/>
  </r>
  <r>
    <d v="2016-07-07T00:00:00"/>
    <x v="2"/>
    <x v="6"/>
    <x v="757"/>
    <x v="3"/>
    <x v="2"/>
    <x v="16"/>
    <s v="Canon PC1060 Personal Laser Copier"/>
    <n v="2799.96"/>
    <n v="5"/>
    <n v="944.99"/>
  </r>
  <r>
    <d v="2016-07-07T00:00:00"/>
    <x v="2"/>
    <x v="6"/>
    <x v="757"/>
    <x v="3"/>
    <x v="0"/>
    <x v="0"/>
    <s v="Xerox 1942"/>
    <n v="48.94"/>
    <n v="1"/>
    <n v="24.47"/>
  </r>
  <r>
    <d v="2016-07-07T00:00:00"/>
    <x v="2"/>
    <x v="6"/>
    <x v="570"/>
    <x v="2"/>
    <x v="0"/>
    <x v="1"/>
    <s v="Permanent Self-Adhesive File Folder Labels for Typewriters, 1 1/8 x 3 1/2, White"/>
    <n v="10.08"/>
    <n v="2"/>
    <n v="3.28"/>
  </r>
  <r>
    <d v="2016-07-07T00:00:00"/>
    <x v="2"/>
    <x v="6"/>
    <x v="570"/>
    <x v="2"/>
    <x v="2"/>
    <x v="6"/>
    <s v="Panasonic KX T7731-B Digital phone"/>
    <n v="59.99"/>
    <n v="1"/>
    <s v="-13"/>
  </r>
  <r>
    <d v="2016-07-07T00:00:00"/>
    <x v="2"/>
    <x v="6"/>
    <x v="570"/>
    <x v="2"/>
    <x v="0"/>
    <x v="3"/>
    <s v="Acco Pressboard Covers with Storage Hooks, 14 7/8&quot; x 11&quot;, Executive Red"/>
    <n v="5.72"/>
    <n v="5"/>
    <n v="-4.76"/>
  </r>
  <r>
    <d v="2016-07-07T00:00:00"/>
    <x v="2"/>
    <x v="6"/>
    <x v="570"/>
    <x v="2"/>
    <x v="0"/>
    <x v="3"/>
    <s v="GBC Standard Plastic Binding Systems' Combs"/>
    <n v="9.42"/>
    <n v="5"/>
    <n v="-7.85"/>
  </r>
  <r>
    <d v="2016-07-07T00:00:00"/>
    <x v="2"/>
    <x v="6"/>
    <x v="655"/>
    <x v="27"/>
    <x v="0"/>
    <x v="0"/>
    <s v="Xerox 226"/>
    <n v="12.96"/>
    <n v="2"/>
    <n v="6.22"/>
  </r>
  <r>
    <d v="2016-07-07T00:00:00"/>
    <x v="2"/>
    <x v="6"/>
    <x v="655"/>
    <x v="27"/>
    <x v="0"/>
    <x v="4"/>
    <s v="Boston KS Multi-Size Manual Pencil Sharpener"/>
    <n v="45.98"/>
    <n v="2"/>
    <n v="12.87"/>
  </r>
  <r>
    <d v="2016-07-08T00:00:00"/>
    <x v="2"/>
    <x v="6"/>
    <x v="759"/>
    <x v="0"/>
    <x v="2"/>
    <x v="6"/>
    <s v="Cisco SPA 502G IP Phone"/>
    <n v="863.64"/>
    <n v="9"/>
    <n v="107.96"/>
  </r>
  <r>
    <d v="2016-07-08T00:00:00"/>
    <x v="2"/>
    <x v="6"/>
    <x v="759"/>
    <x v="0"/>
    <x v="0"/>
    <x v="4"/>
    <s v="Newell 345"/>
    <n v="47.62"/>
    <n v="3"/>
    <n v="3.57"/>
  </r>
  <r>
    <d v="2016-07-08T00:00:00"/>
    <x v="2"/>
    <x v="6"/>
    <x v="364"/>
    <x v="26"/>
    <x v="0"/>
    <x v="3"/>
    <s v="GBC Twin Loop Wire Binding Elements"/>
    <n v="19.97"/>
    <n v="2"/>
    <n v="-13.31"/>
  </r>
  <r>
    <d v="2016-07-08T00:00:00"/>
    <x v="2"/>
    <x v="6"/>
    <x v="364"/>
    <x v="26"/>
    <x v="0"/>
    <x v="2"/>
    <s v="Perma STOR-ALL Hanging File Box, 13 1/8&quot;W x 12 1/4&quot;D x 10 1/2&quot;H"/>
    <n v="33.49"/>
    <n v="7"/>
    <n v="-1.26"/>
  </r>
  <r>
    <d v="2016-07-08T00:00:00"/>
    <x v="2"/>
    <x v="6"/>
    <x v="364"/>
    <x v="26"/>
    <x v="0"/>
    <x v="3"/>
    <s v="Wilson Jones Active Use Binders"/>
    <n v="8.74"/>
    <n v="4"/>
    <n v="-6.12"/>
  </r>
  <r>
    <d v="2016-07-08T00:00:00"/>
    <x v="2"/>
    <x v="6"/>
    <x v="364"/>
    <x v="26"/>
    <x v="1"/>
    <x v="5"/>
    <s v="SAFCO Arco Folding Chair"/>
    <n v="662.88"/>
    <n v="3"/>
    <n v="74.569999999999993"/>
  </r>
  <r>
    <d v="2016-07-08T00:00:00"/>
    <x v="2"/>
    <x v="6"/>
    <x v="393"/>
    <x v="22"/>
    <x v="2"/>
    <x v="6"/>
    <s v="Logitech Mobile Speakerphone P710e - speaker phone"/>
    <n v="107.98"/>
    <n v="1"/>
    <n v="9.4499999999999993"/>
  </r>
  <r>
    <d v="2016-07-08T00:00:00"/>
    <x v="2"/>
    <x v="6"/>
    <x v="393"/>
    <x v="22"/>
    <x v="0"/>
    <x v="3"/>
    <s v="Fellowes Twister Kit, Gray/Clear, 3/pkg"/>
    <n v="19.3"/>
    <n v="3"/>
    <n v="6.03"/>
  </r>
  <r>
    <d v="2016-07-08T00:00:00"/>
    <x v="2"/>
    <x v="6"/>
    <x v="368"/>
    <x v="16"/>
    <x v="2"/>
    <x v="6"/>
    <s v="Jabra SPEAK 410 Multidevice Speakerphone"/>
    <n v="823.96"/>
    <n v="5"/>
    <n v="51.5"/>
  </r>
  <r>
    <d v="2016-07-08T00:00:00"/>
    <x v="2"/>
    <x v="6"/>
    <x v="368"/>
    <x v="16"/>
    <x v="0"/>
    <x v="0"/>
    <s v="Xerox 1921"/>
    <n v="15.98"/>
    <n v="2"/>
    <s v="5"/>
  </r>
  <r>
    <d v="2016-07-08T00:00:00"/>
    <x v="2"/>
    <x v="6"/>
    <x v="424"/>
    <x v="43"/>
    <x v="0"/>
    <x v="0"/>
    <s v="Xerox 213"/>
    <n v="12.96"/>
    <n v="2"/>
    <n v="6.22"/>
  </r>
  <r>
    <d v="2016-07-09T00:00:00"/>
    <x v="2"/>
    <x v="6"/>
    <x v="104"/>
    <x v="20"/>
    <x v="1"/>
    <x v="5"/>
    <s v="Hon GuestStacker Chair"/>
    <n v="408.01"/>
    <n v="2"/>
    <n v="72.53"/>
  </r>
  <r>
    <d v="2016-07-09T00:00:00"/>
    <x v="2"/>
    <x v="6"/>
    <x v="104"/>
    <x v="20"/>
    <x v="1"/>
    <x v="8"/>
    <s v="Deflect-o EconoMat Studded, No Bevel Mat for Low Pile Carpeting"/>
    <n v="165.28"/>
    <n v="4"/>
    <n v="14.88"/>
  </r>
  <r>
    <d v="2016-07-10T00:00:00"/>
    <x v="2"/>
    <x v="6"/>
    <x v="158"/>
    <x v="12"/>
    <x v="0"/>
    <x v="2"/>
    <s v="Sterilite Officeware Hinged File Box"/>
    <n v="16.77"/>
    <n v="2"/>
    <n v="1.47"/>
  </r>
  <r>
    <d v="2016-07-10T00:00:00"/>
    <x v="2"/>
    <x v="6"/>
    <x v="564"/>
    <x v="0"/>
    <x v="0"/>
    <x v="2"/>
    <s v="Fellowes Strictly Business Drawer File, Letter/Legal Size"/>
    <n v="338.04"/>
    <n v="3"/>
    <n v="-33.799999999999997"/>
  </r>
  <r>
    <d v="2016-07-10T00:00:00"/>
    <x v="2"/>
    <x v="6"/>
    <x v="564"/>
    <x v="0"/>
    <x v="0"/>
    <x v="4"/>
    <s v="Boston Heavy-Duty Trimline Electric Pencil Sharpeners"/>
    <n v="154.24"/>
    <n v="4"/>
    <n v="17.350000000000001"/>
  </r>
  <r>
    <d v="2016-07-10T00:00:00"/>
    <x v="2"/>
    <x v="6"/>
    <x v="327"/>
    <x v="12"/>
    <x v="0"/>
    <x v="3"/>
    <s v="GBC Standard Therm-A-Bind Covers"/>
    <n v="44.86"/>
    <n v="6"/>
    <n v="-35.880000000000003"/>
  </r>
  <r>
    <d v="2016-07-10T00:00:00"/>
    <x v="2"/>
    <x v="6"/>
    <x v="400"/>
    <x v="2"/>
    <x v="2"/>
    <x v="15"/>
    <s v="Brother MFC-9340CDW LED All-In-One Printer, Copier Scanner"/>
    <n v="341.99"/>
    <n v="3"/>
    <n v="-319.19"/>
  </r>
  <r>
    <d v="2016-07-12T00:00:00"/>
    <x v="2"/>
    <x v="6"/>
    <x v="94"/>
    <x v="3"/>
    <x v="2"/>
    <x v="6"/>
    <s v="Cisco SPA525G2 IP Phone - Wireless"/>
    <n v="95.76"/>
    <n v="6"/>
    <n v="7.18"/>
  </r>
  <r>
    <d v="2016-07-14T00:00:00"/>
    <x v="2"/>
    <x v="6"/>
    <x v="442"/>
    <x v="12"/>
    <x v="2"/>
    <x v="6"/>
    <s v="LG Electronics Tone+ HBS-730 Bluetooth Headset"/>
    <n v="380.86"/>
    <n v="8"/>
    <n v="38.090000000000003"/>
  </r>
  <r>
    <d v="2016-07-14T00:00:00"/>
    <x v="2"/>
    <x v="6"/>
    <x v="633"/>
    <x v="2"/>
    <x v="0"/>
    <x v="14"/>
    <s v="Acme Stainless Steel Office Snips"/>
    <n v="11.63"/>
    <n v="2"/>
    <n v="1.02"/>
  </r>
  <r>
    <d v="2016-07-14T00:00:00"/>
    <x v="2"/>
    <x v="6"/>
    <x v="490"/>
    <x v="20"/>
    <x v="0"/>
    <x v="2"/>
    <s v="Personal Folder Holder, Ebony"/>
    <n v="11.21"/>
    <n v="1"/>
    <n v="3.36"/>
  </r>
  <r>
    <d v="2016-07-14T00:00:00"/>
    <x v="2"/>
    <x v="6"/>
    <x v="490"/>
    <x v="20"/>
    <x v="0"/>
    <x v="3"/>
    <s v="Acco Hanging Data Binders"/>
    <n v="9.14"/>
    <n v="3"/>
    <n v="3.2"/>
  </r>
  <r>
    <d v="2016-07-14T00:00:00"/>
    <x v="2"/>
    <x v="6"/>
    <x v="490"/>
    <x v="20"/>
    <x v="0"/>
    <x v="7"/>
    <s v="Ideal Clamps"/>
    <n v="14.07"/>
    <n v="7"/>
    <n v="6.89"/>
  </r>
  <r>
    <d v="2016-07-14T00:00:00"/>
    <x v="2"/>
    <x v="6"/>
    <x v="490"/>
    <x v="20"/>
    <x v="0"/>
    <x v="4"/>
    <s v="Newell 315"/>
    <n v="41.86"/>
    <n v="7"/>
    <n v="10.47"/>
  </r>
  <r>
    <d v="2016-07-14T00:00:00"/>
    <x v="2"/>
    <x v="6"/>
    <x v="490"/>
    <x v="20"/>
    <x v="0"/>
    <x v="3"/>
    <s v="Pressboard Data Binders by Wilson Jones"/>
    <n v="8.5399999999999991"/>
    <n v="2"/>
    <n v="2.88"/>
  </r>
  <r>
    <d v="2016-07-14T00:00:00"/>
    <x v="2"/>
    <x v="6"/>
    <x v="490"/>
    <x v="20"/>
    <x v="1"/>
    <x v="11"/>
    <s v="O'Sullivan 2-Door Barrister Bookcase in Odessa Pine"/>
    <n v="579.14"/>
    <n v="4"/>
    <n v="21.72"/>
  </r>
  <r>
    <d v="2016-07-14T00:00:00"/>
    <x v="2"/>
    <x v="6"/>
    <x v="240"/>
    <x v="0"/>
    <x v="2"/>
    <x v="6"/>
    <s v="Blue Parrot B250XT Professional Grade Wireless Bluetooth Headset with"/>
    <n v="419.94"/>
    <n v="7"/>
    <n v="52.49"/>
  </r>
  <r>
    <d v="2016-07-14T00:00:00"/>
    <x v="2"/>
    <x v="6"/>
    <x v="696"/>
    <x v="20"/>
    <x v="0"/>
    <x v="3"/>
    <s v="GBC Standard Plastic Binding Systems Combs"/>
    <n v="14.16"/>
    <n v="2"/>
    <n v="5.13"/>
  </r>
  <r>
    <d v="2016-07-14T00:00:00"/>
    <x v="2"/>
    <x v="6"/>
    <x v="663"/>
    <x v="33"/>
    <x v="2"/>
    <x v="9"/>
    <s v="HP Standard 104 key PS/2 Keyboard"/>
    <s v="29"/>
    <n v="2"/>
    <n v="7.25"/>
  </r>
  <r>
    <d v="2016-07-14T00:00:00"/>
    <x v="2"/>
    <x v="6"/>
    <x v="238"/>
    <x v="20"/>
    <x v="0"/>
    <x v="7"/>
    <s v="Acco Hot Clips Clips to Go"/>
    <n v="29.61"/>
    <n v="9"/>
    <n v="13.32"/>
  </r>
  <r>
    <d v="2016-07-14T00:00:00"/>
    <x v="2"/>
    <x v="6"/>
    <x v="143"/>
    <x v="0"/>
    <x v="0"/>
    <x v="0"/>
    <s v="Xerox 1914"/>
    <n v="219.84"/>
    <n v="5"/>
    <n v="79.69"/>
  </r>
  <r>
    <d v="2016-07-14T00:00:00"/>
    <x v="2"/>
    <x v="6"/>
    <x v="767"/>
    <x v="4"/>
    <x v="0"/>
    <x v="3"/>
    <s v="Cardinal Holdit Data Disk Pockets"/>
    <n v="36.4"/>
    <n v="5"/>
    <n v="17.11"/>
  </r>
  <r>
    <d v="2016-07-14T00:00:00"/>
    <x v="2"/>
    <x v="6"/>
    <x v="767"/>
    <x v="4"/>
    <x v="1"/>
    <x v="8"/>
    <s v="Howard Miller 13-3/4&quot; Diameter Brushed Chrome Round Wall Clock"/>
    <n v="51.75"/>
    <n v="1"/>
    <n v="15.53"/>
  </r>
  <r>
    <d v="2016-07-14T00:00:00"/>
    <x v="2"/>
    <x v="6"/>
    <x v="745"/>
    <x v="3"/>
    <x v="2"/>
    <x v="6"/>
    <s v="Panasonic Kx-TS550"/>
    <n v="110.38"/>
    <n v="3"/>
    <n v="12.42"/>
  </r>
  <r>
    <d v="2016-07-14T00:00:00"/>
    <x v="2"/>
    <x v="6"/>
    <x v="745"/>
    <x v="3"/>
    <x v="0"/>
    <x v="12"/>
    <s v="Holmes 99% HEPA Air Purifier"/>
    <n v="151.62"/>
    <n v="7"/>
    <n v="50.03"/>
  </r>
  <r>
    <d v="2016-07-14T00:00:00"/>
    <x v="2"/>
    <x v="6"/>
    <x v="745"/>
    <x v="3"/>
    <x v="1"/>
    <x v="8"/>
    <s v="Deflect-O Glasstique Clear Desk Accessories"/>
    <n v="30.8"/>
    <n v="4"/>
    <n v="10.16"/>
  </r>
  <r>
    <d v="2016-07-15T00:00:00"/>
    <x v="2"/>
    <x v="6"/>
    <x v="511"/>
    <x v="27"/>
    <x v="0"/>
    <x v="14"/>
    <s v="Fiskars Home &amp; Office Scissors"/>
    <n v="44.4"/>
    <n v="5"/>
    <n v="12.43"/>
  </r>
  <r>
    <d v="2016-07-15T00:00:00"/>
    <x v="2"/>
    <x v="6"/>
    <x v="231"/>
    <x v="11"/>
    <x v="1"/>
    <x v="5"/>
    <s v="Bevis Steel Folding Chairs"/>
    <n v="230.28"/>
    <n v="3"/>
    <n v="23.03"/>
  </r>
  <r>
    <d v="2016-07-15T00:00:00"/>
    <x v="2"/>
    <x v="6"/>
    <x v="231"/>
    <x v="11"/>
    <x v="0"/>
    <x v="0"/>
    <s v="Xerox 1909"/>
    <n v="105.52"/>
    <n v="5"/>
    <n v="34.29"/>
  </r>
  <r>
    <d v="2016-07-16T00:00:00"/>
    <x v="2"/>
    <x v="6"/>
    <x v="450"/>
    <x v="0"/>
    <x v="0"/>
    <x v="2"/>
    <s v="Personal Filing Tote with Lid, Black/Gray"/>
    <n v="37.22"/>
    <n v="3"/>
    <n v="3.72"/>
  </r>
  <r>
    <d v="2016-07-16T00:00:00"/>
    <x v="2"/>
    <x v="6"/>
    <x v="450"/>
    <x v="0"/>
    <x v="0"/>
    <x v="0"/>
    <s v="Southworth 25% Cotton Antique Laid Paper &amp; Envelopes"/>
    <n v="20.02"/>
    <n v="3"/>
    <n v="6.26"/>
  </r>
  <r>
    <d v="2016-07-16T00:00:00"/>
    <x v="2"/>
    <x v="6"/>
    <x v="74"/>
    <x v="2"/>
    <x v="2"/>
    <x v="6"/>
    <s v="Mophie Juice Pack Helium for iPhone"/>
    <n v="143.97999999999999"/>
    <n v="3"/>
    <n v="-28.8"/>
  </r>
  <r>
    <d v="2016-07-16T00:00:00"/>
    <x v="2"/>
    <x v="6"/>
    <x v="74"/>
    <x v="2"/>
    <x v="2"/>
    <x v="6"/>
    <s v="GE 2-Jack Phone Line Splitter"/>
    <n v="494.38"/>
    <n v="4"/>
    <n v="-115.35"/>
  </r>
  <r>
    <d v="2016-07-16T00:00:00"/>
    <x v="2"/>
    <x v="6"/>
    <x v="74"/>
    <x v="2"/>
    <x v="0"/>
    <x v="14"/>
    <s v="Acme Value Line Scissors"/>
    <n v="5.84"/>
    <n v="2"/>
    <n v="0.73"/>
  </r>
  <r>
    <d v="2016-07-16T00:00:00"/>
    <x v="2"/>
    <x v="6"/>
    <x v="231"/>
    <x v="0"/>
    <x v="1"/>
    <x v="8"/>
    <s v="Staple-based wall hangings"/>
    <n v="9.5500000000000007"/>
    <n v="3"/>
    <n v="-3.82"/>
  </r>
  <r>
    <d v="2016-07-16T00:00:00"/>
    <x v="2"/>
    <x v="6"/>
    <x v="104"/>
    <x v="9"/>
    <x v="0"/>
    <x v="10"/>
    <s v="Poly String Tie Envelopes"/>
    <n v="10.199999999999999"/>
    <n v="5"/>
    <n v="4.79"/>
  </r>
  <r>
    <d v="2016-07-16T00:00:00"/>
    <x v="2"/>
    <x v="6"/>
    <x v="104"/>
    <x v="9"/>
    <x v="0"/>
    <x v="4"/>
    <s v="Eberhard Faber 3 1/2&quot; Golf Pencils"/>
    <n v="22.32"/>
    <n v="3"/>
    <n v="5.58"/>
  </r>
  <r>
    <d v="2016-07-16T00:00:00"/>
    <x v="2"/>
    <x v="6"/>
    <x v="104"/>
    <x v="9"/>
    <x v="0"/>
    <x v="3"/>
    <s v="Wilson Jones Turn Tabs Binder Tool for Ring Binders"/>
    <n v="24.1"/>
    <n v="5"/>
    <n v="11.09"/>
  </r>
  <r>
    <d v="2016-07-16T00:00:00"/>
    <x v="2"/>
    <x v="6"/>
    <x v="104"/>
    <x v="9"/>
    <x v="2"/>
    <x v="9"/>
    <s v="Imation Secure Drive + Hardware Encrypted USB flash drive - 16 GB"/>
    <n v="75.98"/>
    <n v="2"/>
    <n v="18.239999999999998"/>
  </r>
  <r>
    <d v="2016-07-16T00:00:00"/>
    <x v="2"/>
    <x v="6"/>
    <x v="104"/>
    <x v="9"/>
    <x v="0"/>
    <x v="3"/>
    <s v="Recycled Pressboard Report Cover with Reinforced Top Hinge"/>
    <n v="6.46"/>
    <n v="2"/>
    <n v="3.17"/>
  </r>
  <r>
    <d v="2016-07-16T00:00:00"/>
    <x v="2"/>
    <x v="6"/>
    <x v="104"/>
    <x v="9"/>
    <x v="0"/>
    <x v="0"/>
    <s v="HP Office Paper (20Lb. and 87 Bright)"/>
    <n v="60.12"/>
    <n v="9"/>
    <n v="28.86"/>
  </r>
  <r>
    <d v="2016-07-17T00:00:00"/>
    <x v="2"/>
    <x v="6"/>
    <x v="141"/>
    <x v="3"/>
    <x v="0"/>
    <x v="2"/>
    <s v="Eldon Base for stackable storage shelf, platinum"/>
    <n v="77.88"/>
    <n v="2"/>
    <n v="3.89"/>
  </r>
  <r>
    <d v="2016-07-17T00:00:00"/>
    <x v="2"/>
    <x v="6"/>
    <x v="212"/>
    <x v="23"/>
    <x v="0"/>
    <x v="12"/>
    <s v="Kensington 4 Outlet MasterPiece Compact Power Control Center"/>
    <n v="162.63999999999999"/>
    <n v="2"/>
    <n v="45.54"/>
  </r>
  <r>
    <d v="2016-07-17T00:00:00"/>
    <x v="2"/>
    <x v="6"/>
    <x v="212"/>
    <x v="23"/>
    <x v="2"/>
    <x v="6"/>
    <s v="Bose SoundLink Bluetooth Speaker"/>
    <s v="597"/>
    <n v="3"/>
    <n v="280.58999999999997"/>
  </r>
  <r>
    <d v="2016-07-17T00:00:00"/>
    <x v="2"/>
    <x v="6"/>
    <x v="212"/>
    <x v="23"/>
    <x v="0"/>
    <x v="0"/>
    <s v="Eaton Premium Continuous-Feed Paper, 25% Cotton, Letter Size, White, 1000 Shts/Box"/>
    <n v="55.48"/>
    <n v="1"/>
    <n v="26.63"/>
  </r>
  <r>
    <d v="2016-07-17T00:00:00"/>
    <x v="2"/>
    <x v="6"/>
    <x v="182"/>
    <x v="24"/>
    <x v="0"/>
    <x v="0"/>
    <s v="Strathmore Photo Frame Cards"/>
    <n v="21.93"/>
    <n v="3"/>
    <n v="10.09"/>
  </r>
  <r>
    <d v="2016-07-17T00:00:00"/>
    <x v="2"/>
    <x v="6"/>
    <x v="182"/>
    <x v="24"/>
    <x v="0"/>
    <x v="2"/>
    <s v="Carina 42&quot;Hx23 3/4&quot;W Media Storage Unit"/>
    <n v="242.94"/>
    <n v="3"/>
    <n v="4.8600000000000003"/>
  </r>
  <r>
    <d v="2016-07-17T00:00:00"/>
    <x v="2"/>
    <x v="6"/>
    <x v="182"/>
    <x v="24"/>
    <x v="0"/>
    <x v="0"/>
    <s v="Rediform Wirebound &quot;Phone Memo&quot; Message Book, 11 x 5-3/4"/>
    <n v="7.64"/>
    <n v="1"/>
    <n v="3.74"/>
  </r>
  <r>
    <d v="2016-07-17T00:00:00"/>
    <x v="2"/>
    <x v="6"/>
    <x v="182"/>
    <x v="24"/>
    <x v="0"/>
    <x v="0"/>
    <s v="Xerox 1993"/>
    <n v="51.84"/>
    <n v="8"/>
    <n v="25.4"/>
  </r>
  <r>
    <d v="2016-07-17T00:00:00"/>
    <x v="2"/>
    <x v="6"/>
    <x v="182"/>
    <x v="24"/>
    <x v="0"/>
    <x v="2"/>
    <s v="Tennsco 6- and 18-Compartment Lockers"/>
    <n v="265.17"/>
    <n v="1"/>
    <n v="47.73"/>
  </r>
  <r>
    <d v="2016-07-17T00:00:00"/>
    <x v="2"/>
    <x v="6"/>
    <x v="380"/>
    <x v="22"/>
    <x v="1"/>
    <x v="8"/>
    <s v="Eldon Image Series Black Desk Accessories"/>
    <n v="12.42"/>
    <n v="3"/>
    <n v="4.47"/>
  </r>
  <r>
    <d v="2016-07-17T00:00:00"/>
    <x v="2"/>
    <x v="6"/>
    <x v="380"/>
    <x v="22"/>
    <x v="2"/>
    <x v="9"/>
    <s v="First Data TMFD35 PIN Pad"/>
    <n v="428.4"/>
    <n v="3"/>
    <n v="89.96"/>
  </r>
  <r>
    <d v="2016-07-17T00:00:00"/>
    <x v="2"/>
    <x v="6"/>
    <x v="380"/>
    <x v="22"/>
    <x v="1"/>
    <x v="8"/>
    <s v="Eldon 300 Class Desk Accessories, Black"/>
    <n v="24.75"/>
    <n v="5"/>
    <n v="10.89"/>
  </r>
  <r>
    <d v="2016-07-17T00:00:00"/>
    <x v="2"/>
    <x v="6"/>
    <x v="380"/>
    <x v="22"/>
    <x v="0"/>
    <x v="1"/>
    <s v="Round Specialty Laser Printer Labels"/>
    <n v="87.71"/>
    <n v="7"/>
    <n v="41.22"/>
  </r>
  <r>
    <d v="2016-07-17T00:00:00"/>
    <x v="2"/>
    <x v="6"/>
    <x v="380"/>
    <x v="22"/>
    <x v="0"/>
    <x v="2"/>
    <s v="Home/Office Personal File Carts"/>
    <n v="69.52"/>
    <n v="2"/>
    <n v="17.38"/>
  </r>
  <r>
    <d v="2016-07-17T00:00:00"/>
    <x v="2"/>
    <x v="6"/>
    <x v="380"/>
    <x v="22"/>
    <x v="2"/>
    <x v="6"/>
    <s v="Cyber Acoustics AC-202b Speech Recognition Stereo Headset"/>
    <n v="20.78"/>
    <n v="2"/>
    <n v="-4.68"/>
  </r>
  <r>
    <d v="2016-07-17T00:00:00"/>
    <x v="2"/>
    <x v="6"/>
    <x v="380"/>
    <x v="22"/>
    <x v="0"/>
    <x v="3"/>
    <s v="Pressboard Data Binder, Crimson, 12&quot; X 8 1/2&quot;"/>
    <n v="12.82"/>
    <n v="3"/>
    <n v="4.17"/>
  </r>
  <r>
    <d v="2016-07-17T00:00:00"/>
    <x v="2"/>
    <x v="6"/>
    <x v="372"/>
    <x v="20"/>
    <x v="0"/>
    <x v="12"/>
    <s v="Belkin F5C206VTEL 6 Outlet Surge"/>
    <n v="45.96"/>
    <n v="2"/>
    <n v="13.79"/>
  </r>
  <r>
    <d v="2016-07-18T00:00:00"/>
    <x v="2"/>
    <x v="6"/>
    <x v="637"/>
    <x v="26"/>
    <x v="1"/>
    <x v="5"/>
    <s v="Hon GuestStacker Chair"/>
    <n v="544.01"/>
    <n v="3"/>
    <n v="40.799999999999997"/>
  </r>
  <r>
    <d v="2016-07-18T00:00:00"/>
    <x v="2"/>
    <x v="6"/>
    <x v="637"/>
    <x v="26"/>
    <x v="0"/>
    <x v="3"/>
    <s v="Round Ring Binders"/>
    <n v="1.87"/>
    <n v="3"/>
    <n v="-1.44"/>
  </r>
  <r>
    <d v="2016-07-18T00:00:00"/>
    <x v="2"/>
    <x v="6"/>
    <x v="637"/>
    <x v="26"/>
    <x v="1"/>
    <x v="5"/>
    <s v="Hon 4700 Series Mobuis Mid-Back Task Chairs with Adjustable Arms"/>
    <n v="854.35"/>
    <n v="3"/>
    <n v="10.68"/>
  </r>
  <r>
    <d v="2016-07-18T00:00:00"/>
    <x v="2"/>
    <x v="6"/>
    <x v="637"/>
    <x v="26"/>
    <x v="0"/>
    <x v="2"/>
    <s v="Sauder Facets Collection Locker/File Cabinet, Sky Alder Finish"/>
    <n v="593.57000000000005"/>
    <n v="2"/>
    <s v="0"/>
  </r>
  <r>
    <d v="2016-07-18T00:00:00"/>
    <x v="2"/>
    <x v="6"/>
    <x v="637"/>
    <x v="26"/>
    <x v="0"/>
    <x v="2"/>
    <s v="Fellowes Strictly Business Drawer File, Letter/Legal Size"/>
    <n v="338.04"/>
    <n v="3"/>
    <n v="-33.799999999999997"/>
  </r>
  <r>
    <d v="2016-07-18T00:00:00"/>
    <x v="2"/>
    <x v="6"/>
    <x v="121"/>
    <x v="5"/>
    <x v="1"/>
    <x v="5"/>
    <s v="Hon Olson Stacker Stools"/>
    <n v="140.81"/>
    <n v="1"/>
    <n v="39.43"/>
  </r>
  <r>
    <d v="2016-07-18T00:00:00"/>
    <x v="2"/>
    <x v="6"/>
    <x v="359"/>
    <x v="12"/>
    <x v="0"/>
    <x v="14"/>
    <s v="Elite 5&quot; Scissors"/>
    <n v="33.799999999999997"/>
    <n v="5"/>
    <n v="4.2300000000000004"/>
  </r>
  <r>
    <d v="2016-07-18T00:00:00"/>
    <x v="2"/>
    <x v="6"/>
    <x v="743"/>
    <x v="0"/>
    <x v="2"/>
    <x v="9"/>
    <s v="SanDisk Cruzer 4 GB USB Flash Drive"/>
    <n v="15.58"/>
    <n v="3"/>
    <n v="3.31"/>
  </r>
  <r>
    <d v="2016-07-18T00:00:00"/>
    <x v="2"/>
    <x v="6"/>
    <x v="608"/>
    <x v="12"/>
    <x v="2"/>
    <x v="6"/>
    <s v="iHome FM Clock Radio with Lightning Dock"/>
    <n v="55.99"/>
    <n v="1"/>
    <n v="3.5"/>
  </r>
  <r>
    <d v="2016-07-18T00:00:00"/>
    <x v="2"/>
    <x v="6"/>
    <x v="646"/>
    <x v="2"/>
    <x v="0"/>
    <x v="4"/>
    <s v="Newell 326"/>
    <n v="11.26"/>
    <n v="8"/>
    <n v="1.27"/>
  </r>
  <r>
    <d v="2016-07-18T00:00:00"/>
    <x v="2"/>
    <x v="6"/>
    <x v="646"/>
    <x v="2"/>
    <x v="0"/>
    <x v="2"/>
    <s v="Steel Personal Filing/Posting Tote"/>
    <n v="284.08"/>
    <n v="10"/>
    <n v="24.86"/>
  </r>
  <r>
    <d v="2016-07-18T00:00:00"/>
    <x v="2"/>
    <x v="6"/>
    <x v="646"/>
    <x v="2"/>
    <x v="0"/>
    <x v="0"/>
    <s v="Xerox 196"/>
    <n v="18.5"/>
    <n v="4"/>
    <n v="6.7"/>
  </r>
  <r>
    <d v="2016-07-19T00:00:00"/>
    <x v="2"/>
    <x v="6"/>
    <x v="55"/>
    <x v="29"/>
    <x v="1"/>
    <x v="8"/>
    <s v="Advantus Employee of the Month Certificate Frame, 11 x 13-1/2"/>
    <n v="185.58"/>
    <n v="6"/>
    <n v="76.09"/>
  </r>
  <r>
    <d v="2016-07-19T00:00:00"/>
    <x v="2"/>
    <x v="6"/>
    <x v="55"/>
    <x v="29"/>
    <x v="0"/>
    <x v="3"/>
    <s v="Premium Transparent Presentation Covers, No Pattern/Clear, 8 1/2&quot; x 11&quot;"/>
    <n v="77.56"/>
    <n v="2"/>
    <n v="35.68"/>
  </r>
  <r>
    <d v="2016-07-19T00:00:00"/>
    <x v="2"/>
    <x v="6"/>
    <x v="55"/>
    <x v="29"/>
    <x v="0"/>
    <x v="2"/>
    <s v="Rogers Deluxe File Chest"/>
    <n v="87.92"/>
    <n v="4"/>
    <n v="0.88"/>
  </r>
  <r>
    <d v="2016-07-19T00:00:00"/>
    <x v="2"/>
    <x v="6"/>
    <x v="55"/>
    <x v="29"/>
    <x v="0"/>
    <x v="0"/>
    <s v="Xerox 1893"/>
    <n v="245.94"/>
    <n v="6"/>
    <n v="120.51"/>
  </r>
  <r>
    <d v="2016-07-19T00:00:00"/>
    <x v="2"/>
    <x v="6"/>
    <x v="55"/>
    <x v="29"/>
    <x v="0"/>
    <x v="3"/>
    <s v="Avery Printable Repositionable Plastic Tabs"/>
    <n v="8.6"/>
    <n v="1"/>
    <n v="4.04"/>
  </r>
  <r>
    <d v="2016-07-19T00:00:00"/>
    <x v="2"/>
    <x v="6"/>
    <x v="55"/>
    <x v="29"/>
    <x v="1"/>
    <x v="11"/>
    <s v="Hon 4-Shelf Metal Bookcases"/>
    <n v="504.9"/>
    <n v="5"/>
    <n v="126.23"/>
  </r>
  <r>
    <d v="2016-07-19T00:00:00"/>
    <x v="2"/>
    <x v="6"/>
    <x v="492"/>
    <x v="3"/>
    <x v="2"/>
    <x v="6"/>
    <s v="Griffin GC36547 PowerJolt SE Lightning Charger"/>
    <n v="35.979999999999997"/>
    <n v="2"/>
    <n v="4.5"/>
  </r>
  <r>
    <d v="2016-07-19T00:00:00"/>
    <x v="2"/>
    <x v="6"/>
    <x v="492"/>
    <x v="3"/>
    <x v="2"/>
    <x v="9"/>
    <s v="Logitech G35 7.1-Channel Surround Sound Headset"/>
    <n v="389.97"/>
    <n v="3"/>
    <n v="132.59"/>
  </r>
  <r>
    <d v="2016-07-20T00:00:00"/>
    <x v="2"/>
    <x v="6"/>
    <x v="137"/>
    <x v="20"/>
    <x v="2"/>
    <x v="6"/>
    <s v="invisibleSHIELD by ZAGG Smudge-Free Screen Protector"/>
    <n v="89.95"/>
    <n v="5"/>
    <n v="43.18"/>
  </r>
  <r>
    <d v="2016-07-21T00:00:00"/>
    <x v="2"/>
    <x v="6"/>
    <x v="369"/>
    <x v="2"/>
    <x v="0"/>
    <x v="3"/>
    <s v="GBC Instant Report Kit"/>
    <n v="1.94"/>
    <n v="1"/>
    <n v="-1.29"/>
  </r>
  <r>
    <d v="2016-07-21T00:00:00"/>
    <x v="2"/>
    <x v="6"/>
    <x v="739"/>
    <x v="10"/>
    <x v="0"/>
    <x v="4"/>
    <s v="Boston 16765 Mini Stand Up Battery Pencil Sharpener"/>
    <n v="18.66"/>
    <n v="2"/>
    <n v="1.4"/>
  </r>
  <r>
    <d v="2016-07-21T00:00:00"/>
    <x v="2"/>
    <x v="6"/>
    <x v="739"/>
    <x v="10"/>
    <x v="0"/>
    <x v="3"/>
    <s v="Wilson Jones 1&quot; Hanging DublLock Ring Binders"/>
    <n v="11.09"/>
    <n v="7"/>
    <n v="-8.1300000000000008"/>
  </r>
  <r>
    <d v="2016-07-21T00:00:00"/>
    <x v="2"/>
    <x v="6"/>
    <x v="739"/>
    <x v="10"/>
    <x v="0"/>
    <x v="2"/>
    <s v="Safco Steel Mobile File Cart"/>
    <n v="66.69"/>
    <n v="1"/>
    <n v="4.17"/>
  </r>
  <r>
    <d v="2016-07-21T00:00:00"/>
    <x v="2"/>
    <x v="6"/>
    <x v="739"/>
    <x v="10"/>
    <x v="0"/>
    <x v="2"/>
    <s v="Fellowes Mobile File Cart, Black"/>
    <n v="99.49"/>
    <n v="2"/>
    <n v="8.7100000000000009"/>
  </r>
  <r>
    <d v="2016-07-21T00:00:00"/>
    <x v="2"/>
    <x v="6"/>
    <x v="443"/>
    <x v="25"/>
    <x v="0"/>
    <x v="1"/>
    <s v="Avery 494"/>
    <n v="6.26"/>
    <n v="3"/>
    <n v="2.04"/>
  </r>
  <r>
    <d v="2016-07-21T00:00:00"/>
    <x v="2"/>
    <x v="6"/>
    <x v="443"/>
    <x v="25"/>
    <x v="1"/>
    <x v="5"/>
    <s v="Leather Task Chair, Black"/>
    <n v="363.92"/>
    <n v="5"/>
    <s v="0"/>
  </r>
  <r>
    <d v="2016-07-21T00:00:00"/>
    <x v="2"/>
    <x v="6"/>
    <x v="105"/>
    <x v="3"/>
    <x v="0"/>
    <x v="10"/>
    <s v="Ames Color-File Green Diamond Border X-ray Mailers"/>
    <n v="419.9"/>
    <n v="5"/>
    <n v="197.35"/>
  </r>
  <r>
    <d v="2016-07-21T00:00:00"/>
    <x v="2"/>
    <x v="6"/>
    <x v="105"/>
    <x v="3"/>
    <x v="0"/>
    <x v="1"/>
    <s v="Self-Adhesive Removable Labels"/>
    <n v="3.15"/>
    <n v="1"/>
    <n v="1.51"/>
  </r>
  <r>
    <d v="2016-07-22T00:00:00"/>
    <x v="2"/>
    <x v="6"/>
    <x v="729"/>
    <x v="3"/>
    <x v="0"/>
    <x v="1"/>
    <s v="Self-Adhesive Removable Labels"/>
    <n v="6.3"/>
    <n v="2"/>
    <n v="3.02"/>
  </r>
  <r>
    <d v="2016-07-22T00:00:00"/>
    <x v="2"/>
    <x v="6"/>
    <x v="740"/>
    <x v="2"/>
    <x v="0"/>
    <x v="4"/>
    <s v="12 Colored Short Pencils"/>
    <n v="4.16"/>
    <n v="2"/>
    <n v="0.36"/>
  </r>
  <r>
    <d v="2016-07-22T00:00:00"/>
    <x v="2"/>
    <x v="6"/>
    <x v="740"/>
    <x v="2"/>
    <x v="1"/>
    <x v="8"/>
    <s v="Master Caster Door Stop, Large Neon Orange"/>
    <n v="11.65"/>
    <n v="2"/>
    <n v="3.35"/>
  </r>
  <r>
    <d v="2016-07-22T00:00:00"/>
    <x v="2"/>
    <x v="6"/>
    <x v="380"/>
    <x v="14"/>
    <x v="2"/>
    <x v="9"/>
    <s v="Plantronics Audio 995 Wireless Stereo Headset"/>
    <n v="109.95"/>
    <n v="1"/>
    <n v="36.28"/>
  </r>
  <r>
    <d v="2016-07-22T00:00:00"/>
    <x v="2"/>
    <x v="6"/>
    <x v="380"/>
    <x v="14"/>
    <x v="0"/>
    <x v="2"/>
    <s v="Fellowes Staxonsteel Drawer Files"/>
    <n v="965.85"/>
    <n v="5"/>
    <n v="135.22"/>
  </r>
  <r>
    <d v="2016-07-22T00:00:00"/>
    <x v="2"/>
    <x v="6"/>
    <x v="380"/>
    <x v="14"/>
    <x v="0"/>
    <x v="4"/>
    <s v="Avery Hi-Liter Smear-Safe Highlighters"/>
    <n v="29.2"/>
    <n v="5"/>
    <n v="10.51"/>
  </r>
  <r>
    <d v="2016-07-22T00:00:00"/>
    <x v="2"/>
    <x v="6"/>
    <x v="380"/>
    <x v="14"/>
    <x v="0"/>
    <x v="0"/>
    <s v="Xerox 192"/>
    <n v="32.4"/>
    <n v="5"/>
    <n v="15.55"/>
  </r>
  <r>
    <d v="2016-07-22T00:00:00"/>
    <x v="2"/>
    <x v="6"/>
    <x v="61"/>
    <x v="17"/>
    <x v="0"/>
    <x v="14"/>
    <s v="Fiskars 8&quot; Scissors, 2/Pack"/>
    <n v="86.2"/>
    <n v="5"/>
    <s v="25"/>
  </r>
  <r>
    <d v="2016-07-22T00:00:00"/>
    <x v="2"/>
    <x v="6"/>
    <x v="591"/>
    <x v="36"/>
    <x v="0"/>
    <x v="12"/>
    <s v="Belkin F9H710-06 7 Outlet SurgeMaster Surge Protector"/>
    <n v="37.68"/>
    <n v="2"/>
    <n v="10.55"/>
  </r>
  <r>
    <d v="2016-07-22T00:00:00"/>
    <x v="2"/>
    <x v="6"/>
    <x v="591"/>
    <x v="36"/>
    <x v="0"/>
    <x v="0"/>
    <s v="Xerox 216"/>
    <n v="51.84"/>
    <n v="8"/>
    <n v="24.88"/>
  </r>
  <r>
    <d v="2016-07-22T00:00:00"/>
    <x v="2"/>
    <x v="6"/>
    <x v="591"/>
    <x v="36"/>
    <x v="1"/>
    <x v="8"/>
    <s v="Eldon Stackable Tray, Side-Load, Legal, Smoke"/>
    <n v="27.42"/>
    <n v="3"/>
    <n v="9.32"/>
  </r>
  <r>
    <d v="2016-07-22T00:00:00"/>
    <x v="2"/>
    <x v="6"/>
    <x v="591"/>
    <x v="36"/>
    <x v="0"/>
    <x v="3"/>
    <s v="Wilson Jones Easy Flow II Sheet Lifters"/>
    <n v="5.4"/>
    <n v="3"/>
    <n v="2.59"/>
  </r>
  <r>
    <d v="2016-07-23T00:00:00"/>
    <x v="2"/>
    <x v="6"/>
    <x v="403"/>
    <x v="16"/>
    <x v="0"/>
    <x v="4"/>
    <s v="Boston 16801 Nautilus Battery Pencil Sharpener"/>
    <n v="35.22"/>
    <n v="2"/>
    <n v="2.64"/>
  </r>
  <r>
    <d v="2016-07-23T00:00:00"/>
    <x v="2"/>
    <x v="6"/>
    <x v="403"/>
    <x v="16"/>
    <x v="0"/>
    <x v="12"/>
    <s v="Holmes Replacement Filter for HEPA Air Cleaner, Large Room"/>
    <n v="23.7"/>
    <n v="2"/>
    <n v="6.52"/>
  </r>
  <r>
    <d v="2016-07-23T00:00:00"/>
    <x v="2"/>
    <x v="6"/>
    <x v="403"/>
    <x v="16"/>
    <x v="2"/>
    <x v="15"/>
    <s v="Zebra GX420t Direct Thermal/Thermal Transfer Printer"/>
    <n v="265.48"/>
    <n v="1"/>
    <n v="-111.5"/>
  </r>
  <r>
    <d v="2016-07-23T00:00:00"/>
    <x v="2"/>
    <x v="6"/>
    <x v="82"/>
    <x v="1"/>
    <x v="0"/>
    <x v="3"/>
    <s v="GBC Laser Imprintable Binding System Covers, Desert Sand"/>
    <n v="11.42"/>
    <n v="4"/>
    <n v="-18.84"/>
  </r>
  <r>
    <d v="2016-07-23T00:00:00"/>
    <x v="2"/>
    <x v="6"/>
    <x v="74"/>
    <x v="0"/>
    <x v="0"/>
    <x v="4"/>
    <s v="Newell 339"/>
    <n v="4.45"/>
    <n v="2"/>
    <n v="0.33"/>
  </r>
  <r>
    <d v="2016-07-23T00:00:00"/>
    <x v="2"/>
    <x v="6"/>
    <x v="74"/>
    <x v="0"/>
    <x v="0"/>
    <x v="0"/>
    <s v="Xerox 231"/>
    <n v="5.18"/>
    <n v="1"/>
    <n v="1.81"/>
  </r>
  <r>
    <d v="2016-07-23T00:00:00"/>
    <x v="2"/>
    <x v="6"/>
    <x v="74"/>
    <x v="0"/>
    <x v="0"/>
    <x v="4"/>
    <s v="Boston 1645 Deluxe Heavier-Duty Electric Pencil Sharpener"/>
    <n v="175.92"/>
    <n v="5"/>
    <n v="15.39"/>
  </r>
  <r>
    <d v="2016-07-23T00:00:00"/>
    <x v="2"/>
    <x v="6"/>
    <x v="74"/>
    <x v="0"/>
    <x v="0"/>
    <x v="3"/>
    <s v="Storex Dura Pro Binders"/>
    <n v="4.75"/>
    <n v="4"/>
    <n v="-8.32"/>
  </r>
  <r>
    <d v="2016-07-23T00:00:00"/>
    <x v="2"/>
    <x v="6"/>
    <x v="74"/>
    <x v="0"/>
    <x v="0"/>
    <x v="14"/>
    <s v="Acme Elite Stainless Steel Scissors"/>
    <n v="13.34"/>
    <n v="2"/>
    <s v="1"/>
  </r>
  <r>
    <d v="2016-07-23T00:00:00"/>
    <x v="2"/>
    <x v="6"/>
    <x v="325"/>
    <x v="0"/>
    <x v="2"/>
    <x v="6"/>
    <s v="Griffin GC17055 Auxiliary Audio Cable"/>
    <n v="115.14"/>
    <n v="8"/>
    <n v="11.51"/>
  </r>
  <r>
    <d v="2016-07-24T00:00:00"/>
    <x v="2"/>
    <x v="6"/>
    <x v="504"/>
    <x v="20"/>
    <x v="1"/>
    <x v="5"/>
    <s v="Office Star - Contemporary Swivel Chair with Padded Adjustable Arms and Flex Back"/>
    <n v="253.76"/>
    <n v="2"/>
    <n v="31.02"/>
  </r>
  <r>
    <d v="2016-07-24T00:00:00"/>
    <x v="2"/>
    <x v="6"/>
    <x v="229"/>
    <x v="8"/>
    <x v="0"/>
    <x v="4"/>
    <s v="Panasonic KP-4ABK Battery-Operated Pencil Sharpener"/>
    <n v="73.2"/>
    <n v="5"/>
    <n v="21.23"/>
  </r>
  <r>
    <d v="2016-07-25T00:00:00"/>
    <x v="2"/>
    <x v="6"/>
    <x v="42"/>
    <x v="3"/>
    <x v="0"/>
    <x v="3"/>
    <s v="Clear Mylar Reinforcing Strips"/>
    <n v="119.62"/>
    <n v="8"/>
    <n v="40.369999999999997"/>
  </r>
  <r>
    <d v="2016-07-25T00:00:00"/>
    <x v="2"/>
    <x v="6"/>
    <x v="42"/>
    <x v="3"/>
    <x v="1"/>
    <x v="8"/>
    <s v="Howard Miller 14-1/2&quot; Diameter Chrome Round Wall Clock"/>
    <n v="255.76"/>
    <n v="4"/>
    <n v="81.84"/>
  </r>
  <r>
    <d v="2016-07-25T00:00:00"/>
    <x v="2"/>
    <x v="6"/>
    <x v="42"/>
    <x v="3"/>
    <x v="1"/>
    <x v="5"/>
    <s v="DMI Arturo Collection Mission-style Design Wood Chair"/>
    <n v="241.57"/>
    <n v="2"/>
    <n v="18.12"/>
  </r>
  <r>
    <d v="2016-07-25T00:00:00"/>
    <x v="2"/>
    <x v="6"/>
    <x v="42"/>
    <x v="3"/>
    <x v="1"/>
    <x v="8"/>
    <s v="Deflect-O Glasstique Clear Desk Accessories"/>
    <n v="69.3"/>
    <n v="9"/>
    <n v="22.87"/>
  </r>
  <r>
    <d v="2016-07-25T00:00:00"/>
    <x v="2"/>
    <x v="6"/>
    <x v="710"/>
    <x v="10"/>
    <x v="2"/>
    <x v="16"/>
    <s v="Hewlett Packard LaserJet 3310 Copier"/>
    <n v="1439.98"/>
    <n v="4"/>
    <s v="192"/>
  </r>
  <r>
    <d v="2016-07-25T00:00:00"/>
    <x v="2"/>
    <x v="6"/>
    <x v="768"/>
    <x v="3"/>
    <x v="0"/>
    <x v="7"/>
    <s v="OIC Binder Clips"/>
    <n v="21.48"/>
    <n v="6"/>
    <n v="10.74"/>
  </r>
  <r>
    <d v="2016-07-25T00:00:00"/>
    <x v="2"/>
    <x v="6"/>
    <x v="390"/>
    <x v="10"/>
    <x v="0"/>
    <x v="12"/>
    <s v="Tripp Lite Isotel 6 Outlet Surge Protector with Fax/Modem Protection"/>
    <n v="243.88"/>
    <n v="5"/>
    <n v="27.44"/>
  </r>
  <r>
    <d v="2016-07-25T00:00:00"/>
    <x v="2"/>
    <x v="6"/>
    <x v="484"/>
    <x v="0"/>
    <x v="0"/>
    <x v="1"/>
    <s v="Avery 493"/>
    <n v="15.71"/>
    <n v="4"/>
    <n v="5.7"/>
  </r>
  <r>
    <d v="2016-07-25T00:00:00"/>
    <x v="2"/>
    <x v="6"/>
    <x v="711"/>
    <x v="29"/>
    <x v="0"/>
    <x v="2"/>
    <s v="Akro Stacking Bins"/>
    <n v="7.89"/>
    <n v="1"/>
    <n v="0.32"/>
  </r>
  <r>
    <d v="2016-07-25T00:00:00"/>
    <x v="2"/>
    <x v="6"/>
    <x v="711"/>
    <x v="29"/>
    <x v="0"/>
    <x v="0"/>
    <s v="Advantus Motivational Note Cards"/>
    <n v="65.5"/>
    <n v="5"/>
    <n v="32.1"/>
  </r>
  <r>
    <d v="2016-07-25T00:00:00"/>
    <x v="2"/>
    <x v="6"/>
    <x v="711"/>
    <x v="29"/>
    <x v="1"/>
    <x v="13"/>
    <s v="Office Impressions End Table, 20-1/2&quot;H x 24&quot;W x 20&quot;D"/>
    <n v="2430.08"/>
    <n v="8"/>
    <n v="388.81"/>
  </r>
  <r>
    <d v="2016-07-25T00:00:00"/>
    <x v="2"/>
    <x v="6"/>
    <x v="307"/>
    <x v="6"/>
    <x v="0"/>
    <x v="3"/>
    <s v="Avery 3 1/2&quot; Diskette Storage Pages, 10/Pack"/>
    <n v="10.44"/>
    <n v="1"/>
    <n v="4.8"/>
  </r>
  <r>
    <d v="2016-07-25T00:00:00"/>
    <x v="2"/>
    <x v="6"/>
    <x v="734"/>
    <x v="0"/>
    <x v="0"/>
    <x v="10"/>
    <s v="Quality Park Security Envelopes"/>
    <n v="20.94"/>
    <n v="1"/>
    <n v="7.07"/>
  </r>
  <r>
    <d v="2016-07-25T00:00:00"/>
    <x v="2"/>
    <x v="6"/>
    <x v="288"/>
    <x v="3"/>
    <x v="0"/>
    <x v="4"/>
    <s v="Newell 325"/>
    <n v="37.17"/>
    <n v="9"/>
    <n v="11.15"/>
  </r>
  <r>
    <d v="2016-07-25T00:00:00"/>
    <x v="2"/>
    <x v="6"/>
    <x v="562"/>
    <x v="21"/>
    <x v="0"/>
    <x v="0"/>
    <s v="Speediset Carbonless Redi-Letter 7&quot; x 8 1/2&quot;"/>
    <n v="20.62"/>
    <n v="2"/>
    <n v="9.69"/>
  </r>
  <r>
    <d v="2016-07-25T00:00:00"/>
    <x v="2"/>
    <x v="6"/>
    <x v="562"/>
    <x v="21"/>
    <x v="2"/>
    <x v="9"/>
    <s v="Memorex Froggy Flash Drive 8 GB"/>
    <n v="124.25"/>
    <n v="7"/>
    <n v="48.46"/>
  </r>
  <r>
    <d v="2016-07-25T00:00:00"/>
    <x v="2"/>
    <x v="6"/>
    <x v="562"/>
    <x v="21"/>
    <x v="2"/>
    <x v="6"/>
    <s v="LG Electronics Tone+ HBS-730 Bluetooth Headset"/>
    <n v="297.55"/>
    <n v="5"/>
    <n v="83.31"/>
  </r>
  <r>
    <d v="2016-07-25T00:00:00"/>
    <x v="2"/>
    <x v="6"/>
    <x v="562"/>
    <x v="21"/>
    <x v="1"/>
    <x v="5"/>
    <s v="Office Star Flex Back Scooter Chair with Aluminum Finish Frame"/>
    <n v="403.56"/>
    <n v="4"/>
    <n v="96.85"/>
  </r>
  <r>
    <d v="2016-07-25T00:00:00"/>
    <x v="2"/>
    <x v="6"/>
    <x v="562"/>
    <x v="21"/>
    <x v="1"/>
    <x v="8"/>
    <s v="Eldon Expressions Desk Accessory, Wood Photo Frame, Mahogany"/>
    <n v="95.2"/>
    <n v="5"/>
    <n v="27.61"/>
  </r>
  <r>
    <d v="2016-07-28T00:00:00"/>
    <x v="2"/>
    <x v="6"/>
    <x v="528"/>
    <x v="14"/>
    <x v="0"/>
    <x v="7"/>
    <s v="Staples"/>
    <n v="20.440000000000001"/>
    <n v="7"/>
    <n v="9.1999999999999993"/>
  </r>
  <r>
    <d v="2016-07-28T00:00:00"/>
    <x v="2"/>
    <x v="6"/>
    <x v="528"/>
    <x v="14"/>
    <x v="0"/>
    <x v="0"/>
    <s v="Xerox 1889"/>
    <n v="109.92"/>
    <n v="2"/>
    <n v="53.86"/>
  </r>
  <r>
    <d v="2016-07-28T00:00:00"/>
    <x v="2"/>
    <x v="6"/>
    <x v="580"/>
    <x v="3"/>
    <x v="0"/>
    <x v="1"/>
    <s v="Avery 495"/>
    <n v="18.899999999999999"/>
    <n v="3"/>
    <n v="8.69"/>
  </r>
  <r>
    <d v="2016-07-28T00:00:00"/>
    <x v="2"/>
    <x v="6"/>
    <x v="635"/>
    <x v="2"/>
    <x v="1"/>
    <x v="11"/>
    <s v="Safco Value Mate Series Steel Bookcases, Baked Enamel Finish on Steel, Gray"/>
    <n v="177.45"/>
    <n v="5"/>
    <n v="-78.08"/>
  </r>
  <r>
    <d v="2016-07-28T00:00:00"/>
    <x v="2"/>
    <x v="6"/>
    <x v="635"/>
    <x v="2"/>
    <x v="0"/>
    <x v="3"/>
    <s v="GBC Ibimaster 500 Manual ProClick Binding System"/>
    <n v="1369.76"/>
    <n v="6"/>
    <n v="-913.18"/>
  </r>
  <r>
    <d v="2016-07-28T00:00:00"/>
    <x v="2"/>
    <x v="6"/>
    <x v="635"/>
    <x v="2"/>
    <x v="0"/>
    <x v="12"/>
    <s v="Hoover Replacement Belts For Soft Guard &amp; Commercial Ltweight Upright Vacs, 2/Pk"/>
    <n v="9.48"/>
    <n v="3"/>
    <n v="0.71"/>
  </r>
  <r>
    <d v="2016-07-28T00:00:00"/>
    <x v="2"/>
    <x v="6"/>
    <x v="429"/>
    <x v="0"/>
    <x v="1"/>
    <x v="8"/>
    <s v="Eldon Image Series Desk Accessories, Ebony"/>
    <n v="24.7"/>
    <n v="5"/>
    <n v="-9.8800000000000008"/>
  </r>
  <r>
    <d v="2016-07-28T00:00:00"/>
    <x v="2"/>
    <x v="6"/>
    <x v="429"/>
    <x v="0"/>
    <x v="1"/>
    <x v="8"/>
    <s v="Tenex Chairmat w/ Average Lip, 45&quot; x 53&quot;"/>
    <n v="302.72000000000003"/>
    <n v="5"/>
    <n v="-378.4"/>
  </r>
  <r>
    <d v="2016-07-29T00:00:00"/>
    <x v="2"/>
    <x v="6"/>
    <x v="4"/>
    <x v="2"/>
    <x v="0"/>
    <x v="2"/>
    <s v="Gould Plastics 9-Pocket Panel Bin, 18-3/8w x 5-1/4d x 20-1/2h, Black"/>
    <n v="84.78"/>
    <n v="2"/>
    <n v="-16.96"/>
  </r>
  <r>
    <d v="2016-07-29T00:00:00"/>
    <x v="2"/>
    <x v="6"/>
    <x v="517"/>
    <x v="16"/>
    <x v="0"/>
    <x v="3"/>
    <s v="Avery Triangle Shaped Sheet Lifters, Black, 2/Pack"/>
    <n v="2.21"/>
    <n v="3"/>
    <n v="-1.48"/>
  </r>
  <r>
    <d v="2016-07-29T00:00:00"/>
    <x v="2"/>
    <x v="6"/>
    <x v="718"/>
    <x v="25"/>
    <x v="0"/>
    <x v="2"/>
    <s v="Fellowes High-Stak Drawer Files"/>
    <n v="704.76"/>
    <n v="5"/>
    <n v="26.43"/>
  </r>
  <r>
    <d v="2016-07-29T00:00:00"/>
    <x v="2"/>
    <x v="6"/>
    <x v="718"/>
    <x v="25"/>
    <x v="0"/>
    <x v="3"/>
    <s v="Premier Elliptical Ring Binder, Black"/>
    <n v="27.4"/>
    <n v="3"/>
    <n v="-20.09"/>
  </r>
  <r>
    <d v="2016-07-30T00:00:00"/>
    <x v="2"/>
    <x v="6"/>
    <x v="471"/>
    <x v="0"/>
    <x v="0"/>
    <x v="3"/>
    <s v="GBC VeloBind Cover Sets"/>
    <n v="9.26"/>
    <n v="3"/>
    <n v="-13.9"/>
  </r>
  <r>
    <d v="2016-07-30T00:00:00"/>
    <x v="2"/>
    <x v="6"/>
    <x v="175"/>
    <x v="1"/>
    <x v="0"/>
    <x v="1"/>
    <s v="Avery 498"/>
    <n v="9.25"/>
    <n v="4"/>
    <n v="3.12"/>
  </r>
  <r>
    <d v="2016-07-30T00:00:00"/>
    <x v="2"/>
    <x v="6"/>
    <x v="175"/>
    <x v="1"/>
    <x v="0"/>
    <x v="2"/>
    <s v="Tennsco 16-Compartment Lockers with Coat Rack"/>
    <n v="1036.6199999999999"/>
    <n v="2"/>
    <n v="51.83"/>
  </r>
  <r>
    <d v="2016-07-30T00:00:00"/>
    <x v="2"/>
    <x v="6"/>
    <x v="274"/>
    <x v="3"/>
    <x v="0"/>
    <x v="12"/>
    <s v="Hoover Shoulder Vac Commercial Portable Vacuum"/>
    <n v="715.64"/>
    <n v="2"/>
    <n v="178.91"/>
  </r>
  <r>
    <d v="2016-07-31T00:00:00"/>
    <x v="2"/>
    <x v="6"/>
    <x v="318"/>
    <x v="14"/>
    <x v="0"/>
    <x v="12"/>
    <s v="Honeywell Quietcare HEPA Air Cleaner"/>
    <n v="283.14"/>
    <n v="4"/>
    <n v="72.36"/>
  </r>
  <r>
    <d v="2016-07-31T00:00:00"/>
    <x v="2"/>
    <x v="6"/>
    <x v="318"/>
    <x v="14"/>
    <x v="2"/>
    <x v="6"/>
    <s v="ClearOne Communications CHAT 70 OC Speaker Phone"/>
    <n v="635.96"/>
    <n v="4"/>
    <n v="165.35"/>
  </r>
  <r>
    <d v="2016-07-31T00:00:00"/>
    <x v="2"/>
    <x v="6"/>
    <x v="318"/>
    <x v="14"/>
    <x v="2"/>
    <x v="6"/>
    <s v="Polycom SoundPoint Pro SE-225 Corded phone"/>
    <n v="118.99"/>
    <n v="1"/>
    <n v="33.32"/>
  </r>
  <r>
    <d v="2016-07-31T00:00:00"/>
    <x v="2"/>
    <x v="6"/>
    <x v="318"/>
    <x v="14"/>
    <x v="1"/>
    <x v="8"/>
    <s v="Eldon ClusterMat Chair Mat with Cordless Antistatic Protection"/>
    <n v="272.94"/>
    <n v="3"/>
    <n v="30.02"/>
  </r>
  <r>
    <d v="2016-07-31T00:00:00"/>
    <x v="2"/>
    <x v="6"/>
    <x v="123"/>
    <x v="3"/>
    <x v="1"/>
    <x v="13"/>
    <s v="Laminate Occasional Tables"/>
    <n v="863.13"/>
    <n v="7"/>
    <n v="-32.369999999999997"/>
  </r>
  <r>
    <d v="2016-08-01T00:00:00"/>
    <x v="2"/>
    <x v="7"/>
    <x v="113"/>
    <x v="0"/>
    <x v="0"/>
    <x v="0"/>
    <s v="Easy-staple paper"/>
    <n v="19.649999999999999"/>
    <n v="2"/>
    <n v="6.63"/>
  </r>
  <r>
    <d v="2016-08-01T00:00:00"/>
    <x v="2"/>
    <x v="7"/>
    <x v="93"/>
    <x v="3"/>
    <x v="2"/>
    <x v="6"/>
    <s v="Apple iPhone 5"/>
    <n v="1039.73"/>
    <n v="2"/>
    <n v="90.98"/>
  </r>
  <r>
    <d v="2016-08-01T00:00:00"/>
    <x v="2"/>
    <x v="7"/>
    <x v="93"/>
    <x v="3"/>
    <x v="0"/>
    <x v="12"/>
    <s v="Belkin F5C206VTEL 6 Outlet Surge"/>
    <n v="45.96"/>
    <n v="2"/>
    <n v="13.79"/>
  </r>
  <r>
    <d v="2016-08-01T00:00:00"/>
    <x v="2"/>
    <x v="7"/>
    <x v="580"/>
    <x v="2"/>
    <x v="1"/>
    <x v="8"/>
    <s v="Eldon 500 Class Desk Accessories"/>
    <n v="19.309999999999999"/>
    <n v="2"/>
    <n v="3.14"/>
  </r>
  <r>
    <d v="2016-08-02T00:00:00"/>
    <x v="2"/>
    <x v="7"/>
    <x v="45"/>
    <x v="3"/>
    <x v="1"/>
    <x v="13"/>
    <s v="Barricks Non-Folding Utility Table with Steel Legs, Laminate Tops"/>
    <n v="136.46"/>
    <n v="2"/>
    <n v="15.35"/>
  </r>
  <r>
    <d v="2016-08-02T00:00:00"/>
    <x v="2"/>
    <x v="7"/>
    <x v="45"/>
    <x v="3"/>
    <x v="2"/>
    <x v="6"/>
    <s v="Nortel Business Series Terminal T7208 Digital phone"/>
    <n v="333.58"/>
    <n v="3"/>
    <n v="33.36"/>
  </r>
  <r>
    <d v="2016-08-02T00:00:00"/>
    <x v="2"/>
    <x v="7"/>
    <x v="45"/>
    <x v="3"/>
    <x v="0"/>
    <x v="3"/>
    <s v="XtraLife ClearVue Slant-D Ring Binders by Cardinal"/>
    <n v="12.54"/>
    <n v="2"/>
    <n v="4.7"/>
  </r>
  <r>
    <d v="2016-08-03T00:00:00"/>
    <x v="2"/>
    <x v="7"/>
    <x v="769"/>
    <x v="39"/>
    <x v="0"/>
    <x v="10"/>
    <s v="Tyvek  Top-Opening Peel &amp; Seel Envelopes, Plain White"/>
    <n v="81.540000000000006"/>
    <n v="3"/>
    <n v="38.32"/>
  </r>
  <r>
    <d v="2016-08-03T00:00:00"/>
    <x v="2"/>
    <x v="7"/>
    <x v="769"/>
    <x v="39"/>
    <x v="2"/>
    <x v="9"/>
    <s v="Sony Micro Vault Click 4 GB USB 2.0 Flash Drive"/>
    <n v="167.28"/>
    <n v="12"/>
    <n v="23.42"/>
  </r>
  <r>
    <d v="2016-08-04T00:00:00"/>
    <x v="2"/>
    <x v="7"/>
    <x v="770"/>
    <x v="6"/>
    <x v="0"/>
    <x v="14"/>
    <s v="Acme 10&quot; Easy Grip Assistive Scissors"/>
    <n v="35.06"/>
    <n v="2"/>
    <n v="10.52"/>
  </r>
  <r>
    <d v="2016-08-04T00:00:00"/>
    <x v="2"/>
    <x v="7"/>
    <x v="770"/>
    <x v="6"/>
    <x v="0"/>
    <x v="1"/>
    <s v="Avery 476"/>
    <n v="4.13"/>
    <n v="1"/>
    <n v="1.9"/>
  </r>
  <r>
    <d v="2016-08-04T00:00:00"/>
    <x v="2"/>
    <x v="7"/>
    <x v="770"/>
    <x v="6"/>
    <x v="1"/>
    <x v="8"/>
    <s v="Advantus Panel Wall Certificate Holder - 8.5x11"/>
    <n v="109.8"/>
    <n v="9"/>
    <n v="46.12"/>
  </r>
  <r>
    <d v="2016-08-04T00:00:00"/>
    <x v="2"/>
    <x v="7"/>
    <x v="770"/>
    <x v="6"/>
    <x v="0"/>
    <x v="1"/>
    <s v="Avery 478"/>
    <n v="9.82"/>
    <n v="2"/>
    <n v="4.8099999999999996"/>
  </r>
  <r>
    <d v="2016-08-04T00:00:00"/>
    <x v="2"/>
    <x v="7"/>
    <x v="565"/>
    <x v="1"/>
    <x v="0"/>
    <x v="3"/>
    <s v="Ibico Presentation Index for Binding Systems"/>
    <n v="3.98"/>
    <n v="5"/>
    <n v="-6.57"/>
  </r>
  <r>
    <d v="2016-08-04T00:00:00"/>
    <x v="2"/>
    <x v="7"/>
    <x v="49"/>
    <x v="3"/>
    <x v="2"/>
    <x v="6"/>
    <s v="Mitel 5320 IP Phone VoIP phone"/>
    <n v="302.38"/>
    <n v="2"/>
    <n v="30.24"/>
  </r>
  <r>
    <d v="2016-08-04T00:00:00"/>
    <x v="2"/>
    <x v="7"/>
    <x v="49"/>
    <x v="3"/>
    <x v="0"/>
    <x v="3"/>
    <s v="Wilson Jones Leather-Like Binders with DublLock Round Rings"/>
    <n v="20.95"/>
    <n v="3"/>
    <n v="7.07"/>
  </r>
  <r>
    <d v="2016-08-04T00:00:00"/>
    <x v="2"/>
    <x v="7"/>
    <x v="49"/>
    <x v="3"/>
    <x v="0"/>
    <x v="3"/>
    <s v="Pressboard Covers with Storage Hooks, 9 1/2&quot; x 11&quot;, Light Blue"/>
    <n v="11.78"/>
    <n v="3"/>
    <n v="3.98"/>
  </r>
  <r>
    <d v="2016-08-05T00:00:00"/>
    <x v="2"/>
    <x v="7"/>
    <x v="591"/>
    <x v="33"/>
    <x v="0"/>
    <x v="4"/>
    <s v="Boston Model 1800 Electric Pencil Sharpener, Gray"/>
    <n v="197.05"/>
    <n v="7"/>
    <n v="59.12"/>
  </r>
  <r>
    <d v="2016-08-06T00:00:00"/>
    <x v="2"/>
    <x v="7"/>
    <x v="123"/>
    <x v="20"/>
    <x v="0"/>
    <x v="0"/>
    <s v="Easy-staple paper"/>
    <n v="70.88"/>
    <n v="2"/>
    <n v="33.31"/>
  </r>
  <r>
    <d v="2016-08-06T00:00:00"/>
    <x v="2"/>
    <x v="7"/>
    <x v="339"/>
    <x v="3"/>
    <x v="2"/>
    <x v="6"/>
    <s v="Panasonic KX-TG6844B Expandable Digital Cordless Telephone"/>
    <n v="211.17"/>
    <n v="4"/>
    <n v="18.48"/>
  </r>
  <r>
    <d v="2016-08-06T00:00:00"/>
    <x v="2"/>
    <x v="7"/>
    <x v="272"/>
    <x v="20"/>
    <x v="0"/>
    <x v="4"/>
    <s v="Dixon Prang Watercolor Pencils, 10-Color Set with Brush"/>
    <n v="38.340000000000003"/>
    <n v="9"/>
    <n v="15.72"/>
  </r>
  <r>
    <d v="2016-08-07T00:00:00"/>
    <x v="2"/>
    <x v="7"/>
    <x v="360"/>
    <x v="22"/>
    <x v="2"/>
    <x v="9"/>
    <s v="Logitech Illuminated - Keyboard"/>
    <n v="179.97"/>
    <n v="3"/>
    <n v="86.39"/>
  </r>
  <r>
    <d v="2016-08-08T00:00:00"/>
    <x v="2"/>
    <x v="7"/>
    <x v="453"/>
    <x v="0"/>
    <x v="0"/>
    <x v="7"/>
    <s v="OIC Bulk Pack Metal Binder Clips"/>
    <n v="11.17"/>
    <n v="4"/>
    <n v="3.63"/>
  </r>
  <r>
    <d v="2016-08-08T00:00:00"/>
    <x v="2"/>
    <x v="7"/>
    <x v="453"/>
    <x v="0"/>
    <x v="0"/>
    <x v="0"/>
    <s v="Ink Jet Note and Greeting Cards, 8-1/2&quot; x 5-1/2&quot; Card Size"/>
    <n v="53.95"/>
    <n v="3"/>
    <n v="17.53"/>
  </r>
  <r>
    <d v="2016-08-08T00:00:00"/>
    <x v="2"/>
    <x v="7"/>
    <x v="619"/>
    <x v="29"/>
    <x v="0"/>
    <x v="7"/>
    <s v="Alliance Super-Size Bands, Assorted Sizes"/>
    <n v="23.34"/>
    <n v="3"/>
    <n v="0.23"/>
  </r>
  <r>
    <d v="2016-08-08T00:00:00"/>
    <x v="2"/>
    <x v="7"/>
    <x v="683"/>
    <x v="3"/>
    <x v="1"/>
    <x v="13"/>
    <s v="Chromcraft 48&quot; x 96&quot; Racetrack Double Pedestal Table"/>
    <n v="513.02"/>
    <n v="2"/>
    <n v="12.83"/>
  </r>
  <r>
    <d v="2016-08-08T00:00:00"/>
    <x v="2"/>
    <x v="7"/>
    <x v="683"/>
    <x v="3"/>
    <x v="0"/>
    <x v="12"/>
    <s v="Kensington 4 Outlet MasterPiece Compact Power Control Center"/>
    <n v="487.92"/>
    <n v="6"/>
    <n v="136.62"/>
  </r>
  <r>
    <d v="2016-08-08T00:00:00"/>
    <x v="2"/>
    <x v="7"/>
    <x v="683"/>
    <x v="3"/>
    <x v="0"/>
    <x v="3"/>
    <s v="Acco Hanging Data Binders"/>
    <n v="15.24"/>
    <n v="5"/>
    <n v="5.33"/>
  </r>
  <r>
    <d v="2016-08-08T00:00:00"/>
    <x v="2"/>
    <x v="7"/>
    <x v="309"/>
    <x v="39"/>
    <x v="0"/>
    <x v="0"/>
    <s v="Xerox 1954"/>
    <n v="10.56"/>
    <n v="2"/>
    <n v="4.75"/>
  </r>
  <r>
    <d v="2016-08-09T00:00:00"/>
    <x v="2"/>
    <x v="7"/>
    <x v="454"/>
    <x v="25"/>
    <x v="0"/>
    <x v="0"/>
    <s v="Xerox 199"/>
    <n v="30.82"/>
    <n v="9"/>
    <n v="9.6300000000000008"/>
  </r>
  <r>
    <d v="2016-08-09T00:00:00"/>
    <x v="2"/>
    <x v="7"/>
    <x v="454"/>
    <x v="25"/>
    <x v="2"/>
    <x v="6"/>
    <s v="Apple EarPods with Remote and Mic"/>
    <n v="44.78"/>
    <n v="2"/>
    <n v="4.4800000000000004"/>
  </r>
  <r>
    <d v="2016-08-09T00:00:00"/>
    <x v="2"/>
    <x v="7"/>
    <x v="454"/>
    <x v="25"/>
    <x v="0"/>
    <x v="12"/>
    <s v="Kensington 7 Outlet MasterPiece Power Center"/>
    <n v="569.54"/>
    <n v="4"/>
    <n v="64.069999999999993"/>
  </r>
  <r>
    <d v="2016-08-09T00:00:00"/>
    <x v="2"/>
    <x v="7"/>
    <x v="292"/>
    <x v="15"/>
    <x v="0"/>
    <x v="3"/>
    <s v="Tuff Stuff Recycled Round Ring Binders"/>
    <n v="4.34"/>
    <n v="3"/>
    <n v="-3.04"/>
  </r>
  <r>
    <d v="2016-08-09T00:00:00"/>
    <x v="2"/>
    <x v="7"/>
    <x v="292"/>
    <x v="15"/>
    <x v="0"/>
    <x v="3"/>
    <s v="Avery Durable Slant Ring Binders"/>
    <n v="11.88"/>
    <n v="5"/>
    <n v="-7.92"/>
  </r>
  <r>
    <d v="2016-08-11T00:00:00"/>
    <x v="2"/>
    <x v="7"/>
    <x v="428"/>
    <x v="39"/>
    <x v="0"/>
    <x v="0"/>
    <s v="Xerox 202"/>
    <n v="32.4"/>
    <n v="5"/>
    <n v="15.55"/>
  </r>
  <r>
    <d v="2016-08-11T00:00:00"/>
    <x v="2"/>
    <x v="7"/>
    <x v="428"/>
    <x v="39"/>
    <x v="0"/>
    <x v="3"/>
    <s v="Avery Hanging File Binders"/>
    <n v="41.86"/>
    <n v="7"/>
    <n v="19.260000000000002"/>
  </r>
  <r>
    <d v="2016-08-11T00:00:00"/>
    <x v="2"/>
    <x v="7"/>
    <x v="428"/>
    <x v="39"/>
    <x v="0"/>
    <x v="3"/>
    <s v="Premium Transparent Presentation Covers, No Pattern/Clear, 8 1/2&quot; x 11&quot;"/>
    <n v="77.56"/>
    <n v="2"/>
    <n v="35.68"/>
  </r>
  <r>
    <d v="2016-08-12T00:00:00"/>
    <x v="2"/>
    <x v="7"/>
    <x v="641"/>
    <x v="30"/>
    <x v="0"/>
    <x v="0"/>
    <s v="Xerox 224"/>
    <n v="6.48"/>
    <n v="1"/>
    <n v="3.11"/>
  </r>
  <r>
    <d v="2016-08-12T00:00:00"/>
    <x v="2"/>
    <x v="7"/>
    <x v="752"/>
    <x v="0"/>
    <x v="2"/>
    <x v="9"/>
    <s v="Logitech diNovo Edge Keyboard"/>
    <n v="1399.94"/>
    <n v="7"/>
    <n v="52.5"/>
  </r>
  <r>
    <d v="2016-08-12T00:00:00"/>
    <x v="2"/>
    <x v="7"/>
    <x v="288"/>
    <x v="20"/>
    <x v="1"/>
    <x v="5"/>
    <s v="Global Geo Office Task Chair, Gray"/>
    <n v="145.76"/>
    <n v="2"/>
    <n v="-8.1"/>
  </r>
  <r>
    <d v="2016-08-12T00:00:00"/>
    <x v="2"/>
    <x v="7"/>
    <x v="599"/>
    <x v="16"/>
    <x v="1"/>
    <x v="13"/>
    <s v="BPI Conference Tables"/>
    <n v="562.29"/>
    <n v="7"/>
    <n v="-255.59"/>
  </r>
  <r>
    <d v="2016-08-12T00:00:00"/>
    <x v="2"/>
    <x v="7"/>
    <x v="377"/>
    <x v="20"/>
    <x v="1"/>
    <x v="13"/>
    <s v="Chromcraft Round Conference Tables"/>
    <n v="209.15"/>
    <n v="2"/>
    <n v="-66.23"/>
  </r>
  <r>
    <d v="2016-08-12T00:00:00"/>
    <x v="2"/>
    <x v="7"/>
    <x v="377"/>
    <x v="20"/>
    <x v="0"/>
    <x v="2"/>
    <s v="Tennsco 6- and 18-Compartment Lockers"/>
    <n v="1591.02"/>
    <n v="6"/>
    <n v="286.38"/>
  </r>
  <r>
    <d v="2016-08-12T00:00:00"/>
    <x v="2"/>
    <x v="7"/>
    <x v="35"/>
    <x v="2"/>
    <x v="0"/>
    <x v="4"/>
    <s v="Boston 16765 Mini Stand Up Battery Pencil Sharpener"/>
    <n v="37.31"/>
    <n v="4"/>
    <n v="2.8"/>
  </r>
  <r>
    <d v="2016-08-13T00:00:00"/>
    <x v="2"/>
    <x v="7"/>
    <x v="313"/>
    <x v="25"/>
    <x v="0"/>
    <x v="3"/>
    <s v="Acco Translucent Poly Ring Binders"/>
    <n v="11.23"/>
    <n v="8"/>
    <n v="-8.24"/>
  </r>
  <r>
    <d v="2016-08-13T00:00:00"/>
    <x v="2"/>
    <x v="7"/>
    <x v="313"/>
    <x v="25"/>
    <x v="0"/>
    <x v="0"/>
    <s v="Easy-staple paper"/>
    <n v="10.27"/>
    <n v="3"/>
    <n v="3.21"/>
  </r>
  <r>
    <d v="2016-08-13T00:00:00"/>
    <x v="2"/>
    <x v="7"/>
    <x v="161"/>
    <x v="21"/>
    <x v="1"/>
    <x v="11"/>
    <s v="O'Sullivan Living Dimensions 2-Shelf Bookcases"/>
    <n v="241.96"/>
    <n v="2"/>
    <n v="24.2"/>
  </r>
  <r>
    <d v="2016-08-13T00:00:00"/>
    <x v="2"/>
    <x v="7"/>
    <x v="161"/>
    <x v="21"/>
    <x v="0"/>
    <x v="3"/>
    <s v="Avery Round Ring Poly Binders"/>
    <n v="8.52"/>
    <n v="3"/>
    <n v="4.17"/>
  </r>
  <r>
    <d v="2016-08-13T00:00:00"/>
    <x v="2"/>
    <x v="7"/>
    <x v="459"/>
    <x v="8"/>
    <x v="0"/>
    <x v="12"/>
    <s v="Staple holder"/>
    <n v="17.34"/>
    <n v="2"/>
    <n v="4.68"/>
  </r>
  <r>
    <d v="2016-08-13T00:00:00"/>
    <x v="2"/>
    <x v="7"/>
    <x v="459"/>
    <x v="8"/>
    <x v="2"/>
    <x v="9"/>
    <s v="Sony 64GB Class 10 Micro SDHC R40 Memory Card"/>
    <n v="71.98"/>
    <n v="2"/>
    <n v="15.12"/>
  </r>
  <r>
    <d v="2016-08-13T00:00:00"/>
    <x v="2"/>
    <x v="7"/>
    <x v="503"/>
    <x v="6"/>
    <x v="0"/>
    <x v="3"/>
    <s v="Avery Heavy-Duty EZD  Binder With Locking Rings"/>
    <n v="22.32"/>
    <n v="4"/>
    <n v="10.71"/>
  </r>
  <r>
    <d v="2016-08-13T00:00:00"/>
    <x v="2"/>
    <x v="7"/>
    <x v="503"/>
    <x v="6"/>
    <x v="0"/>
    <x v="1"/>
    <s v="Alphabetical Labels for Top Tab Filing"/>
    <n v="103.6"/>
    <n v="7"/>
    <n v="51.8"/>
  </r>
  <r>
    <d v="2016-08-13T00:00:00"/>
    <x v="2"/>
    <x v="7"/>
    <x v="189"/>
    <x v="0"/>
    <x v="0"/>
    <x v="14"/>
    <s v="Premier Electric Letter Opener"/>
    <n v="185.38"/>
    <n v="2"/>
    <n v="-34.76"/>
  </r>
  <r>
    <d v="2016-08-13T00:00:00"/>
    <x v="2"/>
    <x v="7"/>
    <x v="189"/>
    <x v="0"/>
    <x v="0"/>
    <x v="12"/>
    <s v="3.6 Cubic Foot Counter Height Office Refrigerator"/>
    <n v="58.92"/>
    <n v="1"/>
    <n v="-153.19999999999999"/>
  </r>
  <r>
    <d v="2016-08-14T00:00:00"/>
    <x v="2"/>
    <x v="7"/>
    <x v="747"/>
    <x v="3"/>
    <x v="0"/>
    <x v="0"/>
    <s v="Array Memo Cubes"/>
    <n v="15.54"/>
    <n v="3"/>
    <n v="7.61"/>
  </r>
  <r>
    <d v="2016-08-14T00:00:00"/>
    <x v="2"/>
    <x v="7"/>
    <x v="747"/>
    <x v="3"/>
    <x v="2"/>
    <x v="15"/>
    <s v="Texas Instruments TI-34 Scientific Calculator"/>
    <n v="105.55"/>
    <n v="6"/>
    <n v="35.619999999999997"/>
  </r>
  <r>
    <d v="2016-08-14T00:00:00"/>
    <x v="2"/>
    <x v="7"/>
    <x v="546"/>
    <x v="15"/>
    <x v="0"/>
    <x v="0"/>
    <s v="Xerox 200"/>
    <n v="15.55"/>
    <n v="3"/>
    <n v="5.44"/>
  </r>
  <r>
    <d v="2016-08-14T00:00:00"/>
    <x v="2"/>
    <x v="7"/>
    <x v="153"/>
    <x v="10"/>
    <x v="2"/>
    <x v="6"/>
    <s v="Cisco IP Phone 7961G-GE VoIP phone"/>
    <n v="259.89999999999998"/>
    <n v="2"/>
    <n v="-56.31"/>
  </r>
  <r>
    <d v="2016-08-14T00:00:00"/>
    <x v="2"/>
    <x v="7"/>
    <x v="153"/>
    <x v="10"/>
    <x v="2"/>
    <x v="6"/>
    <s v="Plantronics Voyager Pro Legend"/>
    <n v="247.19"/>
    <n v="2"/>
    <n v="-49.44"/>
  </r>
  <r>
    <d v="2016-08-14T00:00:00"/>
    <x v="2"/>
    <x v="7"/>
    <x v="153"/>
    <x v="10"/>
    <x v="2"/>
    <x v="9"/>
    <s v="Logitech G500s Laser Gaming Mouse with Adjustable Weight Tuning"/>
    <n v="279.95999999999998"/>
    <n v="5"/>
    <n v="48.99"/>
  </r>
  <r>
    <d v="2016-08-15T00:00:00"/>
    <x v="2"/>
    <x v="7"/>
    <x v="297"/>
    <x v="26"/>
    <x v="0"/>
    <x v="3"/>
    <s v="Premium Transparent Presentation Covers by GBC"/>
    <n v="18.88"/>
    <n v="3"/>
    <n v="-13.85"/>
  </r>
  <r>
    <d v="2016-08-15T00:00:00"/>
    <x v="2"/>
    <x v="7"/>
    <x v="297"/>
    <x v="26"/>
    <x v="0"/>
    <x v="12"/>
    <s v="Tripp Lite TLP810NET Broadband Surge for Modem/Fax"/>
    <n v="122.33"/>
    <n v="3"/>
    <n v="12.23"/>
  </r>
  <r>
    <d v="2016-08-15T00:00:00"/>
    <x v="2"/>
    <x v="7"/>
    <x v="563"/>
    <x v="3"/>
    <x v="2"/>
    <x v="6"/>
    <s v="Nokia Lumia 521 (T-Mobile)"/>
    <n v="71.98"/>
    <n v="3"/>
    <n v="7.2"/>
  </r>
  <r>
    <d v="2016-08-15T00:00:00"/>
    <x v="2"/>
    <x v="7"/>
    <x v="563"/>
    <x v="3"/>
    <x v="0"/>
    <x v="1"/>
    <s v="Avery 488"/>
    <n v="3.15"/>
    <n v="1"/>
    <n v="1.51"/>
  </r>
  <r>
    <d v="2016-08-15T00:00:00"/>
    <x v="2"/>
    <x v="7"/>
    <x v="405"/>
    <x v="16"/>
    <x v="2"/>
    <x v="6"/>
    <s v="HTC One Mini"/>
    <n v="705.54"/>
    <n v="7"/>
    <n v="70.55"/>
  </r>
  <r>
    <d v="2016-08-15T00:00:00"/>
    <x v="2"/>
    <x v="7"/>
    <x v="757"/>
    <x v="25"/>
    <x v="1"/>
    <x v="5"/>
    <s v="Hon Olson Stacker Stools"/>
    <n v="225.3"/>
    <n v="2"/>
    <n v="22.53"/>
  </r>
  <r>
    <d v="2016-08-15T00:00:00"/>
    <x v="2"/>
    <x v="7"/>
    <x v="649"/>
    <x v="3"/>
    <x v="1"/>
    <x v="8"/>
    <s v="Luxo Professional Magnifying Clamp-On Fluorescent Lamps"/>
    <n v="312.02999999999997"/>
    <n v="3"/>
    <n v="43.68"/>
  </r>
  <r>
    <d v="2016-08-15T00:00:00"/>
    <x v="2"/>
    <x v="7"/>
    <x v="649"/>
    <x v="3"/>
    <x v="0"/>
    <x v="2"/>
    <s v="Perma STOR-ALL Hanging File Box, 13 1/8&quot;W x 12 1/4&quot;D x 10 1/2&quot;H"/>
    <n v="17.940000000000001"/>
    <n v="3"/>
    <n v="3.05"/>
  </r>
  <r>
    <d v="2016-08-15T00:00:00"/>
    <x v="2"/>
    <x v="7"/>
    <x v="649"/>
    <x v="3"/>
    <x v="2"/>
    <x v="6"/>
    <s v="AT&amp;T 841000 Phone"/>
    <n v="165.6"/>
    <n v="3"/>
    <n v="10.35"/>
  </r>
  <r>
    <d v="2016-08-15T00:00:00"/>
    <x v="2"/>
    <x v="7"/>
    <x v="649"/>
    <x v="3"/>
    <x v="0"/>
    <x v="0"/>
    <s v="Rediform S.O.S. 1-Up Phone Message Bk, 4-1/4x3-1/16 Bk, 1 Form/Pg, 40 Messages/Bk, 3/Pk"/>
    <n v="37.520000000000003"/>
    <n v="4"/>
    <n v="18.010000000000002"/>
  </r>
  <r>
    <d v="2016-08-16T00:00:00"/>
    <x v="2"/>
    <x v="7"/>
    <x v="500"/>
    <x v="3"/>
    <x v="0"/>
    <x v="10"/>
    <s v="Convenience Packs of Business Envelopes"/>
    <n v="10.86"/>
    <n v="3"/>
    <n v="5.0999999999999996"/>
  </r>
  <r>
    <d v="2016-08-16T00:00:00"/>
    <x v="2"/>
    <x v="7"/>
    <x v="771"/>
    <x v="3"/>
    <x v="1"/>
    <x v="13"/>
    <s v="Barricks 18&quot; x 48&quot; Non-Folding Utility Table with Bottom Storage Shelf"/>
    <n v="161.28"/>
    <n v="2"/>
    <n v="12.1"/>
  </r>
  <r>
    <d v="2016-08-16T00:00:00"/>
    <x v="2"/>
    <x v="7"/>
    <x v="355"/>
    <x v="3"/>
    <x v="0"/>
    <x v="0"/>
    <s v="Xerox 1931"/>
    <n v="32.4"/>
    <n v="5"/>
    <n v="15.55"/>
  </r>
  <r>
    <d v="2016-08-17T00:00:00"/>
    <x v="2"/>
    <x v="7"/>
    <x v="685"/>
    <x v="22"/>
    <x v="0"/>
    <x v="3"/>
    <s v="Acco Pressboard Covers with Storage Hooks, 14 7/8&quot; x 11&quot;, Light Blue"/>
    <n v="15.71"/>
    <n v="4"/>
    <n v="5.7"/>
  </r>
  <r>
    <d v="2016-08-18T00:00:00"/>
    <x v="2"/>
    <x v="7"/>
    <x v="698"/>
    <x v="20"/>
    <x v="0"/>
    <x v="12"/>
    <s v="Belkin 7 Outlet SurgeMaster II"/>
    <n v="355.32"/>
    <n v="9"/>
    <n v="99.49"/>
  </r>
  <r>
    <d v="2016-08-18T00:00:00"/>
    <x v="2"/>
    <x v="7"/>
    <x v="480"/>
    <x v="20"/>
    <x v="2"/>
    <x v="6"/>
    <s v="GE DSL Phone Line Filter"/>
    <n v="39.99"/>
    <n v="1"/>
    <n v="11.6"/>
  </r>
  <r>
    <d v="2016-08-18T00:00:00"/>
    <x v="2"/>
    <x v="7"/>
    <x v="40"/>
    <x v="0"/>
    <x v="0"/>
    <x v="3"/>
    <s v="GBC Wire Binding Combs"/>
    <n v="2.0699999999999998"/>
    <n v="1"/>
    <n v="-3.41"/>
  </r>
  <r>
    <d v="2016-08-18T00:00:00"/>
    <x v="2"/>
    <x v="7"/>
    <x v="40"/>
    <x v="0"/>
    <x v="0"/>
    <x v="0"/>
    <s v="Advantus Motivational Note Cards"/>
    <n v="83.84"/>
    <n v="8"/>
    <n v="30.39"/>
  </r>
  <r>
    <d v="2016-08-18T00:00:00"/>
    <x v="2"/>
    <x v="7"/>
    <x v="338"/>
    <x v="0"/>
    <x v="1"/>
    <x v="8"/>
    <s v="Staple-based wall hangings"/>
    <n v="9.5500000000000007"/>
    <n v="3"/>
    <n v="-3.82"/>
  </r>
  <r>
    <d v="2016-08-18T00:00:00"/>
    <x v="2"/>
    <x v="7"/>
    <x v="338"/>
    <x v="0"/>
    <x v="1"/>
    <x v="8"/>
    <s v="OIC Stacking Trays"/>
    <n v="5.34"/>
    <n v="4"/>
    <n v="-2.14"/>
  </r>
  <r>
    <d v="2016-08-19T00:00:00"/>
    <x v="2"/>
    <x v="7"/>
    <x v="218"/>
    <x v="20"/>
    <x v="0"/>
    <x v="3"/>
    <s v="Surelock Post Binders"/>
    <n v="146.69"/>
    <n v="6"/>
    <n v="55.01"/>
  </r>
  <r>
    <d v="2016-08-19T00:00:00"/>
    <x v="2"/>
    <x v="7"/>
    <x v="218"/>
    <x v="20"/>
    <x v="0"/>
    <x v="3"/>
    <s v="Ibico EB-19 Dual Function Manual Binding System"/>
    <n v="276.77999999999997"/>
    <n v="2"/>
    <n v="89.95"/>
  </r>
  <r>
    <d v="2016-08-19T00:00:00"/>
    <x v="2"/>
    <x v="7"/>
    <x v="218"/>
    <x v="20"/>
    <x v="0"/>
    <x v="3"/>
    <s v="Cardinal HOLDit! Binder Insert Strips,Extra Strips"/>
    <n v="25.32"/>
    <n v="5"/>
    <n v="9.18"/>
  </r>
  <r>
    <d v="2016-08-20T00:00:00"/>
    <x v="2"/>
    <x v="7"/>
    <x v="233"/>
    <x v="14"/>
    <x v="2"/>
    <x v="6"/>
    <s v="SKILCRAFT Telephone Shoulder Rest, 2&quot; x 6.5&quot; x 2.5&quot;, Black"/>
    <n v="14.78"/>
    <n v="2"/>
    <n v="3.99"/>
  </r>
  <r>
    <d v="2016-08-21T00:00:00"/>
    <x v="2"/>
    <x v="7"/>
    <x v="720"/>
    <x v="25"/>
    <x v="0"/>
    <x v="1"/>
    <s v="Avery 49"/>
    <n v="9.2200000000000006"/>
    <n v="4"/>
    <n v="3.34"/>
  </r>
  <r>
    <d v="2016-08-21T00:00:00"/>
    <x v="2"/>
    <x v="7"/>
    <x v="720"/>
    <x v="25"/>
    <x v="0"/>
    <x v="14"/>
    <s v="Acme 10&quot; Easy Grip Assistive Scissors"/>
    <n v="28.05"/>
    <n v="2"/>
    <n v="3.51"/>
  </r>
  <r>
    <d v="2016-08-21T00:00:00"/>
    <x v="2"/>
    <x v="7"/>
    <x v="81"/>
    <x v="2"/>
    <x v="1"/>
    <x v="13"/>
    <s v="Iceberg OfficeWorks 42&quot; Round Tables"/>
    <n v="815.29"/>
    <n v="9"/>
    <n v="-339.71"/>
  </r>
  <r>
    <d v="2016-08-21T00:00:00"/>
    <x v="2"/>
    <x v="7"/>
    <x v="759"/>
    <x v="3"/>
    <x v="0"/>
    <x v="3"/>
    <s v="Avery Durable Slant Ring Binders"/>
    <n v="12.67"/>
    <n v="2"/>
    <n v="4.75"/>
  </r>
  <r>
    <d v="2016-08-21T00:00:00"/>
    <x v="2"/>
    <x v="7"/>
    <x v="759"/>
    <x v="3"/>
    <x v="2"/>
    <x v="6"/>
    <s v="Motorola HK250 Universal Bluetooth Headset"/>
    <n v="91.96"/>
    <n v="5"/>
    <n v="-20.69"/>
  </r>
  <r>
    <d v="2016-08-21T00:00:00"/>
    <x v="2"/>
    <x v="7"/>
    <x v="759"/>
    <x v="3"/>
    <x v="2"/>
    <x v="9"/>
    <s v="Logitech Gaming G510s - Keyboard"/>
    <n v="254.97"/>
    <n v="3"/>
    <n v="91.79"/>
  </r>
  <r>
    <d v="2016-08-21T00:00:00"/>
    <x v="2"/>
    <x v="7"/>
    <x v="759"/>
    <x v="3"/>
    <x v="2"/>
    <x v="6"/>
    <s v="Anker Astro Mini 3000mAh Ultra-Compact Portable Charger"/>
    <n v="31.98"/>
    <n v="2"/>
    <s v="-8"/>
  </r>
  <r>
    <d v="2016-08-21T00:00:00"/>
    <x v="2"/>
    <x v="7"/>
    <x v="759"/>
    <x v="3"/>
    <x v="1"/>
    <x v="13"/>
    <s v="Bretford CR8500 Series Meeting Room Furniture"/>
    <n v="2887.06"/>
    <n v="9"/>
    <n v="180.44"/>
  </r>
  <r>
    <d v="2016-08-21T00:00:00"/>
    <x v="2"/>
    <x v="7"/>
    <x v="759"/>
    <x v="3"/>
    <x v="0"/>
    <x v="0"/>
    <s v="Xerox 1997"/>
    <n v="12.96"/>
    <n v="2"/>
    <n v="6.22"/>
  </r>
  <r>
    <d v="2016-08-21T00:00:00"/>
    <x v="2"/>
    <x v="7"/>
    <x v="759"/>
    <x v="3"/>
    <x v="0"/>
    <x v="0"/>
    <s v="Xerox 1928"/>
    <n v="47.52"/>
    <n v="9"/>
    <n v="21.38"/>
  </r>
  <r>
    <d v="2016-08-21T00:00:00"/>
    <x v="2"/>
    <x v="7"/>
    <x v="468"/>
    <x v="22"/>
    <x v="0"/>
    <x v="3"/>
    <s v="Avery Durable Slant Ring Binders With Label Holder"/>
    <n v="33.44"/>
    <n v="10"/>
    <n v="11.7"/>
  </r>
  <r>
    <d v="2016-08-21T00:00:00"/>
    <x v="2"/>
    <x v="7"/>
    <x v="144"/>
    <x v="20"/>
    <x v="1"/>
    <x v="5"/>
    <s v="Leather Task Chair, Black"/>
    <n v="573.16999999999996"/>
    <n v="7"/>
    <n v="63.69"/>
  </r>
  <r>
    <d v="2016-08-22T00:00:00"/>
    <x v="2"/>
    <x v="7"/>
    <x v="353"/>
    <x v="10"/>
    <x v="0"/>
    <x v="12"/>
    <s v="Tripp Lite Isotel 8 Ultra 8 Outlet Metal Surge"/>
    <n v="113.55"/>
    <n v="2"/>
    <n v="8.52"/>
  </r>
  <r>
    <d v="2016-08-22T00:00:00"/>
    <x v="2"/>
    <x v="7"/>
    <x v="353"/>
    <x v="10"/>
    <x v="0"/>
    <x v="3"/>
    <s v="Avery Durable Poly Binders"/>
    <n v="3.32"/>
    <n v="2"/>
    <n v="-2.65"/>
  </r>
  <r>
    <d v="2016-08-22T00:00:00"/>
    <x v="2"/>
    <x v="7"/>
    <x v="353"/>
    <x v="10"/>
    <x v="0"/>
    <x v="10"/>
    <s v="Airmail Envelopes"/>
    <n v="134.29"/>
    <n v="2"/>
    <n v="45.32"/>
  </r>
  <r>
    <d v="2016-08-22T00:00:00"/>
    <x v="2"/>
    <x v="7"/>
    <x v="118"/>
    <x v="0"/>
    <x v="0"/>
    <x v="3"/>
    <s v="GBC Standard Recycled Report Covers, Clear Plastic Sheets"/>
    <n v="4.3099999999999996"/>
    <n v="2"/>
    <n v="-6.9"/>
  </r>
  <r>
    <d v="2016-08-22T00:00:00"/>
    <x v="2"/>
    <x v="7"/>
    <x v="320"/>
    <x v="11"/>
    <x v="0"/>
    <x v="3"/>
    <s v="GBC Imprintable Covers"/>
    <n v="26.35"/>
    <n v="8"/>
    <n v="-18.45"/>
  </r>
  <r>
    <d v="2016-08-22T00:00:00"/>
    <x v="2"/>
    <x v="7"/>
    <x v="486"/>
    <x v="22"/>
    <x v="0"/>
    <x v="0"/>
    <s v="Xerox 202"/>
    <n v="19.440000000000001"/>
    <n v="3"/>
    <n v="9.33"/>
  </r>
  <r>
    <d v="2016-08-22T00:00:00"/>
    <x v="2"/>
    <x v="7"/>
    <x v="529"/>
    <x v="26"/>
    <x v="1"/>
    <x v="8"/>
    <s v="Dana Halogen Swing-Arm Architect Lamp"/>
    <n v="98.33"/>
    <n v="3"/>
    <n v="9.83"/>
  </r>
  <r>
    <d v="2016-08-22T00:00:00"/>
    <x v="2"/>
    <x v="7"/>
    <x v="203"/>
    <x v="3"/>
    <x v="0"/>
    <x v="4"/>
    <s v="Newell 346"/>
    <n v="5.76"/>
    <n v="2"/>
    <n v="1.67"/>
  </r>
  <r>
    <d v="2016-08-23T00:00:00"/>
    <x v="2"/>
    <x v="7"/>
    <x v="772"/>
    <x v="0"/>
    <x v="0"/>
    <x v="2"/>
    <s v="SAFCO Boltless Steel Shelving"/>
    <n v="727.3"/>
    <n v="8"/>
    <n v="-172.73"/>
  </r>
  <r>
    <d v="2016-08-23T00:00:00"/>
    <x v="2"/>
    <x v="7"/>
    <x v="772"/>
    <x v="0"/>
    <x v="1"/>
    <x v="8"/>
    <s v="Flat Face Poster Frame"/>
    <n v="22.61"/>
    <n v="3"/>
    <n v="-10.17"/>
  </r>
  <r>
    <d v="2016-08-23T00:00:00"/>
    <x v="2"/>
    <x v="7"/>
    <x v="772"/>
    <x v="0"/>
    <x v="2"/>
    <x v="9"/>
    <s v="WD My Passport Ultra 2TB Portable External Hard Drive"/>
    <n v="666.4"/>
    <n v="7"/>
    <n v="-33.32"/>
  </r>
  <r>
    <d v="2016-08-23T00:00:00"/>
    <x v="2"/>
    <x v="7"/>
    <x v="282"/>
    <x v="22"/>
    <x v="2"/>
    <x v="15"/>
    <s v="Okidata C331dn Printer"/>
    <n v="837.6"/>
    <n v="3"/>
    <n v="62.82"/>
  </r>
  <r>
    <d v="2016-08-23T00:00:00"/>
    <x v="2"/>
    <x v="7"/>
    <x v="282"/>
    <x v="22"/>
    <x v="0"/>
    <x v="10"/>
    <s v="Tyvek  Top-Opening Peel &amp; Seel Envelopes, Plain White"/>
    <n v="135.9"/>
    <n v="5"/>
    <n v="63.87"/>
  </r>
  <r>
    <d v="2016-08-23T00:00:00"/>
    <x v="2"/>
    <x v="7"/>
    <x v="282"/>
    <x v="22"/>
    <x v="0"/>
    <x v="0"/>
    <s v="Xerox 1978"/>
    <n v="34.68"/>
    <n v="6"/>
    <n v="16.989999999999998"/>
  </r>
  <r>
    <d v="2016-08-23T00:00:00"/>
    <x v="2"/>
    <x v="7"/>
    <x v="282"/>
    <x v="22"/>
    <x v="1"/>
    <x v="5"/>
    <s v="Office Star Flex Back Scooter Chair with White Frame"/>
    <n v="532.70000000000005"/>
    <n v="6"/>
    <n v="-39.950000000000003"/>
  </r>
  <r>
    <d v="2016-08-23T00:00:00"/>
    <x v="2"/>
    <x v="7"/>
    <x v="282"/>
    <x v="22"/>
    <x v="0"/>
    <x v="12"/>
    <s v="Acco Six-Outlet Power Strip, 4' Cord Length"/>
    <n v="43.1"/>
    <n v="5"/>
    <n v="11.21"/>
  </r>
  <r>
    <d v="2016-08-23T00:00:00"/>
    <x v="2"/>
    <x v="7"/>
    <x v="282"/>
    <x v="22"/>
    <x v="0"/>
    <x v="14"/>
    <s v="Acme Rosewood Handle Letter Opener"/>
    <n v="15.88"/>
    <n v="4"/>
    <n v="0.16"/>
  </r>
  <r>
    <d v="2016-08-23T00:00:00"/>
    <x v="2"/>
    <x v="7"/>
    <x v="359"/>
    <x v="20"/>
    <x v="0"/>
    <x v="4"/>
    <s v="Dixon Prang Watercolor Pencils, 10-Color Set with Brush"/>
    <n v="21.3"/>
    <n v="5"/>
    <n v="8.73"/>
  </r>
  <r>
    <d v="2016-08-23T00:00:00"/>
    <x v="2"/>
    <x v="7"/>
    <x v="359"/>
    <x v="20"/>
    <x v="0"/>
    <x v="12"/>
    <s v="1.7 Cubic Foot Compact &quot;Cube&quot; Office Refrigerators"/>
    <n v="1040.8"/>
    <n v="5"/>
    <n v="281.02"/>
  </r>
  <r>
    <d v="2016-08-23T00:00:00"/>
    <x v="2"/>
    <x v="7"/>
    <x v="359"/>
    <x v="20"/>
    <x v="0"/>
    <x v="4"/>
    <s v="Newell 331"/>
    <n v="29.34"/>
    <n v="6"/>
    <n v="7.92"/>
  </r>
  <r>
    <d v="2016-08-23T00:00:00"/>
    <x v="2"/>
    <x v="7"/>
    <x v="338"/>
    <x v="21"/>
    <x v="0"/>
    <x v="1"/>
    <s v="Permanent Self-Adhesive File Folder Labels for Typewriters, 1 1/8 x 3 1/2, White"/>
    <n v="25.2"/>
    <n v="4"/>
    <n v="11.59"/>
  </r>
  <r>
    <d v="2016-08-23T00:00:00"/>
    <x v="2"/>
    <x v="7"/>
    <x v="338"/>
    <x v="21"/>
    <x v="0"/>
    <x v="1"/>
    <s v="Avery 515"/>
    <n v="37.590000000000003"/>
    <n v="3"/>
    <n v="17.670000000000002"/>
  </r>
  <r>
    <d v="2016-08-23T00:00:00"/>
    <x v="2"/>
    <x v="7"/>
    <x v="338"/>
    <x v="21"/>
    <x v="0"/>
    <x v="2"/>
    <s v="Pizazz Global Quick File"/>
    <n v="14.97"/>
    <n v="1"/>
    <n v="4.1900000000000004"/>
  </r>
  <r>
    <d v="2016-08-23T00:00:00"/>
    <x v="2"/>
    <x v="7"/>
    <x v="338"/>
    <x v="21"/>
    <x v="2"/>
    <x v="9"/>
    <s v="Maxell 4.7GB DVD+R 5/Pack"/>
    <n v="1.98"/>
    <n v="2"/>
    <n v="0.89"/>
  </r>
  <r>
    <d v="2016-08-26T00:00:00"/>
    <x v="2"/>
    <x v="7"/>
    <x v="334"/>
    <x v="3"/>
    <x v="0"/>
    <x v="7"/>
    <s v="Advantus SlideClip Paper Clips"/>
    <n v="10.23"/>
    <n v="3"/>
    <n v="4.91"/>
  </r>
  <r>
    <d v="2016-08-26T00:00:00"/>
    <x v="2"/>
    <x v="7"/>
    <x v="334"/>
    <x v="3"/>
    <x v="0"/>
    <x v="0"/>
    <s v="Xerox 1979"/>
    <n v="154.9"/>
    <n v="5"/>
    <n v="69.709999999999994"/>
  </r>
  <r>
    <d v="2016-08-26T00:00:00"/>
    <x v="2"/>
    <x v="7"/>
    <x v="49"/>
    <x v="0"/>
    <x v="2"/>
    <x v="9"/>
    <s v="Logitech G700s Rechargeable Gaming Mouse"/>
    <n v="159.97999999999999"/>
    <n v="2"/>
    <s v="44"/>
  </r>
  <r>
    <d v="2016-08-26T00:00:00"/>
    <x v="2"/>
    <x v="7"/>
    <x v="49"/>
    <x v="0"/>
    <x v="1"/>
    <x v="5"/>
    <s v="Hon Deluxe Fabric Upholstered Stacking Chairs"/>
    <n v="1024.72"/>
    <n v="6"/>
    <n v="-29.28"/>
  </r>
  <r>
    <d v="2016-08-26T00:00:00"/>
    <x v="2"/>
    <x v="7"/>
    <x v="309"/>
    <x v="22"/>
    <x v="0"/>
    <x v="0"/>
    <s v="Xerox 1931"/>
    <n v="6.48"/>
    <n v="1"/>
    <n v="3.11"/>
  </r>
  <r>
    <d v="2016-08-26T00:00:00"/>
    <x v="2"/>
    <x v="7"/>
    <x v="351"/>
    <x v="3"/>
    <x v="1"/>
    <x v="5"/>
    <s v="Global Troy Executive Leather Low-Back Tilter"/>
    <n v="1603.14"/>
    <n v="4"/>
    <n v="100.2"/>
  </r>
  <r>
    <d v="2016-08-26T00:00:00"/>
    <x v="2"/>
    <x v="7"/>
    <x v="422"/>
    <x v="2"/>
    <x v="0"/>
    <x v="4"/>
    <s v="Binney &amp; Smith inkTank Erasable Pocket Highlighter, Chisel Tip, Yellow"/>
    <n v="5.47"/>
    <n v="3"/>
    <n v="1.64"/>
  </r>
  <r>
    <d v="2016-08-26T00:00:00"/>
    <x v="2"/>
    <x v="7"/>
    <x v="422"/>
    <x v="2"/>
    <x v="2"/>
    <x v="9"/>
    <s v="Logitech Trackman Marble Mouse"/>
    <n v="47.98"/>
    <n v="2"/>
    <n v="13.2"/>
  </r>
  <r>
    <d v="2016-08-26T00:00:00"/>
    <x v="2"/>
    <x v="7"/>
    <x v="324"/>
    <x v="3"/>
    <x v="0"/>
    <x v="4"/>
    <s v="Newell Chalk Holder"/>
    <n v="8.26"/>
    <n v="2"/>
    <n v="3.8"/>
  </r>
  <r>
    <d v="2016-08-26T00:00:00"/>
    <x v="2"/>
    <x v="7"/>
    <x v="696"/>
    <x v="20"/>
    <x v="2"/>
    <x v="6"/>
    <s v="Samsung Replacement EH64AVFWE Premium Headset"/>
    <s v="33"/>
    <n v="6"/>
    <n v="8.25"/>
  </r>
  <r>
    <d v="2016-08-26T00:00:00"/>
    <x v="2"/>
    <x v="7"/>
    <x v="696"/>
    <x v="20"/>
    <x v="2"/>
    <x v="9"/>
    <s v="Plantronics Audio 478 Stereo USB Headset"/>
    <n v="249.95"/>
    <n v="5"/>
    <n v="87.48"/>
  </r>
  <r>
    <d v="2016-08-26T00:00:00"/>
    <x v="2"/>
    <x v="7"/>
    <x v="301"/>
    <x v="21"/>
    <x v="2"/>
    <x v="9"/>
    <s v="Memorex Micro Travel Drive 16 GB"/>
    <n v="47.97"/>
    <n v="3"/>
    <n v="14.87"/>
  </r>
  <r>
    <d v="2016-08-26T00:00:00"/>
    <x v="2"/>
    <x v="7"/>
    <x v="182"/>
    <x v="14"/>
    <x v="0"/>
    <x v="0"/>
    <s v="Xerox 1950"/>
    <n v="11.56"/>
    <n v="2"/>
    <n v="5.66"/>
  </r>
  <r>
    <d v="2016-08-26T00:00:00"/>
    <x v="2"/>
    <x v="7"/>
    <x v="182"/>
    <x v="14"/>
    <x v="2"/>
    <x v="6"/>
    <s v="ClearSounds CSC500 Amplified Spirit Phone Corded phone"/>
    <n v="209.97"/>
    <n v="3"/>
    <n v="58.79"/>
  </r>
  <r>
    <d v="2016-08-26T00:00:00"/>
    <x v="2"/>
    <x v="7"/>
    <x v="182"/>
    <x v="14"/>
    <x v="1"/>
    <x v="13"/>
    <s v="Hon 4060 Series Tables"/>
    <n v="447.84"/>
    <n v="4"/>
    <n v="98.52"/>
  </r>
  <r>
    <d v="2016-08-26T00:00:00"/>
    <x v="2"/>
    <x v="7"/>
    <x v="182"/>
    <x v="14"/>
    <x v="2"/>
    <x v="9"/>
    <s v="NETGEAR AC1750 Dual Band Gigabit Smart WiFi Router"/>
    <n v="479.97"/>
    <n v="3"/>
    <n v="163.19"/>
  </r>
  <r>
    <d v="2016-08-26T00:00:00"/>
    <x v="2"/>
    <x v="7"/>
    <x v="182"/>
    <x v="14"/>
    <x v="0"/>
    <x v="4"/>
    <s v="Newell 335"/>
    <n v="8.64"/>
    <n v="3"/>
    <n v="2.5099999999999998"/>
  </r>
  <r>
    <d v="2016-08-26T00:00:00"/>
    <x v="2"/>
    <x v="7"/>
    <x v="21"/>
    <x v="4"/>
    <x v="1"/>
    <x v="8"/>
    <s v="Deflect-o Glass Clear Studded Chair Mats"/>
    <n v="186.54"/>
    <n v="3"/>
    <n v="41.04"/>
  </r>
  <r>
    <d v="2016-08-26T00:00:00"/>
    <x v="2"/>
    <x v="7"/>
    <x v="687"/>
    <x v="20"/>
    <x v="0"/>
    <x v="3"/>
    <s v="Deluxe Heavy-Duty Vinyl Round Ring Binder"/>
    <n v="146.69"/>
    <n v="8"/>
    <n v="45.84"/>
  </r>
  <r>
    <d v="2016-08-26T00:00:00"/>
    <x v="2"/>
    <x v="7"/>
    <x v="642"/>
    <x v="16"/>
    <x v="0"/>
    <x v="0"/>
    <s v="Xerox 1944"/>
    <n v="31.01"/>
    <n v="1"/>
    <n v="11.24"/>
  </r>
  <r>
    <d v="2016-08-27T00:00:00"/>
    <x v="2"/>
    <x v="7"/>
    <x v="567"/>
    <x v="0"/>
    <x v="0"/>
    <x v="14"/>
    <s v="Martin-Yale Premier Letter Opener"/>
    <n v="51.52"/>
    <n v="5"/>
    <n v="-10.95"/>
  </r>
  <r>
    <d v="2016-08-27T00:00:00"/>
    <x v="2"/>
    <x v="7"/>
    <x v="567"/>
    <x v="0"/>
    <x v="0"/>
    <x v="0"/>
    <s v="Ampad Gold Fibre Wirebound Steno Books, 6&quot; x 9&quot;, Gregg Ruled"/>
    <n v="3.53"/>
    <n v="1"/>
    <n v="1.1499999999999999"/>
  </r>
  <r>
    <d v="2016-08-27T00:00:00"/>
    <x v="2"/>
    <x v="7"/>
    <x v="567"/>
    <x v="0"/>
    <x v="0"/>
    <x v="0"/>
    <s v="Xerox 196"/>
    <n v="4.62"/>
    <n v="1"/>
    <n v="1.68"/>
  </r>
  <r>
    <d v="2016-08-27T00:00:00"/>
    <x v="2"/>
    <x v="7"/>
    <x v="567"/>
    <x v="0"/>
    <x v="0"/>
    <x v="14"/>
    <s v="Fiskars 8&quot; Scissors, 2/Pack"/>
    <n v="55.17"/>
    <n v="4"/>
    <n v="6.21"/>
  </r>
  <r>
    <d v="2016-08-27T00:00:00"/>
    <x v="2"/>
    <x v="7"/>
    <x v="764"/>
    <x v="32"/>
    <x v="0"/>
    <x v="0"/>
    <s v="Xerox 1919"/>
    <n v="122.97"/>
    <n v="3"/>
    <n v="60.26"/>
  </r>
  <r>
    <d v="2016-08-27T00:00:00"/>
    <x v="2"/>
    <x v="7"/>
    <x v="764"/>
    <x v="32"/>
    <x v="1"/>
    <x v="13"/>
    <s v="SAFCO PlanMaster Heigh-Adjustable Drafting Table Base, 43w x 30d x 30-37h, Black"/>
    <n v="244.62"/>
    <n v="1"/>
    <n v="20.97"/>
  </r>
  <r>
    <d v="2016-08-27T00:00:00"/>
    <x v="2"/>
    <x v="7"/>
    <x v="764"/>
    <x v="32"/>
    <x v="2"/>
    <x v="6"/>
    <s v="PureGear Roll-On Screen Protector"/>
    <n v="59.97"/>
    <n v="3"/>
    <n v="28.79"/>
  </r>
  <r>
    <d v="2016-08-27T00:00:00"/>
    <x v="2"/>
    <x v="7"/>
    <x v="764"/>
    <x v="32"/>
    <x v="0"/>
    <x v="0"/>
    <s v="Southworth 25% Cotton Linen-Finish Paper &amp; Envelopes"/>
    <n v="81.540000000000006"/>
    <n v="9"/>
    <n v="36.69"/>
  </r>
  <r>
    <d v="2016-08-27T00:00:00"/>
    <x v="2"/>
    <x v="7"/>
    <x v="764"/>
    <x v="32"/>
    <x v="0"/>
    <x v="7"/>
    <s v="Staples"/>
    <n v="11.68"/>
    <n v="4"/>
    <n v="5.26"/>
  </r>
  <r>
    <d v="2016-08-27T00:00:00"/>
    <x v="2"/>
    <x v="7"/>
    <x v="764"/>
    <x v="32"/>
    <x v="0"/>
    <x v="3"/>
    <s v="Wilson Jones Clip &amp; Carry Folder Binder Tool for Ring Binders, Clear"/>
    <s v="29"/>
    <n v="5"/>
    <n v="13.92"/>
  </r>
  <r>
    <d v="2016-08-27T00:00:00"/>
    <x v="2"/>
    <x v="7"/>
    <x v="735"/>
    <x v="0"/>
    <x v="0"/>
    <x v="2"/>
    <s v="Portfile Personal File Boxes"/>
    <n v="14.16"/>
    <n v="1"/>
    <n v="1.06"/>
  </r>
  <r>
    <d v="2016-08-27T00:00:00"/>
    <x v="2"/>
    <x v="7"/>
    <x v="735"/>
    <x v="0"/>
    <x v="0"/>
    <x v="0"/>
    <s v="Southworth 25% Cotton Premium Laser Paper and Envelopes"/>
    <n v="79.92"/>
    <n v="5"/>
    <n v="27.97"/>
  </r>
  <r>
    <d v="2016-08-27T00:00:00"/>
    <x v="2"/>
    <x v="7"/>
    <x v="551"/>
    <x v="16"/>
    <x v="0"/>
    <x v="1"/>
    <s v="Avery 484"/>
    <n v="9.2200000000000006"/>
    <n v="4"/>
    <n v="3.34"/>
  </r>
  <r>
    <d v="2016-08-28T00:00:00"/>
    <x v="2"/>
    <x v="7"/>
    <x v="330"/>
    <x v="26"/>
    <x v="0"/>
    <x v="0"/>
    <s v="Wirebound Four 2-3/4 x 5 Forms per Page, 400 Sets per Book"/>
    <n v="15.48"/>
    <n v="3"/>
    <n v="5.61"/>
  </r>
  <r>
    <d v="2016-08-28T00:00:00"/>
    <x v="2"/>
    <x v="7"/>
    <x v="330"/>
    <x v="26"/>
    <x v="2"/>
    <x v="6"/>
    <s v="AT&amp;T 17929 Lendline Telephone"/>
    <n v="108.58"/>
    <n v="3"/>
    <n v="8.14"/>
  </r>
  <r>
    <d v="2016-08-28T00:00:00"/>
    <x v="2"/>
    <x v="7"/>
    <x v="717"/>
    <x v="0"/>
    <x v="0"/>
    <x v="3"/>
    <s v="Angle-D Binders with Locking Rings, Label Holders"/>
    <n v="13.14"/>
    <n v="9"/>
    <n v="-21.68"/>
  </r>
  <r>
    <d v="2016-08-28T00:00:00"/>
    <x v="2"/>
    <x v="7"/>
    <x v="717"/>
    <x v="0"/>
    <x v="0"/>
    <x v="3"/>
    <s v="GBC ProClick Spines for 32-Hole Punch"/>
    <n v="10.02"/>
    <n v="4"/>
    <n v="-16.54"/>
  </r>
  <r>
    <d v="2016-08-28T00:00:00"/>
    <x v="2"/>
    <x v="7"/>
    <x v="717"/>
    <x v="0"/>
    <x v="1"/>
    <x v="11"/>
    <s v="Sauder Camden County Collection Libraries, Planked Cherry Finish"/>
    <n v="156.37"/>
    <n v="2"/>
    <n v="-52.89"/>
  </r>
  <r>
    <d v="2016-08-28T00:00:00"/>
    <x v="2"/>
    <x v="7"/>
    <x v="615"/>
    <x v="10"/>
    <x v="0"/>
    <x v="3"/>
    <s v="GBC VeloBinder Strips"/>
    <n v="18.43"/>
    <n v="8"/>
    <n v="-12.29"/>
  </r>
  <r>
    <d v="2016-08-29T00:00:00"/>
    <x v="2"/>
    <x v="7"/>
    <x v="81"/>
    <x v="1"/>
    <x v="0"/>
    <x v="0"/>
    <s v="Avery Personal Creations Heavyweight Cards"/>
    <n v="64.62"/>
    <n v="7"/>
    <n v="22.62"/>
  </r>
  <r>
    <d v="2016-08-29T00:00:00"/>
    <x v="2"/>
    <x v="7"/>
    <x v="81"/>
    <x v="1"/>
    <x v="2"/>
    <x v="9"/>
    <s v="SanDisk Ultra 64 GB MicroSDHC Class 10 Memory Card"/>
    <n v="95.98"/>
    <n v="3"/>
    <n v="-10.8"/>
  </r>
  <r>
    <d v="2016-08-29T00:00:00"/>
    <x v="2"/>
    <x v="7"/>
    <x v="81"/>
    <x v="1"/>
    <x v="0"/>
    <x v="3"/>
    <s v="Avery Hidden Tab Dividers for Binding Systems"/>
    <n v="1.79"/>
    <n v="3"/>
    <n v="-3.04"/>
  </r>
  <r>
    <d v="2016-08-29T00:00:00"/>
    <x v="2"/>
    <x v="7"/>
    <x v="692"/>
    <x v="38"/>
    <x v="0"/>
    <x v="14"/>
    <s v="Acme Forged Steel Scissors with Black Enamel Handles"/>
    <n v="27.93"/>
    <n v="3"/>
    <n v="8.1"/>
  </r>
  <r>
    <d v="2016-08-29T00:00:00"/>
    <x v="2"/>
    <x v="7"/>
    <x v="690"/>
    <x v="20"/>
    <x v="2"/>
    <x v="6"/>
    <s v="Samsung Replacement EH64AVFWE Premium Headset"/>
    <s v="22"/>
    <n v="4"/>
    <n v="5.5"/>
  </r>
  <r>
    <d v="2016-08-29T00:00:00"/>
    <x v="2"/>
    <x v="7"/>
    <x v="169"/>
    <x v="2"/>
    <x v="1"/>
    <x v="13"/>
    <s v="Barricks 18&quot; x 48&quot; Non-Folding Utility Table with Bottom Storage Shelf"/>
    <n v="241.92"/>
    <n v="4"/>
    <n v="-56.45"/>
  </r>
  <r>
    <d v="2016-08-29T00:00:00"/>
    <x v="2"/>
    <x v="7"/>
    <x v="169"/>
    <x v="2"/>
    <x v="1"/>
    <x v="11"/>
    <s v="O'Sullivan 5-Shelf Heavy-Duty Bookcases"/>
    <n v="163.88"/>
    <n v="4"/>
    <n v="-81.94"/>
  </r>
  <r>
    <d v="2016-08-29T00:00:00"/>
    <x v="2"/>
    <x v="7"/>
    <x v="169"/>
    <x v="2"/>
    <x v="0"/>
    <x v="3"/>
    <s v="Fellowes Black Plastic Comb Bindings"/>
    <n v="3.49"/>
    <n v="2"/>
    <n v="-2.79"/>
  </r>
  <r>
    <d v="2016-08-29T00:00:00"/>
    <x v="2"/>
    <x v="7"/>
    <x v="169"/>
    <x v="2"/>
    <x v="0"/>
    <x v="7"/>
    <s v="Revere Boxed Rubber Bands by Revere"/>
    <n v="10.58"/>
    <n v="7"/>
    <n v="-2.38"/>
  </r>
  <r>
    <d v="2016-08-30T00:00:00"/>
    <x v="2"/>
    <x v="7"/>
    <x v="487"/>
    <x v="2"/>
    <x v="2"/>
    <x v="6"/>
    <s v="Aastra 57i VoIP phone"/>
    <n v="290.89999999999998"/>
    <n v="3"/>
    <n v="-67.88"/>
  </r>
  <r>
    <d v="2016-08-30T00:00:00"/>
    <x v="2"/>
    <x v="7"/>
    <x v="487"/>
    <x v="2"/>
    <x v="0"/>
    <x v="2"/>
    <s v="File Shuttle II and Handi-File, Black"/>
    <n v="54.22"/>
    <n v="2"/>
    <n v="3.39"/>
  </r>
  <r>
    <d v="2016-08-30T00:00:00"/>
    <x v="2"/>
    <x v="7"/>
    <x v="487"/>
    <x v="2"/>
    <x v="1"/>
    <x v="5"/>
    <s v="Hon 2090 Pillow Soft Series Mid Back Swivel/Tilt Chairs"/>
    <n v="786.74"/>
    <n v="4"/>
    <n v="-258.5"/>
  </r>
  <r>
    <d v="2016-08-30T00:00:00"/>
    <x v="2"/>
    <x v="7"/>
    <x v="487"/>
    <x v="2"/>
    <x v="0"/>
    <x v="1"/>
    <s v="Round Specialty Laser Printer Labels"/>
    <n v="100.24"/>
    <n v="10"/>
    <n v="33.83"/>
  </r>
  <r>
    <d v="2016-08-30T00:00:00"/>
    <x v="2"/>
    <x v="7"/>
    <x v="487"/>
    <x v="2"/>
    <x v="0"/>
    <x v="3"/>
    <s v="GBC Premium Transparent Covers with Diagonal Lined Pattern"/>
    <n v="37.76"/>
    <n v="6"/>
    <n v="-27.69"/>
  </r>
  <r>
    <d v="2016-08-30T00:00:00"/>
    <x v="2"/>
    <x v="7"/>
    <x v="100"/>
    <x v="3"/>
    <x v="1"/>
    <x v="8"/>
    <s v="Executive Impressions 10&quot; Spectator Wall Clock"/>
    <n v="47.04"/>
    <n v="4"/>
    <n v="15.99"/>
  </r>
  <r>
    <d v="2016-08-30T00:00:00"/>
    <x v="2"/>
    <x v="7"/>
    <x v="100"/>
    <x v="3"/>
    <x v="2"/>
    <x v="6"/>
    <s v="Panasonic KX TS3282W Corded phone"/>
    <n v="339.96"/>
    <n v="5"/>
    <n v="42.5"/>
  </r>
  <r>
    <d v="2016-08-31T00:00:00"/>
    <x v="2"/>
    <x v="7"/>
    <x v="633"/>
    <x v="0"/>
    <x v="0"/>
    <x v="2"/>
    <s v="Super Decoflex Portable Personal File"/>
    <n v="23.97"/>
    <n v="2"/>
    <n v="2.4"/>
  </r>
  <r>
    <d v="2016-09-01T00:00:00"/>
    <x v="2"/>
    <x v="8"/>
    <x v="692"/>
    <x v="20"/>
    <x v="2"/>
    <x v="9"/>
    <s v="Sabrent 4-Port USB 2.0 Hub"/>
    <n v="6.79"/>
    <n v="1"/>
    <n v="2.31"/>
  </r>
  <r>
    <d v="2016-09-01T00:00:00"/>
    <x v="2"/>
    <x v="8"/>
    <x v="692"/>
    <x v="20"/>
    <x v="0"/>
    <x v="0"/>
    <s v="Xerox 1881"/>
    <n v="24.56"/>
    <n v="2"/>
    <n v="11.54"/>
  </r>
  <r>
    <d v="2016-09-01T00:00:00"/>
    <x v="2"/>
    <x v="8"/>
    <x v="692"/>
    <x v="20"/>
    <x v="0"/>
    <x v="3"/>
    <s v="Acco Hanging Data Binders"/>
    <n v="3.05"/>
    <n v="1"/>
    <n v="1.07"/>
  </r>
  <r>
    <d v="2016-09-01T00:00:00"/>
    <x v="2"/>
    <x v="8"/>
    <x v="692"/>
    <x v="20"/>
    <x v="0"/>
    <x v="0"/>
    <s v="Xerox 1881"/>
    <n v="49.12"/>
    <n v="4"/>
    <n v="23.09"/>
  </r>
  <r>
    <d v="2016-09-01T00:00:00"/>
    <x v="2"/>
    <x v="8"/>
    <x v="692"/>
    <x v="20"/>
    <x v="0"/>
    <x v="3"/>
    <s v="GBC DocuBind P400 Electric Binding System"/>
    <n v="4355.17"/>
    <n v="4"/>
    <n v="1415.43"/>
  </r>
  <r>
    <d v="2016-09-01T00:00:00"/>
    <x v="2"/>
    <x v="8"/>
    <x v="755"/>
    <x v="3"/>
    <x v="0"/>
    <x v="10"/>
    <s v="White Business Envelopes with Contemporary Seam, Recycled White Business Envelopes"/>
    <n v="21.88"/>
    <n v="2"/>
    <n v="10.94"/>
  </r>
  <r>
    <d v="2016-09-01T00:00:00"/>
    <x v="2"/>
    <x v="8"/>
    <x v="78"/>
    <x v="2"/>
    <x v="0"/>
    <x v="0"/>
    <s v="Telephone Message Books with Fax/Mobile Section, 5 1/2&quot; x 3 3/16&quot;"/>
    <n v="30.48"/>
    <n v="6"/>
    <n v="9.91"/>
  </r>
  <r>
    <d v="2016-09-01T00:00:00"/>
    <x v="2"/>
    <x v="8"/>
    <x v="78"/>
    <x v="2"/>
    <x v="2"/>
    <x v="6"/>
    <s v="Anker 36W 4-Port USB Wall Charger Travel Power Adapter for iPhone 5s 5c 5"/>
    <n v="23.99"/>
    <n v="2"/>
    <n v="-4.8"/>
  </r>
  <r>
    <d v="2016-09-01T00:00:00"/>
    <x v="2"/>
    <x v="8"/>
    <x v="78"/>
    <x v="2"/>
    <x v="0"/>
    <x v="7"/>
    <s v="Staples"/>
    <n v="16.690000000000001"/>
    <n v="7"/>
    <n v="5.42"/>
  </r>
  <r>
    <d v="2016-09-01T00:00:00"/>
    <x v="2"/>
    <x v="8"/>
    <x v="190"/>
    <x v="20"/>
    <x v="2"/>
    <x v="9"/>
    <s v="Enermax Aurora Lite Keyboard"/>
    <n v="468.9"/>
    <n v="6"/>
    <n v="206.32"/>
  </r>
  <r>
    <d v="2016-09-01T00:00:00"/>
    <x v="2"/>
    <x v="8"/>
    <x v="190"/>
    <x v="20"/>
    <x v="2"/>
    <x v="9"/>
    <s v="Memorex Mini Travel Drive 64 GB USB 2.0 Flash Drive"/>
    <n v="72.48"/>
    <n v="2"/>
    <n v="30.44"/>
  </r>
  <r>
    <d v="2016-09-01T00:00:00"/>
    <x v="2"/>
    <x v="8"/>
    <x v="190"/>
    <x v="20"/>
    <x v="0"/>
    <x v="14"/>
    <s v="Acme Value Line Scissors"/>
    <n v="10.95"/>
    <n v="3"/>
    <n v="3.29"/>
  </r>
  <r>
    <d v="2016-09-01T00:00:00"/>
    <x v="2"/>
    <x v="8"/>
    <x v="190"/>
    <x v="20"/>
    <x v="1"/>
    <x v="8"/>
    <s v="Howard Miller 14-1/2&quot; Diameter Chrome Round Wall Clock"/>
    <n v="191.82"/>
    <n v="3"/>
    <n v="61.38"/>
  </r>
  <r>
    <d v="2016-09-01T00:00:00"/>
    <x v="2"/>
    <x v="8"/>
    <x v="409"/>
    <x v="14"/>
    <x v="0"/>
    <x v="3"/>
    <s v="Wilson Jones Turn Tabs Binder Tool for Ring Binders"/>
    <n v="24.1"/>
    <n v="5"/>
    <n v="11.09"/>
  </r>
  <r>
    <d v="2016-09-01T00:00:00"/>
    <x v="2"/>
    <x v="8"/>
    <x v="409"/>
    <x v="14"/>
    <x v="2"/>
    <x v="6"/>
    <s v="Belkin Grip Candy Sheer Case / Cover for iPhone 5 and 5S"/>
    <n v="8.7799999999999994"/>
    <n v="1"/>
    <n v="2.2799999999999998"/>
  </r>
  <r>
    <d v="2016-09-01T00:00:00"/>
    <x v="2"/>
    <x v="8"/>
    <x v="409"/>
    <x v="14"/>
    <x v="0"/>
    <x v="12"/>
    <s v="Eureka The Boss Plus 12-Amp Hard Box Upright Vacuum, Red"/>
    <n v="376.74"/>
    <n v="4"/>
    <n v="71.16"/>
  </r>
  <r>
    <d v="2016-09-01T00:00:00"/>
    <x v="2"/>
    <x v="8"/>
    <x v="409"/>
    <x v="14"/>
    <x v="0"/>
    <x v="3"/>
    <s v="GBC Plastic Binding Combs"/>
    <n v="29.52"/>
    <n v="4"/>
    <n v="14.46"/>
  </r>
  <r>
    <d v="2016-09-01T00:00:00"/>
    <x v="2"/>
    <x v="8"/>
    <x v="409"/>
    <x v="14"/>
    <x v="0"/>
    <x v="4"/>
    <s v="Newell 315"/>
    <n v="11.96"/>
    <n v="2"/>
    <n v="2.99"/>
  </r>
  <r>
    <d v="2016-09-01T00:00:00"/>
    <x v="2"/>
    <x v="8"/>
    <x v="409"/>
    <x v="14"/>
    <x v="0"/>
    <x v="3"/>
    <s v="Wilson Jones 1&quot; Hanging DublLock Ring Binders"/>
    <n v="26.4"/>
    <n v="5"/>
    <n v="12.67"/>
  </r>
  <r>
    <d v="2016-09-01T00:00:00"/>
    <x v="2"/>
    <x v="8"/>
    <x v="162"/>
    <x v="3"/>
    <x v="0"/>
    <x v="10"/>
    <s v="Globe Weis Peel &amp; Seel First Class Envelopes"/>
    <n v="12.78"/>
    <n v="1"/>
    <n v="5.75"/>
  </r>
  <r>
    <d v="2016-09-02T00:00:00"/>
    <x v="2"/>
    <x v="8"/>
    <x v="502"/>
    <x v="20"/>
    <x v="0"/>
    <x v="4"/>
    <s v="Panasonic KP-150 Electric Pencil Sharpener"/>
    <n v="75.48"/>
    <n v="2"/>
    <n v="19.62"/>
  </r>
  <r>
    <d v="2016-09-02T00:00:00"/>
    <x v="2"/>
    <x v="8"/>
    <x v="502"/>
    <x v="20"/>
    <x v="1"/>
    <x v="8"/>
    <s v="Telescoping Adjustable Floor Lamp"/>
    <n v="39.979999999999997"/>
    <n v="2"/>
    <s v="10"/>
  </r>
  <r>
    <d v="2016-09-02T00:00:00"/>
    <x v="2"/>
    <x v="8"/>
    <x v="331"/>
    <x v="21"/>
    <x v="0"/>
    <x v="7"/>
    <s v="Colored Push Pins"/>
    <n v="1.81"/>
    <n v="1"/>
    <n v="0.65"/>
  </r>
  <r>
    <d v="2016-09-02T00:00:00"/>
    <x v="2"/>
    <x v="8"/>
    <x v="331"/>
    <x v="21"/>
    <x v="0"/>
    <x v="3"/>
    <s v="ACCOHIDE 3-Ring Binder, Blue, 1&quot;"/>
    <n v="8.26"/>
    <n v="2"/>
    <n v="3.88"/>
  </r>
  <r>
    <d v="2016-09-02T00:00:00"/>
    <x v="2"/>
    <x v="8"/>
    <x v="381"/>
    <x v="3"/>
    <x v="0"/>
    <x v="2"/>
    <s v="Tenex File Box, Personal Filing Tote with Lid, Black"/>
    <n v="46.53"/>
    <n v="3"/>
    <n v="12.1"/>
  </r>
  <r>
    <d v="2016-09-02T00:00:00"/>
    <x v="2"/>
    <x v="8"/>
    <x v="556"/>
    <x v="1"/>
    <x v="0"/>
    <x v="1"/>
    <s v="Self-Adhesive Address Labels for Typewriters by Universal"/>
    <n v="29.24"/>
    <n v="5"/>
    <n v="9.8699999999999992"/>
  </r>
  <r>
    <d v="2016-09-02T00:00:00"/>
    <x v="2"/>
    <x v="8"/>
    <x v="556"/>
    <x v="1"/>
    <x v="0"/>
    <x v="2"/>
    <s v="Rogers Deluxe File Chest"/>
    <n v="35.17"/>
    <n v="2"/>
    <n v="-8.35"/>
  </r>
  <r>
    <d v="2016-09-02T00:00:00"/>
    <x v="2"/>
    <x v="8"/>
    <x v="556"/>
    <x v="1"/>
    <x v="2"/>
    <x v="15"/>
    <s v="Okidata C610n Printer"/>
    <n v="1362.9"/>
    <n v="3"/>
    <n v="-19.47"/>
  </r>
  <r>
    <d v="2016-09-02T00:00:00"/>
    <x v="2"/>
    <x v="8"/>
    <x v="398"/>
    <x v="1"/>
    <x v="1"/>
    <x v="8"/>
    <s v="Deflect-o DuraMat Antistatic Studded Beveled Mat for Medium Pile Carpeting"/>
    <n v="84.27"/>
    <n v="2"/>
    <n v="-75.84"/>
  </r>
  <r>
    <d v="2016-09-02T00:00:00"/>
    <x v="2"/>
    <x v="8"/>
    <x v="364"/>
    <x v="25"/>
    <x v="0"/>
    <x v="3"/>
    <s v="Heavy-Duty E-Z-D Binders"/>
    <n v="22.91"/>
    <n v="7"/>
    <n v="-17.57"/>
  </r>
  <r>
    <d v="2016-09-02T00:00:00"/>
    <x v="2"/>
    <x v="8"/>
    <x v="364"/>
    <x v="25"/>
    <x v="0"/>
    <x v="12"/>
    <s v="Belkin F9M820V08 8 Outlet Surge"/>
    <n v="309.45999999999998"/>
    <n v="9"/>
    <n v="34.81"/>
  </r>
  <r>
    <d v="2016-09-02T00:00:00"/>
    <x v="2"/>
    <x v="8"/>
    <x v="364"/>
    <x v="25"/>
    <x v="0"/>
    <x v="4"/>
    <s v="Zebra Zazzle Fluorescent Highlighters"/>
    <n v="19.46"/>
    <n v="4"/>
    <n v="3.4"/>
  </r>
  <r>
    <d v="2016-09-02T00:00:00"/>
    <x v="2"/>
    <x v="8"/>
    <x v="364"/>
    <x v="25"/>
    <x v="1"/>
    <x v="13"/>
    <s v="Hon Racetrack Conference Tables"/>
    <n v="472.52"/>
    <n v="3"/>
    <n v="-149.63"/>
  </r>
  <r>
    <d v="2016-09-02T00:00:00"/>
    <x v="2"/>
    <x v="8"/>
    <x v="364"/>
    <x v="25"/>
    <x v="2"/>
    <x v="9"/>
    <s v="Plantronics Savi W720 Multi-Device Wireless Headset System"/>
    <n v="1012.68"/>
    <n v="3"/>
    <n v="303.8"/>
  </r>
  <r>
    <d v="2016-09-02T00:00:00"/>
    <x v="2"/>
    <x v="8"/>
    <x v="364"/>
    <x v="25"/>
    <x v="0"/>
    <x v="3"/>
    <s v="GBC Plasticlear Binding Covers"/>
    <n v="17.22"/>
    <n v="5"/>
    <n v="-12.63"/>
  </r>
  <r>
    <d v="2016-09-02T00:00:00"/>
    <x v="2"/>
    <x v="8"/>
    <x v="614"/>
    <x v="22"/>
    <x v="2"/>
    <x v="16"/>
    <s v="Hewlett Packard 610 Color Digital Copier / Printer"/>
    <n v="999.98"/>
    <n v="2"/>
    <n v="449.99"/>
  </r>
  <r>
    <d v="2016-09-02T00:00:00"/>
    <x v="2"/>
    <x v="8"/>
    <x v="476"/>
    <x v="0"/>
    <x v="0"/>
    <x v="3"/>
    <s v="Acco PRESSTEX Data Binder with Storage Hooks, Dark Blue, 9 1/2&quot; X 11&quot;"/>
    <n v="8.61"/>
    <n v="8"/>
    <n v="-13.34"/>
  </r>
  <r>
    <d v="2016-09-02T00:00:00"/>
    <x v="2"/>
    <x v="8"/>
    <x v="476"/>
    <x v="0"/>
    <x v="2"/>
    <x v="9"/>
    <s v="Logitech MX Performance Wireless Mouse"/>
    <n v="159.56"/>
    <n v="5"/>
    <n v="33.909999999999997"/>
  </r>
  <r>
    <d v="2016-09-02T00:00:00"/>
    <x v="2"/>
    <x v="8"/>
    <x v="383"/>
    <x v="22"/>
    <x v="1"/>
    <x v="5"/>
    <s v="Global Leather Task Chair, Black"/>
    <n v="215.98"/>
    <n v="3"/>
    <n v="-2.7"/>
  </r>
  <r>
    <d v="2016-09-02T00:00:00"/>
    <x v="2"/>
    <x v="8"/>
    <x v="383"/>
    <x v="22"/>
    <x v="0"/>
    <x v="10"/>
    <s v="Inter-Office Recycled Envelopes, Brown Kraft, Button-String,10&quot; x 13&quot; , 100/Box"/>
    <n v="65.94"/>
    <n v="3"/>
    <n v="30.99"/>
  </r>
  <r>
    <d v="2016-09-02T00:00:00"/>
    <x v="2"/>
    <x v="8"/>
    <x v="336"/>
    <x v="3"/>
    <x v="1"/>
    <x v="8"/>
    <s v="Ultra Door Pull Handle"/>
    <n v="94.68"/>
    <n v="9"/>
    <n v="31.24"/>
  </r>
  <r>
    <d v="2016-09-02T00:00:00"/>
    <x v="2"/>
    <x v="8"/>
    <x v="336"/>
    <x v="3"/>
    <x v="0"/>
    <x v="2"/>
    <s v="Akro Stacking Bins"/>
    <n v="23.67"/>
    <n v="3"/>
    <n v="0.95"/>
  </r>
  <r>
    <d v="2016-09-02T00:00:00"/>
    <x v="2"/>
    <x v="8"/>
    <x v="336"/>
    <x v="3"/>
    <x v="2"/>
    <x v="6"/>
    <s v="Cisco Unified IP Phone 7945G VoIP phone"/>
    <n v="1091.17"/>
    <n v="4"/>
    <n v="68.2"/>
  </r>
  <r>
    <d v="2016-09-02T00:00:00"/>
    <x v="2"/>
    <x v="8"/>
    <x v="336"/>
    <x v="3"/>
    <x v="0"/>
    <x v="4"/>
    <s v="Blackstonian Pencils"/>
    <n v="18.690000000000001"/>
    <n v="7"/>
    <n v="5.23"/>
  </r>
  <r>
    <d v="2016-09-02T00:00:00"/>
    <x v="2"/>
    <x v="8"/>
    <x v="336"/>
    <x v="3"/>
    <x v="1"/>
    <x v="13"/>
    <s v="Chromcraft Rectangular Conference Tables"/>
    <n v="568.73"/>
    <n v="3"/>
    <n v="28.44"/>
  </r>
  <r>
    <d v="2016-09-02T00:00:00"/>
    <x v="2"/>
    <x v="8"/>
    <x v="336"/>
    <x v="3"/>
    <x v="0"/>
    <x v="3"/>
    <s v="SpineVue Locking Slant-D Ring Binders by Cardinal"/>
    <n v="7.31"/>
    <n v="1"/>
    <n v="2.56"/>
  </r>
  <r>
    <d v="2016-09-03T00:00:00"/>
    <x v="2"/>
    <x v="8"/>
    <x v="125"/>
    <x v="2"/>
    <x v="0"/>
    <x v="3"/>
    <s v="GBC Ibimaster 500 Manual ProClick Binding System"/>
    <n v="1141.47"/>
    <n v="5"/>
    <n v="-760.98"/>
  </r>
  <r>
    <d v="2016-09-03T00:00:00"/>
    <x v="2"/>
    <x v="8"/>
    <x v="125"/>
    <x v="2"/>
    <x v="2"/>
    <x v="6"/>
    <s v="Cisco SPA301"/>
    <n v="280.77999999999997"/>
    <n v="3"/>
    <n v="-46.8"/>
  </r>
  <r>
    <d v="2016-09-03T00:00:00"/>
    <x v="2"/>
    <x v="8"/>
    <x v="488"/>
    <x v="1"/>
    <x v="1"/>
    <x v="8"/>
    <s v="Tenex &quot;The Solids&quot; Textured Chair Mats"/>
    <n v="83.95"/>
    <n v="3"/>
    <n v="-90.25"/>
  </r>
  <r>
    <d v="2016-09-03T00:00:00"/>
    <x v="2"/>
    <x v="8"/>
    <x v="246"/>
    <x v="1"/>
    <x v="0"/>
    <x v="3"/>
    <s v="XtraLife ClearVue Slant-D Ring Binder, White, 3&quot;"/>
    <n v="8.81"/>
    <n v="3"/>
    <n v="-14.97"/>
  </r>
  <r>
    <d v="2016-09-03T00:00:00"/>
    <x v="2"/>
    <x v="8"/>
    <x v="76"/>
    <x v="37"/>
    <x v="0"/>
    <x v="0"/>
    <s v="Adams Phone Message Book, 200 Message Capacity, 8 1/16 x 11"/>
    <n v="48.16"/>
    <n v="7"/>
    <n v="22.15"/>
  </r>
  <r>
    <d v="2016-09-03T00:00:00"/>
    <x v="2"/>
    <x v="8"/>
    <x v="612"/>
    <x v="21"/>
    <x v="0"/>
    <x v="2"/>
    <s v="Crate-A-Files"/>
    <n v="54.5"/>
    <n v="5"/>
    <n v="14.17"/>
  </r>
  <r>
    <d v="2016-09-03T00:00:00"/>
    <x v="2"/>
    <x v="8"/>
    <x v="563"/>
    <x v="8"/>
    <x v="0"/>
    <x v="3"/>
    <s v="Heavy-Duty E-Z-D Binders"/>
    <n v="87.28"/>
    <n v="8"/>
    <n v="41.02"/>
  </r>
  <r>
    <d v="2016-09-03T00:00:00"/>
    <x v="2"/>
    <x v="8"/>
    <x v="221"/>
    <x v="36"/>
    <x v="1"/>
    <x v="11"/>
    <s v="Sauder Camden County Collection Libraries, Planked Cherry Finish"/>
    <n v="344.94"/>
    <n v="3"/>
    <n v="31.04"/>
  </r>
  <r>
    <d v="2016-09-03T00:00:00"/>
    <x v="2"/>
    <x v="8"/>
    <x v="221"/>
    <x v="36"/>
    <x v="1"/>
    <x v="8"/>
    <s v="Eldon Expressions Wood Desk Accessories, Oak"/>
    <n v="14.76"/>
    <n v="2"/>
    <n v="4.28"/>
  </r>
  <r>
    <d v="2016-09-03T00:00:00"/>
    <x v="2"/>
    <x v="8"/>
    <x v="221"/>
    <x v="36"/>
    <x v="0"/>
    <x v="3"/>
    <s v="Acco Expandable Hanging Binders"/>
    <n v="12.76"/>
    <n v="2"/>
    <n v="5.87"/>
  </r>
  <r>
    <d v="2016-09-03T00:00:00"/>
    <x v="2"/>
    <x v="8"/>
    <x v="221"/>
    <x v="36"/>
    <x v="0"/>
    <x v="1"/>
    <s v="Avery 486"/>
    <n v="58.48"/>
    <n v="8"/>
    <n v="27.49"/>
  </r>
  <r>
    <d v="2016-09-03T00:00:00"/>
    <x v="2"/>
    <x v="8"/>
    <x v="751"/>
    <x v="1"/>
    <x v="1"/>
    <x v="11"/>
    <s v="Safco Value Mate Steel Bookcase, Baked Enamel Finish on Steel, Black"/>
    <n v="198.74"/>
    <n v="4"/>
    <s v="0"/>
  </r>
  <r>
    <d v="2016-09-03T00:00:00"/>
    <x v="2"/>
    <x v="8"/>
    <x v="719"/>
    <x v="10"/>
    <x v="0"/>
    <x v="0"/>
    <s v="Wirebound Four 2-3/4 x 5 Forms per Page, 400 Sets per Book"/>
    <n v="30.96"/>
    <n v="6"/>
    <n v="11.22"/>
  </r>
  <r>
    <d v="2016-09-04T00:00:00"/>
    <x v="2"/>
    <x v="8"/>
    <x v="325"/>
    <x v="0"/>
    <x v="0"/>
    <x v="4"/>
    <s v="Faber Castell Col-Erase Pencils"/>
    <n v="3.91"/>
    <n v="1"/>
    <n v="1.03"/>
  </r>
  <r>
    <d v="2016-09-04T00:00:00"/>
    <x v="2"/>
    <x v="8"/>
    <x v="325"/>
    <x v="0"/>
    <x v="0"/>
    <x v="4"/>
    <s v="BOSTON Ranger #55 Pencil Sharpener, Black"/>
    <n v="62.38"/>
    <n v="3"/>
    <n v="7.02"/>
  </r>
  <r>
    <d v="2016-09-04T00:00:00"/>
    <x v="2"/>
    <x v="8"/>
    <x v="107"/>
    <x v="20"/>
    <x v="1"/>
    <x v="8"/>
    <s v="Howard Miller 16&quot; Diameter Gallery Wall Clock"/>
    <n v="63.94"/>
    <n v="1"/>
    <n v="24.94"/>
  </r>
  <r>
    <d v="2016-09-04T00:00:00"/>
    <x v="2"/>
    <x v="8"/>
    <x v="107"/>
    <x v="20"/>
    <x v="0"/>
    <x v="3"/>
    <s v="Plastic Binding Combs"/>
    <n v="60.6"/>
    <n v="5"/>
    <n v="20.45"/>
  </r>
  <r>
    <d v="2016-09-04T00:00:00"/>
    <x v="2"/>
    <x v="8"/>
    <x v="107"/>
    <x v="20"/>
    <x v="0"/>
    <x v="14"/>
    <s v="Acme Preferred Stainless Steel Scissors"/>
    <n v="22.72"/>
    <n v="4"/>
    <n v="6.59"/>
  </r>
  <r>
    <d v="2016-09-04T00:00:00"/>
    <x v="2"/>
    <x v="8"/>
    <x v="16"/>
    <x v="15"/>
    <x v="0"/>
    <x v="0"/>
    <s v="RSVP Cards &amp; Envelopes, Blank White, 8-1/2&quot; X 11&quot;, 24 Cards/25 Envelopes/Set"/>
    <n v="12.19"/>
    <n v="3"/>
    <n v="4.1100000000000003"/>
  </r>
  <r>
    <d v="2016-09-04T00:00:00"/>
    <x v="2"/>
    <x v="8"/>
    <x v="16"/>
    <x v="15"/>
    <x v="0"/>
    <x v="12"/>
    <s v="Belkin 5 Outlet SurgeMaster Power Centers"/>
    <n v="87.17"/>
    <n v="2"/>
    <n v="8.7200000000000006"/>
  </r>
  <r>
    <d v="2016-09-04T00:00:00"/>
    <x v="2"/>
    <x v="8"/>
    <x v="16"/>
    <x v="15"/>
    <x v="0"/>
    <x v="4"/>
    <s v="Prismacolor Color Pencil Set"/>
    <n v="31.74"/>
    <n v="2"/>
    <n v="8.33"/>
  </r>
  <r>
    <d v="2016-09-04T00:00:00"/>
    <x v="2"/>
    <x v="8"/>
    <x v="266"/>
    <x v="5"/>
    <x v="1"/>
    <x v="8"/>
    <s v="Coloredge Poster Frame"/>
    <n v="42.6"/>
    <n v="3"/>
    <n v="16.61"/>
  </r>
  <r>
    <d v="2016-09-04T00:00:00"/>
    <x v="2"/>
    <x v="8"/>
    <x v="266"/>
    <x v="5"/>
    <x v="0"/>
    <x v="3"/>
    <s v="Poly Designer Cover &amp; Back"/>
    <n v="113.94"/>
    <n v="6"/>
    <n v="54.69"/>
  </r>
  <r>
    <d v="2016-09-04T00:00:00"/>
    <x v="2"/>
    <x v="8"/>
    <x v="266"/>
    <x v="5"/>
    <x v="0"/>
    <x v="2"/>
    <s v="Fellowes Neat Ideas Storage Cubes"/>
    <n v="129.91999999999999"/>
    <n v="4"/>
    <n v="5.2"/>
  </r>
  <r>
    <d v="2016-09-04T00:00:00"/>
    <x v="2"/>
    <x v="8"/>
    <x v="266"/>
    <x v="5"/>
    <x v="0"/>
    <x v="4"/>
    <s v="Nontoxic Chalk"/>
    <n v="5.28"/>
    <n v="3"/>
    <n v="2.5299999999999998"/>
  </r>
  <r>
    <d v="2016-09-04T00:00:00"/>
    <x v="2"/>
    <x v="8"/>
    <x v="132"/>
    <x v="28"/>
    <x v="0"/>
    <x v="2"/>
    <s v="Hot File 7-Pocket, Floor Stand"/>
    <n v="535.41"/>
    <n v="3"/>
    <n v="160.62"/>
  </r>
  <r>
    <d v="2016-09-04T00:00:00"/>
    <x v="2"/>
    <x v="8"/>
    <x v="2"/>
    <x v="24"/>
    <x v="0"/>
    <x v="10"/>
    <s v="Staple envelope"/>
    <n v="16.559999999999999"/>
    <n v="2"/>
    <n v="7.78"/>
  </r>
  <r>
    <d v="2016-09-04T00:00:00"/>
    <x v="2"/>
    <x v="8"/>
    <x v="2"/>
    <x v="24"/>
    <x v="2"/>
    <x v="9"/>
    <s v="Sony Micro Vault Click 16 GB USB 2.0 Flash Drive"/>
    <n v="279.95"/>
    <n v="5"/>
    <n v="67.19"/>
  </r>
  <r>
    <d v="2016-09-04T00:00:00"/>
    <x v="2"/>
    <x v="8"/>
    <x v="355"/>
    <x v="13"/>
    <x v="0"/>
    <x v="0"/>
    <s v="Xerox 1886"/>
    <n v="239.5"/>
    <n v="5"/>
    <n v="114.96"/>
  </r>
  <r>
    <d v="2016-09-04T00:00:00"/>
    <x v="2"/>
    <x v="8"/>
    <x v="24"/>
    <x v="3"/>
    <x v="1"/>
    <x v="8"/>
    <s v="6&quot; Cubicle Wall Clock, Black"/>
    <n v="24.27"/>
    <n v="3"/>
    <n v="8.74"/>
  </r>
  <r>
    <d v="2016-09-04T00:00:00"/>
    <x v="2"/>
    <x v="8"/>
    <x v="24"/>
    <x v="3"/>
    <x v="2"/>
    <x v="16"/>
    <s v="Canon PC1060 Personal Laser Copier"/>
    <n v="2799.96"/>
    <n v="5"/>
    <n v="944.99"/>
  </r>
  <r>
    <d v="2016-09-05T00:00:00"/>
    <x v="2"/>
    <x v="8"/>
    <x v="104"/>
    <x v="2"/>
    <x v="1"/>
    <x v="8"/>
    <s v="Howard Miller 13-3/4&quot; Diameter Brushed Chrome Round Wall Clock"/>
    <n v="82.8"/>
    <n v="2"/>
    <n v="10.35"/>
  </r>
  <r>
    <d v="2016-09-05T00:00:00"/>
    <x v="2"/>
    <x v="8"/>
    <x v="500"/>
    <x v="14"/>
    <x v="1"/>
    <x v="8"/>
    <s v="Aluminum Document Frame"/>
    <n v="12.22"/>
    <n v="1"/>
    <n v="3.67"/>
  </r>
  <r>
    <d v="2016-09-05T00:00:00"/>
    <x v="2"/>
    <x v="8"/>
    <x v="500"/>
    <x v="14"/>
    <x v="0"/>
    <x v="2"/>
    <s v="Fellowes Bankers Box Staxonsteel Drawer File/Stacking System"/>
    <n v="194.94"/>
    <n v="3"/>
    <n v="23.39"/>
  </r>
  <r>
    <d v="2016-09-05T00:00:00"/>
    <x v="2"/>
    <x v="8"/>
    <x v="500"/>
    <x v="14"/>
    <x v="0"/>
    <x v="2"/>
    <s v="Eldon Mobile Mega Data Cart  Mega Stackable  Add-On Trays"/>
    <n v="70.95"/>
    <n v="3"/>
    <n v="20.58"/>
  </r>
  <r>
    <d v="2016-09-05T00:00:00"/>
    <x v="2"/>
    <x v="8"/>
    <x v="500"/>
    <x v="14"/>
    <x v="0"/>
    <x v="0"/>
    <s v="Xerox Color Copier Paper, 11&quot; x 17&quot;, Ream"/>
    <n v="91.36"/>
    <n v="4"/>
    <n v="42.03"/>
  </r>
  <r>
    <d v="2016-09-05T00:00:00"/>
    <x v="2"/>
    <x v="8"/>
    <x v="500"/>
    <x v="14"/>
    <x v="1"/>
    <x v="5"/>
    <s v="Office Star - Ergonomically Designed Knee Chair"/>
    <n v="242.94"/>
    <n v="3"/>
    <n v="29.15"/>
  </r>
  <r>
    <d v="2016-09-05T00:00:00"/>
    <x v="2"/>
    <x v="8"/>
    <x v="500"/>
    <x v="14"/>
    <x v="0"/>
    <x v="1"/>
    <s v="Avery 520"/>
    <n v="22.05"/>
    <n v="7"/>
    <n v="10.58"/>
  </r>
  <r>
    <d v="2016-09-05T00:00:00"/>
    <x v="2"/>
    <x v="8"/>
    <x v="546"/>
    <x v="30"/>
    <x v="2"/>
    <x v="6"/>
    <s v="Geemarc AmpliPOWER60"/>
    <n v="278.39999999999998"/>
    <n v="3"/>
    <n v="80.739999999999995"/>
  </r>
  <r>
    <d v="2016-09-05T00:00:00"/>
    <x v="2"/>
    <x v="8"/>
    <x v="671"/>
    <x v="42"/>
    <x v="0"/>
    <x v="4"/>
    <s v="Panasonic KP-380BK Classic Electric Pencil Sharpener"/>
    <n v="107.94"/>
    <n v="3"/>
    <n v="26.99"/>
  </r>
  <r>
    <d v="2016-09-05T00:00:00"/>
    <x v="2"/>
    <x v="8"/>
    <x v="278"/>
    <x v="0"/>
    <x v="1"/>
    <x v="5"/>
    <s v="Situations Contoured Folding Chairs, 4/Set"/>
    <n v="347.8"/>
    <n v="7"/>
    <n v="-24.84"/>
  </r>
  <r>
    <d v="2016-09-05T00:00:00"/>
    <x v="2"/>
    <x v="8"/>
    <x v="44"/>
    <x v="3"/>
    <x v="2"/>
    <x v="9"/>
    <s v="HP Standard 104 key PS/2 Keyboard"/>
    <s v="116"/>
    <n v="8"/>
    <s v="29"/>
  </r>
  <r>
    <d v="2016-09-05T00:00:00"/>
    <x v="2"/>
    <x v="8"/>
    <x v="29"/>
    <x v="2"/>
    <x v="0"/>
    <x v="3"/>
    <s v="C-Line Peel &amp; Stick Add-On Filing Pockets, 8-3/4 x 5-1/8, 10/Pack"/>
    <n v="9.56"/>
    <n v="5"/>
    <n v="-7.33"/>
  </r>
  <r>
    <d v="2016-09-05T00:00:00"/>
    <x v="2"/>
    <x v="8"/>
    <x v="406"/>
    <x v="15"/>
    <x v="0"/>
    <x v="10"/>
    <s v="Staple envelope"/>
    <n v="23.47"/>
    <n v="3"/>
    <n v="7.63"/>
  </r>
  <r>
    <d v="2016-09-05T00:00:00"/>
    <x v="2"/>
    <x v="8"/>
    <x v="406"/>
    <x v="15"/>
    <x v="0"/>
    <x v="3"/>
    <s v="Wilson Jones Ledger-Size, Piano-Hinge Binder, 2&quot;, Blue"/>
    <n v="86.06"/>
    <n v="7"/>
    <n v="-63.11"/>
  </r>
  <r>
    <d v="2016-09-05T00:00:00"/>
    <x v="2"/>
    <x v="8"/>
    <x v="406"/>
    <x v="15"/>
    <x v="2"/>
    <x v="6"/>
    <s v="Nortel Networks T7316 E Nt8 B27"/>
    <n v="108.78"/>
    <n v="2"/>
    <n v="6.8"/>
  </r>
  <r>
    <d v="2016-09-05T00:00:00"/>
    <x v="2"/>
    <x v="8"/>
    <x v="406"/>
    <x v="15"/>
    <x v="0"/>
    <x v="0"/>
    <s v="Xerox 1971"/>
    <n v="10.27"/>
    <n v="3"/>
    <n v="3.21"/>
  </r>
  <r>
    <d v="2016-09-05T00:00:00"/>
    <x v="2"/>
    <x v="8"/>
    <x v="292"/>
    <x v="0"/>
    <x v="0"/>
    <x v="12"/>
    <s v="Eureka The Boss Plus 12-Amp Hard Box Upright Vacuum, Red"/>
    <n v="62.79"/>
    <n v="3"/>
    <n v="-166.39"/>
  </r>
  <r>
    <d v="2016-09-05T00:00:00"/>
    <x v="2"/>
    <x v="8"/>
    <x v="292"/>
    <x v="0"/>
    <x v="0"/>
    <x v="7"/>
    <s v="Advantus Map Pennant Flags and Round Head Tacks"/>
    <n v="28.44"/>
    <n v="9"/>
    <n v="4.2699999999999996"/>
  </r>
  <r>
    <d v="2016-09-05T00:00:00"/>
    <x v="2"/>
    <x v="8"/>
    <x v="343"/>
    <x v="3"/>
    <x v="0"/>
    <x v="0"/>
    <s v="14-7/8 x 11 Blue Bar Computer Printout Paper"/>
    <n v="96.08"/>
    <n v="2"/>
    <n v="46.12"/>
  </r>
  <r>
    <d v="2016-09-05T00:00:00"/>
    <x v="2"/>
    <x v="8"/>
    <x v="343"/>
    <x v="3"/>
    <x v="0"/>
    <x v="3"/>
    <s v="Angle-D Binders with Locking Rings, Label Holders"/>
    <n v="11.68"/>
    <n v="2"/>
    <n v="3.94"/>
  </r>
  <r>
    <d v="2016-09-05T00:00:00"/>
    <x v="2"/>
    <x v="8"/>
    <x v="343"/>
    <x v="3"/>
    <x v="0"/>
    <x v="7"/>
    <s v="Advantus Push Pins"/>
    <n v="4.3600000000000003"/>
    <n v="2"/>
    <n v="1.79"/>
  </r>
  <r>
    <d v="2016-09-05T00:00:00"/>
    <x v="2"/>
    <x v="8"/>
    <x v="286"/>
    <x v="0"/>
    <x v="0"/>
    <x v="0"/>
    <s v="Xerox 202"/>
    <n v="25.92"/>
    <n v="5"/>
    <n v="9.07"/>
  </r>
  <r>
    <d v="2016-09-05T00:00:00"/>
    <x v="2"/>
    <x v="8"/>
    <x v="286"/>
    <x v="0"/>
    <x v="0"/>
    <x v="7"/>
    <s v="Staples"/>
    <n v="15.81"/>
    <n v="8"/>
    <n v="5.34"/>
  </r>
  <r>
    <d v="2016-09-05T00:00:00"/>
    <x v="2"/>
    <x v="8"/>
    <x v="286"/>
    <x v="0"/>
    <x v="0"/>
    <x v="0"/>
    <s v="Xerox 1930"/>
    <n v="10.37"/>
    <n v="2"/>
    <n v="3.76"/>
  </r>
  <r>
    <d v="2016-09-05T00:00:00"/>
    <x v="2"/>
    <x v="8"/>
    <x v="20"/>
    <x v="20"/>
    <x v="0"/>
    <x v="0"/>
    <s v="Xerox 1885"/>
    <n v="192.16"/>
    <n v="4"/>
    <n v="92.24"/>
  </r>
  <r>
    <d v="2016-09-05T00:00:00"/>
    <x v="2"/>
    <x v="8"/>
    <x v="397"/>
    <x v="0"/>
    <x v="0"/>
    <x v="2"/>
    <s v="Eldon Base for stackable storage shelf, platinum"/>
    <n v="93.46"/>
    <n v="3"/>
    <n v="-17.52"/>
  </r>
  <r>
    <d v="2016-09-05T00:00:00"/>
    <x v="2"/>
    <x v="8"/>
    <x v="13"/>
    <x v="6"/>
    <x v="0"/>
    <x v="1"/>
    <s v="Avery 50"/>
    <n v="25.06"/>
    <n v="2"/>
    <n v="11.78"/>
  </r>
  <r>
    <d v="2016-09-05T00:00:00"/>
    <x v="2"/>
    <x v="8"/>
    <x v="13"/>
    <x v="6"/>
    <x v="1"/>
    <x v="13"/>
    <s v="Chromcraft Bull-Nose Wood 48&quot; x 96&quot; Rectangular Conference Tables"/>
    <n v="1652.94"/>
    <n v="3"/>
    <n v="314.06"/>
  </r>
  <r>
    <d v="2016-09-05T00:00:00"/>
    <x v="2"/>
    <x v="8"/>
    <x v="720"/>
    <x v="1"/>
    <x v="0"/>
    <x v="0"/>
    <s v="Xerox 196"/>
    <n v="9.25"/>
    <n v="2"/>
    <n v="3.35"/>
  </r>
  <r>
    <d v="2016-09-05T00:00:00"/>
    <x v="2"/>
    <x v="8"/>
    <x v="496"/>
    <x v="10"/>
    <x v="0"/>
    <x v="3"/>
    <s v="Recycled Easel Ring Binders"/>
    <n v="8.9499999999999993"/>
    <n v="2"/>
    <n v="-7.46"/>
  </r>
  <r>
    <d v="2016-09-05T00:00:00"/>
    <x v="2"/>
    <x v="8"/>
    <x v="496"/>
    <x v="10"/>
    <x v="0"/>
    <x v="3"/>
    <s v="Pressboard Hanging Data Binders for Unburst Sheets"/>
    <n v="8.86"/>
    <n v="6"/>
    <n v="-6.49"/>
  </r>
  <r>
    <d v="2016-09-05T00:00:00"/>
    <x v="2"/>
    <x v="8"/>
    <x v="496"/>
    <x v="10"/>
    <x v="1"/>
    <x v="5"/>
    <s v="Global Push Button Manager's Chair, Indigo"/>
    <n v="85.25"/>
    <n v="2"/>
    <n v="-1.22"/>
  </r>
  <r>
    <d v="2016-09-05T00:00:00"/>
    <x v="2"/>
    <x v="8"/>
    <x v="551"/>
    <x v="0"/>
    <x v="1"/>
    <x v="8"/>
    <s v="Executive Impressions 12&quot; Wall Clock"/>
    <n v="21.2"/>
    <n v="3"/>
    <n v="-11.66"/>
  </r>
  <r>
    <d v="2016-09-05T00:00:00"/>
    <x v="2"/>
    <x v="8"/>
    <x v="622"/>
    <x v="2"/>
    <x v="1"/>
    <x v="8"/>
    <s v="6&quot; Cubicle Wall Clock, Black"/>
    <n v="58.25"/>
    <n v="9"/>
    <n v="11.65"/>
  </r>
  <r>
    <d v="2016-09-05T00:00:00"/>
    <x v="2"/>
    <x v="8"/>
    <x v="622"/>
    <x v="2"/>
    <x v="1"/>
    <x v="5"/>
    <s v="Global Task Chair, Black"/>
    <n v="71.25"/>
    <n v="2"/>
    <n v="-19.34"/>
  </r>
  <r>
    <d v="2016-09-05T00:00:00"/>
    <x v="2"/>
    <x v="8"/>
    <x v="622"/>
    <x v="2"/>
    <x v="0"/>
    <x v="4"/>
    <s v="Newell 329"/>
    <n v="7.87"/>
    <n v="3"/>
    <n v="0.59"/>
  </r>
  <r>
    <d v="2016-09-05T00:00:00"/>
    <x v="2"/>
    <x v="8"/>
    <x v="622"/>
    <x v="2"/>
    <x v="1"/>
    <x v="5"/>
    <s v="Global Comet Stacking Arm Chair"/>
    <n v="887.27"/>
    <n v="3"/>
    <n v="-63.38"/>
  </r>
  <r>
    <d v="2016-09-05T00:00:00"/>
    <x v="2"/>
    <x v="8"/>
    <x v="623"/>
    <x v="20"/>
    <x v="2"/>
    <x v="6"/>
    <s v="LF Elite 3D Dazzle Designer Hard Case Cover, Lf Stylus Pen and Wiper For Apple Iphone 5c Mini Lite"/>
    <n v="43.6"/>
    <n v="4"/>
    <n v="12.21"/>
  </r>
  <r>
    <d v="2016-09-06T00:00:00"/>
    <x v="2"/>
    <x v="8"/>
    <x v="727"/>
    <x v="28"/>
    <x v="0"/>
    <x v="12"/>
    <s v="Fellowes Basic Home/Office Series Surge Protectors"/>
    <n v="77.88"/>
    <n v="6"/>
    <n v="22.59"/>
  </r>
  <r>
    <d v="2016-09-06T00:00:00"/>
    <x v="2"/>
    <x v="8"/>
    <x v="541"/>
    <x v="20"/>
    <x v="2"/>
    <x v="9"/>
    <s v="Maxell 4.7GB DVD+RW 3/Pack"/>
    <n v="31.86"/>
    <n v="2"/>
    <n v="11.15"/>
  </r>
  <r>
    <d v="2016-09-06T00:00:00"/>
    <x v="2"/>
    <x v="8"/>
    <x v="541"/>
    <x v="20"/>
    <x v="1"/>
    <x v="11"/>
    <s v="Atlantic Metals Mobile 5-Shelf Bookcases, Custom Colors"/>
    <n v="722.35"/>
    <n v="3"/>
    <n v="90.29"/>
  </r>
  <r>
    <d v="2016-09-06T00:00:00"/>
    <x v="2"/>
    <x v="8"/>
    <x v="366"/>
    <x v="25"/>
    <x v="0"/>
    <x v="10"/>
    <s v="Blue String-Tie &amp; Button Interoffice Envelopes, 10 x 13"/>
    <n v="95.95"/>
    <n v="3"/>
    <n v="29.99"/>
  </r>
  <r>
    <d v="2016-09-06T00:00:00"/>
    <x v="2"/>
    <x v="8"/>
    <x v="366"/>
    <x v="25"/>
    <x v="0"/>
    <x v="3"/>
    <s v="Pressboard Data Binders by Wilson Jones"/>
    <n v="3.2"/>
    <n v="2"/>
    <n v="-2.46"/>
  </r>
  <r>
    <d v="2016-09-06T00:00:00"/>
    <x v="2"/>
    <x v="8"/>
    <x v="100"/>
    <x v="0"/>
    <x v="0"/>
    <x v="2"/>
    <s v="Tenex Personal Project File with Scoop Front Design, Black"/>
    <n v="10.78"/>
    <n v="1"/>
    <n v="0.81"/>
  </r>
  <r>
    <d v="2016-09-06T00:00:00"/>
    <x v="2"/>
    <x v="8"/>
    <x v="515"/>
    <x v="0"/>
    <x v="0"/>
    <x v="0"/>
    <s v="Advantus Motivational Note Cards"/>
    <n v="41.92"/>
    <n v="4"/>
    <n v="15.2"/>
  </r>
  <r>
    <d v="2016-09-06T00:00:00"/>
    <x v="2"/>
    <x v="8"/>
    <x v="515"/>
    <x v="0"/>
    <x v="2"/>
    <x v="6"/>
    <s v="AT&amp;T CL83451 4-Handset Telephone"/>
    <n v="329.58"/>
    <n v="2"/>
    <n v="37.08"/>
  </r>
  <r>
    <d v="2016-09-08T00:00:00"/>
    <x v="2"/>
    <x v="8"/>
    <x v="643"/>
    <x v="0"/>
    <x v="0"/>
    <x v="2"/>
    <s v="Super Decoflex Portable Personal File"/>
    <n v="35.950000000000003"/>
    <n v="3"/>
    <n v="3.6"/>
  </r>
  <r>
    <d v="2016-09-08T00:00:00"/>
    <x v="2"/>
    <x v="8"/>
    <x v="643"/>
    <x v="0"/>
    <x v="1"/>
    <x v="11"/>
    <s v="Riverside Palais Royal Lawyers Bookcase, Royale Cherry Finish"/>
    <n v="2396.27"/>
    <n v="4"/>
    <n v="-317.14999999999998"/>
  </r>
  <r>
    <d v="2016-09-08T00:00:00"/>
    <x v="2"/>
    <x v="8"/>
    <x v="643"/>
    <x v="0"/>
    <x v="0"/>
    <x v="2"/>
    <s v="Contico 72&quot;H Heavy-Duty Storage System"/>
    <n v="131.13999999999999"/>
    <n v="4"/>
    <n v="-32.78"/>
  </r>
  <r>
    <d v="2016-09-08T00:00:00"/>
    <x v="2"/>
    <x v="8"/>
    <x v="643"/>
    <x v="0"/>
    <x v="2"/>
    <x v="9"/>
    <s v="Sony 64GB Class 10 Micro SDHC R40 Memory Card"/>
    <n v="57.58"/>
    <n v="2"/>
    <n v="0.72"/>
  </r>
  <r>
    <d v="2016-09-08T00:00:00"/>
    <x v="2"/>
    <x v="8"/>
    <x v="139"/>
    <x v="3"/>
    <x v="0"/>
    <x v="3"/>
    <s v="Square Ring Data Binders, Rigid 75 Pt. Covers, 11&quot; x 14-7/8&quot;"/>
    <n v="33.020000000000003"/>
    <n v="2"/>
    <n v="11.56"/>
  </r>
  <r>
    <d v="2016-09-08T00:00:00"/>
    <x v="2"/>
    <x v="8"/>
    <x v="139"/>
    <x v="3"/>
    <x v="0"/>
    <x v="3"/>
    <s v="Premium Transparent Presentation Covers by GBC"/>
    <n v="67.14"/>
    <n v="4"/>
    <n v="23.5"/>
  </r>
  <r>
    <d v="2016-09-08T00:00:00"/>
    <x v="2"/>
    <x v="8"/>
    <x v="64"/>
    <x v="32"/>
    <x v="1"/>
    <x v="11"/>
    <s v="Bush Westfield Collection Bookcases, Dark Cherry Finish"/>
    <n v="173.94"/>
    <n v="3"/>
    <n v="13.92"/>
  </r>
  <r>
    <d v="2016-09-08T00:00:00"/>
    <x v="2"/>
    <x v="8"/>
    <x v="64"/>
    <x v="32"/>
    <x v="0"/>
    <x v="1"/>
    <s v="Avery 52"/>
    <n v="14.76"/>
    <n v="4"/>
    <n v="6.94"/>
  </r>
  <r>
    <d v="2016-09-08T00:00:00"/>
    <x v="2"/>
    <x v="8"/>
    <x v="145"/>
    <x v="1"/>
    <x v="1"/>
    <x v="8"/>
    <s v="Executive Impressions 12&quot; Wall Clock"/>
    <n v="14.14"/>
    <n v="2"/>
    <n v="-7.77"/>
  </r>
  <r>
    <d v="2016-09-08T00:00:00"/>
    <x v="2"/>
    <x v="8"/>
    <x v="145"/>
    <x v="1"/>
    <x v="1"/>
    <x v="13"/>
    <s v="Bretford CR8500 Series Meeting Room Furniture"/>
    <n v="601.47"/>
    <n v="3"/>
    <n v="-300.74"/>
  </r>
  <r>
    <d v="2016-09-08T00:00:00"/>
    <x v="2"/>
    <x v="8"/>
    <x v="53"/>
    <x v="20"/>
    <x v="0"/>
    <x v="12"/>
    <s v="Kensington 7 Outlet MasterPiece Power Center with Fax/Phone Line Protection"/>
    <n v="207.48"/>
    <n v="1"/>
    <n v="62.24"/>
  </r>
  <r>
    <d v="2016-09-08T00:00:00"/>
    <x v="2"/>
    <x v="8"/>
    <x v="127"/>
    <x v="0"/>
    <x v="0"/>
    <x v="4"/>
    <s v="Boston 1645 Deluxe Heavier-Duty Electric Pencil Sharpener"/>
    <n v="70.37"/>
    <n v="2"/>
    <n v="6.16"/>
  </r>
  <r>
    <d v="2016-09-08T00:00:00"/>
    <x v="2"/>
    <x v="8"/>
    <x v="127"/>
    <x v="0"/>
    <x v="2"/>
    <x v="6"/>
    <s v="Belkin SportFit Armband For iPhone 5s/5c, Fuchsia"/>
    <n v="59.96"/>
    <n v="5"/>
    <n v="21.74"/>
  </r>
  <r>
    <d v="2016-09-08T00:00:00"/>
    <x v="2"/>
    <x v="8"/>
    <x v="747"/>
    <x v="25"/>
    <x v="2"/>
    <x v="9"/>
    <s v="Memorex Froggy Flash Drive 4 GB"/>
    <n v="35.17"/>
    <n v="4"/>
    <n v="8.35"/>
  </r>
  <r>
    <d v="2016-09-08T00:00:00"/>
    <x v="2"/>
    <x v="8"/>
    <x v="747"/>
    <x v="25"/>
    <x v="0"/>
    <x v="0"/>
    <s v="Petty Cash Envelope"/>
    <n v="64.7"/>
    <n v="3"/>
    <n v="23.46"/>
  </r>
  <r>
    <d v="2016-09-08T00:00:00"/>
    <x v="2"/>
    <x v="8"/>
    <x v="137"/>
    <x v="3"/>
    <x v="1"/>
    <x v="13"/>
    <s v="Lesro Round Back Collection Coffee Table, End Table"/>
    <n v="146.04"/>
    <n v="1"/>
    <n v="-12.78"/>
  </r>
  <r>
    <d v="2016-09-08T00:00:00"/>
    <x v="2"/>
    <x v="8"/>
    <x v="546"/>
    <x v="22"/>
    <x v="1"/>
    <x v="8"/>
    <s v="Howard Miller 11-1/2&quot; Diameter Grantwood Wall Clock"/>
    <n v="43.13"/>
    <n v="1"/>
    <n v="14.66"/>
  </r>
  <r>
    <d v="2016-09-08T00:00:00"/>
    <x v="2"/>
    <x v="8"/>
    <x v="546"/>
    <x v="22"/>
    <x v="0"/>
    <x v="0"/>
    <s v="Ampad Gold Fibre Wirebound Steno Books, 6&quot; x 9&quot;, Gregg Ruled"/>
    <n v="30.87"/>
    <n v="7"/>
    <n v="14.2"/>
  </r>
  <r>
    <d v="2016-09-08T00:00:00"/>
    <x v="2"/>
    <x v="8"/>
    <x v="760"/>
    <x v="3"/>
    <x v="0"/>
    <x v="4"/>
    <s v="Eberhard Faber 3 1/2&quot; Golf Pencils"/>
    <n v="14.88"/>
    <n v="2"/>
    <n v="3.72"/>
  </r>
  <r>
    <d v="2016-09-08T00:00:00"/>
    <x v="2"/>
    <x v="8"/>
    <x v="760"/>
    <x v="3"/>
    <x v="0"/>
    <x v="0"/>
    <s v="Xerox 1900"/>
    <n v="34.24"/>
    <n v="8"/>
    <n v="15.41"/>
  </r>
  <r>
    <d v="2016-09-08T00:00:00"/>
    <x v="2"/>
    <x v="8"/>
    <x v="760"/>
    <x v="3"/>
    <x v="0"/>
    <x v="2"/>
    <s v="Mini 13-1/2 Capacity Data Binder Rack, Pearl"/>
    <n v="261.74"/>
    <n v="2"/>
    <n v="65.44"/>
  </r>
  <r>
    <d v="2016-09-09T00:00:00"/>
    <x v="2"/>
    <x v="8"/>
    <x v="350"/>
    <x v="20"/>
    <x v="0"/>
    <x v="3"/>
    <s v="Cardinal EasyOpen D-Ring Binders"/>
    <n v="14.62"/>
    <n v="2"/>
    <n v="5.48"/>
  </r>
  <r>
    <d v="2016-09-09T00:00:00"/>
    <x v="2"/>
    <x v="8"/>
    <x v="372"/>
    <x v="3"/>
    <x v="0"/>
    <x v="3"/>
    <s v="VariCap6 Expandable Binder"/>
    <n v="55.36"/>
    <n v="4"/>
    <n v="18.68"/>
  </r>
  <r>
    <d v="2016-09-09T00:00:00"/>
    <x v="2"/>
    <x v="8"/>
    <x v="474"/>
    <x v="0"/>
    <x v="1"/>
    <x v="8"/>
    <s v="Eldon Expressions Punched Metal &amp; Wood Desk Accessories, Black &amp; Cherry"/>
    <n v="15.01"/>
    <n v="4"/>
    <n v="-12.01"/>
  </r>
  <r>
    <d v="2016-09-10T00:00:00"/>
    <x v="2"/>
    <x v="8"/>
    <x v="672"/>
    <x v="20"/>
    <x v="0"/>
    <x v="2"/>
    <s v="Acco Perma 2700 Stacking Storage Drawers"/>
    <n v="59.48"/>
    <n v="2"/>
    <n v="8.92"/>
  </r>
  <r>
    <d v="2016-09-10T00:00:00"/>
    <x v="2"/>
    <x v="8"/>
    <x v="672"/>
    <x v="20"/>
    <x v="0"/>
    <x v="0"/>
    <s v="Wirebound Message Books, Four 2 3/4 x 5 White Forms per Page"/>
    <n v="6.69"/>
    <n v="1"/>
    <n v="3.08"/>
  </r>
  <r>
    <d v="2016-09-10T00:00:00"/>
    <x v="2"/>
    <x v="8"/>
    <x v="651"/>
    <x v="15"/>
    <x v="0"/>
    <x v="4"/>
    <s v="Boston Model 1800 Electric Pencil Sharpener, Gray"/>
    <n v="67.56"/>
    <n v="3"/>
    <n v="8.4499999999999993"/>
  </r>
  <r>
    <d v="2016-09-10T00:00:00"/>
    <x v="2"/>
    <x v="8"/>
    <x v="73"/>
    <x v="0"/>
    <x v="1"/>
    <x v="13"/>
    <s v="KI Adjustable-Height Table"/>
    <n v="300.93"/>
    <n v="5"/>
    <n v="-34.39"/>
  </r>
  <r>
    <d v="2016-09-10T00:00:00"/>
    <x v="2"/>
    <x v="8"/>
    <x v="73"/>
    <x v="0"/>
    <x v="2"/>
    <x v="6"/>
    <s v="Polycom VVX 310 VoIP phone"/>
    <n v="719.96"/>
    <n v="5"/>
    <s v="54"/>
  </r>
  <r>
    <d v="2016-09-10T00:00:00"/>
    <x v="2"/>
    <x v="8"/>
    <x v="571"/>
    <x v="16"/>
    <x v="2"/>
    <x v="6"/>
    <s v="Geemarc AmpliPOWER60"/>
    <n v="519.67999999999995"/>
    <n v="7"/>
    <n v="58.46"/>
  </r>
  <r>
    <d v="2016-09-10T00:00:00"/>
    <x v="2"/>
    <x v="8"/>
    <x v="741"/>
    <x v="22"/>
    <x v="0"/>
    <x v="1"/>
    <s v="Avery 487"/>
    <n v="7.38"/>
    <n v="2"/>
    <n v="3.47"/>
  </r>
  <r>
    <d v="2016-09-10T00:00:00"/>
    <x v="2"/>
    <x v="8"/>
    <x v="741"/>
    <x v="22"/>
    <x v="0"/>
    <x v="3"/>
    <s v="Storex Dura Pro Binders"/>
    <n v="14.26"/>
    <n v="3"/>
    <n v="4.46"/>
  </r>
  <r>
    <d v="2016-09-10T00:00:00"/>
    <x v="2"/>
    <x v="8"/>
    <x v="741"/>
    <x v="22"/>
    <x v="0"/>
    <x v="0"/>
    <s v="Xerox 1945"/>
    <n v="81.98"/>
    <n v="2"/>
    <n v="40.17"/>
  </r>
  <r>
    <d v="2016-09-10T00:00:00"/>
    <x v="2"/>
    <x v="8"/>
    <x v="741"/>
    <x v="22"/>
    <x v="0"/>
    <x v="3"/>
    <s v="JM Magazine Binder"/>
    <n v="39.619999999999997"/>
    <n v="3"/>
    <n v="13.87"/>
  </r>
  <r>
    <d v="2016-09-10T00:00:00"/>
    <x v="2"/>
    <x v="8"/>
    <x v="265"/>
    <x v="3"/>
    <x v="0"/>
    <x v="3"/>
    <s v="Ibico EB-19 Dual Function Manual Binding System"/>
    <n v="276.77999999999997"/>
    <n v="2"/>
    <n v="89.95"/>
  </r>
  <r>
    <d v="2016-09-11T00:00:00"/>
    <x v="2"/>
    <x v="8"/>
    <x v="708"/>
    <x v="3"/>
    <x v="0"/>
    <x v="0"/>
    <s v="Wirebound Message Books, Two 4 1/4&quot; x 5&quot; Forms per Page"/>
    <n v="7.61"/>
    <n v="1"/>
    <n v="3.58"/>
  </r>
  <r>
    <d v="2016-09-11T00:00:00"/>
    <x v="2"/>
    <x v="8"/>
    <x v="708"/>
    <x v="3"/>
    <x v="2"/>
    <x v="9"/>
    <s v="Logitech P710e Mobile Speakerphone"/>
    <n v="3347.37"/>
    <n v="13"/>
    <s v="636"/>
  </r>
  <r>
    <d v="2016-09-11T00:00:00"/>
    <x v="2"/>
    <x v="8"/>
    <x v="186"/>
    <x v="2"/>
    <x v="0"/>
    <x v="0"/>
    <s v="Xerox 1972"/>
    <n v="8.4499999999999993"/>
    <n v="2"/>
    <n v="2.64"/>
  </r>
  <r>
    <d v="2016-09-11T00:00:00"/>
    <x v="2"/>
    <x v="8"/>
    <x v="186"/>
    <x v="2"/>
    <x v="2"/>
    <x v="6"/>
    <s v="Cisco 8x8 Inc. 6753i IP Business Phone System"/>
    <n v="728.95"/>
    <n v="9"/>
    <n v="-157.94"/>
  </r>
  <r>
    <d v="2016-09-11T00:00:00"/>
    <x v="2"/>
    <x v="8"/>
    <x v="327"/>
    <x v="10"/>
    <x v="0"/>
    <x v="3"/>
    <s v="GBC Standard Therm-A-Bind Covers"/>
    <n v="22.43"/>
    <n v="3"/>
    <n v="-17.940000000000001"/>
  </r>
  <r>
    <d v="2016-09-11T00:00:00"/>
    <x v="2"/>
    <x v="8"/>
    <x v="327"/>
    <x v="10"/>
    <x v="0"/>
    <x v="2"/>
    <s v="Staple magnet"/>
    <n v="37.520000000000003"/>
    <n v="5"/>
    <n v="3.75"/>
  </r>
  <r>
    <d v="2016-09-11T00:00:00"/>
    <x v="2"/>
    <x v="8"/>
    <x v="453"/>
    <x v="6"/>
    <x v="2"/>
    <x v="16"/>
    <s v="Canon PC-428 Personal Copier"/>
    <n v="1599.92"/>
    <n v="8"/>
    <n v="751.96"/>
  </r>
  <r>
    <d v="2016-09-11T00:00:00"/>
    <x v="2"/>
    <x v="8"/>
    <x v="453"/>
    <x v="6"/>
    <x v="0"/>
    <x v="10"/>
    <s v="#10 Self-Seal White Envelopes"/>
    <n v="11.09"/>
    <n v="1"/>
    <n v="5.43"/>
  </r>
  <r>
    <d v="2016-09-11T00:00:00"/>
    <x v="2"/>
    <x v="8"/>
    <x v="632"/>
    <x v="3"/>
    <x v="0"/>
    <x v="2"/>
    <s v="Stur-D-Stor Shelving, Vertical 5-Shelf: 72&quot;H x 36&quot;W x 18 1/2&quot;D"/>
    <n v="332.94"/>
    <n v="3"/>
    <n v="6.66"/>
  </r>
  <r>
    <d v="2016-09-11T00:00:00"/>
    <x v="2"/>
    <x v="8"/>
    <x v="632"/>
    <x v="3"/>
    <x v="0"/>
    <x v="3"/>
    <s v="GBC Standard Therm-A-Bind Covers"/>
    <n v="39.869999999999997"/>
    <n v="2"/>
    <n v="12.96"/>
  </r>
  <r>
    <d v="2016-09-11T00:00:00"/>
    <x v="2"/>
    <x v="8"/>
    <x v="335"/>
    <x v="42"/>
    <x v="2"/>
    <x v="6"/>
    <s v="Plantronics Encore H101 Dual Earpieces Headset"/>
    <n v="224.75"/>
    <n v="5"/>
    <n v="62.93"/>
  </r>
  <r>
    <d v="2016-09-11T00:00:00"/>
    <x v="2"/>
    <x v="8"/>
    <x v="423"/>
    <x v="1"/>
    <x v="0"/>
    <x v="1"/>
    <s v="Smead Alpha-Z Color-Coded Name Labels First Letter Starter Set"/>
    <s v="6"/>
    <n v="2"/>
    <n v="2.1"/>
  </r>
  <r>
    <d v="2016-09-11T00:00:00"/>
    <x v="2"/>
    <x v="8"/>
    <x v="423"/>
    <x v="1"/>
    <x v="0"/>
    <x v="3"/>
    <s v="Insertable Tab Indexes For Data Binders"/>
    <n v="1.91"/>
    <n v="3"/>
    <n v="-3.24"/>
  </r>
  <r>
    <d v="2016-09-11T00:00:00"/>
    <x v="2"/>
    <x v="8"/>
    <x v="49"/>
    <x v="12"/>
    <x v="0"/>
    <x v="4"/>
    <s v="Crayola Anti Dust Chalk, 12/Pack"/>
    <n v="2.91"/>
    <n v="2"/>
    <n v="0.91"/>
  </r>
  <r>
    <d v="2016-09-11T00:00:00"/>
    <x v="2"/>
    <x v="8"/>
    <x v="49"/>
    <x v="12"/>
    <x v="0"/>
    <x v="0"/>
    <s v="Xerox 1976"/>
    <n v="20.74"/>
    <n v="4"/>
    <n v="7.26"/>
  </r>
  <r>
    <d v="2016-09-11T00:00:00"/>
    <x v="2"/>
    <x v="8"/>
    <x v="49"/>
    <x v="12"/>
    <x v="0"/>
    <x v="0"/>
    <s v="Great White Multi-Use Recycled Paper (20Lb. and 84 Bright)"/>
    <n v="9.57"/>
    <n v="2"/>
    <n v="2.99"/>
  </r>
  <r>
    <d v="2016-09-11T00:00:00"/>
    <x v="2"/>
    <x v="8"/>
    <x v="361"/>
    <x v="0"/>
    <x v="0"/>
    <x v="10"/>
    <s v="Cameo Buff Policy Envelopes"/>
    <n v="99.57"/>
    <n v="2"/>
    <n v="33.6"/>
  </r>
  <r>
    <d v="2016-09-12T00:00:00"/>
    <x v="2"/>
    <x v="8"/>
    <x v="624"/>
    <x v="26"/>
    <x v="1"/>
    <x v="8"/>
    <s v="C-Line Cubicle Keepers Polyproplyene Holder With Velcro Backings"/>
    <n v="15.14"/>
    <n v="4"/>
    <n v="3.59"/>
  </r>
  <r>
    <d v="2016-09-12T00:00:00"/>
    <x v="2"/>
    <x v="8"/>
    <x v="624"/>
    <x v="26"/>
    <x v="1"/>
    <x v="5"/>
    <s v="Hon 4070 Series Pagoda Armless Upholstered Stacking Chairs"/>
    <n v="466.77"/>
    <n v="2"/>
    <n v="52.51"/>
  </r>
  <r>
    <d v="2016-09-12T00:00:00"/>
    <x v="2"/>
    <x v="8"/>
    <x v="624"/>
    <x v="26"/>
    <x v="1"/>
    <x v="8"/>
    <s v="Eldon Expressions Desk Accessory, Wood Photo Frame, Mahogany"/>
    <n v="15.23"/>
    <n v="1"/>
    <n v="1.71"/>
  </r>
  <r>
    <d v="2016-09-12T00:00:00"/>
    <x v="2"/>
    <x v="8"/>
    <x v="624"/>
    <x v="26"/>
    <x v="0"/>
    <x v="1"/>
    <s v="Avery 509"/>
    <n v="6.26"/>
    <n v="3"/>
    <n v="2.04"/>
  </r>
  <r>
    <d v="2016-09-12T00:00:00"/>
    <x v="2"/>
    <x v="8"/>
    <x v="582"/>
    <x v="22"/>
    <x v="0"/>
    <x v="7"/>
    <s v="OIC Bulk Pack Metal Binder Clips"/>
    <n v="10.47"/>
    <n v="3"/>
    <n v="4.82"/>
  </r>
  <r>
    <d v="2016-09-12T00:00:00"/>
    <x v="2"/>
    <x v="8"/>
    <x v="582"/>
    <x v="22"/>
    <x v="0"/>
    <x v="1"/>
    <s v="Avery 487"/>
    <n v="11.07"/>
    <n v="3"/>
    <n v="5.2"/>
  </r>
  <r>
    <d v="2016-09-12T00:00:00"/>
    <x v="2"/>
    <x v="8"/>
    <x v="582"/>
    <x v="22"/>
    <x v="0"/>
    <x v="3"/>
    <s v="GBC Instant Report Kit"/>
    <n v="20.7"/>
    <n v="4"/>
    <n v="7.76"/>
  </r>
  <r>
    <d v="2016-09-12T00:00:00"/>
    <x v="2"/>
    <x v="8"/>
    <x v="202"/>
    <x v="6"/>
    <x v="2"/>
    <x v="9"/>
    <s v="Imation 30456 USB Flash Drive 8GB"/>
    <n v="20.7"/>
    <n v="3"/>
    <n v="1.66"/>
  </r>
  <r>
    <d v="2016-09-12T00:00:00"/>
    <x v="2"/>
    <x v="8"/>
    <x v="202"/>
    <x v="6"/>
    <x v="0"/>
    <x v="7"/>
    <s v="Staples"/>
    <n v="11.34"/>
    <n v="3"/>
    <n v="5.22"/>
  </r>
  <r>
    <d v="2016-09-12T00:00:00"/>
    <x v="2"/>
    <x v="8"/>
    <x v="202"/>
    <x v="6"/>
    <x v="0"/>
    <x v="2"/>
    <s v="Rogers Jumbo File, Granite"/>
    <n v="67.900000000000006"/>
    <n v="5"/>
    <n v="0.68"/>
  </r>
  <r>
    <d v="2016-09-12T00:00:00"/>
    <x v="2"/>
    <x v="8"/>
    <x v="202"/>
    <x v="6"/>
    <x v="1"/>
    <x v="5"/>
    <s v="Hon Olson Stacker Chairs"/>
    <n v="1059.1199999999999"/>
    <n v="4"/>
    <n v="307.14"/>
  </r>
  <r>
    <d v="2016-09-12T00:00:00"/>
    <x v="2"/>
    <x v="8"/>
    <x v="571"/>
    <x v="14"/>
    <x v="0"/>
    <x v="0"/>
    <s v="Xerox 1991"/>
    <n v="68.52"/>
    <n v="3"/>
    <n v="31.52"/>
  </r>
  <r>
    <d v="2016-09-12T00:00:00"/>
    <x v="2"/>
    <x v="8"/>
    <x v="675"/>
    <x v="26"/>
    <x v="2"/>
    <x v="6"/>
    <s v="Lunatik TT5L-002 Taktik Strike Impact Protection System for iPhone 5"/>
    <n v="146.94999999999999"/>
    <n v="3"/>
    <n v="9.18"/>
  </r>
  <r>
    <d v="2016-09-12T00:00:00"/>
    <x v="2"/>
    <x v="8"/>
    <x v="675"/>
    <x v="26"/>
    <x v="1"/>
    <x v="5"/>
    <s v="Global Stack Chair without Arms, Black"/>
    <n v="83.14"/>
    <n v="4"/>
    <n v="5.2"/>
  </r>
  <r>
    <d v="2016-09-12T00:00:00"/>
    <x v="2"/>
    <x v="8"/>
    <x v="212"/>
    <x v="20"/>
    <x v="1"/>
    <x v="8"/>
    <s v="DAX Contemporary Wood Frame with Silver Metal Mat, Desktop, 11 x 14 Size"/>
    <n v="40.479999999999997"/>
    <n v="2"/>
    <n v="14.57"/>
  </r>
  <r>
    <d v="2016-09-13T00:00:00"/>
    <x v="2"/>
    <x v="8"/>
    <x v="199"/>
    <x v="40"/>
    <x v="0"/>
    <x v="2"/>
    <s v="Rogers Jumbo File, Granite"/>
    <n v="40.74"/>
    <n v="3"/>
    <n v="0.41"/>
  </r>
  <r>
    <d v="2016-09-13T00:00:00"/>
    <x v="2"/>
    <x v="8"/>
    <x v="199"/>
    <x v="40"/>
    <x v="0"/>
    <x v="1"/>
    <s v="Avery 49"/>
    <n v="14.4"/>
    <n v="5"/>
    <n v="7.06"/>
  </r>
  <r>
    <d v="2016-09-13T00:00:00"/>
    <x v="2"/>
    <x v="8"/>
    <x v="199"/>
    <x v="40"/>
    <x v="2"/>
    <x v="6"/>
    <s v="BlueLounge Milo Smartphone Stand, White/Metallic"/>
    <n v="149.94999999999999"/>
    <n v="5"/>
    <n v="41.99"/>
  </r>
  <r>
    <d v="2016-09-13T00:00:00"/>
    <x v="2"/>
    <x v="8"/>
    <x v="199"/>
    <x v="40"/>
    <x v="0"/>
    <x v="14"/>
    <s v="Elite 5&quot; Scissors"/>
    <n v="16.899999999999999"/>
    <n v="2"/>
    <n v="5.07"/>
  </r>
  <r>
    <d v="2016-09-13T00:00:00"/>
    <x v="2"/>
    <x v="8"/>
    <x v="199"/>
    <x v="40"/>
    <x v="0"/>
    <x v="0"/>
    <s v="Things To Do Today Pad"/>
    <n v="17.61"/>
    <n v="3"/>
    <n v="8.4499999999999993"/>
  </r>
  <r>
    <d v="2016-09-13T00:00:00"/>
    <x v="2"/>
    <x v="8"/>
    <x v="199"/>
    <x v="40"/>
    <x v="0"/>
    <x v="12"/>
    <s v="Harmony Air Purifier"/>
    <s v="378"/>
    <n v="2"/>
    <n v="136.08000000000001"/>
  </r>
  <r>
    <d v="2016-09-13T00:00:00"/>
    <x v="2"/>
    <x v="8"/>
    <x v="199"/>
    <x v="40"/>
    <x v="0"/>
    <x v="0"/>
    <s v="Adams Telephone Message Book W/Dividers/Space For Phone Numbers, 5 1/4&quot;X8 1/2&quot;, 300/Messages"/>
    <n v="17.64"/>
    <n v="3"/>
    <n v="8.64"/>
  </r>
  <r>
    <d v="2016-09-13T00:00:00"/>
    <x v="2"/>
    <x v="8"/>
    <x v="199"/>
    <x v="40"/>
    <x v="0"/>
    <x v="2"/>
    <s v="Fellowes Mobile File Cart, Black"/>
    <n v="373.08"/>
    <n v="6"/>
    <n v="100.73"/>
  </r>
  <r>
    <d v="2016-09-13T00:00:00"/>
    <x v="2"/>
    <x v="8"/>
    <x v="199"/>
    <x v="40"/>
    <x v="1"/>
    <x v="8"/>
    <s v="Electrix Architect's Clamp-On Swing Arm Lamp, Black"/>
    <n v="1336.44"/>
    <n v="14"/>
    <n v="387.57"/>
  </r>
  <r>
    <d v="2016-09-13T00:00:00"/>
    <x v="2"/>
    <x v="8"/>
    <x v="199"/>
    <x v="40"/>
    <x v="2"/>
    <x v="6"/>
    <s v="Mediabridge Sport Armband iPhone 5s"/>
    <n v="29.97"/>
    <n v="3"/>
    <n v="0.3"/>
  </r>
  <r>
    <d v="2016-09-14T00:00:00"/>
    <x v="2"/>
    <x v="8"/>
    <x v="672"/>
    <x v="9"/>
    <x v="0"/>
    <x v="0"/>
    <s v="Xerox 224"/>
    <n v="25.92"/>
    <n v="4"/>
    <n v="12.44"/>
  </r>
  <r>
    <d v="2016-09-14T00:00:00"/>
    <x v="2"/>
    <x v="8"/>
    <x v="68"/>
    <x v="20"/>
    <x v="2"/>
    <x v="6"/>
    <s v="Wi-Ex zBoost YX540 Cellular Phone Signal Booster"/>
    <n v="437.85"/>
    <n v="3"/>
    <n v="131.36000000000001"/>
  </r>
  <r>
    <d v="2016-09-14T00:00:00"/>
    <x v="2"/>
    <x v="8"/>
    <x v="68"/>
    <x v="20"/>
    <x v="0"/>
    <x v="3"/>
    <s v="GBC DocuBind 200 Manual Binding Machine"/>
    <n v="673.57"/>
    <n v="2"/>
    <n v="252.59"/>
  </r>
  <r>
    <d v="2016-09-15T00:00:00"/>
    <x v="2"/>
    <x v="8"/>
    <x v="622"/>
    <x v="2"/>
    <x v="0"/>
    <x v="0"/>
    <s v="Xerox 1968"/>
    <n v="5.34"/>
    <n v="1"/>
    <n v="1.87"/>
  </r>
  <r>
    <d v="2016-09-15T00:00:00"/>
    <x v="2"/>
    <x v="8"/>
    <x v="512"/>
    <x v="20"/>
    <x v="0"/>
    <x v="3"/>
    <s v="GBC DocuBind 300 Electric Binding Machine"/>
    <n v="841.57"/>
    <n v="2"/>
    <n v="294.55"/>
  </r>
  <r>
    <d v="2016-09-15T00:00:00"/>
    <x v="2"/>
    <x v="8"/>
    <x v="751"/>
    <x v="22"/>
    <x v="0"/>
    <x v="0"/>
    <s v="TOPS &quot;Important Message&quot; Pads, Canary, 4-1/4 x 5-1/2, 50 Sheets per Pad"/>
    <n v="21.4"/>
    <n v="5"/>
    <n v="10.06"/>
  </r>
  <r>
    <d v="2016-09-15T00:00:00"/>
    <x v="2"/>
    <x v="8"/>
    <x v="751"/>
    <x v="22"/>
    <x v="0"/>
    <x v="3"/>
    <s v="Cardinal Slant-D Ring Binder, Heavy Gauge Vinyl"/>
    <n v="48.66"/>
    <n v="7"/>
    <n v="15.82"/>
  </r>
  <r>
    <d v="2016-09-15T00:00:00"/>
    <x v="2"/>
    <x v="8"/>
    <x v="514"/>
    <x v="34"/>
    <x v="0"/>
    <x v="3"/>
    <s v="Avery Heavy-Duty EZD View Binder with Locking Rings"/>
    <n v="20.420000000000002"/>
    <n v="4"/>
    <n v="6.64"/>
  </r>
  <r>
    <d v="2016-09-15T00:00:00"/>
    <x v="2"/>
    <x v="8"/>
    <x v="514"/>
    <x v="34"/>
    <x v="1"/>
    <x v="13"/>
    <s v="Bretford Rectangular Conference Table Tops"/>
    <n v="1128.3900000000001"/>
    <n v="3"/>
    <n v="259.52999999999997"/>
  </r>
  <r>
    <d v="2016-09-15T00:00:00"/>
    <x v="2"/>
    <x v="8"/>
    <x v="475"/>
    <x v="22"/>
    <x v="0"/>
    <x v="4"/>
    <s v="SANFORD Major Accent Highlighters"/>
    <n v="35.4"/>
    <n v="5"/>
    <n v="13.45"/>
  </r>
  <r>
    <d v="2016-09-16T00:00:00"/>
    <x v="2"/>
    <x v="8"/>
    <x v="288"/>
    <x v="3"/>
    <x v="0"/>
    <x v="0"/>
    <s v="Xerox 1966"/>
    <n v="12.96"/>
    <n v="2"/>
    <n v="6.35"/>
  </r>
  <r>
    <d v="2016-09-16T00:00:00"/>
    <x v="2"/>
    <x v="8"/>
    <x v="435"/>
    <x v="3"/>
    <x v="1"/>
    <x v="11"/>
    <s v="Sauder Forest Hills Library with Doors, Woodland Oak Finish"/>
    <n v="273.67"/>
    <n v="2"/>
    <n v="-12.88"/>
  </r>
  <r>
    <d v="2016-09-16T00:00:00"/>
    <x v="2"/>
    <x v="8"/>
    <x v="435"/>
    <x v="3"/>
    <x v="0"/>
    <x v="12"/>
    <s v="Eureka Sanitaire  Multi-Pro Heavy-Duty Upright, Disposable Bags"/>
    <n v="17.48"/>
    <n v="4"/>
    <n v="4.54"/>
  </r>
  <r>
    <d v="2016-09-16T00:00:00"/>
    <x v="2"/>
    <x v="8"/>
    <x v="234"/>
    <x v="4"/>
    <x v="1"/>
    <x v="5"/>
    <s v="Global Value Mid-Back Manager's Chair, Gray"/>
    <n v="121.78"/>
    <n v="2"/>
    <n v="30.45"/>
  </r>
  <r>
    <d v="2016-09-17T00:00:00"/>
    <x v="2"/>
    <x v="8"/>
    <x v="763"/>
    <x v="3"/>
    <x v="0"/>
    <x v="4"/>
    <s v="Turquoise Lead Holder with Pocket Clip"/>
    <n v="20.100000000000001"/>
    <n v="3"/>
    <n v="6.63"/>
  </r>
  <r>
    <d v="2016-09-17T00:00:00"/>
    <x v="2"/>
    <x v="8"/>
    <x v="763"/>
    <x v="3"/>
    <x v="2"/>
    <x v="6"/>
    <s v="Panasonic Kx-TS550"/>
    <n v="73.58"/>
    <n v="2"/>
    <n v="8.2799999999999994"/>
  </r>
  <r>
    <d v="2016-09-17T00:00:00"/>
    <x v="2"/>
    <x v="8"/>
    <x v="763"/>
    <x v="3"/>
    <x v="0"/>
    <x v="0"/>
    <s v="Xerox 1995"/>
    <n v="6.48"/>
    <n v="1"/>
    <n v="3.11"/>
  </r>
  <r>
    <d v="2016-09-17T00:00:00"/>
    <x v="2"/>
    <x v="8"/>
    <x v="106"/>
    <x v="4"/>
    <x v="2"/>
    <x v="15"/>
    <s v="Lexmark X 9575 Professional All-in-One Color Printer"/>
    <s v="396"/>
    <n v="4"/>
    <n v="190.08"/>
  </r>
  <r>
    <d v="2016-09-17T00:00:00"/>
    <x v="2"/>
    <x v="8"/>
    <x v="174"/>
    <x v="41"/>
    <x v="2"/>
    <x v="6"/>
    <s v="Wi-Ex zBoost YX540 Cellular Phone Signal Booster"/>
    <n v="437.85"/>
    <n v="3"/>
    <n v="131.36000000000001"/>
  </r>
  <r>
    <d v="2016-09-17T00:00:00"/>
    <x v="2"/>
    <x v="8"/>
    <x v="174"/>
    <x v="41"/>
    <x v="1"/>
    <x v="8"/>
    <s v="C-Line Cubicle Keepers Polyproplyene Holder w/Velcro Back, 8-1/2x11, 25/Bx"/>
    <n v="109.48"/>
    <n v="2"/>
    <n v="33.94"/>
  </r>
  <r>
    <d v="2016-09-17T00:00:00"/>
    <x v="2"/>
    <x v="8"/>
    <x v="694"/>
    <x v="22"/>
    <x v="1"/>
    <x v="5"/>
    <s v="Harbour Creations 67200 Series Stacking Chairs"/>
    <n v="113.89"/>
    <n v="2"/>
    <n v="9.9700000000000006"/>
  </r>
  <r>
    <d v="2016-09-17T00:00:00"/>
    <x v="2"/>
    <x v="8"/>
    <x v="694"/>
    <x v="22"/>
    <x v="2"/>
    <x v="6"/>
    <s v="Clarity 53712"/>
    <n v="105.58"/>
    <n v="2"/>
    <n v="7.92"/>
  </r>
  <r>
    <d v="2016-09-17T00:00:00"/>
    <x v="2"/>
    <x v="8"/>
    <x v="399"/>
    <x v="20"/>
    <x v="0"/>
    <x v="3"/>
    <s v="Avery Arch Ring Binders"/>
    <n v="232.4"/>
    <n v="5"/>
    <n v="78.44"/>
  </r>
  <r>
    <d v="2016-09-17T00:00:00"/>
    <x v="2"/>
    <x v="8"/>
    <x v="14"/>
    <x v="18"/>
    <x v="0"/>
    <x v="4"/>
    <s v="Sanford Liquid Accent Highlighters"/>
    <n v="33.4"/>
    <n v="5"/>
    <n v="12.36"/>
  </r>
  <r>
    <d v="2016-09-17T00:00:00"/>
    <x v="2"/>
    <x v="8"/>
    <x v="99"/>
    <x v="32"/>
    <x v="1"/>
    <x v="8"/>
    <s v="C-Line Magnetic Cubicle Keepers, Clear Polypropylene"/>
    <n v="14.82"/>
    <n v="3"/>
    <n v="6.22"/>
  </r>
  <r>
    <d v="2016-09-17T00:00:00"/>
    <x v="2"/>
    <x v="8"/>
    <x v="99"/>
    <x v="32"/>
    <x v="1"/>
    <x v="8"/>
    <s v="Howard Miller 14-1/2&quot; Diameter Chrome Round Wall Clock"/>
    <n v="191.82"/>
    <n v="3"/>
    <n v="61.38"/>
  </r>
  <r>
    <d v="2016-09-17T00:00:00"/>
    <x v="2"/>
    <x v="8"/>
    <x v="350"/>
    <x v="10"/>
    <x v="0"/>
    <x v="2"/>
    <s v="Safco Industrial Shelving"/>
    <n v="295.39999999999998"/>
    <n v="5"/>
    <n v="-62.77"/>
  </r>
  <r>
    <d v="2016-09-17T00:00:00"/>
    <x v="2"/>
    <x v="8"/>
    <x v="684"/>
    <x v="22"/>
    <x v="0"/>
    <x v="1"/>
    <s v="Avery 481"/>
    <n v="12.32"/>
    <n v="4"/>
    <n v="5.91"/>
  </r>
  <r>
    <d v="2016-09-18T00:00:00"/>
    <x v="2"/>
    <x v="8"/>
    <x v="700"/>
    <x v="20"/>
    <x v="0"/>
    <x v="3"/>
    <s v="Avery Binding System Hidden Tab Executive Style Index Sets"/>
    <n v="4.62"/>
    <n v="1"/>
    <n v="1.73"/>
  </r>
  <r>
    <d v="2016-09-18T00:00:00"/>
    <x v="2"/>
    <x v="8"/>
    <x v="555"/>
    <x v="16"/>
    <x v="1"/>
    <x v="13"/>
    <s v="Chromcraft Round Conference Tables"/>
    <n v="383.44"/>
    <n v="4"/>
    <n v="-167.32"/>
  </r>
  <r>
    <d v="2016-09-18T00:00:00"/>
    <x v="2"/>
    <x v="8"/>
    <x v="481"/>
    <x v="33"/>
    <x v="1"/>
    <x v="5"/>
    <s v="Office Star - Professional Matrix Back Chair with 2-to-1 Synchro Tilt and Mesh Fabric Seat"/>
    <n v="350.98"/>
    <n v="1"/>
    <n v="84.24"/>
  </r>
  <r>
    <d v="2016-09-18T00:00:00"/>
    <x v="2"/>
    <x v="8"/>
    <x v="481"/>
    <x v="33"/>
    <x v="0"/>
    <x v="0"/>
    <s v="Southworth Parchment Paper &amp; Envelopes"/>
    <n v="13.08"/>
    <n v="2"/>
    <n v="6.02"/>
  </r>
  <r>
    <d v="2016-09-18T00:00:00"/>
    <x v="2"/>
    <x v="8"/>
    <x v="481"/>
    <x v="33"/>
    <x v="0"/>
    <x v="2"/>
    <s v="Tennsco Double-Tier Lockers"/>
    <n v="900.08"/>
    <n v="4"/>
    <n v="117.01"/>
  </r>
  <r>
    <d v="2016-09-18T00:00:00"/>
    <x v="2"/>
    <x v="8"/>
    <x v="9"/>
    <x v="10"/>
    <x v="1"/>
    <x v="8"/>
    <s v="Eldon Pizzaz Desk Accessories"/>
    <n v="5.35"/>
    <n v="3"/>
    <n v="1.61"/>
  </r>
  <r>
    <d v="2016-09-18T00:00:00"/>
    <x v="2"/>
    <x v="8"/>
    <x v="9"/>
    <x v="10"/>
    <x v="1"/>
    <x v="5"/>
    <s v="Situations Contoured Folding Chairs, 4/Set"/>
    <n v="99.37"/>
    <n v="2"/>
    <n v="-7.1"/>
  </r>
  <r>
    <d v="2016-09-18T00:00:00"/>
    <x v="2"/>
    <x v="8"/>
    <x v="9"/>
    <x v="10"/>
    <x v="0"/>
    <x v="4"/>
    <s v="Eldon Spacemaker Box, Quick-Snap Lid, Clear"/>
    <n v="2.67"/>
    <n v="1"/>
    <n v="0.37"/>
  </r>
  <r>
    <d v="2016-09-18T00:00:00"/>
    <x v="2"/>
    <x v="8"/>
    <x v="226"/>
    <x v="20"/>
    <x v="1"/>
    <x v="5"/>
    <s v="Global Leather Executive Chair"/>
    <n v="631.78"/>
    <n v="2"/>
    <n v="140.4"/>
  </r>
  <r>
    <d v="2016-09-18T00:00:00"/>
    <x v="2"/>
    <x v="8"/>
    <x v="226"/>
    <x v="20"/>
    <x v="1"/>
    <x v="8"/>
    <s v="DAX Two-Tone Silver Metal Document Frame"/>
    <n v="60.72"/>
    <n v="3"/>
    <n v="26.11"/>
  </r>
  <r>
    <d v="2016-09-18T00:00:00"/>
    <x v="2"/>
    <x v="8"/>
    <x v="487"/>
    <x v="16"/>
    <x v="0"/>
    <x v="1"/>
    <s v="Avery 480"/>
    <s v="3"/>
    <n v="1"/>
    <n v="1.05"/>
  </r>
  <r>
    <d v="2016-09-18T00:00:00"/>
    <x v="2"/>
    <x v="8"/>
    <x v="638"/>
    <x v="3"/>
    <x v="1"/>
    <x v="5"/>
    <s v="Global Troy Executive Leather Low-Back Tilter"/>
    <n v="801.57"/>
    <n v="2"/>
    <n v="50.1"/>
  </r>
  <r>
    <d v="2016-09-18T00:00:00"/>
    <x v="2"/>
    <x v="8"/>
    <x v="638"/>
    <x v="3"/>
    <x v="0"/>
    <x v="0"/>
    <s v="Xerox 1945"/>
    <n v="368.91"/>
    <n v="9"/>
    <n v="180.77"/>
  </r>
  <r>
    <d v="2016-09-18T00:00:00"/>
    <x v="2"/>
    <x v="8"/>
    <x v="638"/>
    <x v="3"/>
    <x v="1"/>
    <x v="5"/>
    <s v="Global High-Back Leather Tilter, Burgundy"/>
    <n v="885.53"/>
    <n v="9"/>
    <n v="-99.62"/>
  </r>
  <r>
    <d v="2016-09-18T00:00:00"/>
    <x v="2"/>
    <x v="8"/>
    <x v="649"/>
    <x v="3"/>
    <x v="2"/>
    <x v="6"/>
    <s v="Polycom CX300 Desktop Phone USB VoIP phone"/>
    <n v="239.98"/>
    <n v="2"/>
    <s v="24"/>
  </r>
  <r>
    <d v="2016-09-19T00:00:00"/>
    <x v="2"/>
    <x v="8"/>
    <x v="469"/>
    <x v="1"/>
    <x v="1"/>
    <x v="5"/>
    <s v="Global Troy Executive Leather Low-Back Tilter"/>
    <n v="701.37"/>
    <n v="2"/>
    <n v="-50.1"/>
  </r>
  <r>
    <d v="2016-09-19T00:00:00"/>
    <x v="2"/>
    <x v="8"/>
    <x v="469"/>
    <x v="1"/>
    <x v="0"/>
    <x v="3"/>
    <s v="Avery Binding System Hidden Tab Executive Style Index Sets"/>
    <n v="2.31"/>
    <n v="2"/>
    <n v="-3.46"/>
  </r>
  <r>
    <d v="2016-09-19T00:00:00"/>
    <x v="2"/>
    <x v="8"/>
    <x v="511"/>
    <x v="43"/>
    <x v="0"/>
    <x v="2"/>
    <s v="Hot File 7-Pocket, Floor Stand"/>
    <n v="1606.23"/>
    <n v="9"/>
    <n v="481.87"/>
  </r>
  <r>
    <d v="2016-09-19T00:00:00"/>
    <x v="2"/>
    <x v="8"/>
    <x v="511"/>
    <x v="43"/>
    <x v="0"/>
    <x v="0"/>
    <s v="Adams Telephone Message Book W/Dividers/Space For Phone Numbers, 5 1/4&quot;X8 1/2&quot;, 200/Messages"/>
    <n v="17.04"/>
    <n v="3"/>
    <n v="7.67"/>
  </r>
  <r>
    <d v="2016-09-19T00:00:00"/>
    <x v="2"/>
    <x v="8"/>
    <x v="511"/>
    <x v="43"/>
    <x v="0"/>
    <x v="3"/>
    <s v="JM Magazine Binder"/>
    <n v="49.53"/>
    <n v="3"/>
    <n v="23.77"/>
  </r>
  <r>
    <d v="2016-09-19T00:00:00"/>
    <x v="2"/>
    <x v="8"/>
    <x v="511"/>
    <x v="43"/>
    <x v="1"/>
    <x v="5"/>
    <s v="Lifetime Advantage Folding Chairs, 4/Carton"/>
    <n v="872.32"/>
    <n v="4"/>
    <n v="244.25"/>
  </r>
  <r>
    <d v="2016-09-19T00:00:00"/>
    <x v="2"/>
    <x v="8"/>
    <x v="308"/>
    <x v="3"/>
    <x v="0"/>
    <x v="0"/>
    <s v="Xerox Color Copier Paper, 11&quot; x 17&quot;, Ream"/>
    <n v="159.88"/>
    <n v="7"/>
    <n v="73.540000000000006"/>
  </r>
  <r>
    <d v="2016-09-19T00:00:00"/>
    <x v="2"/>
    <x v="8"/>
    <x v="26"/>
    <x v="23"/>
    <x v="0"/>
    <x v="3"/>
    <s v="Storex DuraTech Recycled Plastic Frosted Binders"/>
    <n v="25.44"/>
    <n v="6"/>
    <n v="12.72"/>
  </r>
  <r>
    <d v="2016-09-19T00:00:00"/>
    <x v="2"/>
    <x v="8"/>
    <x v="26"/>
    <x v="23"/>
    <x v="0"/>
    <x v="14"/>
    <s v="Acme Forged Steel Scissors with Black Enamel Handles"/>
    <n v="27.93"/>
    <n v="3"/>
    <n v="8.1"/>
  </r>
  <r>
    <d v="2016-09-19T00:00:00"/>
    <x v="2"/>
    <x v="8"/>
    <x v="633"/>
    <x v="4"/>
    <x v="0"/>
    <x v="14"/>
    <s v="Letter Slitter"/>
    <n v="5.04"/>
    <n v="2"/>
    <n v="0.15"/>
  </r>
  <r>
    <d v="2016-09-19T00:00:00"/>
    <x v="2"/>
    <x v="8"/>
    <x v="633"/>
    <x v="4"/>
    <x v="2"/>
    <x v="9"/>
    <s v="Logitech Wireless Marathon Mouse M705"/>
    <n v="249.95"/>
    <n v="5"/>
    <n v="107.48"/>
  </r>
  <r>
    <d v="2016-09-19T00:00:00"/>
    <x v="2"/>
    <x v="8"/>
    <x v="64"/>
    <x v="2"/>
    <x v="1"/>
    <x v="8"/>
    <s v="Nu-Dell Oak Frame"/>
    <n v="25.63"/>
    <n v="3"/>
    <n v="3.84"/>
  </r>
  <r>
    <d v="2016-09-19T00:00:00"/>
    <x v="2"/>
    <x v="8"/>
    <x v="684"/>
    <x v="3"/>
    <x v="0"/>
    <x v="3"/>
    <s v="Cardinal Holdit Business Card Pockets"/>
    <n v="11.95"/>
    <n v="3"/>
    <n v="4.18"/>
  </r>
  <r>
    <d v="2016-09-19T00:00:00"/>
    <x v="2"/>
    <x v="8"/>
    <x v="684"/>
    <x v="3"/>
    <x v="0"/>
    <x v="14"/>
    <s v="Kleencut Forged Office Shears by Acme United Corporation"/>
    <n v="6.24"/>
    <n v="3"/>
    <n v="1.87"/>
  </r>
  <r>
    <d v="2016-09-19T00:00:00"/>
    <x v="2"/>
    <x v="8"/>
    <x v="584"/>
    <x v="43"/>
    <x v="0"/>
    <x v="2"/>
    <s v="Home/Office Personal File Carts"/>
    <n v="69.52"/>
    <n v="2"/>
    <n v="17.38"/>
  </r>
  <r>
    <d v="2016-09-19T00:00:00"/>
    <x v="2"/>
    <x v="8"/>
    <x v="136"/>
    <x v="3"/>
    <x v="0"/>
    <x v="3"/>
    <s v="Avery Heavy-Duty EZD  Binder With Locking Rings"/>
    <n v="8.93"/>
    <n v="2"/>
    <n v="3.12"/>
  </r>
  <r>
    <d v="2016-09-20T00:00:00"/>
    <x v="2"/>
    <x v="8"/>
    <x v="129"/>
    <x v="3"/>
    <x v="0"/>
    <x v="0"/>
    <s v="Strathmore Photo Frame Cards"/>
    <n v="65.790000000000006"/>
    <n v="9"/>
    <n v="30.26"/>
  </r>
  <r>
    <d v="2016-09-20T00:00:00"/>
    <x v="2"/>
    <x v="8"/>
    <x v="129"/>
    <x v="3"/>
    <x v="0"/>
    <x v="3"/>
    <s v="Fellowes PB200 Plastic Comb Binding Machine"/>
    <n v="271.98"/>
    <n v="2"/>
    <n v="88.39"/>
  </r>
  <r>
    <d v="2016-09-20T00:00:00"/>
    <x v="2"/>
    <x v="8"/>
    <x v="129"/>
    <x v="3"/>
    <x v="0"/>
    <x v="4"/>
    <s v="Newell 343"/>
    <n v="11.76"/>
    <n v="4"/>
    <n v="3.18"/>
  </r>
  <r>
    <d v="2016-09-20T00:00:00"/>
    <x v="2"/>
    <x v="8"/>
    <x v="129"/>
    <x v="3"/>
    <x v="0"/>
    <x v="0"/>
    <s v="Xerox 1944"/>
    <n v="77.52"/>
    <n v="2"/>
    <n v="37.979999999999997"/>
  </r>
  <r>
    <d v="2016-09-20T00:00:00"/>
    <x v="2"/>
    <x v="8"/>
    <x v="129"/>
    <x v="3"/>
    <x v="0"/>
    <x v="3"/>
    <s v="Ibico Plastic Spiral Binding Combs"/>
    <n v="48.64"/>
    <n v="2"/>
    <n v="15.81"/>
  </r>
  <r>
    <d v="2016-09-20T00:00:00"/>
    <x v="2"/>
    <x v="8"/>
    <x v="76"/>
    <x v="25"/>
    <x v="1"/>
    <x v="8"/>
    <s v="Dana Swing-Arm Lamps"/>
    <n v="17.09"/>
    <n v="2"/>
    <n v="1.07"/>
  </r>
  <r>
    <d v="2016-09-20T00:00:00"/>
    <x v="2"/>
    <x v="8"/>
    <x v="76"/>
    <x v="25"/>
    <x v="1"/>
    <x v="5"/>
    <s v="Global High-Back Leather Tilter, Burgundy"/>
    <n v="98.39"/>
    <n v="1"/>
    <n v="-11.07"/>
  </r>
  <r>
    <d v="2016-09-20T00:00:00"/>
    <x v="2"/>
    <x v="8"/>
    <x v="276"/>
    <x v="20"/>
    <x v="0"/>
    <x v="12"/>
    <s v="Honeywell Quietcare HEPA Air Cleaner"/>
    <n v="393.25"/>
    <n v="5"/>
    <n v="129.77000000000001"/>
  </r>
  <r>
    <d v="2016-09-20T00:00:00"/>
    <x v="2"/>
    <x v="8"/>
    <x v="647"/>
    <x v="14"/>
    <x v="0"/>
    <x v="3"/>
    <s v="GBC Poly Designer Binding Covers"/>
    <n v="83.7"/>
    <n v="5"/>
    <n v="41.01"/>
  </r>
  <r>
    <d v="2016-09-20T00:00:00"/>
    <x v="2"/>
    <x v="8"/>
    <x v="631"/>
    <x v="22"/>
    <x v="1"/>
    <x v="11"/>
    <s v="O'Sullivan 5-Shelf Heavy-Duty Bookcases"/>
    <n v="163.88"/>
    <n v="2"/>
    <n v="40.97"/>
  </r>
  <r>
    <d v="2016-09-22T00:00:00"/>
    <x v="2"/>
    <x v="8"/>
    <x v="562"/>
    <x v="15"/>
    <x v="0"/>
    <x v="4"/>
    <s v="Berol Giant Pencil Sharpener"/>
    <n v="40.78"/>
    <n v="3"/>
    <n v="4.59"/>
  </r>
  <r>
    <d v="2016-09-22T00:00:00"/>
    <x v="2"/>
    <x v="8"/>
    <x v="562"/>
    <x v="15"/>
    <x v="2"/>
    <x v="6"/>
    <s v="PayAnywhere Card Reader"/>
    <n v="63.94"/>
    <n v="8"/>
    <n v="5.59"/>
  </r>
  <r>
    <d v="2016-09-22T00:00:00"/>
    <x v="2"/>
    <x v="8"/>
    <x v="517"/>
    <x v="2"/>
    <x v="0"/>
    <x v="4"/>
    <s v="Newell 348"/>
    <n v="7.87"/>
    <n v="3"/>
    <n v="0.89"/>
  </r>
  <r>
    <d v="2016-09-22T00:00:00"/>
    <x v="2"/>
    <x v="8"/>
    <x v="482"/>
    <x v="16"/>
    <x v="0"/>
    <x v="3"/>
    <s v="Acco Suede Grain Vinyl Round Ring Binder"/>
    <n v="7.51"/>
    <n v="9"/>
    <s v="-6"/>
  </r>
  <r>
    <d v="2016-09-22T00:00:00"/>
    <x v="2"/>
    <x v="8"/>
    <x v="482"/>
    <x v="16"/>
    <x v="0"/>
    <x v="1"/>
    <s v="Avery Address/Shipping Labels for Typewriters, 4&quot; x 2&quot;"/>
    <n v="16.559999999999999"/>
    <n v="2"/>
    <n v="5.8"/>
  </r>
  <r>
    <d v="2016-09-22T00:00:00"/>
    <x v="2"/>
    <x v="8"/>
    <x v="326"/>
    <x v="5"/>
    <x v="1"/>
    <x v="8"/>
    <s v="G.E. Longer-Life Indoor Recessed Floodlight Bulbs"/>
    <n v="13.28"/>
    <n v="2"/>
    <n v="6.37"/>
  </r>
  <r>
    <d v="2016-09-22T00:00:00"/>
    <x v="2"/>
    <x v="8"/>
    <x v="629"/>
    <x v="2"/>
    <x v="0"/>
    <x v="1"/>
    <s v="Avery 476"/>
    <n v="16.52"/>
    <n v="5"/>
    <n v="5.37"/>
  </r>
  <r>
    <d v="2016-09-22T00:00:00"/>
    <x v="2"/>
    <x v="8"/>
    <x v="381"/>
    <x v="20"/>
    <x v="0"/>
    <x v="2"/>
    <s v="Sortfiler Multipurpose Personal File Organizer, Black"/>
    <n v="128.34"/>
    <n v="6"/>
    <n v="37.22"/>
  </r>
  <r>
    <d v="2016-09-22T00:00:00"/>
    <x v="2"/>
    <x v="8"/>
    <x v="461"/>
    <x v="18"/>
    <x v="0"/>
    <x v="0"/>
    <s v="Xerox 1895"/>
    <n v="35.880000000000003"/>
    <n v="6"/>
    <n v="16.149999999999999"/>
  </r>
  <r>
    <d v="2016-09-22T00:00:00"/>
    <x v="2"/>
    <x v="8"/>
    <x v="436"/>
    <x v="26"/>
    <x v="1"/>
    <x v="8"/>
    <s v="Aluminum Document Frame"/>
    <n v="68.430000000000007"/>
    <n v="7"/>
    <n v="8.5500000000000007"/>
  </r>
  <r>
    <d v="2016-09-22T00:00:00"/>
    <x v="2"/>
    <x v="8"/>
    <x v="10"/>
    <x v="21"/>
    <x v="1"/>
    <x v="8"/>
    <s v="DAX Two-Tone Rosewood/Black Document Frame, Desktop, 5 x 7"/>
    <n v="18.96"/>
    <n v="2"/>
    <n v="7.58"/>
  </r>
  <r>
    <d v="2016-09-22T00:00:00"/>
    <x v="2"/>
    <x v="8"/>
    <x v="70"/>
    <x v="10"/>
    <x v="0"/>
    <x v="10"/>
    <s v="Blue String-Tie &amp; Button Interoffice Envelopes, 10 x 13"/>
    <n v="63.97"/>
    <n v="2"/>
    <n v="19.989999999999998"/>
  </r>
  <r>
    <d v="2016-09-22T00:00:00"/>
    <x v="2"/>
    <x v="8"/>
    <x v="361"/>
    <x v="14"/>
    <x v="0"/>
    <x v="0"/>
    <s v="RSVP Cards &amp; Envelopes, Blank White, 8-1/2&quot; X 11&quot;, 24 Cards/25 Envelopes/Set"/>
    <n v="35.56"/>
    <n v="7"/>
    <n v="16.71"/>
  </r>
  <r>
    <d v="2016-09-22T00:00:00"/>
    <x v="2"/>
    <x v="8"/>
    <x v="361"/>
    <x v="14"/>
    <x v="2"/>
    <x v="6"/>
    <s v="Panasonic KX TS208W Corded phone"/>
    <n v="97.98"/>
    <n v="2"/>
    <n v="27.43"/>
  </r>
  <r>
    <d v="2016-09-23T00:00:00"/>
    <x v="2"/>
    <x v="8"/>
    <x v="254"/>
    <x v="10"/>
    <x v="1"/>
    <x v="8"/>
    <s v="Rubbermaid ClusterMat Chairmats, Mat Size- 66&quot; x 60&quot;, Lip 20&quot; x 11&quot; -90 Degree Angle"/>
    <n v="532.70000000000005"/>
    <n v="6"/>
    <n v="-26.64"/>
  </r>
  <r>
    <d v="2016-09-23T00:00:00"/>
    <x v="2"/>
    <x v="8"/>
    <x v="254"/>
    <x v="10"/>
    <x v="0"/>
    <x v="4"/>
    <s v="Dixon Ticonderoga Maple Cedar Pencil, #2"/>
    <n v="4.91"/>
    <n v="2"/>
    <n v="0.31"/>
  </r>
  <r>
    <d v="2016-09-23T00:00:00"/>
    <x v="2"/>
    <x v="8"/>
    <x v="277"/>
    <x v="4"/>
    <x v="0"/>
    <x v="2"/>
    <s v="Eldon Mobile Mega Data Cart  Mega Stackable  Add-On Trays"/>
    <n v="118.25"/>
    <n v="5"/>
    <n v="34.29"/>
  </r>
  <r>
    <d v="2016-09-23T00:00:00"/>
    <x v="2"/>
    <x v="8"/>
    <x v="277"/>
    <x v="4"/>
    <x v="1"/>
    <x v="5"/>
    <s v="Hon Mobius Operator's Chair"/>
    <n v="368.97"/>
    <n v="3"/>
    <n v="81.17"/>
  </r>
  <r>
    <d v="2016-09-23T00:00:00"/>
    <x v="2"/>
    <x v="8"/>
    <x v="507"/>
    <x v="22"/>
    <x v="0"/>
    <x v="14"/>
    <s v="Acme Design Stainless Steel Bent Scissors"/>
    <n v="13.68"/>
    <n v="2"/>
    <n v="3.69"/>
  </r>
  <r>
    <d v="2016-09-23T00:00:00"/>
    <x v="2"/>
    <x v="8"/>
    <x v="762"/>
    <x v="3"/>
    <x v="0"/>
    <x v="10"/>
    <s v="Poly String Tie Envelopes"/>
    <n v="4.08"/>
    <n v="2"/>
    <n v="1.92"/>
  </r>
  <r>
    <d v="2016-09-23T00:00:00"/>
    <x v="2"/>
    <x v="8"/>
    <x v="762"/>
    <x v="3"/>
    <x v="0"/>
    <x v="1"/>
    <s v="Avery 51"/>
    <n v="18.899999999999999"/>
    <n v="3"/>
    <n v="8.69"/>
  </r>
  <r>
    <d v="2016-09-23T00:00:00"/>
    <x v="2"/>
    <x v="8"/>
    <x v="748"/>
    <x v="20"/>
    <x v="0"/>
    <x v="3"/>
    <s v="3-ring staple pack"/>
    <n v="10.53"/>
    <n v="7"/>
    <n v="3.68"/>
  </r>
  <r>
    <d v="2016-09-23T00:00:00"/>
    <x v="2"/>
    <x v="8"/>
    <x v="179"/>
    <x v="10"/>
    <x v="0"/>
    <x v="0"/>
    <s v="Xerox 1970"/>
    <n v="11.95"/>
    <n v="3"/>
    <n v="4.03"/>
  </r>
  <r>
    <d v="2016-09-23T00:00:00"/>
    <x v="2"/>
    <x v="8"/>
    <x v="179"/>
    <x v="10"/>
    <x v="1"/>
    <x v="8"/>
    <s v="Eldon 400 Class Desk Accessories, Black Carbon"/>
    <s v="28"/>
    <n v="4"/>
    <n v="7.7"/>
  </r>
  <r>
    <d v="2016-09-23T00:00:00"/>
    <x v="2"/>
    <x v="8"/>
    <x v="179"/>
    <x v="10"/>
    <x v="0"/>
    <x v="3"/>
    <s v="Fellowes Black Plastic Comb Bindings"/>
    <n v="12.2"/>
    <n v="7"/>
    <n v="-9.76"/>
  </r>
  <r>
    <d v="2016-09-23T00:00:00"/>
    <x v="2"/>
    <x v="8"/>
    <x v="679"/>
    <x v="22"/>
    <x v="0"/>
    <x v="3"/>
    <s v="ACCOHIDE 3-Ring Binder, Blue, 1&quot;"/>
    <n v="13.22"/>
    <n v="4"/>
    <n v="4.46"/>
  </r>
  <r>
    <d v="2016-09-23T00:00:00"/>
    <x v="2"/>
    <x v="8"/>
    <x v="679"/>
    <x v="22"/>
    <x v="1"/>
    <x v="5"/>
    <s v="Global Deluxe Steno Chair"/>
    <n v="184.75"/>
    <n v="3"/>
    <n v="-20.78"/>
  </r>
  <r>
    <d v="2016-09-24T00:00:00"/>
    <x v="2"/>
    <x v="8"/>
    <x v="500"/>
    <x v="10"/>
    <x v="1"/>
    <x v="5"/>
    <s v="Office Star - Contemporary Task Swivel Chair"/>
    <n v="155.37"/>
    <n v="2"/>
    <n v="-13.32"/>
  </r>
  <r>
    <d v="2016-09-24T00:00:00"/>
    <x v="2"/>
    <x v="8"/>
    <x v="174"/>
    <x v="3"/>
    <x v="0"/>
    <x v="2"/>
    <s v="Tennsco Lockers, Gray"/>
    <n v="41.96"/>
    <n v="2"/>
    <n v="2.94"/>
  </r>
  <r>
    <d v="2016-09-24T00:00:00"/>
    <x v="2"/>
    <x v="8"/>
    <x v="174"/>
    <x v="3"/>
    <x v="0"/>
    <x v="0"/>
    <s v="REDIFORM Incoming/Outgoing Call Register, 11&quot; X 8 1/2&quot;, 100 Messages"/>
    <n v="41.7"/>
    <n v="5"/>
    <n v="20.85"/>
  </r>
  <r>
    <d v="2016-09-24T00:00:00"/>
    <x v="2"/>
    <x v="8"/>
    <x v="615"/>
    <x v="3"/>
    <x v="1"/>
    <x v="8"/>
    <s v="Nu-Dell Executive Frame"/>
    <n v="63.2"/>
    <n v="5"/>
    <n v="23.38"/>
  </r>
  <r>
    <d v="2016-09-24T00:00:00"/>
    <x v="2"/>
    <x v="8"/>
    <x v="750"/>
    <x v="26"/>
    <x v="1"/>
    <x v="8"/>
    <s v="Electrix 20W Halogen Replacement Bulb for Zoom-In Desk Lamp"/>
    <n v="21.44"/>
    <n v="2"/>
    <n v="7.5"/>
  </r>
  <r>
    <d v="2016-09-24T00:00:00"/>
    <x v="2"/>
    <x v="8"/>
    <x v="750"/>
    <x v="26"/>
    <x v="0"/>
    <x v="2"/>
    <s v="Sensible Storage WireTech Storage Systems"/>
    <n v="511.06"/>
    <n v="9"/>
    <n v="-95.82"/>
  </r>
  <r>
    <d v="2016-09-24T00:00:00"/>
    <x v="2"/>
    <x v="8"/>
    <x v="157"/>
    <x v="39"/>
    <x v="0"/>
    <x v="3"/>
    <s v="Avery Heavy-Duty EZD View Binder with Locking Rings"/>
    <n v="6.38"/>
    <n v="1"/>
    <n v="2.93"/>
  </r>
  <r>
    <d v="2016-09-24T00:00:00"/>
    <x v="2"/>
    <x v="8"/>
    <x v="157"/>
    <x v="39"/>
    <x v="0"/>
    <x v="0"/>
    <s v="Xerox 232"/>
    <n v="6.48"/>
    <n v="1"/>
    <n v="3.11"/>
  </r>
  <r>
    <d v="2016-09-24T00:00:00"/>
    <x v="2"/>
    <x v="8"/>
    <x v="131"/>
    <x v="18"/>
    <x v="1"/>
    <x v="8"/>
    <s v="Deflect-o DuraMat Lighweight, Studded, Beveled Mat for Low Pile Carpeting"/>
    <n v="127.95"/>
    <n v="3"/>
    <n v="21.75"/>
  </r>
  <r>
    <d v="2016-09-24T00:00:00"/>
    <x v="2"/>
    <x v="8"/>
    <x v="521"/>
    <x v="1"/>
    <x v="0"/>
    <x v="3"/>
    <s v="GBC ProClick 150 Presentation Binding System"/>
    <n v="442.37"/>
    <n v="7"/>
    <n v="-729.91"/>
  </r>
  <r>
    <d v="2016-09-24T00:00:00"/>
    <x v="2"/>
    <x v="8"/>
    <x v="150"/>
    <x v="3"/>
    <x v="0"/>
    <x v="10"/>
    <s v="Tyvek Interoffice Envelopes, 9 1/2&quot; x 12 1/2&quot;, 100/Box"/>
    <n v="304.89999999999998"/>
    <n v="5"/>
    <n v="143.30000000000001"/>
  </r>
  <r>
    <d v="2016-09-24T00:00:00"/>
    <x v="2"/>
    <x v="8"/>
    <x v="150"/>
    <x v="3"/>
    <x v="1"/>
    <x v="5"/>
    <s v="Hon Olson Stacker Stools"/>
    <n v="563.24"/>
    <n v="5"/>
    <n v="56.32"/>
  </r>
  <r>
    <d v="2016-09-25T00:00:00"/>
    <x v="2"/>
    <x v="8"/>
    <x v="579"/>
    <x v="12"/>
    <x v="1"/>
    <x v="13"/>
    <s v="Bevis Boat-Shaped Conference Table"/>
    <n v="393.17"/>
    <n v="3"/>
    <n v="-204.45"/>
  </r>
  <r>
    <d v="2016-09-25T00:00:00"/>
    <x v="2"/>
    <x v="8"/>
    <x v="62"/>
    <x v="0"/>
    <x v="0"/>
    <x v="1"/>
    <s v="Avery 499"/>
    <n v="15.94"/>
    <n v="4"/>
    <n v="5.18"/>
  </r>
  <r>
    <d v="2016-09-25T00:00:00"/>
    <x v="2"/>
    <x v="8"/>
    <x v="124"/>
    <x v="11"/>
    <x v="0"/>
    <x v="0"/>
    <s v="REDIFORM Incoming/Outgoing Call Register, 11&quot; X 8 1/2&quot;, 100 Messages"/>
    <n v="60.05"/>
    <n v="9"/>
    <n v="22.52"/>
  </r>
  <r>
    <d v="2016-09-25T00:00:00"/>
    <x v="2"/>
    <x v="8"/>
    <x v="124"/>
    <x v="11"/>
    <x v="0"/>
    <x v="3"/>
    <s v="GBC Poly Designer Binding Covers"/>
    <n v="5.0199999999999996"/>
    <n v="1"/>
    <n v="-3.52"/>
  </r>
  <r>
    <d v="2016-09-25T00:00:00"/>
    <x v="2"/>
    <x v="8"/>
    <x v="621"/>
    <x v="3"/>
    <x v="0"/>
    <x v="4"/>
    <s v="BIC Brite Liner Highlighters"/>
    <n v="16.559999999999999"/>
    <n v="4"/>
    <n v="6.96"/>
  </r>
  <r>
    <d v="2016-09-25T00:00:00"/>
    <x v="2"/>
    <x v="8"/>
    <x v="571"/>
    <x v="21"/>
    <x v="2"/>
    <x v="9"/>
    <s v="Logitech Wireless Headset h800"/>
    <n v="499.95"/>
    <n v="5"/>
    <n v="174.98"/>
  </r>
  <r>
    <d v="2016-09-25T00:00:00"/>
    <x v="2"/>
    <x v="8"/>
    <x v="571"/>
    <x v="21"/>
    <x v="0"/>
    <x v="4"/>
    <s v="Manco Dry-Lighter Erasable Highlighter"/>
    <n v="3.04"/>
    <n v="1"/>
    <n v="1.03"/>
  </r>
  <r>
    <d v="2016-09-25T00:00:00"/>
    <x v="2"/>
    <x v="8"/>
    <x v="571"/>
    <x v="21"/>
    <x v="1"/>
    <x v="5"/>
    <s v="Global Fabric Manager's Chair, Dark Gray"/>
    <n v="201.96"/>
    <n v="2"/>
    <n v="50.49"/>
  </r>
  <r>
    <d v="2016-09-25T00:00:00"/>
    <x v="2"/>
    <x v="8"/>
    <x v="571"/>
    <x v="21"/>
    <x v="1"/>
    <x v="8"/>
    <s v="Eldon Expressions Mahogany Wood Desk Collection"/>
    <n v="68.64"/>
    <n v="11"/>
    <n v="17.16"/>
  </r>
  <r>
    <d v="2016-09-25T00:00:00"/>
    <x v="2"/>
    <x v="8"/>
    <x v="578"/>
    <x v="10"/>
    <x v="0"/>
    <x v="12"/>
    <s v="Hoover Shoulder Vac Commercial Portable Vacuum"/>
    <n v="286.26"/>
    <n v="1"/>
    <n v="17.89"/>
  </r>
  <r>
    <d v="2016-09-25T00:00:00"/>
    <x v="2"/>
    <x v="8"/>
    <x v="578"/>
    <x v="10"/>
    <x v="0"/>
    <x v="2"/>
    <s v="Eldon Gobal File Keepers"/>
    <n v="24.22"/>
    <n v="2"/>
    <n v="-4.84"/>
  </r>
  <r>
    <d v="2016-09-25T00:00:00"/>
    <x v="2"/>
    <x v="8"/>
    <x v="578"/>
    <x v="10"/>
    <x v="0"/>
    <x v="2"/>
    <s v="SAFCO Commercial Wire Shelving, Black"/>
    <n v="331.54"/>
    <n v="3"/>
    <n v="-82.88"/>
  </r>
  <r>
    <d v="2016-09-25T00:00:00"/>
    <x v="2"/>
    <x v="8"/>
    <x v="322"/>
    <x v="3"/>
    <x v="1"/>
    <x v="11"/>
    <s v="Atlantic Metals Mobile 4-Shelf Bookcases, Custom Colors"/>
    <n v="477.67"/>
    <n v="2"/>
    <n v="84.29"/>
  </r>
  <r>
    <d v="2016-09-25T00:00:00"/>
    <x v="2"/>
    <x v="8"/>
    <x v="275"/>
    <x v="3"/>
    <x v="0"/>
    <x v="0"/>
    <s v="Ampad Evidence Wirebond Steno Books, 6&quot; x 9&quot;"/>
    <n v="10.9"/>
    <n v="5"/>
    <n v="5.12"/>
  </r>
  <r>
    <d v="2016-09-25T00:00:00"/>
    <x v="2"/>
    <x v="8"/>
    <x v="275"/>
    <x v="3"/>
    <x v="0"/>
    <x v="1"/>
    <s v="Alphabetical Labels for Top Tab Filing"/>
    <n v="29.6"/>
    <n v="2"/>
    <n v="14.8"/>
  </r>
  <r>
    <d v="2016-09-25T00:00:00"/>
    <x v="2"/>
    <x v="8"/>
    <x v="275"/>
    <x v="3"/>
    <x v="0"/>
    <x v="1"/>
    <s v="Avery 513"/>
    <n v="4.9800000000000004"/>
    <n v="1"/>
    <n v="2.29"/>
  </r>
  <r>
    <d v="2016-09-25T00:00:00"/>
    <x v="2"/>
    <x v="8"/>
    <x v="275"/>
    <x v="3"/>
    <x v="2"/>
    <x v="16"/>
    <s v="Canon PC-428 Personal Copier"/>
    <n v="479.98"/>
    <n v="3"/>
    <n v="161.99"/>
  </r>
  <r>
    <d v="2016-09-25T00:00:00"/>
    <x v="2"/>
    <x v="8"/>
    <x v="275"/>
    <x v="3"/>
    <x v="2"/>
    <x v="6"/>
    <s v="SmartStand Mobile Device Holder, Assorted Colors"/>
    <n v="44.74"/>
    <n v="8"/>
    <n v="4.47"/>
  </r>
  <r>
    <d v="2016-09-25T00:00:00"/>
    <x v="2"/>
    <x v="8"/>
    <x v="275"/>
    <x v="3"/>
    <x v="0"/>
    <x v="4"/>
    <s v="Newell 346"/>
    <n v="5.76"/>
    <n v="2"/>
    <n v="1.67"/>
  </r>
  <r>
    <d v="2016-09-25T00:00:00"/>
    <x v="2"/>
    <x v="8"/>
    <x v="275"/>
    <x v="3"/>
    <x v="1"/>
    <x v="5"/>
    <s v="Global Airflow Leather Mesh Back Chair, Black"/>
    <n v="483.14"/>
    <n v="4"/>
    <n v="60.39"/>
  </r>
  <r>
    <d v="2016-09-26T00:00:00"/>
    <x v="2"/>
    <x v="8"/>
    <x v="40"/>
    <x v="1"/>
    <x v="1"/>
    <x v="5"/>
    <s v="Hon 4700 Series Mobuis Mid-Back Task Chairs with Adjustable Arms"/>
    <n v="747.56"/>
    <n v="3"/>
    <n v="-96.11"/>
  </r>
  <r>
    <d v="2016-09-26T00:00:00"/>
    <x v="2"/>
    <x v="8"/>
    <x v="40"/>
    <x v="1"/>
    <x v="0"/>
    <x v="10"/>
    <s v="Staple envelope"/>
    <n v="8.93"/>
    <n v="2"/>
    <n v="3.35"/>
  </r>
  <r>
    <d v="2016-09-26T00:00:00"/>
    <x v="2"/>
    <x v="8"/>
    <x v="562"/>
    <x v="3"/>
    <x v="1"/>
    <x v="11"/>
    <s v="Bestar Classic Bookcase"/>
    <n v="424.96"/>
    <n v="5"/>
    <s v="20"/>
  </r>
  <r>
    <d v="2016-09-26T00:00:00"/>
    <x v="2"/>
    <x v="8"/>
    <x v="188"/>
    <x v="22"/>
    <x v="0"/>
    <x v="12"/>
    <s v="Belkin 7 Outlet SurgeMaster II"/>
    <n v="236.88"/>
    <n v="6"/>
    <n v="66.33"/>
  </r>
  <r>
    <d v="2016-09-26T00:00:00"/>
    <x v="2"/>
    <x v="8"/>
    <x v="188"/>
    <x v="22"/>
    <x v="0"/>
    <x v="0"/>
    <s v="Universal Premium White Copier/Laser Paper (20Lb. and 87 Bright)"/>
    <n v="29.9"/>
    <n v="5"/>
    <n v="14.65"/>
  </r>
  <r>
    <d v="2016-09-26T00:00:00"/>
    <x v="2"/>
    <x v="8"/>
    <x v="188"/>
    <x v="22"/>
    <x v="2"/>
    <x v="9"/>
    <s v="Micro Innovations USB RF Wireless Keyboard with Mouse"/>
    <s v="100"/>
    <n v="4"/>
    <s v="21"/>
  </r>
  <r>
    <d v="2016-09-26T00:00:00"/>
    <x v="2"/>
    <x v="8"/>
    <x v="345"/>
    <x v="30"/>
    <x v="0"/>
    <x v="0"/>
    <s v="Hammermill Color Copier Paper (28Lb. and 96 Bright)"/>
    <n v="9.99"/>
    <n v="1"/>
    <n v="4.5"/>
  </r>
  <r>
    <d v="2016-09-26T00:00:00"/>
    <x v="2"/>
    <x v="8"/>
    <x v="250"/>
    <x v="3"/>
    <x v="0"/>
    <x v="2"/>
    <s v="Advantus Rolling Storage Box"/>
    <n v="51.45"/>
    <n v="3"/>
    <n v="13.89"/>
  </r>
  <r>
    <d v="2016-09-26T00:00:00"/>
    <x v="2"/>
    <x v="8"/>
    <x v="250"/>
    <x v="3"/>
    <x v="0"/>
    <x v="1"/>
    <s v="Avery 494"/>
    <n v="7.83"/>
    <n v="3"/>
    <n v="3.6"/>
  </r>
  <r>
    <d v="2016-09-26T00:00:00"/>
    <x v="2"/>
    <x v="8"/>
    <x v="250"/>
    <x v="3"/>
    <x v="0"/>
    <x v="4"/>
    <s v="SANFORD Major Accent Highlighters"/>
    <n v="35.4"/>
    <n v="5"/>
    <n v="13.45"/>
  </r>
  <r>
    <d v="2016-09-26T00:00:00"/>
    <x v="2"/>
    <x v="8"/>
    <x v="250"/>
    <x v="3"/>
    <x v="0"/>
    <x v="0"/>
    <s v="Great White Multi-Use Recycled Paper (20Lb. and 84 Bright)"/>
    <n v="29.9"/>
    <n v="5"/>
    <n v="13.46"/>
  </r>
  <r>
    <d v="2016-09-26T00:00:00"/>
    <x v="2"/>
    <x v="8"/>
    <x v="360"/>
    <x v="3"/>
    <x v="0"/>
    <x v="0"/>
    <s v="Xerox 1905"/>
    <n v="12.96"/>
    <n v="2"/>
    <n v="6.22"/>
  </r>
  <r>
    <d v="2016-09-26T00:00:00"/>
    <x v="2"/>
    <x v="8"/>
    <x v="451"/>
    <x v="16"/>
    <x v="2"/>
    <x v="9"/>
    <s v="Logitech VX Revolution Cordless Laser Mouse for Notebooks (Black)"/>
    <n v="431.98"/>
    <n v="3"/>
    <n v="-75.599999999999994"/>
  </r>
  <r>
    <d v="2016-09-26T00:00:00"/>
    <x v="2"/>
    <x v="8"/>
    <x v="59"/>
    <x v="0"/>
    <x v="0"/>
    <x v="3"/>
    <s v="Ibico Recycled Linen-Style Covers"/>
    <n v="15.62"/>
    <n v="2"/>
    <s v="-25"/>
  </r>
  <r>
    <d v="2016-09-26T00:00:00"/>
    <x v="2"/>
    <x v="8"/>
    <x v="382"/>
    <x v="0"/>
    <x v="0"/>
    <x v="12"/>
    <s v="Hoover Commercial Lightweight Upright Vacuum with E-Z Empty Dirt Cup"/>
    <n v="93.03"/>
    <n v="2"/>
    <n v="-251.19"/>
  </r>
  <r>
    <d v="2016-09-26T00:00:00"/>
    <x v="2"/>
    <x v="8"/>
    <x v="382"/>
    <x v="0"/>
    <x v="1"/>
    <x v="5"/>
    <s v="High-Back Leather Manager's Chair"/>
    <n v="454.97"/>
    <n v="5"/>
    <n v="-136.49"/>
  </r>
  <r>
    <d v="2016-09-26T00:00:00"/>
    <x v="2"/>
    <x v="8"/>
    <x v="719"/>
    <x v="0"/>
    <x v="0"/>
    <x v="3"/>
    <s v="GBC Recycled VeloBinder Covers"/>
    <n v="6.82"/>
    <n v="2"/>
    <n v="-11.59"/>
  </r>
  <r>
    <d v="2016-09-27T00:00:00"/>
    <x v="2"/>
    <x v="8"/>
    <x v="312"/>
    <x v="0"/>
    <x v="1"/>
    <x v="11"/>
    <s v="O'Sullivan Plantations 2-Door Library in Landvery Oak"/>
    <n v="956.66"/>
    <n v="7"/>
    <n v="-225.1"/>
  </r>
  <r>
    <d v="2016-09-27T00:00:00"/>
    <x v="2"/>
    <x v="8"/>
    <x v="291"/>
    <x v="10"/>
    <x v="0"/>
    <x v="3"/>
    <s v="Recycled Pressboard Report Cover with Reinforced Top Hinge"/>
    <n v="2.91"/>
    <n v="3"/>
    <n v="-2.0299999999999998"/>
  </r>
  <r>
    <d v="2016-09-27T00:00:00"/>
    <x v="2"/>
    <x v="8"/>
    <x v="661"/>
    <x v="22"/>
    <x v="2"/>
    <x v="6"/>
    <s v="Samsung Galaxy S4"/>
    <n v="1001.58"/>
    <n v="2"/>
    <n v="125.2"/>
  </r>
  <r>
    <d v="2016-09-27T00:00:00"/>
    <x v="2"/>
    <x v="8"/>
    <x v="229"/>
    <x v="4"/>
    <x v="0"/>
    <x v="0"/>
    <s v="Xerox 1965"/>
    <n v="17.940000000000001"/>
    <n v="3"/>
    <n v="8.7899999999999991"/>
  </r>
  <r>
    <d v="2016-09-27T00:00:00"/>
    <x v="2"/>
    <x v="8"/>
    <x v="229"/>
    <x v="4"/>
    <x v="0"/>
    <x v="4"/>
    <s v="Binney &amp; Smith Crayola Metallic Colored Pencils, 8-Color Set"/>
    <n v="13.89"/>
    <n v="3"/>
    <n v="4.58"/>
  </r>
  <r>
    <d v="2016-09-28T00:00:00"/>
    <x v="2"/>
    <x v="8"/>
    <x v="22"/>
    <x v="1"/>
    <x v="0"/>
    <x v="0"/>
    <s v="Xerox 1960"/>
    <n v="99.14"/>
    <n v="4"/>
    <n v="30.98"/>
  </r>
  <r>
    <d v="2016-09-29T00:00:00"/>
    <x v="2"/>
    <x v="8"/>
    <x v="637"/>
    <x v="2"/>
    <x v="0"/>
    <x v="1"/>
    <s v="Avery 483"/>
    <n v="15.94"/>
    <n v="4"/>
    <n v="5.18"/>
  </r>
  <r>
    <d v="2016-09-29T00:00:00"/>
    <x v="2"/>
    <x v="8"/>
    <x v="570"/>
    <x v="18"/>
    <x v="0"/>
    <x v="4"/>
    <s v="Newell 328"/>
    <n v="40.880000000000003"/>
    <n v="7"/>
    <n v="10.63"/>
  </r>
  <r>
    <d v="2016-09-29T00:00:00"/>
    <x v="2"/>
    <x v="8"/>
    <x v="255"/>
    <x v="3"/>
    <x v="0"/>
    <x v="0"/>
    <s v="Xerox 1887"/>
    <n v="18.97"/>
    <n v="1"/>
    <n v="9.11"/>
  </r>
  <r>
    <d v="2016-09-29T00:00:00"/>
    <x v="2"/>
    <x v="8"/>
    <x v="519"/>
    <x v="33"/>
    <x v="2"/>
    <x v="9"/>
    <s v="Logitech G500s Laser Gaming Mouse with Adjustable Weight Tuning"/>
    <n v="209.97"/>
    <n v="3"/>
    <n v="71.39"/>
  </r>
  <r>
    <d v="2016-09-29T00:00:00"/>
    <x v="2"/>
    <x v="8"/>
    <x v="519"/>
    <x v="33"/>
    <x v="0"/>
    <x v="3"/>
    <s v="Premium Transparent Presentation Covers by GBC"/>
    <n v="62.94"/>
    <n v="3"/>
    <n v="30.21"/>
  </r>
  <r>
    <d v="2016-09-29T00:00:00"/>
    <x v="2"/>
    <x v="8"/>
    <x v="519"/>
    <x v="33"/>
    <x v="0"/>
    <x v="4"/>
    <s v="Sanford Colorific Colored Pencils, 12/Box"/>
    <n v="25.92"/>
    <n v="9"/>
    <n v="7.78"/>
  </r>
  <r>
    <d v="2016-09-29T00:00:00"/>
    <x v="2"/>
    <x v="8"/>
    <x v="539"/>
    <x v="3"/>
    <x v="0"/>
    <x v="3"/>
    <s v="Avery Self-Adhesive Photo Pockets for Polaroid Photos"/>
    <n v="27.24"/>
    <n v="5"/>
    <n v="9.5299999999999994"/>
  </r>
  <r>
    <d v="2016-09-29T00:00:00"/>
    <x v="2"/>
    <x v="8"/>
    <x v="441"/>
    <x v="12"/>
    <x v="0"/>
    <x v="4"/>
    <s v="Newell 351"/>
    <n v="10.5"/>
    <n v="4"/>
    <n v="1.18"/>
  </r>
  <r>
    <d v="2016-09-29T00:00:00"/>
    <x v="2"/>
    <x v="8"/>
    <x v="442"/>
    <x v="11"/>
    <x v="2"/>
    <x v="6"/>
    <s v="Wilson Electronics DB Pro Signal Booster"/>
    <n v="859.2"/>
    <n v="3"/>
    <n v="75.180000000000007"/>
  </r>
  <r>
    <d v="2016-09-29T00:00:00"/>
    <x v="2"/>
    <x v="8"/>
    <x v="505"/>
    <x v="3"/>
    <x v="2"/>
    <x v="9"/>
    <s v="Memorex Mini Travel Drive 64 GB USB 2.0 Flash Drive"/>
    <n v="36.24"/>
    <n v="1"/>
    <n v="15.22"/>
  </r>
  <r>
    <d v="2016-09-30T00:00:00"/>
    <x v="2"/>
    <x v="8"/>
    <x v="605"/>
    <x v="1"/>
    <x v="0"/>
    <x v="3"/>
    <s v="Pressboard Covers with Storage Hooks, 9 1/2&quot; x 11&quot;, Light Blue"/>
    <n v="1.96"/>
    <n v="2"/>
    <n v="-3.24"/>
  </r>
  <r>
    <d v="2016-09-30T00:00:00"/>
    <x v="2"/>
    <x v="8"/>
    <x v="193"/>
    <x v="20"/>
    <x v="1"/>
    <x v="11"/>
    <s v="O'Sullivan Elevations Bookcase, Cherry Finish"/>
    <n v="523.91999999999996"/>
    <n v="5"/>
    <n v="-26.2"/>
  </r>
  <r>
    <d v="2016-10-01T00:00:00"/>
    <x v="2"/>
    <x v="9"/>
    <x v="280"/>
    <x v="3"/>
    <x v="1"/>
    <x v="5"/>
    <s v="Global Value Mid-Back Manager's Chair, Gray"/>
    <n v="194.85"/>
    <n v="4"/>
    <n v="12.18"/>
  </r>
  <r>
    <d v="2016-10-01T00:00:00"/>
    <x v="2"/>
    <x v="9"/>
    <x v="393"/>
    <x v="18"/>
    <x v="2"/>
    <x v="6"/>
    <s v="Plantronics Cordless Phone Headset with In-line Volume - M214C"/>
    <n v="69.900000000000006"/>
    <n v="2"/>
    <n v="18.87"/>
  </r>
  <r>
    <d v="2016-10-01T00:00:00"/>
    <x v="2"/>
    <x v="9"/>
    <x v="393"/>
    <x v="18"/>
    <x v="1"/>
    <x v="8"/>
    <s v="Westinghouse Clip-On Gooseneck Lamps"/>
    <n v="41.85"/>
    <n v="5"/>
    <n v="10.88"/>
  </r>
  <r>
    <d v="2016-10-01T00:00:00"/>
    <x v="2"/>
    <x v="9"/>
    <x v="193"/>
    <x v="20"/>
    <x v="1"/>
    <x v="13"/>
    <s v="Chromcraft Bull-Nose Wood 48&quot; x 96&quot; Rectangular Conference Tables"/>
    <n v="330.59"/>
    <n v="1"/>
    <n v="-115.71"/>
  </r>
  <r>
    <d v="2016-10-01T00:00:00"/>
    <x v="2"/>
    <x v="9"/>
    <x v="459"/>
    <x v="0"/>
    <x v="2"/>
    <x v="9"/>
    <s v="Imation 16GB Mini TravelDrive USB 2.0 Flash Drive"/>
    <n v="79.510000000000005"/>
    <n v="3"/>
    <n v="20.87"/>
  </r>
  <r>
    <d v="2016-10-01T00:00:00"/>
    <x v="2"/>
    <x v="9"/>
    <x v="459"/>
    <x v="0"/>
    <x v="0"/>
    <x v="0"/>
    <s v="Easy-staple paper"/>
    <n v="28.35"/>
    <n v="1"/>
    <n v="9.57"/>
  </r>
  <r>
    <d v="2016-10-01T00:00:00"/>
    <x v="2"/>
    <x v="9"/>
    <x v="295"/>
    <x v="16"/>
    <x v="0"/>
    <x v="3"/>
    <s v="Avery Non-Stick Binders"/>
    <n v="5.39"/>
    <n v="4"/>
    <n v="-4.49"/>
  </r>
  <r>
    <d v="2016-10-01T00:00:00"/>
    <x v="2"/>
    <x v="9"/>
    <x v="295"/>
    <x v="16"/>
    <x v="0"/>
    <x v="4"/>
    <s v="Staples in misc. colors"/>
    <n v="30.98"/>
    <n v="8"/>
    <n v="5.03"/>
  </r>
  <r>
    <d v="2016-10-02T00:00:00"/>
    <x v="2"/>
    <x v="9"/>
    <x v="676"/>
    <x v="20"/>
    <x v="0"/>
    <x v="12"/>
    <s v="Kensington 6 Outlet Guardian Standard Surge Protector"/>
    <n v="61.44"/>
    <n v="3"/>
    <n v="16.59"/>
  </r>
  <r>
    <d v="2016-10-02T00:00:00"/>
    <x v="2"/>
    <x v="9"/>
    <x v="760"/>
    <x v="12"/>
    <x v="0"/>
    <x v="3"/>
    <s v="Premier Elliptical Ring Binder, Black"/>
    <n v="54.79"/>
    <n v="6"/>
    <n v="-40.18"/>
  </r>
  <r>
    <d v="2016-10-02T00:00:00"/>
    <x v="2"/>
    <x v="9"/>
    <x v="498"/>
    <x v="18"/>
    <x v="0"/>
    <x v="2"/>
    <s v="Acco Perma 4000 Stacking Storage Drawers"/>
    <n v="32.479999999999997"/>
    <n v="2"/>
    <n v="4.87"/>
  </r>
  <r>
    <d v="2016-10-02T00:00:00"/>
    <x v="2"/>
    <x v="9"/>
    <x v="498"/>
    <x v="18"/>
    <x v="2"/>
    <x v="16"/>
    <s v="Canon imageCLASS 2200 Advanced Copier"/>
    <n v="17499.95"/>
    <n v="5"/>
    <n v="8399.98"/>
  </r>
  <r>
    <d v="2016-10-02T00:00:00"/>
    <x v="2"/>
    <x v="9"/>
    <x v="498"/>
    <x v="18"/>
    <x v="0"/>
    <x v="3"/>
    <s v="Ibico Ibimaster 300 Manual Binding System"/>
    <n v="735.98"/>
    <n v="2"/>
    <n v="331.19"/>
  </r>
  <r>
    <d v="2016-10-02T00:00:00"/>
    <x v="2"/>
    <x v="9"/>
    <x v="498"/>
    <x v="18"/>
    <x v="0"/>
    <x v="3"/>
    <s v="Acco Pressboard Covers with Storage Hooks, 14 7/8&quot; x 11&quot;, Light Blue"/>
    <n v="34.369999999999997"/>
    <n v="7"/>
    <n v="16.84"/>
  </r>
  <r>
    <d v="2016-10-02T00:00:00"/>
    <x v="2"/>
    <x v="9"/>
    <x v="498"/>
    <x v="18"/>
    <x v="0"/>
    <x v="4"/>
    <s v="Stanley Bostitch Contemporary Electric Pencil Sharpeners"/>
    <n v="33.96"/>
    <n v="2"/>
    <n v="9.51"/>
  </r>
  <r>
    <d v="2016-10-03T00:00:00"/>
    <x v="2"/>
    <x v="9"/>
    <x v="19"/>
    <x v="0"/>
    <x v="0"/>
    <x v="10"/>
    <s v="Staple envelope"/>
    <n v="15.65"/>
    <n v="2"/>
    <n v="5.09"/>
  </r>
  <r>
    <d v="2016-10-03T00:00:00"/>
    <x v="2"/>
    <x v="9"/>
    <x v="185"/>
    <x v="20"/>
    <x v="1"/>
    <x v="5"/>
    <s v="Office Star - Contemporary Task Swivel Chair"/>
    <n v="599.29"/>
    <n v="6"/>
    <n v="93.22"/>
  </r>
  <r>
    <d v="2016-10-03T00:00:00"/>
    <x v="2"/>
    <x v="9"/>
    <x v="609"/>
    <x v="0"/>
    <x v="1"/>
    <x v="8"/>
    <s v="Eldon Expressions Desk Accessory, Wood Photo Frame, Mahogany"/>
    <n v="38.08"/>
    <n v="5"/>
    <n v="-29.51"/>
  </r>
  <r>
    <d v="2016-10-03T00:00:00"/>
    <x v="2"/>
    <x v="9"/>
    <x v="474"/>
    <x v="3"/>
    <x v="0"/>
    <x v="1"/>
    <s v="Smead Alpha-Z Color-Coded Second Alphabetical Labels and Starter Set"/>
    <n v="6.16"/>
    <n v="2"/>
    <n v="2.96"/>
  </r>
  <r>
    <d v="2016-10-03T00:00:00"/>
    <x v="2"/>
    <x v="9"/>
    <x v="474"/>
    <x v="3"/>
    <x v="1"/>
    <x v="5"/>
    <s v="Global Deluxe High-Back Manager's Chair"/>
    <n v="915.14"/>
    <n v="4"/>
    <n v="102.95"/>
  </r>
  <r>
    <d v="2016-10-03T00:00:00"/>
    <x v="2"/>
    <x v="9"/>
    <x v="474"/>
    <x v="3"/>
    <x v="0"/>
    <x v="0"/>
    <s v="Xerox 1900"/>
    <n v="8.56"/>
    <n v="2"/>
    <n v="3.85"/>
  </r>
  <r>
    <d v="2016-10-03T00:00:00"/>
    <x v="2"/>
    <x v="9"/>
    <x v="474"/>
    <x v="3"/>
    <x v="0"/>
    <x v="0"/>
    <s v="Xerox 1891"/>
    <n v="97.82"/>
    <n v="2"/>
    <n v="45.98"/>
  </r>
  <r>
    <d v="2016-10-04T00:00:00"/>
    <x v="2"/>
    <x v="9"/>
    <x v="541"/>
    <x v="0"/>
    <x v="0"/>
    <x v="10"/>
    <s v="Laser &amp; Ink Jet Business Envelopes"/>
    <n v="59.75"/>
    <n v="7"/>
    <n v="19.420000000000002"/>
  </r>
  <r>
    <d v="2016-10-04T00:00:00"/>
    <x v="2"/>
    <x v="9"/>
    <x v="108"/>
    <x v="43"/>
    <x v="0"/>
    <x v="3"/>
    <s v="Ibico Plastic Spiral Binding Combs"/>
    <n v="30.4"/>
    <n v="1"/>
    <n v="13.98"/>
  </r>
  <r>
    <d v="2016-10-04T00:00:00"/>
    <x v="2"/>
    <x v="9"/>
    <x v="108"/>
    <x v="43"/>
    <x v="2"/>
    <x v="16"/>
    <s v="Hewlett Packard LaserJet 3310 Copier"/>
    <n v="5399.91"/>
    <n v="9"/>
    <n v="2591.96"/>
  </r>
  <r>
    <d v="2016-10-04T00:00:00"/>
    <x v="2"/>
    <x v="9"/>
    <x v="108"/>
    <x v="43"/>
    <x v="0"/>
    <x v="2"/>
    <s v="Letter Size File"/>
    <n v="119.1"/>
    <n v="3"/>
    <n v="34.54"/>
  </r>
  <r>
    <d v="2016-10-04T00:00:00"/>
    <x v="2"/>
    <x v="9"/>
    <x v="7"/>
    <x v="36"/>
    <x v="1"/>
    <x v="13"/>
    <s v="Bush Andora Conference Table, Maple/Graphite Gray Finish"/>
    <n v="239.37"/>
    <n v="2"/>
    <n v="-23.94"/>
  </r>
  <r>
    <d v="2016-10-04T00:00:00"/>
    <x v="2"/>
    <x v="9"/>
    <x v="123"/>
    <x v="16"/>
    <x v="2"/>
    <x v="6"/>
    <s v="Samsung HM1900 Bluetooth Headset"/>
    <n v="52.68"/>
    <n v="3"/>
    <n v="19.760000000000002"/>
  </r>
  <r>
    <d v="2016-10-04T00:00:00"/>
    <x v="2"/>
    <x v="9"/>
    <x v="123"/>
    <x v="16"/>
    <x v="1"/>
    <x v="8"/>
    <s v="Magna Visual Magnetic Picture Hangers"/>
    <n v="11.57"/>
    <n v="3"/>
    <n v="2.6"/>
  </r>
  <r>
    <d v="2016-10-06T00:00:00"/>
    <x v="2"/>
    <x v="9"/>
    <x v="657"/>
    <x v="39"/>
    <x v="0"/>
    <x v="3"/>
    <s v="Avery Binding System Hidden Tab Executive Style Index Sets"/>
    <n v="28.85"/>
    <n v="5"/>
    <n v="14.43"/>
  </r>
  <r>
    <d v="2016-10-06T00:00:00"/>
    <x v="2"/>
    <x v="9"/>
    <x v="162"/>
    <x v="26"/>
    <x v="2"/>
    <x v="15"/>
    <s v="Zebra GK420t Direct Thermal/Thermal Transfer Printer"/>
    <n v="703.71"/>
    <n v="6"/>
    <n v="-938.28"/>
  </r>
  <r>
    <d v="2016-10-06T00:00:00"/>
    <x v="2"/>
    <x v="9"/>
    <x v="162"/>
    <x v="26"/>
    <x v="0"/>
    <x v="3"/>
    <s v="Recycled Easel Ring Binders"/>
    <n v="17.899999999999999"/>
    <n v="4"/>
    <n v="-14.92"/>
  </r>
  <r>
    <d v="2016-10-06T00:00:00"/>
    <x v="2"/>
    <x v="9"/>
    <x v="162"/>
    <x v="26"/>
    <x v="0"/>
    <x v="3"/>
    <s v="Avery Framed View Binder, EZD Ring (Locking), Navy, 1 1/2&quot;"/>
    <n v="11.98"/>
    <n v="4"/>
    <n v="-9.18"/>
  </r>
  <r>
    <d v="2016-10-06T00:00:00"/>
    <x v="2"/>
    <x v="9"/>
    <x v="162"/>
    <x v="26"/>
    <x v="2"/>
    <x v="9"/>
    <s v="Memorex 25GB 6X Branded Blu-Ray Recordable Disc, 15/Pack"/>
    <n v="67.959999999999994"/>
    <n v="5"/>
    <n v="0.85"/>
  </r>
  <r>
    <d v="2016-10-07T00:00:00"/>
    <x v="2"/>
    <x v="9"/>
    <x v="560"/>
    <x v="3"/>
    <x v="0"/>
    <x v="3"/>
    <s v="GBC Recycled VeloBinder Covers"/>
    <n v="27.26"/>
    <n v="2"/>
    <n v="8.86"/>
  </r>
  <r>
    <d v="2016-10-07T00:00:00"/>
    <x v="2"/>
    <x v="9"/>
    <x v="729"/>
    <x v="22"/>
    <x v="2"/>
    <x v="15"/>
    <s v="Okidata C331dn Printer"/>
    <n v="837.6"/>
    <n v="3"/>
    <n v="62.82"/>
  </r>
  <r>
    <d v="2016-10-07T00:00:00"/>
    <x v="2"/>
    <x v="9"/>
    <x v="204"/>
    <x v="3"/>
    <x v="0"/>
    <x v="0"/>
    <s v="Astroparche Fine Business Paper"/>
    <n v="10.56"/>
    <n v="2"/>
    <n v="5.07"/>
  </r>
  <r>
    <d v="2016-10-07T00:00:00"/>
    <x v="2"/>
    <x v="9"/>
    <x v="299"/>
    <x v="2"/>
    <x v="0"/>
    <x v="1"/>
    <s v="Avery 511"/>
    <n v="4.93"/>
    <n v="2"/>
    <n v="1.72"/>
  </r>
  <r>
    <d v="2016-10-07T00:00:00"/>
    <x v="2"/>
    <x v="9"/>
    <x v="260"/>
    <x v="22"/>
    <x v="0"/>
    <x v="7"/>
    <s v="Alliance Super-Size Bands, Assorted Sizes"/>
    <n v="93.36"/>
    <n v="12"/>
    <n v="0.93"/>
  </r>
  <r>
    <d v="2016-10-08T00:00:00"/>
    <x v="2"/>
    <x v="9"/>
    <x v="620"/>
    <x v="0"/>
    <x v="1"/>
    <x v="8"/>
    <s v="Contemporary Wood/Metal Frame"/>
    <n v="51.71"/>
    <n v="8"/>
    <n v="-32.32"/>
  </r>
  <r>
    <d v="2016-10-08T00:00:00"/>
    <x v="2"/>
    <x v="9"/>
    <x v="264"/>
    <x v="3"/>
    <x v="0"/>
    <x v="0"/>
    <s v="Xerox 1925"/>
    <n v="61.96"/>
    <n v="2"/>
    <n v="27.88"/>
  </r>
  <r>
    <d v="2016-10-08T00:00:00"/>
    <x v="2"/>
    <x v="9"/>
    <x v="725"/>
    <x v="0"/>
    <x v="0"/>
    <x v="1"/>
    <s v="Avery 50"/>
    <n v="60.14"/>
    <n v="6"/>
    <n v="20.3"/>
  </r>
  <r>
    <d v="2016-10-08T00:00:00"/>
    <x v="2"/>
    <x v="9"/>
    <x v="440"/>
    <x v="25"/>
    <x v="0"/>
    <x v="2"/>
    <s v="Fellowes Econo/Stor Drawers"/>
    <n v="387.72"/>
    <n v="5"/>
    <n v="-67.849999999999994"/>
  </r>
  <r>
    <d v="2016-10-09T00:00:00"/>
    <x v="2"/>
    <x v="9"/>
    <x v="634"/>
    <x v="10"/>
    <x v="2"/>
    <x v="6"/>
    <s v="Mediabridge Sport Armband iPhone 5s"/>
    <n v="23.98"/>
    <n v="4"/>
    <n v="-15.58"/>
  </r>
  <r>
    <d v="2016-10-09T00:00:00"/>
    <x v="2"/>
    <x v="9"/>
    <x v="457"/>
    <x v="2"/>
    <x v="0"/>
    <x v="0"/>
    <s v="Xerox 1947"/>
    <n v="19.14"/>
    <n v="4"/>
    <n v="5.98"/>
  </r>
  <r>
    <d v="2016-10-09T00:00:00"/>
    <x v="2"/>
    <x v="9"/>
    <x v="457"/>
    <x v="2"/>
    <x v="1"/>
    <x v="8"/>
    <s v="Luxo Professional Magnifying Clamp-On Fluorescent Lamps"/>
    <n v="332.83"/>
    <n v="4"/>
    <n v="-24.96"/>
  </r>
  <r>
    <d v="2016-10-09T00:00:00"/>
    <x v="2"/>
    <x v="9"/>
    <x v="713"/>
    <x v="12"/>
    <x v="0"/>
    <x v="4"/>
    <s v="Newell 310"/>
    <n v="1.41"/>
    <n v="1"/>
    <n v="0.16"/>
  </r>
  <r>
    <d v="2016-10-09T00:00:00"/>
    <x v="2"/>
    <x v="9"/>
    <x v="713"/>
    <x v="12"/>
    <x v="1"/>
    <x v="8"/>
    <s v="Tenex 46&quot; x 60&quot; Computer Anti-Static Chairmat, Rectangular Shaped"/>
    <n v="169.57"/>
    <n v="2"/>
    <s v="0"/>
  </r>
  <r>
    <d v="2016-10-10T00:00:00"/>
    <x v="2"/>
    <x v="9"/>
    <x v="732"/>
    <x v="25"/>
    <x v="0"/>
    <x v="14"/>
    <s v="Martin-Yale Premier Letter Opener"/>
    <n v="20.61"/>
    <n v="2"/>
    <n v="-4.38"/>
  </r>
  <r>
    <d v="2016-10-10T00:00:00"/>
    <x v="2"/>
    <x v="9"/>
    <x v="732"/>
    <x v="25"/>
    <x v="0"/>
    <x v="3"/>
    <s v="Presstex Flexible Ring Binders"/>
    <n v="4.0999999999999996"/>
    <n v="3"/>
    <n v="-2.73"/>
  </r>
  <r>
    <d v="2016-10-10T00:00:00"/>
    <x v="2"/>
    <x v="9"/>
    <x v="369"/>
    <x v="26"/>
    <x v="1"/>
    <x v="11"/>
    <s v="Bush Westfield Collection Bookcases, Dark Cherry Finish, Fully Assembled"/>
    <n v="90.88"/>
    <n v="3"/>
    <n v="-190.85"/>
  </r>
  <r>
    <d v="2016-10-10T00:00:00"/>
    <x v="2"/>
    <x v="9"/>
    <x v="369"/>
    <x v="26"/>
    <x v="2"/>
    <x v="6"/>
    <s v="iOttie HLCRIO102 Car Mount"/>
    <n v="15.99"/>
    <n v="1"/>
    <s v="-3"/>
  </r>
  <r>
    <d v="2016-10-10T00:00:00"/>
    <x v="2"/>
    <x v="9"/>
    <x v="369"/>
    <x v="26"/>
    <x v="1"/>
    <x v="5"/>
    <s v="Global Manager's Adjustable Task Chair, Storm"/>
    <n v="120.78"/>
    <n v="1"/>
    <n v="13.59"/>
  </r>
  <r>
    <d v="2016-10-10T00:00:00"/>
    <x v="2"/>
    <x v="9"/>
    <x v="494"/>
    <x v="0"/>
    <x v="1"/>
    <x v="8"/>
    <s v="Eldon 400 Class Desk Accessories, Black Carbon"/>
    <s v="14"/>
    <n v="4"/>
    <n v="-6.3"/>
  </r>
  <r>
    <d v="2016-10-10T00:00:00"/>
    <x v="2"/>
    <x v="9"/>
    <x v="494"/>
    <x v="0"/>
    <x v="0"/>
    <x v="3"/>
    <s v="Wilson Jones Ledger-Size, Piano-Hinge Binder, 2&quot;, Blue"/>
    <n v="16.39"/>
    <n v="2"/>
    <n v="-26.23"/>
  </r>
  <r>
    <d v="2016-10-11T00:00:00"/>
    <x v="2"/>
    <x v="9"/>
    <x v="287"/>
    <x v="1"/>
    <x v="0"/>
    <x v="4"/>
    <s v="Avery Fluorescent Highlighter Four-Color Set"/>
    <n v="5.34"/>
    <n v="2"/>
    <n v="0.67"/>
  </r>
  <r>
    <d v="2016-10-11T00:00:00"/>
    <x v="2"/>
    <x v="9"/>
    <x v="287"/>
    <x v="1"/>
    <x v="0"/>
    <x v="4"/>
    <s v="Newell 309"/>
    <n v="27.72"/>
    <n v="3"/>
    <n v="3.47"/>
  </r>
  <r>
    <d v="2016-10-13T00:00:00"/>
    <x v="2"/>
    <x v="9"/>
    <x v="164"/>
    <x v="3"/>
    <x v="0"/>
    <x v="0"/>
    <s v="Xerox 195"/>
    <n v="20.04"/>
    <n v="3"/>
    <n v="9.6199999999999992"/>
  </r>
  <r>
    <d v="2016-10-13T00:00:00"/>
    <x v="2"/>
    <x v="9"/>
    <x v="164"/>
    <x v="3"/>
    <x v="0"/>
    <x v="0"/>
    <s v="Xerox 1880"/>
    <n v="35.44"/>
    <n v="1"/>
    <n v="16.66"/>
  </r>
  <r>
    <d v="2016-10-13T00:00:00"/>
    <x v="2"/>
    <x v="9"/>
    <x v="164"/>
    <x v="3"/>
    <x v="0"/>
    <x v="4"/>
    <s v="Sanford Colorific Colored Pencils, 12/Box"/>
    <n v="11.52"/>
    <n v="4"/>
    <n v="3.46"/>
  </r>
  <r>
    <d v="2016-10-13T00:00:00"/>
    <x v="2"/>
    <x v="9"/>
    <x v="164"/>
    <x v="3"/>
    <x v="0"/>
    <x v="7"/>
    <s v="Ideal Clamps"/>
    <n v="4.0199999999999996"/>
    <n v="2"/>
    <n v="1.97"/>
  </r>
  <r>
    <d v="2016-10-13T00:00:00"/>
    <x v="2"/>
    <x v="9"/>
    <x v="164"/>
    <x v="3"/>
    <x v="0"/>
    <x v="3"/>
    <s v="GBC Wire Binding Strips"/>
    <n v="76.180000000000007"/>
    <n v="3"/>
    <n v="26.66"/>
  </r>
  <r>
    <d v="2016-10-13T00:00:00"/>
    <x v="2"/>
    <x v="9"/>
    <x v="164"/>
    <x v="3"/>
    <x v="0"/>
    <x v="14"/>
    <s v="Fiskars Softgrip Scissors"/>
    <n v="65.88"/>
    <n v="6"/>
    <n v="18.45"/>
  </r>
  <r>
    <d v="2016-10-13T00:00:00"/>
    <x v="2"/>
    <x v="9"/>
    <x v="164"/>
    <x v="3"/>
    <x v="1"/>
    <x v="8"/>
    <s v="Longer-Life Soft White Bulbs"/>
    <n v="43.12"/>
    <n v="14"/>
    <n v="20.7"/>
  </r>
  <r>
    <d v="2016-10-13T00:00:00"/>
    <x v="2"/>
    <x v="9"/>
    <x v="479"/>
    <x v="26"/>
    <x v="1"/>
    <x v="13"/>
    <s v="Hon 5100 Series Wood Tables"/>
    <n v="727.45"/>
    <n v="5"/>
    <n v="-465.57"/>
  </r>
  <r>
    <d v="2016-10-13T00:00:00"/>
    <x v="2"/>
    <x v="9"/>
    <x v="479"/>
    <x v="26"/>
    <x v="1"/>
    <x v="8"/>
    <s v="Executive Impressions 8-1/2&quot; Career Panel/Partition Cubicle Clock"/>
    <n v="24.96"/>
    <n v="3"/>
    <n v="4.37"/>
  </r>
  <r>
    <d v="2016-10-13T00:00:00"/>
    <x v="2"/>
    <x v="9"/>
    <x v="454"/>
    <x v="0"/>
    <x v="2"/>
    <x v="9"/>
    <s v="Razer Kraken PRO Over Ear PC and Music Headset"/>
    <n v="191.98"/>
    <n v="3"/>
    <s v="24"/>
  </r>
  <r>
    <d v="2016-10-13T00:00:00"/>
    <x v="2"/>
    <x v="9"/>
    <x v="454"/>
    <x v="0"/>
    <x v="0"/>
    <x v="0"/>
    <s v="Array Memo Cubes"/>
    <n v="8.2899999999999991"/>
    <n v="2"/>
    <s v="3"/>
  </r>
  <r>
    <d v="2016-10-13T00:00:00"/>
    <x v="2"/>
    <x v="9"/>
    <x v="454"/>
    <x v="0"/>
    <x v="1"/>
    <x v="8"/>
    <s v="Tenex &quot;The Solids&quot; Textured Chair Mats"/>
    <n v="139.91999999999999"/>
    <n v="5"/>
    <n v="-150.41"/>
  </r>
  <r>
    <d v="2016-10-13T00:00:00"/>
    <x v="2"/>
    <x v="9"/>
    <x v="454"/>
    <x v="0"/>
    <x v="0"/>
    <x v="4"/>
    <s v="Newell 334"/>
    <n v="15.87"/>
    <n v="1"/>
    <n v="1.19"/>
  </r>
  <r>
    <d v="2016-10-13T00:00:00"/>
    <x v="2"/>
    <x v="9"/>
    <x v="454"/>
    <x v="0"/>
    <x v="0"/>
    <x v="3"/>
    <s v="Avery Non-Stick Binders"/>
    <n v="6.29"/>
    <n v="7"/>
    <s v="-11"/>
  </r>
  <r>
    <d v="2016-10-13T00:00:00"/>
    <x v="2"/>
    <x v="9"/>
    <x v="620"/>
    <x v="20"/>
    <x v="0"/>
    <x v="4"/>
    <s v="BIC Liqua Brite Liner"/>
    <n v="34.700000000000003"/>
    <n v="5"/>
    <n v="12.49"/>
  </r>
  <r>
    <d v="2016-10-13T00:00:00"/>
    <x v="2"/>
    <x v="9"/>
    <x v="620"/>
    <x v="20"/>
    <x v="0"/>
    <x v="2"/>
    <s v="Fellowes Bases and Tops For Staxonsteel/High-Stak Systems"/>
    <n v="99.87"/>
    <n v="3"/>
    <n v="23.97"/>
  </r>
  <r>
    <d v="2016-10-13T00:00:00"/>
    <x v="2"/>
    <x v="9"/>
    <x v="620"/>
    <x v="20"/>
    <x v="0"/>
    <x v="0"/>
    <s v="Computer Printout Paper with Letter-Trim Perforations"/>
    <n v="37.94"/>
    <n v="2"/>
    <n v="18.21"/>
  </r>
  <r>
    <d v="2016-10-13T00:00:00"/>
    <x v="2"/>
    <x v="9"/>
    <x v="620"/>
    <x v="20"/>
    <x v="0"/>
    <x v="1"/>
    <s v="Avery White Multi-Purpose Labels"/>
    <n v="24.9"/>
    <n v="5"/>
    <n v="11.45"/>
  </r>
  <r>
    <d v="2016-10-13T00:00:00"/>
    <x v="2"/>
    <x v="9"/>
    <x v="620"/>
    <x v="20"/>
    <x v="1"/>
    <x v="8"/>
    <s v="Howard Miller Distant Time Traveler Alarm Clock"/>
    <n v="82.26"/>
    <n v="3"/>
    <n v="33.729999999999997"/>
  </r>
  <r>
    <d v="2016-10-14T00:00:00"/>
    <x v="2"/>
    <x v="9"/>
    <x v="85"/>
    <x v="22"/>
    <x v="2"/>
    <x v="9"/>
    <s v="WD My Passport Ultra 500GB Portable External Hard Drive"/>
    <s v="177"/>
    <n v="3"/>
    <n v="30.09"/>
  </r>
  <r>
    <d v="2016-10-14T00:00:00"/>
    <x v="2"/>
    <x v="9"/>
    <x v="180"/>
    <x v="25"/>
    <x v="1"/>
    <x v="5"/>
    <s v="SAFCO Folding Chair Trolley"/>
    <n v="102.59"/>
    <n v="1"/>
    <n v="10.26"/>
  </r>
  <r>
    <d v="2016-10-14T00:00:00"/>
    <x v="2"/>
    <x v="9"/>
    <x v="180"/>
    <x v="25"/>
    <x v="2"/>
    <x v="9"/>
    <s v="Maxell 4.7GB DVD-R"/>
    <n v="22.7"/>
    <n v="1"/>
    <n v="5.96"/>
  </r>
  <r>
    <d v="2016-10-14T00:00:00"/>
    <x v="2"/>
    <x v="9"/>
    <x v="180"/>
    <x v="25"/>
    <x v="0"/>
    <x v="0"/>
    <s v="Xerox 1944"/>
    <n v="93.02"/>
    <n v="3"/>
    <n v="33.72"/>
  </r>
  <r>
    <d v="2016-10-14T00:00:00"/>
    <x v="2"/>
    <x v="9"/>
    <x v="180"/>
    <x v="25"/>
    <x v="0"/>
    <x v="14"/>
    <s v="Staple remover"/>
    <n v="12.77"/>
    <n v="2"/>
    <n v="1.44"/>
  </r>
  <r>
    <d v="2016-10-14T00:00:00"/>
    <x v="2"/>
    <x v="9"/>
    <x v="180"/>
    <x v="25"/>
    <x v="0"/>
    <x v="10"/>
    <s v="White Business Envelopes with Contemporary Seam, Recycled White Business Envelopes"/>
    <n v="35.01"/>
    <n v="4"/>
    <n v="13.13"/>
  </r>
  <r>
    <d v="2016-10-14T00:00:00"/>
    <x v="2"/>
    <x v="9"/>
    <x v="180"/>
    <x v="25"/>
    <x v="0"/>
    <x v="0"/>
    <s v="Xerox 1916"/>
    <n v="39.15"/>
    <n v="1"/>
    <n v="14.68"/>
  </r>
  <r>
    <d v="2016-10-14T00:00:00"/>
    <x v="2"/>
    <x v="9"/>
    <x v="203"/>
    <x v="20"/>
    <x v="2"/>
    <x v="6"/>
    <s v="Motorola L703CM"/>
    <n v="1091.93"/>
    <n v="7"/>
    <n v="272.98"/>
  </r>
  <r>
    <d v="2016-10-14T00:00:00"/>
    <x v="2"/>
    <x v="9"/>
    <x v="203"/>
    <x v="20"/>
    <x v="0"/>
    <x v="0"/>
    <s v="Xerox 1908"/>
    <n v="111.96"/>
    <n v="2"/>
    <n v="54.86"/>
  </r>
  <r>
    <d v="2016-10-14T00:00:00"/>
    <x v="2"/>
    <x v="9"/>
    <x v="737"/>
    <x v="21"/>
    <x v="2"/>
    <x v="9"/>
    <s v="Plantronics CS510 - Over-the-Head monaural Wireless Headset System"/>
    <n v="1649.75"/>
    <n v="5"/>
    <n v="544.41999999999996"/>
  </r>
  <r>
    <d v="2016-10-15T00:00:00"/>
    <x v="2"/>
    <x v="9"/>
    <x v="715"/>
    <x v="27"/>
    <x v="0"/>
    <x v="0"/>
    <s v="Xerox 1982"/>
    <n v="45.68"/>
    <n v="2"/>
    <n v="21.01"/>
  </r>
  <r>
    <d v="2016-10-15T00:00:00"/>
    <x v="2"/>
    <x v="9"/>
    <x v="715"/>
    <x v="27"/>
    <x v="0"/>
    <x v="0"/>
    <s v="Xerox 1986"/>
    <n v="60.12"/>
    <n v="9"/>
    <n v="28.86"/>
  </r>
  <r>
    <d v="2016-10-15T00:00:00"/>
    <x v="2"/>
    <x v="9"/>
    <x v="715"/>
    <x v="27"/>
    <x v="0"/>
    <x v="3"/>
    <s v="Acco Data Flex Cable Posts For Top &amp; Bottom Load Binders, 6&quot; Capacity"/>
    <n v="41.72"/>
    <n v="5"/>
    <n v="13.04"/>
  </r>
  <r>
    <d v="2016-10-15T00:00:00"/>
    <x v="2"/>
    <x v="9"/>
    <x v="715"/>
    <x v="27"/>
    <x v="0"/>
    <x v="0"/>
    <s v="Recycled Desk Saver Line &quot;While You Were Out&quot; Book, 5 1/2&quot; X 4&quot;"/>
    <n v="71.599999999999994"/>
    <n v="8"/>
    <n v="32.94"/>
  </r>
  <r>
    <d v="2016-10-15T00:00:00"/>
    <x v="2"/>
    <x v="9"/>
    <x v="33"/>
    <x v="39"/>
    <x v="0"/>
    <x v="1"/>
    <s v="Avery 49"/>
    <n v="20.16"/>
    <n v="7"/>
    <n v="9.8800000000000008"/>
  </r>
  <r>
    <d v="2016-10-15T00:00:00"/>
    <x v="2"/>
    <x v="9"/>
    <x v="33"/>
    <x v="39"/>
    <x v="0"/>
    <x v="1"/>
    <s v="Avery 508"/>
    <n v="29.46"/>
    <n v="6"/>
    <n v="14.44"/>
  </r>
  <r>
    <d v="2016-10-15T00:00:00"/>
    <x v="2"/>
    <x v="9"/>
    <x v="33"/>
    <x v="39"/>
    <x v="0"/>
    <x v="12"/>
    <s v="Hoover Upright Vacuum With Dirt Cup"/>
    <n v="868.59"/>
    <n v="3"/>
    <n v="251.89"/>
  </r>
  <r>
    <d v="2016-10-15T00:00:00"/>
    <x v="2"/>
    <x v="9"/>
    <x v="33"/>
    <x v="39"/>
    <x v="0"/>
    <x v="0"/>
    <s v="Xerox 1999"/>
    <n v="12.96"/>
    <n v="2"/>
    <n v="6.22"/>
  </r>
  <r>
    <d v="2016-10-15T00:00:00"/>
    <x v="2"/>
    <x v="9"/>
    <x v="33"/>
    <x v="39"/>
    <x v="2"/>
    <x v="6"/>
    <s v="Samsung Replacement EH64AVFWE Premium Headset"/>
    <n v="5.5"/>
    <n v="1"/>
    <n v="1.38"/>
  </r>
  <r>
    <d v="2016-10-15T00:00:00"/>
    <x v="2"/>
    <x v="9"/>
    <x v="33"/>
    <x v="39"/>
    <x v="0"/>
    <x v="3"/>
    <s v="Ibico Plastic Spiral Binding Combs"/>
    <n v="121.6"/>
    <n v="4"/>
    <n v="55.94"/>
  </r>
  <r>
    <d v="2016-10-15T00:00:00"/>
    <x v="2"/>
    <x v="9"/>
    <x v="87"/>
    <x v="6"/>
    <x v="0"/>
    <x v="3"/>
    <s v="GBC Twin Loop Wire Binding Elements"/>
    <n v="232.96"/>
    <n v="7"/>
    <n v="116.48"/>
  </r>
  <r>
    <d v="2016-10-15T00:00:00"/>
    <x v="2"/>
    <x v="9"/>
    <x v="87"/>
    <x v="6"/>
    <x v="0"/>
    <x v="10"/>
    <s v="#10 Self-Seal White Envelopes"/>
    <n v="66.540000000000006"/>
    <n v="6"/>
    <n v="32.6"/>
  </r>
  <r>
    <d v="2016-10-15T00:00:00"/>
    <x v="2"/>
    <x v="9"/>
    <x v="87"/>
    <x v="6"/>
    <x v="0"/>
    <x v="12"/>
    <s v="Holmes Odor Grabber"/>
    <n v="43.26"/>
    <n v="3"/>
    <n v="14.28"/>
  </r>
  <r>
    <d v="2016-10-16T00:00:00"/>
    <x v="2"/>
    <x v="9"/>
    <x v="555"/>
    <x v="20"/>
    <x v="1"/>
    <x v="13"/>
    <s v="Chromcraft Rectangular Conference Tables"/>
    <n v="142.18"/>
    <n v="1"/>
    <n v="-37.92"/>
  </r>
  <r>
    <d v="2016-10-17T00:00:00"/>
    <x v="2"/>
    <x v="9"/>
    <x v="646"/>
    <x v="3"/>
    <x v="0"/>
    <x v="3"/>
    <s v="Avery Durable Plastic 1&quot; Binders"/>
    <n v="18.16"/>
    <n v="5"/>
    <n v="6.58"/>
  </r>
  <r>
    <d v="2016-10-17T00:00:00"/>
    <x v="2"/>
    <x v="9"/>
    <x v="588"/>
    <x v="3"/>
    <x v="1"/>
    <x v="11"/>
    <s v="Safco Value Mate Steel Bookcase, Baked Enamel Finish on Steel, Black"/>
    <n v="120.67"/>
    <n v="2"/>
    <n v="21.29"/>
  </r>
  <r>
    <d v="2016-10-17T00:00:00"/>
    <x v="2"/>
    <x v="9"/>
    <x v="658"/>
    <x v="24"/>
    <x v="2"/>
    <x v="6"/>
    <s v="Panasonic KX-TG9541B DECT 6.0 Digital 2-Line Expandable Cordless Phone With Digital Answering System"/>
    <n v="449.97"/>
    <n v="3"/>
    <n v="220.49"/>
  </r>
  <r>
    <d v="2016-10-17T00:00:00"/>
    <x v="2"/>
    <x v="9"/>
    <x v="658"/>
    <x v="24"/>
    <x v="0"/>
    <x v="12"/>
    <s v="Honeywell Enviracaire Portable HEPA Air Cleaner for 16' x 20' Room"/>
    <n v="1927.59"/>
    <n v="7"/>
    <n v="751.76"/>
  </r>
  <r>
    <d v="2016-10-17T00:00:00"/>
    <x v="2"/>
    <x v="9"/>
    <x v="245"/>
    <x v="23"/>
    <x v="1"/>
    <x v="11"/>
    <s v="O'Sullivan Living Dimensions 2-Shelf Bookcases"/>
    <n v="120.98"/>
    <n v="1"/>
    <n v="12.1"/>
  </r>
  <r>
    <d v="2016-10-17T00:00:00"/>
    <x v="2"/>
    <x v="9"/>
    <x v="245"/>
    <x v="23"/>
    <x v="0"/>
    <x v="3"/>
    <s v="GBC ProClick 150 Presentation Binding System"/>
    <n v="315.98"/>
    <n v="1"/>
    <n v="148.51"/>
  </r>
  <r>
    <d v="2016-10-18T00:00:00"/>
    <x v="2"/>
    <x v="9"/>
    <x v="287"/>
    <x v="12"/>
    <x v="1"/>
    <x v="5"/>
    <s v="Global Deluxe Steno Chair"/>
    <n v="307.92"/>
    <n v="5"/>
    <n v="-34.64"/>
  </r>
  <r>
    <d v="2016-10-20T00:00:00"/>
    <x v="2"/>
    <x v="9"/>
    <x v="321"/>
    <x v="10"/>
    <x v="0"/>
    <x v="4"/>
    <s v="Premium Writing Pencils, Soft, #2 by Central Association for the Blind"/>
    <n v="7.15"/>
    <n v="3"/>
    <n v="0.72"/>
  </r>
  <r>
    <d v="2016-10-20T00:00:00"/>
    <x v="2"/>
    <x v="9"/>
    <x v="250"/>
    <x v="0"/>
    <x v="0"/>
    <x v="0"/>
    <s v="Black Print Carbonless Snap-Off Rapid Letter, 8 1/2&quot; x 7&quot;"/>
    <n v="51.02"/>
    <n v="7"/>
    <n v="15.94"/>
  </r>
  <r>
    <d v="2016-10-20T00:00:00"/>
    <x v="2"/>
    <x v="9"/>
    <x v="250"/>
    <x v="0"/>
    <x v="0"/>
    <x v="7"/>
    <s v="Staples"/>
    <n v="25.25"/>
    <n v="4"/>
    <n v="7.89"/>
  </r>
  <r>
    <d v="2016-10-20T00:00:00"/>
    <x v="2"/>
    <x v="9"/>
    <x v="250"/>
    <x v="0"/>
    <x v="1"/>
    <x v="5"/>
    <s v="Office Star - Ergonomically Designed Knee Chair"/>
    <n v="56.69"/>
    <n v="1"/>
    <n v="-14.58"/>
  </r>
  <r>
    <d v="2016-10-20T00:00:00"/>
    <x v="2"/>
    <x v="9"/>
    <x v="55"/>
    <x v="14"/>
    <x v="2"/>
    <x v="6"/>
    <s v="iKross Bluetooth Portable Keyboard + Cell Phone Stand Holder + Brush for Apple iPhone 5S 5C 5, 4S 4"/>
    <n v="125.7"/>
    <n v="6"/>
    <n v="35.200000000000003"/>
  </r>
  <r>
    <d v="2016-10-20T00:00:00"/>
    <x v="2"/>
    <x v="9"/>
    <x v="55"/>
    <x v="14"/>
    <x v="2"/>
    <x v="6"/>
    <s v="Pyle PMP37LED"/>
    <n v="191.98"/>
    <n v="2"/>
    <n v="51.83"/>
  </r>
  <r>
    <d v="2016-10-20T00:00:00"/>
    <x v="2"/>
    <x v="9"/>
    <x v="55"/>
    <x v="14"/>
    <x v="0"/>
    <x v="2"/>
    <s v="Woodgrain Magazine Files by Perma"/>
    <n v="20.86"/>
    <n v="7"/>
    <n v="1.46"/>
  </r>
  <r>
    <d v="2016-10-20T00:00:00"/>
    <x v="2"/>
    <x v="9"/>
    <x v="597"/>
    <x v="3"/>
    <x v="0"/>
    <x v="3"/>
    <s v="Fellowes Twister Kit, Gray/Clear, 3/pkg"/>
    <n v="19.3"/>
    <n v="3"/>
    <n v="6.03"/>
  </r>
  <r>
    <d v="2016-10-20T00:00:00"/>
    <x v="2"/>
    <x v="9"/>
    <x v="607"/>
    <x v="6"/>
    <x v="1"/>
    <x v="8"/>
    <s v="Aluminum Document Frame"/>
    <n v="61.1"/>
    <n v="5"/>
    <n v="18.329999999999998"/>
  </r>
  <r>
    <d v="2016-10-20T00:00:00"/>
    <x v="2"/>
    <x v="9"/>
    <x v="168"/>
    <x v="3"/>
    <x v="1"/>
    <x v="5"/>
    <s v="Hon Every-Day Chair Series Swivel Task Chairs"/>
    <n v="387.14"/>
    <n v="4"/>
    <n v="4.84"/>
  </r>
  <r>
    <d v="2016-10-21T00:00:00"/>
    <x v="2"/>
    <x v="9"/>
    <x v="521"/>
    <x v="37"/>
    <x v="0"/>
    <x v="3"/>
    <s v="Wilson Jones Snap Scratch Pad Binder Tool for Ring Binders"/>
    <n v="23.2"/>
    <n v="4"/>
    <n v="10.44"/>
  </r>
  <r>
    <d v="2016-10-21T00:00:00"/>
    <x v="2"/>
    <x v="9"/>
    <x v="521"/>
    <x v="37"/>
    <x v="0"/>
    <x v="14"/>
    <s v="Staple remover"/>
    <n v="7.36"/>
    <n v="2"/>
    <n v="0.15"/>
  </r>
  <r>
    <d v="2016-10-21T00:00:00"/>
    <x v="2"/>
    <x v="9"/>
    <x v="521"/>
    <x v="37"/>
    <x v="0"/>
    <x v="2"/>
    <s v="Pizazz Global Quick File"/>
    <n v="104.79"/>
    <n v="7"/>
    <n v="29.34"/>
  </r>
  <r>
    <d v="2016-10-21T00:00:00"/>
    <x v="2"/>
    <x v="9"/>
    <x v="521"/>
    <x v="37"/>
    <x v="1"/>
    <x v="11"/>
    <s v="Atlantic Metals Mobile 3-Shelf Bookcases, Custom Colors"/>
    <n v="1043.92"/>
    <n v="4"/>
    <n v="271.42"/>
  </r>
  <r>
    <d v="2016-10-21T00:00:00"/>
    <x v="2"/>
    <x v="9"/>
    <x v="685"/>
    <x v="3"/>
    <x v="0"/>
    <x v="0"/>
    <s v="Rediform Wirebound &quot;Phone Memo&quot; Message Book, 11 x 5-3/4"/>
    <n v="22.92"/>
    <n v="3"/>
    <n v="11.23"/>
  </r>
  <r>
    <d v="2016-10-21T00:00:00"/>
    <x v="2"/>
    <x v="9"/>
    <x v="264"/>
    <x v="3"/>
    <x v="0"/>
    <x v="2"/>
    <s v="Belkin 19&quot; Vented Equipment Shelf, Black"/>
    <n v="154.44"/>
    <n v="3"/>
    <n v="1.54"/>
  </r>
  <r>
    <d v="2016-10-21T00:00:00"/>
    <x v="2"/>
    <x v="9"/>
    <x v="168"/>
    <x v="7"/>
    <x v="0"/>
    <x v="3"/>
    <s v="Avery Reinforcements for Hole-Punch Pages"/>
    <n v="7.92"/>
    <n v="4"/>
    <n v="3.56"/>
  </r>
  <r>
    <d v="2016-10-21T00:00:00"/>
    <x v="2"/>
    <x v="9"/>
    <x v="773"/>
    <x v="36"/>
    <x v="2"/>
    <x v="9"/>
    <s v="Logitech Desktop MK120 Mouse and keyboard Combo"/>
    <n v="98.16"/>
    <n v="6"/>
    <n v="9.82"/>
  </r>
  <r>
    <d v="2016-10-21T00:00:00"/>
    <x v="2"/>
    <x v="9"/>
    <x v="743"/>
    <x v="10"/>
    <x v="2"/>
    <x v="6"/>
    <s v="Panasonic KX TS208W Corded phone"/>
    <n v="235.15"/>
    <n v="8"/>
    <n v="-47.03"/>
  </r>
  <r>
    <d v="2016-10-21T00:00:00"/>
    <x v="2"/>
    <x v="9"/>
    <x v="197"/>
    <x v="10"/>
    <x v="1"/>
    <x v="13"/>
    <s v="Chromcraft Bull-Nose Wood 48&quot; x 96&quot; Rectangular Conference Tables"/>
    <n v="661.18"/>
    <n v="2"/>
    <n v="-231.41"/>
  </r>
  <r>
    <d v="2016-10-21T00:00:00"/>
    <x v="2"/>
    <x v="9"/>
    <x v="285"/>
    <x v="17"/>
    <x v="0"/>
    <x v="4"/>
    <s v="Panasonic KP-150 Electric Pencil Sharpener"/>
    <n v="113.22"/>
    <n v="3"/>
    <n v="29.44"/>
  </r>
  <r>
    <d v="2016-10-21T00:00:00"/>
    <x v="2"/>
    <x v="9"/>
    <x v="285"/>
    <x v="17"/>
    <x v="0"/>
    <x v="0"/>
    <s v="Xerox 193"/>
    <n v="35.880000000000003"/>
    <n v="6"/>
    <n v="17.579999999999998"/>
  </r>
  <r>
    <d v="2016-10-21T00:00:00"/>
    <x v="2"/>
    <x v="9"/>
    <x v="285"/>
    <x v="17"/>
    <x v="0"/>
    <x v="3"/>
    <s v="Ibico EPK-21 Electric Binding System"/>
    <n v="4535.9799999999996"/>
    <n v="3"/>
    <n v="1644.29"/>
  </r>
  <r>
    <d v="2016-10-21T00:00:00"/>
    <x v="2"/>
    <x v="9"/>
    <x v="60"/>
    <x v="15"/>
    <x v="0"/>
    <x v="2"/>
    <s v="Tenex Personal Filing Tote With Secure Closure Lid, Black/Frost"/>
    <n v="111.67"/>
    <n v="9"/>
    <n v="6.98"/>
  </r>
  <r>
    <d v="2016-10-21T00:00:00"/>
    <x v="2"/>
    <x v="9"/>
    <x v="453"/>
    <x v="0"/>
    <x v="2"/>
    <x v="9"/>
    <s v="SanDisk Ultra 32 GB MicroSDHC Class 10 Memory Card"/>
    <n v="106.08"/>
    <n v="6"/>
    <n v="-9.2799999999999994"/>
  </r>
  <r>
    <d v="2016-10-21T00:00:00"/>
    <x v="2"/>
    <x v="9"/>
    <x v="246"/>
    <x v="3"/>
    <x v="1"/>
    <x v="5"/>
    <s v="Office Star Flex Back Scooter Chair with Aluminum Finish Frame"/>
    <n v="242.14"/>
    <n v="3"/>
    <n v="12.11"/>
  </r>
  <r>
    <d v="2016-10-21T00:00:00"/>
    <x v="2"/>
    <x v="9"/>
    <x v="246"/>
    <x v="3"/>
    <x v="0"/>
    <x v="4"/>
    <s v="Newell Chalk Holder"/>
    <n v="12.39"/>
    <n v="3"/>
    <n v="5.7"/>
  </r>
  <r>
    <d v="2016-10-21T00:00:00"/>
    <x v="2"/>
    <x v="9"/>
    <x v="246"/>
    <x v="3"/>
    <x v="1"/>
    <x v="8"/>
    <s v="Eldon Expressions Wood and Plastic Desk Accessories, Oak"/>
    <n v="19.96"/>
    <n v="2"/>
    <n v="5.59"/>
  </r>
  <r>
    <d v="2016-10-21T00:00:00"/>
    <x v="2"/>
    <x v="9"/>
    <x v="246"/>
    <x v="3"/>
    <x v="0"/>
    <x v="2"/>
    <s v="SAFCO Boltless Steel Shelving"/>
    <n v="340.92"/>
    <n v="3"/>
    <n v="3.41"/>
  </r>
  <r>
    <d v="2016-10-21T00:00:00"/>
    <x v="2"/>
    <x v="9"/>
    <x v="64"/>
    <x v="16"/>
    <x v="1"/>
    <x v="8"/>
    <s v="Seth Thomas 14&quot; Day/Date Wall Clock"/>
    <n v="45.57"/>
    <n v="2"/>
    <n v="9.68"/>
  </r>
  <r>
    <d v="2016-10-21T00:00:00"/>
    <x v="2"/>
    <x v="9"/>
    <x v="64"/>
    <x v="16"/>
    <x v="0"/>
    <x v="3"/>
    <s v="GBC Personal VeloBind Strips"/>
    <n v="28.75"/>
    <n v="8"/>
    <n v="-21.08"/>
  </r>
  <r>
    <d v="2016-10-22T00:00:00"/>
    <x v="2"/>
    <x v="9"/>
    <x v="725"/>
    <x v="14"/>
    <x v="1"/>
    <x v="8"/>
    <s v="Eldon 200 Class Desk Accessories"/>
    <n v="31.4"/>
    <n v="5"/>
    <n v="10.050000000000001"/>
  </r>
  <r>
    <d v="2016-10-22T00:00:00"/>
    <x v="2"/>
    <x v="9"/>
    <x v="34"/>
    <x v="6"/>
    <x v="1"/>
    <x v="8"/>
    <s v="Eldon Expressions Wood and Plastic Desk Accessories, Oak"/>
    <n v="39.92"/>
    <n v="4"/>
    <n v="11.18"/>
  </r>
  <r>
    <d v="2016-10-22T00:00:00"/>
    <x v="2"/>
    <x v="9"/>
    <x v="493"/>
    <x v="22"/>
    <x v="0"/>
    <x v="0"/>
    <s v="Xerox 1986"/>
    <n v="6.68"/>
    <n v="1"/>
    <n v="3.21"/>
  </r>
  <r>
    <d v="2016-10-22T00:00:00"/>
    <x v="2"/>
    <x v="9"/>
    <x v="493"/>
    <x v="22"/>
    <x v="0"/>
    <x v="4"/>
    <s v="Prang Drawing Pencil Set"/>
    <n v="8.34"/>
    <n v="3"/>
    <n v="2.25"/>
  </r>
  <r>
    <d v="2016-10-22T00:00:00"/>
    <x v="2"/>
    <x v="9"/>
    <x v="493"/>
    <x v="22"/>
    <x v="1"/>
    <x v="8"/>
    <s v="Linden 12&quot; Wall Clock With Oak Frame"/>
    <n v="101.94"/>
    <n v="3"/>
    <n v="30.58"/>
  </r>
  <r>
    <d v="2016-10-23T00:00:00"/>
    <x v="2"/>
    <x v="9"/>
    <x v="50"/>
    <x v="20"/>
    <x v="0"/>
    <x v="0"/>
    <s v="Snap-A-Way Black Print Carbonless Ruled Speed Letter, Triplicate"/>
    <n v="379.4"/>
    <n v="10"/>
    <n v="178.32"/>
  </r>
  <r>
    <d v="2016-10-23T00:00:00"/>
    <x v="2"/>
    <x v="9"/>
    <x v="252"/>
    <x v="1"/>
    <x v="1"/>
    <x v="8"/>
    <s v="DAX Cubicle Frames - 8x10"/>
    <n v="16.16"/>
    <n v="7"/>
    <n v="-12.12"/>
  </r>
  <r>
    <d v="2016-10-23T00:00:00"/>
    <x v="2"/>
    <x v="9"/>
    <x v="252"/>
    <x v="1"/>
    <x v="0"/>
    <x v="0"/>
    <s v="Xerox 1929"/>
    <n v="54.82"/>
    <n v="3"/>
    <n v="17.82"/>
  </r>
  <r>
    <d v="2016-10-23T00:00:00"/>
    <x v="2"/>
    <x v="9"/>
    <x v="314"/>
    <x v="22"/>
    <x v="0"/>
    <x v="7"/>
    <s v="Advantus SlideClip Paper Clips"/>
    <n v="17.05"/>
    <n v="5"/>
    <n v="8.18"/>
  </r>
  <r>
    <d v="2016-10-24T00:00:00"/>
    <x v="2"/>
    <x v="9"/>
    <x v="197"/>
    <x v="3"/>
    <x v="2"/>
    <x v="9"/>
    <s v="Micro Innovations USB RF Wireless Keyboard with Mouse"/>
    <s v="100"/>
    <n v="4"/>
    <s v="21"/>
  </r>
  <r>
    <d v="2016-10-24T00:00:00"/>
    <x v="2"/>
    <x v="9"/>
    <x v="197"/>
    <x v="3"/>
    <x v="2"/>
    <x v="9"/>
    <s v="Logitech VX Revolution Cordless Laser Mouse for Notebooks (Black)"/>
    <n v="359.98"/>
    <n v="2"/>
    <n v="21.6"/>
  </r>
  <r>
    <d v="2016-10-24T00:00:00"/>
    <x v="2"/>
    <x v="9"/>
    <x v="651"/>
    <x v="15"/>
    <x v="2"/>
    <x v="6"/>
    <s v="Apple iPhone 5C"/>
    <n v="239.98"/>
    <n v="3"/>
    <s v="18"/>
  </r>
  <r>
    <d v="2016-10-24T00:00:00"/>
    <x v="2"/>
    <x v="9"/>
    <x v="331"/>
    <x v="3"/>
    <x v="2"/>
    <x v="9"/>
    <s v="Razer Tiamat Over Ear 7.1 Surround Sound PC Gaming Headset"/>
    <n v="199.99"/>
    <n v="1"/>
    <s v="86"/>
  </r>
  <r>
    <d v="2016-10-24T00:00:00"/>
    <x v="2"/>
    <x v="9"/>
    <x v="359"/>
    <x v="0"/>
    <x v="0"/>
    <x v="0"/>
    <s v="Eureka Recycled Copy Paper 8 1/2&quot; x 11&quot;, Ream"/>
    <n v="15.55"/>
    <n v="3"/>
    <n v="5.44"/>
  </r>
  <r>
    <d v="2016-10-24T00:00:00"/>
    <x v="2"/>
    <x v="9"/>
    <x v="341"/>
    <x v="3"/>
    <x v="2"/>
    <x v="9"/>
    <s v="NETGEAR N750 Dual Band Wi-Fi Gigabit Router"/>
    <s v="450"/>
    <n v="5"/>
    <s v="162"/>
  </r>
  <r>
    <d v="2016-10-25T00:00:00"/>
    <x v="2"/>
    <x v="9"/>
    <x v="65"/>
    <x v="16"/>
    <x v="2"/>
    <x v="6"/>
    <s v="Panasonic KX-TG9471B"/>
    <n v="783.96"/>
    <n v="5"/>
    <n v="78.400000000000006"/>
  </r>
  <r>
    <d v="2016-10-27T00:00:00"/>
    <x v="2"/>
    <x v="9"/>
    <x v="617"/>
    <x v="20"/>
    <x v="1"/>
    <x v="8"/>
    <s v="Electrix 20W Halogen Replacement Bulb for Zoom-In Desk Lamp"/>
    <n v="40.200000000000003"/>
    <n v="3"/>
    <n v="19.3"/>
  </r>
  <r>
    <d v="2016-10-27T00:00:00"/>
    <x v="2"/>
    <x v="9"/>
    <x v="244"/>
    <x v="3"/>
    <x v="0"/>
    <x v="12"/>
    <s v="Staple holder"/>
    <n v="43.92"/>
    <n v="4"/>
    <n v="11.86"/>
  </r>
  <r>
    <d v="2016-10-27T00:00:00"/>
    <x v="2"/>
    <x v="9"/>
    <x v="244"/>
    <x v="3"/>
    <x v="0"/>
    <x v="3"/>
    <s v="Acco Data Flex Cable Posts For Top &amp; Bottom Load Binders, 6&quot; Capacity"/>
    <n v="25.03"/>
    <n v="3"/>
    <n v="7.82"/>
  </r>
  <r>
    <d v="2016-10-27T00:00:00"/>
    <x v="2"/>
    <x v="9"/>
    <x v="346"/>
    <x v="6"/>
    <x v="1"/>
    <x v="5"/>
    <s v="Global Executive Mid-Back Manager's Chair"/>
    <n v="290.98"/>
    <n v="1"/>
    <n v="75.650000000000006"/>
  </r>
  <r>
    <d v="2016-10-27T00:00:00"/>
    <x v="2"/>
    <x v="9"/>
    <x v="205"/>
    <x v="3"/>
    <x v="0"/>
    <x v="3"/>
    <s v="Avery Legal 4-Ring Binder"/>
    <n v="67.14"/>
    <n v="4"/>
    <n v="25.18"/>
  </r>
  <r>
    <d v="2016-10-27T00:00:00"/>
    <x v="2"/>
    <x v="9"/>
    <x v="346"/>
    <x v="20"/>
    <x v="1"/>
    <x v="5"/>
    <s v="Metal Folding Chairs, Beige, 4/Carton"/>
    <n v="427.64"/>
    <n v="14"/>
    <n v="80.78"/>
  </r>
  <r>
    <d v="2016-10-27T00:00:00"/>
    <x v="2"/>
    <x v="9"/>
    <x v="346"/>
    <x v="20"/>
    <x v="0"/>
    <x v="7"/>
    <s v="Advantus Push Pins, Aluminum Head"/>
    <n v="40.67"/>
    <n v="7"/>
    <n v="12.61"/>
  </r>
  <r>
    <d v="2016-10-27T00:00:00"/>
    <x v="2"/>
    <x v="9"/>
    <x v="346"/>
    <x v="20"/>
    <x v="0"/>
    <x v="2"/>
    <s v="Rogers Profile Extra Capacity Storage Tub"/>
    <n v="33.479999999999997"/>
    <n v="2"/>
    <n v="1.34"/>
  </r>
  <r>
    <d v="2016-10-27T00:00:00"/>
    <x v="2"/>
    <x v="9"/>
    <x v="346"/>
    <x v="20"/>
    <x v="0"/>
    <x v="3"/>
    <s v="Prestige Round Ring Binders"/>
    <n v="9.73"/>
    <n v="2"/>
    <n v="3.28"/>
  </r>
  <r>
    <d v="2016-10-28T00:00:00"/>
    <x v="2"/>
    <x v="9"/>
    <x v="657"/>
    <x v="3"/>
    <x v="0"/>
    <x v="2"/>
    <s v="Personal Filing Tote with Lid, Black/Gray"/>
    <n v="93.06"/>
    <n v="6"/>
    <n v="26.06"/>
  </r>
  <r>
    <d v="2016-10-28T00:00:00"/>
    <x v="2"/>
    <x v="9"/>
    <x v="657"/>
    <x v="3"/>
    <x v="2"/>
    <x v="6"/>
    <s v="Adtran 1202752G1"/>
    <n v="302.38"/>
    <n v="3"/>
    <n v="22.68"/>
  </r>
  <r>
    <d v="2016-10-28T00:00:00"/>
    <x v="2"/>
    <x v="9"/>
    <x v="104"/>
    <x v="23"/>
    <x v="0"/>
    <x v="0"/>
    <s v="Xerox 223"/>
    <n v="32.4"/>
    <n v="5"/>
    <n v="15.55"/>
  </r>
  <r>
    <d v="2016-10-28T00:00:00"/>
    <x v="2"/>
    <x v="9"/>
    <x v="104"/>
    <x v="23"/>
    <x v="0"/>
    <x v="2"/>
    <s v="Tennsco Stur-D-Stor Boltless Shelving, 5 Shelves, 24&quot; Deep, Sand"/>
    <n v="1082.48"/>
    <n v="8"/>
    <n v="10.82"/>
  </r>
  <r>
    <d v="2016-10-28T00:00:00"/>
    <x v="2"/>
    <x v="9"/>
    <x v="104"/>
    <x v="23"/>
    <x v="0"/>
    <x v="0"/>
    <s v="Xerox 1939"/>
    <n v="56.91"/>
    <n v="3"/>
    <n v="27.32"/>
  </r>
  <r>
    <d v="2016-10-28T00:00:00"/>
    <x v="2"/>
    <x v="9"/>
    <x v="104"/>
    <x v="23"/>
    <x v="1"/>
    <x v="8"/>
    <s v="Floodlight Indoor Halogen Bulbs, 1 Bulb per Pack, 60 Watts"/>
    <n v="77.599999999999994"/>
    <n v="4"/>
    <n v="38.020000000000003"/>
  </r>
  <r>
    <d v="2016-10-28T00:00:00"/>
    <x v="2"/>
    <x v="9"/>
    <x v="104"/>
    <x v="23"/>
    <x v="0"/>
    <x v="3"/>
    <s v="Avery Premier Heavy-Duty Binder with Round Locking Rings"/>
    <n v="14.28"/>
    <n v="1"/>
    <n v="6.57"/>
  </r>
  <r>
    <d v="2016-10-28T00:00:00"/>
    <x v="2"/>
    <x v="9"/>
    <x v="756"/>
    <x v="3"/>
    <x v="0"/>
    <x v="0"/>
    <s v="Southworth Structures Collection"/>
    <n v="50.96"/>
    <n v="7"/>
    <n v="25.48"/>
  </r>
  <r>
    <d v="2016-10-28T00:00:00"/>
    <x v="2"/>
    <x v="9"/>
    <x v="756"/>
    <x v="3"/>
    <x v="0"/>
    <x v="3"/>
    <s v="Square Ring Data Binders, Rigid 75 Pt. Covers, 11&quot; x 14-7/8&quot;"/>
    <n v="49.54"/>
    <n v="3"/>
    <n v="17.34"/>
  </r>
  <r>
    <d v="2016-10-28T00:00:00"/>
    <x v="2"/>
    <x v="9"/>
    <x v="190"/>
    <x v="16"/>
    <x v="1"/>
    <x v="8"/>
    <s v="24-Hour Round Wall Clock"/>
    <n v="47.95"/>
    <n v="3"/>
    <n v="13.79"/>
  </r>
  <r>
    <d v="2016-10-28T00:00:00"/>
    <x v="2"/>
    <x v="9"/>
    <x v="190"/>
    <x v="16"/>
    <x v="0"/>
    <x v="3"/>
    <s v="Large Capacity Hanging Post Binders"/>
    <n v="37.43"/>
    <n v="5"/>
    <n v="-29.94"/>
  </r>
  <r>
    <d v="2016-10-28T00:00:00"/>
    <x v="2"/>
    <x v="9"/>
    <x v="190"/>
    <x v="16"/>
    <x v="1"/>
    <x v="8"/>
    <s v="Eldon Radial Chair Mat for Low to Medium Pile Carpets"/>
    <n v="63.97"/>
    <n v="2"/>
    <s v="0"/>
  </r>
  <r>
    <d v="2016-10-28T00:00:00"/>
    <x v="2"/>
    <x v="9"/>
    <x v="190"/>
    <x v="16"/>
    <x v="1"/>
    <x v="8"/>
    <s v="Howard Miller 13-1/2&quot; Diameter Rosebrook Wall Clock"/>
    <n v="165.05"/>
    <n v="3"/>
    <n v="41.26"/>
  </r>
  <r>
    <d v="2016-10-28T00:00:00"/>
    <x v="2"/>
    <x v="9"/>
    <x v="436"/>
    <x v="25"/>
    <x v="0"/>
    <x v="3"/>
    <s v="XtraLife ClearVue Slant-D Ring Binder, White, 3&quot;"/>
    <n v="17.62"/>
    <n v="4"/>
    <n v="-14.09"/>
  </r>
  <r>
    <d v="2016-10-28T00:00:00"/>
    <x v="2"/>
    <x v="9"/>
    <x v="287"/>
    <x v="16"/>
    <x v="0"/>
    <x v="3"/>
    <s v="Canvas Sectional Post Binders"/>
    <n v="38.19"/>
    <n v="5"/>
    <n v="-26.73"/>
  </r>
  <r>
    <d v="2016-10-28T00:00:00"/>
    <x v="2"/>
    <x v="9"/>
    <x v="268"/>
    <x v="20"/>
    <x v="0"/>
    <x v="4"/>
    <s v="BIC Brite Liner Highlighters"/>
    <n v="12.42"/>
    <n v="3"/>
    <n v="5.22"/>
  </r>
  <r>
    <d v="2016-10-28T00:00:00"/>
    <x v="2"/>
    <x v="9"/>
    <x v="668"/>
    <x v="20"/>
    <x v="1"/>
    <x v="8"/>
    <s v="Tenex Chairmat w/ Average Lip, 45&quot; x 53&quot;"/>
    <n v="756.8"/>
    <n v="5"/>
    <n v="75.680000000000007"/>
  </r>
  <r>
    <d v="2016-10-29T00:00:00"/>
    <x v="2"/>
    <x v="9"/>
    <x v="140"/>
    <x v="23"/>
    <x v="0"/>
    <x v="2"/>
    <s v="Rogers Jumbo File, Granite"/>
    <n v="40.74"/>
    <n v="3"/>
    <n v="0.41"/>
  </r>
  <r>
    <d v="2016-10-29T00:00:00"/>
    <x v="2"/>
    <x v="9"/>
    <x v="140"/>
    <x v="23"/>
    <x v="0"/>
    <x v="12"/>
    <s v="Commercial WindTunnel Clean Air Upright Vacuum, Replacement Belts, Filtration Bags"/>
    <n v="11.67"/>
    <n v="3"/>
    <n v="3.03"/>
  </r>
  <r>
    <d v="2016-10-29T00:00:00"/>
    <x v="2"/>
    <x v="9"/>
    <x v="682"/>
    <x v="14"/>
    <x v="1"/>
    <x v="8"/>
    <s v="Electrix 20W Halogen Replacement Bulb for Zoom-In Desk Lamp"/>
    <s v="67"/>
    <n v="5"/>
    <n v="32.159999999999997"/>
  </r>
  <r>
    <d v="2016-10-29T00:00:00"/>
    <x v="2"/>
    <x v="9"/>
    <x v="564"/>
    <x v="3"/>
    <x v="0"/>
    <x v="3"/>
    <s v="XtraLife ClearVue Slant-D Ring Binder, White, 3&quot;"/>
    <n v="11.74"/>
    <n v="1"/>
    <n v="3.82"/>
  </r>
  <r>
    <d v="2016-10-30T00:00:00"/>
    <x v="2"/>
    <x v="9"/>
    <x v="80"/>
    <x v="14"/>
    <x v="0"/>
    <x v="4"/>
    <s v="Newell 312"/>
    <n v="11.68"/>
    <n v="2"/>
    <n v="3.5"/>
  </r>
  <r>
    <d v="2016-10-30T00:00:00"/>
    <x v="2"/>
    <x v="9"/>
    <x v="150"/>
    <x v="20"/>
    <x v="0"/>
    <x v="3"/>
    <s v="GBC Personal VeloBind Strips"/>
    <n v="28.75"/>
    <n v="3"/>
    <n v="10.06"/>
  </r>
  <r>
    <d v="2016-10-30T00:00:00"/>
    <x v="2"/>
    <x v="9"/>
    <x v="150"/>
    <x v="20"/>
    <x v="0"/>
    <x v="4"/>
    <s v="Boston KS Multi-Size Manual Pencil Sharpener"/>
    <n v="114.95"/>
    <n v="5"/>
    <n v="32.19"/>
  </r>
  <r>
    <d v="2016-10-30T00:00:00"/>
    <x v="2"/>
    <x v="9"/>
    <x v="530"/>
    <x v="3"/>
    <x v="0"/>
    <x v="7"/>
    <s v="Assorted Color Push Pins"/>
    <n v="3.62"/>
    <n v="2"/>
    <n v="1.19"/>
  </r>
  <r>
    <d v="2016-10-31T00:00:00"/>
    <x v="2"/>
    <x v="9"/>
    <x v="649"/>
    <x v="2"/>
    <x v="1"/>
    <x v="5"/>
    <s v="Hon Olson Stacker Stools"/>
    <n v="492.84"/>
    <n v="5"/>
    <n v="-14.08"/>
  </r>
  <r>
    <d v="2016-10-31T00:00:00"/>
    <x v="2"/>
    <x v="9"/>
    <x v="104"/>
    <x v="3"/>
    <x v="0"/>
    <x v="2"/>
    <s v="Dual Level, Single-Width Filing Carts"/>
    <n v="1085.42"/>
    <n v="7"/>
    <n v="282.20999999999998"/>
  </r>
  <r>
    <d v="2016-10-31T00:00:00"/>
    <x v="2"/>
    <x v="9"/>
    <x v="251"/>
    <x v="16"/>
    <x v="0"/>
    <x v="0"/>
    <s v="Xerox 1898"/>
    <n v="32.06"/>
    <n v="6"/>
    <n v="11.22"/>
  </r>
  <r>
    <d v="2016-10-31T00:00:00"/>
    <x v="2"/>
    <x v="9"/>
    <x v="698"/>
    <x v="39"/>
    <x v="0"/>
    <x v="14"/>
    <s v="Fiskars Softgrip Scissors"/>
    <n v="21.96"/>
    <n v="2"/>
    <n v="6.15"/>
  </r>
  <r>
    <d v="2016-10-31T00:00:00"/>
    <x v="2"/>
    <x v="9"/>
    <x v="698"/>
    <x v="39"/>
    <x v="1"/>
    <x v="5"/>
    <s v="Hon Mobius Operator's Chair"/>
    <n v="368.97"/>
    <n v="3"/>
    <n v="81.17"/>
  </r>
  <r>
    <d v="2016-10-31T00:00:00"/>
    <x v="2"/>
    <x v="9"/>
    <x v="698"/>
    <x v="39"/>
    <x v="0"/>
    <x v="4"/>
    <s v="Newell 31"/>
    <n v="12.39"/>
    <n v="3"/>
    <n v="3.47"/>
  </r>
  <r>
    <d v="2016-10-31T00:00:00"/>
    <x v="2"/>
    <x v="9"/>
    <x v="698"/>
    <x v="39"/>
    <x v="0"/>
    <x v="2"/>
    <s v="Carina Mini System Audio Rack, Model AR050B"/>
    <n v="332.94"/>
    <n v="3"/>
    <n v="9.99"/>
  </r>
  <r>
    <d v="2016-10-31T00:00:00"/>
    <x v="2"/>
    <x v="9"/>
    <x v="472"/>
    <x v="3"/>
    <x v="1"/>
    <x v="5"/>
    <s v="Office Star - Professional Matrix Back Chair with 2-to-1 Synchro Tilt and Mesh Fabric Seat"/>
    <n v="1403.92"/>
    <n v="5"/>
    <n v="70.2"/>
  </r>
  <r>
    <d v="2016-11-01T00:00:00"/>
    <x v="2"/>
    <x v="10"/>
    <x v="307"/>
    <x v="6"/>
    <x v="2"/>
    <x v="6"/>
    <s v="LF Elite 3D Dazzle Designer Hard Case Cover, Lf Stylus Pen and Wiper For Apple Iphone 5c Mini Lite"/>
    <n v="21.8"/>
    <n v="2"/>
    <n v="6.1"/>
  </r>
  <r>
    <d v="2016-11-01T00:00:00"/>
    <x v="2"/>
    <x v="10"/>
    <x v="307"/>
    <x v="6"/>
    <x v="0"/>
    <x v="10"/>
    <s v="Airmail Envelopes"/>
    <n v="251.79"/>
    <n v="3"/>
    <n v="118.34"/>
  </r>
  <r>
    <d v="2016-11-01T00:00:00"/>
    <x v="2"/>
    <x v="10"/>
    <x v="599"/>
    <x v="0"/>
    <x v="0"/>
    <x v="2"/>
    <s v="Tenex Personal Filing Tote With Secure Closure Lid, Black/Frost"/>
    <n v="111.67"/>
    <n v="9"/>
    <n v="6.98"/>
  </r>
  <r>
    <d v="2016-11-01T00:00:00"/>
    <x v="2"/>
    <x v="10"/>
    <x v="21"/>
    <x v="1"/>
    <x v="2"/>
    <x v="9"/>
    <s v="Maxell 4.7GB DVD-R"/>
    <n v="68.11"/>
    <n v="3"/>
    <n v="17.88"/>
  </r>
  <r>
    <d v="2016-11-03T00:00:00"/>
    <x v="2"/>
    <x v="10"/>
    <x v="68"/>
    <x v="30"/>
    <x v="0"/>
    <x v="4"/>
    <s v="Hunt PowerHouse Electric Pencil Sharpener, Blue"/>
    <n v="75.959999999999994"/>
    <n v="2"/>
    <n v="22.79"/>
  </r>
  <r>
    <d v="2016-11-03T00:00:00"/>
    <x v="2"/>
    <x v="10"/>
    <x v="68"/>
    <x v="30"/>
    <x v="0"/>
    <x v="3"/>
    <s v="Avery Durable Plastic 1&quot; Binders"/>
    <n v="27.24"/>
    <n v="6"/>
    <n v="13.35"/>
  </r>
  <r>
    <d v="2016-11-03T00:00:00"/>
    <x v="2"/>
    <x v="10"/>
    <x v="582"/>
    <x v="22"/>
    <x v="0"/>
    <x v="4"/>
    <s v="Newell 332"/>
    <n v="8.82"/>
    <n v="3"/>
    <n v="2.38"/>
  </r>
  <r>
    <d v="2016-11-03T00:00:00"/>
    <x v="2"/>
    <x v="10"/>
    <x v="766"/>
    <x v="3"/>
    <x v="1"/>
    <x v="5"/>
    <s v="Global Deluxe High-Back Office Chair in Storm"/>
    <n v="217.58"/>
    <n v="2"/>
    <n v="-29.92"/>
  </r>
  <r>
    <d v="2016-11-03T00:00:00"/>
    <x v="2"/>
    <x v="10"/>
    <x v="766"/>
    <x v="3"/>
    <x v="2"/>
    <x v="9"/>
    <s v="Kensington K72356US Mouse-in-a-Box USB Desktop Mouse"/>
    <n v="82.95"/>
    <n v="5"/>
    <n v="29.03"/>
  </r>
  <r>
    <d v="2016-11-03T00:00:00"/>
    <x v="2"/>
    <x v="10"/>
    <x v="766"/>
    <x v="3"/>
    <x v="0"/>
    <x v="1"/>
    <s v="Avery 50"/>
    <n v="87.71"/>
    <n v="7"/>
    <n v="41.22"/>
  </r>
  <r>
    <d v="2016-11-03T00:00:00"/>
    <x v="2"/>
    <x v="10"/>
    <x v="766"/>
    <x v="3"/>
    <x v="0"/>
    <x v="12"/>
    <s v="Honeywell Enviracaire Portable HEPA Air Cleaner for 16' x 20' Room"/>
    <n v="1101.48"/>
    <n v="4"/>
    <n v="429.58"/>
  </r>
  <r>
    <d v="2016-11-03T00:00:00"/>
    <x v="2"/>
    <x v="10"/>
    <x v="358"/>
    <x v="5"/>
    <x v="0"/>
    <x v="7"/>
    <s v="Advantus Plastic Paper Clips"/>
    <s v="20"/>
    <n v="4"/>
    <n v="9.6"/>
  </r>
  <r>
    <d v="2016-11-03T00:00:00"/>
    <x v="2"/>
    <x v="10"/>
    <x v="358"/>
    <x v="5"/>
    <x v="0"/>
    <x v="4"/>
    <s v="Economy #2 Pencils"/>
    <n v="7.98"/>
    <n v="3"/>
    <n v="2.0699999999999998"/>
  </r>
  <r>
    <d v="2016-11-03T00:00:00"/>
    <x v="2"/>
    <x v="10"/>
    <x v="358"/>
    <x v="5"/>
    <x v="1"/>
    <x v="8"/>
    <s v="Magna Visual Magnetic Picture Hangers"/>
    <n v="24.1"/>
    <n v="5"/>
    <n v="9.16"/>
  </r>
  <r>
    <d v="2016-11-03T00:00:00"/>
    <x v="2"/>
    <x v="10"/>
    <x v="358"/>
    <x v="5"/>
    <x v="0"/>
    <x v="4"/>
    <s v="Boston 16750 Black Compact Battery Pencil Sharpener"/>
    <n v="8.75"/>
    <n v="1"/>
    <n v="2.63"/>
  </r>
  <r>
    <d v="2016-11-03T00:00:00"/>
    <x v="2"/>
    <x v="10"/>
    <x v="358"/>
    <x v="5"/>
    <x v="1"/>
    <x v="13"/>
    <s v="Global Adaptabilities Conference Tables"/>
    <n v="842.94"/>
    <n v="3"/>
    <n v="160.16"/>
  </r>
  <r>
    <d v="2016-11-03T00:00:00"/>
    <x v="2"/>
    <x v="10"/>
    <x v="21"/>
    <x v="3"/>
    <x v="0"/>
    <x v="7"/>
    <s v="Stockwell Push Pins"/>
    <n v="15.26"/>
    <n v="7"/>
    <n v="5.04"/>
  </r>
  <r>
    <d v="2016-11-03T00:00:00"/>
    <x v="2"/>
    <x v="10"/>
    <x v="21"/>
    <x v="3"/>
    <x v="0"/>
    <x v="12"/>
    <s v="Holmes 99% HEPA Air Purifier"/>
    <n v="43.32"/>
    <n v="2"/>
    <n v="14.3"/>
  </r>
  <r>
    <d v="2016-11-03T00:00:00"/>
    <x v="2"/>
    <x v="10"/>
    <x v="21"/>
    <x v="3"/>
    <x v="0"/>
    <x v="3"/>
    <s v="Avery Durable Plastic 1&quot; Binders"/>
    <n v="43.58"/>
    <n v="12"/>
    <n v="15.8"/>
  </r>
  <r>
    <d v="2016-11-03T00:00:00"/>
    <x v="2"/>
    <x v="10"/>
    <x v="21"/>
    <x v="3"/>
    <x v="0"/>
    <x v="0"/>
    <s v="Xerox 1892"/>
    <n v="116.28"/>
    <n v="3"/>
    <n v="56.98"/>
  </r>
  <r>
    <d v="2016-11-03T00:00:00"/>
    <x v="2"/>
    <x v="10"/>
    <x v="21"/>
    <x v="3"/>
    <x v="0"/>
    <x v="3"/>
    <s v="Fellowes Black Plastic Comb Bindings"/>
    <n v="9.3000000000000007"/>
    <n v="2"/>
    <n v="3.02"/>
  </r>
  <r>
    <d v="2016-11-03T00:00:00"/>
    <x v="2"/>
    <x v="10"/>
    <x v="21"/>
    <x v="3"/>
    <x v="0"/>
    <x v="0"/>
    <s v="Xerox 22"/>
    <n v="19.440000000000001"/>
    <n v="3"/>
    <n v="9.33"/>
  </r>
  <r>
    <d v="2016-11-03T00:00:00"/>
    <x v="2"/>
    <x v="10"/>
    <x v="21"/>
    <x v="3"/>
    <x v="0"/>
    <x v="0"/>
    <s v="Multicolor Computer Printout Paper"/>
    <n v="314.55"/>
    <n v="3"/>
    <n v="150.97999999999999"/>
  </r>
  <r>
    <d v="2016-11-03T00:00:00"/>
    <x v="2"/>
    <x v="10"/>
    <x v="225"/>
    <x v="0"/>
    <x v="0"/>
    <x v="0"/>
    <s v="Xerox 1978"/>
    <n v="9.25"/>
    <n v="2"/>
    <n v="3.35"/>
  </r>
  <r>
    <d v="2016-11-03T00:00:00"/>
    <x v="2"/>
    <x v="10"/>
    <x v="262"/>
    <x v="11"/>
    <x v="0"/>
    <x v="3"/>
    <s v="Avery Reinforcements for Hole-Punch Pages"/>
    <n v="4.16"/>
    <n v="7"/>
    <n v="-3.47"/>
  </r>
  <r>
    <d v="2016-11-03T00:00:00"/>
    <x v="2"/>
    <x v="10"/>
    <x v="262"/>
    <x v="11"/>
    <x v="2"/>
    <x v="15"/>
    <s v="Okidata B401 Printer"/>
    <n v="179.99"/>
    <n v="3"/>
    <n v="-251.99"/>
  </r>
  <r>
    <d v="2016-11-03T00:00:00"/>
    <x v="2"/>
    <x v="10"/>
    <x v="425"/>
    <x v="2"/>
    <x v="2"/>
    <x v="9"/>
    <s v="NETGEAR N750 Dual Band Wi-Fi Gigabit Router"/>
    <s v="72"/>
    <n v="1"/>
    <n v="14.4"/>
  </r>
  <r>
    <d v="2016-11-03T00:00:00"/>
    <x v="2"/>
    <x v="10"/>
    <x v="425"/>
    <x v="2"/>
    <x v="1"/>
    <x v="5"/>
    <s v="Bevis Steel Folding Chairs"/>
    <n v="470.16"/>
    <n v="7"/>
    <n v="-13.43"/>
  </r>
  <r>
    <d v="2016-11-04T00:00:00"/>
    <x v="2"/>
    <x v="10"/>
    <x v="554"/>
    <x v="5"/>
    <x v="0"/>
    <x v="7"/>
    <s v="OIC Colored Binder Clips, Assorted Sizes"/>
    <n v="10.74"/>
    <n v="3"/>
    <n v="5.26"/>
  </r>
  <r>
    <d v="2016-11-04T00:00:00"/>
    <x v="2"/>
    <x v="10"/>
    <x v="756"/>
    <x v="22"/>
    <x v="1"/>
    <x v="8"/>
    <s v="Tenex &quot;The Solids&quot; Textured Chair Mats"/>
    <n v="209.88"/>
    <n v="3"/>
    <n v="35.68"/>
  </r>
  <r>
    <d v="2016-11-04T00:00:00"/>
    <x v="2"/>
    <x v="10"/>
    <x v="384"/>
    <x v="3"/>
    <x v="1"/>
    <x v="8"/>
    <s v="Advantus Panel Wall Acrylic Frame"/>
    <n v="38.29"/>
    <n v="7"/>
    <n v="16.46"/>
  </r>
  <r>
    <d v="2016-11-04T00:00:00"/>
    <x v="2"/>
    <x v="10"/>
    <x v="426"/>
    <x v="3"/>
    <x v="0"/>
    <x v="4"/>
    <s v="Boston Heavy-Duty Trimline Electric Pencil Sharpeners"/>
    <n v="192.8"/>
    <n v="4"/>
    <n v="55.91"/>
  </r>
  <r>
    <d v="2016-11-04T00:00:00"/>
    <x v="2"/>
    <x v="10"/>
    <x v="609"/>
    <x v="11"/>
    <x v="0"/>
    <x v="14"/>
    <s v="Serrated Blade or Curved Handle Hand Letter Openers"/>
    <n v="17.579999999999998"/>
    <n v="7"/>
    <n v="-4.18"/>
  </r>
  <r>
    <d v="2016-11-04T00:00:00"/>
    <x v="2"/>
    <x v="10"/>
    <x v="609"/>
    <x v="11"/>
    <x v="1"/>
    <x v="5"/>
    <s v="Office Star - Contemporary Task Swivel chair with Loop Arms, Charcoal"/>
    <n v="104.78"/>
    <n v="1"/>
    <n v="-14.41"/>
  </r>
  <r>
    <d v="2016-11-04T00:00:00"/>
    <x v="2"/>
    <x v="10"/>
    <x v="609"/>
    <x v="11"/>
    <x v="0"/>
    <x v="0"/>
    <s v="Southworth 25% Cotton Premium Laser Paper and Envelopes"/>
    <n v="47.95"/>
    <n v="3"/>
    <n v="16.78"/>
  </r>
  <r>
    <d v="2016-11-04T00:00:00"/>
    <x v="2"/>
    <x v="10"/>
    <x v="609"/>
    <x v="11"/>
    <x v="1"/>
    <x v="5"/>
    <s v="Global Enterprise Series Seating High-Back Swivel/Tilt Chairs"/>
    <n v="650.35"/>
    <n v="3"/>
    <n v="-97.55"/>
  </r>
  <r>
    <d v="2016-11-04T00:00:00"/>
    <x v="2"/>
    <x v="10"/>
    <x v="609"/>
    <x v="11"/>
    <x v="0"/>
    <x v="1"/>
    <s v="Dot Matrix Printer Tape Reel Labels, White, 5000/Box"/>
    <n v="629.17999999999995"/>
    <n v="8"/>
    <n v="228.08"/>
  </r>
  <r>
    <d v="2016-11-04T00:00:00"/>
    <x v="2"/>
    <x v="10"/>
    <x v="609"/>
    <x v="11"/>
    <x v="0"/>
    <x v="0"/>
    <s v="Xerox 1887"/>
    <n v="15.18"/>
    <n v="1"/>
    <n v="5.31"/>
  </r>
  <r>
    <d v="2016-11-04T00:00:00"/>
    <x v="2"/>
    <x v="10"/>
    <x v="591"/>
    <x v="16"/>
    <x v="1"/>
    <x v="8"/>
    <s v="Ultra Door Pull Handle"/>
    <n v="50.5"/>
    <n v="6"/>
    <n v="8.2100000000000009"/>
  </r>
  <r>
    <d v="2016-11-04T00:00:00"/>
    <x v="2"/>
    <x v="10"/>
    <x v="249"/>
    <x v="3"/>
    <x v="0"/>
    <x v="3"/>
    <s v="Tuff Stuff Recycled Round Ring Binders"/>
    <n v="7.71"/>
    <n v="2"/>
    <n v="2.8"/>
  </r>
  <r>
    <d v="2016-11-04T00:00:00"/>
    <x v="2"/>
    <x v="10"/>
    <x v="249"/>
    <x v="3"/>
    <x v="0"/>
    <x v="3"/>
    <s v="Acco Economy Flexible Poly Round Ring Binder"/>
    <n v="4.18"/>
    <n v="1"/>
    <n v="1.31"/>
  </r>
  <r>
    <d v="2016-11-04T00:00:00"/>
    <x v="2"/>
    <x v="10"/>
    <x v="249"/>
    <x v="3"/>
    <x v="0"/>
    <x v="0"/>
    <s v="Xerox 229"/>
    <n v="38.880000000000003"/>
    <n v="6"/>
    <n v="18.66"/>
  </r>
  <r>
    <d v="2016-11-04T00:00:00"/>
    <x v="2"/>
    <x v="10"/>
    <x v="727"/>
    <x v="25"/>
    <x v="0"/>
    <x v="2"/>
    <s v="Eldon Portable Mobile Manager"/>
    <n v="45.25"/>
    <n v="2"/>
    <n v="3.96"/>
  </r>
  <r>
    <d v="2016-11-04T00:00:00"/>
    <x v="2"/>
    <x v="10"/>
    <x v="727"/>
    <x v="25"/>
    <x v="1"/>
    <x v="13"/>
    <s v="BPI Conference Tables"/>
    <n v="876.3"/>
    <n v="10"/>
    <n v="-292.10000000000002"/>
  </r>
  <r>
    <d v="2016-11-04T00:00:00"/>
    <x v="2"/>
    <x v="10"/>
    <x v="727"/>
    <x v="25"/>
    <x v="0"/>
    <x v="14"/>
    <s v="Premier Electric Letter Opener"/>
    <n v="185.38"/>
    <n v="2"/>
    <n v="-34.76"/>
  </r>
  <r>
    <d v="2016-11-04T00:00:00"/>
    <x v="2"/>
    <x v="10"/>
    <x v="204"/>
    <x v="3"/>
    <x v="2"/>
    <x v="15"/>
    <s v="Okidata B400 Printer"/>
    <n v="686.4"/>
    <n v="2"/>
    <n v="77.22"/>
  </r>
  <r>
    <d v="2016-11-04T00:00:00"/>
    <x v="2"/>
    <x v="10"/>
    <x v="533"/>
    <x v="0"/>
    <x v="1"/>
    <x v="8"/>
    <s v="DAX Two-Tone Rosewood/Black Document Frame, Desktop, 5 x 7"/>
    <n v="11.38"/>
    <n v="3"/>
    <n v="-5.69"/>
  </r>
  <r>
    <d v="2016-11-04T00:00:00"/>
    <x v="2"/>
    <x v="10"/>
    <x v="533"/>
    <x v="0"/>
    <x v="1"/>
    <x v="8"/>
    <s v="Deflect-o EconoMat Studded, No Bevel Mat for Low Pile Carpeting"/>
    <n v="66.11"/>
    <n v="4"/>
    <n v="-84.29"/>
  </r>
  <r>
    <d v="2016-11-05T00:00:00"/>
    <x v="2"/>
    <x v="10"/>
    <x v="431"/>
    <x v="3"/>
    <x v="0"/>
    <x v="3"/>
    <s v="Cardinal Holdit Data Disk Pockets"/>
    <n v="29.12"/>
    <n v="5"/>
    <n v="9.83"/>
  </r>
  <r>
    <d v="2016-11-05T00:00:00"/>
    <x v="2"/>
    <x v="10"/>
    <x v="756"/>
    <x v="2"/>
    <x v="2"/>
    <x v="6"/>
    <s v="Anker Astro Mini 3000mAh Ultra-Compact Portable Charger"/>
    <n v="23.99"/>
    <n v="2"/>
    <n v="-15.99"/>
  </r>
  <r>
    <d v="2016-11-05T00:00:00"/>
    <x v="2"/>
    <x v="10"/>
    <x v="287"/>
    <x v="0"/>
    <x v="1"/>
    <x v="13"/>
    <s v="Laminate Occasional Tables"/>
    <n v="863.13"/>
    <n v="8"/>
    <n v="-160.30000000000001"/>
  </r>
  <r>
    <d v="2016-11-05T00:00:00"/>
    <x v="2"/>
    <x v="10"/>
    <x v="287"/>
    <x v="0"/>
    <x v="0"/>
    <x v="3"/>
    <s v="Storex Dura Pro Binders"/>
    <n v="3.56"/>
    <n v="3"/>
    <n v="-6.24"/>
  </r>
  <r>
    <d v="2016-11-05T00:00:00"/>
    <x v="2"/>
    <x v="10"/>
    <x v="287"/>
    <x v="0"/>
    <x v="1"/>
    <x v="11"/>
    <s v="O'Sullivan Plantations 2-Door Library in Landvery Oak"/>
    <n v="956.66"/>
    <n v="7"/>
    <n v="-225.1"/>
  </r>
  <r>
    <d v="2016-11-05T00:00:00"/>
    <x v="2"/>
    <x v="10"/>
    <x v="287"/>
    <x v="0"/>
    <x v="0"/>
    <x v="3"/>
    <s v="Premium Transparent Presentation Covers by GBC"/>
    <n v="12.59"/>
    <n v="3"/>
    <n v="-20.14"/>
  </r>
  <r>
    <d v="2016-11-05T00:00:00"/>
    <x v="2"/>
    <x v="10"/>
    <x v="287"/>
    <x v="0"/>
    <x v="2"/>
    <x v="9"/>
    <s v="Logitech Wireless Headset H600 Over-The-Head Design"/>
    <n v="171.96"/>
    <n v="5"/>
    <n v="45.14"/>
  </r>
  <r>
    <d v="2016-11-05T00:00:00"/>
    <x v="2"/>
    <x v="10"/>
    <x v="415"/>
    <x v="18"/>
    <x v="0"/>
    <x v="3"/>
    <s v="Premium Transparent Presentation Covers by GBC"/>
    <n v="104.9"/>
    <n v="5"/>
    <n v="50.35"/>
  </r>
  <r>
    <d v="2016-11-05T00:00:00"/>
    <x v="2"/>
    <x v="10"/>
    <x v="415"/>
    <x v="18"/>
    <x v="0"/>
    <x v="4"/>
    <s v="Prismacolor Color Pencil Set"/>
    <n v="39.68"/>
    <n v="2"/>
    <n v="16.27"/>
  </r>
  <r>
    <d v="2016-11-05T00:00:00"/>
    <x v="2"/>
    <x v="10"/>
    <x v="415"/>
    <x v="18"/>
    <x v="0"/>
    <x v="1"/>
    <s v="Avery 503"/>
    <n v="51.75"/>
    <n v="5"/>
    <n v="24.84"/>
  </r>
  <r>
    <d v="2016-11-05T00:00:00"/>
    <x v="2"/>
    <x v="10"/>
    <x v="343"/>
    <x v="3"/>
    <x v="0"/>
    <x v="3"/>
    <s v="GBC Twin Loop Wire Binding Elements"/>
    <n v="53.25"/>
    <n v="2"/>
    <n v="19.97"/>
  </r>
  <r>
    <d v="2016-11-05T00:00:00"/>
    <x v="2"/>
    <x v="10"/>
    <x v="438"/>
    <x v="0"/>
    <x v="0"/>
    <x v="1"/>
    <s v="Avery 490"/>
    <n v="11.84"/>
    <n v="1"/>
    <n v="4.4400000000000004"/>
  </r>
  <r>
    <d v="2016-11-05T00:00:00"/>
    <x v="2"/>
    <x v="10"/>
    <x v="377"/>
    <x v="22"/>
    <x v="2"/>
    <x v="9"/>
    <s v="Cherry 142-key Programmable Keyboard"/>
    <n v="479.72"/>
    <n v="4"/>
    <n v="52.77"/>
  </r>
  <r>
    <d v="2016-11-05T00:00:00"/>
    <x v="2"/>
    <x v="10"/>
    <x v="564"/>
    <x v="3"/>
    <x v="2"/>
    <x v="9"/>
    <s v="KeyTronic E03601U1 - Keyboard - Beige"/>
    <s v="72"/>
    <n v="4"/>
    <n v="12.96"/>
  </r>
  <r>
    <d v="2016-11-05T00:00:00"/>
    <x v="2"/>
    <x v="10"/>
    <x v="564"/>
    <x v="3"/>
    <x v="1"/>
    <x v="5"/>
    <s v="Harbour Creations 67200 Series Stacking Chairs"/>
    <n v="113.89"/>
    <n v="2"/>
    <n v="9.9700000000000006"/>
  </r>
  <r>
    <d v="2016-11-05T00:00:00"/>
    <x v="2"/>
    <x v="10"/>
    <x v="564"/>
    <x v="3"/>
    <x v="0"/>
    <x v="10"/>
    <s v="Strathmore #10 Envelopes, Ultimate White"/>
    <n v="158.13"/>
    <n v="3"/>
    <n v="77.48"/>
  </r>
  <r>
    <d v="2016-11-05T00:00:00"/>
    <x v="2"/>
    <x v="10"/>
    <x v="395"/>
    <x v="6"/>
    <x v="1"/>
    <x v="8"/>
    <s v="3M Polarizing Task Lamp with Clamp Arm, Light Gray"/>
    <n v="273.95999999999998"/>
    <n v="2"/>
    <n v="71.23"/>
  </r>
  <r>
    <d v="2016-11-05T00:00:00"/>
    <x v="2"/>
    <x v="10"/>
    <x v="395"/>
    <x v="6"/>
    <x v="2"/>
    <x v="9"/>
    <s v="Microsoft Natural Ergonomic Keyboard 4000"/>
    <n v="89.97"/>
    <n v="3"/>
    <n v="18.89"/>
  </r>
  <r>
    <d v="2016-11-05T00:00:00"/>
    <x v="2"/>
    <x v="10"/>
    <x v="395"/>
    <x v="6"/>
    <x v="1"/>
    <x v="8"/>
    <s v="Tenex Chairmat w/ Average Lip, 45&quot; x 53&quot;"/>
    <n v="756.8"/>
    <n v="5"/>
    <n v="75.680000000000007"/>
  </r>
  <r>
    <d v="2016-11-06T00:00:00"/>
    <x v="2"/>
    <x v="10"/>
    <x v="471"/>
    <x v="3"/>
    <x v="1"/>
    <x v="5"/>
    <s v="Global Task Chair, Black"/>
    <n v="81.42"/>
    <n v="2"/>
    <n v="-9.16"/>
  </r>
  <r>
    <d v="2016-11-06T00:00:00"/>
    <x v="2"/>
    <x v="10"/>
    <x v="471"/>
    <x v="3"/>
    <x v="1"/>
    <x v="8"/>
    <s v="Eldon Cleatmat Plus Chair Mats for High Pile Carpets"/>
    <n v="238.56"/>
    <n v="3"/>
    <n v="26.24"/>
  </r>
  <r>
    <d v="2016-11-06T00:00:00"/>
    <x v="2"/>
    <x v="10"/>
    <x v="254"/>
    <x v="16"/>
    <x v="1"/>
    <x v="5"/>
    <s v="High-Back Leather Manager's Chair"/>
    <n v="207.98"/>
    <n v="2"/>
    <n v="-28.6"/>
  </r>
  <r>
    <d v="2016-11-06T00:00:00"/>
    <x v="2"/>
    <x v="10"/>
    <x v="254"/>
    <x v="16"/>
    <x v="0"/>
    <x v="0"/>
    <s v="Embossed Ink Jet Note Cards"/>
    <n v="36.11"/>
    <n v="2"/>
    <n v="12.64"/>
  </r>
  <r>
    <d v="2016-11-06T00:00:00"/>
    <x v="2"/>
    <x v="10"/>
    <x v="254"/>
    <x v="16"/>
    <x v="1"/>
    <x v="8"/>
    <s v="Executive Impressions 14&quot; Contract Wall Clock"/>
    <n v="35.57"/>
    <n v="2"/>
    <n v="5.78"/>
  </r>
  <r>
    <d v="2016-11-06T00:00:00"/>
    <x v="2"/>
    <x v="10"/>
    <x v="254"/>
    <x v="16"/>
    <x v="0"/>
    <x v="0"/>
    <s v="Eaton Premium Continuous-Feed Paper, 25% Cotton, Letter Size, White, 1000 Shts/Box"/>
    <n v="88.77"/>
    <n v="2"/>
    <n v="31.07"/>
  </r>
  <r>
    <d v="2016-11-06T00:00:00"/>
    <x v="2"/>
    <x v="10"/>
    <x v="576"/>
    <x v="3"/>
    <x v="0"/>
    <x v="2"/>
    <s v="Eldon Portable Mobile Manager"/>
    <n v="84.84"/>
    <n v="3"/>
    <n v="22.91"/>
  </r>
  <r>
    <d v="2016-11-07T00:00:00"/>
    <x v="2"/>
    <x v="10"/>
    <x v="655"/>
    <x v="22"/>
    <x v="0"/>
    <x v="3"/>
    <s v="Wilson Jones International Size A4 Ring Binders"/>
    <n v="27.68"/>
    <n v="2"/>
    <n v="9.69"/>
  </r>
  <r>
    <d v="2016-11-07T00:00:00"/>
    <x v="2"/>
    <x v="10"/>
    <x v="673"/>
    <x v="3"/>
    <x v="0"/>
    <x v="3"/>
    <s v="Fellowes Binding Cases"/>
    <n v="37.44"/>
    <n v="4"/>
    <n v="11.7"/>
  </r>
  <r>
    <d v="2016-11-07T00:00:00"/>
    <x v="2"/>
    <x v="10"/>
    <x v="673"/>
    <x v="3"/>
    <x v="0"/>
    <x v="3"/>
    <s v="Ibico Plastic and Wire Spiral Binding Combs"/>
    <n v="26.98"/>
    <n v="4"/>
    <n v="8.77"/>
  </r>
  <r>
    <d v="2016-11-07T00:00:00"/>
    <x v="2"/>
    <x v="10"/>
    <x v="673"/>
    <x v="3"/>
    <x v="0"/>
    <x v="14"/>
    <s v="Acme Preferred Stainless Steel Scissors"/>
    <n v="11.36"/>
    <n v="2"/>
    <n v="3.29"/>
  </r>
  <r>
    <d v="2016-11-07T00:00:00"/>
    <x v="2"/>
    <x v="10"/>
    <x v="673"/>
    <x v="3"/>
    <x v="0"/>
    <x v="1"/>
    <s v="Avery 486"/>
    <n v="14.62"/>
    <n v="2"/>
    <n v="6.87"/>
  </r>
  <r>
    <d v="2016-11-07T00:00:00"/>
    <x v="2"/>
    <x v="10"/>
    <x v="595"/>
    <x v="3"/>
    <x v="1"/>
    <x v="8"/>
    <s v="C-Line Magnetic Cubicle Keepers, Clear Polypropylene"/>
    <n v="14.82"/>
    <n v="3"/>
    <n v="6.22"/>
  </r>
  <r>
    <d v="2016-11-07T00:00:00"/>
    <x v="2"/>
    <x v="10"/>
    <x v="491"/>
    <x v="10"/>
    <x v="2"/>
    <x v="9"/>
    <s v="Plantronics Audio 478 Stereo USB Headset"/>
    <n v="119.98"/>
    <n v="3"/>
    <n v="22.5"/>
  </r>
  <r>
    <d v="2016-11-07T00:00:00"/>
    <x v="2"/>
    <x v="10"/>
    <x v="204"/>
    <x v="23"/>
    <x v="0"/>
    <x v="7"/>
    <s v="Rubber Band Ball"/>
    <n v="14.96"/>
    <n v="4"/>
    <n v="0.3"/>
  </r>
  <r>
    <d v="2016-11-07T00:00:00"/>
    <x v="2"/>
    <x v="10"/>
    <x v="577"/>
    <x v="3"/>
    <x v="0"/>
    <x v="0"/>
    <s v="Wirebound Four 2-3/4 x 5 Forms per Page, 400 Sets per Book"/>
    <n v="12.9"/>
    <n v="2"/>
    <n v="6.32"/>
  </r>
  <r>
    <d v="2016-11-07T00:00:00"/>
    <x v="2"/>
    <x v="10"/>
    <x v="415"/>
    <x v="46"/>
    <x v="1"/>
    <x v="5"/>
    <s v="Global Troy Executive Leather Low-Back Tilter"/>
    <n v="1603.14"/>
    <n v="4"/>
    <n v="100.2"/>
  </r>
  <r>
    <d v="2016-11-07T00:00:00"/>
    <x v="2"/>
    <x v="10"/>
    <x v="399"/>
    <x v="20"/>
    <x v="2"/>
    <x v="6"/>
    <s v="AT&amp;T SB67148 SynJ"/>
    <n v="263.95999999999998"/>
    <n v="4"/>
    <n v="71.27"/>
  </r>
  <r>
    <d v="2016-11-07T00:00:00"/>
    <x v="2"/>
    <x v="10"/>
    <x v="399"/>
    <x v="20"/>
    <x v="2"/>
    <x v="6"/>
    <s v="Jabra Supreme Plus Driver Edition Headset"/>
    <n v="359.97"/>
    <n v="3"/>
    <n v="100.79"/>
  </r>
  <r>
    <d v="2016-11-07T00:00:00"/>
    <x v="2"/>
    <x v="10"/>
    <x v="399"/>
    <x v="20"/>
    <x v="0"/>
    <x v="0"/>
    <s v="Xerox 23"/>
    <n v="12.96"/>
    <n v="2"/>
    <n v="6.22"/>
  </r>
  <r>
    <d v="2016-11-07T00:00:00"/>
    <x v="2"/>
    <x v="10"/>
    <x v="399"/>
    <x v="20"/>
    <x v="0"/>
    <x v="2"/>
    <s v="Eldon Base for stackable storage shelf, platinum"/>
    <n v="116.82"/>
    <n v="3"/>
    <n v="5.84"/>
  </r>
  <r>
    <d v="2016-11-07T00:00:00"/>
    <x v="2"/>
    <x v="10"/>
    <x v="399"/>
    <x v="20"/>
    <x v="0"/>
    <x v="3"/>
    <s v="Ibico EB-19 Dual Function Manual Binding System"/>
    <n v="276.77999999999997"/>
    <n v="2"/>
    <n v="89.95"/>
  </r>
  <r>
    <d v="2016-11-07T00:00:00"/>
    <x v="2"/>
    <x v="10"/>
    <x v="283"/>
    <x v="0"/>
    <x v="1"/>
    <x v="8"/>
    <s v="Executive Impressions 14&quot; Contract Wall Clock with Quartz Movement"/>
    <n v="44.46"/>
    <n v="5"/>
    <n v="-17.78"/>
  </r>
  <r>
    <d v="2016-11-07T00:00:00"/>
    <x v="2"/>
    <x v="10"/>
    <x v="283"/>
    <x v="0"/>
    <x v="0"/>
    <x v="2"/>
    <s v="Mini 13-1/2 Capacity Data Binder Rack, Pearl"/>
    <n v="314.08999999999997"/>
    <n v="3"/>
    <n v="19.63"/>
  </r>
  <r>
    <d v="2016-11-07T00:00:00"/>
    <x v="2"/>
    <x v="10"/>
    <x v="44"/>
    <x v="3"/>
    <x v="2"/>
    <x v="9"/>
    <s v="NETGEAR AC1750 Dual Band Gigabit Smart WiFi Router"/>
    <n v="479.97"/>
    <n v="3"/>
    <n v="163.19"/>
  </r>
  <r>
    <d v="2016-11-07T00:00:00"/>
    <x v="2"/>
    <x v="10"/>
    <x v="437"/>
    <x v="3"/>
    <x v="0"/>
    <x v="3"/>
    <s v="GBC VeloBinder Manual Binding System"/>
    <n v="57.58"/>
    <n v="2"/>
    <n v="20.149999999999999"/>
  </r>
  <r>
    <d v="2016-11-08T00:00:00"/>
    <x v="2"/>
    <x v="10"/>
    <x v="704"/>
    <x v="5"/>
    <x v="1"/>
    <x v="11"/>
    <s v="Bush Somerset Collection Bookcase"/>
    <n v="261.95999999999998"/>
    <n v="2"/>
    <n v="41.91"/>
  </r>
  <r>
    <d v="2016-11-08T00:00:00"/>
    <x v="2"/>
    <x v="10"/>
    <x v="704"/>
    <x v="5"/>
    <x v="1"/>
    <x v="5"/>
    <s v="Hon Deluxe Fabric Upholstered Stacking Chairs, Rounded Back"/>
    <n v="731.94"/>
    <n v="3"/>
    <n v="219.58"/>
  </r>
  <r>
    <d v="2016-11-09T00:00:00"/>
    <x v="2"/>
    <x v="10"/>
    <x v="413"/>
    <x v="3"/>
    <x v="2"/>
    <x v="9"/>
    <s v="Logitech Wireless Gaming Headset G930"/>
    <n v="479.97"/>
    <n v="3"/>
    <n v="177.59"/>
  </r>
  <r>
    <d v="2016-11-10T00:00:00"/>
    <x v="2"/>
    <x v="10"/>
    <x v="593"/>
    <x v="3"/>
    <x v="0"/>
    <x v="2"/>
    <s v="File Shuttle I and Handi-File"/>
    <n v="155.82"/>
    <n v="7"/>
    <n v="42.07"/>
  </r>
  <r>
    <d v="2016-11-10T00:00:00"/>
    <x v="2"/>
    <x v="10"/>
    <x v="593"/>
    <x v="3"/>
    <x v="0"/>
    <x v="3"/>
    <s v="Binding Machine Supplies"/>
    <n v="70.010000000000005"/>
    <n v="3"/>
    <n v="24.5"/>
  </r>
  <r>
    <d v="2016-11-10T00:00:00"/>
    <x v="2"/>
    <x v="10"/>
    <x v="684"/>
    <x v="3"/>
    <x v="0"/>
    <x v="3"/>
    <s v="ACCOHIDE 3-Ring Binder, Blue, 1&quot;"/>
    <n v="13.22"/>
    <n v="4"/>
    <n v="4.46"/>
  </r>
  <r>
    <d v="2016-11-10T00:00:00"/>
    <x v="2"/>
    <x v="10"/>
    <x v="684"/>
    <x v="3"/>
    <x v="0"/>
    <x v="0"/>
    <s v="Xerox 1996"/>
    <n v="32.4"/>
    <n v="5"/>
    <n v="15.55"/>
  </r>
  <r>
    <d v="2016-11-10T00:00:00"/>
    <x v="2"/>
    <x v="10"/>
    <x v="587"/>
    <x v="4"/>
    <x v="0"/>
    <x v="4"/>
    <s v="Newell 315"/>
    <n v="41.86"/>
    <n v="7"/>
    <n v="10.47"/>
  </r>
  <r>
    <d v="2016-11-10T00:00:00"/>
    <x v="2"/>
    <x v="10"/>
    <x v="192"/>
    <x v="10"/>
    <x v="0"/>
    <x v="14"/>
    <s v="Staple remover"/>
    <n v="14.72"/>
    <n v="5"/>
    <n v="-3.31"/>
  </r>
  <r>
    <d v="2016-11-10T00:00:00"/>
    <x v="2"/>
    <x v="10"/>
    <x v="192"/>
    <x v="10"/>
    <x v="0"/>
    <x v="2"/>
    <s v="Acco Perma 4000 Stacking Storage Drawers"/>
    <n v="38.979999999999997"/>
    <n v="3"/>
    <n v="-2.44"/>
  </r>
  <r>
    <d v="2016-11-10T00:00:00"/>
    <x v="2"/>
    <x v="10"/>
    <x v="367"/>
    <x v="10"/>
    <x v="0"/>
    <x v="1"/>
    <s v="Avery File Folder Labels"/>
    <n v="9.2200000000000006"/>
    <n v="4"/>
    <n v="3.34"/>
  </r>
  <r>
    <d v="2016-11-10T00:00:00"/>
    <x v="2"/>
    <x v="10"/>
    <x v="367"/>
    <x v="10"/>
    <x v="2"/>
    <x v="6"/>
    <s v="Square Credit Card Reader"/>
    <n v="41.96"/>
    <n v="7"/>
    <n v="-9.7899999999999991"/>
  </r>
  <r>
    <d v="2016-11-10T00:00:00"/>
    <x v="2"/>
    <x v="10"/>
    <x v="367"/>
    <x v="10"/>
    <x v="0"/>
    <x v="0"/>
    <s v="Xerox 1882"/>
    <n v="89.57"/>
    <n v="2"/>
    <n v="32.47"/>
  </r>
  <r>
    <d v="2016-11-10T00:00:00"/>
    <x v="2"/>
    <x v="10"/>
    <x v="367"/>
    <x v="10"/>
    <x v="0"/>
    <x v="0"/>
    <s v="Wirebound Message Books, Four 2 3/4&quot; x 5&quot; Forms per Page, 600 Sets per Book"/>
    <n v="22.25"/>
    <n v="3"/>
    <n v="7.51"/>
  </r>
  <r>
    <d v="2016-11-10T00:00:00"/>
    <x v="2"/>
    <x v="10"/>
    <x v="367"/>
    <x v="10"/>
    <x v="0"/>
    <x v="12"/>
    <s v="Eureka The Boss Plus 12-Amp Hard Box Upright Vacuum, Red"/>
    <n v="334.88"/>
    <n v="4"/>
    <n v="29.3"/>
  </r>
  <r>
    <d v="2016-11-10T00:00:00"/>
    <x v="2"/>
    <x v="10"/>
    <x v="367"/>
    <x v="10"/>
    <x v="1"/>
    <x v="8"/>
    <s v="DAX Natural Wood-Tone Poster Frame"/>
    <n v="148.29"/>
    <n v="7"/>
    <n v="29.66"/>
  </r>
  <r>
    <d v="2016-11-10T00:00:00"/>
    <x v="2"/>
    <x v="10"/>
    <x v="367"/>
    <x v="10"/>
    <x v="0"/>
    <x v="0"/>
    <s v="Xerox 1924"/>
    <n v="4.62"/>
    <n v="1"/>
    <n v="1.68"/>
  </r>
  <r>
    <d v="2016-11-10T00:00:00"/>
    <x v="2"/>
    <x v="10"/>
    <x v="367"/>
    <x v="10"/>
    <x v="2"/>
    <x v="9"/>
    <s v="Memorex 25GB 6X Branded Blu-Ray Recordable Disc, 30/Pack"/>
    <n v="178.92"/>
    <n v="7"/>
    <n v="-29.07"/>
  </r>
  <r>
    <d v="2016-11-10T00:00:00"/>
    <x v="2"/>
    <x v="10"/>
    <x v="367"/>
    <x v="10"/>
    <x v="0"/>
    <x v="3"/>
    <s v="GBC Twin Loop Wire Binding Elements"/>
    <n v="69.89"/>
    <n v="7"/>
    <n v="-46.59"/>
  </r>
  <r>
    <d v="2016-11-10T00:00:00"/>
    <x v="2"/>
    <x v="10"/>
    <x v="282"/>
    <x v="0"/>
    <x v="2"/>
    <x v="9"/>
    <s v="Kensington SlimBlade Notebook Wireless Mouse with Nano Receiver"/>
    <n v="279.94"/>
    <n v="7"/>
    <n v="48.99"/>
  </r>
  <r>
    <d v="2016-11-10T00:00:00"/>
    <x v="2"/>
    <x v="10"/>
    <x v="666"/>
    <x v="24"/>
    <x v="1"/>
    <x v="8"/>
    <s v="3M Polarizing Light Filter Sleeves"/>
    <n v="37.299999999999997"/>
    <n v="2"/>
    <n v="17.16"/>
  </r>
  <r>
    <d v="2016-11-10T00:00:00"/>
    <x v="2"/>
    <x v="10"/>
    <x v="666"/>
    <x v="24"/>
    <x v="0"/>
    <x v="3"/>
    <s v="Wilson Jones Ledger-Size, Piano-Hinge Binder, 2&quot;, Blue"/>
    <n v="81.96"/>
    <n v="2"/>
    <n v="39.340000000000003"/>
  </r>
  <r>
    <d v="2016-11-10T00:00:00"/>
    <x v="2"/>
    <x v="10"/>
    <x v="562"/>
    <x v="20"/>
    <x v="0"/>
    <x v="3"/>
    <s v="Canvas Sectional Post Binders"/>
    <n v="20.37"/>
    <n v="1"/>
    <n v="7.38"/>
  </r>
  <r>
    <d v="2016-11-10T00:00:00"/>
    <x v="2"/>
    <x v="10"/>
    <x v="562"/>
    <x v="20"/>
    <x v="0"/>
    <x v="3"/>
    <s v="Wilson Jones Century Plastic Molded Ring Binders"/>
    <n v="49.85"/>
    <n v="3"/>
    <n v="16.82"/>
  </r>
  <r>
    <d v="2016-11-10T00:00:00"/>
    <x v="2"/>
    <x v="10"/>
    <x v="170"/>
    <x v="3"/>
    <x v="0"/>
    <x v="0"/>
    <s v="Embossed Ink Jet Note Cards"/>
    <n v="67.709999999999994"/>
    <n v="3"/>
    <n v="32.5"/>
  </r>
  <r>
    <d v="2016-11-10T00:00:00"/>
    <x v="2"/>
    <x v="10"/>
    <x v="170"/>
    <x v="3"/>
    <x v="0"/>
    <x v="12"/>
    <s v="Belkin F9S820V06 8 Outlet Surge"/>
    <n v="129.91999999999999"/>
    <n v="4"/>
    <n v="38.979999999999997"/>
  </r>
  <r>
    <d v="2016-11-10T00:00:00"/>
    <x v="2"/>
    <x v="10"/>
    <x v="170"/>
    <x v="3"/>
    <x v="1"/>
    <x v="8"/>
    <s v="Howard Miller 11-1/2&quot; Diameter Ridgewood Wall Clock"/>
    <n v="467.46"/>
    <n v="9"/>
    <n v="191.66"/>
  </r>
  <r>
    <d v="2016-11-10T00:00:00"/>
    <x v="2"/>
    <x v="10"/>
    <x v="170"/>
    <x v="3"/>
    <x v="0"/>
    <x v="0"/>
    <s v="Xerox 1933"/>
    <n v="61.4"/>
    <n v="5"/>
    <n v="28.86"/>
  </r>
  <r>
    <d v="2016-11-10T00:00:00"/>
    <x v="2"/>
    <x v="10"/>
    <x v="170"/>
    <x v="3"/>
    <x v="0"/>
    <x v="2"/>
    <s v="Standard Rollaway File with Lock"/>
    <n v="720.76"/>
    <n v="4"/>
    <n v="187.4"/>
  </r>
  <r>
    <d v="2016-11-10T00:00:00"/>
    <x v="2"/>
    <x v="10"/>
    <x v="170"/>
    <x v="3"/>
    <x v="0"/>
    <x v="3"/>
    <s v="Peel &amp; Stick Add-On Corner Pockets"/>
    <n v="5.18"/>
    <n v="3"/>
    <n v="1.81"/>
  </r>
  <r>
    <d v="2016-11-10T00:00:00"/>
    <x v="2"/>
    <x v="10"/>
    <x v="170"/>
    <x v="3"/>
    <x v="0"/>
    <x v="4"/>
    <s v="Newell 338"/>
    <n v="14.7"/>
    <n v="5"/>
    <n v="3.97"/>
  </r>
  <r>
    <d v="2016-11-10T00:00:00"/>
    <x v="2"/>
    <x v="10"/>
    <x v="151"/>
    <x v="3"/>
    <x v="1"/>
    <x v="8"/>
    <s v="Eldon Expressions Wood and Plastic Desk Accessories, Oak"/>
    <n v="9.98"/>
    <n v="1"/>
    <n v="2.79"/>
  </r>
  <r>
    <d v="2016-11-10T00:00:00"/>
    <x v="2"/>
    <x v="10"/>
    <x v="644"/>
    <x v="3"/>
    <x v="0"/>
    <x v="2"/>
    <s v="Acco Perma 2700 Stacking Storage Drawers"/>
    <n v="29.74"/>
    <n v="1"/>
    <n v="4.46"/>
  </r>
  <r>
    <d v="2016-11-10T00:00:00"/>
    <x v="2"/>
    <x v="10"/>
    <x v="9"/>
    <x v="10"/>
    <x v="0"/>
    <x v="0"/>
    <s v="Xerox 227"/>
    <n v="31.1"/>
    <n v="6"/>
    <n v="10.89"/>
  </r>
  <r>
    <d v="2016-11-10T00:00:00"/>
    <x v="2"/>
    <x v="10"/>
    <x v="48"/>
    <x v="39"/>
    <x v="2"/>
    <x v="6"/>
    <s v="Samsung Convoy 3"/>
    <n v="221.98"/>
    <n v="2"/>
    <n v="62.15"/>
  </r>
  <r>
    <d v="2016-11-10T00:00:00"/>
    <x v="2"/>
    <x v="10"/>
    <x v="48"/>
    <x v="39"/>
    <x v="1"/>
    <x v="11"/>
    <s v="Sauder Facets Collection Library, Sky Alder Finish"/>
    <n v="341.96"/>
    <n v="2"/>
    <n v="54.71"/>
  </r>
  <r>
    <d v="2016-11-10T00:00:00"/>
    <x v="2"/>
    <x v="10"/>
    <x v="72"/>
    <x v="20"/>
    <x v="0"/>
    <x v="3"/>
    <s v="Presstex Flexible Ring Binders"/>
    <n v="3.64"/>
    <n v="1"/>
    <n v="1.37"/>
  </r>
  <r>
    <d v="2016-11-10T00:00:00"/>
    <x v="2"/>
    <x v="10"/>
    <x v="72"/>
    <x v="20"/>
    <x v="2"/>
    <x v="6"/>
    <s v="BlackBerry Q10"/>
    <n v="881.93"/>
    <n v="7"/>
    <n v="220.48"/>
  </r>
  <r>
    <d v="2016-11-11T00:00:00"/>
    <x v="2"/>
    <x v="10"/>
    <x v="741"/>
    <x v="20"/>
    <x v="2"/>
    <x v="9"/>
    <s v="Micropad Numeric Keypads"/>
    <n v="59.97"/>
    <n v="3"/>
    <n v="14.99"/>
  </r>
  <r>
    <d v="2016-11-11T00:00:00"/>
    <x v="2"/>
    <x v="10"/>
    <x v="741"/>
    <x v="20"/>
    <x v="0"/>
    <x v="2"/>
    <s v="Safco Steel Mobile File Cart"/>
    <n v="83.36"/>
    <n v="1"/>
    <n v="20.84"/>
  </r>
  <r>
    <d v="2016-11-11T00:00:00"/>
    <x v="2"/>
    <x v="10"/>
    <x v="653"/>
    <x v="1"/>
    <x v="2"/>
    <x v="9"/>
    <s v="Belkin F8E887 USB Wired Ergonomic Keyboard"/>
    <n v="95.97"/>
    <n v="4"/>
    <n v="1.2"/>
  </r>
  <r>
    <d v="2016-11-11T00:00:00"/>
    <x v="2"/>
    <x v="10"/>
    <x v="653"/>
    <x v="1"/>
    <x v="1"/>
    <x v="5"/>
    <s v="Global Chrome Stack Chair"/>
    <n v="47.99"/>
    <n v="2"/>
    <n v="-2.06"/>
  </r>
  <r>
    <d v="2016-11-11T00:00:00"/>
    <x v="2"/>
    <x v="10"/>
    <x v="437"/>
    <x v="14"/>
    <x v="2"/>
    <x v="6"/>
    <s v="Digium D40 VoIP phone"/>
    <n v="257.98"/>
    <n v="2"/>
    <n v="74.81"/>
  </r>
  <r>
    <d v="2016-11-11T00:00:00"/>
    <x v="2"/>
    <x v="10"/>
    <x v="328"/>
    <x v="3"/>
    <x v="1"/>
    <x v="8"/>
    <s v="Eldon Regeneration Recycled Desk Accessories, Smoke"/>
    <n v="6.96"/>
    <n v="4"/>
    <n v="2.23"/>
  </r>
  <r>
    <d v="2016-11-11T00:00:00"/>
    <x v="2"/>
    <x v="10"/>
    <x v="162"/>
    <x v="16"/>
    <x v="0"/>
    <x v="3"/>
    <s v="Ibico Standard Transparent Covers"/>
    <n v="9.89"/>
    <n v="2"/>
    <n v="-6.92"/>
  </r>
  <r>
    <d v="2016-11-11T00:00:00"/>
    <x v="2"/>
    <x v="10"/>
    <x v="162"/>
    <x v="16"/>
    <x v="0"/>
    <x v="12"/>
    <s v="Sanyo 2.5 Cubic Foot Mid-Size Office Refrigerators"/>
    <n v="671.54"/>
    <n v="3"/>
    <n v="50.37"/>
  </r>
  <r>
    <d v="2016-11-11T00:00:00"/>
    <x v="2"/>
    <x v="10"/>
    <x v="615"/>
    <x v="20"/>
    <x v="0"/>
    <x v="2"/>
    <s v="Staple magnet"/>
    <n v="28.14"/>
    <n v="3"/>
    <n v="7.88"/>
  </r>
  <r>
    <d v="2016-11-11T00:00:00"/>
    <x v="2"/>
    <x v="10"/>
    <x v="615"/>
    <x v="20"/>
    <x v="2"/>
    <x v="9"/>
    <s v="KeyTronic E03601U1 - Keyboard - Beige"/>
    <s v="36"/>
    <n v="2"/>
    <n v="6.48"/>
  </r>
  <r>
    <d v="2016-11-11T00:00:00"/>
    <x v="2"/>
    <x v="10"/>
    <x v="615"/>
    <x v="20"/>
    <x v="0"/>
    <x v="4"/>
    <s v="Boston School Pro Electric Pencil Sharpener, 1670"/>
    <n v="92.94"/>
    <n v="3"/>
    <n v="25.09"/>
  </r>
  <r>
    <d v="2016-11-11T00:00:00"/>
    <x v="2"/>
    <x v="10"/>
    <x v="615"/>
    <x v="20"/>
    <x v="1"/>
    <x v="5"/>
    <s v="Global Wood Trimmed Manager's Task Chair, Khaki"/>
    <n v="245.65"/>
    <n v="3"/>
    <n v="8.19"/>
  </r>
  <r>
    <d v="2016-11-11T00:00:00"/>
    <x v="2"/>
    <x v="10"/>
    <x v="615"/>
    <x v="20"/>
    <x v="0"/>
    <x v="3"/>
    <s v="Deluxe Heavy-Duty Vinyl Round Ring Binder"/>
    <n v="55.01"/>
    <n v="3"/>
    <n v="17.190000000000001"/>
  </r>
  <r>
    <d v="2016-11-11T00:00:00"/>
    <x v="2"/>
    <x v="10"/>
    <x v="615"/>
    <x v="20"/>
    <x v="0"/>
    <x v="3"/>
    <s v="XtraLife ClearVue Slant-D Ring Binder, White, 3&quot;"/>
    <n v="35.229999999999997"/>
    <n v="3"/>
    <n v="11.45"/>
  </r>
  <r>
    <d v="2016-11-11T00:00:00"/>
    <x v="2"/>
    <x v="10"/>
    <x v="269"/>
    <x v="3"/>
    <x v="1"/>
    <x v="8"/>
    <s v="Magnifier Swing Arm Lamp"/>
    <n v="41.96"/>
    <n v="2"/>
    <n v="10.91"/>
  </r>
  <r>
    <d v="2016-11-11T00:00:00"/>
    <x v="2"/>
    <x v="10"/>
    <x v="269"/>
    <x v="3"/>
    <x v="1"/>
    <x v="5"/>
    <s v="Hon Every-Day Series Multi-Task Chairs"/>
    <n v="451.15"/>
    <n v="3"/>
    <s v="0"/>
  </r>
  <r>
    <d v="2016-11-11T00:00:00"/>
    <x v="2"/>
    <x v="10"/>
    <x v="269"/>
    <x v="3"/>
    <x v="0"/>
    <x v="3"/>
    <s v="Avery Poly Binder Pockets"/>
    <n v="31.5"/>
    <n v="11"/>
    <n v="11.03"/>
  </r>
  <r>
    <d v="2016-11-11T00:00:00"/>
    <x v="2"/>
    <x v="10"/>
    <x v="756"/>
    <x v="18"/>
    <x v="1"/>
    <x v="13"/>
    <s v="Balt Solid Wood Round Tables"/>
    <n v="2678.94"/>
    <n v="6"/>
    <n v="241.1"/>
  </r>
  <r>
    <d v="2016-11-11T00:00:00"/>
    <x v="2"/>
    <x v="10"/>
    <x v="774"/>
    <x v="1"/>
    <x v="0"/>
    <x v="4"/>
    <s v="Newell 332"/>
    <n v="14.11"/>
    <n v="6"/>
    <n v="1.23"/>
  </r>
  <r>
    <d v="2016-11-12T00:00:00"/>
    <x v="2"/>
    <x v="10"/>
    <x v="102"/>
    <x v="12"/>
    <x v="0"/>
    <x v="3"/>
    <s v="Avery Durable Slant Ring Binders With Label Holder"/>
    <n v="6.27"/>
    <n v="5"/>
    <n v="-4.5999999999999996"/>
  </r>
  <r>
    <d v="2016-11-12T00:00:00"/>
    <x v="2"/>
    <x v="10"/>
    <x v="102"/>
    <x v="12"/>
    <x v="0"/>
    <x v="3"/>
    <s v="Round Ring Binders"/>
    <n v="4.37"/>
    <n v="7"/>
    <n v="-3.35"/>
  </r>
  <r>
    <d v="2016-11-12T00:00:00"/>
    <x v="2"/>
    <x v="10"/>
    <x v="102"/>
    <x v="12"/>
    <x v="2"/>
    <x v="9"/>
    <s v="Micropad Numeric Keypads"/>
    <n v="31.98"/>
    <n v="2"/>
    <s v="2"/>
  </r>
  <r>
    <d v="2016-11-12T00:00:00"/>
    <x v="2"/>
    <x v="10"/>
    <x v="136"/>
    <x v="18"/>
    <x v="0"/>
    <x v="10"/>
    <s v="Tyvek  Top-Opening Peel &amp; Seel  Envelopes, Gray"/>
    <n v="287.52"/>
    <n v="8"/>
    <n v="129.38"/>
  </r>
  <r>
    <d v="2016-11-12T00:00:00"/>
    <x v="2"/>
    <x v="10"/>
    <x v="136"/>
    <x v="18"/>
    <x v="0"/>
    <x v="12"/>
    <s v="Belkin F9H710-06 7 Outlet SurgeMaster Surge Protector"/>
    <n v="37.68"/>
    <n v="2"/>
    <n v="10.55"/>
  </r>
  <r>
    <d v="2016-11-12T00:00:00"/>
    <x v="2"/>
    <x v="10"/>
    <x v="136"/>
    <x v="18"/>
    <x v="0"/>
    <x v="0"/>
    <s v="Xerox 1896"/>
    <n v="19.98"/>
    <n v="2"/>
    <n v="8.99"/>
  </r>
  <r>
    <d v="2016-11-12T00:00:00"/>
    <x v="2"/>
    <x v="10"/>
    <x v="136"/>
    <x v="18"/>
    <x v="0"/>
    <x v="4"/>
    <s v="Newell 332"/>
    <n v="20.58"/>
    <n v="7"/>
    <n v="5.56"/>
  </r>
  <r>
    <d v="2016-11-12T00:00:00"/>
    <x v="2"/>
    <x v="10"/>
    <x v="136"/>
    <x v="18"/>
    <x v="0"/>
    <x v="3"/>
    <s v="Cardinal Slant-D Ring Binders"/>
    <n v="17.38"/>
    <n v="2"/>
    <n v="8.69"/>
  </r>
  <r>
    <d v="2016-11-12T00:00:00"/>
    <x v="2"/>
    <x v="10"/>
    <x v="530"/>
    <x v="10"/>
    <x v="1"/>
    <x v="5"/>
    <s v="Global Leather and Oak Executive Chair, Black"/>
    <n v="1474.8"/>
    <n v="7"/>
    <n v="-21.07"/>
  </r>
  <r>
    <d v="2016-11-12T00:00:00"/>
    <x v="2"/>
    <x v="10"/>
    <x v="530"/>
    <x v="10"/>
    <x v="0"/>
    <x v="12"/>
    <s v="Holmes Replacement Filter for HEPA Air Cleaner, Very Large Room, HEPA Filter"/>
    <n v="110.1"/>
    <n v="2"/>
    <n v="33.03"/>
  </r>
  <r>
    <d v="2016-11-12T00:00:00"/>
    <x v="2"/>
    <x v="10"/>
    <x v="530"/>
    <x v="10"/>
    <x v="0"/>
    <x v="7"/>
    <s v="OIC Bulk Pack Metal Binder Clips"/>
    <n v="16.75"/>
    <n v="6"/>
    <n v="5.44"/>
  </r>
  <r>
    <d v="2016-11-12T00:00:00"/>
    <x v="2"/>
    <x v="10"/>
    <x v="530"/>
    <x v="10"/>
    <x v="1"/>
    <x v="5"/>
    <s v="Hon Deluxe Fabric Upholstered Stacking Chairs, Rounded Back"/>
    <n v="1537.07"/>
    <n v="9"/>
    <s v="0"/>
  </r>
  <r>
    <d v="2016-11-12T00:00:00"/>
    <x v="2"/>
    <x v="10"/>
    <x v="530"/>
    <x v="10"/>
    <x v="1"/>
    <x v="5"/>
    <s v="Hon 4070 Series Pagoda Round Back Stacking Chairs"/>
    <n v="449.37"/>
    <n v="2"/>
    <n v="-12.84"/>
  </r>
  <r>
    <d v="2016-11-12T00:00:00"/>
    <x v="2"/>
    <x v="10"/>
    <x v="233"/>
    <x v="3"/>
    <x v="2"/>
    <x v="6"/>
    <s v="Panasonic KX TS3282W Corded phone"/>
    <n v="203.98"/>
    <n v="3"/>
    <n v="25.5"/>
  </r>
  <r>
    <d v="2016-11-12T00:00:00"/>
    <x v="2"/>
    <x v="10"/>
    <x v="233"/>
    <x v="3"/>
    <x v="1"/>
    <x v="13"/>
    <s v="Global Adaptabilities Conference Tables"/>
    <n v="674.35"/>
    <n v="3"/>
    <n v="-8.43"/>
  </r>
  <r>
    <d v="2016-11-12T00:00:00"/>
    <x v="2"/>
    <x v="10"/>
    <x v="153"/>
    <x v="1"/>
    <x v="1"/>
    <x v="8"/>
    <s v="DAX Charcoal/Nickel-Tone Document Frame, 5 x 7"/>
    <n v="22.75"/>
    <n v="6"/>
    <n v="-8.5299999999999994"/>
  </r>
  <r>
    <d v="2016-11-13T00:00:00"/>
    <x v="2"/>
    <x v="10"/>
    <x v="365"/>
    <x v="22"/>
    <x v="0"/>
    <x v="4"/>
    <s v="Boston 16801 Nautilus Battery Pencil Sharpener"/>
    <n v="44.02"/>
    <n v="2"/>
    <n v="11.45"/>
  </r>
  <r>
    <d v="2016-11-13T00:00:00"/>
    <x v="2"/>
    <x v="10"/>
    <x v="106"/>
    <x v="25"/>
    <x v="0"/>
    <x v="14"/>
    <s v="Acme Forged Steel Scissors with Black Enamel Handles"/>
    <n v="52.14"/>
    <n v="7"/>
    <n v="5.87"/>
  </r>
  <r>
    <d v="2016-11-13T00:00:00"/>
    <x v="2"/>
    <x v="10"/>
    <x v="775"/>
    <x v="22"/>
    <x v="1"/>
    <x v="8"/>
    <s v="Eldon Image Series Desk Accessories, Burgundy"/>
    <n v="4.18"/>
    <n v="1"/>
    <n v="1.5"/>
  </r>
  <r>
    <d v="2016-11-13T00:00:00"/>
    <x v="2"/>
    <x v="10"/>
    <x v="684"/>
    <x v="2"/>
    <x v="0"/>
    <x v="0"/>
    <s v="White Computer Printout Paper by Universal"/>
    <n v="217.06"/>
    <n v="7"/>
    <n v="78.680000000000007"/>
  </r>
  <r>
    <d v="2016-11-13T00:00:00"/>
    <x v="2"/>
    <x v="10"/>
    <x v="162"/>
    <x v="1"/>
    <x v="0"/>
    <x v="3"/>
    <s v="XtraLife ClearVue Slant-D Ring Binders by Cardinal"/>
    <n v="3.14"/>
    <n v="2"/>
    <n v="-4.7"/>
  </r>
  <r>
    <d v="2016-11-13T00:00:00"/>
    <x v="2"/>
    <x v="10"/>
    <x v="38"/>
    <x v="20"/>
    <x v="0"/>
    <x v="2"/>
    <s v="Tenex File Box, Personal Filing Tote with Lid, Black"/>
    <n v="77.55"/>
    <n v="5"/>
    <n v="20.16"/>
  </r>
  <r>
    <d v="2016-11-13T00:00:00"/>
    <x v="2"/>
    <x v="10"/>
    <x v="38"/>
    <x v="20"/>
    <x v="0"/>
    <x v="2"/>
    <s v="Eldon Simplefile Box Office"/>
    <n v="24.88"/>
    <n v="2"/>
    <n v="6.97"/>
  </r>
  <r>
    <d v="2016-11-13T00:00:00"/>
    <x v="2"/>
    <x v="10"/>
    <x v="38"/>
    <x v="20"/>
    <x v="0"/>
    <x v="4"/>
    <s v="Boston Electric Pencil Sharpener, Model 1818, Charcoal Black"/>
    <n v="140.75"/>
    <n v="5"/>
    <n v="39.409999999999997"/>
  </r>
  <r>
    <d v="2016-11-13T00:00:00"/>
    <x v="2"/>
    <x v="10"/>
    <x v="38"/>
    <x v="20"/>
    <x v="0"/>
    <x v="2"/>
    <s v="Portable Personal File Box"/>
    <n v="36.630000000000003"/>
    <n v="3"/>
    <n v="9.89"/>
  </r>
  <r>
    <d v="2016-11-13T00:00:00"/>
    <x v="2"/>
    <x v="10"/>
    <x v="324"/>
    <x v="39"/>
    <x v="1"/>
    <x v="8"/>
    <s v="Master Giant Foot Doorstop, Safety Yellow"/>
    <n v="30.36"/>
    <n v="4"/>
    <n v="13.05"/>
  </r>
  <r>
    <d v="2016-11-13T00:00:00"/>
    <x v="2"/>
    <x v="10"/>
    <x v="619"/>
    <x v="20"/>
    <x v="2"/>
    <x v="6"/>
    <s v="Xiaomi Mi3"/>
    <n v="2279.96"/>
    <n v="4"/>
    <n v="592.79"/>
  </r>
  <r>
    <d v="2016-11-13T00:00:00"/>
    <x v="2"/>
    <x v="10"/>
    <x v="619"/>
    <x v="20"/>
    <x v="0"/>
    <x v="1"/>
    <s v="Avery 499"/>
    <n v="14.94"/>
    <n v="3"/>
    <n v="6.87"/>
  </r>
  <r>
    <d v="2016-11-13T00:00:00"/>
    <x v="2"/>
    <x v="10"/>
    <x v="675"/>
    <x v="22"/>
    <x v="1"/>
    <x v="8"/>
    <s v="DAX Solid Wood Frames"/>
    <n v="19.54"/>
    <n v="2"/>
    <n v="7.23"/>
  </r>
  <r>
    <d v="2016-11-14T00:00:00"/>
    <x v="2"/>
    <x v="10"/>
    <x v="158"/>
    <x v="4"/>
    <x v="2"/>
    <x v="9"/>
    <s v="Logitech diNovo Edge Keyboard"/>
    <n v="499.98"/>
    <n v="2"/>
    <s v="115"/>
  </r>
  <r>
    <d v="2016-11-14T00:00:00"/>
    <x v="2"/>
    <x v="10"/>
    <x v="158"/>
    <x v="4"/>
    <x v="0"/>
    <x v="0"/>
    <s v="Xerox 4200 Series MultiUse Premium Copy Paper (20Lb. and 84 Bright)"/>
    <n v="5.28"/>
    <n v="1"/>
    <n v="2.38"/>
  </r>
  <r>
    <d v="2016-11-14T00:00:00"/>
    <x v="2"/>
    <x v="10"/>
    <x v="158"/>
    <x v="4"/>
    <x v="0"/>
    <x v="3"/>
    <s v="ACCOHIDE 3-Ring Binder, Blue, 1&quot;"/>
    <n v="8.26"/>
    <n v="2"/>
    <n v="3.88"/>
  </r>
  <r>
    <d v="2016-11-14T00:00:00"/>
    <x v="2"/>
    <x v="10"/>
    <x v="776"/>
    <x v="3"/>
    <x v="0"/>
    <x v="1"/>
    <s v="Avery 52"/>
    <n v="7.38"/>
    <n v="2"/>
    <n v="3.47"/>
  </r>
  <r>
    <d v="2016-11-14T00:00:00"/>
    <x v="2"/>
    <x v="10"/>
    <x v="708"/>
    <x v="0"/>
    <x v="0"/>
    <x v="3"/>
    <s v="Binder Posts"/>
    <n v="2.2999999999999998"/>
    <n v="2"/>
    <n v="-3.9"/>
  </r>
  <r>
    <d v="2016-11-14T00:00:00"/>
    <x v="2"/>
    <x v="10"/>
    <x v="337"/>
    <x v="20"/>
    <x v="1"/>
    <x v="5"/>
    <s v="Hon GuestStacker Chair"/>
    <n v="408.01"/>
    <n v="2"/>
    <n v="72.53"/>
  </r>
  <r>
    <d v="2016-11-14T00:00:00"/>
    <x v="2"/>
    <x v="10"/>
    <x v="337"/>
    <x v="20"/>
    <x v="0"/>
    <x v="2"/>
    <s v="Tenex Personal Project File with Scoop Front Design, Black"/>
    <n v="40.44"/>
    <n v="3"/>
    <n v="10.51"/>
  </r>
  <r>
    <d v="2016-11-14T00:00:00"/>
    <x v="2"/>
    <x v="10"/>
    <x v="632"/>
    <x v="2"/>
    <x v="1"/>
    <x v="5"/>
    <s v="Global Ergonomic Managers Chair"/>
    <n v="380.06"/>
    <n v="3"/>
    <n v="-21.72"/>
  </r>
  <r>
    <d v="2016-11-14T00:00:00"/>
    <x v="2"/>
    <x v="10"/>
    <x v="632"/>
    <x v="2"/>
    <x v="2"/>
    <x v="16"/>
    <s v="Sharp AL-1530CS Digital Copier"/>
    <n v="1199.98"/>
    <n v="4"/>
    <s v="180"/>
  </r>
  <r>
    <d v="2016-11-14T00:00:00"/>
    <x v="2"/>
    <x v="10"/>
    <x v="632"/>
    <x v="2"/>
    <x v="1"/>
    <x v="8"/>
    <s v="DAX Contemporary Wood Frame with Silver Metal Mat, Desktop, 11 x 14 Size"/>
    <n v="48.58"/>
    <n v="3"/>
    <n v="9.7200000000000006"/>
  </r>
  <r>
    <d v="2016-11-14T00:00:00"/>
    <x v="2"/>
    <x v="10"/>
    <x v="560"/>
    <x v="3"/>
    <x v="0"/>
    <x v="4"/>
    <s v="Newell 35"/>
    <n v="9.84"/>
    <n v="3"/>
    <n v="2.85"/>
  </r>
  <r>
    <d v="2016-11-14T00:00:00"/>
    <x v="2"/>
    <x v="10"/>
    <x v="176"/>
    <x v="7"/>
    <x v="0"/>
    <x v="0"/>
    <s v="Tops Wirebound Message Log Books"/>
    <n v="16.45"/>
    <n v="5"/>
    <n v="7.57"/>
  </r>
  <r>
    <d v="2016-11-14T00:00:00"/>
    <x v="2"/>
    <x v="10"/>
    <x v="176"/>
    <x v="7"/>
    <x v="1"/>
    <x v="8"/>
    <s v="Stacking Trays by OIC"/>
    <n v="19.920000000000002"/>
    <n v="4"/>
    <n v="6.57"/>
  </r>
  <r>
    <d v="2016-11-14T00:00:00"/>
    <x v="2"/>
    <x v="10"/>
    <x v="361"/>
    <x v="36"/>
    <x v="2"/>
    <x v="6"/>
    <s v="BlueLounge Milo Smartphone Stand, White/Metallic"/>
    <n v="89.97"/>
    <n v="3"/>
    <n v="25.19"/>
  </r>
  <r>
    <d v="2016-11-14T00:00:00"/>
    <x v="2"/>
    <x v="10"/>
    <x v="0"/>
    <x v="20"/>
    <x v="2"/>
    <x v="6"/>
    <s v="SmartStand Mobile Device Holder, Assorted Colors"/>
    <n v="13.98"/>
    <n v="2"/>
    <n v="3.91"/>
  </r>
  <r>
    <d v="2016-11-14T00:00:00"/>
    <x v="2"/>
    <x v="10"/>
    <x v="0"/>
    <x v="20"/>
    <x v="0"/>
    <x v="4"/>
    <s v="Boston Home &amp; Office Model 2000 Electric Pencil Sharpeners"/>
    <n v="23.65"/>
    <n v="1"/>
    <n v="6.15"/>
  </r>
  <r>
    <d v="2016-11-15T00:00:00"/>
    <x v="2"/>
    <x v="10"/>
    <x v="660"/>
    <x v="3"/>
    <x v="2"/>
    <x v="9"/>
    <s v="Imation 16GB Mini TravelDrive USB 2.0 Flash Drive"/>
    <n v="99.39"/>
    <n v="3"/>
    <n v="40.75"/>
  </r>
  <r>
    <d v="2016-11-15T00:00:00"/>
    <x v="2"/>
    <x v="10"/>
    <x v="614"/>
    <x v="3"/>
    <x v="0"/>
    <x v="3"/>
    <s v="Fellowes PB500 Electric Punch Plastic Comb Binding Machine with Manual Bind"/>
    <n v="1016.79"/>
    <n v="1"/>
    <n v="381.3"/>
  </r>
  <r>
    <d v="2016-11-15T00:00:00"/>
    <x v="2"/>
    <x v="10"/>
    <x v="614"/>
    <x v="3"/>
    <x v="0"/>
    <x v="3"/>
    <s v="Avery Self-Adhesive Photo Pockets for Polaroid Photos"/>
    <n v="38.14"/>
    <n v="7"/>
    <n v="13.35"/>
  </r>
  <r>
    <d v="2016-11-15T00:00:00"/>
    <x v="2"/>
    <x v="10"/>
    <x v="123"/>
    <x v="3"/>
    <x v="2"/>
    <x v="6"/>
    <s v="Polycom SoundPoint IP 450 VoIP phone"/>
    <n v="361.38"/>
    <n v="2"/>
    <n v="27.1"/>
  </r>
  <r>
    <d v="2016-11-15T00:00:00"/>
    <x v="2"/>
    <x v="10"/>
    <x v="402"/>
    <x v="25"/>
    <x v="1"/>
    <x v="13"/>
    <s v="Hon Racetrack Conference Tables"/>
    <n v="630.02"/>
    <n v="4"/>
    <n v="-199.51"/>
  </r>
  <r>
    <d v="2016-11-16T00:00:00"/>
    <x v="2"/>
    <x v="10"/>
    <x v="131"/>
    <x v="31"/>
    <x v="0"/>
    <x v="10"/>
    <s v="Staple envelope"/>
    <n v="28.4"/>
    <n v="5"/>
    <n v="13.35"/>
  </r>
  <r>
    <d v="2016-11-16T00:00:00"/>
    <x v="2"/>
    <x v="10"/>
    <x v="24"/>
    <x v="3"/>
    <x v="0"/>
    <x v="3"/>
    <s v="Round Ring Binders"/>
    <n v="8.32"/>
    <n v="5"/>
    <n v="2.81"/>
  </r>
  <r>
    <d v="2016-11-17T00:00:00"/>
    <x v="2"/>
    <x v="10"/>
    <x v="389"/>
    <x v="31"/>
    <x v="0"/>
    <x v="3"/>
    <s v="Avery Non-Stick Binders"/>
    <n v="10.78"/>
    <n v="3"/>
    <n v="3.37"/>
  </r>
  <r>
    <d v="2016-11-17T00:00:00"/>
    <x v="2"/>
    <x v="10"/>
    <x v="497"/>
    <x v="0"/>
    <x v="2"/>
    <x v="6"/>
    <s v="Apple EarPods with Remote and Mic"/>
    <n v="67.180000000000007"/>
    <n v="3"/>
    <n v="6.72"/>
  </r>
  <r>
    <d v="2016-11-17T00:00:00"/>
    <x v="2"/>
    <x v="10"/>
    <x v="497"/>
    <x v="0"/>
    <x v="0"/>
    <x v="0"/>
    <s v="TOPS Voice Message Log Book, Flash Format"/>
    <n v="15.23"/>
    <n v="4"/>
    <n v="5.52"/>
  </r>
  <r>
    <d v="2016-11-17T00:00:00"/>
    <x v="2"/>
    <x v="10"/>
    <x v="631"/>
    <x v="3"/>
    <x v="0"/>
    <x v="14"/>
    <s v="Acme Tagit Stainless Steel Antibacterial Scissors"/>
    <n v="49.5"/>
    <n v="5"/>
    <n v="13.37"/>
  </r>
  <r>
    <d v="2016-11-18T00:00:00"/>
    <x v="2"/>
    <x v="10"/>
    <x v="299"/>
    <x v="39"/>
    <x v="0"/>
    <x v="2"/>
    <s v="Tennsco Snap-Together Open Shelving Units, Starter Sets and Add-On Units"/>
    <n v="1117.92"/>
    <n v="4"/>
    <n v="55.9"/>
  </r>
  <r>
    <d v="2016-11-18T00:00:00"/>
    <x v="2"/>
    <x v="10"/>
    <x v="188"/>
    <x v="0"/>
    <x v="0"/>
    <x v="4"/>
    <s v="4009 Highlighters by Sanford"/>
    <n v="6.37"/>
    <n v="2"/>
    <n v="1.03"/>
  </r>
  <r>
    <d v="2016-11-18T00:00:00"/>
    <x v="2"/>
    <x v="10"/>
    <x v="188"/>
    <x v="0"/>
    <x v="0"/>
    <x v="1"/>
    <s v="Avery 4027 File Folder Labels for Dot Matrix Printers, 5000 Labels per Box, White"/>
    <n v="48.85"/>
    <n v="2"/>
    <n v="15.88"/>
  </r>
  <r>
    <d v="2016-11-18T00:00:00"/>
    <x v="2"/>
    <x v="10"/>
    <x v="188"/>
    <x v="0"/>
    <x v="0"/>
    <x v="0"/>
    <s v="Xerox 1881"/>
    <n v="19.649999999999999"/>
    <n v="2"/>
    <n v="6.63"/>
  </r>
  <r>
    <d v="2016-11-18T00:00:00"/>
    <x v="2"/>
    <x v="10"/>
    <x v="188"/>
    <x v="0"/>
    <x v="1"/>
    <x v="5"/>
    <s v="Global Value Steno Chair, Gray"/>
    <n v="255.11"/>
    <n v="6"/>
    <n v="-18.22"/>
  </r>
  <r>
    <d v="2016-11-18T00:00:00"/>
    <x v="2"/>
    <x v="10"/>
    <x v="191"/>
    <x v="10"/>
    <x v="0"/>
    <x v="12"/>
    <s v="Holmes 99% HEPA Air Purifier"/>
    <n v="103.97"/>
    <n v="6"/>
    <n v="16.89"/>
  </r>
  <r>
    <d v="2016-11-18T00:00:00"/>
    <x v="2"/>
    <x v="10"/>
    <x v="492"/>
    <x v="3"/>
    <x v="2"/>
    <x v="6"/>
    <s v="Grandstream GXP2100 Mainstream Business Phone"/>
    <n v="61.19"/>
    <n v="1"/>
    <n v="6.12"/>
  </r>
  <r>
    <d v="2016-11-18T00:00:00"/>
    <x v="2"/>
    <x v="10"/>
    <x v="492"/>
    <x v="3"/>
    <x v="0"/>
    <x v="12"/>
    <s v="Fellowes Command Center 5-outlet power strip"/>
    <n v="67.84"/>
    <n v="1"/>
    <n v="18.32"/>
  </r>
  <r>
    <d v="2016-11-18T00:00:00"/>
    <x v="2"/>
    <x v="10"/>
    <x v="63"/>
    <x v="14"/>
    <x v="1"/>
    <x v="5"/>
    <s v="Novimex Swivel Fabric Task Chair"/>
    <n v="301.95999999999998"/>
    <n v="2"/>
    <n v="33.22"/>
  </r>
  <r>
    <d v="2016-11-18T00:00:00"/>
    <x v="2"/>
    <x v="10"/>
    <x v="385"/>
    <x v="33"/>
    <x v="2"/>
    <x v="9"/>
    <s v="Logitech Z-906 Speaker sys - home theater - 5.1-CH"/>
    <n v="1319.96"/>
    <n v="4"/>
    <n v="527.98"/>
  </r>
  <r>
    <d v="2016-11-18T00:00:00"/>
    <x v="2"/>
    <x v="10"/>
    <x v="190"/>
    <x v="3"/>
    <x v="2"/>
    <x v="9"/>
    <s v="WD My Passport Ultra 2TB Portable External Hard Drive"/>
    <s v="595"/>
    <n v="5"/>
    <n v="95.2"/>
  </r>
  <r>
    <d v="2016-11-18T00:00:00"/>
    <x v="2"/>
    <x v="10"/>
    <x v="737"/>
    <x v="3"/>
    <x v="0"/>
    <x v="3"/>
    <s v="Recycled Premium Regency Composition Covers"/>
    <n v="61.12"/>
    <n v="5"/>
    <n v="22.16"/>
  </r>
  <r>
    <d v="2016-11-19T00:00:00"/>
    <x v="2"/>
    <x v="10"/>
    <x v="724"/>
    <x v="20"/>
    <x v="0"/>
    <x v="3"/>
    <s v="Avery Hanging File Binders"/>
    <n v="14.35"/>
    <n v="3"/>
    <n v="4.66"/>
  </r>
  <r>
    <d v="2016-11-19T00:00:00"/>
    <x v="2"/>
    <x v="10"/>
    <x v="724"/>
    <x v="20"/>
    <x v="0"/>
    <x v="2"/>
    <s v="Fellowes Neat Ideas Storage Cubes"/>
    <n v="64.959999999999994"/>
    <n v="2"/>
    <n v="2.6"/>
  </r>
  <r>
    <d v="2016-11-19T00:00:00"/>
    <x v="2"/>
    <x v="10"/>
    <x v="724"/>
    <x v="20"/>
    <x v="0"/>
    <x v="2"/>
    <s v="Advantus Rolling Storage Box"/>
    <n v="68.599999999999994"/>
    <n v="4"/>
    <n v="18.52"/>
  </r>
  <r>
    <d v="2016-11-19T00:00:00"/>
    <x v="2"/>
    <x v="10"/>
    <x v="281"/>
    <x v="0"/>
    <x v="0"/>
    <x v="2"/>
    <s v="Tennsco Lockers, Gray"/>
    <n v="100.7"/>
    <n v="6"/>
    <n v="-16.36"/>
  </r>
  <r>
    <d v="2016-11-19T00:00:00"/>
    <x v="2"/>
    <x v="10"/>
    <x v="281"/>
    <x v="0"/>
    <x v="1"/>
    <x v="8"/>
    <s v="GE General Purpose, Extra Long Life, Showcase &amp; Floodlight Incandescent Bulbs"/>
    <n v="2.33"/>
    <n v="2"/>
    <n v="-0.76"/>
  </r>
  <r>
    <d v="2016-11-19T00:00:00"/>
    <x v="2"/>
    <x v="10"/>
    <x v="281"/>
    <x v="0"/>
    <x v="0"/>
    <x v="3"/>
    <s v="GBC Standard Recycled Report Covers, Clear Plastic Sheets"/>
    <n v="10.78"/>
    <n v="5"/>
    <n v="-17.25"/>
  </r>
  <r>
    <d v="2016-11-19T00:00:00"/>
    <x v="2"/>
    <x v="10"/>
    <x v="281"/>
    <x v="0"/>
    <x v="0"/>
    <x v="7"/>
    <s v="Staples"/>
    <n v="58.37"/>
    <n v="12"/>
    <n v="21.89"/>
  </r>
  <r>
    <d v="2016-11-19T00:00:00"/>
    <x v="2"/>
    <x v="10"/>
    <x v="281"/>
    <x v="0"/>
    <x v="0"/>
    <x v="10"/>
    <s v="Recycled Interoffice Envelopes with Re-Use-A-Seal Closure, 10 x 13"/>
    <n v="40.97"/>
    <n v="3"/>
    <n v="13.83"/>
  </r>
  <r>
    <d v="2016-11-19T00:00:00"/>
    <x v="2"/>
    <x v="10"/>
    <x v="281"/>
    <x v="0"/>
    <x v="2"/>
    <x v="6"/>
    <s v="invisibleSHIELD by ZAGG Smudge-Free Screen Protector"/>
    <n v="71.959999999999994"/>
    <n v="5"/>
    <n v="25.19"/>
  </r>
  <r>
    <d v="2016-11-19T00:00:00"/>
    <x v="2"/>
    <x v="10"/>
    <x v="281"/>
    <x v="0"/>
    <x v="0"/>
    <x v="0"/>
    <s v="Xerox 1905"/>
    <n v="10.37"/>
    <n v="2"/>
    <n v="3.63"/>
  </r>
  <r>
    <d v="2016-11-19T00:00:00"/>
    <x v="2"/>
    <x v="10"/>
    <x v="281"/>
    <x v="0"/>
    <x v="0"/>
    <x v="3"/>
    <s v="Avery Hidden Tab Dividers for Binding Systems"/>
    <n v="1.19"/>
    <n v="2"/>
    <n v="-2.0299999999999998"/>
  </r>
  <r>
    <d v="2016-11-19T00:00:00"/>
    <x v="2"/>
    <x v="10"/>
    <x v="70"/>
    <x v="20"/>
    <x v="0"/>
    <x v="4"/>
    <s v="Newell 340"/>
    <n v="17.28"/>
    <n v="6"/>
    <n v="5.01"/>
  </r>
  <r>
    <d v="2016-11-19T00:00:00"/>
    <x v="2"/>
    <x v="10"/>
    <x v="70"/>
    <x v="20"/>
    <x v="0"/>
    <x v="3"/>
    <s v="GBC Plastic Binding Combs"/>
    <n v="17.71"/>
    <n v="3"/>
    <n v="6.42"/>
  </r>
  <r>
    <d v="2016-11-19T00:00:00"/>
    <x v="2"/>
    <x v="10"/>
    <x v="676"/>
    <x v="18"/>
    <x v="0"/>
    <x v="12"/>
    <s v="Acco 6 Outlet Guardian Premium Plus Surge Suppressor"/>
    <n v="54.96"/>
    <n v="3"/>
    <n v="15.94"/>
  </r>
  <r>
    <d v="2016-11-19T00:00:00"/>
    <x v="2"/>
    <x v="10"/>
    <x v="235"/>
    <x v="25"/>
    <x v="0"/>
    <x v="4"/>
    <s v="Deluxe Chalkboard Eraser Cleaner"/>
    <n v="18.48"/>
    <n v="2"/>
    <n v="6.01"/>
  </r>
  <r>
    <d v="2016-11-19T00:00:00"/>
    <x v="2"/>
    <x v="10"/>
    <x v="11"/>
    <x v="20"/>
    <x v="0"/>
    <x v="12"/>
    <s v="Disposable Triple-Filter Dust Bags"/>
    <n v="8.74"/>
    <n v="2"/>
    <n v="2.27"/>
  </r>
  <r>
    <d v="2016-11-19T00:00:00"/>
    <x v="2"/>
    <x v="10"/>
    <x v="11"/>
    <x v="20"/>
    <x v="0"/>
    <x v="0"/>
    <s v="Recycled Desk Saver Line &quot;While You Were Out&quot; Book, 5 1/2&quot; X 4&quot;"/>
    <n v="44.75"/>
    <n v="5"/>
    <n v="20.59"/>
  </r>
  <r>
    <d v="2016-11-19T00:00:00"/>
    <x v="2"/>
    <x v="10"/>
    <x v="362"/>
    <x v="22"/>
    <x v="1"/>
    <x v="8"/>
    <s v="Tenex Chairmats For Use With Carpeted Floors"/>
    <n v="31.96"/>
    <n v="2"/>
    <n v="1.6"/>
  </r>
  <r>
    <d v="2016-11-20T00:00:00"/>
    <x v="2"/>
    <x v="10"/>
    <x v="608"/>
    <x v="39"/>
    <x v="0"/>
    <x v="1"/>
    <s v="Avery 519"/>
    <n v="14.62"/>
    <n v="2"/>
    <n v="6.87"/>
  </r>
  <r>
    <d v="2016-11-20T00:00:00"/>
    <x v="2"/>
    <x v="10"/>
    <x v="608"/>
    <x v="39"/>
    <x v="2"/>
    <x v="6"/>
    <s v="Avaya 5420 Digital phone"/>
    <n v="944.93"/>
    <n v="7"/>
    <n v="236.23"/>
  </r>
  <r>
    <d v="2016-11-20T00:00:00"/>
    <x v="2"/>
    <x v="10"/>
    <x v="327"/>
    <x v="10"/>
    <x v="0"/>
    <x v="7"/>
    <s v="Advantus SlideClip Paper Clips"/>
    <n v="19.100000000000001"/>
    <n v="7"/>
    <n v="6.68"/>
  </r>
  <r>
    <d v="2016-11-20T00:00:00"/>
    <x v="2"/>
    <x v="10"/>
    <x v="327"/>
    <x v="10"/>
    <x v="0"/>
    <x v="1"/>
    <s v="Avery 512"/>
    <n v="18.5"/>
    <n v="8"/>
    <n v="6.24"/>
  </r>
  <r>
    <d v="2016-11-20T00:00:00"/>
    <x v="2"/>
    <x v="10"/>
    <x v="327"/>
    <x v="10"/>
    <x v="2"/>
    <x v="9"/>
    <s v="Logitech Wireless Gaming Headset G930"/>
    <n v="255.98"/>
    <n v="2"/>
    <n v="54.4"/>
  </r>
  <r>
    <d v="2016-11-20T00:00:00"/>
    <x v="2"/>
    <x v="10"/>
    <x v="327"/>
    <x v="10"/>
    <x v="1"/>
    <x v="11"/>
    <s v="Bush Westfield Collection Bookcases, Medium Cherry Finish"/>
    <n v="86.97"/>
    <n v="3"/>
    <n v="-48.7"/>
  </r>
  <r>
    <d v="2016-11-20T00:00:00"/>
    <x v="2"/>
    <x v="10"/>
    <x v="156"/>
    <x v="10"/>
    <x v="0"/>
    <x v="0"/>
    <s v="Southworth 25% Cotton Granite Paper &amp; Envelopes"/>
    <n v="15.7"/>
    <n v="3"/>
    <n v="5.0999999999999996"/>
  </r>
  <r>
    <d v="2016-11-20T00:00:00"/>
    <x v="2"/>
    <x v="10"/>
    <x v="156"/>
    <x v="10"/>
    <x v="0"/>
    <x v="3"/>
    <s v="Acco 3-Hole Punch"/>
    <n v="2.63"/>
    <n v="2"/>
    <n v="-1.93"/>
  </r>
  <r>
    <d v="2016-11-20T00:00:00"/>
    <x v="2"/>
    <x v="10"/>
    <x v="156"/>
    <x v="10"/>
    <x v="0"/>
    <x v="3"/>
    <s v="Avery Recycled Flexi-View Covers for Binding Systems"/>
    <n v="14.43"/>
    <n v="3"/>
    <n v="-10.58"/>
  </r>
  <r>
    <d v="2016-11-20T00:00:00"/>
    <x v="2"/>
    <x v="10"/>
    <x v="17"/>
    <x v="0"/>
    <x v="1"/>
    <x v="5"/>
    <s v="Global Wood Trimmed Manager's Task Chair, Khaki"/>
    <n v="318.43"/>
    <n v="5"/>
    <n v="-77.33"/>
  </r>
  <r>
    <d v="2016-11-20T00:00:00"/>
    <x v="2"/>
    <x v="10"/>
    <x v="17"/>
    <x v="0"/>
    <x v="2"/>
    <x v="6"/>
    <s v="Samsung HM1900 Bluetooth Headset"/>
    <n v="122.92"/>
    <n v="7"/>
    <n v="46.1"/>
  </r>
  <r>
    <d v="2016-11-20T00:00:00"/>
    <x v="2"/>
    <x v="10"/>
    <x v="17"/>
    <x v="0"/>
    <x v="1"/>
    <x v="8"/>
    <s v="Eldon Wave Desk Accessories"/>
    <n v="7.07"/>
    <n v="3"/>
    <n v="-2.83"/>
  </r>
  <r>
    <d v="2016-11-20T00:00:00"/>
    <x v="2"/>
    <x v="10"/>
    <x v="302"/>
    <x v="18"/>
    <x v="0"/>
    <x v="0"/>
    <s v="Ampad Poly Cover Wirebound Steno Book, 6&quot; x 9&quot; Assorted Colors, Gregg Ruled"/>
    <n v="9.08"/>
    <n v="2"/>
    <n v="4.09"/>
  </r>
  <r>
    <d v="2016-11-20T00:00:00"/>
    <x v="2"/>
    <x v="10"/>
    <x v="302"/>
    <x v="18"/>
    <x v="0"/>
    <x v="0"/>
    <s v="Xerox 189"/>
    <n v="314.55"/>
    <n v="3"/>
    <n v="150.97999999999999"/>
  </r>
  <r>
    <d v="2016-11-20T00:00:00"/>
    <x v="2"/>
    <x v="10"/>
    <x v="302"/>
    <x v="18"/>
    <x v="0"/>
    <x v="3"/>
    <s v="Pressboard Covers with Storage Hooks, 9 1/2&quot; x 11&quot;, Light Blue"/>
    <n v="4.91"/>
    <n v="1"/>
    <n v="2.31"/>
  </r>
  <r>
    <d v="2016-11-20T00:00:00"/>
    <x v="2"/>
    <x v="10"/>
    <x v="15"/>
    <x v="0"/>
    <x v="2"/>
    <x v="6"/>
    <s v="Wireless Extenders zBoost YX545 SOHO Signal Booster"/>
    <n v="151.19"/>
    <n v="1"/>
    <n v="13.23"/>
  </r>
  <r>
    <d v="2016-11-20T00:00:00"/>
    <x v="2"/>
    <x v="10"/>
    <x v="91"/>
    <x v="3"/>
    <x v="0"/>
    <x v="12"/>
    <s v="Bravo II Megaboss 12-Amp Hard Body Upright, Replacement Belts, 2 Belts per Pack"/>
    <s v="39"/>
    <n v="12"/>
    <n v="11.31"/>
  </r>
  <r>
    <d v="2016-11-20T00:00:00"/>
    <x v="2"/>
    <x v="10"/>
    <x v="373"/>
    <x v="7"/>
    <x v="0"/>
    <x v="3"/>
    <s v="Wilson Jones Elliptical Ring 3 1/2&quot; Capacity Binders, 800 sheets"/>
    <n v="128.4"/>
    <n v="3"/>
    <n v="62.92"/>
  </r>
  <r>
    <d v="2016-11-20T00:00:00"/>
    <x v="2"/>
    <x v="10"/>
    <x v="410"/>
    <x v="16"/>
    <x v="1"/>
    <x v="11"/>
    <s v="O'Sullivan 2-Door Barrister Bookcase in Odessa Pine"/>
    <n v="289.57"/>
    <n v="2"/>
    <n v="10.86"/>
  </r>
  <r>
    <d v="2016-11-20T00:00:00"/>
    <x v="2"/>
    <x v="10"/>
    <x v="410"/>
    <x v="16"/>
    <x v="0"/>
    <x v="2"/>
    <s v="Akro-Mils 12-Gallon Tote"/>
    <n v="39.72"/>
    <n v="5"/>
    <n v="4.47"/>
  </r>
  <r>
    <d v="2016-11-20T00:00:00"/>
    <x v="2"/>
    <x v="10"/>
    <x v="410"/>
    <x v="16"/>
    <x v="2"/>
    <x v="6"/>
    <s v="Grandstream GXP2100 Mainstream Business Phone"/>
    <n v="244.77"/>
    <n v="4"/>
    <n v="24.48"/>
  </r>
  <r>
    <d v="2016-11-20T00:00:00"/>
    <x v="2"/>
    <x v="10"/>
    <x v="688"/>
    <x v="3"/>
    <x v="2"/>
    <x v="9"/>
    <s v="Sony Micro Vault Click 4 GB USB 2.0 Flash Drive"/>
    <n v="27.88"/>
    <n v="2"/>
    <n v="3.9"/>
  </r>
  <r>
    <d v="2016-11-21T00:00:00"/>
    <x v="2"/>
    <x v="10"/>
    <x v="645"/>
    <x v="11"/>
    <x v="1"/>
    <x v="5"/>
    <s v="Novimex Fabric Task Chair"/>
    <n v="195.14"/>
    <n v="4"/>
    <n v="-12.2"/>
  </r>
  <r>
    <d v="2016-11-21T00:00:00"/>
    <x v="2"/>
    <x v="10"/>
    <x v="491"/>
    <x v="30"/>
    <x v="0"/>
    <x v="0"/>
    <s v="Xerox 1987"/>
    <n v="40.46"/>
    <n v="7"/>
    <n v="19.829999999999998"/>
  </r>
  <r>
    <d v="2016-11-21T00:00:00"/>
    <x v="2"/>
    <x v="10"/>
    <x v="491"/>
    <x v="30"/>
    <x v="2"/>
    <x v="6"/>
    <s v="Logitech Mobile Speakerphone P710e - speaker phone"/>
    <n v="404.94"/>
    <n v="3"/>
    <n v="109.33"/>
  </r>
  <r>
    <d v="2016-11-21T00:00:00"/>
    <x v="2"/>
    <x v="10"/>
    <x v="74"/>
    <x v="10"/>
    <x v="2"/>
    <x v="15"/>
    <s v="Texas Instrument TI-15 Fraction Calculator"/>
    <n v="30.35"/>
    <n v="7"/>
    <n v="-24.28"/>
  </r>
  <r>
    <d v="2016-11-21T00:00:00"/>
    <x v="2"/>
    <x v="10"/>
    <x v="74"/>
    <x v="10"/>
    <x v="1"/>
    <x v="5"/>
    <s v="Global Value Steno Chair, Gray"/>
    <n v="127.55"/>
    <n v="3"/>
    <n v="-9.11"/>
  </r>
  <r>
    <d v="2016-11-21T00:00:00"/>
    <x v="2"/>
    <x v="10"/>
    <x v="74"/>
    <x v="10"/>
    <x v="1"/>
    <x v="8"/>
    <s v="Computer Room Manger, 14&quot;"/>
    <n v="77.95"/>
    <n v="3"/>
    <n v="15.59"/>
  </r>
  <r>
    <d v="2016-11-21T00:00:00"/>
    <x v="2"/>
    <x v="10"/>
    <x v="310"/>
    <x v="1"/>
    <x v="0"/>
    <x v="0"/>
    <s v="Xerox 1910"/>
    <n v="38.43"/>
    <n v="1"/>
    <n v="13.45"/>
  </r>
  <r>
    <d v="2016-11-21T00:00:00"/>
    <x v="2"/>
    <x v="10"/>
    <x v="310"/>
    <x v="1"/>
    <x v="0"/>
    <x v="2"/>
    <s v="Tenex Personal Project File with Scoop Front Design, Black"/>
    <n v="21.57"/>
    <n v="2"/>
    <n v="1.62"/>
  </r>
  <r>
    <d v="2016-11-21T00:00:00"/>
    <x v="2"/>
    <x v="10"/>
    <x v="310"/>
    <x v="1"/>
    <x v="2"/>
    <x v="9"/>
    <s v="Lenovo 17-Key USB Numeric Keypad"/>
    <n v="81.58"/>
    <n v="3"/>
    <n v="2.04"/>
  </r>
  <r>
    <d v="2016-11-21T00:00:00"/>
    <x v="2"/>
    <x v="10"/>
    <x v="30"/>
    <x v="20"/>
    <x v="0"/>
    <x v="0"/>
    <s v="Xerox 1975"/>
    <n v="12.96"/>
    <n v="2"/>
    <n v="6.35"/>
  </r>
  <r>
    <d v="2016-11-21T00:00:00"/>
    <x v="2"/>
    <x v="10"/>
    <x v="488"/>
    <x v="20"/>
    <x v="1"/>
    <x v="11"/>
    <s v="Hon Metal Bookcases, Putty"/>
    <n v="113.57"/>
    <n v="2"/>
    <n v="12.78"/>
  </r>
  <r>
    <d v="2016-11-21T00:00:00"/>
    <x v="2"/>
    <x v="10"/>
    <x v="495"/>
    <x v="3"/>
    <x v="0"/>
    <x v="0"/>
    <s v="Xerox 222"/>
    <n v="32.4"/>
    <n v="5"/>
    <n v="15.55"/>
  </r>
  <r>
    <d v="2016-11-22T00:00:00"/>
    <x v="2"/>
    <x v="10"/>
    <x v="735"/>
    <x v="20"/>
    <x v="1"/>
    <x v="8"/>
    <s v="Luxo Economy Swing Arm Lamp"/>
    <n v="39.880000000000003"/>
    <n v="2"/>
    <n v="11.17"/>
  </r>
  <r>
    <d v="2016-11-22T00:00:00"/>
    <x v="2"/>
    <x v="10"/>
    <x v="735"/>
    <x v="20"/>
    <x v="0"/>
    <x v="3"/>
    <s v="Acco Pressboard Covers with Storage Hooks, 9 1/2&quot; x 11&quot;, Executive Red"/>
    <n v="12.19"/>
    <n v="4"/>
    <n v="4.1100000000000003"/>
  </r>
  <r>
    <d v="2016-11-22T00:00:00"/>
    <x v="2"/>
    <x v="10"/>
    <x v="735"/>
    <x v="20"/>
    <x v="0"/>
    <x v="4"/>
    <s v="BIC Liqua Brite Liner"/>
    <n v="20.82"/>
    <n v="3"/>
    <n v="7.5"/>
  </r>
  <r>
    <d v="2016-11-22T00:00:00"/>
    <x v="2"/>
    <x v="10"/>
    <x v="122"/>
    <x v="14"/>
    <x v="0"/>
    <x v="3"/>
    <s v="Ibico Standard Transparent Covers"/>
    <n v="49.44"/>
    <n v="3"/>
    <n v="24.23"/>
  </r>
  <r>
    <d v="2016-11-22T00:00:00"/>
    <x v="2"/>
    <x v="10"/>
    <x v="617"/>
    <x v="0"/>
    <x v="0"/>
    <x v="3"/>
    <s v="Wilson Jones Impact Binders"/>
    <n v="6.22"/>
    <n v="6"/>
    <n v="-9.6300000000000008"/>
  </r>
  <r>
    <d v="2016-11-22T00:00:00"/>
    <x v="2"/>
    <x v="10"/>
    <x v="617"/>
    <x v="0"/>
    <x v="0"/>
    <x v="4"/>
    <s v="Newell 348"/>
    <n v="23.62"/>
    <n v="9"/>
    <n v="2.66"/>
  </r>
  <r>
    <d v="2016-11-22T00:00:00"/>
    <x v="2"/>
    <x v="10"/>
    <x v="617"/>
    <x v="0"/>
    <x v="2"/>
    <x v="9"/>
    <s v="KeyTronic KT800P2 - Keyboard - Black"/>
    <n v="24.03"/>
    <n v="2"/>
    <n v="-0.6"/>
  </r>
  <r>
    <d v="2016-11-22T00:00:00"/>
    <x v="2"/>
    <x v="10"/>
    <x v="617"/>
    <x v="0"/>
    <x v="0"/>
    <x v="1"/>
    <s v="Avery 494"/>
    <n v="2.09"/>
    <n v="1"/>
    <n v="0.68"/>
  </r>
  <r>
    <d v="2016-11-22T00:00:00"/>
    <x v="2"/>
    <x v="10"/>
    <x v="617"/>
    <x v="0"/>
    <x v="0"/>
    <x v="3"/>
    <s v="Accohide Poly Flexible Ring Binders"/>
    <n v="4.49"/>
    <n v="6"/>
    <n v="-6.73"/>
  </r>
  <r>
    <d v="2016-11-22T00:00:00"/>
    <x v="2"/>
    <x v="10"/>
    <x v="683"/>
    <x v="20"/>
    <x v="0"/>
    <x v="3"/>
    <s v="GBC Premium Transparent Covers with Diagonal Lined Pattern"/>
    <n v="134.27000000000001"/>
    <n v="8"/>
    <s v="47"/>
  </r>
  <r>
    <d v="2016-11-23T00:00:00"/>
    <x v="2"/>
    <x v="10"/>
    <x v="465"/>
    <x v="2"/>
    <x v="0"/>
    <x v="7"/>
    <s v="Advantus Map Pennant Flags and Round Head Tacks"/>
    <n v="15.8"/>
    <n v="5"/>
    <n v="2.37"/>
  </r>
  <r>
    <d v="2016-11-23T00:00:00"/>
    <x v="2"/>
    <x v="10"/>
    <x v="465"/>
    <x v="2"/>
    <x v="1"/>
    <x v="8"/>
    <s v="Nu-Dell Float Frame 11 x 14 1/2"/>
    <n v="14.37"/>
    <n v="2"/>
    <n v="3.95"/>
  </r>
  <r>
    <d v="2016-11-23T00:00:00"/>
    <x v="2"/>
    <x v="10"/>
    <x v="465"/>
    <x v="2"/>
    <x v="1"/>
    <x v="8"/>
    <s v="DAX Executive Solid Wood Document Frame, Desktop or Hang, Mahogany, 5 x 7"/>
    <n v="70.45"/>
    <n v="7"/>
    <n v="12.33"/>
  </r>
  <r>
    <d v="2016-11-24T00:00:00"/>
    <x v="2"/>
    <x v="10"/>
    <x v="342"/>
    <x v="2"/>
    <x v="0"/>
    <x v="7"/>
    <s v="Stockwell Gold Paper Clips"/>
    <n v="4.42"/>
    <n v="3"/>
    <n v="1.6"/>
  </r>
  <r>
    <d v="2016-11-24T00:00:00"/>
    <x v="2"/>
    <x v="10"/>
    <x v="115"/>
    <x v="20"/>
    <x v="0"/>
    <x v="3"/>
    <s v="Acco PRESSTEX Data Binder with Storage Hooks, Light Blue, 9 1/2&quot; X 11&quot;"/>
    <n v="17.22"/>
    <n v="4"/>
    <n v="6.03"/>
  </r>
  <r>
    <d v="2016-11-24T00:00:00"/>
    <x v="2"/>
    <x v="10"/>
    <x v="115"/>
    <x v="20"/>
    <x v="0"/>
    <x v="0"/>
    <s v="Xerox 196"/>
    <n v="11.56"/>
    <n v="2"/>
    <n v="5.66"/>
  </r>
  <r>
    <d v="2016-11-24T00:00:00"/>
    <x v="2"/>
    <x v="10"/>
    <x v="115"/>
    <x v="20"/>
    <x v="2"/>
    <x v="9"/>
    <s v="SanDisk Ultra 32 GB MicroSDHC Class 10 Memory Card"/>
    <n v="88.4"/>
    <n v="4"/>
    <n v="11.49"/>
  </r>
  <r>
    <d v="2016-11-24T00:00:00"/>
    <x v="2"/>
    <x v="10"/>
    <x v="115"/>
    <x v="20"/>
    <x v="0"/>
    <x v="0"/>
    <s v="Xerox 217"/>
    <n v="6.48"/>
    <n v="1"/>
    <n v="3.11"/>
  </r>
  <r>
    <d v="2016-11-24T00:00:00"/>
    <x v="2"/>
    <x v="10"/>
    <x v="538"/>
    <x v="3"/>
    <x v="2"/>
    <x v="6"/>
    <s v="iKross Bluetooth Portable Keyboard + Cell Phone Stand Holder + Brush for Apple iPhone 5S 5C 5, 4S 4"/>
    <n v="33.520000000000003"/>
    <n v="2"/>
    <n v="3.35"/>
  </r>
  <r>
    <d v="2016-11-24T00:00:00"/>
    <x v="2"/>
    <x v="10"/>
    <x v="538"/>
    <x v="3"/>
    <x v="1"/>
    <x v="8"/>
    <s v="DAX Value U-Channel Document Frames, Easel Back"/>
    <n v="9.94"/>
    <n v="2"/>
    <n v="3.08"/>
  </r>
  <r>
    <d v="2016-11-24T00:00:00"/>
    <x v="2"/>
    <x v="10"/>
    <x v="777"/>
    <x v="0"/>
    <x v="0"/>
    <x v="2"/>
    <s v="Sterilite Officeware Hinged File Box"/>
    <n v="41.92"/>
    <n v="5"/>
    <n v="3.67"/>
  </r>
  <r>
    <d v="2016-11-24T00:00:00"/>
    <x v="2"/>
    <x v="10"/>
    <x v="777"/>
    <x v="0"/>
    <x v="2"/>
    <x v="9"/>
    <s v="Logitech G19 Programmable Gaming Keyboard"/>
    <n v="297.58"/>
    <n v="3"/>
    <n v="-7.44"/>
  </r>
  <r>
    <d v="2016-11-24T00:00:00"/>
    <x v="2"/>
    <x v="10"/>
    <x v="777"/>
    <x v="0"/>
    <x v="0"/>
    <x v="7"/>
    <s v="Colored Push Pins"/>
    <n v="4.34"/>
    <n v="3"/>
    <n v="0.87"/>
  </r>
  <r>
    <d v="2016-11-24T00:00:00"/>
    <x v="2"/>
    <x v="10"/>
    <x v="777"/>
    <x v="0"/>
    <x v="2"/>
    <x v="9"/>
    <s v="Logitech G105 Gaming Keyboard"/>
    <n v="94.99"/>
    <n v="2"/>
    <n v="-2.37"/>
  </r>
  <r>
    <d v="2016-11-24T00:00:00"/>
    <x v="2"/>
    <x v="10"/>
    <x v="777"/>
    <x v="0"/>
    <x v="0"/>
    <x v="0"/>
    <s v="Xerox 1925"/>
    <n v="74.349999999999994"/>
    <n v="3"/>
    <n v="23.24"/>
  </r>
  <r>
    <d v="2016-11-24T00:00:00"/>
    <x v="2"/>
    <x v="10"/>
    <x v="777"/>
    <x v="0"/>
    <x v="0"/>
    <x v="4"/>
    <s v="Dixon My First Ticonderoga Pencil, #2"/>
    <n v="14.04"/>
    <n v="3"/>
    <n v="1.58"/>
  </r>
  <r>
    <d v="2016-11-24T00:00:00"/>
    <x v="2"/>
    <x v="10"/>
    <x v="778"/>
    <x v="11"/>
    <x v="0"/>
    <x v="0"/>
    <s v="IBM Multi-Purpose Copy Paper, 8 1/2 x 11&quot;, Case"/>
    <n v="24.78"/>
    <n v="1"/>
    <n v="7.75"/>
  </r>
  <r>
    <d v="2016-11-24T00:00:00"/>
    <x v="2"/>
    <x v="10"/>
    <x v="208"/>
    <x v="0"/>
    <x v="2"/>
    <x v="6"/>
    <s v="AT&amp;T 1080 Phone"/>
    <n v="657.55"/>
    <n v="6"/>
    <n v="49.32"/>
  </r>
  <r>
    <d v="2016-11-24T00:00:00"/>
    <x v="2"/>
    <x v="10"/>
    <x v="569"/>
    <x v="3"/>
    <x v="2"/>
    <x v="9"/>
    <s v="Plantronics CS510 - Over-the-Head monaural Wireless Headset System"/>
    <n v="659.9"/>
    <n v="2"/>
    <n v="217.77"/>
  </r>
  <r>
    <d v="2016-11-24T00:00:00"/>
    <x v="2"/>
    <x v="10"/>
    <x v="569"/>
    <x v="3"/>
    <x v="1"/>
    <x v="5"/>
    <s v="Global Leather Executive Chair"/>
    <n v="1684.75"/>
    <n v="6"/>
    <n v="210.59"/>
  </r>
  <r>
    <d v="2016-11-24T00:00:00"/>
    <x v="2"/>
    <x v="10"/>
    <x v="569"/>
    <x v="3"/>
    <x v="2"/>
    <x v="9"/>
    <s v="Logitech G500s Laser Gaming Mouse with Adjustable Weight Tuning"/>
    <n v="559.91999999999996"/>
    <n v="8"/>
    <n v="190.37"/>
  </r>
  <r>
    <d v="2016-11-24T00:00:00"/>
    <x v="2"/>
    <x v="10"/>
    <x v="482"/>
    <x v="22"/>
    <x v="0"/>
    <x v="3"/>
    <s v="Ibico Hi-Tech Manual Binding System"/>
    <n v="1219.96"/>
    <n v="5"/>
    <n v="381.24"/>
  </r>
  <r>
    <d v="2016-11-24T00:00:00"/>
    <x v="2"/>
    <x v="10"/>
    <x v="174"/>
    <x v="36"/>
    <x v="1"/>
    <x v="8"/>
    <s v="Howard Miller 11-1/2&quot; Diameter Ridgewood Wall Clock"/>
    <n v="207.76"/>
    <n v="4"/>
    <n v="85.18"/>
  </r>
  <r>
    <d v="2016-11-24T00:00:00"/>
    <x v="2"/>
    <x v="10"/>
    <x v="683"/>
    <x v="10"/>
    <x v="0"/>
    <x v="10"/>
    <s v="Brown Kraft Recycled Envelopes"/>
    <n v="40.75"/>
    <n v="3"/>
    <n v="15.28"/>
  </r>
  <r>
    <d v="2016-11-24T00:00:00"/>
    <x v="2"/>
    <x v="10"/>
    <x v="683"/>
    <x v="10"/>
    <x v="2"/>
    <x v="9"/>
    <s v="V7 USB Numeric Keypad"/>
    <n v="139.96"/>
    <n v="5"/>
    <n v="-22.74"/>
  </r>
  <r>
    <d v="2016-11-24T00:00:00"/>
    <x v="2"/>
    <x v="10"/>
    <x v="748"/>
    <x v="22"/>
    <x v="0"/>
    <x v="14"/>
    <s v="Elite 5&quot; Scissors"/>
    <n v="25.35"/>
    <n v="3"/>
    <n v="7.61"/>
  </r>
  <r>
    <d v="2016-11-24T00:00:00"/>
    <x v="2"/>
    <x v="10"/>
    <x v="528"/>
    <x v="22"/>
    <x v="1"/>
    <x v="8"/>
    <s v="Howard Miller Distant Time Traveler Alarm Clock"/>
    <n v="82.26"/>
    <n v="3"/>
    <n v="33.729999999999997"/>
  </r>
  <r>
    <d v="2016-11-24T00:00:00"/>
    <x v="2"/>
    <x v="10"/>
    <x v="90"/>
    <x v="16"/>
    <x v="1"/>
    <x v="11"/>
    <s v="O'Sullivan Cherrywood Estates Traditional Bookcase"/>
    <n v="339.92"/>
    <n v="5"/>
    <n v="8.5"/>
  </r>
  <r>
    <d v="2016-11-24T00:00:00"/>
    <x v="2"/>
    <x v="10"/>
    <x v="90"/>
    <x v="16"/>
    <x v="0"/>
    <x v="0"/>
    <s v="Tops Wirebound Message Log Books"/>
    <n v="10.53"/>
    <n v="4"/>
    <n v="3.42"/>
  </r>
  <r>
    <d v="2016-11-24T00:00:00"/>
    <x v="2"/>
    <x v="10"/>
    <x v="90"/>
    <x v="16"/>
    <x v="0"/>
    <x v="12"/>
    <s v="Fellowes Advanced Computer Series Surge Protectors"/>
    <n v="42.38"/>
    <n v="2"/>
    <n v="4.24"/>
  </r>
  <r>
    <d v="2016-11-25T00:00:00"/>
    <x v="2"/>
    <x v="10"/>
    <x v="631"/>
    <x v="16"/>
    <x v="0"/>
    <x v="0"/>
    <s v="Telephone Message Books with Fax/Mobile Section, 5 1/2&quot; x 3 3/16&quot;"/>
    <n v="5.08"/>
    <n v="1"/>
    <n v="1.65"/>
  </r>
  <r>
    <d v="2016-11-25T00:00:00"/>
    <x v="2"/>
    <x v="10"/>
    <x v="455"/>
    <x v="23"/>
    <x v="0"/>
    <x v="2"/>
    <s v="Fellowes Strictly Business Drawer File, Letter/Legal Size"/>
    <n v="563.4"/>
    <n v="4"/>
    <n v="67.61"/>
  </r>
  <r>
    <d v="2016-11-25T00:00:00"/>
    <x v="2"/>
    <x v="10"/>
    <x v="455"/>
    <x v="23"/>
    <x v="2"/>
    <x v="15"/>
    <s v="Konica Minolta magicolor 1690MF Multifunction Printer"/>
    <n v="319.92"/>
    <n v="8"/>
    <n v="118.37"/>
  </r>
  <r>
    <d v="2016-11-25T00:00:00"/>
    <x v="2"/>
    <x v="10"/>
    <x v="287"/>
    <x v="13"/>
    <x v="2"/>
    <x v="6"/>
    <s v="OtterBox Defender Series Case - Samsung Galaxy S4"/>
    <n v="59.98"/>
    <n v="2"/>
    <n v="17.989999999999998"/>
  </r>
  <r>
    <d v="2016-11-25T00:00:00"/>
    <x v="2"/>
    <x v="10"/>
    <x v="653"/>
    <x v="14"/>
    <x v="1"/>
    <x v="13"/>
    <s v="Chromcraft Round Conference Tables"/>
    <n v="1568.61"/>
    <n v="9"/>
    <n v="329.41"/>
  </r>
  <r>
    <d v="2016-11-25T00:00:00"/>
    <x v="2"/>
    <x v="10"/>
    <x v="653"/>
    <x v="14"/>
    <x v="0"/>
    <x v="3"/>
    <s v="Wilson Jones International Size A4 Ring Binders"/>
    <n v="17.3"/>
    <n v="1"/>
    <n v="8.3000000000000007"/>
  </r>
  <r>
    <d v="2016-11-25T00:00:00"/>
    <x v="2"/>
    <x v="10"/>
    <x v="653"/>
    <x v="14"/>
    <x v="2"/>
    <x v="9"/>
    <s v="Memorex Mini Travel Drive 32 GB USB 2.0 Flash Drive"/>
    <s v="160"/>
    <n v="8"/>
    <n v="62.4"/>
  </r>
  <r>
    <d v="2016-11-25T00:00:00"/>
    <x v="2"/>
    <x v="10"/>
    <x v="106"/>
    <x v="10"/>
    <x v="0"/>
    <x v="3"/>
    <s v="GBC Ibimaster 500 Manual ProClick Binding System"/>
    <n v="456.59"/>
    <n v="2"/>
    <n v="-304.39"/>
  </r>
  <r>
    <d v="2016-11-25T00:00:00"/>
    <x v="2"/>
    <x v="10"/>
    <x v="106"/>
    <x v="10"/>
    <x v="2"/>
    <x v="15"/>
    <s v="Cubify CubeX 3D Printer Double Head Print"/>
    <n v="4499.99"/>
    <n v="5"/>
    <n v="-6599.98"/>
  </r>
  <r>
    <d v="2016-11-25T00:00:00"/>
    <x v="2"/>
    <x v="10"/>
    <x v="106"/>
    <x v="10"/>
    <x v="2"/>
    <x v="9"/>
    <s v="NETGEAR RangeMax WNR1000 Wireless Router"/>
    <n v="59.98"/>
    <n v="3"/>
    <s v="12"/>
  </r>
  <r>
    <d v="2016-11-25T00:00:00"/>
    <x v="2"/>
    <x v="10"/>
    <x v="144"/>
    <x v="33"/>
    <x v="0"/>
    <x v="2"/>
    <s v="Sterilite Officeware Hinged File Box"/>
    <n v="73.36"/>
    <n v="7"/>
    <n v="19.809999999999999"/>
  </r>
  <r>
    <d v="2016-11-25T00:00:00"/>
    <x v="2"/>
    <x v="10"/>
    <x v="294"/>
    <x v="3"/>
    <x v="1"/>
    <x v="5"/>
    <s v="Padded Folding Chairs, Black, 4/Carton"/>
    <n v="194.35"/>
    <n v="3"/>
    <n v="19.440000000000001"/>
  </r>
  <r>
    <d v="2016-11-26T00:00:00"/>
    <x v="2"/>
    <x v="10"/>
    <x v="231"/>
    <x v="33"/>
    <x v="0"/>
    <x v="0"/>
    <s v="Easy-staple paper"/>
    <n v="70.98"/>
    <n v="7"/>
    <n v="34.78"/>
  </r>
  <r>
    <d v="2016-11-26T00:00:00"/>
    <x v="2"/>
    <x v="10"/>
    <x v="231"/>
    <x v="33"/>
    <x v="0"/>
    <x v="3"/>
    <s v="Surelock Post Binders"/>
    <n v="91.68"/>
    <n v="3"/>
    <n v="45.84"/>
  </r>
  <r>
    <d v="2016-11-26T00:00:00"/>
    <x v="2"/>
    <x v="10"/>
    <x v="231"/>
    <x v="33"/>
    <x v="0"/>
    <x v="3"/>
    <s v="Wilson Jones DublLock D-Ring Binders"/>
    <n v="33.75"/>
    <n v="5"/>
    <n v="16.88"/>
  </r>
  <r>
    <d v="2016-11-26T00:00:00"/>
    <x v="2"/>
    <x v="10"/>
    <x v="231"/>
    <x v="33"/>
    <x v="2"/>
    <x v="15"/>
    <s v="Hewlett-Packard Deskjet 3050a All-in-One Color Inkjet Printer"/>
    <s v="3040"/>
    <n v="8"/>
    <n v="1459.2"/>
  </r>
  <r>
    <d v="2016-11-26T00:00:00"/>
    <x v="2"/>
    <x v="10"/>
    <x v="498"/>
    <x v="22"/>
    <x v="0"/>
    <x v="3"/>
    <s v="Newell 3-Hole Punched Plastic Slotted Magazine Holders for Binders"/>
    <n v="7.31"/>
    <n v="2"/>
    <n v="2.56"/>
  </r>
  <r>
    <d v="2016-11-26T00:00:00"/>
    <x v="2"/>
    <x v="10"/>
    <x v="189"/>
    <x v="2"/>
    <x v="2"/>
    <x v="6"/>
    <s v="Mitel MiVoice 5330e IP Phone"/>
    <n v="494.98"/>
    <n v="3"/>
    <n v="-115.5"/>
  </r>
  <r>
    <d v="2016-11-26T00:00:00"/>
    <x v="2"/>
    <x v="10"/>
    <x v="205"/>
    <x v="16"/>
    <x v="0"/>
    <x v="3"/>
    <s v="Zipper Ring Binder Pockets"/>
    <n v="3.74"/>
    <n v="4"/>
    <n v="-2.62"/>
  </r>
  <r>
    <d v="2016-11-26T00:00:00"/>
    <x v="2"/>
    <x v="10"/>
    <x v="78"/>
    <x v="20"/>
    <x v="1"/>
    <x v="13"/>
    <s v="Bevis Oval Conference Table, Walnut"/>
    <n v="313.18"/>
    <n v="2"/>
    <n v="-120.05"/>
  </r>
  <r>
    <d v="2016-11-26T00:00:00"/>
    <x v="2"/>
    <x v="10"/>
    <x v="208"/>
    <x v="0"/>
    <x v="0"/>
    <x v="4"/>
    <s v="DIXON Ticonderoga Erasable Checking Pencils"/>
    <n v="17.86"/>
    <n v="4"/>
    <n v="4.24"/>
  </r>
  <r>
    <d v="2016-11-26T00:00:00"/>
    <x v="2"/>
    <x v="10"/>
    <x v="33"/>
    <x v="37"/>
    <x v="2"/>
    <x v="9"/>
    <s v="Micropad Numeric Keypads"/>
    <n v="59.97"/>
    <n v="3"/>
    <n v="14.99"/>
  </r>
  <r>
    <d v="2016-11-26T00:00:00"/>
    <x v="2"/>
    <x v="10"/>
    <x v="33"/>
    <x v="37"/>
    <x v="0"/>
    <x v="0"/>
    <s v="Xerox 1959"/>
    <n v="13.36"/>
    <n v="2"/>
    <n v="6.41"/>
  </r>
  <r>
    <d v="2016-11-26T00:00:00"/>
    <x v="2"/>
    <x v="10"/>
    <x v="281"/>
    <x v="2"/>
    <x v="0"/>
    <x v="3"/>
    <s v="Binding Machine Supplies"/>
    <n v="78.760000000000005"/>
    <n v="9"/>
    <n v="-57.76"/>
  </r>
  <r>
    <d v="2016-11-26T00:00:00"/>
    <x v="2"/>
    <x v="10"/>
    <x v="389"/>
    <x v="3"/>
    <x v="1"/>
    <x v="11"/>
    <s v="DMI Eclipse Executive Suite Bookcases"/>
    <n v="3406.66"/>
    <n v="8"/>
    <n v="160.31"/>
  </r>
  <r>
    <d v="2016-11-26T00:00:00"/>
    <x v="2"/>
    <x v="10"/>
    <x v="389"/>
    <x v="3"/>
    <x v="0"/>
    <x v="4"/>
    <s v="Newell 31"/>
    <n v="37.17"/>
    <n v="9"/>
    <n v="10.41"/>
  </r>
  <r>
    <d v="2016-11-26T00:00:00"/>
    <x v="2"/>
    <x v="10"/>
    <x v="389"/>
    <x v="3"/>
    <x v="0"/>
    <x v="12"/>
    <s v="Belkin F9S820V06 8 Outlet Surge"/>
    <n v="64.959999999999994"/>
    <n v="2"/>
    <n v="19.489999999999998"/>
  </r>
  <r>
    <d v="2016-11-26T00:00:00"/>
    <x v="2"/>
    <x v="10"/>
    <x v="389"/>
    <x v="3"/>
    <x v="1"/>
    <x v="8"/>
    <s v="GE 48&quot; Fluorescent Tube, Cool White Energy Saver, 34 Watts, 30/Box"/>
    <n v="595.38"/>
    <n v="6"/>
    <n v="297.69"/>
  </r>
  <r>
    <d v="2016-11-27T00:00:00"/>
    <x v="2"/>
    <x v="10"/>
    <x v="480"/>
    <x v="1"/>
    <x v="0"/>
    <x v="2"/>
    <s v="SAFCO Commercial Wire Shelving, 72h"/>
    <n v="97.98"/>
    <n v="2"/>
    <n v="-24.5"/>
  </r>
  <r>
    <d v="2016-11-27T00:00:00"/>
    <x v="2"/>
    <x v="10"/>
    <x v="480"/>
    <x v="1"/>
    <x v="2"/>
    <x v="9"/>
    <s v="Memorex Micro Travel Drive 8 GB"/>
    <n v="62.4"/>
    <n v="6"/>
    <n v="19.5"/>
  </r>
  <r>
    <d v="2016-11-27T00:00:00"/>
    <x v="2"/>
    <x v="10"/>
    <x v="583"/>
    <x v="12"/>
    <x v="2"/>
    <x v="6"/>
    <s v="Motorola Moto X"/>
    <n v="271.99"/>
    <n v="1"/>
    <n v="23.8"/>
  </r>
  <r>
    <d v="2016-11-27T00:00:00"/>
    <x v="2"/>
    <x v="10"/>
    <x v="668"/>
    <x v="14"/>
    <x v="0"/>
    <x v="12"/>
    <s v="Euro-Pro Shark Turbo Vacuum"/>
    <n v="167.29"/>
    <n v="6"/>
    <n v="29.74"/>
  </r>
  <r>
    <d v="2016-11-27T00:00:00"/>
    <x v="2"/>
    <x v="10"/>
    <x v="274"/>
    <x v="42"/>
    <x v="2"/>
    <x v="9"/>
    <s v="Verbatim 25 GB 6x Blu-ray Single Layer Recordable Disc, 3/Pack"/>
    <n v="34.950000000000003"/>
    <n v="5"/>
    <n v="15.38"/>
  </r>
  <r>
    <d v="2016-11-27T00:00:00"/>
    <x v="2"/>
    <x v="10"/>
    <x v="274"/>
    <x v="42"/>
    <x v="0"/>
    <x v="3"/>
    <s v="Ibico Plastic Spiral Binding Combs"/>
    <s v="152"/>
    <n v="5"/>
    <n v="69.92"/>
  </r>
  <r>
    <d v="2016-11-27T00:00:00"/>
    <x v="2"/>
    <x v="10"/>
    <x v="593"/>
    <x v="23"/>
    <x v="1"/>
    <x v="8"/>
    <s v="Ultra Door Pull Handle"/>
    <n v="31.56"/>
    <n v="3"/>
    <n v="10.41"/>
  </r>
  <r>
    <d v="2016-11-27T00:00:00"/>
    <x v="2"/>
    <x v="10"/>
    <x v="221"/>
    <x v="16"/>
    <x v="2"/>
    <x v="6"/>
    <s v="Wi-Ex zBoost YX540 Cellular Phone Signal Booster"/>
    <n v="116.76"/>
    <n v="1"/>
    <n v="14.6"/>
  </r>
  <r>
    <d v="2016-11-27T00:00:00"/>
    <x v="2"/>
    <x v="10"/>
    <x v="221"/>
    <x v="16"/>
    <x v="1"/>
    <x v="13"/>
    <s v="KI Adjustable-Height Table"/>
    <n v="331.02"/>
    <n v="7"/>
    <n v="-114.35"/>
  </r>
  <r>
    <d v="2016-11-27T00:00:00"/>
    <x v="2"/>
    <x v="10"/>
    <x v="752"/>
    <x v="12"/>
    <x v="0"/>
    <x v="2"/>
    <s v="Eldon Simplefile Box Office"/>
    <n v="39.81"/>
    <n v="4"/>
    <n v="3.98"/>
  </r>
  <r>
    <d v="2016-11-27T00:00:00"/>
    <x v="2"/>
    <x v="10"/>
    <x v="92"/>
    <x v="23"/>
    <x v="0"/>
    <x v="0"/>
    <s v="Xerox 215"/>
    <n v="25.92"/>
    <n v="4"/>
    <n v="12.44"/>
  </r>
  <r>
    <d v="2016-11-27T00:00:00"/>
    <x v="2"/>
    <x v="10"/>
    <x v="92"/>
    <x v="23"/>
    <x v="0"/>
    <x v="4"/>
    <s v="Newell 324"/>
    <n v="34.65"/>
    <n v="3"/>
    <n v="9.6999999999999993"/>
  </r>
  <r>
    <d v="2016-11-27T00:00:00"/>
    <x v="2"/>
    <x v="10"/>
    <x v="92"/>
    <x v="23"/>
    <x v="0"/>
    <x v="0"/>
    <s v="Xerox 1945"/>
    <n v="204.95"/>
    <n v="5"/>
    <n v="100.43"/>
  </r>
  <r>
    <d v="2016-11-27T00:00:00"/>
    <x v="2"/>
    <x v="10"/>
    <x v="92"/>
    <x v="23"/>
    <x v="0"/>
    <x v="3"/>
    <s v="GBC Pre-Punched Binding Paper, Plastic, White, 8-1/2&quot; x 11&quot;"/>
    <n v="79.95"/>
    <n v="5"/>
    <n v="38.380000000000003"/>
  </r>
  <r>
    <d v="2016-11-28T00:00:00"/>
    <x v="2"/>
    <x v="10"/>
    <x v="779"/>
    <x v="37"/>
    <x v="0"/>
    <x v="3"/>
    <s v="Avery Poly Binder Pockets"/>
    <n v="7.16"/>
    <n v="2"/>
    <n v="3.44"/>
  </r>
  <r>
    <d v="2016-11-28T00:00:00"/>
    <x v="2"/>
    <x v="10"/>
    <x v="8"/>
    <x v="16"/>
    <x v="0"/>
    <x v="3"/>
    <s v="ACCOHIDE Binder by Acco"/>
    <n v="7.43"/>
    <n v="6"/>
    <n v="-5.7"/>
  </r>
  <r>
    <d v="2016-11-28T00:00:00"/>
    <x v="2"/>
    <x v="10"/>
    <x v="211"/>
    <x v="4"/>
    <x v="1"/>
    <x v="5"/>
    <s v="Global Push Button Manager's Chair, Indigo"/>
    <n v="182.67"/>
    <n v="3"/>
    <n v="52.97"/>
  </r>
  <r>
    <d v="2016-11-28T00:00:00"/>
    <x v="2"/>
    <x v="10"/>
    <x v="211"/>
    <x v="4"/>
    <x v="2"/>
    <x v="9"/>
    <s v="Kingston Digital DataTraveler 32GB USB 2.0"/>
    <n v="101.7"/>
    <n v="6"/>
    <n v="6.1"/>
  </r>
  <r>
    <d v="2016-11-28T00:00:00"/>
    <x v="2"/>
    <x v="10"/>
    <x v="211"/>
    <x v="4"/>
    <x v="0"/>
    <x v="2"/>
    <s v="Tennsco Single-Tier Lockers"/>
    <n v="1126.02"/>
    <n v="3"/>
    <n v="56.3"/>
  </r>
  <r>
    <d v="2016-11-28T00:00:00"/>
    <x v="2"/>
    <x v="10"/>
    <x v="211"/>
    <x v="4"/>
    <x v="0"/>
    <x v="2"/>
    <s v="24 Capacity Maxi Data Binder Racks, Pearl"/>
    <n v="1263.3"/>
    <n v="6"/>
    <n v="315.83"/>
  </r>
  <r>
    <d v="2016-11-28T00:00:00"/>
    <x v="2"/>
    <x v="10"/>
    <x v="171"/>
    <x v="2"/>
    <x v="2"/>
    <x v="6"/>
    <s v="Wireless Extenders zBoost YX545 SOHO Signal Booster"/>
    <n v="340.18"/>
    <n v="3"/>
    <n v="-73.709999999999994"/>
  </r>
  <r>
    <d v="2016-11-28T00:00:00"/>
    <x v="2"/>
    <x v="10"/>
    <x v="171"/>
    <x v="2"/>
    <x v="0"/>
    <x v="7"/>
    <s v="Translucent Push Pins by OIC"/>
    <n v="12.67"/>
    <n v="8"/>
    <n v="2.69"/>
  </r>
  <r>
    <d v="2016-11-28T00:00:00"/>
    <x v="2"/>
    <x v="10"/>
    <x v="171"/>
    <x v="2"/>
    <x v="0"/>
    <x v="3"/>
    <s v="GBC Plasticlear Binding Covers"/>
    <n v="6.89"/>
    <n v="2"/>
    <n v="-5.05"/>
  </r>
  <r>
    <d v="2016-11-28T00:00:00"/>
    <x v="2"/>
    <x v="10"/>
    <x v="171"/>
    <x v="2"/>
    <x v="0"/>
    <x v="2"/>
    <s v="Tennsco Commercial Shelving"/>
    <n v="32.54"/>
    <n v="2"/>
    <n v="-7.73"/>
  </r>
  <r>
    <d v="2016-11-28T00:00:00"/>
    <x v="2"/>
    <x v="10"/>
    <x v="171"/>
    <x v="2"/>
    <x v="1"/>
    <x v="5"/>
    <s v="Situations Contoured Folding Chairs, 4/Set"/>
    <n v="347.8"/>
    <n v="7"/>
    <n v="-24.84"/>
  </r>
  <r>
    <d v="2016-11-29T00:00:00"/>
    <x v="2"/>
    <x v="10"/>
    <x v="317"/>
    <x v="0"/>
    <x v="2"/>
    <x v="9"/>
    <s v="Memorex Micro Travel Drive 32 GB"/>
    <n v="58.42"/>
    <n v="2"/>
    <n v="16.79"/>
  </r>
  <r>
    <d v="2016-11-29T00:00:00"/>
    <x v="2"/>
    <x v="10"/>
    <x v="108"/>
    <x v="1"/>
    <x v="1"/>
    <x v="8"/>
    <s v="Tenex Chairmat w/ Average Lip, 45&quot; x 53&quot;"/>
    <n v="242.18"/>
    <n v="4"/>
    <n v="-302.72000000000003"/>
  </r>
  <r>
    <d v="2016-11-30T00:00:00"/>
    <x v="2"/>
    <x v="10"/>
    <x v="622"/>
    <x v="25"/>
    <x v="2"/>
    <x v="6"/>
    <s v="AT&amp;T 17929 Lendline Telephone"/>
    <n v="36.19"/>
    <n v="1"/>
    <n v="2.71"/>
  </r>
  <r>
    <d v="2016-11-30T00:00:00"/>
    <x v="2"/>
    <x v="10"/>
    <x v="206"/>
    <x v="14"/>
    <x v="0"/>
    <x v="0"/>
    <s v="REDIFORM Incoming/Outgoing Call Register, 11&quot; X 8 1/2&quot;, 100 Messages"/>
    <n v="33.36"/>
    <n v="4"/>
    <n v="16.68"/>
  </r>
  <r>
    <d v="2016-11-30T00:00:00"/>
    <x v="2"/>
    <x v="10"/>
    <x v="206"/>
    <x v="14"/>
    <x v="0"/>
    <x v="0"/>
    <s v="Adams Phone Message Book, 200 Message Capacity, 8 1/16 x 11"/>
    <n v="13.76"/>
    <n v="2"/>
    <n v="6.33"/>
  </r>
  <r>
    <d v="2016-11-30T00:00:00"/>
    <x v="2"/>
    <x v="10"/>
    <x v="206"/>
    <x v="14"/>
    <x v="0"/>
    <x v="2"/>
    <s v="Sensible Storage WireTech Storage Systems"/>
    <n v="496.86"/>
    <n v="7"/>
    <n v="24.84"/>
  </r>
  <r>
    <d v="2016-11-30T00:00:00"/>
    <x v="2"/>
    <x v="10"/>
    <x v="206"/>
    <x v="14"/>
    <x v="1"/>
    <x v="5"/>
    <s v="High-Back Leather Manager's Chair"/>
    <n v="389.97"/>
    <n v="3"/>
    <n v="35.1"/>
  </r>
  <r>
    <d v="2016-12-01T00:00:00"/>
    <x v="2"/>
    <x v="11"/>
    <x v="333"/>
    <x v="28"/>
    <x v="0"/>
    <x v="0"/>
    <s v="Universal Premium White Copier/Laser Paper (20Lb. and 87 Bright)"/>
    <n v="23.92"/>
    <n v="4"/>
    <n v="11.72"/>
  </r>
  <r>
    <d v="2016-12-01T00:00:00"/>
    <x v="2"/>
    <x v="11"/>
    <x v="264"/>
    <x v="36"/>
    <x v="1"/>
    <x v="5"/>
    <s v="Harbour Creations Steel Folding Chair"/>
    <n v="172.5"/>
    <n v="2"/>
    <n v="51.75"/>
  </r>
  <r>
    <d v="2016-12-01T00:00:00"/>
    <x v="2"/>
    <x v="11"/>
    <x v="264"/>
    <x v="36"/>
    <x v="2"/>
    <x v="6"/>
    <s v="JBL Micro Wireless Portable Bluetooth Speaker"/>
    <n v="179.97"/>
    <n v="3"/>
    <n v="44.99"/>
  </r>
  <r>
    <d v="2016-12-01T00:00:00"/>
    <x v="2"/>
    <x v="11"/>
    <x v="247"/>
    <x v="18"/>
    <x v="1"/>
    <x v="8"/>
    <s v="DAX Cubicle Frames - 8x10"/>
    <n v="17.309999999999999"/>
    <n v="3"/>
    <n v="5.19"/>
  </r>
  <r>
    <d v="2016-12-01T00:00:00"/>
    <x v="2"/>
    <x v="11"/>
    <x v="156"/>
    <x v="15"/>
    <x v="0"/>
    <x v="4"/>
    <s v="Newell 343"/>
    <n v="4.7"/>
    <n v="2"/>
    <n v="0.41"/>
  </r>
  <r>
    <d v="2016-12-01T00:00:00"/>
    <x v="2"/>
    <x v="11"/>
    <x v="319"/>
    <x v="3"/>
    <x v="1"/>
    <x v="8"/>
    <s v="Westinghouse Clip-On Gooseneck Lamps"/>
    <n v="16.739999999999998"/>
    <n v="2"/>
    <n v="4.3499999999999996"/>
  </r>
  <r>
    <d v="2016-12-01T00:00:00"/>
    <x v="2"/>
    <x v="11"/>
    <x v="373"/>
    <x v="37"/>
    <x v="0"/>
    <x v="3"/>
    <s v="XtraLife ClearVue Slant-D Ring Binder, White, 3&quot;"/>
    <n v="88.08"/>
    <n v="6"/>
    <n v="40.520000000000003"/>
  </r>
  <r>
    <d v="2016-12-01T00:00:00"/>
    <x v="2"/>
    <x v="11"/>
    <x v="373"/>
    <x v="37"/>
    <x v="1"/>
    <x v="5"/>
    <s v="Hon Every-Day Series Multi-Task Chairs"/>
    <n v="751.92"/>
    <n v="4"/>
    <n v="150.38"/>
  </r>
  <r>
    <d v="2016-12-01T00:00:00"/>
    <x v="2"/>
    <x v="11"/>
    <x v="30"/>
    <x v="25"/>
    <x v="2"/>
    <x v="6"/>
    <s v="Jabra Supreme Plus Driver Edition Headset"/>
    <n v="863.93"/>
    <n v="9"/>
    <n v="86.39"/>
  </r>
  <r>
    <d v="2016-12-01T00:00:00"/>
    <x v="2"/>
    <x v="11"/>
    <x v="522"/>
    <x v="0"/>
    <x v="1"/>
    <x v="5"/>
    <s v="Situations Contoured Folding Chairs, 4/Set"/>
    <n v="248.43"/>
    <n v="5"/>
    <n v="-17.75"/>
  </r>
  <r>
    <d v="2016-12-01T00:00:00"/>
    <x v="2"/>
    <x v="11"/>
    <x v="522"/>
    <x v="0"/>
    <x v="0"/>
    <x v="12"/>
    <s v="Acco 6 Outlet Guardian Premium Surge Suppressor"/>
    <n v="11.65"/>
    <n v="4"/>
    <n v="-30.87"/>
  </r>
  <r>
    <d v="2016-12-01T00:00:00"/>
    <x v="2"/>
    <x v="11"/>
    <x v="522"/>
    <x v="0"/>
    <x v="1"/>
    <x v="5"/>
    <s v="Global Push Button Manager's Chair, Indigo"/>
    <n v="85.25"/>
    <n v="2"/>
    <n v="-1.22"/>
  </r>
  <r>
    <d v="2016-12-01T00:00:00"/>
    <x v="2"/>
    <x v="11"/>
    <x v="67"/>
    <x v="32"/>
    <x v="2"/>
    <x v="6"/>
    <s v="Jensen SMPS-640 - speaker phone"/>
    <n v="137.94"/>
    <n v="3"/>
    <n v="35.86"/>
  </r>
  <r>
    <d v="2016-12-01T00:00:00"/>
    <x v="2"/>
    <x v="11"/>
    <x v="67"/>
    <x v="32"/>
    <x v="1"/>
    <x v="8"/>
    <s v="Executive Impressions 14&quot;"/>
    <n v="111.15"/>
    <n v="5"/>
    <n v="48.91"/>
  </r>
  <r>
    <d v="2016-12-01T00:00:00"/>
    <x v="2"/>
    <x v="11"/>
    <x v="67"/>
    <x v="32"/>
    <x v="0"/>
    <x v="12"/>
    <s v="Honeywell Enviracaire Portable HEPA Air Cleaner for 17' x 22' Room"/>
    <n v="901.95"/>
    <n v="3"/>
    <n v="297.64"/>
  </r>
  <r>
    <d v="2016-12-01T00:00:00"/>
    <x v="2"/>
    <x v="11"/>
    <x v="67"/>
    <x v="32"/>
    <x v="1"/>
    <x v="13"/>
    <s v="Chromcraft Round Conference Tables"/>
    <n v="366.01"/>
    <n v="3"/>
    <n v="-47.06"/>
  </r>
  <r>
    <d v="2016-12-01T00:00:00"/>
    <x v="2"/>
    <x v="11"/>
    <x v="104"/>
    <x v="6"/>
    <x v="0"/>
    <x v="12"/>
    <s v="Honeywell Enviracaire Portable HEPA Air Cleaner for 17' x 22' Room"/>
    <n v="2104.5500000000002"/>
    <n v="7"/>
    <n v="694.5"/>
  </r>
  <r>
    <d v="2016-12-01T00:00:00"/>
    <x v="2"/>
    <x v="11"/>
    <x v="104"/>
    <x v="6"/>
    <x v="0"/>
    <x v="14"/>
    <s v="Acme Softgrip Scissors"/>
    <n v="40.700000000000003"/>
    <n v="5"/>
    <n v="11.8"/>
  </r>
  <r>
    <d v="2016-12-01T00:00:00"/>
    <x v="2"/>
    <x v="11"/>
    <x v="162"/>
    <x v="3"/>
    <x v="1"/>
    <x v="8"/>
    <s v="Tenex Chairmats For Use With Carpeted Floors"/>
    <n v="31.96"/>
    <n v="2"/>
    <n v="1.6"/>
  </r>
  <r>
    <d v="2016-12-01T00:00:00"/>
    <x v="2"/>
    <x v="11"/>
    <x v="162"/>
    <x v="3"/>
    <x v="0"/>
    <x v="0"/>
    <s v="Xerox 1886"/>
    <n v="47.9"/>
    <n v="1"/>
    <n v="22.99"/>
  </r>
  <r>
    <d v="2016-12-01T00:00:00"/>
    <x v="2"/>
    <x v="11"/>
    <x v="162"/>
    <x v="3"/>
    <x v="0"/>
    <x v="2"/>
    <s v="Sauder Facets Collection Locker/File Cabinet, Sky Alder Finish"/>
    <n v="1112.94"/>
    <n v="3"/>
    <n v="222.59"/>
  </r>
  <r>
    <d v="2016-12-01T00:00:00"/>
    <x v="2"/>
    <x v="11"/>
    <x v="162"/>
    <x v="3"/>
    <x v="0"/>
    <x v="10"/>
    <s v="#10- 4 1/8&quot; x 9 1/2&quot; Security-Tint Envelopes"/>
    <n v="22.92"/>
    <n v="3"/>
    <n v="11.23"/>
  </r>
  <r>
    <d v="2016-12-01T00:00:00"/>
    <x v="2"/>
    <x v="11"/>
    <x v="470"/>
    <x v="3"/>
    <x v="0"/>
    <x v="4"/>
    <s v="Sanford Colorific Colored Pencils, 12/Box"/>
    <n v="23.04"/>
    <n v="8"/>
    <n v="6.91"/>
  </r>
  <r>
    <d v="2016-12-02T00:00:00"/>
    <x v="2"/>
    <x v="11"/>
    <x v="575"/>
    <x v="3"/>
    <x v="0"/>
    <x v="0"/>
    <s v="Xerox 192"/>
    <n v="25.92"/>
    <n v="4"/>
    <n v="12.44"/>
  </r>
  <r>
    <d v="2016-12-02T00:00:00"/>
    <x v="2"/>
    <x v="11"/>
    <x v="575"/>
    <x v="3"/>
    <x v="0"/>
    <x v="0"/>
    <s v="HP Office Recycled Paper (20Lb. and 87 Bright)"/>
    <n v="40.46"/>
    <n v="7"/>
    <n v="19.829999999999998"/>
  </r>
  <r>
    <d v="2016-12-02T00:00:00"/>
    <x v="2"/>
    <x v="11"/>
    <x v="575"/>
    <x v="3"/>
    <x v="0"/>
    <x v="2"/>
    <s v="X-Rack File for Hanging Folders"/>
    <n v="33.869999999999997"/>
    <n v="3"/>
    <n v="8.81"/>
  </r>
  <r>
    <d v="2016-12-02T00:00:00"/>
    <x v="2"/>
    <x v="11"/>
    <x v="435"/>
    <x v="3"/>
    <x v="0"/>
    <x v="3"/>
    <s v="GBC VeloBind Cover Sets"/>
    <n v="24.7"/>
    <n v="2"/>
    <n v="9.26"/>
  </r>
  <r>
    <d v="2016-12-02T00:00:00"/>
    <x v="2"/>
    <x v="11"/>
    <x v="435"/>
    <x v="3"/>
    <x v="0"/>
    <x v="12"/>
    <s v="Holmes Cool Mist Humidifier for the Whole House with 8-Gallon Output per Day, Extended Life Filter"/>
    <n v="59.7"/>
    <n v="3"/>
    <n v="26.87"/>
  </r>
  <r>
    <d v="2016-12-02T00:00:00"/>
    <x v="2"/>
    <x v="11"/>
    <x v="435"/>
    <x v="3"/>
    <x v="1"/>
    <x v="8"/>
    <s v="Eldon Regeneration Recycled Desk Accessories, Black"/>
    <n v="14.52"/>
    <n v="3"/>
    <n v="5.66"/>
  </r>
  <r>
    <d v="2016-12-02T00:00:00"/>
    <x v="2"/>
    <x v="11"/>
    <x v="435"/>
    <x v="3"/>
    <x v="0"/>
    <x v="3"/>
    <s v="Satellite Sectional Post Binders"/>
    <n v="104.18"/>
    <n v="3"/>
    <n v="33.86"/>
  </r>
  <r>
    <d v="2016-12-02T00:00:00"/>
    <x v="2"/>
    <x v="11"/>
    <x v="35"/>
    <x v="43"/>
    <x v="0"/>
    <x v="2"/>
    <s v="Deluxe Rollaway Locking File with Drawer"/>
    <n v="2079.4"/>
    <n v="5"/>
    <n v="582.23"/>
  </r>
  <r>
    <d v="2016-12-02T00:00:00"/>
    <x v="2"/>
    <x v="11"/>
    <x v="35"/>
    <x v="43"/>
    <x v="2"/>
    <x v="6"/>
    <s v="VTech DS6151"/>
    <n v="629.95000000000005"/>
    <n v="5"/>
    <n v="176.39"/>
  </r>
  <r>
    <d v="2016-12-02T00:00:00"/>
    <x v="2"/>
    <x v="11"/>
    <x v="35"/>
    <x v="43"/>
    <x v="1"/>
    <x v="8"/>
    <s v="Eldon 500 Class Desk Accessories"/>
    <n v="72.42"/>
    <n v="6"/>
    <n v="23.9"/>
  </r>
  <r>
    <d v="2016-12-02T00:00:00"/>
    <x v="2"/>
    <x v="11"/>
    <x v="509"/>
    <x v="20"/>
    <x v="0"/>
    <x v="3"/>
    <s v="Ibico EB-19 Dual Function Manual Binding System"/>
    <n v="415.18"/>
    <n v="3"/>
    <n v="134.93"/>
  </r>
  <r>
    <d v="2016-12-02T00:00:00"/>
    <x v="2"/>
    <x v="11"/>
    <x v="509"/>
    <x v="20"/>
    <x v="0"/>
    <x v="3"/>
    <s v="XtraLife ClearVue Slant-D Ring Binder, White, 3&quot;"/>
    <n v="35.229999999999997"/>
    <n v="3"/>
    <n v="11.45"/>
  </r>
  <r>
    <d v="2016-12-02T00:00:00"/>
    <x v="2"/>
    <x v="11"/>
    <x v="509"/>
    <x v="20"/>
    <x v="0"/>
    <x v="0"/>
    <s v="Green Bar Computer Printout Paper"/>
    <n v="54.96"/>
    <n v="1"/>
    <n v="26.93"/>
  </r>
  <r>
    <d v="2016-12-02T00:00:00"/>
    <x v="2"/>
    <x v="11"/>
    <x v="464"/>
    <x v="26"/>
    <x v="2"/>
    <x v="9"/>
    <s v="WD My Passport Ultra 1TB Portable External Hard Drive"/>
    <n v="165.6"/>
    <n v="3"/>
    <n v="-6.21"/>
  </r>
  <r>
    <d v="2016-12-02T00:00:00"/>
    <x v="2"/>
    <x v="11"/>
    <x v="203"/>
    <x v="30"/>
    <x v="0"/>
    <x v="3"/>
    <s v="GBC White Gloss Covers, Plain Front"/>
    <n v="115.84"/>
    <n v="8"/>
    <n v="54.44"/>
  </r>
  <r>
    <d v="2016-12-02T00:00:00"/>
    <x v="2"/>
    <x v="11"/>
    <x v="168"/>
    <x v="0"/>
    <x v="1"/>
    <x v="11"/>
    <s v="Sauder Camden County Collection Library"/>
    <n v="781.86"/>
    <n v="10"/>
    <n v="-137.97999999999999"/>
  </r>
  <r>
    <d v="2016-12-02T00:00:00"/>
    <x v="2"/>
    <x v="11"/>
    <x v="168"/>
    <x v="0"/>
    <x v="0"/>
    <x v="0"/>
    <s v="Xerox 1962"/>
    <n v="30.82"/>
    <n v="9"/>
    <n v="9.6300000000000008"/>
  </r>
  <r>
    <d v="2016-12-03T00:00:00"/>
    <x v="2"/>
    <x v="11"/>
    <x v="709"/>
    <x v="20"/>
    <x v="0"/>
    <x v="0"/>
    <s v="Xerox 1964"/>
    <n v="182.72"/>
    <n v="8"/>
    <n v="84.05"/>
  </r>
  <r>
    <d v="2016-12-03T00:00:00"/>
    <x v="2"/>
    <x v="11"/>
    <x v="709"/>
    <x v="20"/>
    <x v="1"/>
    <x v="13"/>
    <s v="Bevis Traditional Conference Table Top, Plinth Base"/>
    <n v="400.03"/>
    <n v="2"/>
    <n v="-153.35"/>
  </r>
  <r>
    <d v="2016-12-03T00:00:00"/>
    <x v="2"/>
    <x v="11"/>
    <x v="709"/>
    <x v="20"/>
    <x v="0"/>
    <x v="2"/>
    <s v="Personal Folder Holder, Ebony"/>
    <n v="33.630000000000003"/>
    <n v="3"/>
    <n v="10.09"/>
  </r>
  <r>
    <d v="2016-12-03T00:00:00"/>
    <x v="2"/>
    <x v="11"/>
    <x v="709"/>
    <x v="20"/>
    <x v="1"/>
    <x v="5"/>
    <s v="Global Leather Highback Executive Chair with Pneumatic Height Adjustment, Black"/>
    <n v="542.65"/>
    <n v="3"/>
    <n v="102.5"/>
  </r>
  <r>
    <d v="2016-12-03T00:00:00"/>
    <x v="2"/>
    <x v="11"/>
    <x v="709"/>
    <x v="20"/>
    <x v="0"/>
    <x v="1"/>
    <s v="Avery 520"/>
    <n v="6.3"/>
    <n v="2"/>
    <n v="3.02"/>
  </r>
  <r>
    <d v="2016-12-03T00:00:00"/>
    <x v="2"/>
    <x v="11"/>
    <x v="740"/>
    <x v="2"/>
    <x v="0"/>
    <x v="12"/>
    <s v="Honeywell Enviracaire Portable HEPA Air Cleaner for up to 10 x 16 Room"/>
    <n v="394.82"/>
    <n v="4"/>
    <n v="93.77"/>
  </r>
  <r>
    <d v="2016-12-03T00:00:00"/>
    <x v="2"/>
    <x v="11"/>
    <x v="740"/>
    <x v="2"/>
    <x v="0"/>
    <x v="3"/>
    <s v="GBC Clear Cover, 8-1/2 x 11, unpunched, 25 covers per pack"/>
    <n v="18.190000000000001"/>
    <n v="4"/>
    <n v="-14.55"/>
  </r>
  <r>
    <d v="2016-12-03T00:00:00"/>
    <x v="2"/>
    <x v="11"/>
    <x v="685"/>
    <x v="3"/>
    <x v="2"/>
    <x v="9"/>
    <s v="Logitech Z-906 Speaker sys - home theater - 5.1-CH"/>
    <n v="1649.95"/>
    <n v="5"/>
    <n v="659.98"/>
  </r>
  <r>
    <d v="2016-12-03T00:00:00"/>
    <x v="2"/>
    <x v="11"/>
    <x v="685"/>
    <x v="3"/>
    <x v="1"/>
    <x v="8"/>
    <s v="3M Polarizing Light Filter Sleeves"/>
    <n v="111.9"/>
    <n v="6"/>
    <n v="51.47"/>
  </r>
  <r>
    <d v="2016-12-03T00:00:00"/>
    <x v="2"/>
    <x v="11"/>
    <x v="13"/>
    <x v="18"/>
    <x v="1"/>
    <x v="13"/>
    <s v="Hon 5100 Series Wood Tables"/>
    <n v="581.96"/>
    <n v="2"/>
    <n v="104.75"/>
  </r>
  <r>
    <d v="2016-12-03T00:00:00"/>
    <x v="2"/>
    <x v="11"/>
    <x v="13"/>
    <x v="18"/>
    <x v="1"/>
    <x v="5"/>
    <s v="Global Stack Chair with Arms, Black"/>
    <n v="29.98"/>
    <n v="1"/>
    <n v="8.09"/>
  </r>
  <r>
    <d v="2016-12-03T00:00:00"/>
    <x v="2"/>
    <x v="11"/>
    <x v="95"/>
    <x v="3"/>
    <x v="0"/>
    <x v="2"/>
    <s v="Fellowes Staxonsteel Drawer Files"/>
    <n v="772.68"/>
    <n v="4"/>
    <n v="108.18"/>
  </r>
  <r>
    <d v="2016-12-03T00:00:00"/>
    <x v="2"/>
    <x v="11"/>
    <x v="310"/>
    <x v="3"/>
    <x v="1"/>
    <x v="13"/>
    <s v="Hon 4060 Series Tables"/>
    <n v="268.7"/>
    <n v="3"/>
    <n v="6.72"/>
  </r>
  <r>
    <d v="2016-12-03T00:00:00"/>
    <x v="2"/>
    <x v="11"/>
    <x v="310"/>
    <x v="3"/>
    <x v="0"/>
    <x v="4"/>
    <s v="Rogers Handheld Barrel Pencil Sharpener"/>
    <n v="21.92"/>
    <n v="8"/>
    <n v="5.92"/>
  </r>
  <r>
    <d v="2016-12-03T00:00:00"/>
    <x v="2"/>
    <x v="11"/>
    <x v="310"/>
    <x v="3"/>
    <x v="0"/>
    <x v="2"/>
    <s v="Acco Perma 4000 Stacking Storage Drawers"/>
    <n v="48.72"/>
    <n v="3"/>
    <n v="7.31"/>
  </r>
  <r>
    <d v="2016-12-03T00:00:00"/>
    <x v="2"/>
    <x v="11"/>
    <x v="310"/>
    <x v="3"/>
    <x v="1"/>
    <x v="11"/>
    <s v="O'Sullivan Living Dimensions 2-Shelf Bookcases"/>
    <n v="205.67"/>
    <n v="2"/>
    <n v="-12.1"/>
  </r>
  <r>
    <d v="2016-12-04T00:00:00"/>
    <x v="2"/>
    <x v="11"/>
    <x v="383"/>
    <x v="20"/>
    <x v="1"/>
    <x v="8"/>
    <s v="Eldon Delta Triangular Chair Mat, 52&quot; x 58&quot;, Clear"/>
    <n v="113.79"/>
    <n v="3"/>
    <n v="20.48"/>
  </r>
  <r>
    <d v="2016-12-04T00:00:00"/>
    <x v="2"/>
    <x v="11"/>
    <x v="383"/>
    <x v="20"/>
    <x v="2"/>
    <x v="9"/>
    <s v="Enermax Aurora Lite Keyboard"/>
    <n v="78.150000000000006"/>
    <n v="1"/>
    <n v="34.39"/>
  </r>
  <r>
    <d v="2016-12-04T00:00:00"/>
    <x v="2"/>
    <x v="11"/>
    <x v="383"/>
    <x v="20"/>
    <x v="0"/>
    <x v="3"/>
    <s v="Peel &amp; Stick Add-On Corner Pockets"/>
    <n v="1.73"/>
    <n v="1"/>
    <n v="0.6"/>
  </r>
  <r>
    <d v="2016-12-04T00:00:00"/>
    <x v="2"/>
    <x v="11"/>
    <x v="383"/>
    <x v="20"/>
    <x v="0"/>
    <x v="0"/>
    <s v="Easy-staple paper"/>
    <n v="40.56"/>
    <n v="4"/>
    <n v="19.87"/>
  </r>
  <r>
    <d v="2016-12-04T00:00:00"/>
    <x v="2"/>
    <x v="11"/>
    <x v="383"/>
    <x v="20"/>
    <x v="0"/>
    <x v="2"/>
    <s v="Carina Media Storage Towers in Natural &amp; Black"/>
    <n v="182.94"/>
    <n v="3"/>
    <n v="3.66"/>
  </r>
  <r>
    <d v="2016-12-04T00:00:00"/>
    <x v="2"/>
    <x v="11"/>
    <x v="383"/>
    <x v="20"/>
    <x v="0"/>
    <x v="2"/>
    <s v="Fellowes Econo/Stor Drawers"/>
    <n v="193.86"/>
    <n v="2"/>
    <n v="11.63"/>
  </r>
  <r>
    <d v="2016-12-04T00:00:00"/>
    <x v="2"/>
    <x v="11"/>
    <x v="227"/>
    <x v="20"/>
    <x v="0"/>
    <x v="2"/>
    <s v="Belkin OmniView SE Rackmount Kit"/>
    <n v="212.88"/>
    <n v="6"/>
    <s v="0"/>
  </r>
  <r>
    <d v="2016-12-04T00:00:00"/>
    <x v="2"/>
    <x v="11"/>
    <x v="272"/>
    <x v="20"/>
    <x v="0"/>
    <x v="3"/>
    <s v="GBC Instant Report Kit"/>
    <n v="15.53"/>
    <n v="3"/>
    <n v="5.82"/>
  </r>
  <r>
    <d v="2016-12-04T00:00:00"/>
    <x v="2"/>
    <x v="11"/>
    <x v="388"/>
    <x v="3"/>
    <x v="0"/>
    <x v="0"/>
    <s v="Xerox 1915"/>
    <n v="104.85"/>
    <n v="1"/>
    <n v="50.33"/>
  </r>
  <r>
    <d v="2016-12-05T00:00:00"/>
    <x v="2"/>
    <x v="11"/>
    <x v="576"/>
    <x v="22"/>
    <x v="0"/>
    <x v="3"/>
    <s v="Fellowes PB200 Plastic Comb Binding Machine"/>
    <n v="407.98"/>
    <n v="3"/>
    <n v="132.59"/>
  </r>
  <r>
    <d v="2016-12-05T00:00:00"/>
    <x v="2"/>
    <x v="11"/>
    <x v="780"/>
    <x v="21"/>
    <x v="2"/>
    <x v="6"/>
    <s v="Plantronics Cordless Phone Headset with In-line Volume - M214C"/>
    <n v="384.45"/>
    <n v="11"/>
    <n v="103.8"/>
  </r>
  <r>
    <d v="2016-12-05T00:00:00"/>
    <x v="2"/>
    <x v="11"/>
    <x v="780"/>
    <x v="21"/>
    <x v="2"/>
    <x v="6"/>
    <s v="Anker Astro 15000mAh USB Portable Charger"/>
    <n v="149.97"/>
    <n v="3"/>
    <s v="6"/>
  </r>
  <r>
    <d v="2016-12-05T00:00:00"/>
    <x v="2"/>
    <x v="11"/>
    <x v="780"/>
    <x v="21"/>
    <x v="1"/>
    <x v="5"/>
    <s v="Hon Deluxe Fabric Upholstered Stacking Chairs, Rounded Back"/>
    <n v="1951.84"/>
    <n v="8"/>
    <n v="585.54999999999995"/>
  </r>
  <r>
    <d v="2016-12-05T00:00:00"/>
    <x v="2"/>
    <x v="11"/>
    <x v="780"/>
    <x v="21"/>
    <x v="0"/>
    <x v="3"/>
    <s v="GBC Prestige Therm-A-Bind Covers"/>
    <n v="171.55"/>
    <n v="5"/>
    <n v="80.63"/>
  </r>
  <r>
    <d v="2016-12-05T00:00:00"/>
    <x v="2"/>
    <x v="11"/>
    <x v="229"/>
    <x v="5"/>
    <x v="1"/>
    <x v="8"/>
    <s v="Howard Miller 16&quot; Diameter Gallery Wall Clock"/>
    <n v="191.82"/>
    <n v="3"/>
    <n v="74.81"/>
  </r>
  <r>
    <d v="2016-12-05T00:00:00"/>
    <x v="2"/>
    <x v="11"/>
    <x v="229"/>
    <x v="20"/>
    <x v="0"/>
    <x v="2"/>
    <s v="Dual Level, Single-Width Filing Carts"/>
    <n v="465.18"/>
    <n v="3"/>
    <n v="120.95"/>
  </r>
  <r>
    <d v="2016-12-05T00:00:00"/>
    <x v="2"/>
    <x v="11"/>
    <x v="166"/>
    <x v="32"/>
    <x v="1"/>
    <x v="11"/>
    <s v="O'Sullivan 5-Shelf Heavy-Duty Bookcases"/>
    <n v="81.94"/>
    <n v="1"/>
    <n v="20.49"/>
  </r>
  <r>
    <d v="2016-12-05T00:00:00"/>
    <x v="2"/>
    <x v="11"/>
    <x v="529"/>
    <x v="44"/>
    <x v="0"/>
    <x v="4"/>
    <s v="BIC Brite Liner Grip Highlighters, Assorted, 5/Pack"/>
    <n v="33.92"/>
    <n v="8"/>
    <n v="13.23"/>
  </r>
  <r>
    <d v="2016-12-05T00:00:00"/>
    <x v="2"/>
    <x v="11"/>
    <x v="633"/>
    <x v="5"/>
    <x v="2"/>
    <x v="6"/>
    <s v="Samsung Galaxy S III - 16GB - pebble blue (T-Mobile)"/>
    <n v="699.98"/>
    <n v="2"/>
    <n v="195.99"/>
  </r>
  <r>
    <d v="2016-12-05T00:00:00"/>
    <x v="2"/>
    <x v="11"/>
    <x v="633"/>
    <x v="5"/>
    <x v="0"/>
    <x v="2"/>
    <s v="Fellowes Bankers Box Staxonsteel Drawer File/Stacking System"/>
    <n v="584.82000000000005"/>
    <n v="9"/>
    <n v="70.180000000000007"/>
  </r>
  <r>
    <d v="2016-12-05T00:00:00"/>
    <x v="2"/>
    <x v="11"/>
    <x v="211"/>
    <x v="1"/>
    <x v="0"/>
    <x v="1"/>
    <s v="Avery 483"/>
    <n v="11.95"/>
    <n v="3"/>
    <n v="3.88"/>
  </r>
  <r>
    <d v="2016-12-05T00:00:00"/>
    <x v="2"/>
    <x v="11"/>
    <x v="109"/>
    <x v="1"/>
    <x v="0"/>
    <x v="4"/>
    <s v="Newell 311"/>
    <n v="3.54"/>
    <n v="2"/>
    <n v="0.31"/>
  </r>
  <r>
    <d v="2016-12-05T00:00:00"/>
    <x v="2"/>
    <x v="11"/>
    <x v="736"/>
    <x v="7"/>
    <x v="1"/>
    <x v="8"/>
    <s v="Electrix 20W Halogen Replacement Bulb for Zoom-In Desk Lamp"/>
    <n v="13.4"/>
    <n v="1"/>
    <n v="6.43"/>
  </r>
  <r>
    <d v="2016-12-05T00:00:00"/>
    <x v="2"/>
    <x v="11"/>
    <x v="736"/>
    <x v="7"/>
    <x v="0"/>
    <x v="0"/>
    <s v="Easy-staple paper"/>
    <n v="4.9800000000000004"/>
    <n v="1"/>
    <n v="2.34"/>
  </r>
  <r>
    <d v="2016-12-05T00:00:00"/>
    <x v="2"/>
    <x v="11"/>
    <x v="736"/>
    <x v="7"/>
    <x v="0"/>
    <x v="10"/>
    <s v="#10 White Business Envelopes,4 1/8 x 9 1/2"/>
    <n v="109.69"/>
    <n v="7"/>
    <n v="51.55"/>
  </r>
  <r>
    <d v="2016-12-06T00:00:00"/>
    <x v="2"/>
    <x v="11"/>
    <x v="480"/>
    <x v="3"/>
    <x v="0"/>
    <x v="0"/>
    <s v="Xerox 216"/>
    <n v="19.440000000000001"/>
    <n v="3"/>
    <n v="9.33"/>
  </r>
  <r>
    <d v="2016-12-06T00:00:00"/>
    <x v="2"/>
    <x v="11"/>
    <x v="217"/>
    <x v="22"/>
    <x v="2"/>
    <x v="6"/>
    <s v="Plantronics Calisto P620-M USB Wireless Speakerphone System"/>
    <n v="156.79"/>
    <n v="1"/>
    <n v="13.72"/>
  </r>
  <r>
    <d v="2016-12-06T00:00:00"/>
    <x v="2"/>
    <x v="11"/>
    <x v="217"/>
    <x v="22"/>
    <x v="2"/>
    <x v="6"/>
    <s v="Google Nexus 5"/>
    <n v="431.98"/>
    <n v="3"/>
    <s v="27"/>
  </r>
  <r>
    <d v="2016-12-06T00:00:00"/>
    <x v="2"/>
    <x v="11"/>
    <x v="217"/>
    <x v="22"/>
    <x v="0"/>
    <x v="10"/>
    <s v="Jet-Pak Recycled Peel 'N' Seal Padded Mailers"/>
    <n v="35.89"/>
    <n v="1"/>
    <n v="16.149999999999999"/>
  </r>
  <r>
    <d v="2016-12-06T00:00:00"/>
    <x v="2"/>
    <x v="11"/>
    <x v="217"/>
    <x v="22"/>
    <x v="0"/>
    <x v="3"/>
    <s v="Ibico Plastic and Wire Spiral Binding Combs"/>
    <n v="47.21"/>
    <n v="7"/>
    <n v="15.34"/>
  </r>
  <r>
    <d v="2016-12-06T00:00:00"/>
    <x v="2"/>
    <x v="11"/>
    <x v="217"/>
    <x v="22"/>
    <x v="0"/>
    <x v="0"/>
    <s v="Xerox 1880"/>
    <n v="248.08"/>
    <n v="7"/>
    <n v="116.6"/>
  </r>
  <r>
    <d v="2016-12-06T00:00:00"/>
    <x v="2"/>
    <x v="11"/>
    <x v="217"/>
    <x v="22"/>
    <x v="0"/>
    <x v="0"/>
    <s v="Snap-A-Way Black Print Carbonless Ruled Speed Letter, Triplicate"/>
    <n v="189.7"/>
    <n v="5"/>
    <n v="89.16"/>
  </r>
  <r>
    <d v="2016-12-06T00:00:00"/>
    <x v="2"/>
    <x v="11"/>
    <x v="217"/>
    <x v="22"/>
    <x v="0"/>
    <x v="3"/>
    <s v="GBC Standard Therm-A-Bind Covers"/>
    <n v="59.81"/>
    <n v="3"/>
    <n v="19.440000000000001"/>
  </r>
  <r>
    <d v="2016-12-06T00:00:00"/>
    <x v="2"/>
    <x v="11"/>
    <x v="679"/>
    <x v="20"/>
    <x v="0"/>
    <x v="3"/>
    <s v="Ibico EB-19 Dual Function Manual Binding System"/>
    <n v="968.74"/>
    <n v="7"/>
    <n v="314.83999999999997"/>
  </r>
  <r>
    <d v="2016-12-06T00:00:00"/>
    <x v="2"/>
    <x v="11"/>
    <x v="679"/>
    <x v="20"/>
    <x v="0"/>
    <x v="3"/>
    <s v="Trimflex Flexible Post Binders"/>
    <n v="222.35"/>
    <n v="13"/>
    <n v="77.819999999999993"/>
  </r>
  <r>
    <d v="2016-12-06T00:00:00"/>
    <x v="2"/>
    <x v="11"/>
    <x v="679"/>
    <x v="20"/>
    <x v="2"/>
    <x v="16"/>
    <s v="Brother DCP1000 Digital 3 in 1 Multifunction Machine"/>
    <n v="479.98"/>
    <n v="2"/>
    <s v="90"/>
  </r>
  <r>
    <d v="2016-12-06T00:00:00"/>
    <x v="2"/>
    <x v="11"/>
    <x v="64"/>
    <x v="3"/>
    <x v="2"/>
    <x v="6"/>
    <s v="Avaya 5410 Digital phone"/>
    <n v="271.95999999999998"/>
    <n v="5"/>
    <n v="27.2"/>
  </r>
  <r>
    <d v="2016-12-06T00:00:00"/>
    <x v="2"/>
    <x v="11"/>
    <x v="64"/>
    <x v="3"/>
    <x v="0"/>
    <x v="4"/>
    <s v="Blackstonian Pencils"/>
    <n v="18.690000000000001"/>
    <n v="7"/>
    <n v="5.23"/>
  </r>
  <r>
    <d v="2016-12-06T00:00:00"/>
    <x v="2"/>
    <x v="11"/>
    <x v="64"/>
    <x v="3"/>
    <x v="0"/>
    <x v="0"/>
    <s v="Xerox 1977"/>
    <n v="13.36"/>
    <n v="2"/>
    <n v="6.41"/>
  </r>
  <r>
    <d v="2016-12-06T00:00:00"/>
    <x v="2"/>
    <x v="11"/>
    <x v="64"/>
    <x v="3"/>
    <x v="2"/>
    <x v="6"/>
    <s v="Cisco SPA301"/>
    <n v="249.58"/>
    <n v="2"/>
    <n v="31.2"/>
  </r>
  <r>
    <d v="2016-12-06T00:00:00"/>
    <x v="2"/>
    <x v="11"/>
    <x v="64"/>
    <x v="3"/>
    <x v="0"/>
    <x v="7"/>
    <s v="Alliance Big Bands Rubber Bands, 12/Pack"/>
    <n v="13.86"/>
    <n v="7"/>
    <s v="0"/>
  </r>
  <r>
    <d v="2016-12-06T00:00:00"/>
    <x v="2"/>
    <x v="11"/>
    <x v="64"/>
    <x v="3"/>
    <x v="0"/>
    <x v="3"/>
    <s v="Avery Durable Slant Ring Binders With Label Holder"/>
    <n v="13.38"/>
    <n v="4"/>
    <n v="4.68"/>
  </r>
  <r>
    <d v="2016-12-06T00:00:00"/>
    <x v="2"/>
    <x v="11"/>
    <x v="64"/>
    <x v="3"/>
    <x v="0"/>
    <x v="3"/>
    <s v="Ibico Recycled Linen-Style Covers"/>
    <n v="437.47"/>
    <n v="14"/>
    <n v="153.12"/>
  </r>
  <r>
    <d v="2016-12-08T00:00:00"/>
    <x v="2"/>
    <x v="11"/>
    <x v="702"/>
    <x v="0"/>
    <x v="2"/>
    <x v="6"/>
    <s v="GE 30524EE4"/>
    <n v="1097.54"/>
    <n v="7"/>
    <n v="123.47"/>
  </r>
  <r>
    <d v="2016-12-08T00:00:00"/>
    <x v="2"/>
    <x v="11"/>
    <x v="702"/>
    <x v="0"/>
    <x v="1"/>
    <x v="8"/>
    <s v="Electrix Architect's Clamp-On Swing Arm Lamp, Black"/>
    <n v="190.92"/>
    <n v="5"/>
    <n v="-147.96"/>
  </r>
  <r>
    <d v="2016-12-08T00:00:00"/>
    <x v="2"/>
    <x v="11"/>
    <x v="87"/>
    <x v="28"/>
    <x v="2"/>
    <x v="6"/>
    <s v="Motorola HK250 Universal Bluetooth Headset"/>
    <n v="114.95"/>
    <n v="5"/>
    <n v="2.2999999999999998"/>
  </r>
  <r>
    <d v="2016-12-08T00:00:00"/>
    <x v="2"/>
    <x v="11"/>
    <x v="425"/>
    <x v="10"/>
    <x v="0"/>
    <x v="3"/>
    <s v="Universal Recycled Hanging Pressboard Report Binders, Letter Size"/>
    <n v="12.96"/>
    <n v="7"/>
    <n v="-9.5"/>
  </r>
  <r>
    <d v="2016-12-08T00:00:00"/>
    <x v="2"/>
    <x v="11"/>
    <x v="386"/>
    <x v="3"/>
    <x v="0"/>
    <x v="4"/>
    <s v="Newell 341"/>
    <n v="8.56"/>
    <n v="2"/>
    <n v="2.48"/>
  </r>
  <r>
    <d v="2016-12-08T00:00:00"/>
    <x v="2"/>
    <x v="11"/>
    <x v="386"/>
    <x v="3"/>
    <x v="0"/>
    <x v="0"/>
    <s v="Xerox 204"/>
    <n v="45.36"/>
    <n v="7"/>
    <n v="21.77"/>
  </r>
  <r>
    <d v="2016-12-08T00:00:00"/>
    <x v="2"/>
    <x v="11"/>
    <x v="386"/>
    <x v="3"/>
    <x v="1"/>
    <x v="13"/>
    <s v="Hon 94000 Series Round Tables"/>
    <n v="1421.66"/>
    <n v="6"/>
    <n v="-195.48"/>
  </r>
  <r>
    <d v="2016-12-08T00:00:00"/>
    <x v="2"/>
    <x v="11"/>
    <x v="440"/>
    <x v="3"/>
    <x v="0"/>
    <x v="2"/>
    <s v="SimpliFile Personal File, Black Granite, 15w x 6-15/16d x 11-1/4h"/>
    <n v="34.049999999999997"/>
    <n v="3"/>
    <n v="9.5299999999999994"/>
  </r>
  <r>
    <d v="2016-12-08T00:00:00"/>
    <x v="2"/>
    <x v="11"/>
    <x v="440"/>
    <x v="3"/>
    <x v="0"/>
    <x v="2"/>
    <s v="Fellowes High-Stak Drawer Files"/>
    <n v="352.38"/>
    <n v="2"/>
    <n v="81.05"/>
  </r>
  <r>
    <d v="2016-12-08T00:00:00"/>
    <x v="2"/>
    <x v="11"/>
    <x v="352"/>
    <x v="25"/>
    <x v="2"/>
    <x v="6"/>
    <s v="Cisco SPA301"/>
    <n v="249.58"/>
    <n v="2"/>
    <n v="31.2"/>
  </r>
  <r>
    <d v="2016-12-08T00:00:00"/>
    <x v="2"/>
    <x v="11"/>
    <x v="352"/>
    <x v="25"/>
    <x v="2"/>
    <x v="9"/>
    <s v="Maxell 4.7GB DVD-R"/>
    <n v="68.11"/>
    <n v="3"/>
    <n v="17.88"/>
  </r>
  <r>
    <d v="2016-12-08T00:00:00"/>
    <x v="2"/>
    <x v="11"/>
    <x v="352"/>
    <x v="25"/>
    <x v="2"/>
    <x v="9"/>
    <s v="Imation 30456 USB Flash Drive 8GB"/>
    <n v="16.559999999999999"/>
    <n v="3"/>
    <n v="-2.48"/>
  </r>
  <r>
    <d v="2016-12-08T00:00:00"/>
    <x v="2"/>
    <x v="11"/>
    <x v="640"/>
    <x v="10"/>
    <x v="0"/>
    <x v="0"/>
    <s v="Ampad Gold Fibre Wirebound Steno Books, 6&quot; x 9&quot;, Gregg Ruled"/>
    <n v="10.58"/>
    <n v="3"/>
    <n v="3.44"/>
  </r>
  <r>
    <d v="2016-12-08T00:00:00"/>
    <x v="2"/>
    <x v="11"/>
    <x v="316"/>
    <x v="21"/>
    <x v="1"/>
    <x v="11"/>
    <s v="Bush Westfield Collection Bookcases, Dark Cherry Finish"/>
    <n v="405.86"/>
    <n v="7"/>
    <n v="32.47"/>
  </r>
  <r>
    <d v="2016-12-08T00:00:00"/>
    <x v="2"/>
    <x v="11"/>
    <x v="316"/>
    <x v="21"/>
    <x v="1"/>
    <x v="5"/>
    <s v="Hon GuestStacker Chair"/>
    <n v="680.01"/>
    <n v="3"/>
    <n v="176.8"/>
  </r>
  <r>
    <d v="2016-12-09T00:00:00"/>
    <x v="2"/>
    <x v="11"/>
    <x v="127"/>
    <x v="40"/>
    <x v="0"/>
    <x v="4"/>
    <s v="Newell 318"/>
    <n v="19.46"/>
    <n v="7"/>
    <n v="5.0599999999999996"/>
  </r>
  <r>
    <d v="2016-12-09T00:00:00"/>
    <x v="2"/>
    <x v="11"/>
    <x v="127"/>
    <x v="40"/>
    <x v="0"/>
    <x v="12"/>
    <s v="Acco Six-Outlet Power Strip, 4' Cord Length"/>
    <n v="60.34"/>
    <n v="7"/>
    <n v="15.69"/>
  </r>
  <r>
    <d v="2016-12-09T00:00:00"/>
    <x v="2"/>
    <x v="11"/>
    <x v="667"/>
    <x v="32"/>
    <x v="0"/>
    <x v="1"/>
    <s v="Avery 517"/>
    <n v="3.69"/>
    <n v="1"/>
    <n v="1.73"/>
  </r>
  <r>
    <d v="2016-12-09T00:00:00"/>
    <x v="2"/>
    <x v="11"/>
    <x v="667"/>
    <x v="32"/>
    <x v="0"/>
    <x v="1"/>
    <s v="Avery 477"/>
    <n v="122.12"/>
    <n v="4"/>
    <n v="56.18"/>
  </r>
  <r>
    <d v="2016-12-09T00:00:00"/>
    <x v="2"/>
    <x v="11"/>
    <x v="169"/>
    <x v="0"/>
    <x v="0"/>
    <x v="0"/>
    <s v="Things To Do Today Pad"/>
    <n v="9.39"/>
    <n v="2"/>
    <n v="3.29"/>
  </r>
  <r>
    <d v="2016-12-09T00:00:00"/>
    <x v="2"/>
    <x v="11"/>
    <x v="169"/>
    <x v="0"/>
    <x v="0"/>
    <x v="4"/>
    <s v="Hunt BOSTON Vista Battery-Operated Pencil Sharpener, Black"/>
    <n v="9.33"/>
    <n v="1"/>
    <n v="0.82"/>
  </r>
  <r>
    <d v="2016-12-09T00:00:00"/>
    <x v="2"/>
    <x v="11"/>
    <x v="105"/>
    <x v="15"/>
    <x v="1"/>
    <x v="13"/>
    <s v="Hon 61000 Series Interactive Training Tables"/>
    <n v="79.97"/>
    <n v="3"/>
    <n v="-29.32"/>
  </r>
  <r>
    <d v="2016-12-09T00:00:00"/>
    <x v="2"/>
    <x v="11"/>
    <x v="105"/>
    <x v="15"/>
    <x v="0"/>
    <x v="3"/>
    <s v="Acco Pressboard Covers with Storage Hooks, 14 7/8&quot; x 11&quot;, Light Blue"/>
    <n v="2.95"/>
    <n v="2"/>
    <n v="-2.06"/>
  </r>
  <r>
    <d v="2016-12-09T00:00:00"/>
    <x v="2"/>
    <x v="11"/>
    <x v="564"/>
    <x v="14"/>
    <x v="2"/>
    <x v="6"/>
    <s v="LF Elite 3D Dazzle Designer Hard Case Cover, Lf Stylus Pen and Wiper For Apple Iphone 5c Mini Lite"/>
    <n v="10.9"/>
    <n v="1"/>
    <n v="3.05"/>
  </r>
  <r>
    <d v="2016-12-09T00:00:00"/>
    <x v="2"/>
    <x v="11"/>
    <x v="564"/>
    <x v="14"/>
    <x v="2"/>
    <x v="9"/>
    <s v="Logitech Trackman Marble Mouse"/>
    <n v="59.98"/>
    <n v="2"/>
    <n v="25.19"/>
  </r>
  <r>
    <d v="2016-12-09T00:00:00"/>
    <x v="2"/>
    <x v="11"/>
    <x v="564"/>
    <x v="14"/>
    <x v="0"/>
    <x v="12"/>
    <s v="Holmes Replacement Filter for HEPA Air Cleaner, Very Large Room, HEPA Filter"/>
    <n v="61.93"/>
    <n v="1"/>
    <n v="23.4"/>
  </r>
  <r>
    <d v="2016-12-09T00:00:00"/>
    <x v="2"/>
    <x v="11"/>
    <x v="185"/>
    <x v="15"/>
    <x v="2"/>
    <x v="6"/>
    <s v="ARKON Windshield Dashboard Air Vent Car Mount Holder"/>
    <n v="40.68"/>
    <n v="3"/>
    <n v="-9.15"/>
  </r>
  <r>
    <d v="2016-12-09T00:00:00"/>
    <x v="2"/>
    <x v="11"/>
    <x v="274"/>
    <x v="1"/>
    <x v="0"/>
    <x v="14"/>
    <s v="Acme Office Executive Series Stainless Steel Trimmers"/>
    <n v="20.57"/>
    <n v="3"/>
    <n v="1.54"/>
  </r>
  <r>
    <d v="2016-12-09T00:00:00"/>
    <x v="2"/>
    <x v="11"/>
    <x v="274"/>
    <x v="1"/>
    <x v="0"/>
    <x v="12"/>
    <s v="Belkin 6 Outlet Metallic Surge Strip"/>
    <n v="4.3600000000000003"/>
    <n v="2"/>
    <n v="-11.76"/>
  </r>
  <r>
    <d v="2016-12-09T00:00:00"/>
    <x v="2"/>
    <x v="11"/>
    <x v="274"/>
    <x v="1"/>
    <x v="2"/>
    <x v="9"/>
    <s v="Kingston Digital DataTraveler 8GB USB 2.0"/>
    <n v="19.04"/>
    <n v="4"/>
    <n v="-1.43"/>
  </r>
  <r>
    <d v="2016-12-09T00:00:00"/>
    <x v="2"/>
    <x v="11"/>
    <x v="153"/>
    <x v="3"/>
    <x v="0"/>
    <x v="3"/>
    <s v="Wilson Jones Elliptical Ring 3 1/2&quot; Capacity Binders, 800 sheets"/>
    <n v="273.92"/>
    <n v="8"/>
    <n v="99.3"/>
  </r>
  <r>
    <d v="2016-12-09T00:00:00"/>
    <x v="2"/>
    <x v="11"/>
    <x v="181"/>
    <x v="6"/>
    <x v="1"/>
    <x v="13"/>
    <s v="Iceberg OfficeWorks 42&quot; Round Tables"/>
    <n v="1056.8599999999999"/>
    <n v="7"/>
    <n v="158.53"/>
  </r>
  <r>
    <d v="2016-12-10T00:00:00"/>
    <x v="2"/>
    <x v="11"/>
    <x v="564"/>
    <x v="3"/>
    <x v="1"/>
    <x v="5"/>
    <s v="Global Leather Highback Executive Chair with Pneumatic Height Adjustment, Black"/>
    <n v="321.57"/>
    <n v="2"/>
    <n v="28.14"/>
  </r>
  <r>
    <d v="2016-12-10T00:00:00"/>
    <x v="2"/>
    <x v="11"/>
    <x v="16"/>
    <x v="20"/>
    <x v="0"/>
    <x v="2"/>
    <s v="Fellowes Personal Hanging Folder Files, Navy"/>
    <n v="80.58"/>
    <n v="6"/>
    <n v="22.56"/>
  </r>
  <r>
    <d v="2016-12-10T00:00:00"/>
    <x v="2"/>
    <x v="11"/>
    <x v="16"/>
    <x v="20"/>
    <x v="0"/>
    <x v="10"/>
    <s v="Tyvek Side-Opening Peel &amp; Seel Expanding Envelopes"/>
    <n v="361.92"/>
    <n v="4"/>
    <n v="162.86000000000001"/>
  </r>
  <r>
    <d v="2016-12-10T00:00:00"/>
    <x v="2"/>
    <x v="11"/>
    <x v="358"/>
    <x v="22"/>
    <x v="0"/>
    <x v="3"/>
    <s v="GBC DocuBind P50 Personal Binding Machine"/>
    <n v="153.55000000000001"/>
    <n v="3"/>
    <n v="51.82"/>
  </r>
  <r>
    <d v="2016-12-10T00:00:00"/>
    <x v="2"/>
    <x v="11"/>
    <x v="358"/>
    <x v="22"/>
    <x v="0"/>
    <x v="12"/>
    <s v="Holmes HEPA Air Purifier"/>
    <n v="65.34"/>
    <n v="3"/>
    <n v="22.87"/>
  </r>
  <r>
    <d v="2016-12-10T00:00:00"/>
    <x v="2"/>
    <x v="11"/>
    <x v="358"/>
    <x v="22"/>
    <x v="0"/>
    <x v="0"/>
    <s v="Xerox 1988"/>
    <n v="123.92"/>
    <n v="4"/>
    <n v="55.76"/>
  </r>
  <r>
    <d v="2016-12-10T00:00:00"/>
    <x v="2"/>
    <x v="11"/>
    <x v="358"/>
    <x v="22"/>
    <x v="0"/>
    <x v="12"/>
    <s v="Harmony HEPA Quiet Air Purifiers"/>
    <n v="35.1"/>
    <n v="3"/>
    <n v="12.29"/>
  </r>
  <r>
    <d v="2016-12-10T00:00:00"/>
    <x v="2"/>
    <x v="11"/>
    <x v="358"/>
    <x v="22"/>
    <x v="2"/>
    <x v="9"/>
    <s v="Kingston Digital DataTraveler 16GB USB 2.0"/>
    <n v="44.75"/>
    <n v="5"/>
    <n v="8.5"/>
  </r>
  <r>
    <d v="2016-12-10T00:00:00"/>
    <x v="2"/>
    <x v="11"/>
    <x v="294"/>
    <x v="18"/>
    <x v="1"/>
    <x v="5"/>
    <s v="Global Commerce Series High-Back Swivel/Tilt Chairs"/>
    <n v="1424.9"/>
    <n v="5"/>
    <n v="356.23"/>
  </r>
  <r>
    <d v="2016-12-10T00:00:00"/>
    <x v="2"/>
    <x v="11"/>
    <x v="694"/>
    <x v="3"/>
    <x v="0"/>
    <x v="0"/>
    <s v="Wirebound Message Books, Four 2 3/4 x 5 White Forms per Page"/>
    <n v="80.28"/>
    <n v="12"/>
    <n v="36.93"/>
  </r>
  <r>
    <d v="2016-12-10T00:00:00"/>
    <x v="2"/>
    <x v="11"/>
    <x v="752"/>
    <x v="20"/>
    <x v="0"/>
    <x v="0"/>
    <s v="Wirebound Message Books, Four 2 3/4&quot; x 5&quot; Forms per Page, 600 Sets per Book"/>
    <n v="18.54"/>
    <n v="2"/>
    <n v="8.7100000000000009"/>
  </r>
  <r>
    <d v="2016-12-10T00:00:00"/>
    <x v="2"/>
    <x v="11"/>
    <x v="752"/>
    <x v="20"/>
    <x v="0"/>
    <x v="3"/>
    <s v="Fellowes PB200 Plastic Comb Binding Machine"/>
    <n v="679.96"/>
    <n v="5"/>
    <n v="220.99"/>
  </r>
  <r>
    <d v="2016-12-10T00:00:00"/>
    <x v="2"/>
    <x v="11"/>
    <x v="620"/>
    <x v="20"/>
    <x v="0"/>
    <x v="0"/>
    <s v="Adams Phone Message Book, Professional, 400 Message Capacity, 5 3/6 x 11"/>
    <n v="62.82"/>
    <n v="9"/>
    <n v="29.53"/>
  </r>
  <r>
    <d v="2016-12-10T00:00:00"/>
    <x v="2"/>
    <x v="11"/>
    <x v="421"/>
    <x v="20"/>
    <x v="0"/>
    <x v="0"/>
    <s v="Xerox 221"/>
    <n v="6.48"/>
    <n v="1"/>
    <n v="3.11"/>
  </r>
  <r>
    <d v="2016-12-11T00:00:00"/>
    <x v="2"/>
    <x v="11"/>
    <x v="362"/>
    <x v="20"/>
    <x v="0"/>
    <x v="7"/>
    <s v="Advantus Push Pins"/>
    <n v="15.26"/>
    <n v="7"/>
    <n v="6.26"/>
  </r>
  <r>
    <d v="2016-12-11T00:00:00"/>
    <x v="2"/>
    <x v="11"/>
    <x v="362"/>
    <x v="20"/>
    <x v="2"/>
    <x v="6"/>
    <s v="AT&amp;T CL83451 4-Handset Telephone"/>
    <n v="1029.95"/>
    <n v="5"/>
    <n v="298.69"/>
  </r>
  <r>
    <d v="2016-12-11T00:00:00"/>
    <x v="2"/>
    <x v="11"/>
    <x v="667"/>
    <x v="26"/>
    <x v="0"/>
    <x v="2"/>
    <s v="Tennsco Regal Shelving Units"/>
    <n v="243.38"/>
    <n v="3"/>
    <n v="-51.72"/>
  </r>
  <r>
    <d v="2016-12-11T00:00:00"/>
    <x v="2"/>
    <x v="11"/>
    <x v="667"/>
    <x v="26"/>
    <x v="2"/>
    <x v="9"/>
    <s v="Imation 32GB Pocket Pro USB 3.0 Flash Drive - 32 GB - Black - 1 P ..."/>
    <n v="119.8"/>
    <n v="5"/>
    <n v="29.95"/>
  </r>
  <r>
    <d v="2016-12-11T00:00:00"/>
    <x v="2"/>
    <x v="11"/>
    <x v="667"/>
    <x v="26"/>
    <x v="2"/>
    <x v="6"/>
    <s v="Jabra SPEAK 410"/>
    <n v="300.77"/>
    <n v="4"/>
    <n v="30.08"/>
  </r>
  <r>
    <d v="2016-12-11T00:00:00"/>
    <x v="2"/>
    <x v="11"/>
    <x v="278"/>
    <x v="22"/>
    <x v="1"/>
    <x v="8"/>
    <s v="3M Hangers With Command Adhesive"/>
    <n v="14.8"/>
    <n v="4"/>
    <n v="6.07"/>
  </r>
  <r>
    <d v="2016-12-11T00:00:00"/>
    <x v="2"/>
    <x v="11"/>
    <x v="278"/>
    <x v="22"/>
    <x v="2"/>
    <x v="6"/>
    <s v="AT&amp;T TR1909W"/>
    <n v="302.38"/>
    <n v="3"/>
    <n v="22.68"/>
  </r>
  <r>
    <d v="2016-12-11T00:00:00"/>
    <x v="2"/>
    <x v="11"/>
    <x v="278"/>
    <x v="22"/>
    <x v="2"/>
    <x v="9"/>
    <s v="First Data FD10 PIN Pad"/>
    <s v="316"/>
    <n v="4"/>
    <n v="31.6"/>
  </r>
  <r>
    <d v="2016-12-11T00:00:00"/>
    <x v="2"/>
    <x v="11"/>
    <x v="336"/>
    <x v="16"/>
    <x v="0"/>
    <x v="2"/>
    <s v="Steel Personal Filing/Posting Tote"/>
    <n v="85.22"/>
    <n v="3"/>
    <n v="7.46"/>
  </r>
  <r>
    <d v="2016-12-11T00:00:00"/>
    <x v="2"/>
    <x v="11"/>
    <x v="273"/>
    <x v="15"/>
    <x v="0"/>
    <x v="4"/>
    <s v="Prang Drawing Pencil Set"/>
    <n v="6.67"/>
    <n v="3"/>
    <n v="1.67"/>
  </r>
  <r>
    <d v="2016-12-11T00:00:00"/>
    <x v="2"/>
    <x v="11"/>
    <x v="270"/>
    <x v="10"/>
    <x v="0"/>
    <x v="2"/>
    <s v="Acco Perma 4000 Stacking Storage Drawers"/>
    <n v="64.959999999999994"/>
    <n v="5"/>
    <n v="-4.0599999999999996"/>
  </r>
  <r>
    <d v="2016-12-11T00:00:00"/>
    <x v="2"/>
    <x v="11"/>
    <x v="270"/>
    <x v="10"/>
    <x v="0"/>
    <x v="14"/>
    <s v="Elite 5&quot; Scissors"/>
    <n v="13.52"/>
    <n v="2"/>
    <n v="1.69"/>
  </r>
  <r>
    <d v="2016-12-11T00:00:00"/>
    <x v="2"/>
    <x v="11"/>
    <x v="270"/>
    <x v="10"/>
    <x v="1"/>
    <x v="5"/>
    <s v="Office Star - Contemporary Task Swivel chair with Loop Arms, Charcoal"/>
    <n v="458.43"/>
    <n v="5"/>
    <n v="-137.53"/>
  </r>
  <r>
    <d v="2016-12-11T00:00:00"/>
    <x v="2"/>
    <x v="11"/>
    <x v="270"/>
    <x v="10"/>
    <x v="0"/>
    <x v="12"/>
    <s v="Belkin 325VA UPS Surge Protector, 6'"/>
    <n v="387.14"/>
    <n v="4"/>
    <n v="24.2"/>
  </r>
  <r>
    <d v="2016-12-11T00:00:00"/>
    <x v="2"/>
    <x v="11"/>
    <x v="270"/>
    <x v="10"/>
    <x v="1"/>
    <x v="13"/>
    <s v="Lesro Round Back Collection Coffee Table, End Table"/>
    <n v="328.59"/>
    <n v="3"/>
    <n v="-147.87"/>
  </r>
  <r>
    <d v="2016-12-11T00:00:00"/>
    <x v="2"/>
    <x v="11"/>
    <x v="35"/>
    <x v="11"/>
    <x v="1"/>
    <x v="5"/>
    <s v="Global Fabric Manager's Chair, Dark Gray"/>
    <n v="403.92"/>
    <n v="5"/>
    <n v="25.25"/>
  </r>
  <r>
    <d v="2016-12-11T00:00:00"/>
    <x v="2"/>
    <x v="11"/>
    <x v="494"/>
    <x v="3"/>
    <x v="0"/>
    <x v="3"/>
    <s v="Ibico Laser Imprintable Binding System Covers"/>
    <n v="209.6"/>
    <n v="5"/>
    <n v="68.12"/>
  </r>
  <r>
    <d v="2016-12-11T00:00:00"/>
    <x v="2"/>
    <x v="11"/>
    <x v="494"/>
    <x v="3"/>
    <x v="0"/>
    <x v="4"/>
    <s v="Boston 16765 Mini Stand Up Battery Pencil Sharpener"/>
    <n v="23.32"/>
    <n v="2"/>
    <n v="6.06"/>
  </r>
  <r>
    <d v="2016-12-11T00:00:00"/>
    <x v="2"/>
    <x v="11"/>
    <x v="494"/>
    <x v="3"/>
    <x v="0"/>
    <x v="0"/>
    <s v="IBM Multi-Purpose Copy Paper, 8 1/2 x 11&quot;, Case"/>
    <n v="30.98"/>
    <n v="1"/>
    <n v="13.94"/>
  </r>
  <r>
    <d v="2016-12-11T00:00:00"/>
    <x v="2"/>
    <x v="11"/>
    <x v="494"/>
    <x v="3"/>
    <x v="2"/>
    <x v="9"/>
    <s v="Microsoft Natural Ergonomic Keyboard 4000"/>
    <n v="119.96"/>
    <n v="4"/>
    <n v="25.19"/>
  </r>
  <r>
    <d v="2016-12-11T00:00:00"/>
    <x v="2"/>
    <x v="11"/>
    <x v="494"/>
    <x v="3"/>
    <x v="1"/>
    <x v="5"/>
    <s v="Global Wood Trimmed Manager's Task Chair, Khaki"/>
    <n v="363.92"/>
    <n v="5"/>
    <n v="-31.84"/>
  </r>
  <r>
    <d v="2016-12-11T00:00:00"/>
    <x v="2"/>
    <x v="11"/>
    <x v="494"/>
    <x v="3"/>
    <x v="0"/>
    <x v="3"/>
    <s v="Recycled Easel Ring Binders"/>
    <n v="35.81"/>
    <n v="3"/>
    <n v="11.19"/>
  </r>
  <r>
    <d v="2016-12-11T00:00:00"/>
    <x v="2"/>
    <x v="11"/>
    <x v="494"/>
    <x v="3"/>
    <x v="0"/>
    <x v="3"/>
    <s v="GBC Recycled VeloBinder Covers"/>
    <n v="122.69"/>
    <n v="9"/>
    <n v="39.869999999999997"/>
  </r>
  <r>
    <d v="2016-12-11T00:00:00"/>
    <x v="2"/>
    <x v="11"/>
    <x v="494"/>
    <x v="3"/>
    <x v="1"/>
    <x v="13"/>
    <s v="Hon Non-Folding Utility Tables"/>
    <n v="892.14"/>
    <n v="7"/>
    <n v="111.52"/>
  </r>
  <r>
    <d v="2016-12-11T00:00:00"/>
    <x v="2"/>
    <x v="11"/>
    <x v="494"/>
    <x v="3"/>
    <x v="0"/>
    <x v="2"/>
    <s v="Rogers Profile Extra Capacity Storage Tub"/>
    <n v="50.22"/>
    <n v="3"/>
    <n v="2.0099999999999998"/>
  </r>
  <r>
    <d v="2016-12-11T00:00:00"/>
    <x v="2"/>
    <x v="11"/>
    <x v="494"/>
    <x v="3"/>
    <x v="0"/>
    <x v="12"/>
    <s v="Fellowes 8 Outlet Superior Workstation Surge Protector"/>
    <n v="83.42"/>
    <n v="2"/>
    <n v="24.19"/>
  </r>
  <r>
    <d v="2016-12-11T00:00:00"/>
    <x v="2"/>
    <x v="11"/>
    <x v="494"/>
    <x v="3"/>
    <x v="0"/>
    <x v="3"/>
    <s v="Black Avery Memo-Size 3-Ring Binder, 5 1/2&quot; x 8 1/2&quot;"/>
    <n v="5.87"/>
    <n v="2"/>
    <n v="2.13"/>
  </r>
  <r>
    <d v="2016-12-11T00:00:00"/>
    <x v="2"/>
    <x v="11"/>
    <x v="571"/>
    <x v="10"/>
    <x v="0"/>
    <x v="12"/>
    <s v="Belkin F5C206VTEL 6 Outlet Surge"/>
    <n v="73.540000000000006"/>
    <n v="4"/>
    <n v="9.19"/>
  </r>
  <r>
    <d v="2016-12-12T00:00:00"/>
    <x v="2"/>
    <x v="11"/>
    <x v="140"/>
    <x v="10"/>
    <x v="0"/>
    <x v="3"/>
    <s v="Wilson Jones Century Plastic Molded Ring Binders"/>
    <n v="18.690000000000001"/>
    <n v="3"/>
    <n v="-14.33"/>
  </r>
  <r>
    <d v="2016-12-12T00:00:00"/>
    <x v="2"/>
    <x v="11"/>
    <x v="140"/>
    <x v="10"/>
    <x v="2"/>
    <x v="9"/>
    <s v="Logitech G602 Wireless Gaming Mouse"/>
    <n v="383.95"/>
    <n v="6"/>
    <n v="76.790000000000006"/>
  </r>
  <r>
    <d v="2016-12-12T00:00:00"/>
    <x v="2"/>
    <x v="11"/>
    <x v="342"/>
    <x v="14"/>
    <x v="2"/>
    <x v="6"/>
    <s v="Jabra SPEAK 410"/>
    <n v="657.93"/>
    <n v="7"/>
    <n v="184.22"/>
  </r>
  <r>
    <d v="2016-12-12T00:00:00"/>
    <x v="2"/>
    <x v="11"/>
    <x v="342"/>
    <x v="14"/>
    <x v="1"/>
    <x v="8"/>
    <s v="Westinghouse Clip-On Gooseneck Lamps"/>
    <n v="33.479999999999997"/>
    <n v="4"/>
    <n v="8.6999999999999993"/>
  </r>
  <r>
    <d v="2016-12-12T00:00:00"/>
    <x v="2"/>
    <x v="11"/>
    <x v="342"/>
    <x v="14"/>
    <x v="0"/>
    <x v="4"/>
    <s v="Newell 333"/>
    <n v="13.9"/>
    <n v="5"/>
    <n v="3.61"/>
  </r>
  <r>
    <d v="2016-12-12T00:00:00"/>
    <x v="2"/>
    <x v="11"/>
    <x v="342"/>
    <x v="14"/>
    <x v="0"/>
    <x v="2"/>
    <s v="Fellowes Desktop Hanging File Manager"/>
    <n v="26.86"/>
    <n v="2"/>
    <n v="6.72"/>
  </r>
  <r>
    <d v="2016-12-12T00:00:00"/>
    <x v="2"/>
    <x v="11"/>
    <x v="574"/>
    <x v="4"/>
    <x v="2"/>
    <x v="9"/>
    <s v="Case Logic 2.4GHz Wireless Keyboard"/>
    <n v="249.95"/>
    <n v="5"/>
    <s v="20"/>
  </r>
  <r>
    <d v="2016-12-12T00:00:00"/>
    <x v="2"/>
    <x v="11"/>
    <x v="574"/>
    <x v="4"/>
    <x v="0"/>
    <x v="0"/>
    <s v="Xerox 1907"/>
    <n v="49.12"/>
    <n v="4"/>
    <n v="23.09"/>
  </r>
  <r>
    <d v="2016-12-12T00:00:00"/>
    <x v="2"/>
    <x v="11"/>
    <x v="503"/>
    <x v="3"/>
    <x v="1"/>
    <x v="8"/>
    <s v="Howard Miller 14-1/2&quot; Diameter Chrome Round Wall Clock"/>
    <n v="383.64"/>
    <n v="6"/>
    <n v="122.76"/>
  </r>
  <r>
    <d v="2016-12-12T00:00:00"/>
    <x v="2"/>
    <x v="11"/>
    <x v="503"/>
    <x v="3"/>
    <x v="0"/>
    <x v="12"/>
    <s v="Belkin F9H710-06 7 Outlet SurgeMaster Surge Protector"/>
    <n v="56.52"/>
    <n v="3"/>
    <n v="15.83"/>
  </r>
  <r>
    <d v="2016-12-12T00:00:00"/>
    <x v="2"/>
    <x v="11"/>
    <x v="270"/>
    <x v="20"/>
    <x v="1"/>
    <x v="8"/>
    <s v="Eldon 500 Class Desk Accessories"/>
    <n v="60.35"/>
    <n v="5"/>
    <n v="19.920000000000002"/>
  </r>
  <r>
    <d v="2016-12-12T00:00:00"/>
    <x v="2"/>
    <x v="11"/>
    <x v="270"/>
    <x v="20"/>
    <x v="0"/>
    <x v="14"/>
    <s v="Fiskars Home &amp; Office Scissors"/>
    <n v="35.520000000000003"/>
    <n v="4"/>
    <n v="9.9499999999999993"/>
  </r>
  <r>
    <d v="2016-12-12T00:00:00"/>
    <x v="2"/>
    <x v="11"/>
    <x v="270"/>
    <x v="20"/>
    <x v="0"/>
    <x v="4"/>
    <s v="Sanford Pocket Accent Highlighters"/>
    <n v="11.2"/>
    <n v="7"/>
    <n v="4.82"/>
  </r>
  <r>
    <d v="2016-12-13T00:00:00"/>
    <x v="2"/>
    <x v="11"/>
    <x v="484"/>
    <x v="39"/>
    <x v="2"/>
    <x v="9"/>
    <s v="Memorex Mini Travel Drive 16 GB USB 2.0 Flash Drive"/>
    <n v="63.88"/>
    <n v="4"/>
    <n v="24.91"/>
  </r>
  <r>
    <d v="2016-12-13T00:00:00"/>
    <x v="2"/>
    <x v="11"/>
    <x v="274"/>
    <x v="3"/>
    <x v="0"/>
    <x v="3"/>
    <s v="Acco Pressboard Covers with Storage Hooks, 14 7/8&quot; x 11&quot;, Dark Blue"/>
    <n v="6.1"/>
    <n v="2"/>
    <n v="2.21"/>
  </r>
  <r>
    <d v="2016-12-13T00:00:00"/>
    <x v="2"/>
    <x v="11"/>
    <x v="274"/>
    <x v="3"/>
    <x v="1"/>
    <x v="13"/>
    <s v="Bretford CR4500 Series Slim Rectangular Table"/>
    <n v="1114.27"/>
    <n v="4"/>
    <n v="41.79"/>
  </r>
  <r>
    <d v="2016-12-13T00:00:00"/>
    <x v="2"/>
    <x v="11"/>
    <x v="29"/>
    <x v="3"/>
    <x v="0"/>
    <x v="4"/>
    <s v="Crayola Colored Pencils"/>
    <n v="9.84"/>
    <n v="3"/>
    <n v="3.25"/>
  </r>
  <r>
    <d v="2016-12-14T00:00:00"/>
    <x v="2"/>
    <x v="11"/>
    <x v="283"/>
    <x v="29"/>
    <x v="1"/>
    <x v="8"/>
    <s v="Executive Impressions 14&quot;"/>
    <n v="133.38"/>
    <n v="6"/>
    <n v="58.69"/>
  </r>
  <r>
    <d v="2016-12-14T00:00:00"/>
    <x v="2"/>
    <x v="11"/>
    <x v="500"/>
    <x v="20"/>
    <x v="0"/>
    <x v="0"/>
    <s v="Strathmore Photo Frame Cards"/>
    <n v="14.62"/>
    <n v="2"/>
    <n v="6.73"/>
  </r>
  <r>
    <d v="2016-12-14T00:00:00"/>
    <x v="2"/>
    <x v="11"/>
    <x v="500"/>
    <x v="20"/>
    <x v="0"/>
    <x v="1"/>
    <s v="Avery 474"/>
    <n v="5.76"/>
    <n v="2"/>
    <n v="2.82"/>
  </r>
  <r>
    <d v="2016-12-14T00:00:00"/>
    <x v="2"/>
    <x v="11"/>
    <x v="500"/>
    <x v="20"/>
    <x v="0"/>
    <x v="7"/>
    <s v="OIC Colored Binder Clips, Assorted Sizes"/>
    <n v="21.48"/>
    <n v="6"/>
    <n v="10.53"/>
  </r>
  <r>
    <d v="2016-12-14T00:00:00"/>
    <x v="2"/>
    <x v="11"/>
    <x v="500"/>
    <x v="20"/>
    <x v="1"/>
    <x v="8"/>
    <s v="GE 48&quot; Fluorescent Tube, Cool White Energy Saver, 34 Watts, 30/Box"/>
    <n v="396.92"/>
    <n v="4"/>
    <n v="198.46"/>
  </r>
  <r>
    <d v="2016-12-14T00:00:00"/>
    <x v="2"/>
    <x v="11"/>
    <x v="500"/>
    <x v="20"/>
    <x v="0"/>
    <x v="2"/>
    <s v="Advantus Rolling Storage Box"/>
    <n v="17.149999999999999"/>
    <n v="1"/>
    <n v="4.63"/>
  </r>
  <r>
    <d v="2016-12-14T00:00:00"/>
    <x v="2"/>
    <x v="11"/>
    <x v="500"/>
    <x v="20"/>
    <x v="0"/>
    <x v="3"/>
    <s v="Acco Recycled 2&quot; Capacity Laser Printer Hanging Data Binders"/>
    <n v="23.12"/>
    <n v="2"/>
    <n v="7.8"/>
  </r>
  <r>
    <d v="2016-12-14T00:00:00"/>
    <x v="2"/>
    <x v="11"/>
    <x v="171"/>
    <x v="3"/>
    <x v="1"/>
    <x v="5"/>
    <s v="Global Task Chair, Black"/>
    <n v="81.42"/>
    <n v="2"/>
    <n v="-9.16"/>
  </r>
  <r>
    <d v="2016-12-14T00:00:00"/>
    <x v="2"/>
    <x v="11"/>
    <x v="171"/>
    <x v="3"/>
    <x v="0"/>
    <x v="2"/>
    <s v="Tenex Personal Project File with Scoop Front Design, Black"/>
    <n v="134.80000000000001"/>
    <n v="10"/>
    <n v="35.049999999999997"/>
  </r>
  <r>
    <d v="2016-12-15T00:00:00"/>
    <x v="2"/>
    <x v="11"/>
    <x v="634"/>
    <x v="14"/>
    <x v="1"/>
    <x v="13"/>
    <s v="Chromcraft Bull-Nose Wood Oval Conference Tables &amp; Bases"/>
    <n v="1652.94"/>
    <n v="3"/>
    <n v="231.41"/>
  </r>
  <r>
    <d v="2016-12-15T00:00:00"/>
    <x v="2"/>
    <x v="11"/>
    <x v="634"/>
    <x v="14"/>
    <x v="0"/>
    <x v="2"/>
    <s v="Recycled Data-Pak for Archival Bound Computer Printouts, 12-1/2 x 12-1/2 x 16"/>
    <n v="296.37"/>
    <n v="3"/>
    <n v="80.02"/>
  </r>
  <r>
    <d v="2016-12-15T00:00:00"/>
    <x v="2"/>
    <x v="11"/>
    <x v="157"/>
    <x v="3"/>
    <x v="1"/>
    <x v="8"/>
    <s v="Eldon Expressions Wood Desk Accessories, Oak"/>
    <n v="14.76"/>
    <n v="2"/>
    <n v="4.28"/>
  </r>
  <r>
    <d v="2016-12-15T00:00:00"/>
    <x v="2"/>
    <x v="11"/>
    <x v="109"/>
    <x v="11"/>
    <x v="1"/>
    <x v="13"/>
    <s v="Bretford Rectangular Conference Table Tops"/>
    <n v="564.20000000000005"/>
    <n v="3"/>
    <n v="-304.67"/>
  </r>
  <r>
    <d v="2016-12-15T00:00:00"/>
    <x v="2"/>
    <x v="11"/>
    <x v="109"/>
    <x v="11"/>
    <x v="0"/>
    <x v="12"/>
    <s v="Belkin 5 Outlet SurgeMaster Power Centers"/>
    <n v="87.17"/>
    <n v="2"/>
    <n v="8.7200000000000006"/>
  </r>
  <r>
    <d v="2016-12-15T00:00:00"/>
    <x v="2"/>
    <x v="11"/>
    <x v="489"/>
    <x v="10"/>
    <x v="0"/>
    <x v="3"/>
    <s v="Avery Triangle Shaped Sheet Lifters, Black, 2/Pack"/>
    <n v="2.21"/>
    <n v="3"/>
    <n v="-1.48"/>
  </r>
  <r>
    <d v="2016-12-15T00:00:00"/>
    <x v="2"/>
    <x v="11"/>
    <x v="529"/>
    <x v="13"/>
    <x v="0"/>
    <x v="0"/>
    <s v="Xerox 1958"/>
    <n v="19.440000000000001"/>
    <n v="3"/>
    <n v="9.33"/>
  </r>
  <r>
    <d v="2016-12-16T00:00:00"/>
    <x v="2"/>
    <x v="11"/>
    <x v="583"/>
    <x v="1"/>
    <x v="0"/>
    <x v="3"/>
    <s v="Cardinal Hold-It CD Pocket"/>
    <n v="4.79"/>
    <n v="3"/>
    <n v="-7.9"/>
  </r>
  <r>
    <d v="2016-12-16T00:00:00"/>
    <x v="2"/>
    <x v="11"/>
    <x v="435"/>
    <x v="20"/>
    <x v="0"/>
    <x v="7"/>
    <s v="Stockwell Gold Paper Clips"/>
    <n v="3.68"/>
    <n v="2"/>
    <n v="1.8"/>
  </r>
  <r>
    <d v="2016-12-16T00:00:00"/>
    <x v="2"/>
    <x v="11"/>
    <x v="500"/>
    <x v="3"/>
    <x v="1"/>
    <x v="5"/>
    <s v="Office Star - Contemporary Swivel Chair with Padded Adjustable Arms and Flex Back"/>
    <n v="563.91999999999996"/>
    <n v="5"/>
    <n v="7.05"/>
  </r>
  <r>
    <d v="2016-12-16T00:00:00"/>
    <x v="2"/>
    <x v="11"/>
    <x v="394"/>
    <x v="25"/>
    <x v="0"/>
    <x v="12"/>
    <s v="Acco 6 Outlet Guardian Premium Surge Suppressor"/>
    <n v="34.94"/>
    <n v="3"/>
    <n v="3.06"/>
  </r>
  <r>
    <d v="2016-12-16T00:00:00"/>
    <x v="2"/>
    <x v="11"/>
    <x v="451"/>
    <x v="3"/>
    <x v="2"/>
    <x v="9"/>
    <s v="Imation USB 2.0 Swivel Flash Drive USB flash drive - 4 GB - Pink"/>
    <n v="21.21"/>
    <n v="7"/>
    <n v="4.45"/>
  </r>
  <r>
    <d v="2016-12-17T00:00:00"/>
    <x v="2"/>
    <x v="11"/>
    <x v="773"/>
    <x v="3"/>
    <x v="1"/>
    <x v="13"/>
    <s v="Bretford Just In Time Height-Adjustable Multi-Task Work Tables"/>
    <n v="2003.52"/>
    <n v="6"/>
    <n v="-325.57"/>
  </r>
  <r>
    <d v="2016-12-17T00:00:00"/>
    <x v="2"/>
    <x v="11"/>
    <x v="528"/>
    <x v="22"/>
    <x v="0"/>
    <x v="2"/>
    <s v="Personal Filing Tote with Lid, Black/Gray"/>
    <n v="46.53"/>
    <n v="3"/>
    <n v="13.03"/>
  </r>
  <r>
    <d v="2016-12-17T00:00:00"/>
    <x v="2"/>
    <x v="11"/>
    <x v="512"/>
    <x v="0"/>
    <x v="0"/>
    <x v="0"/>
    <s v="Xerox 214"/>
    <n v="51.84"/>
    <n v="10"/>
    <n v="18.14"/>
  </r>
  <r>
    <d v="2016-12-17T00:00:00"/>
    <x v="2"/>
    <x v="11"/>
    <x v="512"/>
    <x v="0"/>
    <x v="2"/>
    <x v="9"/>
    <s v="WD My Passport Ultra 1TB Portable External Hard Drive"/>
    <n v="165.6"/>
    <n v="3"/>
    <n v="-6.21"/>
  </r>
  <r>
    <d v="2016-12-17T00:00:00"/>
    <x v="2"/>
    <x v="11"/>
    <x v="270"/>
    <x v="31"/>
    <x v="0"/>
    <x v="3"/>
    <s v="Ibico Plastic and Wire Spiral Binding Combs"/>
    <n v="13.49"/>
    <n v="2"/>
    <n v="4.38"/>
  </r>
  <r>
    <d v="2016-12-17T00:00:00"/>
    <x v="2"/>
    <x v="11"/>
    <x v="270"/>
    <x v="31"/>
    <x v="0"/>
    <x v="3"/>
    <s v="GBC Laser Imprintable Binding System Covers, Desert Sand"/>
    <n v="11.42"/>
    <n v="1"/>
    <n v="3.85"/>
  </r>
  <r>
    <d v="2016-12-17T00:00:00"/>
    <x v="2"/>
    <x v="11"/>
    <x v="579"/>
    <x v="14"/>
    <x v="0"/>
    <x v="3"/>
    <s v="GBC Ibimaster 500 Manual ProClick Binding System"/>
    <n v="9892.74"/>
    <n v="13"/>
    <n v="4946.37"/>
  </r>
  <r>
    <d v="2016-12-18T00:00:00"/>
    <x v="2"/>
    <x v="11"/>
    <x v="611"/>
    <x v="16"/>
    <x v="0"/>
    <x v="3"/>
    <s v="GBC VeloBinder Electric Binding Machine"/>
    <n v="254.06"/>
    <n v="7"/>
    <n v="-169.37"/>
  </r>
  <r>
    <d v="2016-12-18T00:00:00"/>
    <x v="2"/>
    <x v="11"/>
    <x v="611"/>
    <x v="16"/>
    <x v="0"/>
    <x v="12"/>
    <s v="Acco 7-Outlet Masterpiece Power Center, Wihtout Fax/Phone Line Protection"/>
    <n v="194.53"/>
    <n v="2"/>
    <n v="24.32"/>
  </r>
  <r>
    <d v="2016-12-18T00:00:00"/>
    <x v="2"/>
    <x v="11"/>
    <x v="611"/>
    <x v="16"/>
    <x v="0"/>
    <x v="14"/>
    <s v="Premier Automatic Letter Opener"/>
    <n v="961.48"/>
    <n v="5"/>
    <n v="-204.31"/>
  </r>
  <r>
    <d v="2016-12-18T00:00:00"/>
    <x v="2"/>
    <x v="11"/>
    <x v="514"/>
    <x v="28"/>
    <x v="1"/>
    <x v="8"/>
    <s v="Eldon 200 Class Desk Accessories"/>
    <n v="18.84"/>
    <n v="3"/>
    <n v="6.03"/>
  </r>
  <r>
    <d v="2016-12-18T00:00:00"/>
    <x v="2"/>
    <x v="11"/>
    <x v="418"/>
    <x v="3"/>
    <x v="0"/>
    <x v="0"/>
    <s v="Eureka Recycled Copy Paper 8 1/2&quot; x 11&quot;, Ream"/>
    <n v="38.880000000000003"/>
    <n v="6"/>
    <n v="18.66"/>
  </r>
  <r>
    <d v="2016-12-18T00:00:00"/>
    <x v="2"/>
    <x v="11"/>
    <x v="418"/>
    <x v="3"/>
    <x v="1"/>
    <x v="8"/>
    <s v="Seth Thomas 12&quot; Clock w/ Goldtone Case"/>
    <n v="183.84"/>
    <n v="8"/>
    <n v="62.51"/>
  </r>
  <r>
    <d v="2016-12-18T00:00:00"/>
    <x v="2"/>
    <x v="11"/>
    <x v="418"/>
    <x v="3"/>
    <x v="0"/>
    <x v="14"/>
    <s v="Premier Electric Letter Opener"/>
    <n v="579.29999999999995"/>
    <n v="5"/>
    <n v="28.97"/>
  </r>
  <r>
    <d v="2016-12-18T00:00:00"/>
    <x v="2"/>
    <x v="11"/>
    <x v="488"/>
    <x v="20"/>
    <x v="0"/>
    <x v="2"/>
    <s v="Tennsco Double-Tier Lockers"/>
    <n v="900.08"/>
    <n v="4"/>
    <n v="117.01"/>
  </r>
  <r>
    <d v="2016-12-18T00:00:00"/>
    <x v="2"/>
    <x v="11"/>
    <x v="271"/>
    <x v="23"/>
    <x v="0"/>
    <x v="3"/>
    <s v="GBC DocuBind TL300 Electric Binding System"/>
    <n v="1793.98"/>
    <n v="2"/>
    <n v="843.17"/>
  </r>
  <r>
    <d v="2016-12-18T00:00:00"/>
    <x v="2"/>
    <x v="11"/>
    <x v="617"/>
    <x v="3"/>
    <x v="2"/>
    <x v="9"/>
    <s v="SanDisk Cruzer 64 GB USB Flash Drive"/>
    <n v="72.64"/>
    <n v="2"/>
    <n v="21.79"/>
  </r>
  <r>
    <d v="2016-12-18T00:00:00"/>
    <x v="2"/>
    <x v="11"/>
    <x v="617"/>
    <x v="3"/>
    <x v="2"/>
    <x v="9"/>
    <s v="Logitech P710e Mobile Speakerphone"/>
    <n v="772.47"/>
    <n v="3"/>
    <n v="146.77000000000001"/>
  </r>
  <r>
    <d v="2016-12-18T00:00:00"/>
    <x v="2"/>
    <x v="11"/>
    <x v="617"/>
    <x v="3"/>
    <x v="1"/>
    <x v="8"/>
    <s v="Eldon Expressions Wood and Plastic Desk Accessories, Oak"/>
    <n v="39.92"/>
    <n v="4"/>
    <n v="11.18"/>
  </r>
  <r>
    <d v="2016-12-18T00:00:00"/>
    <x v="2"/>
    <x v="11"/>
    <x v="303"/>
    <x v="11"/>
    <x v="0"/>
    <x v="3"/>
    <s v="Vinyl Sectional Post Binders"/>
    <n v="45.24"/>
    <n v="4"/>
    <n v="-30.16"/>
  </r>
  <r>
    <d v="2016-12-18T00:00:00"/>
    <x v="2"/>
    <x v="11"/>
    <x v="303"/>
    <x v="11"/>
    <x v="0"/>
    <x v="4"/>
    <s v="Newell 312"/>
    <n v="18.690000000000001"/>
    <n v="4"/>
    <n v="2.34"/>
  </r>
  <r>
    <d v="2016-12-18T00:00:00"/>
    <x v="2"/>
    <x v="11"/>
    <x v="303"/>
    <x v="11"/>
    <x v="0"/>
    <x v="0"/>
    <s v="Black Print Carbonless 8 1/2&quot; x 8 1/4&quot; Rapid Memo Book"/>
    <n v="11.65"/>
    <n v="2"/>
    <n v="3.79"/>
  </r>
  <r>
    <d v="2016-12-18T00:00:00"/>
    <x v="2"/>
    <x v="11"/>
    <x v="303"/>
    <x v="11"/>
    <x v="2"/>
    <x v="9"/>
    <s v="Sony Micro Vault Click 8 GB USB 2.0 Flash Drive"/>
    <n v="112.78"/>
    <n v="3"/>
    <n v="-8.4600000000000009"/>
  </r>
  <r>
    <d v="2016-12-18T00:00:00"/>
    <x v="2"/>
    <x v="11"/>
    <x v="303"/>
    <x v="11"/>
    <x v="1"/>
    <x v="13"/>
    <s v="Iceberg OfficeWorks 42&quot; Round Tables"/>
    <n v="377.45"/>
    <n v="5"/>
    <n v="-264.22000000000003"/>
  </r>
  <r>
    <d v="2016-12-18T00:00:00"/>
    <x v="2"/>
    <x v="11"/>
    <x v="303"/>
    <x v="11"/>
    <x v="0"/>
    <x v="1"/>
    <s v="Avery White Multi-Purpose Labels"/>
    <n v="15.94"/>
    <n v="4"/>
    <n v="5.18"/>
  </r>
  <r>
    <d v="2016-12-18T00:00:00"/>
    <x v="2"/>
    <x v="11"/>
    <x v="303"/>
    <x v="11"/>
    <x v="2"/>
    <x v="6"/>
    <s v="Macally Suction Cup Mount"/>
    <n v="28.68"/>
    <n v="3"/>
    <n v="-7.17"/>
  </r>
  <r>
    <d v="2016-12-18T00:00:00"/>
    <x v="2"/>
    <x v="11"/>
    <x v="672"/>
    <x v="40"/>
    <x v="1"/>
    <x v="5"/>
    <s v="Hon Every-Day Series Multi-Task Chairs"/>
    <n v="563.94000000000005"/>
    <n v="3"/>
    <n v="112.79"/>
  </r>
  <r>
    <d v="2016-12-18T00:00:00"/>
    <x v="2"/>
    <x v="11"/>
    <x v="135"/>
    <x v="3"/>
    <x v="2"/>
    <x v="6"/>
    <s v="I Need's 3d Hello Kitty Hybrid Silicone Case Cover for HTC One X 4g with 3d Hello Kitty Stylus Pen Green/pink"/>
    <n v="66.98"/>
    <n v="7"/>
    <n v="6.7"/>
  </r>
  <r>
    <d v="2016-12-19T00:00:00"/>
    <x v="2"/>
    <x v="11"/>
    <x v="442"/>
    <x v="12"/>
    <x v="1"/>
    <x v="13"/>
    <s v="SAFCO PlanMaster Boards, 60w x 37-1/2d, White Melamine"/>
    <n v="455.97"/>
    <n v="6"/>
    <n v="-218.87"/>
  </r>
  <r>
    <d v="2016-12-19T00:00:00"/>
    <x v="2"/>
    <x v="11"/>
    <x v="442"/>
    <x v="12"/>
    <x v="0"/>
    <x v="3"/>
    <s v="Wilson Jones Clip &amp; Carry Folder Binder Tool for Ring Binders, Clear"/>
    <n v="10.44"/>
    <n v="6"/>
    <n v="-7.66"/>
  </r>
  <r>
    <d v="2016-12-19T00:00:00"/>
    <x v="2"/>
    <x v="11"/>
    <x v="442"/>
    <x v="12"/>
    <x v="0"/>
    <x v="3"/>
    <s v="Cardinal Slant-D Ring Binder, Heavy Gauge Vinyl"/>
    <n v="5.21"/>
    <n v="2"/>
    <n v="-4.17"/>
  </r>
  <r>
    <d v="2016-12-19T00:00:00"/>
    <x v="2"/>
    <x v="11"/>
    <x v="36"/>
    <x v="20"/>
    <x v="0"/>
    <x v="3"/>
    <s v="GBC Laser Imprintable Binding System Covers, Desert Sand"/>
    <n v="34.25"/>
    <n v="3"/>
    <n v="11.56"/>
  </r>
  <r>
    <d v="2016-12-19T00:00:00"/>
    <x v="2"/>
    <x v="11"/>
    <x v="36"/>
    <x v="20"/>
    <x v="0"/>
    <x v="4"/>
    <s v="Newell 326"/>
    <n v="3.52"/>
    <n v="2"/>
    <n v="1.02"/>
  </r>
  <r>
    <d v="2016-12-19T00:00:00"/>
    <x v="2"/>
    <x v="11"/>
    <x v="455"/>
    <x v="1"/>
    <x v="0"/>
    <x v="3"/>
    <s v="Wilson Jones Easy Flow II Sheet Lifters"/>
    <n v="1.8"/>
    <n v="5"/>
    <n v="-2.88"/>
  </r>
  <r>
    <d v="2016-12-19T00:00:00"/>
    <x v="2"/>
    <x v="11"/>
    <x v="68"/>
    <x v="2"/>
    <x v="1"/>
    <x v="8"/>
    <s v="Eldon &quot;L&quot; Workstation Diamond Chairmat"/>
    <n v="303.92"/>
    <n v="5"/>
    <n v="-30.39"/>
  </r>
  <r>
    <d v="2016-12-20T00:00:00"/>
    <x v="2"/>
    <x v="11"/>
    <x v="723"/>
    <x v="29"/>
    <x v="2"/>
    <x v="9"/>
    <s v="SanDisk Ultra 32 GB MicroSDHC Class 10 Memory Card"/>
    <n v="66.3"/>
    <n v="3"/>
    <n v="8.6199999999999992"/>
  </r>
  <r>
    <d v="2016-12-20T00:00:00"/>
    <x v="2"/>
    <x v="11"/>
    <x v="314"/>
    <x v="29"/>
    <x v="1"/>
    <x v="8"/>
    <s v="C-Line Cubicle Keepers Polyproplyene Holder With Velcro Backings"/>
    <n v="18.920000000000002"/>
    <n v="4"/>
    <n v="7.38"/>
  </r>
  <r>
    <d v="2016-12-20T00:00:00"/>
    <x v="2"/>
    <x v="11"/>
    <x v="314"/>
    <x v="29"/>
    <x v="0"/>
    <x v="3"/>
    <s v="DXL Angle-View Binders with Locking Rings by Samsill"/>
    <n v="15.42"/>
    <n v="2"/>
    <n v="6.94"/>
  </r>
  <r>
    <d v="2016-12-20T00:00:00"/>
    <x v="2"/>
    <x v="11"/>
    <x v="550"/>
    <x v="40"/>
    <x v="0"/>
    <x v="0"/>
    <s v="Strathmore Photo Mount Cards"/>
    <n v="33.9"/>
    <n v="5"/>
    <n v="15.59"/>
  </r>
  <r>
    <d v="2016-12-22T00:00:00"/>
    <x v="2"/>
    <x v="11"/>
    <x v="52"/>
    <x v="11"/>
    <x v="0"/>
    <x v="3"/>
    <s v="Avery 3 1/2&quot; Diskette Storage Pages, 10/Pack"/>
    <n v="31.32"/>
    <n v="10"/>
    <n v="-25.06"/>
  </r>
  <r>
    <d v="2016-12-22T00:00:00"/>
    <x v="2"/>
    <x v="11"/>
    <x v="52"/>
    <x v="11"/>
    <x v="1"/>
    <x v="8"/>
    <s v="3M Hangers With Command Adhesive"/>
    <n v="11.84"/>
    <n v="4"/>
    <n v="3.11"/>
  </r>
  <r>
    <d v="2016-12-22T00:00:00"/>
    <x v="2"/>
    <x v="11"/>
    <x v="52"/>
    <x v="11"/>
    <x v="1"/>
    <x v="8"/>
    <s v="Seth Thomas 14&quot; Day/Date Wall Clock"/>
    <n v="22.78"/>
    <n v="1"/>
    <n v="4.84"/>
  </r>
  <r>
    <d v="2016-12-22T00:00:00"/>
    <x v="2"/>
    <x v="11"/>
    <x v="164"/>
    <x v="20"/>
    <x v="0"/>
    <x v="3"/>
    <s v="GBC Pre-Punched Binding Paper, Plastic, White, 8-1/2&quot; x 11&quot;"/>
    <n v="25.58"/>
    <n v="2"/>
    <n v="8.9499999999999993"/>
  </r>
  <r>
    <d v="2016-12-22T00:00:00"/>
    <x v="2"/>
    <x v="11"/>
    <x v="341"/>
    <x v="22"/>
    <x v="0"/>
    <x v="3"/>
    <s v="Wilson Jones International Size A4 Ring Binders"/>
    <n v="55.36"/>
    <n v="4"/>
    <n v="19.38"/>
  </r>
  <r>
    <d v="2016-12-22T00:00:00"/>
    <x v="2"/>
    <x v="11"/>
    <x v="341"/>
    <x v="22"/>
    <x v="2"/>
    <x v="15"/>
    <s v="Texas Instrument TI-15 Fraction Calculator"/>
    <n v="11.56"/>
    <n v="1"/>
    <n v="3.76"/>
  </r>
  <r>
    <d v="2016-12-22T00:00:00"/>
    <x v="2"/>
    <x v="11"/>
    <x v="416"/>
    <x v="3"/>
    <x v="1"/>
    <x v="8"/>
    <s v="Deflect-o DuraMat Antistatic Studded Beveled Mat for Medium Pile Carpeting"/>
    <n v="842.72"/>
    <n v="8"/>
    <n v="202.25"/>
  </r>
  <r>
    <d v="2016-12-22T00:00:00"/>
    <x v="2"/>
    <x v="11"/>
    <x v="416"/>
    <x v="3"/>
    <x v="1"/>
    <x v="8"/>
    <s v="Magnifier Swing Arm Lamp"/>
    <n v="41.96"/>
    <n v="2"/>
    <n v="10.91"/>
  </r>
  <r>
    <d v="2016-12-23T00:00:00"/>
    <x v="2"/>
    <x v="11"/>
    <x v="391"/>
    <x v="6"/>
    <x v="1"/>
    <x v="8"/>
    <s v="Electrix Architect's Clamp-On Swing Arm Lamp, Black"/>
    <n v="572.76"/>
    <n v="6"/>
    <n v="166.1"/>
  </r>
  <r>
    <d v="2016-12-23T00:00:00"/>
    <x v="2"/>
    <x v="11"/>
    <x v="391"/>
    <x v="6"/>
    <x v="1"/>
    <x v="8"/>
    <s v="Electrix Architect's Clamp-On Swing Arm Lamp, Black"/>
    <n v="286.38"/>
    <n v="3"/>
    <n v="83.05"/>
  </r>
  <r>
    <d v="2016-12-23T00:00:00"/>
    <x v="2"/>
    <x v="11"/>
    <x v="624"/>
    <x v="1"/>
    <x v="1"/>
    <x v="11"/>
    <s v="Bush Westfield Collection Bookcases, Fully Assembled"/>
    <n v="141.37"/>
    <n v="2"/>
    <n v="-14.14"/>
  </r>
  <r>
    <d v="2016-12-23T00:00:00"/>
    <x v="2"/>
    <x v="11"/>
    <x v="212"/>
    <x v="14"/>
    <x v="0"/>
    <x v="7"/>
    <s v="Acco Clips to Go Binder Clips, 24 Clips in Two Sizes"/>
    <n v="24.85"/>
    <n v="7"/>
    <n v="11.68"/>
  </r>
  <r>
    <d v="2016-12-23T00:00:00"/>
    <x v="2"/>
    <x v="11"/>
    <x v="685"/>
    <x v="10"/>
    <x v="0"/>
    <x v="3"/>
    <s v="Universal Recycled Hanging Pressboard Report Binders, Letter Size"/>
    <n v="5.55"/>
    <n v="3"/>
    <n v="-4.07"/>
  </r>
  <r>
    <d v="2016-12-23T00:00:00"/>
    <x v="2"/>
    <x v="11"/>
    <x v="150"/>
    <x v="22"/>
    <x v="0"/>
    <x v="4"/>
    <s v="Newell 317"/>
    <n v="8.82"/>
    <n v="3"/>
    <n v="2.56"/>
  </r>
  <r>
    <d v="2016-12-23T00:00:00"/>
    <x v="2"/>
    <x v="11"/>
    <x v="150"/>
    <x v="22"/>
    <x v="0"/>
    <x v="0"/>
    <s v="Computer Printout Paper with Letter-Trim Perforations"/>
    <n v="37.94"/>
    <n v="2"/>
    <n v="18.21"/>
  </r>
  <r>
    <d v="2016-12-23T00:00:00"/>
    <x v="2"/>
    <x v="11"/>
    <x v="150"/>
    <x v="22"/>
    <x v="0"/>
    <x v="4"/>
    <s v="Sanford EarthWrite Recycled Pencils, Medium Soft, #2"/>
    <n v="4.2"/>
    <n v="2"/>
    <n v="1.18"/>
  </r>
  <r>
    <d v="2016-12-23T00:00:00"/>
    <x v="2"/>
    <x v="11"/>
    <x v="150"/>
    <x v="22"/>
    <x v="0"/>
    <x v="2"/>
    <s v="SAFCO Boltless Steel Shelving"/>
    <n v="227.28"/>
    <n v="2"/>
    <n v="2.27"/>
  </r>
  <r>
    <d v="2016-12-23T00:00:00"/>
    <x v="2"/>
    <x v="11"/>
    <x v="150"/>
    <x v="22"/>
    <x v="0"/>
    <x v="0"/>
    <s v="Xerox 1911"/>
    <n v="47.9"/>
    <n v="1"/>
    <n v="22.99"/>
  </r>
  <r>
    <d v="2016-12-23T00:00:00"/>
    <x v="2"/>
    <x v="11"/>
    <x v="150"/>
    <x v="22"/>
    <x v="0"/>
    <x v="10"/>
    <s v="Staple envelope"/>
    <n v="61.96"/>
    <n v="2"/>
    <n v="30.36"/>
  </r>
  <r>
    <d v="2016-12-23T00:00:00"/>
    <x v="2"/>
    <x v="11"/>
    <x v="150"/>
    <x v="22"/>
    <x v="0"/>
    <x v="2"/>
    <s v="Tennsco Snap-Together Open Shelving Units, Starter Sets and Add-On Units"/>
    <n v="1117.92"/>
    <n v="4"/>
    <n v="55.9"/>
  </r>
  <r>
    <d v="2016-12-23T00:00:00"/>
    <x v="2"/>
    <x v="11"/>
    <x v="27"/>
    <x v="43"/>
    <x v="2"/>
    <x v="16"/>
    <s v="Hewlett Packard 610 Color Digital Copier / Printer"/>
    <n v="1999.96"/>
    <n v="4"/>
    <n v="899.98"/>
  </r>
  <r>
    <d v="2016-12-23T00:00:00"/>
    <x v="2"/>
    <x v="11"/>
    <x v="174"/>
    <x v="0"/>
    <x v="2"/>
    <x v="6"/>
    <s v="Wireless Extenders zBoost YX545 SOHO Signal Booster"/>
    <n v="453.58"/>
    <n v="3"/>
    <n v="39.69"/>
  </r>
  <r>
    <d v="2016-12-23T00:00:00"/>
    <x v="2"/>
    <x v="11"/>
    <x v="174"/>
    <x v="0"/>
    <x v="0"/>
    <x v="1"/>
    <s v="Permanent Self-Adhesive File Folder Labels for Typewriters, 1 1/8 x 3 1/2, White"/>
    <n v="45.36"/>
    <n v="9"/>
    <n v="14.74"/>
  </r>
  <r>
    <d v="2016-12-23T00:00:00"/>
    <x v="2"/>
    <x v="11"/>
    <x v="174"/>
    <x v="0"/>
    <x v="2"/>
    <x v="6"/>
    <s v="Cisco SPA 502G IP Phone"/>
    <n v="287.88"/>
    <n v="3"/>
    <n v="35.99"/>
  </r>
  <r>
    <d v="2016-12-23T00:00:00"/>
    <x v="2"/>
    <x v="11"/>
    <x v="174"/>
    <x v="0"/>
    <x v="2"/>
    <x v="6"/>
    <s v="Cisco SPA112 2 Port Phone Adapter"/>
    <n v="131.88"/>
    <n v="3"/>
    <n v="14.84"/>
  </r>
  <r>
    <d v="2016-12-23T00:00:00"/>
    <x v="2"/>
    <x v="11"/>
    <x v="174"/>
    <x v="0"/>
    <x v="1"/>
    <x v="8"/>
    <s v="GE General Purpose, Extra Long Life, Showcase &amp; Floodlight Incandescent Bulbs"/>
    <n v="2.33"/>
    <n v="2"/>
    <n v="-0.76"/>
  </r>
  <r>
    <d v="2016-12-23T00:00:00"/>
    <x v="2"/>
    <x v="11"/>
    <x v="365"/>
    <x v="2"/>
    <x v="0"/>
    <x v="0"/>
    <s v="Xerox 1952"/>
    <n v="7.97"/>
    <n v="2"/>
    <n v="2.69"/>
  </r>
  <r>
    <d v="2016-12-23T00:00:00"/>
    <x v="2"/>
    <x v="11"/>
    <x v="365"/>
    <x v="2"/>
    <x v="2"/>
    <x v="6"/>
    <s v="LG G2"/>
    <n v="1499.97"/>
    <n v="5"/>
    <n v="-374.99"/>
  </r>
  <r>
    <d v="2016-12-24T00:00:00"/>
    <x v="2"/>
    <x v="11"/>
    <x v="237"/>
    <x v="25"/>
    <x v="0"/>
    <x v="3"/>
    <s v="GBC Linen Binding Covers"/>
    <n v="27.88"/>
    <n v="3"/>
    <n v="-20.45"/>
  </r>
  <r>
    <d v="2016-12-24T00:00:00"/>
    <x v="2"/>
    <x v="11"/>
    <x v="237"/>
    <x v="25"/>
    <x v="0"/>
    <x v="2"/>
    <s v="Tennsco Double-Tier Lockers"/>
    <n v="540.04999999999995"/>
    <n v="3"/>
    <n v="-47.25"/>
  </r>
  <r>
    <d v="2016-12-24T00:00:00"/>
    <x v="2"/>
    <x v="11"/>
    <x v="237"/>
    <x v="25"/>
    <x v="2"/>
    <x v="9"/>
    <s v="Microsoft Sculpt Comfort Mouse"/>
    <n v="255.68"/>
    <n v="8"/>
    <n v="76.7"/>
  </r>
  <r>
    <d v="2016-12-24T00:00:00"/>
    <x v="2"/>
    <x v="11"/>
    <x v="625"/>
    <x v="22"/>
    <x v="0"/>
    <x v="0"/>
    <s v="Xerox 1898"/>
    <n v="33.4"/>
    <n v="5"/>
    <n v="16.03"/>
  </r>
  <r>
    <d v="2016-12-24T00:00:00"/>
    <x v="2"/>
    <x v="11"/>
    <x v="401"/>
    <x v="20"/>
    <x v="1"/>
    <x v="8"/>
    <s v="Luxo Adjustable Task Clamp Lamp"/>
    <n v="799.56"/>
    <n v="9"/>
    <n v="207.89"/>
  </r>
  <r>
    <d v="2016-12-24T00:00:00"/>
    <x v="2"/>
    <x v="11"/>
    <x v="203"/>
    <x v="20"/>
    <x v="2"/>
    <x v="6"/>
    <s v="Samsung Rugby III"/>
    <n v="197.97"/>
    <n v="3"/>
    <n v="53.45"/>
  </r>
  <r>
    <d v="2016-12-24T00:00:00"/>
    <x v="2"/>
    <x v="11"/>
    <x v="573"/>
    <x v="3"/>
    <x v="1"/>
    <x v="8"/>
    <s v="Eldon 200 Class Desk Accessories, Smoke"/>
    <n v="43.96"/>
    <n v="7"/>
    <n v="18.46"/>
  </r>
  <r>
    <d v="2016-12-24T00:00:00"/>
    <x v="2"/>
    <x v="11"/>
    <x v="573"/>
    <x v="3"/>
    <x v="0"/>
    <x v="10"/>
    <s v="Staple envelope"/>
    <n v="39.76"/>
    <n v="7"/>
    <n v="18.690000000000001"/>
  </r>
  <r>
    <d v="2016-12-25T00:00:00"/>
    <x v="2"/>
    <x v="11"/>
    <x v="271"/>
    <x v="3"/>
    <x v="2"/>
    <x v="6"/>
    <s v="Samsung Galaxy Note 2"/>
    <n v="2575.94"/>
    <n v="7"/>
    <n v="257.58999999999997"/>
  </r>
  <r>
    <d v="2016-12-25T00:00:00"/>
    <x v="2"/>
    <x v="11"/>
    <x v="271"/>
    <x v="3"/>
    <x v="0"/>
    <x v="0"/>
    <s v="Xerox 225"/>
    <n v="45.36"/>
    <n v="7"/>
    <n v="21.77"/>
  </r>
  <r>
    <d v="2016-12-25T00:00:00"/>
    <x v="2"/>
    <x v="11"/>
    <x v="271"/>
    <x v="3"/>
    <x v="2"/>
    <x v="9"/>
    <s v="SanDisk Cruzer 64 GB USB Flash Drive"/>
    <n v="254.24"/>
    <n v="7"/>
    <n v="76.27"/>
  </r>
  <r>
    <d v="2016-12-25T00:00:00"/>
    <x v="2"/>
    <x v="11"/>
    <x v="280"/>
    <x v="20"/>
    <x v="0"/>
    <x v="3"/>
    <s v="GBC Premium Transparent Covers with Diagonal Lined Pattern"/>
    <n v="33.57"/>
    <n v="2"/>
    <n v="11.75"/>
  </r>
  <r>
    <d v="2016-12-25T00:00:00"/>
    <x v="2"/>
    <x v="11"/>
    <x v="531"/>
    <x v="38"/>
    <x v="1"/>
    <x v="8"/>
    <s v="Master Big Foot Doorstop, Beige"/>
    <n v="21.12"/>
    <n v="4"/>
    <n v="6.55"/>
  </r>
  <r>
    <d v="2016-12-25T00:00:00"/>
    <x v="2"/>
    <x v="11"/>
    <x v="364"/>
    <x v="22"/>
    <x v="1"/>
    <x v="5"/>
    <s v="Global Executive Mid-Back Manager's Chair"/>
    <n v="698.35"/>
    <n v="3"/>
    <n v="52.38"/>
  </r>
  <r>
    <d v="2016-12-25T00:00:00"/>
    <x v="2"/>
    <x v="11"/>
    <x v="364"/>
    <x v="22"/>
    <x v="1"/>
    <x v="13"/>
    <s v="SAFCO PlanMaster Heigh-Adjustable Drafting Table Base, 43w x 30d x 30-37h, Black"/>
    <n v="1747.25"/>
    <n v="5"/>
    <n v="629.01"/>
  </r>
  <r>
    <d v="2016-12-25T00:00:00"/>
    <x v="2"/>
    <x v="11"/>
    <x v="230"/>
    <x v="12"/>
    <x v="1"/>
    <x v="13"/>
    <s v="KI Conference Tables"/>
    <n v="35.450000000000003"/>
    <n v="1"/>
    <n v="-24.1"/>
  </r>
  <r>
    <d v="2016-12-25T00:00:00"/>
    <x v="2"/>
    <x v="11"/>
    <x v="230"/>
    <x v="12"/>
    <x v="2"/>
    <x v="15"/>
    <s v="Panasonic KX MC6040 Color Laser Multifunction Printer"/>
    <n v="269.97000000000003"/>
    <n v="2"/>
    <n v="-386.96"/>
  </r>
  <r>
    <d v="2016-12-25T00:00:00"/>
    <x v="2"/>
    <x v="11"/>
    <x v="230"/>
    <x v="12"/>
    <x v="2"/>
    <x v="9"/>
    <s v="Imation Clip USB flash drive - 8 GB"/>
    <n v="45.12"/>
    <n v="3"/>
    <n v="-7.9"/>
  </r>
  <r>
    <d v="2016-12-25T00:00:00"/>
    <x v="2"/>
    <x v="11"/>
    <x v="230"/>
    <x v="12"/>
    <x v="2"/>
    <x v="9"/>
    <s v="Hypercom P1300 Pinpad"/>
    <n v="100.8"/>
    <n v="2"/>
    <n v="21.42"/>
  </r>
  <r>
    <d v="2016-12-25T00:00:00"/>
    <x v="2"/>
    <x v="11"/>
    <x v="230"/>
    <x v="12"/>
    <x v="1"/>
    <x v="5"/>
    <s v="Global Stack Chair with Arms, Black"/>
    <n v="47.97"/>
    <n v="2"/>
    <n v="4.2"/>
  </r>
  <r>
    <d v="2016-12-25T00:00:00"/>
    <x v="2"/>
    <x v="11"/>
    <x v="504"/>
    <x v="20"/>
    <x v="1"/>
    <x v="13"/>
    <s v="Bevis Oval Conference Table, Walnut"/>
    <n v="313.18"/>
    <n v="2"/>
    <n v="-120.05"/>
  </r>
  <r>
    <d v="2016-12-25T00:00:00"/>
    <x v="2"/>
    <x v="11"/>
    <x v="504"/>
    <x v="20"/>
    <x v="1"/>
    <x v="5"/>
    <s v="Hon 4070 Series Pagoda Round Back Stacking Chairs"/>
    <n v="866.65"/>
    <n v="3"/>
    <n v="173.33"/>
  </r>
  <r>
    <d v="2016-12-25T00:00:00"/>
    <x v="2"/>
    <x v="11"/>
    <x v="603"/>
    <x v="13"/>
    <x v="0"/>
    <x v="4"/>
    <s v="Newell 327"/>
    <n v="19.89"/>
    <n v="9"/>
    <n v="5.37"/>
  </r>
  <r>
    <d v="2016-12-25T00:00:00"/>
    <x v="2"/>
    <x v="11"/>
    <x v="603"/>
    <x v="13"/>
    <x v="2"/>
    <x v="9"/>
    <s v="Razer Tiamat Over Ear 7.1 Surround Sound PC Gaming Headset"/>
    <n v="399.98"/>
    <n v="2"/>
    <n v="171.99"/>
  </r>
  <r>
    <d v="2016-12-25T00:00:00"/>
    <x v="2"/>
    <x v="11"/>
    <x v="603"/>
    <x v="13"/>
    <x v="1"/>
    <x v="8"/>
    <s v="Howard Miller 13-1/2&quot; Diameter Rosebrook Wall Clock"/>
    <n v="343.85"/>
    <n v="5"/>
    <n v="137.54"/>
  </r>
  <r>
    <d v="2016-12-25T00:00:00"/>
    <x v="2"/>
    <x v="11"/>
    <x v="603"/>
    <x v="13"/>
    <x v="0"/>
    <x v="0"/>
    <s v="Xerox 1906"/>
    <n v="106.32"/>
    <n v="3"/>
    <n v="49.97"/>
  </r>
  <r>
    <d v="2016-12-25T00:00:00"/>
    <x v="2"/>
    <x v="11"/>
    <x v="364"/>
    <x v="20"/>
    <x v="1"/>
    <x v="5"/>
    <s v="Hon 4700 Series Mobuis Mid-Back Task Chairs with Adjustable Arms"/>
    <n v="2563.06"/>
    <n v="8"/>
    <n v="313.26"/>
  </r>
  <r>
    <d v="2016-12-26T00:00:00"/>
    <x v="2"/>
    <x v="11"/>
    <x v="558"/>
    <x v="22"/>
    <x v="0"/>
    <x v="0"/>
    <s v="Strathmore Photo Mount Cards"/>
    <n v="33.9"/>
    <n v="5"/>
    <n v="15.59"/>
  </r>
  <r>
    <d v="2016-12-26T00:00:00"/>
    <x v="2"/>
    <x v="11"/>
    <x v="177"/>
    <x v="20"/>
    <x v="2"/>
    <x v="9"/>
    <s v="Belkin F8E887 USB Wired Ergonomic Keyboard"/>
    <n v="89.97"/>
    <n v="3"/>
    <n v="18.89"/>
  </r>
  <r>
    <d v="2016-12-26T00:00:00"/>
    <x v="2"/>
    <x v="11"/>
    <x v="562"/>
    <x v="26"/>
    <x v="0"/>
    <x v="12"/>
    <s v="Harmony HEPA Quiet Air Purifiers"/>
    <n v="18.72"/>
    <n v="2"/>
    <n v="3.51"/>
  </r>
  <r>
    <d v="2016-12-26T00:00:00"/>
    <x v="2"/>
    <x v="11"/>
    <x v="554"/>
    <x v="26"/>
    <x v="0"/>
    <x v="4"/>
    <s v="SANFORD Major Accent Highlighters"/>
    <n v="11.33"/>
    <n v="2"/>
    <n v="2.5499999999999998"/>
  </r>
  <r>
    <d v="2016-12-26T00:00:00"/>
    <x v="2"/>
    <x v="11"/>
    <x v="411"/>
    <x v="3"/>
    <x v="0"/>
    <x v="14"/>
    <s v="Fiskars Home &amp; Office Scissors"/>
    <n v="17.760000000000002"/>
    <n v="2"/>
    <n v="4.97"/>
  </r>
  <r>
    <d v="2016-12-26T00:00:00"/>
    <x v="2"/>
    <x v="11"/>
    <x v="411"/>
    <x v="3"/>
    <x v="2"/>
    <x v="6"/>
    <s v="Mitel 5320 IP Phone VoIP phone"/>
    <n v="302.38"/>
    <n v="2"/>
    <n v="30.24"/>
  </r>
  <r>
    <d v="2016-12-26T00:00:00"/>
    <x v="2"/>
    <x v="11"/>
    <x v="411"/>
    <x v="3"/>
    <x v="1"/>
    <x v="5"/>
    <s v="Global Armless Task Chair, Royal Blue"/>
    <n v="146.35"/>
    <n v="3"/>
    <n v="-5.49"/>
  </r>
  <r>
    <d v="2016-12-26T00:00:00"/>
    <x v="2"/>
    <x v="11"/>
    <x v="411"/>
    <x v="3"/>
    <x v="0"/>
    <x v="12"/>
    <s v="Hoover Replacement Belts For Soft Guard &amp; Commercial Ltweight Upright Vacs, 2/Pk"/>
    <n v="7.9"/>
    <n v="2"/>
    <n v="2.0499999999999998"/>
  </r>
  <r>
    <d v="2016-12-26T00:00:00"/>
    <x v="2"/>
    <x v="11"/>
    <x v="411"/>
    <x v="3"/>
    <x v="1"/>
    <x v="13"/>
    <s v="Bretford Rectangular Conference Table Tops"/>
    <n v="902.71"/>
    <n v="3"/>
    <n v="33.85"/>
  </r>
  <r>
    <d v="2016-12-26T00:00:00"/>
    <x v="2"/>
    <x v="11"/>
    <x v="411"/>
    <x v="3"/>
    <x v="0"/>
    <x v="4"/>
    <s v="Model L Table or Wall-Mount Pencil Sharpener"/>
    <n v="53.97"/>
    <n v="3"/>
    <n v="15.11"/>
  </r>
  <r>
    <d v="2016-12-26T00:00:00"/>
    <x v="2"/>
    <x v="11"/>
    <x v="653"/>
    <x v="23"/>
    <x v="1"/>
    <x v="5"/>
    <s v="Novimex Turbo Task Chair"/>
    <n v="212.94"/>
    <n v="3"/>
    <n v="25.55"/>
  </r>
  <r>
    <d v="2016-12-26T00:00:00"/>
    <x v="2"/>
    <x v="11"/>
    <x v="653"/>
    <x v="23"/>
    <x v="0"/>
    <x v="12"/>
    <s v="Fellowes Advanced Computer Series Surge Protectors"/>
    <n v="26.49"/>
    <n v="1"/>
    <n v="7.42"/>
  </r>
  <r>
    <d v="2016-12-26T00:00:00"/>
    <x v="2"/>
    <x v="11"/>
    <x v="202"/>
    <x v="20"/>
    <x v="0"/>
    <x v="3"/>
    <s v="Round Ring Binders"/>
    <n v="4.99"/>
    <n v="3"/>
    <n v="1.68"/>
  </r>
  <r>
    <d v="2016-12-27T00:00:00"/>
    <x v="2"/>
    <x v="11"/>
    <x v="196"/>
    <x v="1"/>
    <x v="1"/>
    <x v="5"/>
    <s v="Global Manager's Adjustable Task Chair, Storm"/>
    <n v="845.49"/>
    <n v="8"/>
    <n v="-12.08"/>
  </r>
  <r>
    <d v="2016-12-27T00:00:00"/>
    <x v="2"/>
    <x v="11"/>
    <x v="711"/>
    <x v="0"/>
    <x v="0"/>
    <x v="0"/>
    <s v="Xerox 214"/>
    <n v="10.37"/>
    <n v="2"/>
    <n v="3.63"/>
  </r>
  <r>
    <d v="2016-12-27T00:00:00"/>
    <x v="2"/>
    <x v="11"/>
    <x v="711"/>
    <x v="0"/>
    <x v="0"/>
    <x v="0"/>
    <s v="It's Hot Message Books with Stickers, 2 3/4&quot; x 5&quot;"/>
    <n v="23.68"/>
    <n v="4"/>
    <n v="7.4"/>
  </r>
  <r>
    <d v="2016-12-27T00:00:00"/>
    <x v="2"/>
    <x v="11"/>
    <x v="363"/>
    <x v="10"/>
    <x v="2"/>
    <x v="9"/>
    <s v="Micro Innovations USB RF Wireless Keyboard with Mouse"/>
    <s v="40"/>
    <n v="2"/>
    <n v="0.5"/>
  </r>
  <r>
    <d v="2016-12-27T00:00:00"/>
    <x v="2"/>
    <x v="11"/>
    <x v="306"/>
    <x v="3"/>
    <x v="0"/>
    <x v="1"/>
    <s v="Avery File Folder Labels"/>
    <n v="20.16"/>
    <n v="7"/>
    <n v="9.8800000000000008"/>
  </r>
  <r>
    <d v="2016-12-27T00:00:00"/>
    <x v="2"/>
    <x v="11"/>
    <x v="476"/>
    <x v="10"/>
    <x v="0"/>
    <x v="7"/>
    <s v="OIC Colored Binder Clips, Assorted Sizes"/>
    <n v="17.18"/>
    <n v="6"/>
    <n v="6.23"/>
  </r>
  <r>
    <d v="2016-12-27T00:00:00"/>
    <x v="2"/>
    <x v="11"/>
    <x v="677"/>
    <x v="5"/>
    <x v="0"/>
    <x v="1"/>
    <s v="Avery 479"/>
    <n v="2.61"/>
    <n v="1"/>
    <n v="1.2"/>
  </r>
  <r>
    <d v="2016-12-29T00:00:00"/>
    <x v="2"/>
    <x v="11"/>
    <x v="47"/>
    <x v="21"/>
    <x v="1"/>
    <x v="5"/>
    <s v="Global Leather &amp; Oak Executive Chair, Burgundy"/>
    <n v="754.45"/>
    <n v="5"/>
    <n v="60.36"/>
  </r>
  <r>
    <d v="2016-12-29T00:00:00"/>
    <x v="2"/>
    <x v="11"/>
    <x v="75"/>
    <x v="1"/>
    <x v="0"/>
    <x v="0"/>
    <s v="White Computer Printout Paper by Universal"/>
    <n v="186.05"/>
    <n v="6"/>
    <n v="67.44"/>
  </r>
  <r>
    <d v="2016-12-29T00:00:00"/>
    <x v="2"/>
    <x v="11"/>
    <x v="634"/>
    <x v="15"/>
    <x v="0"/>
    <x v="3"/>
    <s v="GBC Wire Binding Strips"/>
    <n v="38.090000000000003"/>
    <n v="4"/>
    <n v="-27.93"/>
  </r>
  <r>
    <d v="2016-12-29T00:00:00"/>
    <x v="2"/>
    <x v="11"/>
    <x v="634"/>
    <x v="15"/>
    <x v="0"/>
    <x v="3"/>
    <s v="Zipper Ring Binder Pockets"/>
    <n v="2.81"/>
    <n v="3"/>
    <n v="-1.97"/>
  </r>
  <r>
    <d v="2016-12-29T00:00:00"/>
    <x v="2"/>
    <x v="11"/>
    <x v="101"/>
    <x v="42"/>
    <x v="1"/>
    <x v="8"/>
    <s v="Executive Impressions 10&quot; Spectator Wall Clock"/>
    <n v="70.56"/>
    <n v="6"/>
    <n v="23.99"/>
  </r>
  <r>
    <d v="2016-12-29T00:00:00"/>
    <x v="2"/>
    <x v="11"/>
    <x v="101"/>
    <x v="42"/>
    <x v="0"/>
    <x v="12"/>
    <s v="Belkin 8 Outlet Surge Protector"/>
    <n v="81.96"/>
    <n v="2"/>
    <n v="22.95"/>
  </r>
  <r>
    <d v="2016-12-29T00:00:00"/>
    <x v="2"/>
    <x v="11"/>
    <x v="766"/>
    <x v="3"/>
    <x v="0"/>
    <x v="3"/>
    <s v="Acco Translucent Poly Ring Binders"/>
    <n v="11.23"/>
    <n v="3"/>
    <n v="3.93"/>
  </r>
  <r>
    <d v="2016-12-29T00:00:00"/>
    <x v="2"/>
    <x v="11"/>
    <x v="318"/>
    <x v="11"/>
    <x v="0"/>
    <x v="10"/>
    <s v="Peel &amp; Seel Recycled Catalog Envelopes, Brown"/>
    <n v="27.79"/>
    <n v="3"/>
    <n v="10.42"/>
  </r>
  <r>
    <d v="2016-12-29T00:00:00"/>
    <x v="2"/>
    <x v="11"/>
    <x v="167"/>
    <x v="16"/>
    <x v="0"/>
    <x v="0"/>
    <s v="Xerox 1898"/>
    <n v="37.409999999999997"/>
    <n v="7"/>
    <n v="13.09"/>
  </r>
  <r>
    <d v="2016-12-29T00:00:00"/>
    <x v="2"/>
    <x v="11"/>
    <x v="167"/>
    <x v="16"/>
    <x v="0"/>
    <x v="0"/>
    <s v="Astroparche Fine Business Paper"/>
    <n v="25.34"/>
    <n v="6"/>
    <n v="8.8699999999999992"/>
  </r>
  <r>
    <d v="2016-12-29T00:00:00"/>
    <x v="2"/>
    <x v="11"/>
    <x v="251"/>
    <x v="3"/>
    <x v="0"/>
    <x v="2"/>
    <s v="Project Tote Personal File"/>
    <n v="14.03"/>
    <n v="1"/>
    <n v="4.07"/>
  </r>
  <r>
    <d v="2016-12-29T00:00:00"/>
    <x v="2"/>
    <x v="11"/>
    <x v="251"/>
    <x v="3"/>
    <x v="0"/>
    <x v="14"/>
    <s v="Fiskars Spring-Action Scissors"/>
    <n v="27.96"/>
    <n v="2"/>
    <n v="7.27"/>
  </r>
  <r>
    <d v="2016-12-30T00:00:00"/>
    <x v="2"/>
    <x v="11"/>
    <x v="435"/>
    <x v="0"/>
    <x v="0"/>
    <x v="3"/>
    <s v="Avery Binding System Hidden Tab Executive Style Index Sets"/>
    <n v="6.92"/>
    <n v="6"/>
    <n v="-10.39"/>
  </r>
  <r>
    <d v="2016-12-30T00:00:00"/>
    <x v="2"/>
    <x v="11"/>
    <x v="240"/>
    <x v="10"/>
    <x v="0"/>
    <x v="1"/>
    <s v="Avery 487"/>
    <n v="5.9"/>
    <n v="2"/>
    <n v="1.99"/>
  </r>
  <r>
    <d v="2016-12-30T00:00:00"/>
    <x v="2"/>
    <x v="11"/>
    <x v="240"/>
    <x v="10"/>
    <x v="0"/>
    <x v="14"/>
    <s v="Acme Office Executive Series Stainless Steel Trimmers"/>
    <n v="13.71"/>
    <n v="2"/>
    <n v="1.03"/>
  </r>
  <r>
    <d v="2016-12-30T00:00:00"/>
    <x v="2"/>
    <x v="11"/>
    <x v="425"/>
    <x v="3"/>
    <x v="0"/>
    <x v="2"/>
    <s v="Iceberg Mobile Mega Data/Printer Cart"/>
    <n v="481.32"/>
    <n v="4"/>
    <n v="125.14"/>
  </r>
  <r>
    <d v="2016-12-30T00:00:00"/>
    <x v="2"/>
    <x v="11"/>
    <x v="425"/>
    <x v="3"/>
    <x v="0"/>
    <x v="3"/>
    <s v="Cardinal Hold-It CD Pocket"/>
    <n v="6.38"/>
    <n v="1"/>
    <n v="2.15"/>
  </r>
  <r>
    <d v="2016-12-30T00:00:00"/>
    <x v="2"/>
    <x v="11"/>
    <x v="12"/>
    <x v="2"/>
    <x v="1"/>
    <x v="5"/>
    <s v="Hon Deluxe Fabric Upholstered Stacking Chairs, Rounded Back"/>
    <n v="170.79"/>
    <n v="1"/>
    <s v="0"/>
  </r>
  <r>
    <d v="2016-12-30T00:00:00"/>
    <x v="2"/>
    <x v="11"/>
    <x v="781"/>
    <x v="2"/>
    <x v="0"/>
    <x v="4"/>
    <s v="Newell 31"/>
    <n v="16.52"/>
    <n v="5"/>
    <n v="1.65"/>
  </r>
  <r>
    <d v="2016-12-30T00:00:00"/>
    <x v="2"/>
    <x v="11"/>
    <x v="216"/>
    <x v="16"/>
    <x v="0"/>
    <x v="0"/>
    <s v="Embossed Ink Jet Note Cards"/>
    <n v="72.22"/>
    <n v="4"/>
    <n v="25.28"/>
  </r>
  <r>
    <d v="2016-12-31T00:00:00"/>
    <x v="2"/>
    <x v="11"/>
    <x v="254"/>
    <x v="17"/>
    <x v="0"/>
    <x v="4"/>
    <s v="Crayola Anti Dust Chalk, 12/Pack"/>
    <n v="3.64"/>
    <n v="2"/>
    <n v="1.64"/>
  </r>
  <r>
    <d v="2016-12-31T00:00:00"/>
    <x v="2"/>
    <x v="11"/>
    <x v="254"/>
    <x v="17"/>
    <x v="0"/>
    <x v="3"/>
    <s v="Lock-Up Easel 'Spel-Binder'"/>
    <n v="159.77000000000001"/>
    <n v="7"/>
    <n v="53.92"/>
  </r>
  <r>
    <d v="2016-12-31T00:00:00"/>
    <x v="2"/>
    <x v="11"/>
    <x v="280"/>
    <x v="3"/>
    <x v="2"/>
    <x v="6"/>
    <s v="Adtran 1202752G1"/>
    <n v="302.38"/>
    <n v="3"/>
    <n v="22.68"/>
  </r>
  <r>
    <d v="2016-12-31T00:00:00"/>
    <x v="2"/>
    <x v="11"/>
    <x v="287"/>
    <x v="16"/>
    <x v="0"/>
    <x v="4"/>
    <s v="Newell 345"/>
    <n v="47.62"/>
    <n v="3"/>
    <n v="3.57"/>
  </r>
  <r>
    <d v="2016-12-31T00:00:00"/>
    <x v="2"/>
    <x v="11"/>
    <x v="287"/>
    <x v="16"/>
    <x v="0"/>
    <x v="0"/>
    <s v="Things To Do Today Pad"/>
    <n v="23.48"/>
    <n v="5"/>
    <n v="8.2200000000000006"/>
  </r>
  <r>
    <d v="2016-12-31T00:00:00"/>
    <x v="2"/>
    <x v="11"/>
    <x v="652"/>
    <x v="3"/>
    <x v="0"/>
    <x v="3"/>
    <s v="GBC Pre-Punched Binding Paper, Plastic, White, 8-1/2&quot; x 11&quot;"/>
    <n v="38.380000000000003"/>
    <n v="3"/>
    <n v="13.43"/>
  </r>
  <r>
    <d v="2016-12-31T00:00:00"/>
    <x v="2"/>
    <x v="11"/>
    <x v="257"/>
    <x v="10"/>
    <x v="0"/>
    <x v="2"/>
    <s v="Tennsco Industrial Shelving"/>
    <n v="156.51"/>
    <n v="4"/>
    <n v="-35.22"/>
  </r>
  <r>
    <d v="2017-01-01T00:00:00"/>
    <x v="3"/>
    <x v="0"/>
    <x v="41"/>
    <x v="10"/>
    <x v="1"/>
    <x v="8"/>
    <s v="Linden 10&quot; Round Wall Clock, Black"/>
    <n v="48.9"/>
    <n v="4"/>
    <n v="8.56"/>
  </r>
  <r>
    <d v="2017-01-01T00:00:00"/>
    <x v="3"/>
    <x v="0"/>
    <x v="236"/>
    <x v="3"/>
    <x v="1"/>
    <x v="8"/>
    <s v="Howard Miller 11-1/2&quot; Diameter Brentwood Wall Clock"/>
    <n v="474.43"/>
    <n v="11"/>
    <n v="199.26"/>
  </r>
  <r>
    <d v="2017-01-01T00:00:00"/>
    <x v="3"/>
    <x v="0"/>
    <x v="285"/>
    <x v="21"/>
    <x v="0"/>
    <x v="3"/>
    <s v="Wilson Jones Easy Flow II Sheet Lifters"/>
    <n v="3.6"/>
    <n v="2"/>
    <n v="1.73"/>
  </r>
  <r>
    <d v="2017-01-01T00:00:00"/>
    <x v="3"/>
    <x v="0"/>
    <x v="744"/>
    <x v="0"/>
    <x v="0"/>
    <x v="2"/>
    <s v="SAFCO Boltless Steel Shelving"/>
    <n v="454.56"/>
    <n v="5"/>
    <n v="-107.96"/>
  </r>
  <r>
    <d v="2017-01-01T00:00:00"/>
    <x v="3"/>
    <x v="0"/>
    <x v="744"/>
    <x v="0"/>
    <x v="1"/>
    <x v="8"/>
    <s v="Tenex Carpeted, Granite-Look or Clear Contemporary Contour Shape Chair Mats"/>
    <n v="141.41999999999999"/>
    <n v="5"/>
    <n v="-187.38"/>
  </r>
  <r>
    <d v="2017-01-01T00:00:00"/>
    <x v="3"/>
    <x v="0"/>
    <x v="744"/>
    <x v="0"/>
    <x v="1"/>
    <x v="5"/>
    <s v="Office Star - Contemporary Task Swivel Chair"/>
    <n v="310.74"/>
    <n v="4"/>
    <n v="-26.64"/>
  </r>
  <r>
    <d v="2017-01-01T00:00:00"/>
    <x v="3"/>
    <x v="0"/>
    <x v="744"/>
    <x v="0"/>
    <x v="0"/>
    <x v="4"/>
    <s v="Fluorescent Highlighters by Dixon"/>
    <n v="12.74"/>
    <n v="4"/>
    <n v="2.23"/>
  </r>
  <r>
    <d v="2017-01-01T00:00:00"/>
    <x v="3"/>
    <x v="0"/>
    <x v="744"/>
    <x v="0"/>
    <x v="0"/>
    <x v="3"/>
    <s v="GBC Instant Report Kit"/>
    <n v="6.47"/>
    <n v="5"/>
    <n v="-9.7100000000000009"/>
  </r>
  <r>
    <d v="2017-01-01T00:00:00"/>
    <x v="3"/>
    <x v="0"/>
    <x v="744"/>
    <x v="0"/>
    <x v="0"/>
    <x v="3"/>
    <s v="Pressboard Covers with Storage Hooks, 9 1/2&quot; x 11&quot;, Light Blue"/>
    <n v="13.75"/>
    <n v="14"/>
    <n v="-22.68"/>
  </r>
  <r>
    <d v="2017-01-01T00:00:00"/>
    <x v="3"/>
    <x v="0"/>
    <x v="744"/>
    <x v="0"/>
    <x v="0"/>
    <x v="12"/>
    <s v="Fellowes Superior 10 Outlet Split Surge Protector"/>
    <n v="15.22"/>
    <n v="2"/>
    <n v="-38.82"/>
  </r>
  <r>
    <d v="2017-01-02T00:00:00"/>
    <x v="3"/>
    <x v="0"/>
    <x v="322"/>
    <x v="25"/>
    <x v="2"/>
    <x v="15"/>
    <s v="Cisco CP-7937G Unified IP Conference Station Phone"/>
    <n v="695.7"/>
    <n v="2"/>
    <n v="-27.83"/>
  </r>
  <r>
    <d v="2017-01-02T00:00:00"/>
    <x v="3"/>
    <x v="0"/>
    <x v="322"/>
    <x v="25"/>
    <x v="0"/>
    <x v="3"/>
    <s v="Avery 3 1/2&quot; Diskette Storage Pages, 10/Pack"/>
    <n v="15.66"/>
    <n v="5"/>
    <n v="-12.53"/>
  </r>
  <r>
    <d v="2017-01-02T00:00:00"/>
    <x v="3"/>
    <x v="0"/>
    <x v="322"/>
    <x v="25"/>
    <x v="0"/>
    <x v="3"/>
    <s v="Avery Recycled Flexi-View Covers for Binding Systems"/>
    <n v="28.85"/>
    <n v="6"/>
    <n v="-21.16"/>
  </r>
  <r>
    <d v="2017-01-02T00:00:00"/>
    <x v="3"/>
    <x v="0"/>
    <x v="603"/>
    <x v="0"/>
    <x v="0"/>
    <x v="4"/>
    <s v="Newell 319"/>
    <n v="31.74"/>
    <n v="2"/>
    <n v="3.97"/>
  </r>
  <r>
    <d v="2017-01-02T00:00:00"/>
    <x v="3"/>
    <x v="0"/>
    <x v="603"/>
    <x v="0"/>
    <x v="0"/>
    <x v="12"/>
    <s v="Hoover Commercial SteamVac"/>
    <n v="5.43"/>
    <n v="2"/>
    <n v="-13.58"/>
  </r>
  <r>
    <d v="2017-01-02T00:00:00"/>
    <x v="3"/>
    <x v="0"/>
    <x v="603"/>
    <x v="0"/>
    <x v="1"/>
    <x v="13"/>
    <s v="Bevis Oval Conference Table, Walnut"/>
    <n v="913.43"/>
    <n v="5"/>
    <n v="-169.64"/>
  </r>
  <r>
    <d v="2017-01-02T00:00:00"/>
    <x v="3"/>
    <x v="0"/>
    <x v="603"/>
    <x v="0"/>
    <x v="0"/>
    <x v="2"/>
    <s v="Dual Level, Single-Width Filing Carts"/>
    <n v="372.14"/>
    <n v="3"/>
    <n v="27.91"/>
  </r>
  <r>
    <d v="2017-01-02T00:00:00"/>
    <x v="3"/>
    <x v="0"/>
    <x v="623"/>
    <x v="3"/>
    <x v="2"/>
    <x v="9"/>
    <s v="Kensington K72356US Mouse-in-a-Box USB Desktop Mouse"/>
    <n v="16.59"/>
    <n v="1"/>
    <n v="5.81"/>
  </r>
  <r>
    <d v="2017-01-03T00:00:00"/>
    <x v="3"/>
    <x v="0"/>
    <x v="16"/>
    <x v="3"/>
    <x v="0"/>
    <x v="0"/>
    <s v="Xerox 1905"/>
    <n v="38.880000000000003"/>
    <n v="6"/>
    <n v="18.66"/>
  </r>
  <r>
    <d v="2017-01-03T00:00:00"/>
    <x v="3"/>
    <x v="0"/>
    <x v="616"/>
    <x v="3"/>
    <x v="0"/>
    <x v="3"/>
    <s v="GBC ProClick 150 Presentation Binding System"/>
    <n v="2022.27"/>
    <n v="8"/>
    <n v="682.52"/>
  </r>
  <r>
    <d v="2017-01-03T00:00:00"/>
    <x v="3"/>
    <x v="0"/>
    <x v="616"/>
    <x v="3"/>
    <x v="0"/>
    <x v="4"/>
    <s v="Manco Dry-Lighter Erasable Highlighter"/>
    <n v="9.1199999999999992"/>
    <n v="3"/>
    <n v="3.1"/>
  </r>
  <r>
    <d v="2017-01-06T00:00:00"/>
    <x v="3"/>
    <x v="0"/>
    <x v="285"/>
    <x v="33"/>
    <x v="0"/>
    <x v="3"/>
    <s v="Wilson Jones Turn Tabs Binder Tool for Ring Binders"/>
    <n v="33.74"/>
    <n v="7"/>
    <n v="15.52"/>
  </r>
  <r>
    <d v="2017-01-07T00:00:00"/>
    <x v="3"/>
    <x v="0"/>
    <x v="620"/>
    <x v="14"/>
    <x v="2"/>
    <x v="15"/>
    <s v="Lexmark MX611dhe Monochrome Laser Printer"/>
    <n v="3059.98"/>
    <n v="2"/>
    <s v="680"/>
  </r>
  <r>
    <d v="2017-01-07T00:00:00"/>
    <x v="3"/>
    <x v="0"/>
    <x v="669"/>
    <x v="16"/>
    <x v="0"/>
    <x v="3"/>
    <s v="Zipper Ring Binder Pockets"/>
    <n v="2.81"/>
    <n v="3"/>
    <n v="-1.97"/>
  </r>
  <r>
    <d v="2017-01-07T00:00:00"/>
    <x v="3"/>
    <x v="0"/>
    <x v="509"/>
    <x v="3"/>
    <x v="0"/>
    <x v="2"/>
    <s v="Eldon Fold 'N Roll Cart System"/>
    <n v="153.78"/>
    <n v="11"/>
    <n v="44.6"/>
  </r>
  <r>
    <d v="2017-01-07T00:00:00"/>
    <x v="3"/>
    <x v="0"/>
    <x v="509"/>
    <x v="3"/>
    <x v="0"/>
    <x v="2"/>
    <s v="Tennsco Commercial Shelving"/>
    <n v="61.02"/>
    <n v="3"/>
    <n v="0.61"/>
  </r>
  <r>
    <d v="2017-01-07T00:00:00"/>
    <x v="3"/>
    <x v="0"/>
    <x v="509"/>
    <x v="3"/>
    <x v="0"/>
    <x v="14"/>
    <s v="Acme Galleria Hot Forged Steel Scissors with Colored Handles"/>
    <n v="110.11"/>
    <n v="7"/>
    <n v="31.93"/>
  </r>
  <r>
    <d v="2017-01-07T00:00:00"/>
    <x v="3"/>
    <x v="0"/>
    <x v="509"/>
    <x v="3"/>
    <x v="0"/>
    <x v="7"/>
    <s v="Staples"/>
    <n v="7.89"/>
    <n v="1"/>
    <n v="3.55"/>
  </r>
  <r>
    <d v="2017-01-08T00:00:00"/>
    <x v="3"/>
    <x v="0"/>
    <x v="332"/>
    <x v="22"/>
    <x v="1"/>
    <x v="13"/>
    <s v="Balt Solid Wood Round Tables"/>
    <n v="892.98"/>
    <n v="2"/>
    <n v="80.37"/>
  </r>
  <r>
    <d v="2017-01-09T00:00:00"/>
    <x v="3"/>
    <x v="0"/>
    <x v="443"/>
    <x v="2"/>
    <x v="0"/>
    <x v="3"/>
    <s v="Ibico Hi-Tech Manual Binding System"/>
    <n v="274.49"/>
    <n v="3"/>
    <n v="-228.74"/>
  </r>
  <r>
    <d v="2017-01-12T00:00:00"/>
    <x v="3"/>
    <x v="0"/>
    <x v="163"/>
    <x v="44"/>
    <x v="0"/>
    <x v="0"/>
    <s v="Xerox 195"/>
    <n v="40.08"/>
    <n v="6"/>
    <n v="19.239999999999998"/>
  </r>
  <r>
    <d v="2017-01-12T00:00:00"/>
    <x v="3"/>
    <x v="0"/>
    <x v="163"/>
    <x v="44"/>
    <x v="1"/>
    <x v="8"/>
    <s v="Flat Face Poster Frame"/>
    <n v="37.68"/>
    <n v="2"/>
    <n v="15.83"/>
  </r>
  <r>
    <d v="2017-01-12T00:00:00"/>
    <x v="3"/>
    <x v="0"/>
    <x v="637"/>
    <x v="3"/>
    <x v="0"/>
    <x v="10"/>
    <s v="Staple envelope"/>
    <n v="9.7799999999999994"/>
    <n v="1"/>
    <n v="4.8899999999999997"/>
  </r>
  <r>
    <d v="2017-01-12T00:00:00"/>
    <x v="3"/>
    <x v="0"/>
    <x v="639"/>
    <x v="0"/>
    <x v="0"/>
    <x v="3"/>
    <s v="GBC Ibimaster 500 Manual ProClick Binding System"/>
    <n v="760.98"/>
    <n v="5"/>
    <n v="-1141.47"/>
  </r>
  <r>
    <d v="2017-01-13T00:00:00"/>
    <x v="3"/>
    <x v="0"/>
    <x v="552"/>
    <x v="24"/>
    <x v="0"/>
    <x v="0"/>
    <s v="Xerox 23"/>
    <n v="32.4"/>
    <n v="5"/>
    <n v="15.55"/>
  </r>
  <r>
    <d v="2017-01-13T00:00:00"/>
    <x v="3"/>
    <x v="0"/>
    <x v="552"/>
    <x v="24"/>
    <x v="0"/>
    <x v="4"/>
    <s v="Hunt Boston Vacuum Mount KS Pencil Sharpener"/>
    <n v="209.94"/>
    <n v="6"/>
    <n v="54.58"/>
  </r>
  <r>
    <d v="2017-01-13T00:00:00"/>
    <x v="3"/>
    <x v="0"/>
    <x v="552"/>
    <x v="24"/>
    <x v="0"/>
    <x v="14"/>
    <s v="Martin Yale Chadless Opener Electric Letter Opener"/>
    <n v="4164.05"/>
    <n v="5"/>
    <n v="83.28"/>
  </r>
  <r>
    <d v="2017-01-13T00:00:00"/>
    <x v="3"/>
    <x v="0"/>
    <x v="552"/>
    <x v="24"/>
    <x v="1"/>
    <x v="11"/>
    <s v="Hon Metal Bookcases, Black"/>
    <n v="212.94"/>
    <n v="3"/>
    <n v="53.24"/>
  </r>
  <r>
    <d v="2017-01-14T00:00:00"/>
    <x v="3"/>
    <x v="0"/>
    <x v="751"/>
    <x v="25"/>
    <x v="0"/>
    <x v="10"/>
    <s v="Tyvek  Top-Opening Peel &amp; Seel Envelopes, Plain White"/>
    <n v="21.74"/>
    <n v="1"/>
    <n v="7.34"/>
  </r>
  <r>
    <d v="2017-01-14T00:00:00"/>
    <x v="3"/>
    <x v="0"/>
    <x v="751"/>
    <x v="25"/>
    <x v="2"/>
    <x v="6"/>
    <s v="Sannysis Cute Owl Design Soft Skin Case Cover for Samsung Galaxy S4"/>
    <n v="7.92"/>
    <n v="5"/>
    <n v="0.69"/>
  </r>
  <r>
    <d v="2017-01-14T00:00:00"/>
    <x v="3"/>
    <x v="0"/>
    <x v="609"/>
    <x v="26"/>
    <x v="2"/>
    <x v="9"/>
    <s v="Imation 8GB Mini TravelDrive USB 2.0 Flash Drive"/>
    <n v="169.06"/>
    <n v="7"/>
    <n v="-14.79"/>
  </r>
  <r>
    <d v="2017-01-14T00:00:00"/>
    <x v="3"/>
    <x v="0"/>
    <x v="609"/>
    <x v="26"/>
    <x v="0"/>
    <x v="2"/>
    <s v="Mobile Personal File Cube"/>
    <n v="168.62"/>
    <n v="9"/>
    <n v="14.75"/>
  </r>
  <r>
    <d v="2017-01-14T00:00:00"/>
    <x v="3"/>
    <x v="0"/>
    <x v="248"/>
    <x v="15"/>
    <x v="0"/>
    <x v="10"/>
    <s v="#10- 4 1/8&quot; x 9 1/2&quot; Security-Tint Envelopes"/>
    <n v="18.34"/>
    <n v="3"/>
    <n v="6.65"/>
  </r>
  <r>
    <d v="2017-01-14T00:00:00"/>
    <x v="3"/>
    <x v="0"/>
    <x v="248"/>
    <x v="15"/>
    <x v="0"/>
    <x v="0"/>
    <s v="Xerox 1931"/>
    <n v="36.29"/>
    <n v="7"/>
    <n v="12.7"/>
  </r>
  <r>
    <d v="2017-01-14T00:00:00"/>
    <x v="3"/>
    <x v="0"/>
    <x v="248"/>
    <x v="15"/>
    <x v="2"/>
    <x v="6"/>
    <s v="iHome FM Clock Radio with Lightning Dock"/>
    <n v="111.98"/>
    <n v="2"/>
    <s v="7"/>
  </r>
  <r>
    <d v="2017-01-14T00:00:00"/>
    <x v="3"/>
    <x v="0"/>
    <x v="248"/>
    <x v="15"/>
    <x v="0"/>
    <x v="3"/>
    <s v="Ibico Presentation Index for Binding Systems"/>
    <n v="5.97"/>
    <n v="5"/>
    <n v="-4.58"/>
  </r>
  <r>
    <d v="2017-01-14T00:00:00"/>
    <x v="3"/>
    <x v="0"/>
    <x v="248"/>
    <x v="15"/>
    <x v="0"/>
    <x v="3"/>
    <s v="Avery Durable Slant Ring Binders With Label Holder"/>
    <n v="2.5099999999999998"/>
    <n v="2"/>
    <n v="-1.84"/>
  </r>
  <r>
    <d v="2017-01-14T00:00:00"/>
    <x v="3"/>
    <x v="0"/>
    <x v="703"/>
    <x v="3"/>
    <x v="0"/>
    <x v="0"/>
    <s v="Xerox 19"/>
    <n v="154.9"/>
    <n v="5"/>
    <n v="69.709999999999994"/>
  </r>
  <r>
    <d v="2017-01-14T00:00:00"/>
    <x v="3"/>
    <x v="0"/>
    <x v="57"/>
    <x v="18"/>
    <x v="0"/>
    <x v="2"/>
    <s v="Tenex Personal Project File with Scoop Front Design, Black"/>
    <n v="67.400000000000006"/>
    <n v="5"/>
    <n v="17.52"/>
  </r>
  <r>
    <d v="2017-01-14T00:00:00"/>
    <x v="3"/>
    <x v="0"/>
    <x v="57"/>
    <x v="18"/>
    <x v="0"/>
    <x v="7"/>
    <s v="Bagged Rubber Bands"/>
    <n v="2.52"/>
    <n v="2"/>
    <n v="0.1"/>
  </r>
  <r>
    <d v="2017-01-14T00:00:00"/>
    <x v="3"/>
    <x v="0"/>
    <x v="57"/>
    <x v="18"/>
    <x v="2"/>
    <x v="6"/>
    <s v="ARKON Windshield Dashboard Air Vent Car Mount Holder"/>
    <n v="67.8"/>
    <n v="4"/>
    <n v="1.36"/>
  </r>
  <r>
    <d v="2017-01-14T00:00:00"/>
    <x v="3"/>
    <x v="0"/>
    <x v="57"/>
    <x v="18"/>
    <x v="0"/>
    <x v="2"/>
    <s v="Staple magnet"/>
    <n v="18.760000000000002"/>
    <n v="2"/>
    <n v="5.25"/>
  </r>
  <r>
    <d v="2017-01-14T00:00:00"/>
    <x v="3"/>
    <x v="0"/>
    <x v="57"/>
    <x v="18"/>
    <x v="2"/>
    <x v="9"/>
    <s v="Imation USB 2.0 Swivel Flash Drive USB flash drive - 4 GB - Pink"/>
    <n v="12.12"/>
    <n v="4"/>
    <n v="2.5499999999999998"/>
  </r>
  <r>
    <d v="2017-01-14T00:00:00"/>
    <x v="3"/>
    <x v="0"/>
    <x v="57"/>
    <x v="18"/>
    <x v="0"/>
    <x v="0"/>
    <s v="Xerox 188"/>
    <n v="11.34"/>
    <n v="1"/>
    <n v="5.56"/>
  </r>
  <r>
    <d v="2017-01-14T00:00:00"/>
    <x v="3"/>
    <x v="0"/>
    <x v="57"/>
    <x v="18"/>
    <x v="2"/>
    <x v="9"/>
    <s v="Microsoft Sculpt Comfort Mouse"/>
    <n v="159.80000000000001"/>
    <n v="4"/>
    <n v="70.31"/>
  </r>
  <r>
    <d v="2017-01-14T00:00:00"/>
    <x v="3"/>
    <x v="0"/>
    <x v="57"/>
    <x v="18"/>
    <x v="1"/>
    <x v="8"/>
    <s v="DAX Charcoal/Nickel-Tone Document Frame, 5 x 7"/>
    <n v="18.96"/>
    <n v="2"/>
    <n v="8.5299999999999994"/>
  </r>
  <r>
    <d v="2017-01-15T00:00:00"/>
    <x v="3"/>
    <x v="0"/>
    <x v="758"/>
    <x v="2"/>
    <x v="0"/>
    <x v="12"/>
    <s v="Belkin F9M820V08 8 Outlet Surge"/>
    <n v="34.380000000000003"/>
    <n v="1"/>
    <n v="3.87"/>
  </r>
  <r>
    <d v="2017-01-15T00:00:00"/>
    <x v="3"/>
    <x v="0"/>
    <x v="758"/>
    <x v="2"/>
    <x v="0"/>
    <x v="12"/>
    <s v="Honeywell Enviracaire Portable HEPA Air Cleaner for 17' x 22' Room"/>
    <n v="1924.16"/>
    <n v="8"/>
    <n v="312.68"/>
  </r>
  <r>
    <d v="2017-01-15T00:00:00"/>
    <x v="3"/>
    <x v="0"/>
    <x v="42"/>
    <x v="32"/>
    <x v="0"/>
    <x v="0"/>
    <s v="Telephone Message Books with Fax/Mobile Section, 5 1/2&quot; x 3 3/16&quot;"/>
    <n v="12.7"/>
    <n v="2"/>
    <n v="5.84"/>
  </r>
  <r>
    <d v="2017-01-15T00:00:00"/>
    <x v="3"/>
    <x v="0"/>
    <x v="722"/>
    <x v="3"/>
    <x v="0"/>
    <x v="4"/>
    <s v="Newell 347"/>
    <n v="21.4"/>
    <n v="5"/>
    <n v="6.21"/>
  </r>
  <r>
    <d v="2017-01-15T00:00:00"/>
    <x v="3"/>
    <x v="0"/>
    <x v="560"/>
    <x v="0"/>
    <x v="0"/>
    <x v="3"/>
    <s v="Wilson Jones Ledger-Size, Piano-Hinge Binder, 2&quot;, Blue"/>
    <n v="32.78"/>
    <n v="4"/>
    <n v="-52.45"/>
  </r>
  <r>
    <d v="2017-01-15T00:00:00"/>
    <x v="3"/>
    <x v="0"/>
    <x v="560"/>
    <x v="0"/>
    <x v="2"/>
    <x v="9"/>
    <s v="Logitech 910-002974 M325 Wireless Mouse for Web Scrolling"/>
    <n v="47.98"/>
    <n v="2"/>
    <n v="14.4"/>
  </r>
  <r>
    <d v="2017-01-15T00:00:00"/>
    <x v="3"/>
    <x v="0"/>
    <x v="560"/>
    <x v="0"/>
    <x v="2"/>
    <x v="9"/>
    <s v="Maxell 74 Minute CDR, 10/Pack"/>
    <n v="62.59"/>
    <n v="8"/>
    <n v="13.3"/>
  </r>
  <r>
    <d v="2017-01-15T00:00:00"/>
    <x v="3"/>
    <x v="0"/>
    <x v="560"/>
    <x v="0"/>
    <x v="0"/>
    <x v="3"/>
    <s v="Acco D-Ring Binder w/DublLock"/>
    <n v="4.28"/>
    <n v="1"/>
    <n v="-6.63"/>
  </r>
  <r>
    <d v="2017-01-16T00:00:00"/>
    <x v="3"/>
    <x v="0"/>
    <x v="4"/>
    <x v="3"/>
    <x v="1"/>
    <x v="8"/>
    <s v="Eldon Expressions Wood and Plastic Desk Accessories, Cherry Wood"/>
    <n v="27.92"/>
    <n v="4"/>
    <n v="8.1"/>
  </r>
  <r>
    <d v="2017-01-16T00:00:00"/>
    <x v="3"/>
    <x v="0"/>
    <x v="4"/>
    <x v="3"/>
    <x v="1"/>
    <x v="13"/>
    <s v="Lesro Sheffield Collection Coffee Table, End Table, Center Table, Corner Table"/>
    <n v="399.67"/>
    <n v="7"/>
    <n v="-14.99"/>
  </r>
  <r>
    <d v="2017-01-16T00:00:00"/>
    <x v="3"/>
    <x v="0"/>
    <x v="539"/>
    <x v="14"/>
    <x v="0"/>
    <x v="3"/>
    <s v="GBC DocuBind P400 Electric Binding System"/>
    <n v="5443.96"/>
    <n v="4"/>
    <n v="2504.2199999999998"/>
  </r>
  <r>
    <d v="2017-01-16T00:00:00"/>
    <x v="3"/>
    <x v="0"/>
    <x v="539"/>
    <x v="14"/>
    <x v="1"/>
    <x v="5"/>
    <s v="Office Star Flex Back Scooter Chair with Aluminum Finish Frame"/>
    <n v="302.67"/>
    <n v="3"/>
    <n v="72.64"/>
  </r>
  <r>
    <d v="2017-01-16T00:00:00"/>
    <x v="3"/>
    <x v="0"/>
    <x v="539"/>
    <x v="14"/>
    <x v="0"/>
    <x v="0"/>
    <s v="TOPS Money Receipt Book, Consecutively Numbered in Red,"/>
    <n v="56.07"/>
    <n v="7"/>
    <n v="25.23"/>
  </r>
  <r>
    <d v="2017-01-19T00:00:00"/>
    <x v="3"/>
    <x v="0"/>
    <x v="275"/>
    <x v="0"/>
    <x v="0"/>
    <x v="1"/>
    <s v="Avery 510"/>
    <s v="6"/>
    <n v="2"/>
    <n v="2.1"/>
  </r>
  <r>
    <d v="2017-01-19T00:00:00"/>
    <x v="3"/>
    <x v="0"/>
    <x v="777"/>
    <x v="2"/>
    <x v="2"/>
    <x v="6"/>
    <s v="Wilson Electronics DB Pro Signal Booster"/>
    <n v="429.6"/>
    <n v="2"/>
    <n v="-93.08"/>
  </r>
  <r>
    <d v="2017-01-19T00:00:00"/>
    <x v="3"/>
    <x v="0"/>
    <x v="777"/>
    <x v="2"/>
    <x v="1"/>
    <x v="8"/>
    <s v="12-1/2 Diameter Round Wall Clock"/>
    <n v="31.97"/>
    <n v="2"/>
    <n v="6.39"/>
  </r>
  <r>
    <d v="2017-01-19T00:00:00"/>
    <x v="3"/>
    <x v="0"/>
    <x v="777"/>
    <x v="2"/>
    <x v="1"/>
    <x v="5"/>
    <s v="Global Comet Stacking Arm Chair"/>
    <n v="887.27"/>
    <n v="3"/>
    <n v="-63.38"/>
  </r>
  <r>
    <d v="2017-01-19T00:00:00"/>
    <x v="3"/>
    <x v="0"/>
    <x v="777"/>
    <x v="2"/>
    <x v="0"/>
    <x v="0"/>
    <s v="Strathmore Photo Mount Cards"/>
    <n v="21.7"/>
    <n v="4"/>
    <n v="7.05"/>
  </r>
  <r>
    <d v="2017-01-19T00:00:00"/>
    <x v="3"/>
    <x v="0"/>
    <x v="195"/>
    <x v="45"/>
    <x v="0"/>
    <x v="0"/>
    <s v="Xerox 191"/>
    <n v="79.92"/>
    <n v="4"/>
    <n v="37.56"/>
  </r>
  <r>
    <d v="2017-01-19T00:00:00"/>
    <x v="3"/>
    <x v="0"/>
    <x v="195"/>
    <x v="45"/>
    <x v="0"/>
    <x v="0"/>
    <s v="Xerox 1881"/>
    <n v="12.28"/>
    <n v="1"/>
    <n v="5.77"/>
  </r>
  <r>
    <d v="2017-01-19T00:00:00"/>
    <x v="3"/>
    <x v="0"/>
    <x v="195"/>
    <x v="45"/>
    <x v="0"/>
    <x v="12"/>
    <s v="Avanti 4.4 Cu. Ft. Refrigerator"/>
    <n v="542.94000000000005"/>
    <n v="3"/>
    <n v="152.02000000000001"/>
  </r>
  <r>
    <d v="2017-01-19T00:00:00"/>
    <x v="3"/>
    <x v="0"/>
    <x v="195"/>
    <x v="45"/>
    <x v="0"/>
    <x v="10"/>
    <s v="Poly String Tie Envelopes"/>
    <n v="2.04"/>
    <n v="1"/>
    <n v="0.96"/>
  </r>
  <r>
    <d v="2017-01-20T00:00:00"/>
    <x v="3"/>
    <x v="0"/>
    <x v="755"/>
    <x v="20"/>
    <x v="1"/>
    <x v="5"/>
    <s v="Global Deluxe Steno Chair"/>
    <n v="207.85"/>
    <n v="3"/>
    <n v="2.31"/>
  </r>
  <r>
    <d v="2017-01-20T00:00:00"/>
    <x v="3"/>
    <x v="0"/>
    <x v="433"/>
    <x v="3"/>
    <x v="2"/>
    <x v="6"/>
    <s v="RCA Visys Integrated PBX 8-Line Router"/>
    <n v="160.78"/>
    <n v="3"/>
    <n v="10.050000000000001"/>
  </r>
  <r>
    <d v="2017-01-20T00:00:00"/>
    <x v="3"/>
    <x v="0"/>
    <x v="51"/>
    <x v="3"/>
    <x v="0"/>
    <x v="4"/>
    <s v="Staples in misc. colors"/>
    <n v="24.2"/>
    <n v="5"/>
    <n v="7.99"/>
  </r>
  <r>
    <d v="2017-01-20T00:00:00"/>
    <x v="3"/>
    <x v="0"/>
    <x v="51"/>
    <x v="3"/>
    <x v="2"/>
    <x v="6"/>
    <s v="Panasonic KX-TG9541B DECT 6.0 Digital 2-Line Expandable Cordless Phone With Digital Answering System"/>
    <n v="359.98"/>
    <n v="3"/>
    <n v="130.49"/>
  </r>
  <r>
    <d v="2017-01-20T00:00:00"/>
    <x v="3"/>
    <x v="0"/>
    <x v="467"/>
    <x v="37"/>
    <x v="0"/>
    <x v="4"/>
    <s v="Newell 326"/>
    <n v="3.52"/>
    <n v="2"/>
    <n v="1.02"/>
  </r>
  <r>
    <d v="2017-01-20T00:00:00"/>
    <x v="3"/>
    <x v="0"/>
    <x v="505"/>
    <x v="1"/>
    <x v="0"/>
    <x v="1"/>
    <s v="Avery File Folder Labels"/>
    <n v="11.52"/>
    <n v="5"/>
    <n v="4.18"/>
  </r>
  <r>
    <d v="2017-01-21T00:00:00"/>
    <x v="3"/>
    <x v="0"/>
    <x v="293"/>
    <x v="22"/>
    <x v="0"/>
    <x v="2"/>
    <s v="Carina Double Wide Media Storage Towers in Natural &amp; Black"/>
    <n v="242.94"/>
    <n v="3"/>
    <n v="9.7200000000000006"/>
  </r>
  <r>
    <d v="2017-01-21T00:00:00"/>
    <x v="3"/>
    <x v="0"/>
    <x v="293"/>
    <x v="22"/>
    <x v="2"/>
    <x v="9"/>
    <s v="Logitech Illuminated - Keyboard"/>
    <n v="179.97"/>
    <n v="3"/>
    <n v="86.39"/>
  </r>
  <r>
    <d v="2017-01-21T00:00:00"/>
    <x v="3"/>
    <x v="0"/>
    <x v="293"/>
    <x v="22"/>
    <x v="0"/>
    <x v="3"/>
    <s v="Wilson Jones Century Plastic Molded Ring Binders"/>
    <n v="99.7"/>
    <n v="6"/>
    <n v="33.65"/>
  </r>
  <r>
    <d v="2017-01-21T00:00:00"/>
    <x v="3"/>
    <x v="0"/>
    <x v="293"/>
    <x v="22"/>
    <x v="0"/>
    <x v="3"/>
    <s v="Wilson Jones Leather-Like Binders with DublLock Round Rings"/>
    <n v="27.94"/>
    <n v="4"/>
    <n v="9.43"/>
  </r>
  <r>
    <d v="2017-01-21T00:00:00"/>
    <x v="3"/>
    <x v="0"/>
    <x v="293"/>
    <x v="22"/>
    <x v="1"/>
    <x v="11"/>
    <s v="O'Sullivan Cherrywood Estates Traditional Bookcase"/>
    <n v="84.98"/>
    <n v="1"/>
    <n v="18.7"/>
  </r>
  <r>
    <d v="2017-01-21T00:00:00"/>
    <x v="3"/>
    <x v="0"/>
    <x v="293"/>
    <x v="22"/>
    <x v="0"/>
    <x v="3"/>
    <s v="Acco Translucent Poly Ring Binders"/>
    <n v="18.72"/>
    <n v="5"/>
    <n v="6.55"/>
  </r>
  <r>
    <d v="2017-01-21T00:00:00"/>
    <x v="3"/>
    <x v="0"/>
    <x v="577"/>
    <x v="25"/>
    <x v="0"/>
    <x v="2"/>
    <s v="Fellowes Mobile File Cart, Black"/>
    <n v="348.21"/>
    <n v="7"/>
    <n v="30.47"/>
  </r>
  <r>
    <d v="2017-01-21T00:00:00"/>
    <x v="3"/>
    <x v="0"/>
    <x v="577"/>
    <x v="25"/>
    <x v="0"/>
    <x v="3"/>
    <s v="GBC Recycled VeloBinder Covers"/>
    <n v="35.78"/>
    <n v="7"/>
    <n v="-28.63"/>
  </r>
  <r>
    <d v="2017-01-21T00:00:00"/>
    <x v="3"/>
    <x v="0"/>
    <x v="772"/>
    <x v="14"/>
    <x v="0"/>
    <x v="3"/>
    <s v="Avery Durable Binders"/>
    <n v="14.4"/>
    <n v="5"/>
    <n v="7.06"/>
  </r>
  <r>
    <d v="2017-01-21T00:00:00"/>
    <x v="3"/>
    <x v="0"/>
    <x v="772"/>
    <x v="14"/>
    <x v="2"/>
    <x v="9"/>
    <s v="Logitech G19 Programmable Gaming Keyboard"/>
    <n v="619.95000000000005"/>
    <n v="5"/>
    <n v="111.59"/>
  </r>
  <r>
    <d v="2017-01-21T00:00:00"/>
    <x v="3"/>
    <x v="0"/>
    <x v="772"/>
    <x v="14"/>
    <x v="0"/>
    <x v="3"/>
    <s v="Avery Flip-Chart Easel Binder, Black"/>
    <n v="89.52"/>
    <n v="4"/>
    <n v="42.07"/>
  </r>
  <r>
    <d v="2017-01-21T00:00:00"/>
    <x v="3"/>
    <x v="0"/>
    <x v="772"/>
    <x v="14"/>
    <x v="2"/>
    <x v="15"/>
    <s v="I.R.I.S IRISCard Anywhere 5 Card Scanner"/>
    <n v="350.97"/>
    <n v="3"/>
    <n v="152.09"/>
  </r>
  <r>
    <d v="2017-01-21T00:00:00"/>
    <x v="3"/>
    <x v="0"/>
    <x v="772"/>
    <x v="14"/>
    <x v="2"/>
    <x v="6"/>
    <s v="Ativa D5772 2-Line 5.8GHz Digital Expandable Corded/Cordless Phone System with Answering &amp; Caller ID/Call Waiting, Black/Silver"/>
    <n v="164.99"/>
    <n v="1"/>
    <n v="49.5"/>
  </r>
  <r>
    <d v="2017-01-21T00:00:00"/>
    <x v="3"/>
    <x v="0"/>
    <x v="737"/>
    <x v="1"/>
    <x v="0"/>
    <x v="10"/>
    <s v="Airmail Envelopes"/>
    <n v="268.58"/>
    <n v="4"/>
    <n v="90.64"/>
  </r>
  <r>
    <d v="2017-01-22T00:00:00"/>
    <x v="3"/>
    <x v="0"/>
    <x v="525"/>
    <x v="35"/>
    <x v="2"/>
    <x v="16"/>
    <s v="Canon Image Class D660 Copier"/>
    <n v="2999.95"/>
    <n v="5"/>
    <n v="1379.98"/>
  </r>
  <r>
    <d v="2017-01-22T00:00:00"/>
    <x v="3"/>
    <x v="0"/>
    <x v="525"/>
    <x v="35"/>
    <x v="0"/>
    <x v="2"/>
    <s v="Advantus Rolling Storage Box"/>
    <n v="51.45"/>
    <n v="3"/>
    <n v="13.89"/>
  </r>
  <r>
    <d v="2017-01-22T00:00:00"/>
    <x v="3"/>
    <x v="0"/>
    <x v="525"/>
    <x v="35"/>
    <x v="0"/>
    <x v="0"/>
    <s v="Great White Multi-Use Recycled Paper (20Lb. and 84 Bright)"/>
    <n v="11.96"/>
    <n v="2"/>
    <n v="5.38"/>
  </r>
  <r>
    <d v="2017-01-22T00:00:00"/>
    <x v="3"/>
    <x v="0"/>
    <x v="525"/>
    <x v="35"/>
    <x v="0"/>
    <x v="2"/>
    <s v="Tennsco Single-Tier Lockers"/>
    <n v="1126.02"/>
    <n v="3"/>
    <n v="56.3"/>
  </r>
  <r>
    <d v="2017-01-22T00:00:00"/>
    <x v="3"/>
    <x v="0"/>
    <x v="150"/>
    <x v="1"/>
    <x v="0"/>
    <x v="7"/>
    <s v="Staples"/>
    <n v="15.12"/>
    <n v="5"/>
    <n v="4.91"/>
  </r>
  <r>
    <d v="2017-01-22T00:00:00"/>
    <x v="3"/>
    <x v="0"/>
    <x v="150"/>
    <x v="1"/>
    <x v="0"/>
    <x v="4"/>
    <s v="Newell 348"/>
    <n v="7.87"/>
    <n v="3"/>
    <n v="0.89"/>
  </r>
  <r>
    <d v="2017-01-23T00:00:00"/>
    <x v="3"/>
    <x v="0"/>
    <x v="91"/>
    <x v="14"/>
    <x v="1"/>
    <x v="13"/>
    <s v="Balt Solid Wood Rectangular Table"/>
    <n v="210.98"/>
    <n v="2"/>
    <n v="21.1"/>
  </r>
  <r>
    <d v="2017-01-23T00:00:00"/>
    <x v="3"/>
    <x v="0"/>
    <x v="10"/>
    <x v="22"/>
    <x v="0"/>
    <x v="3"/>
    <s v="Pressboard Hanging Data Binders for Unburst Sheets"/>
    <n v="19.68"/>
    <n v="5"/>
    <n v="6.89"/>
  </r>
  <r>
    <d v="2017-01-23T00:00:00"/>
    <x v="3"/>
    <x v="0"/>
    <x v="10"/>
    <x v="22"/>
    <x v="0"/>
    <x v="0"/>
    <s v="Xerox 212"/>
    <n v="25.92"/>
    <n v="4"/>
    <n v="12.44"/>
  </r>
  <r>
    <d v="2017-01-23T00:00:00"/>
    <x v="3"/>
    <x v="0"/>
    <x v="10"/>
    <x v="22"/>
    <x v="0"/>
    <x v="0"/>
    <s v="Xerox 192"/>
    <n v="6.48"/>
    <n v="1"/>
    <n v="3.11"/>
  </r>
  <r>
    <d v="2017-01-23T00:00:00"/>
    <x v="3"/>
    <x v="0"/>
    <x v="10"/>
    <x v="22"/>
    <x v="2"/>
    <x v="6"/>
    <s v="Griffin GC17055 Auxiliary Audio Cable"/>
    <n v="86.35"/>
    <n v="6"/>
    <n v="8.64"/>
  </r>
  <r>
    <d v="2017-01-23T00:00:00"/>
    <x v="3"/>
    <x v="0"/>
    <x v="187"/>
    <x v="12"/>
    <x v="2"/>
    <x v="9"/>
    <s v="Logitech Wireless Anywhere Mouse MX for PC and Mac"/>
    <n v="95.98"/>
    <n v="2"/>
    <s v="12"/>
  </r>
  <r>
    <d v="2017-01-23T00:00:00"/>
    <x v="3"/>
    <x v="0"/>
    <x v="187"/>
    <x v="12"/>
    <x v="0"/>
    <x v="3"/>
    <s v="Wilson Jones data.warehouse D-Ring Binders with DublLock"/>
    <n v="4.9400000000000004"/>
    <n v="2"/>
    <n v="-3.62"/>
  </r>
  <r>
    <d v="2017-01-24T00:00:00"/>
    <x v="3"/>
    <x v="0"/>
    <x v="633"/>
    <x v="4"/>
    <x v="0"/>
    <x v="7"/>
    <s v="Revere Boxed Rubber Bands by Revere"/>
    <n v="5.67"/>
    <n v="3"/>
    <n v="0.11"/>
  </r>
  <r>
    <d v="2017-01-24T00:00:00"/>
    <x v="3"/>
    <x v="0"/>
    <x v="435"/>
    <x v="3"/>
    <x v="0"/>
    <x v="12"/>
    <s v="Acco Six-Outlet Power Strip, 4' Cord Length"/>
    <n v="25.86"/>
    <n v="3"/>
    <n v="6.72"/>
  </r>
  <r>
    <d v="2017-01-24T00:00:00"/>
    <x v="3"/>
    <x v="0"/>
    <x v="435"/>
    <x v="3"/>
    <x v="0"/>
    <x v="3"/>
    <s v="Ibico EB-19 Dual Function Manual Binding System"/>
    <n v="276.77999999999997"/>
    <n v="2"/>
    <n v="89.95"/>
  </r>
  <r>
    <d v="2017-01-24T00:00:00"/>
    <x v="3"/>
    <x v="0"/>
    <x v="435"/>
    <x v="3"/>
    <x v="2"/>
    <x v="6"/>
    <s v="Jensen SMPS-640 - speaker phone"/>
    <n v="110.35"/>
    <n v="3"/>
    <n v="8.2799999999999994"/>
  </r>
  <r>
    <d v="2017-01-26T00:00:00"/>
    <x v="3"/>
    <x v="0"/>
    <x v="27"/>
    <x v="33"/>
    <x v="0"/>
    <x v="4"/>
    <s v="Newell 311"/>
    <n v="15.47"/>
    <n v="7"/>
    <n v="4.18"/>
  </r>
  <r>
    <d v="2017-01-26T00:00:00"/>
    <x v="3"/>
    <x v="0"/>
    <x v="27"/>
    <x v="33"/>
    <x v="0"/>
    <x v="3"/>
    <s v="Avery Poly Binder Pockets"/>
    <n v="7.16"/>
    <n v="2"/>
    <n v="3.44"/>
  </r>
  <r>
    <d v="2017-01-26T00:00:00"/>
    <x v="3"/>
    <x v="0"/>
    <x v="704"/>
    <x v="0"/>
    <x v="0"/>
    <x v="2"/>
    <s v="SimpliFile Personal File, Black Granite, 15w x 6-15/16d x 11-1/4h"/>
    <n v="18.16"/>
    <n v="2"/>
    <n v="1.82"/>
  </r>
  <r>
    <d v="2017-01-26T00:00:00"/>
    <x v="3"/>
    <x v="0"/>
    <x v="740"/>
    <x v="3"/>
    <x v="0"/>
    <x v="7"/>
    <s v="Binder Clips by OIC"/>
    <n v="11.84"/>
    <n v="8"/>
    <n v="5.68"/>
  </r>
  <r>
    <d v="2017-01-26T00:00:00"/>
    <x v="3"/>
    <x v="0"/>
    <x v="32"/>
    <x v="4"/>
    <x v="1"/>
    <x v="8"/>
    <s v="Artistic Insta-Plaque"/>
    <n v="62.72"/>
    <n v="4"/>
    <n v="24.46"/>
  </r>
  <r>
    <d v="2017-01-26T00:00:00"/>
    <x v="3"/>
    <x v="0"/>
    <x v="32"/>
    <x v="4"/>
    <x v="2"/>
    <x v="6"/>
    <s v="Samsung Galaxy Mega 6.3"/>
    <n v="2939.93"/>
    <n v="7"/>
    <n v="764.38"/>
  </r>
  <r>
    <d v="2017-01-27T00:00:00"/>
    <x v="3"/>
    <x v="0"/>
    <x v="209"/>
    <x v="10"/>
    <x v="0"/>
    <x v="4"/>
    <s v="Newell 312"/>
    <n v="14.02"/>
    <n v="3"/>
    <n v="1.75"/>
  </r>
  <r>
    <d v="2017-01-27T00:00:00"/>
    <x v="3"/>
    <x v="0"/>
    <x v="209"/>
    <x v="10"/>
    <x v="2"/>
    <x v="9"/>
    <s v="Anker Ultrathin Bluetooth Wireless Keyboard Aluminum Cover with Stand"/>
    <n v="71.98"/>
    <n v="3"/>
    <s v="-9"/>
  </r>
  <r>
    <d v="2017-01-27T00:00:00"/>
    <x v="3"/>
    <x v="0"/>
    <x v="209"/>
    <x v="10"/>
    <x v="2"/>
    <x v="6"/>
    <s v="JBL Micro Wireless Portable Bluetooth Speaker"/>
    <n v="107.98"/>
    <n v="3"/>
    <s v="-27"/>
  </r>
  <r>
    <d v="2017-01-27T00:00:00"/>
    <x v="3"/>
    <x v="0"/>
    <x v="614"/>
    <x v="20"/>
    <x v="2"/>
    <x v="6"/>
    <s v="Jensen SMPS-640 - speaker phone"/>
    <n v="137.94"/>
    <n v="3"/>
    <n v="35.86"/>
  </r>
  <r>
    <d v="2017-01-28T00:00:00"/>
    <x v="3"/>
    <x v="0"/>
    <x v="165"/>
    <x v="3"/>
    <x v="2"/>
    <x v="9"/>
    <s v="Logitech G13 Programmable Gameboard with LCD Display"/>
    <n v="239.97"/>
    <n v="3"/>
    <n v="26.4"/>
  </r>
  <r>
    <d v="2017-01-28T00:00:00"/>
    <x v="3"/>
    <x v="0"/>
    <x v="165"/>
    <x v="3"/>
    <x v="1"/>
    <x v="8"/>
    <s v="DAX Executive Solid Wood Document Frame, Desktop or Hang, Mahogany, 5 x 7"/>
    <n v="37.74"/>
    <n v="3"/>
    <n v="12.83"/>
  </r>
  <r>
    <d v="2017-01-28T00:00:00"/>
    <x v="3"/>
    <x v="0"/>
    <x v="656"/>
    <x v="42"/>
    <x v="0"/>
    <x v="0"/>
    <s v="Xerox 1934"/>
    <n v="279.89999999999998"/>
    <n v="5"/>
    <n v="137.15"/>
  </r>
  <r>
    <d v="2017-01-28T00:00:00"/>
    <x v="3"/>
    <x v="0"/>
    <x v="750"/>
    <x v="20"/>
    <x v="2"/>
    <x v="9"/>
    <s v="Plantronics Audio 478 Stereo USB Headset"/>
    <n v="449.91"/>
    <n v="9"/>
    <n v="157.47"/>
  </r>
  <r>
    <d v="2017-01-29T00:00:00"/>
    <x v="3"/>
    <x v="0"/>
    <x v="584"/>
    <x v="1"/>
    <x v="0"/>
    <x v="3"/>
    <s v="GBC Clear Cover, 8-1/2 x 11, unpunched, 25 covers per pack"/>
    <n v="12.13"/>
    <n v="4"/>
    <n v="-20.62"/>
  </r>
  <r>
    <d v="2017-01-29T00:00:00"/>
    <x v="3"/>
    <x v="0"/>
    <x v="339"/>
    <x v="3"/>
    <x v="0"/>
    <x v="4"/>
    <s v="Newell 339"/>
    <n v="8.34"/>
    <n v="3"/>
    <n v="2.17"/>
  </r>
  <r>
    <d v="2017-01-29T00:00:00"/>
    <x v="3"/>
    <x v="0"/>
    <x v="339"/>
    <x v="3"/>
    <x v="0"/>
    <x v="14"/>
    <s v="Acme Office Executive Series Stainless Steel Trimmers"/>
    <n v="8.57"/>
    <n v="1"/>
    <n v="2.23"/>
  </r>
  <r>
    <d v="2017-01-29T00:00:00"/>
    <x v="3"/>
    <x v="0"/>
    <x v="339"/>
    <x v="3"/>
    <x v="0"/>
    <x v="3"/>
    <s v="Clear Mylar Reinforcing Strips"/>
    <n v="119.62"/>
    <n v="8"/>
    <n v="40.369999999999997"/>
  </r>
  <r>
    <d v="2017-01-29T00:00:00"/>
    <x v="3"/>
    <x v="0"/>
    <x v="122"/>
    <x v="20"/>
    <x v="0"/>
    <x v="1"/>
    <s v="Permanent Self-Adhesive File Folder Labels for Typewriters by Universal"/>
    <n v="5.22"/>
    <n v="2"/>
    <n v="2.4"/>
  </r>
  <r>
    <d v="2017-01-29T00:00:00"/>
    <x v="3"/>
    <x v="0"/>
    <x v="741"/>
    <x v="2"/>
    <x v="0"/>
    <x v="4"/>
    <s v="Premium Writing Pencils, Soft, #2 by Central Association for the Blind"/>
    <n v="4.7699999999999996"/>
    <n v="2"/>
    <n v="0.48"/>
  </r>
  <r>
    <d v="2017-01-29T00:00:00"/>
    <x v="3"/>
    <x v="0"/>
    <x v="51"/>
    <x v="30"/>
    <x v="0"/>
    <x v="0"/>
    <s v="Xerox 1997"/>
    <n v="12.96"/>
    <n v="2"/>
    <n v="6.22"/>
  </r>
  <r>
    <d v="2017-01-29T00:00:00"/>
    <x v="3"/>
    <x v="0"/>
    <x v="51"/>
    <x v="30"/>
    <x v="0"/>
    <x v="0"/>
    <s v="Xerox 1887"/>
    <n v="94.85"/>
    <n v="5"/>
    <n v="45.53"/>
  </r>
  <r>
    <d v="2017-01-29T00:00:00"/>
    <x v="3"/>
    <x v="0"/>
    <x v="51"/>
    <x v="30"/>
    <x v="0"/>
    <x v="2"/>
    <s v="Tenex Personal Project File with Scoop Front Design, Black"/>
    <n v="13.48"/>
    <n v="1"/>
    <n v="3.5"/>
  </r>
  <r>
    <d v="2017-01-29T00:00:00"/>
    <x v="3"/>
    <x v="0"/>
    <x v="51"/>
    <x v="30"/>
    <x v="1"/>
    <x v="8"/>
    <s v="DAX Value U-Channel Document Frames, Easel Back"/>
    <n v="14.91"/>
    <n v="3"/>
    <n v="4.62"/>
  </r>
  <r>
    <d v="2017-01-30T00:00:00"/>
    <x v="3"/>
    <x v="0"/>
    <x v="625"/>
    <x v="30"/>
    <x v="0"/>
    <x v="3"/>
    <s v="Cardinal EasyOpen D-Ring Binders"/>
    <n v="18.28"/>
    <n v="2"/>
    <n v="9.14"/>
  </r>
  <r>
    <d v="2017-01-30T00:00:00"/>
    <x v="3"/>
    <x v="0"/>
    <x v="625"/>
    <x v="30"/>
    <x v="2"/>
    <x v="6"/>
    <s v="AT&amp;T 841000 Phone"/>
    <s v="207"/>
    <n v="3"/>
    <n v="51.75"/>
  </r>
  <r>
    <d v="2017-01-30T00:00:00"/>
    <x v="3"/>
    <x v="0"/>
    <x v="625"/>
    <x v="30"/>
    <x v="0"/>
    <x v="3"/>
    <s v="GBC Instant Report Kit"/>
    <n v="32.35"/>
    <n v="5"/>
    <n v="16.18"/>
  </r>
  <r>
    <d v="2017-01-30T00:00:00"/>
    <x v="3"/>
    <x v="0"/>
    <x v="625"/>
    <x v="30"/>
    <x v="0"/>
    <x v="3"/>
    <s v="DXL Angle-View Binders with Locking Rings by Samsill"/>
    <n v="7.71"/>
    <n v="1"/>
    <n v="3.47"/>
  </r>
  <r>
    <d v="2017-01-30T00:00:00"/>
    <x v="3"/>
    <x v="0"/>
    <x v="625"/>
    <x v="30"/>
    <x v="0"/>
    <x v="4"/>
    <s v="Boston 19500 Mighty Mite Electric Pencil Sharpener"/>
    <n v="40.299999999999997"/>
    <n v="2"/>
    <n v="10.88"/>
  </r>
  <r>
    <d v="2017-01-30T00:00:00"/>
    <x v="3"/>
    <x v="0"/>
    <x v="625"/>
    <x v="30"/>
    <x v="1"/>
    <x v="8"/>
    <s v="C-Line Magnetic Cubicle Keepers, Clear Polypropylene"/>
    <n v="34.58"/>
    <n v="7"/>
    <n v="14.52"/>
  </r>
  <r>
    <d v="2017-01-30T00:00:00"/>
    <x v="3"/>
    <x v="0"/>
    <x v="13"/>
    <x v="3"/>
    <x v="0"/>
    <x v="2"/>
    <s v="Space Solutions Commercial Steel Shelving"/>
    <n v="129.30000000000001"/>
    <n v="2"/>
    <n v="6.47"/>
  </r>
  <r>
    <d v="2017-01-30T00:00:00"/>
    <x v="3"/>
    <x v="0"/>
    <x v="469"/>
    <x v="3"/>
    <x v="0"/>
    <x v="4"/>
    <s v="Crayola Anti Dust Chalk, 12/Pack"/>
    <n v="12.74"/>
    <n v="7"/>
    <n v="5.73"/>
  </r>
  <r>
    <d v="2017-01-30T00:00:00"/>
    <x v="3"/>
    <x v="0"/>
    <x v="469"/>
    <x v="3"/>
    <x v="0"/>
    <x v="4"/>
    <s v="Newell 338"/>
    <n v="8.82"/>
    <n v="3"/>
    <n v="2.38"/>
  </r>
  <r>
    <d v="2017-01-30T00:00:00"/>
    <x v="3"/>
    <x v="0"/>
    <x v="469"/>
    <x v="3"/>
    <x v="1"/>
    <x v="5"/>
    <s v="Novimex Swivel Fabric Task Chair"/>
    <n v="120.78"/>
    <n v="1"/>
    <n v="-13.59"/>
  </r>
  <r>
    <d v="2017-01-30T00:00:00"/>
    <x v="3"/>
    <x v="0"/>
    <x v="185"/>
    <x v="16"/>
    <x v="1"/>
    <x v="5"/>
    <s v="Office Star - Contemporary Task Swivel chair with 2-way adjustable arms, Plum"/>
    <n v="419.14"/>
    <n v="4"/>
    <n v="-68.11"/>
  </r>
  <r>
    <d v="2017-01-30T00:00:00"/>
    <x v="3"/>
    <x v="0"/>
    <x v="760"/>
    <x v="1"/>
    <x v="1"/>
    <x v="13"/>
    <s v="Balt Split Level Computer Training Table"/>
    <n v="69.38"/>
    <n v="1"/>
    <n v="-47.18"/>
  </r>
  <r>
    <d v="2017-01-30T00:00:00"/>
    <x v="3"/>
    <x v="0"/>
    <x v="760"/>
    <x v="1"/>
    <x v="0"/>
    <x v="14"/>
    <s v="Acme Tagit Stainless Steel Antibacterial Scissors"/>
    <n v="31.68"/>
    <n v="4"/>
    <n v="2.77"/>
  </r>
  <r>
    <d v="2017-01-30T00:00:00"/>
    <x v="3"/>
    <x v="0"/>
    <x v="760"/>
    <x v="1"/>
    <x v="2"/>
    <x v="6"/>
    <s v="Samsung Galaxy S4"/>
    <n v="2003.17"/>
    <n v="4"/>
    <n v="250.4"/>
  </r>
  <r>
    <d v="2017-01-30T00:00:00"/>
    <x v="3"/>
    <x v="0"/>
    <x v="760"/>
    <x v="1"/>
    <x v="0"/>
    <x v="4"/>
    <s v="Quartet Omega Colored Chalk, 12/Pack"/>
    <n v="9.34"/>
    <n v="2"/>
    <n v="3.15"/>
  </r>
  <r>
    <d v="2017-01-30T00:00:00"/>
    <x v="3"/>
    <x v="0"/>
    <x v="381"/>
    <x v="22"/>
    <x v="2"/>
    <x v="6"/>
    <s v="Mitel 5320 IP Phone VoIP phone"/>
    <n v="604.77"/>
    <n v="4"/>
    <n v="60.48"/>
  </r>
  <r>
    <d v="2017-02-02T00:00:00"/>
    <x v="3"/>
    <x v="1"/>
    <x v="360"/>
    <x v="10"/>
    <x v="2"/>
    <x v="6"/>
    <s v="Anker 36W 4-Port USB Wall Charger Travel Power Adapter for iPhone 5s 5c 5"/>
    <n v="59.97"/>
    <n v="5"/>
    <n v="-11.99"/>
  </r>
  <r>
    <d v="2017-02-02T00:00:00"/>
    <x v="3"/>
    <x v="1"/>
    <x v="360"/>
    <x v="10"/>
    <x v="0"/>
    <x v="0"/>
    <s v="Xerox 1916"/>
    <n v="78.3"/>
    <n v="2"/>
    <n v="29.36"/>
  </r>
  <r>
    <d v="2017-02-02T00:00:00"/>
    <x v="3"/>
    <x v="1"/>
    <x v="360"/>
    <x v="10"/>
    <x v="0"/>
    <x v="7"/>
    <s v="Staples"/>
    <n v="21.46"/>
    <n v="9"/>
    <n v="6.97"/>
  </r>
  <r>
    <d v="2017-02-02T00:00:00"/>
    <x v="3"/>
    <x v="1"/>
    <x v="154"/>
    <x v="3"/>
    <x v="1"/>
    <x v="8"/>
    <s v="Howard Miller 11-1/2&quot; Diameter Grantwood Wall Clock"/>
    <n v="86.26"/>
    <n v="2"/>
    <n v="29.33"/>
  </r>
  <r>
    <d v="2017-02-02T00:00:00"/>
    <x v="3"/>
    <x v="1"/>
    <x v="154"/>
    <x v="3"/>
    <x v="0"/>
    <x v="2"/>
    <s v="Multi-Use Personal File Cart and Caster Set, Three Stacking Bins"/>
    <n v="139.04"/>
    <n v="4"/>
    <n v="38.93"/>
  </r>
  <r>
    <d v="2017-02-02T00:00:00"/>
    <x v="3"/>
    <x v="1"/>
    <x v="154"/>
    <x v="3"/>
    <x v="0"/>
    <x v="12"/>
    <s v="Harmony HEPA Quiet Air Purifiers"/>
    <n v="46.8"/>
    <n v="4"/>
    <n v="16.38"/>
  </r>
  <r>
    <d v="2017-02-02T00:00:00"/>
    <x v="3"/>
    <x v="1"/>
    <x v="731"/>
    <x v="3"/>
    <x v="1"/>
    <x v="8"/>
    <s v="Eldon Antistatic Chair Mats for Low to Medium Pile Carpets"/>
    <n v="210.58"/>
    <n v="2"/>
    <n v="12.63"/>
  </r>
  <r>
    <d v="2017-02-02T00:00:00"/>
    <x v="3"/>
    <x v="1"/>
    <x v="731"/>
    <x v="3"/>
    <x v="0"/>
    <x v="3"/>
    <s v="GBC Durable Plastic Covers"/>
    <n v="30.96"/>
    <n v="2"/>
    <n v="10.06"/>
  </r>
  <r>
    <d v="2017-02-02T00:00:00"/>
    <x v="3"/>
    <x v="1"/>
    <x v="731"/>
    <x v="3"/>
    <x v="2"/>
    <x v="15"/>
    <s v="HP Officejet Pro 8600 e-All-In-One Printer, Copier, Scanner, Fax"/>
    <n v="239.98"/>
    <n v="2"/>
    <s v="39"/>
  </r>
  <r>
    <d v="2017-02-03T00:00:00"/>
    <x v="3"/>
    <x v="1"/>
    <x v="550"/>
    <x v="10"/>
    <x v="0"/>
    <x v="3"/>
    <s v="Fellowes Black Plastic Comb Bindings"/>
    <n v="5.23"/>
    <n v="3"/>
    <n v="-4.18"/>
  </r>
  <r>
    <d v="2017-02-03T00:00:00"/>
    <x v="3"/>
    <x v="1"/>
    <x v="550"/>
    <x v="10"/>
    <x v="0"/>
    <x v="2"/>
    <s v="Hot File 7-Pocket, Floor Stand"/>
    <n v="285.55"/>
    <n v="2"/>
    <n v="35.69"/>
  </r>
  <r>
    <d v="2017-02-03T00:00:00"/>
    <x v="3"/>
    <x v="1"/>
    <x v="59"/>
    <x v="16"/>
    <x v="0"/>
    <x v="3"/>
    <s v="GBC Instant Report Kit"/>
    <n v="3.88"/>
    <n v="2"/>
    <n v="-2.59"/>
  </r>
  <r>
    <d v="2017-02-03T00:00:00"/>
    <x v="3"/>
    <x v="1"/>
    <x v="59"/>
    <x v="16"/>
    <x v="0"/>
    <x v="0"/>
    <s v="14-7/8 x 11 Blue Bar Computer Printout Paper"/>
    <n v="115.3"/>
    <n v="3"/>
    <n v="40.35"/>
  </r>
  <r>
    <d v="2017-02-03T00:00:00"/>
    <x v="3"/>
    <x v="1"/>
    <x v="476"/>
    <x v="1"/>
    <x v="0"/>
    <x v="0"/>
    <s v="Xerox 2"/>
    <n v="5.18"/>
    <n v="1"/>
    <n v="1.81"/>
  </r>
  <r>
    <d v="2017-02-03T00:00:00"/>
    <x v="3"/>
    <x v="1"/>
    <x v="476"/>
    <x v="1"/>
    <x v="0"/>
    <x v="0"/>
    <s v="Xerox 1893"/>
    <n v="65.58"/>
    <n v="2"/>
    <n v="23.77"/>
  </r>
  <r>
    <d v="2017-02-03T00:00:00"/>
    <x v="3"/>
    <x v="1"/>
    <x v="476"/>
    <x v="1"/>
    <x v="1"/>
    <x v="8"/>
    <s v="Eldon Cleatmat Chair Mats for Medium Pile Carpets"/>
    <n v="22.2"/>
    <n v="1"/>
    <n v="-26.09"/>
  </r>
  <r>
    <d v="2017-02-03T00:00:00"/>
    <x v="3"/>
    <x v="1"/>
    <x v="476"/>
    <x v="1"/>
    <x v="0"/>
    <x v="0"/>
    <s v="Xerox 189"/>
    <n v="419.4"/>
    <n v="5"/>
    <n v="146.79"/>
  </r>
  <r>
    <d v="2017-02-04T00:00:00"/>
    <x v="3"/>
    <x v="1"/>
    <x v="705"/>
    <x v="20"/>
    <x v="0"/>
    <x v="12"/>
    <s v="Belkin 6 Outlet Metallic Surge Strip"/>
    <n v="32.67"/>
    <n v="3"/>
    <n v="8.49"/>
  </r>
  <r>
    <d v="2017-02-05T00:00:00"/>
    <x v="3"/>
    <x v="1"/>
    <x v="92"/>
    <x v="0"/>
    <x v="0"/>
    <x v="3"/>
    <s v="Ibico Hi-Tech Manual Binding System"/>
    <n v="243.99"/>
    <n v="4"/>
    <n v="-426.99"/>
  </r>
  <r>
    <d v="2017-02-05T00:00:00"/>
    <x v="3"/>
    <x v="1"/>
    <x v="92"/>
    <x v="0"/>
    <x v="0"/>
    <x v="4"/>
    <s v="Staples in misc. colors"/>
    <n v="7.12"/>
    <n v="5"/>
    <n v="0.71"/>
  </r>
  <r>
    <d v="2017-02-05T00:00:00"/>
    <x v="3"/>
    <x v="1"/>
    <x v="452"/>
    <x v="3"/>
    <x v="0"/>
    <x v="12"/>
    <s v="Sanyo Counter Height Refrigerator with Crisper, 3.6 Cubic Foot, Stainless Steel/Black"/>
    <n v="1640.7"/>
    <n v="5"/>
    <n v="459.4"/>
  </r>
  <r>
    <d v="2017-02-05T00:00:00"/>
    <x v="3"/>
    <x v="1"/>
    <x v="452"/>
    <x v="3"/>
    <x v="2"/>
    <x v="6"/>
    <s v="Geemarc AmpliPOWER60"/>
    <n v="371.2"/>
    <n v="5"/>
    <n v="41.76"/>
  </r>
  <r>
    <d v="2017-02-06T00:00:00"/>
    <x v="3"/>
    <x v="1"/>
    <x v="20"/>
    <x v="6"/>
    <x v="1"/>
    <x v="11"/>
    <s v="Bush Andora Bookcase, Maple/Graphite Gray Finish"/>
    <n v="359.97"/>
    <n v="3"/>
    <n v="79.19"/>
  </r>
  <r>
    <d v="2017-02-06T00:00:00"/>
    <x v="3"/>
    <x v="1"/>
    <x v="741"/>
    <x v="20"/>
    <x v="1"/>
    <x v="11"/>
    <s v="Atlantic Metals Mobile 5-Shelf Bookcases, Custom Colors"/>
    <n v="240.78"/>
    <n v="1"/>
    <n v="30.1"/>
  </r>
  <r>
    <d v="2017-02-06T00:00:00"/>
    <x v="3"/>
    <x v="1"/>
    <x v="457"/>
    <x v="20"/>
    <x v="2"/>
    <x v="6"/>
    <s v="Grandstream GXP1160 VoIP phone"/>
    <n v="227.46"/>
    <n v="6"/>
    <n v="65.959999999999994"/>
  </r>
  <r>
    <d v="2017-02-06T00:00:00"/>
    <x v="3"/>
    <x v="1"/>
    <x v="457"/>
    <x v="20"/>
    <x v="0"/>
    <x v="3"/>
    <s v="Acco Recycled 2&quot; Capacity Laser Printer Hanging Data Binders"/>
    <n v="46.24"/>
    <n v="4"/>
    <n v="15.61"/>
  </r>
  <r>
    <d v="2017-02-06T00:00:00"/>
    <x v="3"/>
    <x v="1"/>
    <x v="659"/>
    <x v="3"/>
    <x v="0"/>
    <x v="0"/>
    <s v="Xerox 1947"/>
    <n v="29.9"/>
    <n v="5"/>
    <n v="13.46"/>
  </r>
  <r>
    <d v="2017-02-09T00:00:00"/>
    <x v="3"/>
    <x v="1"/>
    <x v="717"/>
    <x v="0"/>
    <x v="0"/>
    <x v="3"/>
    <s v="GBC ProClick 150 Presentation Binding System"/>
    <n v="252.78"/>
    <n v="4"/>
    <n v="-417.09"/>
  </r>
  <r>
    <d v="2017-02-09T00:00:00"/>
    <x v="3"/>
    <x v="1"/>
    <x v="717"/>
    <x v="0"/>
    <x v="2"/>
    <x v="9"/>
    <s v="Razer Kraken PRO Over Ear PC and Music Headset"/>
    <n v="127.98"/>
    <n v="2"/>
    <s v="16"/>
  </r>
  <r>
    <d v="2017-02-09T00:00:00"/>
    <x v="3"/>
    <x v="1"/>
    <x v="717"/>
    <x v="0"/>
    <x v="1"/>
    <x v="8"/>
    <s v="Stacking Trays by OIC"/>
    <n v="3.98"/>
    <n v="2"/>
    <n v="-2.69"/>
  </r>
  <r>
    <d v="2017-02-09T00:00:00"/>
    <x v="3"/>
    <x v="1"/>
    <x v="717"/>
    <x v="0"/>
    <x v="0"/>
    <x v="12"/>
    <s v="Belkin F9S820V06 8 Outlet Surge"/>
    <n v="12.99"/>
    <n v="2"/>
    <n v="-32.479999999999997"/>
  </r>
  <r>
    <d v="2017-02-09T00:00:00"/>
    <x v="3"/>
    <x v="1"/>
    <x v="44"/>
    <x v="3"/>
    <x v="1"/>
    <x v="8"/>
    <s v="Master Big Foot Doorstop, Beige"/>
    <n v="21.12"/>
    <n v="4"/>
    <n v="6.55"/>
  </r>
  <r>
    <d v="2017-02-09T00:00:00"/>
    <x v="3"/>
    <x v="1"/>
    <x v="242"/>
    <x v="3"/>
    <x v="0"/>
    <x v="2"/>
    <s v="Sensible Storage WireTech Storage Systems"/>
    <n v="354.9"/>
    <n v="5"/>
    <n v="17.75"/>
  </r>
  <r>
    <d v="2017-02-10T00:00:00"/>
    <x v="3"/>
    <x v="1"/>
    <x v="109"/>
    <x v="3"/>
    <x v="1"/>
    <x v="11"/>
    <s v="Bush Andora Bookcase, Maple/Graphite Gray Finish"/>
    <n v="203.98"/>
    <n v="2"/>
    <n v="16.8"/>
  </r>
  <r>
    <d v="2017-02-10T00:00:00"/>
    <x v="3"/>
    <x v="1"/>
    <x v="46"/>
    <x v="36"/>
    <x v="0"/>
    <x v="0"/>
    <s v="HP Office Recycled Paper (20Lb. and 87 Bright)"/>
    <n v="23.12"/>
    <n v="4"/>
    <n v="11.33"/>
  </r>
  <r>
    <d v="2017-02-11T00:00:00"/>
    <x v="3"/>
    <x v="1"/>
    <x v="197"/>
    <x v="3"/>
    <x v="0"/>
    <x v="3"/>
    <s v="Acco Pressboard Covers with Storage Hooks, 14 7/8&quot; x 11&quot;, Dark Blue"/>
    <n v="21.34"/>
    <n v="7"/>
    <n v="7.73"/>
  </r>
  <r>
    <d v="2017-02-11T00:00:00"/>
    <x v="3"/>
    <x v="1"/>
    <x v="568"/>
    <x v="22"/>
    <x v="1"/>
    <x v="5"/>
    <s v="Global Leather and Oak Executive Chair, Black"/>
    <n v="963.14"/>
    <n v="4"/>
    <n v="108.35"/>
  </r>
  <r>
    <d v="2017-02-11T00:00:00"/>
    <x v="3"/>
    <x v="1"/>
    <x v="568"/>
    <x v="22"/>
    <x v="2"/>
    <x v="6"/>
    <s v="Logitech B530 USB Headset - headset - Full size, Binaural"/>
    <n v="88.78"/>
    <n v="3"/>
    <n v="7.77"/>
  </r>
  <r>
    <d v="2017-02-11T00:00:00"/>
    <x v="3"/>
    <x v="1"/>
    <x v="351"/>
    <x v="20"/>
    <x v="0"/>
    <x v="1"/>
    <s v="Avery 473"/>
    <n v="20.7"/>
    <n v="2"/>
    <n v="9.94"/>
  </r>
  <r>
    <d v="2017-02-11T00:00:00"/>
    <x v="3"/>
    <x v="1"/>
    <x v="226"/>
    <x v="10"/>
    <x v="1"/>
    <x v="8"/>
    <s v="Deflect-o RollaMat Studded, Beveled Mat for Medium Pile Carpeting"/>
    <n v="147.57"/>
    <n v="2"/>
    <n v="-3.69"/>
  </r>
  <r>
    <d v="2017-02-13T00:00:00"/>
    <x v="3"/>
    <x v="1"/>
    <x v="681"/>
    <x v="22"/>
    <x v="0"/>
    <x v="4"/>
    <s v="Newell 311"/>
    <n v="6.63"/>
    <n v="3"/>
    <n v="1.79"/>
  </r>
  <r>
    <d v="2017-02-13T00:00:00"/>
    <x v="3"/>
    <x v="1"/>
    <x v="681"/>
    <x v="22"/>
    <x v="2"/>
    <x v="9"/>
    <s v="Razer Tiamat Over Ear 7.1 Surround Sound PC Gaming Headset"/>
    <n v="799.96"/>
    <n v="4"/>
    <n v="343.98"/>
  </r>
  <r>
    <d v="2017-02-13T00:00:00"/>
    <x v="3"/>
    <x v="1"/>
    <x v="681"/>
    <x v="22"/>
    <x v="1"/>
    <x v="8"/>
    <s v="Tenex Contemporary Contur Chairmats for Low and Medium Pile Carpet, Computer, 39&quot; x 49&quot;"/>
    <n v="107.53"/>
    <n v="1"/>
    <n v="21.51"/>
  </r>
  <r>
    <d v="2017-02-13T00:00:00"/>
    <x v="3"/>
    <x v="1"/>
    <x v="149"/>
    <x v="36"/>
    <x v="0"/>
    <x v="14"/>
    <s v="Acme Elite Stainless Steel Scissors"/>
    <n v="25.02"/>
    <n v="3"/>
    <n v="6.51"/>
  </r>
  <r>
    <d v="2017-02-13T00:00:00"/>
    <x v="3"/>
    <x v="1"/>
    <x v="149"/>
    <x v="36"/>
    <x v="0"/>
    <x v="4"/>
    <s v="Barrel Sharpener"/>
    <n v="10.71"/>
    <n v="3"/>
    <n v="2.78"/>
  </r>
  <r>
    <d v="2017-02-13T00:00:00"/>
    <x v="3"/>
    <x v="1"/>
    <x v="359"/>
    <x v="20"/>
    <x v="0"/>
    <x v="0"/>
    <s v="Xerox 1903"/>
    <n v="17.940000000000001"/>
    <n v="3"/>
    <n v="8.7899999999999991"/>
  </r>
  <r>
    <d v="2017-02-13T00:00:00"/>
    <x v="3"/>
    <x v="1"/>
    <x v="294"/>
    <x v="28"/>
    <x v="0"/>
    <x v="12"/>
    <s v="Holmes Replacement Filter for HEPA Air Cleaner, Medium Room"/>
    <n v="90.64"/>
    <n v="8"/>
    <n v="38.979999999999997"/>
  </r>
  <r>
    <d v="2017-02-16T00:00:00"/>
    <x v="3"/>
    <x v="1"/>
    <x v="321"/>
    <x v="20"/>
    <x v="0"/>
    <x v="0"/>
    <s v="Xerox 1912"/>
    <n v="37.94"/>
    <n v="2"/>
    <n v="18.21"/>
  </r>
  <r>
    <d v="2017-02-16T00:00:00"/>
    <x v="3"/>
    <x v="1"/>
    <x v="537"/>
    <x v="37"/>
    <x v="0"/>
    <x v="2"/>
    <s v="Fellowes Staxonsteel Drawer Files"/>
    <n v="579.51"/>
    <n v="3"/>
    <n v="81.13"/>
  </r>
  <r>
    <d v="2017-02-16T00:00:00"/>
    <x v="3"/>
    <x v="1"/>
    <x v="537"/>
    <x v="37"/>
    <x v="2"/>
    <x v="6"/>
    <s v="Belkin SportFit Armband For iPhone 5s/5c, Fuchsia"/>
    <n v="14.99"/>
    <n v="1"/>
    <n v="7.35"/>
  </r>
  <r>
    <d v="2017-02-16T00:00:00"/>
    <x v="3"/>
    <x v="1"/>
    <x v="55"/>
    <x v="1"/>
    <x v="0"/>
    <x v="7"/>
    <s v="Vinyl Coated Wire Paper Clips in Organizer Box, 800/Box"/>
    <n v="18.37"/>
    <n v="2"/>
    <n v="6.2"/>
  </r>
  <r>
    <d v="2017-02-16T00:00:00"/>
    <x v="3"/>
    <x v="1"/>
    <x v="55"/>
    <x v="1"/>
    <x v="1"/>
    <x v="5"/>
    <s v="Global Deluxe High-Back Manager's Chair"/>
    <n v="600.55999999999995"/>
    <n v="3"/>
    <n v="-8.58"/>
  </r>
  <r>
    <d v="2017-02-16T00:00:00"/>
    <x v="3"/>
    <x v="1"/>
    <x v="55"/>
    <x v="1"/>
    <x v="0"/>
    <x v="2"/>
    <s v="Tennsco Lockers, Gray"/>
    <n v="50.35"/>
    <n v="3"/>
    <n v="-8.18"/>
  </r>
  <r>
    <d v="2017-02-16T00:00:00"/>
    <x v="3"/>
    <x v="1"/>
    <x v="55"/>
    <x v="1"/>
    <x v="0"/>
    <x v="4"/>
    <s v="Newell 312"/>
    <n v="28.03"/>
    <n v="6"/>
    <n v="3.5"/>
  </r>
  <r>
    <d v="2017-02-16T00:00:00"/>
    <x v="3"/>
    <x v="1"/>
    <x v="55"/>
    <x v="1"/>
    <x v="1"/>
    <x v="8"/>
    <s v="Executive Impressions 13&quot; Clairmont Wall Clock"/>
    <n v="7.69"/>
    <n v="1"/>
    <n v="-3.65"/>
  </r>
  <r>
    <d v="2017-02-17T00:00:00"/>
    <x v="3"/>
    <x v="1"/>
    <x v="488"/>
    <x v="1"/>
    <x v="1"/>
    <x v="13"/>
    <s v="Chromcraft 48&quot; x 96&quot; Racetrack Double Pedestal Table"/>
    <n v="480.96"/>
    <n v="3"/>
    <n v="-269.33999999999997"/>
  </r>
  <r>
    <d v="2017-02-17T00:00:00"/>
    <x v="3"/>
    <x v="1"/>
    <x v="488"/>
    <x v="1"/>
    <x v="2"/>
    <x v="6"/>
    <s v="LG Exalt"/>
    <n v="124.79"/>
    <n v="1"/>
    <n v="10.92"/>
  </r>
  <r>
    <d v="2017-02-17T00:00:00"/>
    <x v="3"/>
    <x v="1"/>
    <x v="172"/>
    <x v="8"/>
    <x v="2"/>
    <x v="6"/>
    <s v="KLD Oscar II Style Snap-on Ultra Thin Side Flip Synthetic Leather Cover Case for HTC One HTC M7"/>
    <n v="29.16"/>
    <n v="3"/>
    <n v="8.4600000000000009"/>
  </r>
  <r>
    <d v="2017-02-17T00:00:00"/>
    <x v="3"/>
    <x v="1"/>
    <x v="292"/>
    <x v="23"/>
    <x v="0"/>
    <x v="0"/>
    <s v="Adams Telephone Message Book W/Dividers/Space For Phone Numbers, 5 1/4&quot;X8 1/2&quot;, 300/Messages"/>
    <n v="11.76"/>
    <n v="2"/>
    <n v="5.76"/>
  </r>
  <r>
    <d v="2017-02-17T00:00:00"/>
    <x v="3"/>
    <x v="1"/>
    <x v="292"/>
    <x v="23"/>
    <x v="0"/>
    <x v="2"/>
    <s v="Fellowes Bases and Tops For Staxonsteel/High-Stak Systems"/>
    <n v="166.45"/>
    <n v="5"/>
    <n v="39.950000000000003"/>
  </r>
  <r>
    <d v="2017-02-17T00:00:00"/>
    <x v="3"/>
    <x v="1"/>
    <x v="601"/>
    <x v="0"/>
    <x v="1"/>
    <x v="11"/>
    <s v="Sauder Mission Library with Doors, Fruitwood Finish"/>
    <n v="89.07"/>
    <n v="1"/>
    <n v="-17.03"/>
  </r>
  <r>
    <d v="2017-02-17T00:00:00"/>
    <x v="3"/>
    <x v="1"/>
    <x v="601"/>
    <x v="0"/>
    <x v="0"/>
    <x v="4"/>
    <s v="Dixon Ticonderoga Core-Lock Colored Pencils, 48-Color Set"/>
    <n v="175.44"/>
    <n v="6"/>
    <n v="52.63"/>
  </r>
  <r>
    <d v="2017-02-17T00:00:00"/>
    <x v="3"/>
    <x v="1"/>
    <x v="601"/>
    <x v="0"/>
    <x v="2"/>
    <x v="6"/>
    <s v="Jawbone MINI JAMBOX Wireless Bluetooth Speaker"/>
    <n v="438.34"/>
    <n v="4"/>
    <n v="-87.67"/>
  </r>
  <r>
    <d v="2017-02-17T00:00:00"/>
    <x v="3"/>
    <x v="1"/>
    <x v="79"/>
    <x v="10"/>
    <x v="1"/>
    <x v="13"/>
    <s v="SAFCO PlanMaster Boards, 60w x 37-1/2d, White Melamine"/>
    <n v="455.97"/>
    <n v="5"/>
    <n v="-106.39"/>
  </r>
  <r>
    <d v="2017-02-17T00:00:00"/>
    <x v="3"/>
    <x v="1"/>
    <x v="79"/>
    <x v="10"/>
    <x v="0"/>
    <x v="3"/>
    <s v="Acco Pressboard Covers with Storage Hooks, 14 7/8&quot; x 11&quot;, Executive Red"/>
    <n v="5.72"/>
    <n v="5"/>
    <n v="-4.76"/>
  </r>
  <r>
    <d v="2017-02-17T00:00:00"/>
    <x v="3"/>
    <x v="1"/>
    <x v="79"/>
    <x v="10"/>
    <x v="2"/>
    <x v="6"/>
    <s v="Vtech CS6719"/>
    <n v="57.59"/>
    <n v="1"/>
    <n v="-11.52"/>
  </r>
  <r>
    <d v="2017-02-17T00:00:00"/>
    <x v="3"/>
    <x v="1"/>
    <x v="79"/>
    <x v="10"/>
    <x v="1"/>
    <x v="8"/>
    <s v="Flat Face Poster Frame"/>
    <n v="30.14"/>
    <n v="2"/>
    <n v="8.2899999999999991"/>
  </r>
  <r>
    <d v="2017-02-17T00:00:00"/>
    <x v="3"/>
    <x v="1"/>
    <x v="79"/>
    <x v="10"/>
    <x v="1"/>
    <x v="5"/>
    <s v="Global Commerce Series Low-Back Swivel/Tilt Chairs"/>
    <n v="899.43"/>
    <n v="5"/>
    <n v="-12.85"/>
  </r>
  <r>
    <d v="2017-02-18T00:00:00"/>
    <x v="3"/>
    <x v="1"/>
    <x v="755"/>
    <x v="3"/>
    <x v="2"/>
    <x v="6"/>
    <s v="iHome FM Clock Radio with Lightning Dock"/>
    <n v="167.98"/>
    <n v="3"/>
    <n v="10.5"/>
  </r>
  <r>
    <d v="2017-02-18T00:00:00"/>
    <x v="3"/>
    <x v="1"/>
    <x v="755"/>
    <x v="3"/>
    <x v="2"/>
    <x v="9"/>
    <s v="Memorex Micro Travel Drive 32 GB"/>
    <n v="109.53"/>
    <n v="3"/>
    <n v="47.1"/>
  </r>
  <r>
    <d v="2017-02-18T00:00:00"/>
    <x v="3"/>
    <x v="1"/>
    <x v="755"/>
    <x v="3"/>
    <x v="0"/>
    <x v="1"/>
    <s v="Avery 493"/>
    <n v="9.82"/>
    <n v="2"/>
    <n v="4.8099999999999996"/>
  </r>
  <r>
    <d v="2017-02-19T00:00:00"/>
    <x v="3"/>
    <x v="1"/>
    <x v="62"/>
    <x v="4"/>
    <x v="0"/>
    <x v="12"/>
    <s v="Kensington 7 Outlet MasterPiece Power Center"/>
    <n v="1245.8599999999999"/>
    <n v="7"/>
    <n v="361.3"/>
  </r>
  <r>
    <d v="2017-02-19T00:00:00"/>
    <x v="3"/>
    <x v="1"/>
    <x v="297"/>
    <x v="22"/>
    <x v="0"/>
    <x v="7"/>
    <s v="Rubber Band Ball"/>
    <n v="11.22"/>
    <n v="3"/>
    <n v="0.22"/>
  </r>
  <r>
    <d v="2017-02-19T00:00:00"/>
    <x v="3"/>
    <x v="1"/>
    <x v="341"/>
    <x v="3"/>
    <x v="0"/>
    <x v="4"/>
    <s v="Newell 320"/>
    <n v="12.84"/>
    <n v="3"/>
    <n v="3.47"/>
  </r>
  <r>
    <d v="2017-02-19T00:00:00"/>
    <x v="3"/>
    <x v="1"/>
    <x v="341"/>
    <x v="3"/>
    <x v="1"/>
    <x v="8"/>
    <s v="Tensor Computer Mounted Lamp"/>
    <n v="44.67"/>
    <n v="3"/>
    <n v="12.06"/>
  </r>
  <r>
    <d v="2017-02-20T00:00:00"/>
    <x v="3"/>
    <x v="1"/>
    <x v="698"/>
    <x v="3"/>
    <x v="1"/>
    <x v="8"/>
    <s v="Executive Impressions 14&quot; Contract Wall Clock"/>
    <n v="22.23"/>
    <n v="1"/>
    <n v="7.34"/>
  </r>
  <r>
    <d v="2017-02-20T00:00:00"/>
    <x v="3"/>
    <x v="1"/>
    <x v="698"/>
    <x v="3"/>
    <x v="2"/>
    <x v="6"/>
    <s v="Logitech Mobile Speakerphone P710e - speaker phone"/>
    <n v="215.97"/>
    <n v="2"/>
    <n v="18.899999999999999"/>
  </r>
  <r>
    <d v="2017-02-20T00:00:00"/>
    <x v="3"/>
    <x v="1"/>
    <x v="425"/>
    <x v="39"/>
    <x v="0"/>
    <x v="4"/>
    <s v="Newell 351"/>
    <n v="6.56"/>
    <n v="2"/>
    <n v="1.9"/>
  </r>
  <r>
    <d v="2017-02-20T00:00:00"/>
    <x v="3"/>
    <x v="1"/>
    <x v="425"/>
    <x v="39"/>
    <x v="0"/>
    <x v="12"/>
    <s v="Disposable Triple-Filter Dust Bags"/>
    <n v="13.11"/>
    <n v="3"/>
    <n v="3.41"/>
  </r>
  <r>
    <d v="2017-02-20T00:00:00"/>
    <x v="3"/>
    <x v="1"/>
    <x v="244"/>
    <x v="26"/>
    <x v="0"/>
    <x v="7"/>
    <s v="Staples"/>
    <n v="9.43"/>
    <n v="3"/>
    <n v="3.07"/>
  </r>
  <r>
    <d v="2017-02-20T00:00:00"/>
    <x v="3"/>
    <x v="1"/>
    <x v="307"/>
    <x v="12"/>
    <x v="2"/>
    <x v="6"/>
    <s v="Toshiba IPT2010-SD IP Telephone"/>
    <n v="333.58"/>
    <n v="3"/>
    <n v="25.02"/>
  </r>
  <r>
    <d v="2017-02-20T00:00:00"/>
    <x v="3"/>
    <x v="1"/>
    <x v="307"/>
    <x v="12"/>
    <x v="2"/>
    <x v="9"/>
    <s v="Microsoft Wireless Mobile Mouse 4000"/>
    <n v="31.99"/>
    <n v="1"/>
    <n v="4.8"/>
  </r>
  <r>
    <d v="2017-02-20T00:00:00"/>
    <x v="3"/>
    <x v="1"/>
    <x v="307"/>
    <x v="12"/>
    <x v="0"/>
    <x v="2"/>
    <s v="Fellowes Bankers Box Stor/Drawer Steel Plus"/>
    <n v="51.17"/>
    <n v="2"/>
    <n v="-6.4"/>
  </r>
  <r>
    <d v="2017-02-20T00:00:00"/>
    <x v="3"/>
    <x v="1"/>
    <x v="307"/>
    <x v="12"/>
    <x v="0"/>
    <x v="10"/>
    <s v="Letter or Legal Size Expandable Poly String Tie Envelopes"/>
    <n v="10.64"/>
    <n v="5"/>
    <n v="3.86"/>
  </r>
  <r>
    <d v="2017-02-20T00:00:00"/>
    <x v="3"/>
    <x v="1"/>
    <x v="307"/>
    <x v="12"/>
    <x v="1"/>
    <x v="8"/>
    <s v="Howard Miller 13&quot; Diameter Pewter Finish Round Wall Clock"/>
    <n v="68.7"/>
    <n v="2"/>
    <n v="16.32"/>
  </r>
  <r>
    <d v="2017-02-20T00:00:00"/>
    <x v="3"/>
    <x v="1"/>
    <x v="307"/>
    <x v="12"/>
    <x v="1"/>
    <x v="13"/>
    <s v="KI Adjustable-Height Table"/>
    <n v="386.91"/>
    <n v="9"/>
    <n v="-185.72"/>
  </r>
  <r>
    <d v="2017-02-21T00:00:00"/>
    <x v="3"/>
    <x v="1"/>
    <x v="610"/>
    <x v="0"/>
    <x v="2"/>
    <x v="9"/>
    <s v="Microsoft Natural Keyboard Elite"/>
    <n v="47.9"/>
    <n v="1"/>
    <n v="-2.99"/>
  </r>
  <r>
    <d v="2017-02-23T00:00:00"/>
    <x v="3"/>
    <x v="1"/>
    <x v="584"/>
    <x v="3"/>
    <x v="0"/>
    <x v="0"/>
    <s v="Ampad Phone Message Book, Recycled, 400 Message Capacity, 5 ¾ x 11"/>
    <n v="37.44"/>
    <n v="6"/>
    <n v="16.850000000000001"/>
  </r>
  <r>
    <d v="2017-02-23T00:00:00"/>
    <x v="3"/>
    <x v="1"/>
    <x v="689"/>
    <x v="22"/>
    <x v="0"/>
    <x v="7"/>
    <s v="Alliance Rubber Bands"/>
    <n v="8.4"/>
    <n v="5"/>
    <n v="0.34"/>
  </r>
  <r>
    <d v="2017-02-23T00:00:00"/>
    <x v="3"/>
    <x v="1"/>
    <x v="689"/>
    <x v="22"/>
    <x v="2"/>
    <x v="6"/>
    <s v="invisibleSHIELD by ZAGG Smudge-Free Screen Protector"/>
    <n v="71.959999999999994"/>
    <n v="5"/>
    <n v="25.19"/>
  </r>
  <r>
    <d v="2017-02-24T00:00:00"/>
    <x v="3"/>
    <x v="1"/>
    <x v="710"/>
    <x v="2"/>
    <x v="0"/>
    <x v="3"/>
    <s v="ACCOHIDE 3-Ring Binder, Blue, 1&quot;"/>
    <n v="4.96"/>
    <n v="4"/>
    <n v="-3.8"/>
  </r>
  <r>
    <d v="2017-02-24T00:00:00"/>
    <x v="3"/>
    <x v="1"/>
    <x v="442"/>
    <x v="2"/>
    <x v="0"/>
    <x v="0"/>
    <s v="Xerox 1988"/>
    <n v="123.92"/>
    <n v="5"/>
    <n v="38.729999999999997"/>
  </r>
  <r>
    <d v="2017-02-24T00:00:00"/>
    <x v="3"/>
    <x v="1"/>
    <x v="442"/>
    <x v="2"/>
    <x v="2"/>
    <x v="9"/>
    <s v="Plantronics CS510 - Over-the-Head monaural Wireless Headset System"/>
    <n v="1319.8"/>
    <n v="5"/>
    <n v="214.47"/>
  </r>
  <r>
    <d v="2017-02-25T00:00:00"/>
    <x v="3"/>
    <x v="1"/>
    <x v="289"/>
    <x v="1"/>
    <x v="0"/>
    <x v="3"/>
    <s v="Avery Hidden Tab Dividers for Binding Systems"/>
    <n v="1.79"/>
    <n v="3"/>
    <n v="-3.04"/>
  </r>
  <r>
    <d v="2017-02-25T00:00:00"/>
    <x v="3"/>
    <x v="1"/>
    <x v="308"/>
    <x v="25"/>
    <x v="1"/>
    <x v="5"/>
    <s v="Global High-Back Leather Tilter, Burgundy"/>
    <n v="196.78"/>
    <n v="2"/>
    <n v="-22.14"/>
  </r>
  <r>
    <d v="2017-02-25T00:00:00"/>
    <x v="3"/>
    <x v="1"/>
    <x v="308"/>
    <x v="25"/>
    <x v="1"/>
    <x v="11"/>
    <s v="Bush Westfield Collection Bookcases, Medium Cherry Finish"/>
    <n v="231.92"/>
    <n v="5"/>
    <n v="5.8"/>
  </r>
  <r>
    <d v="2017-02-26T00:00:00"/>
    <x v="3"/>
    <x v="1"/>
    <x v="214"/>
    <x v="3"/>
    <x v="0"/>
    <x v="12"/>
    <s v="Kensington 6 Outlet Guardian Standard Surge Protector"/>
    <n v="81.92"/>
    <n v="4"/>
    <n v="22.12"/>
  </r>
  <r>
    <d v="2017-02-26T00:00:00"/>
    <x v="3"/>
    <x v="1"/>
    <x v="214"/>
    <x v="3"/>
    <x v="2"/>
    <x v="6"/>
    <s v="Toshiba IPT2010-SD IP Telephone"/>
    <n v="889.54"/>
    <n v="8"/>
    <n v="66.72"/>
  </r>
  <r>
    <d v="2017-02-26T00:00:00"/>
    <x v="3"/>
    <x v="1"/>
    <x v="214"/>
    <x v="3"/>
    <x v="1"/>
    <x v="5"/>
    <s v="GuestStacker Chair with Chrome Finish Legs"/>
    <n v="892.22"/>
    <n v="3"/>
    <n v="89.22"/>
  </r>
  <r>
    <d v="2017-02-26T00:00:00"/>
    <x v="3"/>
    <x v="1"/>
    <x v="214"/>
    <x v="3"/>
    <x v="0"/>
    <x v="0"/>
    <s v="Xerox 1908"/>
    <n v="223.92"/>
    <n v="4"/>
    <n v="109.72"/>
  </r>
  <r>
    <d v="2017-02-26T00:00:00"/>
    <x v="3"/>
    <x v="1"/>
    <x v="214"/>
    <x v="3"/>
    <x v="0"/>
    <x v="0"/>
    <s v="Xerox 1924"/>
    <n v="23.12"/>
    <n v="4"/>
    <n v="11.33"/>
  </r>
  <r>
    <d v="2017-02-26T00:00:00"/>
    <x v="3"/>
    <x v="1"/>
    <x v="383"/>
    <x v="3"/>
    <x v="0"/>
    <x v="12"/>
    <s v="Tripp Lite TLP810NET Broadband Surge for Modem/Fax"/>
    <n v="356.79"/>
    <n v="7"/>
    <n v="99.9"/>
  </r>
  <r>
    <d v="2017-02-26T00:00:00"/>
    <x v="3"/>
    <x v="1"/>
    <x v="56"/>
    <x v="3"/>
    <x v="1"/>
    <x v="8"/>
    <s v="Tenex B1-RE Series Chair Mats for Low Pile Carpets"/>
    <n v="91.96"/>
    <n v="2"/>
    <n v="15.63"/>
  </r>
  <r>
    <d v="2017-02-26T00:00:00"/>
    <x v="3"/>
    <x v="1"/>
    <x v="56"/>
    <x v="3"/>
    <x v="2"/>
    <x v="6"/>
    <s v="Aastra 57i VoIP phone"/>
    <n v="258.58"/>
    <n v="2"/>
    <n v="19.39"/>
  </r>
  <r>
    <d v="2017-02-26T00:00:00"/>
    <x v="3"/>
    <x v="1"/>
    <x v="56"/>
    <x v="3"/>
    <x v="0"/>
    <x v="0"/>
    <s v="It's Hot Message Books with Stickers, 2 3/4&quot; x 5&quot;"/>
    <n v="29.6"/>
    <n v="4"/>
    <n v="13.32"/>
  </r>
  <r>
    <d v="2017-02-28T00:00:00"/>
    <x v="3"/>
    <x v="1"/>
    <x v="257"/>
    <x v="37"/>
    <x v="0"/>
    <x v="3"/>
    <s v="Pressboard Hanging Data Binders for Unburst Sheets"/>
    <n v="9.84"/>
    <n v="2"/>
    <n v="4.72"/>
  </r>
  <r>
    <d v="2017-02-28T00:00:00"/>
    <x v="3"/>
    <x v="1"/>
    <x v="257"/>
    <x v="37"/>
    <x v="0"/>
    <x v="0"/>
    <s v="Southworth 100% Résumé Paper, 24lb."/>
    <n v="7.78"/>
    <n v="1"/>
    <n v="3.5"/>
  </r>
  <r>
    <d v="2017-03-02T00:00:00"/>
    <x v="3"/>
    <x v="2"/>
    <x v="660"/>
    <x v="0"/>
    <x v="0"/>
    <x v="14"/>
    <s v="Staple remover"/>
    <n v="6.98"/>
    <n v="4"/>
    <n v="-1.4"/>
  </r>
  <r>
    <d v="2017-03-02T00:00:00"/>
    <x v="3"/>
    <x v="2"/>
    <x v="660"/>
    <x v="0"/>
    <x v="0"/>
    <x v="3"/>
    <s v="Wilson Jones Leather-Like Binders with DublLock Round Rings"/>
    <n v="12.22"/>
    <n v="7"/>
    <n v="-20.170000000000002"/>
  </r>
  <r>
    <d v="2017-03-02T00:00:00"/>
    <x v="3"/>
    <x v="2"/>
    <x v="706"/>
    <x v="3"/>
    <x v="2"/>
    <x v="6"/>
    <s v="Panasonic KX TS3282B Corded phone"/>
    <n v="196.78"/>
    <n v="3"/>
    <n v="14.76"/>
  </r>
  <r>
    <d v="2017-03-02T00:00:00"/>
    <x v="3"/>
    <x v="2"/>
    <x v="706"/>
    <x v="3"/>
    <x v="2"/>
    <x v="9"/>
    <s v="Logitech G13 Programmable Gameboard with LCD Display"/>
    <n v="479.94"/>
    <n v="6"/>
    <n v="52.79"/>
  </r>
  <r>
    <d v="2017-03-02T00:00:00"/>
    <x v="3"/>
    <x v="2"/>
    <x v="159"/>
    <x v="7"/>
    <x v="0"/>
    <x v="4"/>
    <s v="Newell 34"/>
    <n v="59.52"/>
    <n v="3"/>
    <n v="15.48"/>
  </r>
  <r>
    <d v="2017-03-02T00:00:00"/>
    <x v="3"/>
    <x v="2"/>
    <x v="159"/>
    <x v="7"/>
    <x v="0"/>
    <x v="10"/>
    <s v="Staple envelope"/>
    <n v="57.96"/>
    <n v="7"/>
    <n v="27.24"/>
  </r>
  <r>
    <d v="2017-03-02T00:00:00"/>
    <x v="3"/>
    <x v="2"/>
    <x v="159"/>
    <x v="7"/>
    <x v="1"/>
    <x v="11"/>
    <s v="Bush Cubix Collection Bookcases, Fully Assembled"/>
    <n v="441.96"/>
    <n v="2"/>
    <n v="101.65"/>
  </r>
  <r>
    <d v="2017-03-02T00:00:00"/>
    <x v="3"/>
    <x v="2"/>
    <x v="159"/>
    <x v="7"/>
    <x v="0"/>
    <x v="0"/>
    <s v="Easy-staple paper"/>
    <n v="68.040000000000006"/>
    <n v="6"/>
    <n v="33.340000000000003"/>
  </r>
  <r>
    <d v="2017-03-02T00:00:00"/>
    <x v="3"/>
    <x v="2"/>
    <x v="409"/>
    <x v="10"/>
    <x v="0"/>
    <x v="3"/>
    <s v="GBC VeloBind Cover Sets"/>
    <n v="18.53"/>
    <n v="4"/>
    <n v="-12.35"/>
  </r>
  <r>
    <d v="2017-03-02T00:00:00"/>
    <x v="3"/>
    <x v="2"/>
    <x v="687"/>
    <x v="3"/>
    <x v="0"/>
    <x v="3"/>
    <s v="Catalog Binders with Expanding Posts"/>
    <n v="107.65"/>
    <n v="2"/>
    <n v="33.64"/>
  </r>
  <r>
    <d v="2017-03-02T00:00:00"/>
    <x v="3"/>
    <x v="2"/>
    <x v="138"/>
    <x v="0"/>
    <x v="0"/>
    <x v="3"/>
    <s v="Acco Suede Grain Vinyl Round Ring Binder"/>
    <n v="0.56000000000000005"/>
    <n v="1"/>
    <n v="-0.95"/>
  </r>
  <r>
    <d v="2017-03-03T00:00:00"/>
    <x v="3"/>
    <x v="2"/>
    <x v="760"/>
    <x v="5"/>
    <x v="0"/>
    <x v="12"/>
    <s v="Acco 6 Outlet Guardian Premium Surge Suppressor"/>
    <n v="72.8"/>
    <n v="5"/>
    <n v="19.66"/>
  </r>
  <r>
    <d v="2017-03-03T00:00:00"/>
    <x v="3"/>
    <x v="2"/>
    <x v="238"/>
    <x v="0"/>
    <x v="0"/>
    <x v="0"/>
    <s v="Important Message Pads, 50 4-1/4 x 5-1/2 Forms per Pad"/>
    <n v="26.88"/>
    <n v="8"/>
    <n v="9.74"/>
  </r>
  <r>
    <d v="2017-03-03T00:00:00"/>
    <x v="3"/>
    <x v="2"/>
    <x v="287"/>
    <x v="14"/>
    <x v="1"/>
    <x v="5"/>
    <s v="Global Ergonomic Managers Chair"/>
    <n v="180.98"/>
    <n v="1"/>
    <n v="47.05"/>
  </r>
  <r>
    <d v="2017-03-03T00:00:00"/>
    <x v="3"/>
    <x v="2"/>
    <x v="287"/>
    <x v="14"/>
    <x v="2"/>
    <x v="9"/>
    <s v="Logitech Wireless Marathon Mouse M705"/>
    <n v="99.98"/>
    <n v="2"/>
    <n v="42.99"/>
  </r>
  <r>
    <d v="2017-03-03T00:00:00"/>
    <x v="3"/>
    <x v="2"/>
    <x v="28"/>
    <x v="3"/>
    <x v="2"/>
    <x v="9"/>
    <s v="Imation Bio 2GB USB Flash Drive Imation Corp"/>
    <n v="1049.44"/>
    <n v="8"/>
    <n v="440.76"/>
  </r>
  <r>
    <d v="2017-03-03T00:00:00"/>
    <x v="3"/>
    <x v="2"/>
    <x v="28"/>
    <x v="3"/>
    <x v="1"/>
    <x v="5"/>
    <s v="Novimex Turbo Task Chair"/>
    <n v="170.35"/>
    <n v="3"/>
    <n v="-17.04"/>
  </r>
  <r>
    <d v="2017-03-03T00:00:00"/>
    <x v="3"/>
    <x v="2"/>
    <x v="478"/>
    <x v="3"/>
    <x v="1"/>
    <x v="13"/>
    <s v="Lesro Sheffield Collection Coffee Table, End Table, Center Table, Corner Table"/>
    <n v="399.67"/>
    <n v="7"/>
    <n v="-14.99"/>
  </r>
  <r>
    <d v="2017-03-04T00:00:00"/>
    <x v="3"/>
    <x v="2"/>
    <x v="569"/>
    <x v="3"/>
    <x v="0"/>
    <x v="4"/>
    <s v="American Pencil"/>
    <n v="9.32"/>
    <n v="4"/>
    <n v="2.7"/>
  </r>
  <r>
    <d v="2017-03-04T00:00:00"/>
    <x v="3"/>
    <x v="2"/>
    <x v="569"/>
    <x v="3"/>
    <x v="0"/>
    <x v="10"/>
    <s v="White Envelopes, White Envelopes with Clear Poly Window"/>
    <n v="15.25"/>
    <n v="1"/>
    <n v="7.02"/>
  </r>
  <r>
    <d v="2017-03-04T00:00:00"/>
    <x v="3"/>
    <x v="2"/>
    <x v="0"/>
    <x v="0"/>
    <x v="0"/>
    <x v="0"/>
    <s v="Xerox 1934"/>
    <n v="89.57"/>
    <n v="2"/>
    <n v="32.47"/>
  </r>
  <r>
    <d v="2017-03-04T00:00:00"/>
    <x v="3"/>
    <x v="2"/>
    <x v="722"/>
    <x v="0"/>
    <x v="1"/>
    <x v="8"/>
    <s v="Howard Miller 13-3/4&quot; Diameter Brushed Chrome Round Wall Clock"/>
    <n v="103.5"/>
    <n v="5"/>
    <n v="-77.63"/>
  </r>
  <r>
    <d v="2017-03-04T00:00:00"/>
    <x v="3"/>
    <x v="2"/>
    <x v="722"/>
    <x v="0"/>
    <x v="0"/>
    <x v="1"/>
    <s v="Avery 497"/>
    <n v="2.46"/>
    <n v="1"/>
    <n v="0.86"/>
  </r>
  <r>
    <d v="2017-03-04T00:00:00"/>
    <x v="3"/>
    <x v="2"/>
    <x v="722"/>
    <x v="0"/>
    <x v="0"/>
    <x v="2"/>
    <s v="Crate-A-Files"/>
    <n v="8.7200000000000006"/>
    <n v="1"/>
    <n v="0.65"/>
  </r>
  <r>
    <d v="2017-03-05T00:00:00"/>
    <x v="3"/>
    <x v="2"/>
    <x v="500"/>
    <x v="21"/>
    <x v="0"/>
    <x v="1"/>
    <s v="Avery 515"/>
    <n v="25.06"/>
    <n v="2"/>
    <n v="11.78"/>
  </r>
  <r>
    <d v="2017-03-05T00:00:00"/>
    <x v="3"/>
    <x v="2"/>
    <x v="427"/>
    <x v="28"/>
    <x v="0"/>
    <x v="7"/>
    <s v="Advantus Map Pennant Flags and Round Head Tacks"/>
    <n v="7.9"/>
    <n v="2"/>
    <n v="2.5299999999999998"/>
  </r>
  <r>
    <d v="2017-03-05T00:00:00"/>
    <x v="3"/>
    <x v="2"/>
    <x v="427"/>
    <x v="28"/>
    <x v="0"/>
    <x v="2"/>
    <s v="Recycled Steel Personal File for Standard File Folders"/>
    <n v="221.16"/>
    <n v="4"/>
    <n v="57.5"/>
  </r>
  <r>
    <d v="2017-03-05T00:00:00"/>
    <x v="3"/>
    <x v="2"/>
    <x v="427"/>
    <x v="28"/>
    <x v="0"/>
    <x v="3"/>
    <s v="GBC ProClick Punch Binding System"/>
    <n v="127.96"/>
    <n v="2"/>
    <n v="62.7"/>
  </r>
  <r>
    <d v="2017-03-05T00:00:00"/>
    <x v="3"/>
    <x v="2"/>
    <x v="427"/>
    <x v="28"/>
    <x v="0"/>
    <x v="3"/>
    <s v="Avery Hole Reinforcements"/>
    <n v="18.690000000000001"/>
    <n v="3"/>
    <n v="9.16"/>
  </r>
  <r>
    <d v="2017-03-05T00:00:00"/>
    <x v="3"/>
    <x v="2"/>
    <x v="595"/>
    <x v="29"/>
    <x v="0"/>
    <x v="10"/>
    <s v="Laser &amp; Ink Jet Business Envelopes"/>
    <n v="42.68"/>
    <n v="4"/>
    <n v="19.63"/>
  </r>
  <r>
    <d v="2017-03-05T00:00:00"/>
    <x v="3"/>
    <x v="2"/>
    <x v="595"/>
    <x v="29"/>
    <x v="2"/>
    <x v="9"/>
    <s v="Logitech G700s Rechargeable Gaming Mouse"/>
    <n v="299.97000000000003"/>
    <n v="3"/>
    <n v="125.99"/>
  </r>
  <r>
    <d v="2017-03-05T00:00:00"/>
    <x v="3"/>
    <x v="2"/>
    <x v="595"/>
    <x v="29"/>
    <x v="0"/>
    <x v="12"/>
    <s v="Kensington 7 Outlet MasterPiece HOMEOFFICE Power Control Center"/>
    <n v="262.24"/>
    <n v="2"/>
    <n v="78.67"/>
  </r>
  <r>
    <d v="2017-03-05T00:00:00"/>
    <x v="3"/>
    <x v="2"/>
    <x v="595"/>
    <x v="29"/>
    <x v="0"/>
    <x v="3"/>
    <s v="Ibico Recycled Linen-Style Covers"/>
    <n v="234.36"/>
    <n v="6"/>
    <n v="112.49"/>
  </r>
  <r>
    <d v="2017-03-06T00:00:00"/>
    <x v="3"/>
    <x v="2"/>
    <x v="782"/>
    <x v="20"/>
    <x v="0"/>
    <x v="0"/>
    <s v="Xerox 1883"/>
    <n v="26.38"/>
    <n v="1"/>
    <n v="12.13"/>
  </r>
  <r>
    <d v="2017-03-06T00:00:00"/>
    <x v="3"/>
    <x v="2"/>
    <x v="782"/>
    <x v="20"/>
    <x v="1"/>
    <x v="8"/>
    <s v="Westinghouse Floor Lamp with Metal Mesh Shade, Black"/>
    <n v="71.97"/>
    <n v="3"/>
    <n v="16.55"/>
  </r>
  <r>
    <d v="2017-03-06T00:00:00"/>
    <x v="3"/>
    <x v="2"/>
    <x v="151"/>
    <x v="3"/>
    <x v="0"/>
    <x v="3"/>
    <s v="Economy Binders"/>
    <n v="14.98"/>
    <n v="9"/>
    <n v="5.43"/>
  </r>
  <r>
    <d v="2017-03-06T00:00:00"/>
    <x v="3"/>
    <x v="2"/>
    <x v="562"/>
    <x v="3"/>
    <x v="0"/>
    <x v="2"/>
    <s v="File Shuttle II and Handi-File, Black"/>
    <n v="67.78"/>
    <n v="2"/>
    <n v="16.95"/>
  </r>
  <r>
    <d v="2017-03-06T00:00:00"/>
    <x v="3"/>
    <x v="2"/>
    <x v="658"/>
    <x v="3"/>
    <x v="0"/>
    <x v="4"/>
    <s v="Fluorescent Highlighters by Dixon"/>
    <n v="23.88"/>
    <n v="6"/>
    <n v="8.1199999999999992"/>
  </r>
  <r>
    <d v="2017-03-06T00:00:00"/>
    <x v="3"/>
    <x v="2"/>
    <x v="658"/>
    <x v="3"/>
    <x v="0"/>
    <x v="1"/>
    <s v="Avery 49"/>
    <n v="11.52"/>
    <n v="4"/>
    <n v="5.64"/>
  </r>
  <r>
    <d v="2017-03-06T00:00:00"/>
    <x v="3"/>
    <x v="2"/>
    <x v="658"/>
    <x v="3"/>
    <x v="0"/>
    <x v="0"/>
    <s v="Xerox 1893"/>
    <n v="286.93"/>
    <n v="7"/>
    <n v="140.6"/>
  </r>
  <r>
    <d v="2017-03-06T00:00:00"/>
    <x v="3"/>
    <x v="2"/>
    <x v="658"/>
    <x v="3"/>
    <x v="2"/>
    <x v="6"/>
    <s v="Digium D40 VoIP phone"/>
    <n v="206.38"/>
    <n v="2"/>
    <n v="23.22"/>
  </r>
  <r>
    <d v="2017-03-06T00:00:00"/>
    <x v="3"/>
    <x v="2"/>
    <x v="738"/>
    <x v="0"/>
    <x v="0"/>
    <x v="1"/>
    <s v="Avery 511"/>
    <n v="4.93"/>
    <n v="2"/>
    <n v="1.72"/>
  </r>
  <r>
    <d v="2017-03-06T00:00:00"/>
    <x v="3"/>
    <x v="2"/>
    <x v="738"/>
    <x v="0"/>
    <x v="0"/>
    <x v="4"/>
    <s v="Newell 345"/>
    <n v="63.49"/>
    <n v="4"/>
    <n v="4.76"/>
  </r>
  <r>
    <d v="2017-03-07T00:00:00"/>
    <x v="3"/>
    <x v="2"/>
    <x v="588"/>
    <x v="36"/>
    <x v="2"/>
    <x v="9"/>
    <s v="Logitech Desktop MK120 Mouse and keyboard Combo"/>
    <n v="49.08"/>
    <n v="3"/>
    <n v="4.91"/>
  </r>
  <r>
    <d v="2017-03-07T00:00:00"/>
    <x v="3"/>
    <x v="2"/>
    <x v="489"/>
    <x v="20"/>
    <x v="0"/>
    <x v="3"/>
    <s v="3M Organizer Strips"/>
    <n v="25.92"/>
    <n v="6"/>
    <n v="9.07"/>
  </r>
  <r>
    <d v="2017-03-07T00:00:00"/>
    <x v="3"/>
    <x v="2"/>
    <x v="489"/>
    <x v="20"/>
    <x v="0"/>
    <x v="1"/>
    <s v="Avery 4027 File Folder Labels for Dot Matrix Printers, 5000 Labels per Box, White"/>
    <n v="91.59"/>
    <n v="3"/>
    <n v="42.13"/>
  </r>
  <r>
    <d v="2017-03-08T00:00:00"/>
    <x v="3"/>
    <x v="2"/>
    <x v="668"/>
    <x v="4"/>
    <x v="0"/>
    <x v="12"/>
    <s v="Belkin 8 Outlet SurgeMaster II Gold Surge Protector with Phone Protection"/>
    <n v="647.84"/>
    <n v="8"/>
    <n v="168.44"/>
  </r>
  <r>
    <d v="2017-03-08T00:00:00"/>
    <x v="3"/>
    <x v="2"/>
    <x v="668"/>
    <x v="4"/>
    <x v="0"/>
    <x v="1"/>
    <s v="Avery Address/Shipping Labels for Typewriters, 4&quot; x 2&quot;"/>
    <n v="20.7"/>
    <n v="2"/>
    <n v="9.94"/>
  </r>
  <r>
    <d v="2017-03-08T00:00:00"/>
    <x v="3"/>
    <x v="2"/>
    <x v="545"/>
    <x v="3"/>
    <x v="0"/>
    <x v="3"/>
    <s v="Green Canvas Binder for 8-1/2&quot; x 14&quot; Sheets"/>
    <n v="171.2"/>
    <n v="5"/>
    <n v="64.2"/>
  </r>
  <r>
    <d v="2017-03-08T00:00:00"/>
    <x v="3"/>
    <x v="2"/>
    <x v="545"/>
    <x v="3"/>
    <x v="0"/>
    <x v="4"/>
    <s v="Newell 323"/>
    <n v="3.36"/>
    <n v="2"/>
    <n v="0.87"/>
  </r>
  <r>
    <d v="2017-03-09T00:00:00"/>
    <x v="3"/>
    <x v="2"/>
    <x v="754"/>
    <x v="3"/>
    <x v="2"/>
    <x v="9"/>
    <s v="Logitech Wireless Headset h800"/>
    <n v="199.98"/>
    <n v="2"/>
    <n v="69.989999999999995"/>
  </r>
  <r>
    <d v="2017-03-09T00:00:00"/>
    <x v="3"/>
    <x v="2"/>
    <x v="366"/>
    <x v="3"/>
    <x v="2"/>
    <x v="16"/>
    <s v="Hewlett Packard 310 Color Digital Copier"/>
    <n v="479.98"/>
    <n v="2"/>
    <s v="60"/>
  </r>
  <r>
    <d v="2017-03-09T00:00:00"/>
    <x v="3"/>
    <x v="2"/>
    <x v="366"/>
    <x v="3"/>
    <x v="0"/>
    <x v="3"/>
    <s v="DXL Angle-View Binders with Locking Rings by Samsill"/>
    <n v="30.84"/>
    <n v="5"/>
    <n v="9.64"/>
  </r>
  <r>
    <d v="2017-03-10T00:00:00"/>
    <x v="3"/>
    <x v="2"/>
    <x v="772"/>
    <x v="2"/>
    <x v="0"/>
    <x v="4"/>
    <s v="Newell 337"/>
    <n v="5.25"/>
    <n v="2"/>
    <n v="0.59"/>
  </r>
  <r>
    <d v="2017-03-10T00:00:00"/>
    <x v="3"/>
    <x v="2"/>
    <x v="772"/>
    <x v="2"/>
    <x v="2"/>
    <x v="6"/>
    <s v="Cisco SPA525G2 IP Phone - Wireless"/>
    <n v="35.909999999999997"/>
    <n v="3"/>
    <n v="-8.3800000000000008"/>
  </r>
  <r>
    <d v="2017-03-10T00:00:00"/>
    <x v="3"/>
    <x v="2"/>
    <x v="772"/>
    <x v="2"/>
    <x v="1"/>
    <x v="8"/>
    <s v="Westinghouse Clip-On Gooseneck Lamps"/>
    <n v="6.7"/>
    <n v="1"/>
    <n v="0.5"/>
  </r>
  <r>
    <d v="2017-03-10T00:00:00"/>
    <x v="3"/>
    <x v="2"/>
    <x v="772"/>
    <x v="2"/>
    <x v="1"/>
    <x v="8"/>
    <s v="Howard Miller Distant Time Traveler Alarm Clock"/>
    <n v="43.87"/>
    <n v="2"/>
    <n v="11.52"/>
  </r>
  <r>
    <d v="2017-03-10T00:00:00"/>
    <x v="3"/>
    <x v="2"/>
    <x v="185"/>
    <x v="2"/>
    <x v="2"/>
    <x v="6"/>
    <s v="Nokia Lumia 521 (T-Mobile)"/>
    <n v="53.98"/>
    <n v="3"/>
    <n v="-10.8"/>
  </r>
  <r>
    <d v="2017-03-10T00:00:00"/>
    <x v="3"/>
    <x v="2"/>
    <x v="600"/>
    <x v="25"/>
    <x v="0"/>
    <x v="12"/>
    <s v="Euro Pro Shark Stick Mini Vacuum"/>
    <n v="48.78"/>
    <n v="1"/>
    <n v="3.66"/>
  </r>
  <r>
    <d v="2017-03-10T00:00:00"/>
    <x v="3"/>
    <x v="2"/>
    <x v="600"/>
    <x v="25"/>
    <x v="0"/>
    <x v="3"/>
    <s v="Heavy-Duty E-Z-D Binders"/>
    <n v="13.09"/>
    <n v="4"/>
    <n v="-10.039999999999999"/>
  </r>
  <r>
    <d v="2017-03-10T00:00:00"/>
    <x v="3"/>
    <x v="2"/>
    <x v="507"/>
    <x v="3"/>
    <x v="2"/>
    <x v="9"/>
    <s v="Maxell LTO Ultrium - 800 GB"/>
    <n v="111.96"/>
    <n v="4"/>
    <n v="21.27"/>
  </r>
  <r>
    <d v="2017-03-10T00:00:00"/>
    <x v="3"/>
    <x v="2"/>
    <x v="496"/>
    <x v="0"/>
    <x v="1"/>
    <x v="13"/>
    <s v="Bevis Traditional Conference Table Top, Plinth Base"/>
    <n v="933.41"/>
    <n v="4"/>
    <n v="-173.35"/>
  </r>
  <r>
    <d v="2017-03-11T00:00:00"/>
    <x v="3"/>
    <x v="2"/>
    <x v="655"/>
    <x v="14"/>
    <x v="0"/>
    <x v="3"/>
    <s v="GBC DocuBind TL200 Manual Binding Machine"/>
    <n v="895.92"/>
    <n v="4"/>
    <n v="421.08"/>
  </r>
  <r>
    <d v="2017-03-11T00:00:00"/>
    <x v="3"/>
    <x v="2"/>
    <x v="167"/>
    <x v="2"/>
    <x v="2"/>
    <x v="6"/>
    <s v="Nortel Meridian M5316 Digital phone"/>
    <n v="776.85"/>
    <n v="5"/>
    <n v="-181.27"/>
  </r>
  <r>
    <d v="2017-03-11T00:00:00"/>
    <x v="3"/>
    <x v="2"/>
    <x v="167"/>
    <x v="2"/>
    <x v="0"/>
    <x v="3"/>
    <s v="Avery Trapezoid Ring Binder, 3&quot; Capacity, Black, 1040 sheets"/>
    <n v="12.29"/>
    <n v="1"/>
    <n v="-8.61"/>
  </r>
  <r>
    <d v="2017-03-11T00:00:00"/>
    <x v="3"/>
    <x v="2"/>
    <x v="167"/>
    <x v="2"/>
    <x v="1"/>
    <x v="13"/>
    <s v="KI Adjustable-Height Table"/>
    <n v="154.76"/>
    <n v="3"/>
    <n v="-46.43"/>
  </r>
  <r>
    <d v="2017-03-11T00:00:00"/>
    <x v="3"/>
    <x v="2"/>
    <x v="167"/>
    <x v="2"/>
    <x v="0"/>
    <x v="2"/>
    <s v="Desktop 3-Pocket Hot File"/>
    <n v="43.28"/>
    <n v="1"/>
    <n v="3.25"/>
  </r>
  <r>
    <d v="2017-03-11T00:00:00"/>
    <x v="3"/>
    <x v="2"/>
    <x v="298"/>
    <x v="32"/>
    <x v="2"/>
    <x v="9"/>
    <s v="Memorex Mini Travel Drive 16 GB USB 2.0 Flash Drive"/>
    <n v="63.88"/>
    <n v="4"/>
    <n v="24.91"/>
  </r>
  <r>
    <d v="2017-03-11T00:00:00"/>
    <x v="3"/>
    <x v="2"/>
    <x v="298"/>
    <x v="32"/>
    <x v="1"/>
    <x v="8"/>
    <s v="Executive Impressions 16-1/2&quot; Circular Wall Clock"/>
    <n v="26.72"/>
    <n v="1"/>
    <n v="11.76"/>
  </r>
  <r>
    <d v="2017-03-12T00:00:00"/>
    <x v="3"/>
    <x v="2"/>
    <x v="127"/>
    <x v="32"/>
    <x v="2"/>
    <x v="6"/>
    <s v="PowerGen Dual USB Car Charger"/>
    <n v="69.930000000000007"/>
    <n v="7"/>
    <n v="32.17"/>
  </r>
  <r>
    <d v="2017-03-12T00:00:00"/>
    <x v="3"/>
    <x v="2"/>
    <x v="544"/>
    <x v="3"/>
    <x v="0"/>
    <x v="2"/>
    <s v="Carina Double Wide Media Storage Towers in Natural &amp; Black"/>
    <n v="242.94"/>
    <n v="3"/>
    <n v="9.7200000000000006"/>
  </r>
  <r>
    <d v="2017-03-12T00:00:00"/>
    <x v="3"/>
    <x v="2"/>
    <x v="41"/>
    <x v="13"/>
    <x v="0"/>
    <x v="3"/>
    <s v="Avery Non-Stick Binders"/>
    <n v="40.409999999999997"/>
    <n v="9"/>
    <n v="18.59"/>
  </r>
  <r>
    <d v="2017-03-13T00:00:00"/>
    <x v="3"/>
    <x v="2"/>
    <x v="432"/>
    <x v="3"/>
    <x v="0"/>
    <x v="0"/>
    <s v="Multicolor Computer Printout Paper"/>
    <n v="314.55"/>
    <n v="3"/>
    <n v="150.97999999999999"/>
  </r>
  <r>
    <d v="2017-03-13T00:00:00"/>
    <x v="3"/>
    <x v="2"/>
    <x v="499"/>
    <x v="31"/>
    <x v="0"/>
    <x v="2"/>
    <s v="SimpliFile Personal File, Black Granite, 15w x 6-15/16d x 11-1/4h"/>
    <n v="90.8"/>
    <n v="8"/>
    <n v="25.42"/>
  </r>
  <r>
    <d v="2017-03-13T00:00:00"/>
    <x v="3"/>
    <x v="2"/>
    <x v="499"/>
    <x v="31"/>
    <x v="2"/>
    <x v="6"/>
    <s v="OtterBox Commuter Series Case - iPhone 5 &amp; 5s"/>
    <n v="140.74"/>
    <n v="8"/>
    <n v="49.26"/>
  </r>
  <r>
    <d v="2017-03-13T00:00:00"/>
    <x v="3"/>
    <x v="2"/>
    <x v="499"/>
    <x v="31"/>
    <x v="2"/>
    <x v="9"/>
    <s v="Logitech Wireless Headset H600 Over-The-Head Design"/>
    <n v="214.95"/>
    <n v="5"/>
    <n v="88.13"/>
  </r>
  <r>
    <d v="2017-03-13T00:00:00"/>
    <x v="3"/>
    <x v="2"/>
    <x v="499"/>
    <x v="31"/>
    <x v="0"/>
    <x v="0"/>
    <s v="Xerox 230"/>
    <n v="45.36"/>
    <n v="7"/>
    <n v="21.77"/>
  </r>
  <r>
    <d v="2017-03-13T00:00:00"/>
    <x v="3"/>
    <x v="2"/>
    <x v="499"/>
    <x v="31"/>
    <x v="0"/>
    <x v="0"/>
    <s v="Xerox 1885"/>
    <n v="288.24"/>
    <n v="6"/>
    <n v="138.36000000000001"/>
  </r>
  <r>
    <d v="2017-03-13T00:00:00"/>
    <x v="3"/>
    <x v="2"/>
    <x v="145"/>
    <x v="26"/>
    <x v="0"/>
    <x v="14"/>
    <s v="Martin Yale Chadless Opener Electric Letter Opener"/>
    <n v="1332.5"/>
    <n v="2"/>
    <n v="-299.81"/>
  </r>
  <r>
    <d v="2017-03-13T00:00:00"/>
    <x v="3"/>
    <x v="2"/>
    <x v="720"/>
    <x v="1"/>
    <x v="0"/>
    <x v="4"/>
    <s v="Col-Erase Pencils with Erasers"/>
    <n v="19.46"/>
    <n v="4"/>
    <n v="2.19"/>
  </r>
  <r>
    <d v="2017-03-13T00:00:00"/>
    <x v="3"/>
    <x v="2"/>
    <x v="720"/>
    <x v="1"/>
    <x v="2"/>
    <x v="15"/>
    <s v="HP Officejet Pro 8600 e-All-In-One Printer, Copier, Scanner, Fax"/>
    <n v="209.99"/>
    <n v="2"/>
    <s v="9"/>
  </r>
  <r>
    <d v="2017-03-13T00:00:00"/>
    <x v="3"/>
    <x v="2"/>
    <x v="720"/>
    <x v="1"/>
    <x v="0"/>
    <x v="4"/>
    <s v="Eberhard Faber 3 1/2&quot; Golf Pencils"/>
    <n v="29.76"/>
    <n v="5"/>
    <n v="1.86"/>
  </r>
  <r>
    <d v="2017-03-13T00:00:00"/>
    <x v="3"/>
    <x v="2"/>
    <x v="720"/>
    <x v="1"/>
    <x v="1"/>
    <x v="5"/>
    <s v="SAFCO Folding Chair Trolley"/>
    <n v="89.77"/>
    <n v="1"/>
    <n v="-2.56"/>
  </r>
  <r>
    <d v="2017-03-13T00:00:00"/>
    <x v="3"/>
    <x v="2"/>
    <x v="720"/>
    <x v="1"/>
    <x v="2"/>
    <x v="16"/>
    <s v="Hewlett Packard LaserJet 3310 Copier"/>
    <n v="959.98"/>
    <n v="2"/>
    <n v="335.99"/>
  </r>
  <r>
    <d v="2017-03-13T00:00:00"/>
    <x v="3"/>
    <x v="2"/>
    <x v="720"/>
    <x v="1"/>
    <x v="0"/>
    <x v="0"/>
    <s v="Xerox 1993"/>
    <n v="15.55"/>
    <n v="3"/>
    <n v="5.64"/>
  </r>
  <r>
    <d v="2017-03-13T00:00:00"/>
    <x v="3"/>
    <x v="2"/>
    <x v="720"/>
    <x v="1"/>
    <x v="2"/>
    <x v="6"/>
    <s v="Plantronics MX500i Earset"/>
    <n v="34.36"/>
    <n v="1"/>
    <n v="-7.3"/>
  </r>
  <r>
    <d v="2017-03-13T00:00:00"/>
    <x v="3"/>
    <x v="2"/>
    <x v="59"/>
    <x v="37"/>
    <x v="0"/>
    <x v="3"/>
    <s v="GBC VeloBind Cover Sets"/>
    <n v="30.88"/>
    <n v="2"/>
    <n v="15.44"/>
  </r>
  <r>
    <d v="2017-03-13T00:00:00"/>
    <x v="3"/>
    <x v="2"/>
    <x v="59"/>
    <x v="37"/>
    <x v="0"/>
    <x v="12"/>
    <s v="Hoover Commercial Lightweight Upright Vacuum with E-Z Empty Dirt Cup"/>
    <n v="465.16"/>
    <n v="2"/>
    <n v="120.94"/>
  </r>
  <r>
    <d v="2017-03-13T00:00:00"/>
    <x v="3"/>
    <x v="2"/>
    <x v="59"/>
    <x v="37"/>
    <x v="0"/>
    <x v="0"/>
    <s v="Strathmore Photo Mount Cards"/>
    <n v="27.12"/>
    <n v="4"/>
    <n v="12.48"/>
  </r>
  <r>
    <d v="2017-03-13T00:00:00"/>
    <x v="3"/>
    <x v="2"/>
    <x v="733"/>
    <x v="36"/>
    <x v="0"/>
    <x v="3"/>
    <s v="Avery Arch Ring Binders"/>
    <n v="174.3"/>
    <n v="3"/>
    <n v="81.92"/>
  </r>
  <r>
    <d v="2017-03-13T00:00:00"/>
    <x v="3"/>
    <x v="2"/>
    <x v="711"/>
    <x v="20"/>
    <x v="2"/>
    <x v="6"/>
    <s v="Panasonic KX T7736-B Digital phone"/>
    <n v="299.89999999999998"/>
    <n v="2"/>
    <n v="74.98"/>
  </r>
  <r>
    <d v="2017-03-13T00:00:00"/>
    <x v="3"/>
    <x v="2"/>
    <x v="136"/>
    <x v="1"/>
    <x v="2"/>
    <x v="6"/>
    <s v="PowerGen Dual USB Car Charger"/>
    <n v="7.99"/>
    <n v="1"/>
    <n v="2.6"/>
  </r>
  <r>
    <d v="2017-03-14T00:00:00"/>
    <x v="3"/>
    <x v="2"/>
    <x v="396"/>
    <x v="1"/>
    <x v="2"/>
    <x v="6"/>
    <s v="Seidio BD2-HK3IPH5-BK DILEX Case and Holster Combo for Apple iPhone 5/5s - Black"/>
    <n v="49.62"/>
    <n v="2"/>
    <n v="4.96"/>
  </r>
  <r>
    <d v="2017-03-16T00:00:00"/>
    <x v="3"/>
    <x v="2"/>
    <x v="139"/>
    <x v="22"/>
    <x v="0"/>
    <x v="0"/>
    <s v="Xerox 214"/>
    <n v="6.48"/>
    <n v="1"/>
    <n v="3.11"/>
  </r>
  <r>
    <d v="2017-03-16T00:00:00"/>
    <x v="3"/>
    <x v="2"/>
    <x v="139"/>
    <x v="22"/>
    <x v="0"/>
    <x v="2"/>
    <s v="Safco Commercial Shelving"/>
    <n v="46.51"/>
    <n v="1"/>
    <n v="1.86"/>
  </r>
  <r>
    <d v="2017-03-16T00:00:00"/>
    <x v="3"/>
    <x v="2"/>
    <x v="139"/>
    <x v="22"/>
    <x v="2"/>
    <x v="6"/>
    <s v="Mitel MiVoice 5330e IP Phone"/>
    <n v="659.98"/>
    <n v="3"/>
    <n v="49.5"/>
  </r>
  <r>
    <d v="2017-03-16T00:00:00"/>
    <x v="3"/>
    <x v="2"/>
    <x v="342"/>
    <x v="10"/>
    <x v="2"/>
    <x v="6"/>
    <s v="Geemarc AmpliPOWER60"/>
    <n v="445.44"/>
    <n v="8"/>
    <n v="-81.66"/>
  </r>
  <r>
    <d v="2017-03-16T00:00:00"/>
    <x v="3"/>
    <x v="2"/>
    <x v="530"/>
    <x v="10"/>
    <x v="2"/>
    <x v="6"/>
    <s v="OtterBox Defender Series Case - iPhone 5c"/>
    <n v="44.38"/>
    <n v="2"/>
    <n v="-7.4"/>
  </r>
  <r>
    <d v="2017-03-16T00:00:00"/>
    <x v="3"/>
    <x v="2"/>
    <x v="530"/>
    <x v="10"/>
    <x v="1"/>
    <x v="8"/>
    <s v="Nu-Dell Oak Frame"/>
    <n v="51.26"/>
    <n v="6"/>
    <n v="7.69"/>
  </r>
  <r>
    <d v="2017-03-16T00:00:00"/>
    <x v="3"/>
    <x v="2"/>
    <x v="530"/>
    <x v="10"/>
    <x v="0"/>
    <x v="3"/>
    <s v="Avery Binding System Hidden Tab Executive Style Index Sets"/>
    <n v="5.19"/>
    <n v="3"/>
    <n v="-3.46"/>
  </r>
  <r>
    <d v="2017-03-16T00:00:00"/>
    <x v="3"/>
    <x v="2"/>
    <x v="530"/>
    <x v="10"/>
    <x v="2"/>
    <x v="9"/>
    <s v="Logitech G700s Rechargeable Gaming Mouse"/>
    <n v="159.97999999999999"/>
    <n v="2"/>
    <s v="44"/>
  </r>
  <r>
    <d v="2017-03-16T00:00:00"/>
    <x v="3"/>
    <x v="2"/>
    <x v="530"/>
    <x v="10"/>
    <x v="0"/>
    <x v="2"/>
    <s v="File Shuttle II and Handi-File, Black"/>
    <n v="54.22"/>
    <n v="2"/>
    <n v="3.39"/>
  </r>
  <r>
    <d v="2017-03-16T00:00:00"/>
    <x v="3"/>
    <x v="2"/>
    <x v="687"/>
    <x v="3"/>
    <x v="0"/>
    <x v="2"/>
    <s v="Dual Level, Single-Width Filing Carts"/>
    <n v="310.12"/>
    <n v="2"/>
    <n v="80.63"/>
  </r>
  <r>
    <d v="2017-03-16T00:00:00"/>
    <x v="3"/>
    <x v="2"/>
    <x v="687"/>
    <x v="3"/>
    <x v="0"/>
    <x v="3"/>
    <s v="XtraLife ClearVue Slant-D Ring Binder, White, 3&quot;"/>
    <n v="70.459999999999994"/>
    <n v="6"/>
    <n v="22.9"/>
  </r>
  <r>
    <d v="2017-03-16T00:00:00"/>
    <x v="3"/>
    <x v="2"/>
    <x v="687"/>
    <x v="3"/>
    <x v="0"/>
    <x v="3"/>
    <s v="Pressboard Hanging Data Binders for Unburst Sheets"/>
    <n v="19.68"/>
    <n v="5"/>
    <n v="6.89"/>
  </r>
  <r>
    <d v="2017-03-16T00:00:00"/>
    <x v="3"/>
    <x v="2"/>
    <x v="687"/>
    <x v="3"/>
    <x v="0"/>
    <x v="12"/>
    <s v="Bionaire Personal Warm Mist Humidifier/Vaporizer"/>
    <n v="140.66999999999999"/>
    <n v="3"/>
    <n v="54.86"/>
  </r>
  <r>
    <d v="2017-03-17T00:00:00"/>
    <x v="3"/>
    <x v="2"/>
    <x v="68"/>
    <x v="3"/>
    <x v="0"/>
    <x v="3"/>
    <s v="Heavy-Duty E-Z-D Binders"/>
    <n v="17.46"/>
    <n v="2"/>
    <n v="5.89"/>
  </r>
  <r>
    <d v="2017-03-17T00:00:00"/>
    <x v="3"/>
    <x v="2"/>
    <x v="674"/>
    <x v="20"/>
    <x v="0"/>
    <x v="1"/>
    <s v="Avery 496"/>
    <n v="18.75"/>
    <n v="5"/>
    <s v="9"/>
  </r>
  <r>
    <d v="2017-03-17T00:00:00"/>
    <x v="3"/>
    <x v="2"/>
    <x v="674"/>
    <x v="20"/>
    <x v="2"/>
    <x v="6"/>
    <s v="Cisco SPA525G2 IP Phone - Wireless"/>
    <n v="119.7"/>
    <n v="6"/>
    <n v="31.12"/>
  </r>
  <r>
    <d v="2017-03-17T00:00:00"/>
    <x v="3"/>
    <x v="2"/>
    <x v="674"/>
    <x v="20"/>
    <x v="0"/>
    <x v="3"/>
    <s v="Acco Pressboard Covers with Storage Hooks, 9 1/2&quot; x 11&quot;, Executive Red"/>
    <n v="9.14"/>
    <n v="3"/>
    <n v="3.09"/>
  </r>
  <r>
    <d v="2017-03-17T00:00:00"/>
    <x v="3"/>
    <x v="2"/>
    <x v="674"/>
    <x v="20"/>
    <x v="2"/>
    <x v="9"/>
    <s v="SanDisk Cruzer 32 GB USB Flash Drive"/>
    <n v="57.06"/>
    <n v="3"/>
    <n v="18.260000000000002"/>
  </r>
  <r>
    <d v="2017-03-17T00:00:00"/>
    <x v="3"/>
    <x v="2"/>
    <x v="674"/>
    <x v="20"/>
    <x v="2"/>
    <x v="9"/>
    <s v="Kingston Digital DataTraveler 16GB USB 2.0"/>
    <n v="71.599999999999994"/>
    <n v="8"/>
    <n v="13.6"/>
  </r>
  <r>
    <d v="2017-03-17T00:00:00"/>
    <x v="3"/>
    <x v="2"/>
    <x v="674"/>
    <x v="20"/>
    <x v="0"/>
    <x v="2"/>
    <s v="Neat Ideas Personal Hanging Folder Files, Black"/>
    <n v="107.44"/>
    <n v="8"/>
    <n v="27.93"/>
  </r>
  <r>
    <d v="2017-03-17T00:00:00"/>
    <x v="3"/>
    <x v="2"/>
    <x v="674"/>
    <x v="20"/>
    <x v="0"/>
    <x v="1"/>
    <s v="Avery 486"/>
    <n v="7.31"/>
    <n v="1"/>
    <n v="3.44"/>
  </r>
  <r>
    <d v="2017-03-17T00:00:00"/>
    <x v="3"/>
    <x v="2"/>
    <x v="674"/>
    <x v="20"/>
    <x v="0"/>
    <x v="4"/>
    <s v="Lumber Crayons"/>
    <n v="59.1"/>
    <n v="6"/>
    <n v="22.46"/>
  </r>
  <r>
    <d v="2017-03-17T00:00:00"/>
    <x v="3"/>
    <x v="2"/>
    <x v="674"/>
    <x v="20"/>
    <x v="0"/>
    <x v="2"/>
    <s v="Tenex File Box, Personal Filing Tote with Lid, Black"/>
    <n v="46.53"/>
    <n v="3"/>
    <n v="12.1"/>
  </r>
  <r>
    <d v="2017-03-17T00:00:00"/>
    <x v="3"/>
    <x v="2"/>
    <x v="675"/>
    <x v="0"/>
    <x v="0"/>
    <x v="3"/>
    <s v="GBC Plasticlear Binding Covers"/>
    <n v="13.78"/>
    <n v="6"/>
    <n v="-22.04"/>
  </r>
  <r>
    <d v="2017-03-17T00:00:00"/>
    <x v="3"/>
    <x v="2"/>
    <x v="675"/>
    <x v="0"/>
    <x v="0"/>
    <x v="0"/>
    <s v="Xerox 1900"/>
    <n v="10.27"/>
    <n v="3"/>
    <n v="3.21"/>
  </r>
  <r>
    <d v="2017-03-17T00:00:00"/>
    <x v="3"/>
    <x v="2"/>
    <x v="326"/>
    <x v="15"/>
    <x v="0"/>
    <x v="1"/>
    <s v="Avery 474"/>
    <n v="4.6100000000000003"/>
    <n v="2"/>
    <n v="1.67"/>
  </r>
  <r>
    <d v="2017-03-18T00:00:00"/>
    <x v="3"/>
    <x v="2"/>
    <x v="778"/>
    <x v="0"/>
    <x v="0"/>
    <x v="12"/>
    <s v="Hoover Portapower Portable Vacuum"/>
    <n v="2.69"/>
    <n v="3"/>
    <n v="-7.39"/>
  </r>
  <r>
    <d v="2017-03-18T00:00:00"/>
    <x v="3"/>
    <x v="2"/>
    <x v="778"/>
    <x v="0"/>
    <x v="2"/>
    <x v="9"/>
    <s v="Verbatim 25 GB 6x Blu-ray Single Layer Recordable Disc, 10/Pack"/>
    <n v="27.82"/>
    <n v="3"/>
    <n v="4.5199999999999996"/>
  </r>
  <r>
    <d v="2017-03-18T00:00:00"/>
    <x v="3"/>
    <x v="2"/>
    <x v="778"/>
    <x v="0"/>
    <x v="1"/>
    <x v="8"/>
    <s v="Howard Miller 13-1/2&quot; Diameter Rosebrook Wall Clock"/>
    <n v="82.52"/>
    <n v="3"/>
    <n v="-41.26"/>
  </r>
  <r>
    <d v="2017-03-18T00:00:00"/>
    <x v="3"/>
    <x v="2"/>
    <x v="778"/>
    <x v="0"/>
    <x v="0"/>
    <x v="3"/>
    <s v="Ibico Hi-Tech Manual Binding System"/>
    <n v="182.99"/>
    <n v="3"/>
    <n v="-320.24"/>
  </r>
  <r>
    <d v="2017-03-18T00:00:00"/>
    <x v="3"/>
    <x v="2"/>
    <x v="647"/>
    <x v="0"/>
    <x v="0"/>
    <x v="4"/>
    <s v="Peel-Off China Markers"/>
    <n v="23.83"/>
    <n v="3"/>
    <n v="6.55"/>
  </r>
  <r>
    <d v="2017-03-18T00:00:00"/>
    <x v="3"/>
    <x v="2"/>
    <x v="72"/>
    <x v="22"/>
    <x v="0"/>
    <x v="4"/>
    <s v="Deluxe Chalkboard Eraser Cleaner"/>
    <n v="46.2"/>
    <n v="4"/>
    <n v="21.25"/>
  </r>
  <r>
    <d v="2017-03-18T00:00:00"/>
    <x v="3"/>
    <x v="2"/>
    <x v="426"/>
    <x v="0"/>
    <x v="2"/>
    <x v="6"/>
    <s v="Pyle PMP37LED"/>
    <n v="537.54"/>
    <n v="7"/>
    <n v="47.04"/>
  </r>
  <r>
    <d v="2017-03-18T00:00:00"/>
    <x v="3"/>
    <x v="2"/>
    <x v="455"/>
    <x v="3"/>
    <x v="0"/>
    <x v="4"/>
    <s v="Prang Drawing Pencil Set"/>
    <n v="13.9"/>
    <n v="5"/>
    <n v="3.75"/>
  </r>
  <r>
    <d v="2017-03-18T00:00:00"/>
    <x v="3"/>
    <x v="2"/>
    <x v="455"/>
    <x v="3"/>
    <x v="0"/>
    <x v="10"/>
    <s v="Peel &amp; Seel Envelopes"/>
    <n v="19.399999999999999"/>
    <n v="5"/>
    <n v="9.31"/>
  </r>
  <r>
    <d v="2017-03-18T00:00:00"/>
    <x v="3"/>
    <x v="2"/>
    <x v="527"/>
    <x v="3"/>
    <x v="0"/>
    <x v="12"/>
    <s v="Fellowes Basic Home/Office Series Surge Protectors"/>
    <n v="90.86"/>
    <n v="7"/>
    <n v="26.35"/>
  </r>
  <r>
    <d v="2017-03-19T00:00:00"/>
    <x v="3"/>
    <x v="2"/>
    <x v="651"/>
    <x v="20"/>
    <x v="0"/>
    <x v="1"/>
    <s v="Avery 506"/>
    <n v="28.91"/>
    <n v="7"/>
    <n v="13.3"/>
  </r>
  <r>
    <d v="2017-03-19T00:00:00"/>
    <x v="3"/>
    <x v="2"/>
    <x v="11"/>
    <x v="3"/>
    <x v="0"/>
    <x v="3"/>
    <s v="ACCOHIDE 3-Ring Binder, Blue, 1&quot;"/>
    <n v="19.82"/>
    <n v="6"/>
    <n v="6.69"/>
  </r>
  <r>
    <d v="2017-03-19T00:00:00"/>
    <x v="3"/>
    <x v="2"/>
    <x v="11"/>
    <x v="3"/>
    <x v="2"/>
    <x v="6"/>
    <s v="Jawbone MINI JAMBOX Wireless Bluetooth Speaker"/>
    <n v="657.5"/>
    <n v="6"/>
    <n v="-131.5"/>
  </r>
  <r>
    <d v="2017-03-19T00:00:00"/>
    <x v="3"/>
    <x v="2"/>
    <x v="11"/>
    <x v="3"/>
    <x v="2"/>
    <x v="9"/>
    <s v="Logitech K350 2.4Ghz Wireless Keyboard"/>
    <n v="99.54"/>
    <n v="2"/>
    <n v="10.95"/>
  </r>
  <r>
    <d v="2017-03-19T00:00:00"/>
    <x v="3"/>
    <x v="2"/>
    <x v="11"/>
    <x v="3"/>
    <x v="2"/>
    <x v="9"/>
    <s v="Logitech Wireless Marathon Mouse M705"/>
    <n v="199.96"/>
    <n v="4"/>
    <n v="85.98"/>
  </r>
  <r>
    <d v="2017-03-19T00:00:00"/>
    <x v="3"/>
    <x v="2"/>
    <x v="52"/>
    <x v="3"/>
    <x v="0"/>
    <x v="3"/>
    <s v="SpineVue Locking Slant-D Ring Binders by Cardinal"/>
    <n v="14.62"/>
    <n v="2"/>
    <n v="5.12"/>
  </r>
  <r>
    <d v="2017-03-19T00:00:00"/>
    <x v="3"/>
    <x v="2"/>
    <x v="52"/>
    <x v="3"/>
    <x v="1"/>
    <x v="13"/>
    <s v="Chromcraft Round Conference Tables"/>
    <n v="697.16"/>
    <n v="5"/>
    <n v="8.7100000000000009"/>
  </r>
  <r>
    <d v="2017-03-19T00:00:00"/>
    <x v="3"/>
    <x v="2"/>
    <x v="52"/>
    <x v="3"/>
    <x v="1"/>
    <x v="8"/>
    <s v="Advantus Employee of the Month Certificate Frame, 11 x 13-1/2"/>
    <n v="30.93"/>
    <n v="1"/>
    <n v="12.68"/>
  </r>
  <r>
    <d v="2017-03-19T00:00:00"/>
    <x v="3"/>
    <x v="2"/>
    <x v="52"/>
    <x v="3"/>
    <x v="0"/>
    <x v="3"/>
    <s v="Pressboard Covers with Storage Hooks, 9 1/2&quot; x 11&quot;, Light Blue"/>
    <n v="27.5"/>
    <n v="7"/>
    <n v="9.2799999999999994"/>
  </r>
  <r>
    <d v="2017-03-19T00:00:00"/>
    <x v="3"/>
    <x v="2"/>
    <x v="434"/>
    <x v="3"/>
    <x v="0"/>
    <x v="12"/>
    <s v="Belkin 5 Outlet SurgeMaster Power Centers"/>
    <n v="381.36"/>
    <n v="7"/>
    <n v="106.78"/>
  </r>
  <r>
    <d v="2017-03-19T00:00:00"/>
    <x v="3"/>
    <x v="2"/>
    <x v="422"/>
    <x v="23"/>
    <x v="0"/>
    <x v="4"/>
    <s v="Dixon Ticonderoga Pencils"/>
    <n v="8.94"/>
    <n v="3"/>
    <n v="2.41"/>
  </r>
  <r>
    <d v="2017-03-20T00:00:00"/>
    <x v="3"/>
    <x v="2"/>
    <x v="47"/>
    <x v="18"/>
    <x v="1"/>
    <x v="8"/>
    <s v="GE General Purpose, Extra Long Life, Showcase &amp; Floodlight Incandescent Bulbs"/>
    <n v="2.91"/>
    <n v="1"/>
    <n v="1.37"/>
  </r>
  <r>
    <d v="2017-03-20T00:00:00"/>
    <x v="3"/>
    <x v="2"/>
    <x v="698"/>
    <x v="22"/>
    <x v="2"/>
    <x v="9"/>
    <s v="Imation Secure Drive + Hardware Encrypted USB flash drive - 16 GB"/>
    <n v="265.93"/>
    <n v="7"/>
    <n v="63.82"/>
  </r>
  <r>
    <d v="2017-03-20T00:00:00"/>
    <x v="3"/>
    <x v="2"/>
    <x v="310"/>
    <x v="37"/>
    <x v="2"/>
    <x v="9"/>
    <s v="WD My Passport Ultra 2TB Portable External Hard Drive"/>
    <s v="238"/>
    <n v="2"/>
    <n v="38.08"/>
  </r>
  <r>
    <d v="2017-03-20T00:00:00"/>
    <x v="3"/>
    <x v="2"/>
    <x v="310"/>
    <x v="37"/>
    <x v="0"/>
    <x v="0"/>
    <s v="Xerox 1988"/>
    <n v="61.96"/>
    <n v="2"/>
    <n v="27.88"/>
  </r>
  <r>
    <d v="2017-03-20T00:00:00"/>
    <x v="3"/>
    <x v="2"/>
    <x v="173"/>
    <x v="0"/>
    <x v="0"/>
    <x v="0"/>
    <s v="Easy-staple paper"/>
    <n v="56.7"/>
    <n v="2"/>
    <n v="19.14"/>
  </r>
  <r>
    <d v="2017-03-20T00:00:00"/>
    <x v="3"/>
    <x v="2"/>
    <x v="173"/>
    <x v="0"/>
    <x v="0"/>
    <x v="0"/>
    <s v="Xerox 1916"/>
    <n v="274.06"/>
    <n v="7"/>
    <n v="102.77"/>
  </r>
  <r>
    <d v="2017-03-21T00:00:00"/>
    <x v="3"/>
    <x v="2"/>
    <x v="758"/>
    <x v="18"/>
    <x v="0"/>
    <x v="0"/>
    <s v="Eaton Premium Continuous-Feed Paper, 25% Cotton, Letter Size, White, 1000 Shts/Box"/>
    <n v="277.39999999999998"/>
    <n v="5"/>
    <n v="133.15"/>
  </r>
  <r>
    <d v="2017-03-21T00:00:00"/>
    <x v="3"/>
    <x v="2"/>
    <x v="758"/>
    <x v="18"/>
    <x v="0"/>
    <x v="0"/>
    <s v="Xerox 196"/>
    <n v="5.78"/>
    <n v="1"/>
    <n v="2.83"/>
  </r>
  <r>
    <d v="2017-03-21T00:00:00"/>
    <x v="3"/>
    <x v="2"/>
    <x v="68"/>
    <x v="39"/>
    <x v="1"/>
    <x v="5"/>
    <s v="Global Leather and Oak Executive Chair, Black"/>
    <n v="1805.88"/>
    <n v="6"/>
    <n v="523.71"/>
  </r>
  <r>
    <d v="2017-03-21T00:00:00"/>
    <x v="3"/>
    <x v="2"/>
    <x v="236"/>
    <x v="3"/>
    <x v="0"/>
    <x v="2"/>
    <s v="Adjustable Depth Letter/Legal Cart"/>
    <n v="725.84"/>
    <n v="4"/>
    <n v="210.49"/>
  </r>
  <r>
    <d v="2017-03-21T00:00:00"/>
    <x v="3"/>
    <x v="2"/>
    <x v="236"/>
    <x v="3"/>
    <x v="0"/>
    <x v="3"/>
    <s v="Avery Durable Plastic 1&quot; Binders"/>
    <n v="10.9"/>
    <n v="3"/>
    <n v="3.95"/>
  </r>
  <r>
    <d v="2017-03-21T00:00:00"/>
    <x v="3"/>
    <x v="2"/>
    <x v="236"/>
    <x v="3"/>
    <x v="0"/>
    <x v="3"/>
    <s v="Pressboard Data Binders by Wilson Jones"/>
    <n v="8.5399999999999991"/>
    <n v="2"/>
    <n v="2.88"/>
  </r>
  <r>
    <d v="2017-03-21T00:00:00"/>
    <x v="3"/>
    <x v="2"/>
    <x v="203"/>
    <x v="16"/>
    <x v="0"/>
    <x v="12"/>
    <s v="APC 7 Outlet Network SurgeArrest Surge Protector"/>
    <n v="64.38"/>
    <n v="1"/>
    <n v="8.0500000000000007"/>
  </r>
  <r>
    <d v="2017-03-21T00:00:00"/>
    <x v="3"/>
    <x v="2"/>
    <x v="764"/>
    <x v="2"/>
    <x v="0"/>
    <x v="10"/>
    <s v="Colored Envelopes"/>
    <n v="8.86"/>
    <n v="3"/>
    <n v="2.88"/>
  </r>
  <r>
    <d v="2017-03-21T00:00:00"/>
    <x v="3"/>
    <x v="2"/>
    <x v="152"/>
    <x v="22"/>
    <x v="0"/>
    <x v="3"/>
    <s v="C-Line Peel &amp; Stick Add-On Filing Pockets, 8-3/4 x 5-1/8, 10/Pack"/>
    <n v="30.58"/>
    <n v="6"/>
    <n v="10.32"/>
  </r>
  <r>
    <d v="2017-03-21T00:00:00"/>
    <x v="3"/>
    <x v="2"/>
    <x v="152"/>
    <x v="22"/>
    <x v="0"/>
    <x v="7"/>
    <s v="Super Bands, 12/Pack"/>
    <n v="13.02"/>
    <n v="7"/>
    <n v="0.39"/>
  </r>
  <r>
    <d v="2017-03-21T00:00:00"/>
    <x v="3"/>
    <x v="2"/>
    <x v="152"/>
    <x v="22"/>
    <x v="1"/>
    <x v="8"/>
    <s v="Eldon Expressions Wood Desk Accessories, Oak"/>
    <n v="22.14"/>
    <n v="3"/>
    <n v="6.42"/>
  </r>
  <r>
    <d v="2017-03-21T00:00:00"/>
    <x v="3"/>
    <x v="2"/>
    <x v="152"/>
    <x v="22"/>
    <x v="0"/>
    <x v="2"/>
    <s v="Fellowes Officeware Wire Shelving"/>
    <n v="359.32"/>
    <n v="4"/>
    <n v="7.19"/>
  </r>
  <r>
    <d v="2017-03-23T00:00:00"/>
    <x v="3"/>
    <x v="2"/>
    <x v="734"/>
    <x v="3"/>
    <x v="1"/>
    <x v="8"/>
    <s v="DAX Natural Wood-Tone Poster Frame"/>
    <n v="211.84"/>
    <n v="8"/>
    <n v="76.260000000000005"/>
  </r>
  <r>
    <d v="2017-03-23T00:00:00"/>
    <x v="3"/>
    <x v="2"/>
    <x v="461"/>
    <x v="0"/>
    <x v="0"/>
    <x v="2"/>
    <s v="Fellowes Officeware Wire Shelving"/>
    <n v="143.72999999999999"/>
    <n v="2"/>
    <n v="-32.340000000000003"/>
  </r>
  <r>
    <d v="2017-03-23T00:00:00"/>
    <x v="3"/>
    <x v="2"/>
    <x v="574"/>
    <x v="20"/>
    <x v="0"/>
    <x v="0"/>
    <s v="Xerox 1980"/>
    <n v="25.68"/>
    <n v="6"/>
    <n v="11.56"/>
  </r>
  <r>
    <d v="2017-03-23T00:00:00"/>
    <x v="3"/>
    <x v="2"/>
    <x v="126"/>
    <x v="20"/>
    <x v="0"/>
    <x v="14"/>
    <s v="Premier Electric Letter Opener"/>
    <n v="347.58"/>
    <n v="3"/>
    <n v="17.38"/>
  </r>
  <r>
    <d v="2017-03-23T00:00:00"/>
    <x v="3"/>
    <x v="2"/>
    <x v="694"/>
    <x v="22"/>
    <x v="0"/>
    <x v="3"/>
    <s v="Cardinal Slant-D Ring Binder, Heavy Gauge Vinyl"/>
    <n v="34.76"/>
    <n v="5"/>
    <n v="11.3"/>
  </r>
  <r>
    <d v="2017-03-23T00:00:00"/>
    <x v="3"/>
    <x v="2"/>
    <x v="745"/>
    <x v="22"/>
    <x v="0"/>
    <x v="2"/>
    <s v="Acco Perma 4000 Stacking Storage Drawers"/>
    <n v="32.479999999999997"/>
    <n v="2"/>
    <n v="4.87"/>
  </r>
  <r>
    <d v="2017-03-23T00:00:00"/>
    <x v="3"/>
    <x v="2"/>
    <x v="745"/>
    <x v="22"/>
    <x v="0"/>
    <x v="0"/>
    <s v="Xerox 1898"/>
    <n v="20.04"/>
    <n v="3"/>
    <n v="9.6199999999999992"/>
  </r>
  <r>
    <d v="2017-03-23T00:00:00"/>
    <x v="3"/>
    <x v="2"/>
    <x v="745"/>
    <x v="22"/>
    <x v="2"/>
    <x v="16"/>
    <s v="Canon imageCLASS 2200 Advanced Copier"/>
    <n v="13999.96"/>
    <n v="4"/>
    <n v="6719.98"/>
  </r>
  <r>
    <d v="2017-03-24T00:00:00"/>
    <x v="3"/>
    <x v="2"/>
    <x v="291"/>
    <x v="20"/>
    <x v="0"/>
    <x v="0"/>
    <s v="Xerox 1888"/>
    <n v="221.92"/>
    <n v="4"/>
    <n v="106.52"/>
  </r>
  <r>
    <d v="2017-03-24T00:00:00"/>
    <x v="3"/>
    <x v="2"/>
    <x v="291"/>
    <x v="20"/>
    <x v="2"/>
    <x v="9"/>
    <s v="Memorex Micro Travel Drive 8 GB"/>
    <s v="26"/>
    <n v="2"/>
    <n v="11.7"/>
  </r>
  <r>
    <d v="2017-03-24T00:00:00"/>
    <x v="3"/>
    <x v="2"/>
    <x v="535"/>
    <x v="20"/>
    <x v="0"/>
    <x v="10"/>
    <s v="#10 White Business Envelopes,4 1/8 x 9 1/2"/>
    <n v="47.01"/>
    <n v="3"/>
    <n v="22.09"/>
  </r>
  <r>
    <d v="2017-03-24T00:00:00"/>
    <x v="3"/>
    <x v="2"/>
    <x v="535"/>
    <x v="20"/>
    <x v="2"/>
    <x v="6"/>
    <s v="Samsung Galaxy S4 Mini"/>
    <n v="469.99"/>
    <n v="1"/>
    <n v="136.30000000000001"/>
  </r>
  <r>
    <d v="2017-03-24T00:00:00"/>
    <x v="3"/>
    <x v="2"/>
    <x v="535"/>
    <x v="20"/>
    <x v="1"/>
    <x v="5"/>
    <s v="Global Deluxe Steno Chair"/>
    <n v="207.85"/>
    <n v="3"/>
    <n v="2.31"/>
  </r>
  <r>
    <d v="2017-03-24T00:00:00"/>
    <x v="3"/>
    <x v="2"/>
    <x v="20"/>
    <x v="20"/>
    <x v="1"/>
    <x v="5"/>
    <s v="Global Airflow Leather Mesh Back Chair, Black"/>
    <n v="271.76"/>
    <n v="2"/>
    <n v="60.39"/>
  </r>
  <r>
    <d v="2017-03-24T00:00:00"/>
    <x v="3"/>
    <x v="2"/>
    <x v="689"/>
    <x v="0"/>
    <x v="0"/>
    <x v="2"/>
    <s v="Iris Project Case"/>
    <n v="12.77"/>
    <n v="2"/>
    <n v="0.96"/>
  </r>
  <r>
    <d v="2017-03-25T00:00:00"/>
    <x v="3"/>
    <x v="2"/>
    <x v="405"/>
    <x v="0"/>
    <x v="2"/>
    <x v="6"/>
    <s v="Panasonic KX-TG9471B"/>
    <n v="470.38"/>
    <n v="3"/>
    <n v="47.04"/>
  </r>
  <r>
    <d v="2017-03-25T00:00:00"/>
    <x v="3"/>
    <x v="2"/>
    <x v="107"/>
    <x v="3"/>
    <x v="0"/>
    <x v="12"/>
    <s v="Acco Smartsocket Color-Coded Six-Outlet AC Adapter Model Surge Protectors"/>
    <n v="176.04"/>
    <n v="4"/>
    <n v="45.77"/>
  </r>
  <r>
    <d v="2017-03-25T00:00:00"/>
    <x v="3"/>
    <x v="2"/>
    <x v="107"/>
    <x v="3"/>
    <x v="0"/>
    <x v="4"/>
    <s v="Staples in misc. colors"/>
    <n v="16.02"/>
    <n v="9"/>
    <n v="4.49"/>
  </r>
  <r>
    <d v="2017-03-25T00:00:00"/>
    <x v="3"/>
    <x v="2"/>
    <x v="107"/>
    <x v="3"/>
    <x v="0"/>
    <x v="3"/>
    <s v="Avery Arch Ring Binders"/>
    <n v="185.92"/>
    <n v="4"/>
    <n v="62.75"/>
  </r>
  <r>
    <d v="2017-03-25T00:00:00"/>
    <x v="3"/>
    <x v="2"/>
    <x v="107"/>
    <x v="3"/>
    <x v="2"/>
    <x v="6"/>
    <s v="Clearsounds A400"/>
    <n v="211.17"/>
    <n v="4"/>
    <n v="15.84"/>
  </r>
  <r>
    <d v="2017-03-25T00:00:00"/>
    <x v="3"/>
    <x v="2"/>
    <x v="107"/>
    <x v="3"/>
    <x v="2"/>
    <x v="16"/>
    <s v="Hewlett Packard 310 Color Digital Copier"/>
    <n v="479.98"/>
    <n v="2"/>
    <s v="60"/>
  </r>
  <r>
    <d v="2017-03-25T00:00:00"/>
    <x v="3"/>
    <x v="2"/>
    <x v="514"/>
    <x v="21"/>
    <x v="1"/>
    <x v="5"/>
    <s v="Global Highback Leather Tilter in Burgundy"/>
    <n v="90.99"/>
    <n v="1"/>
    <n v="14.56"/>
  </r>
  <r>
    <d v="2017-03-25T00:00:00"/>
    <x v="3"/>
    <x v="2"/>
    <x v="514"/>
    <x v="21"/>
    <x v="1"/>
    <x v="5"/>
    <s v="Lifetime Advantage Folding Chairs, 4/Carton"/>
    <n v="1526.56"/>
    <n v="7"/>
    <n v="427.44"/>
  </r>
  <r>
    <d v="2017-03-25T00:00:00"/>
    <x v="3"/>
    <x v="2"/>
    <x v="514"/>
    <x v="21"/>
    <x v="1"/>
    <x v="5"/>
    <s v="Global High-Back Leather Tilter, Burgundy"/>
    <n v="368.97"/>
    <n v="3"/>
    <n v="40.590000000000003"/>
  </r>
  <r>
    <d v="2017-03-25T00:00:00"/>
    <x v="3"/>
    <x v="2"/>
    <x v="257"/>
    <x v="0"/>
    <x v="0"/>
    <x v="0"/>
    <s v="Xerox 1953"/>
    <n v="6.85"/>
    <n v="2"/>
    <n v="2.14"/>
  </r>
  <r>
    <d v="2017-03-25T00:00:00"/>
    <x v="3"/>
    <x v="2"/>
    <x v="76"/>
    <x v="22"/>
    <x v="0"/>
    <x v="4"/>
    <s v="Newell 309"/>
    <n v="23.1"/>
    <n v="2"/>
    <n v="6.93"/>
  </r>
  <r>
    <d v="2017-03-25T00:00:00"/>
    <x v="3"/>
    <x v="2"/>
    <x v="154"/>
    <x v="20"/>
    <x v="0"/>
    <x v="4"/>
    <s v="Newell 311"/>
    <n v="11.05"/>
    <n v="5"/>
    <n v="2.98"/>
  </r>
  <r>
    <d v="2017-03-26T00:00:00"/>
    <x v="3"/>
    <x v="2"/>
    <x v="95"/>
    <x v="20"/>
    <x v="1"/>
    <x v="11"/>
    <s v="Sauder Forest Hills Library with Doors, Woodland Oak Finish"/>
    <n v="257.57"/>
    <n v="2"/>
    <n v="-28.98"/>
  </r>
  <r>
    <d v="2017-03-26T00:00:00"/>
    <x v="3"/>
    <x v="2"/>
    <x v="95"/>
    <x v="20"/>
    <x v="2"/>
    <x v="6"/>
    <s v="Nokia Lumia 521 (T-Mobile)"/>
    <n v="119.96"/>
    <n v="4"/>
    <n v="33.590000000000003"/>
  </r>
  <r>
    <d v="2017-03-26T00:00:00"/>
    <x v="3"/>
    <x v="2"/>
    <x v="713"/>
    <x v="22"/>
    <x v="0"/>
    <x v="4"/>
    <s v="Boston 1827 Commercial Additional Cutter, Drive Gear &amp; Gear Rack for 1606"/>
    <n v="19.829999999999998"/>
    <n v="1"/>
    <n v="5.95"/>
  </r>
  <r>
    <d v="2017-03-26T00:00:00"/>
    <x v="3"/>
    <x v="2"/>
    <x v="783"/>
    <x v="14"/>
    <x v="1"/>
    <x v="8"/>
    <s v="Career Cubicle Clock, 8 1/4&quot;, Black"/>
    <n v="60.84"/>
    <n v="3"/>
    <n v="23.12"/>
  </r>
  <r>
    <d v="2017-03-26T00:00:00"/>
    <x v="3"/>
    <x v="2"/>
    <x v="726"/>
    <x v="6"/>
    <x v="2"/>
    <x v="9"/>
    <s v="Memorex Froggy Flash Drive 8 GB"/>
    <n v="53.25"/>
    <n v="3"/>
    <n v="20.77"/>
  </r>
  <r>
    <d v="2017-03-26T00:00:00"/>
    <x v="3"/>
    <x v="2"/>
    <x v="726"/>
    <x v="6"/>
    <x v="0"/>
    <x v="7"/>
    <s v="Staples"/>
    <n v="3.76"/>
    <n v="2"/>
    <n v="1.32"/>
  </r>
  <r>
    <d v="2017-03-26T00:00:00"/>
    <x v="3"/>
    <x v="2"/>
    <x v="252"/>
    <x v="0"/>
    <x v="2"/>
    <x v="9"/>
    <s v="Sony 64GB Class 10 Micro SDHC R40 Memory Card"/>
    <n v="143.96"/>
    <n v="5"/>
    <n v="1.8"/>
  </r>
  <r>
    <d v="2017-03-26T00:00:00"/>
    <x v="3"/>
    <x v="2"/>
    <x v="252"/>
    <x v="0"/>
    <x v="2"/>
    <x v="16"/>
    <s v="Canon PC1080F Personal Copier"/>
    <n v="2399.96"/>
    <n v="5"/>
    <n v="569.99"/>
  </r>
  <r>
    <d v="2017-03-26T00:00:00"/>
    <x v="3"/>
    <x v="2"/>
    <x v="252"/>
    <x v="0"/>
    <x v="0"/>
    <x v="0"/>
    <s v="Xerox 1951"/>
    <n v="74.349999999999994"/>
    <n v="3"/>
    <n v="23.24"/>
  </r>
  <r>
    <d v="2017-03-26T00:00:00"/>
    <x v="3"/>
    <x v="2"/>
    <x v="252"/>
    <x v="0"/>
    <x v="0"/>
    <x v="12"/>
    <s v="Belkin 5 Outlet SurgeMaster Power Centers"/>
    <n v="87.17"/>
    <n v="8"/>
    <n v="-226.64"/>
  </r>
  <r>
    <d v="2017-03-26T00:00:00"/>
    <x v="3"/>
    <x v="2"/>
    <x v="252"/>
    <x v="0"/>
    <x v="0"/>
    <x v="2"/>
    <s v="Neat Ideas Personal Hanging Folder Files, Black"/>
    <n v="32.229999999999997"/>
    <n v="3"/>
    <n v="2.42"/>
  </r>
  <r>
    <d v="2017-03-27T00:00:00"/>
    <x v="3"/>
    <x v="2"/>
    <x v="199"/>
    <x v="2"/>
    <x v="1"/>
    <x v="8"/>
    <s v="Eldon Expressions Punched Metal &amp; Wood Desk Accessories, Black &amp; Cherry"/>
    <n v="15.01"/>
    <n v="2"/>
    <n v="1.5"/>
  </r>
  <r>
    <d v="2017-03-27T00:00:00"/>
    <x v="3"/>
    <x v="2"/>
    <x v="648"/>
    <x v="3"/>
    <x v="0"/>
    <x v="0"/>
    <s v="Xerox 1982"/>
    <n v="45.68"/>
    <n v="2"/>
    <n v="21.01"/>
  </r>
  <r>
    <d v="2017-03-27T00:00:00"/>
    <x v="3"/>
    <x v="2"/>
    <x v="648"/>
    <x v="3"/>
    <x v="0"/>
    <x v="0"/>
    <s v="Xerox 1913"/>
    <n v="110.96"/>
    <n v="2"/>
    <n v="53.26"/>
  </r>
  <r>
    <d v="2017-03-27T00:00:00"/>
    <x v="3"/>
    <x v="2"/>
    <x v="648"/>
    <x v="3"/>
    <x v="0"/>
    <x v="0"/>
    <s v="Unpadded Memo Slips"/>
    <n v="11.94"/>
    <n v="3"/>
    <n v="5.97"/>
  </r>
  <r>
    <d v="2017-03-27T00:00:00"/>
    <x v="3"/>
    <x v="2"/>
    <x v="641"/>
    <x v="6"/>
    <x v="0"/>
    <x v="1"/>
    <s v="Avery 05222 Permanent Self-Adhesive File Folder Labels for Typewriters, on Rolls, White, 250/Roll"/>
    <n v="8.26"/>
    <n v="2"/>
    <n v="3.8"/>
  </r>
  <r>
    <d v="2017-03-27T00:00:00"/>
    <x v="3"/>
    <x v="2"/>
    <x v="641"/>
    <x v="6"/>
    <x v="0"/>
    <x v="3"/>
    <s v="GBC Instant Index System for Binding Systems"/>
    <n v="17.760000000000002"/>
    <n v="2"/>
    <n v="8.8800000000000008"/>
  </r>
  <r>
    <d v="2017-03-27T00:00:00"/>
    <x v="3"/>
    <x v="2"/>
    <x v="641"/>
    <x v="6"/>
    <x v="0"/>
    <x v="2"/>
    <s v="Carina Mini System Audio Rack, Model AR050B"/>
    <n v="332.94"/>
    <n v="3"/>
    <n v="9.99"/>
  </r>
  <r>
    <d v="2017-03-27T00:00:00"/>
    <x v="3"/>
    <x v="2"/>
    <x v="641"/>
    <x v="6"/>
    <x v="1"/>
    <x v="13"/>
    <s v="BPI Conference Tables"/>
    <n v="292.10000000000002"/>
    <n v="2"/>
    <n v="58.42"/>
  </r>
  <r>
    <d v="2017-03-27T00:00:00"/>
    <x v="3"/>
    <x v="2"/>
    <x v="641"/>
    <x v="6"/>
    <x v="2"/>
    <x v="6"/>
    <s v="Panasonic KX - TS880B Telephone"/>
    <n v="206.1"/>
    <n v="5"/>
    <n v="55.65"/>
  </r>
  <r>
    <d v="2017-03-27T00:00:00"/>
    <x v="3"/>
    <x v="2"/>
    <x v="641"/>
    <x v="6"/>
    <x v="0"/>
    <x v="0"/>
    <s v="Ampad Gold Fibre Wirebound Steno Books, 6&quot; x 9&quot;, Gregg Ruled"/>
    <n v="17.64"/>
    <n v="4"/>
    <n v="8.11"/>
  </r>
  <r>
    <d v="2017-03-27T00:00:00"/>
    <x v="3"/>
    <x v="2"/>
    <x v="740"/>
    <x v="0"/>
    <x v="1"/>
    <x v="11"/>
    <s v="Atlantic Metals Mobile 5-Shelf Bookcases, Custom Colors"/>
    <n v="1023.33"/>
    <n v="5"/>
    <n v="-30.1"/>
  </r>
  <r>
    <d v="2017-03-27T00:00:00"/>
    <x v="3"/>
    <x v="2"/>
    <x v="740"/>
    <x v="0"/>
    <x v="1"/>
    <x v="5"/>
    <s v="Global Deluxe High-Back Manager's Chair"/>
    <n v="600.55999999999995"/>
    <n v="3"/>
    <n v="-8.58"/>
  </r>
  <r>
    <d v="2017-03-27T00:00:00"/>
    <x v="3"/>
    <x v="2"/>
    <x v="740"/>
    <x v="0"/>
    <x v="2"/>
    <x v="9"/>
    <s v="Kensington SlimBlade Notebook Wireless Mouse with Nano Receiver"/>
    <n v="39.99"/>
    <n v="1"/>
    <s v="7"/>
  </r>
  <r>
    <d v="2017-03-27T00:00:00"/>
    <x v="3"/>
    <x v="2"/>
    <x v="740"/>
    <x v="0"/>
    <x v="1"/>
    <x v="5"/>
    <s v="Global Leather &amp; Oak Executive Chair, Burgundy"/>
    <n v="211.25"/>
    <n v="2"/>
    <n v="-66.39"/>
  </r>
  <r>
    <d v="2017-03-28T00:00:00"/>
    <x v="3"/>
    <x v="2"/>
    <x v="38"/>
    <x v="16"/>
    <x v="0"/>
    <x v="3"/>
    <s v="Canvas Sectional Post Binders"/>
    <n v="68.739999999999995"/>
    <n v="9"/>
    <n v="-48.12"/>
  </r>
  <r>
    <d v="2017-03-28T00:00:00"/>
    <x v="3"/>
    <x v="2"/>
    <x v="526"/>
    <x v="3"/>
    <x v="0"/>
    <x v="0"/>
    <s v="Xerox 1975"/>
    <n v="12.96"/>
    <n v="2"/>
    <n v="6.35"/>
  </r>
  <r>
    <d v="2017-03-28T00:00:00"/>
    <x v="3"/>
    <x v="2"/>
    <x v="526"/>
    <x v="3"/>
    <x v="1"/>
    <x v="8"/>
    <s v="DAX Black Cherry Wood-Tone Poster Frame"/>
    <n v="26.48"/>
    <n v="1"/>
    <n v="10.06"/>
  </r>
  <r>
    <d v="2017-03-28T00:00:00"/>
    <x v="3"/>
    <x v="2"/>
    <x v="526"/>
    <x v="3"/>
    <x v="2"/>
    <x v="15"/>
    <s v="StarTech.com 10/100 VDSL2 Ethernet Extender Kit"/>
    <n v="532.72"/>
    <n v="2"/>
    <n v="53.27"/>
  </r>
  <r>
    <d v="2017-03-28T00:00:00"/>
    <x v="3"/>
    <x v="2"/>
    <x v="526"/>
    <x v="3"/>
    <x v="0"/>
    <x v="0"/>
    <s v="Xerox 1968"/>
    <n v="26.72"/>
    <n v="4"/>
    <n v="12.83"/>
  </r>
  <r>
    <d v="2017-03-28T00:00:00"/>
    <x v="3"/>
    <x v="2"/>
    <x v="526"/>
    <x v="3"/>
    <x v="0"/>
    <x v="0"/>
    <s v="Xerox 1977"/>
    <n v="20.04"/>
    <n v="3"/>
    <n v="9.6199999999999992"/>
  </r>
  <r>
    <d v="2017-03-28T00:00:00"/>
    <x v="3"/>
    <x v="2"/>
    <x v="526"/>
    <x v="3"/>
    <x v="0"/>
    <x v="2"/>
    <s v="SAFCO Boltless Steel Shelving"/>
    <n v="795.48"/>
    <n v="7"/>
    <n v="7.95"/>
  </r>
  <r>
    <d v="2017-03-28T00:00:00"/>
    <x v="3"/>
    <x v="2"/>
    <x v="526"/>
    <x v="3"/>
    <x v="1"/>
    <x v="8"/>
    <s v="Stackable Trays"/>
    <n v="21.56"/>
    <n v="7"/>
    <n v="6.9"/>
  </r>
  <r>
    <d v="2017-03-29T00:00:00"/>
    <x v="3"/>
    <x v="2"/>
    <x v="310"/>
    <x v="18"/>
    <x v="0"/>
    <x v="2"/>
    <s v="Adjustable Personal File Tote"/>
    <n v="81.400000000000006"/>
    <n v="5"/>
    <n v="21.16"/>
  </r>
  <r>
    <d v="2017-03-30T00:00:00"/>
    <x v="3"/>
    <x v="2"/>
    <x v="784"/>
    <x v="39"/>
    <x v="0"/>
    <x v="10"/>
    <s v="Multimedia Mailers"/>
    <n v="325.86"/>
    <n v="2"/>
    <n v="149.9"/>
  </r>
  <r>
    <d v="2017-03-30T00:00:00"/>
    <x v="3"/>
    <x v="2"/>
    <x v="652"/>
    <x v="2"/>
    <x v="0"/>
    <x v="3"/>
    <s v="Acco Pressboard Covers with Storage Hooks, 14 7/8&quot; x 11&quot;, Executive Red"/>
    <n v="5.72"/>
    <n v="5"/>
    <n v="-4.76"/>
  </r>
  <r>
    <d v="2017-03-30T00:00:00"/>
    <x v="3"/>
    <x v="2"/>
    <x v="5"/>
    <x v="4"/>
    <x v="0"/>
    <x v="2"/>
    <s v="Advantus 10-Drawer Portable Organizer, Chrome Metal Frame, Smoke Drawers"/>
    <n v="59.76"/>
    <n v="1"/>
    <n v="16.73"/>
  </r>
  <r>
    <d v="2017-03-30T00:00:00"/>
    <x v="3"/>
    <x v="2"/>
    <x v="23"/>
    <x v="3"/>
    <x v="0"/>
    <x v="4"/>
    <s v="Manco Dry-Lighter Erasable Highlighter"/>
    <n v="6.08"/>
    <n v="2"/>
    <n v="2.0699999999999998"/>
  </r>
  <r>
    <d v="2017-03-30T00:00:00"/>
    <x v="3"/>
    <x v="2"/>
    <x v="23"/>
    <x v="3"/>
    <x v="2"/>
    <x v="6"/>
    <s v="AT&amp;T CL83451 4-Handset Telephone"/>
    <n v="164.79"/>
    <n v="1"/>
    <n v="18.54"/>
  </r>
  <r>
    <d v="2017-03-30T00:00:00"/>
    <x v="3"/>
    <x v="2"/>
    <x v="513"/>
    <x v="3"/>
    <x v="1"/>
    <x v="8"/>
    <s v="Flat Face Poster Frame"/>
    <n v="94.2"/>
    <n v="5"/>
    <n v="39.56"/>
  </r>
  <r>
    <d v="2017-03-31T00:00:00"/>
    <x v="3"/>
    <x v="2"/>
    <x v="171"/>
    <x v="0"/>
    <x v="1"/>
    <x v="11"/>
    <s v="Bush Mission Pointe Library"/>
    <n v="205.33"/>
    <n v="2"/>
    <n v="-36.24"/>
  </r>
  <r>
    <d v="2017-03-31T00:00:00"/>
    <x v="3"/>
    <x v="2"/>
    <x v="626"/>
    <x v="20"/>
    <x v="1"/>
    <x v="8"/>
    <s v="Tensor Computer Mounted Lamp"/>
    <n v="29.78"/>
    <n v="2"/>
    <n v="8.0399999999999991"/>
  </r>
  <r>
    <d v="2017-03-31T00:00:00"/>
    <x v="3"/>
    <x v="2"/>
    <x v="626"/>
    <x v="20"/>
    <x v="2"/>
    <x v="6"/>
    <s v="Polycom SoundPoint IP 450 VoIP phone"/>
    <n v="677.58"/>
    <n v="3"/>
    <n v="176.17"/>
  </r>
  <r>
    <d v="2017-03-31T00:00:00"/>
    <x v="3"/>
    <x v="2"/>
    <x v="626"/>
    <x v="20"/>
    <x v="0"/>
    <x v="0"/>
    <s v="Rediform S.O.S. 1-Up Phone Message Bk, 4-1/4x3-1/16 Bk, 1 Form/Pg, 40 Messages/Bk, 3/Pk"/>
    <n v="75.040000000000006"/>
    <n v="8"/>
    <n v="36.020000000000003"/>
  </r>
  <r>
    <d v="2017-03-31T00:00:00"/>
    <x v="3"/>
    <x v="2"/>
    <x v="445"/>
    <x v="20"/>
    <x v="2"/>
    <x v="6"/>
    <s v="Spigen Samsung Galaxy S5 Case Wallet"/>
    <n v="84.95"/>
    <n v="5"/>
    <n v="22.09"/>
  </r>
  <r>
    <d v="2017-03-31T00:00:00"/>
    <x v="3"/>
    <x v="2"/>
    <x v="474"/>
    <x v="5"/>
    <x v="1"/>
    <x v="8"/>
    <s v="Advantus Panel Wall Certificate Holder - 8.5x11"/>
    <s v="61"/>
    <n v="5"/>
    <n v="25.62"/>
  </r>
  <r>
    <d v="2017-03-31T00:00:00"/>
    <x v="3"/>
    <x v="2"/>
    <x v="474"/>
    <x v="5"/>
    <x v="2"/>
    <x v="6"/>
    <s v="Vtech CS6719"/>
    <n v="671.93"/>
    <n v="7"/>
    <n v="188.14"/>
  </r>
  <r>
    <d v="2017-03-31T00:00:00"/>
    <x v="3"/>
    <x v="2"/>
    <x v="709"/>
    <x v="1"/>
    <x v="0"/>
    <x v="3"/>
    <s v="SlimView Poly Binder, 3/8&quot;"/>
    <n v="13.47"/>
    <n v="13"/>
    <n v="-22.9"/>
  </r>
  <r>
    <d v="2017-03-31T00:00:00"/>
    <x v="3"/>
    <x v="2"/>
    <x v="458"/>
    <x v="4"/>
    <x v="0"/>
    <x v="3"/>
    <s v="Ibico Recycled Grain-Textured Covers"/>
    <n v="34.54"/>
    <n v="1"/>
    <n v="17.27"/>
  </r>
  <r>
    <d v="2017-03-31T00:00:00"/>
    <x v="3"/>
    <x v="2"/>
    <x v="458"/>
    <x v="4"/>
    <x v="2"/>
    <x v="16"/>
    <s v="Hewlett Packard LaserJet 3310 Copier"/>
    <n v="2999.95"/>
    <n v="5"/>
    <n v="1439.98"/>
  </r>
  <r>
    <d v="2017-03-31T00:00:00"/>
    <x v="3"/>
    <x v="2"/>
    <x v="458"/>
    <x v="4"/>
    <x v="0"/>
    <x v="3"/>
    <s v="Avery Recycled Flexi-View Covers for Binding Systems"/>
    <n v="64.12"/>
    <n v="4"/>
    <n v="30.78"/>
  </r>
  <r>
    <d v="2017-03-31T00:00:00"/>
    <x v="3"/>
    <x v="2"/>
    <x v="134"/>
    <x v="0"/>
    <x v="0"/>
    <x v="12"/>
    <s v="Fellowes 8 Outlet Superior Workstation Surge Protector w/o Phone/Fax/Modem Protection"/>
    <n v="33.619999999999997"/>
    <n v="5"/>
    <n v="-90.77"/>
  </r>
  <r>
    <d v="2017-03-31T00:00:00"/>
    <x v="3"/>
    <x v="2"/>
    <x v="418"/>
    <x v="3"/>
    <x v="0"/>
    <x v="14"/>
    <s v="Acme Tagit Stainless Steel Antibacterial Scissors"/>
    <n v="29.7"/>
    <n v="3"/>
    <n v="8.02"/>
  </r>
  <r>
    <d v="2017-04-01T00:00:00"/>
    <x v="3"/>
    <x v="3"/>
    <x v="423"/>
    <x v="24"/>
    <x v="0"/>
    <x v="2"/>
    <s v="Hanging Personal Folder File"/>
    <n v="94.2"/>
    <n v="6"/>
    <n v="23.55"/>
  </r>
  <r>
    <d v="2017-04-01T00:00:00"/>
    <x v="3"/>
    <x v="3"/>
    <x v="423"/>
    <x v="24"/>
    <x v="0"/>
    <x v="10"/>
    <s v="Staple envelope"/>
    <n v="28.4"/>
    <n v="5"/>
    <n v="13.35"/>
  </r>
  <r>
    <d v="2017-04-01T00:00:00"/>
    <x v="3"/>
    <x v="3"/>
    <x v="389"/>
    <x v="3"/>
    <x v="0"/>
    <x v="1"/>
    <s v="Avery 498"/>
    <n v="5.78"/>
    <n v="2"/>
    <n v="2.72"/>
  </r>
  <r>
    <d v="2017-04-01T00:00:00"/>
    <x v="3"/>
    <x v="3"/>
    <x v="389"/>
    <x v="3"/>
    <x v="0"/>
    <x v="3"/>
    <s v="Fellowes Binding Cases"/>
    <n v="121.68"/>
    <n v="13"/>
    <n v="38.03"/>
  </r>
  <r>
    <d v="2017-04-01T00:00:00"/>
    <x v="3"/>
    <x v="3"/>
    <x v="317"/>
    <x v="3"/>
    <x v="1"/>
    <x v="11"/>
    <s v="Safco Value Mate Steel Bookcase, Baked Enamel Finish on Steel, Black"/>
    <n v="482.66"/>
    <n v="8"/>
    <n v="85.18"/>
  </r>
  <r>
    <d v="2017-04-01T00:00:00"/>
    <x v="3"/>
    <x v="3"/>
    <x v="317"/>
    <x v="3"/>
    <x v="2"/>
    <x v="15"/>
    <s v="Cubify CubeX 3D Printer Double Head Print"/>
    <n v="4799.9799999999996"/>
    <n v="2"/>
    <s v="360"/>
  </r>
  <r>
    <d v="2017-04-01T00:00:00"/>
    <x v="3"/>
    <x v="3"/>
    <x v="405"/>
    <x v="20"/>
    <x v="0"/>
    <x v="0"/>
    <s v="Wirebound Message Books, Four 2 3/4 x 5 Forms per Page, 200 Sets per Book"/>
    <n v="42.93"/>
    <n v="9"/>
    <n v="19.32"/>
  </r>
  <r>
    <d v="2017-04-01T00:00:00"/>
    <x v="3"/>
    <x v="3"/>
    <x v="45"/>
    <x v="16"/>
    <x v="2"/>
    <x v="6"/>
    <s v="Mediabridge Sport Armband iPhone 5s"/>
    <n v="23.98"/>
    <n v="3"/>
    <n v="-5.69"/>
  </r>
  <r>
    <d v="2017-04-01T00:00:00"/>
    <x v="3"/>
    <x v="3"/>
    <x v="45"/>
    <x v="16"/>
    <x v="0"/>
    <x v="1"/>
    <s v="Avery 494"/>
    <n v="6.26"/>
    <n v="3"/>
    <n v="2.04"/>
  </r>
  <r>
    <d v="2017-04-01T00:00:00"/>
    <x v="3"/>
    <x v="3"/>
    <x v="45"/>
    <x v="16"/>
    <x v="0"/>
    <x v="12"/>
    <s v="Staple holder"/>
    <n v="20.81"/>
    <n v="3"/>
    <n v="1.82"/>
  </r>
  <r>
    <d v="2017-04-01T00:00:00"/>
    <x v="3"/>
    <x v="3"/>
    <x v="45"/>
    <x v="16"/>
    <x v="1"/>
    <x v="5"/>
    <s v="Global Wood Trimmed Manager's Task Chair, Khaki"/>
    <n v="218.35"/>
    <n v="3"/>
    <n v="-19.11"/>
  </r>
  <r>
    <d v="2017-04-01T00:00:00"/>
    <x v="3"/>
    <x v="3"/>
    <x v="169"/>
    <x v="9"/>
    <x v="1"/>
    <x v="8"/>
    <s v="Deflect-o DuraMat Lighweight, Studded, Beveled Mat for Low Pile Carpeting"/>
    <n v="127.95"/>
    <n v="3"/>
    <n v="21.75"/>
  </r>
  <r>
    <d v="2017-04-02T00:00:00"/>
    <x v="3"/>
    <x v="3"/>
    <x v="509"/>
    <x v="3"/>
    <x v="1"/>
    <x v="8"/>
    <s v="Westinghouse Clip-On Gooseneck Lamps"/>
    <n v="25.11"/>
    <n v="3"/>
    <n v="6.53"/>
  </r>
  <r>
    <d v="2017-04-02T00:00:00"/>
    <x v="3"/>
    <x v="3"/>
    <x v="529"/>
    <x v="4"/>
    <x v="1"/>
    <x v="13"/>
    <s v="Bevis 44 x 96 Conference Tables"/>
    <n v="411.8"/>
    <n v="2"/>
    <n v="70.010000000000005"/>
  </r>
  <r>
    <d v="2017-04-02T00:00:00"/>
    <x v="3"/>
    <x v="3"/>
    <x v="529"/>
    <x v="4"/>
    <x v="2"/>
    <x v="9"/>
    <s v="NETGEAR N750 Dual Band Wi-Fi Gigabit Router"/>
    <s v="360"/>
    <n v="4"/>
    <n v="129.6"/>
  </r>
  <r>
    <d v="2017-04-02T00:00:00"/>
    <x v="3"/>
    <x v="3"/>
    <x v="538"/>
    <x v="37"/>
    <x v="0"/>
    <x v="4"/>
    <s v="Newell 318"/>
    <n v="11.12"/>
    <n v="4"/>
    <n v="2.89"/>
  </r>
  <r>
    <d v="2017-04-02T00:00:00"/>
    <x v="3"/>
    <x v="3"/>
    <x v="596"/>
    <x v="33"/>
    <x v="0"/>
    <x v="1"/>
    <s v="Avery 499"/>
    <n v="14.94"/>
    <n v="3"/>
    <n v="6.87"/>
  </r>
  <r>
    <d v="2017-04-03T00:00:00"/>
    <x v="3"/>
    <x v="3"/>
    <x v="175"/>
    <x v="2"/>
    <x v="1"/>
    <x v="8"/>
    <s v="Staple-based wall hangings"/>
    <n v="25.47"/>
    <n v="4"/>
    <n v="7.64"/>
  </r>
  <r>
    <d v="2017-04-03T00:00:00"/>
    <x v="3"/>
    <x v="3"/>
    <x v="52"/>
    <x v="1"/>
    <x v="0"/>
    <x v="4"/>
    <s v="Prang Colored Pencils"/>
    <n v="7.06"/>
    <n v="3"/>
    <n v="2.21"/>
  </r>
  <r>
    <d v="2017-04-04T00:00:00"/>
    <x v="3"/>
    <x v="3"/>
    <x v="481"/>
    <x v="1"/>
    <x v="2"/>
    <x v="6"/>
    <s v="Cisco SPA 502G IP Phone"/>
    <n v="383.84"/>
    <n v="4"/>
    <n v="47.98"/>
  </r>
  <r>
    <d v="2017-04-04T00:00:00"/>
    <x v="3"/>
    <x v="3"/>
    <x v="293"/>
    <x v="20"/>
    <x v="2"/>
    <x v="6"/>
    <s v="Panasonic KX - TS880B Telephone"/>
    <n v="41.22"/>
    <n v="1"/>
    <n v="11.13"/>
  </r>
  <r>
    <d v="2017-04-04T00:00:00"/>
    <x v="3"/>
    <x v="3"/>
    <x v="293"/>
    <x v="20"/>
    <x v="0"/>
    <x v="14"/>
    <s v="Premier Automatic Letter Opener"/>
    <n v="240.37"/>
    <n v="1"/>
    <n v="7.21"/>
  </r>
  <r>
    <d v="2017-04-04T00:00:00"/>
    <x v="3"/>
    <x v="3"/>
    <x v="293"/>
    <x v="20"/>
    <x v="2"/>
    <x v="6"/>
    <s v="LG Electronics Tone+ HBS-730 Bluetooth Headset"/>
    <n v="119.02"/>
    <n v="2"/>
    <n v="33.33"/>
  </r>
  <r>
    <d v="2017-04-04T00:00:00"/>
    <x v="3"/>
    <x v="3"/>
    <x v="577"/>
    <x v="20"/>
    <x v="0"/>
    <x v="10"/>
    <s v="Brown Kraft Recycled Envelopes"/>
    <n v="16.98"/>
    <n v="1"/>
    <n v="8.49"/>
  </r>
  <r>
    <d v="2017-04-04T00:00:00"/>
    <x v="3"/>
    <x v="3"/>
    <x v="398"/>
    <x v="20"/>
    <x v="0"/>
    <x v="4"/>
    <s v="Newell 326"/>
    <n v="7.04"/>
    <n v="4"/>
    <n v="2.04"/>
  </r>
  <r>
    <d v="2017-04-06T00:00:00"/>
    <x v="3"/>
    <x v="3"/>
    <x v="770"/>
    <x v="30"/>
    <x v="0"/>
    <x v="0"/>
    <s v="Easy-staple paper"/>
    <n v="106.32"/>
    <n v="3"/>
    <n v="49.97"/>
  </r>
  <r>
    <d v="2017-04-06T00:00:00"/>
    <x v="3"/>
    <x v="3"/>
    <x v="345"/>
    <x v="15"/>
    <x v="0"/>
    <x v="3"/>
    <s v="3M Organizer Strips"/>
    <n v="8.1"/>
    <n v="5"/>
    <n v="-5.94"/>
  </r>
  <r>
    <d v="2017-04-07T00:00:00"/>
    <x v="3"/>
    <x v="3"/>
    <x v="431"/>
    <x v="16"/>
    <x v="1"/>
    <x v="13"/>
    <s v="Bush Advantage Collection Round Conference Table"/>
    <n v="233.86"/>
    <n v="2"/>
    <n v="-102.05"/>
  </r>
  <r>
    <d v="2017-04-07T00:00:00"/>
    <x v="3"/>
    <x v="3"/>
    <x v="431"/>
    <x v="16"/>
    <x v="1"/>
    <x v="13"/>
    <s v="Bretford Rectangular Conference Table Tops"/>
    <n v="620.61"/>
    <n v="3"/>
    <n v="-248.25"/>
  </r>
  <r>
    <d v="2017-04-07T00:00:00"/>
    <x v="3"/>
    <x v="3"/>
    <x v="431"/>
    <x v="16"/>
    <x v="0"/>
    <x v="3"/>
    <s v="GBC Instant Index System for Binding Systems"/>
    <n v="5.33"/>
    <n v="2"/>
    <n v="-3.55"/>
  </r>
  <r>
    <d v="2017-04-07T00:00:00"/>
    <x v="3"/>
    <x v="3"/>
    <x v="431"/>
    <x v="16"/>
    <x v="1"/>
    <x v="8"/>
    <s v="Tenex Contemporary Contur Chairmats for Low and Medium Pile Carpet, Computer, 39&quot; x 49&quot;"/>
    <n v="258.07"/>
    <n v="3"/>
    <s v="0"/>
  </r>
  <r>
    <d v="2017-04-07T00:00:00"/>
    <x v="3"/>
    <x v="3"/>
    <x v="431"/>
    <x v="16"/>
    <x v="2"/>
    <x v="9"/>
    <s v="Logitech P710e Mobile Speakerphone"/>
    <n v="617.98"/>
    <n v="3"/>
    <n v="-7.72"/>
  </r>
  <r>
    <d v="2017-04-07T00:00:00"/>
    <x v="3"/>
    <x v="3"/>
    <x v="57"/>
    <x v="16"/>
    <x v="0"/>
    <x v="4"/>
    <s v="50 Colored Long Pencils"/>
    <n v="16.260000000000002"/>
    <n v="2"/>
    <n v="1.22"/>
  </r>
  <r>
    <d v="2017-04-07T00:00:00"/>
    <x v="3"/>
    <x v="3"/>
    <x v="57"/>
    <x v="16"/>
    <x v="2"/>
    <x v="6"/>
    <s v="AT&amp;T 1080 Corded phone"/>
    <n v="219.18"/>
    <n v="2"/>
    <n v="19.18"/>
  </r>
  <r>
    <d v="2017-04-08T00:00:00"/>
    <x v="3"/>
    <x v="3"/>
    <x v="491"/>
    <x v="4"/>
    <x v="1"/>
    <x v="8"/>
    <s v="Eldon Expressions Punched Metal &amp; Wood Desk Accessories, Black &amp; Cherry"/>
    <n v="56.28"/>
    <n v="6"/>
    <n v="15.76"/>
  </r>
  <r>
    <d v="2017-04-08T00:00:00"/>
    <x v="3"/>
    <x v="3"/>
    <x v="491"/>
    <x v="4"/>
    <x v="0"/>
    <x v="3"/>
    <s v="GBC DocuBind TL300 Electric Binding System"/>
    <n v="2690.97"/>
    <n v="3"/>
    <n v="1264.76"/>
  </r>
  <r>
    <d v="2017-04-08T00:00:00"/>
    <x v="3"/>
    <x v="3"/>
    <x v="432"/>
    <x v="23"/>
    <x v="0"/>
    <x v="2"/>
    <s v="Tennsco 16-Compartment Lockers with Coat Rack"/>
    <n v="2591.56"/>
    <n v="4"/>
    <n v="621.97"/>
  </r>
  <r>
    <d v="2017-04-08T00:00:00"/>
    <x v="3"/>
    <x v="3"/>
    <x v="432"/>
    <x v="23"/>
    <x v="0"/>
    <x v="12"/>
    <s v="Black &amp; Decker Filter for Double Action Dustbuster Cordless Vac BLDV7210"/>
    <n v="41.95"/>
    <n v="5"/>
    <n v="10.49"/>
  </r>
  <r>
    <d v="2017-04-08T00:00:00"/>
    <x v="3"/>
    <x v="3"/>
    <x v="303"/>
    <x v="3"/>
    <x v="0"/>
    <x v="0"/>
    <s v="Xerox 1891"/>
    <n v="244.55"/>
    <n v="5"/>
    <n v="114.94"/>
  </r>
  <r>
    <d v="2017-04-08T00:00:00"/>
    <x v="3"/>
    <x v="3"/>
    <x v="303"/>
    <x v="3"/>
    <x v="0"/>
    <x v="0"/>
    <s v="Xerox 1942"/>
    <n v="195.76"/>
    <n v="4"/>
    <n v="97.88"/>
  </r>
  <r>
    <d v="2017-04-08T00:00:00"/>
    <x v="3"/>
    <x v="3"/>
    <x v="62"/>
    <x v="14"/>
    <x v="1"/>
    <x v="8"/>
    <s v="3M Polarizing Task Lamp with Clamp Arm, Light Gray"/>
    <n v="273.95999999999998"/>
    <n v="2"/>
    <n v="71.23"/>
  </r>
  <r>
    <d v="2017-04-08T00:00:00"/>
    <x v="3"/>
    <x v="3"/>
    <x v="62"/>
    <x v="14"/>
    <x v="1"/>
    <x v="8"/>
    <s v="Luxo Professional Combination Clamp-On Lamps"/>
    <n v="306.89999999999998"/>
    <n v="3"/>
    <n v="79.790000000000006"/>
  </r>
  <r>
    <d v="2017-04-09T00:00:00"/>
    <x v="3"/>
    <x v="3"/>
    <x v="697"/>
    <x v="20"/>
    <x v="0"/>
    <x v="1"/>
    <s v="Color-Coded Legal Exhibit Labels"/>
    <n v="9.82"/>
    <n v="2"/>
    <n v="4.8099999999999996"/>
  </r>
  <r>
    <d v="2017-04-09T00:00:00"/>
    <x v="3"/>
    <x v="3"/>
    <x v="697"/>
    <x v="20"/>
    <x v="0"/>
    <x v="4"/>
    <s v="Bulldog Vacuum Base Pencil Sharpener"/>
    <n v="35.97"/>
    <n v="3"/>
    <n v="9.7100000000000009"/>
  </r>
  <r>
    <d v="2017-04-09T00:00:00"/>
    <x v="3"/>
    <x v="3"/>
    <x v="697"/>
    <x v="20"/>
    <x v="0"/>
    <x v="0"/>
    <s v="Xerox 212"/>
    <n v="12.96"/>
    <n v="2"/>
    <n v="6.22"/>
  </r>
  <r>
    <d v="2017-04-09T00:00:00"/>
    <x v="3"/>
    <x v="3"/>
    <x v="697"/>
    <x v="20"/>
    <x v="0"/>
    <x v="0"/>
    <s v="Computer Printout Paper with Letter-Trim Fine Perforations"/>
    <n v="191.6"/>
    <n v="4"/>
    <n v="91.97"/>
  </r>
  <r>
    <d v="2017-04-09T00:00:00"/>
    <x v="3"/>
    <x v="3"/>
    <x v="697"/>
    <x v="20"/>
    <x v="0"/>
    <x v="1"/>
    <s v="Avery File Folder Labels"/>
    <n v="8.64"/>
    <n v="3"/>
    <n v="4.2300000000000004"/>
  </r>
  <r>
    <d v="2017-04-09T00:00:00"/>
    <x v="3"/>
    <x v="3"/>
    <x v="697"/>
    <x v="20"/>
    <x v="0"/>
    <x v="2"/>
    <s v="Office Impressions Heavy Duty Welded Shelving &amp; Multimedia Storage Drawers"/>
    <n v="501.81"/>
    <n v="3"/>
    <s v="0"/>
  </r>
  <r>
    <d v="2017-04-09T00:00:00"/>
    <x v="3"/>
    <x v="3"/>
    <x v="52"/>
    <x v="16"/>
    <x v="0"/>
    <x v="1"/>
    <s v="Avery 48"/>
    <n v="15.12"/>
    <n v="3"/>
    <n v="4.91"/>
  </r>
  <r>
    <d v="2017-04-09T00:00:00"/>
    <x v="3"/>
    <x v="3"/>
    <x v="52"/>
    <x v="16"/>
    <x v="0"/>
    <x v="3"/>
    <s v="Avery Arch Ring Binders"/>
    <n v="17.43"/>
    <n v="1"/>
    <n v="-13.36"/>
  </r>
  <r>
    <d v="2017-04-09T00:00:00"/>
    <x v="3"/>
    <x v="3"/>
    <x v="52"/>
    <x v="16"/>
    <x v="0"/>
    <x v="0"/>
    <s v="Xerox 1915"/>
    <n v="251.64"/>
    <n v="3"/>
    <n v="88.07"/>
  </r>
  <r>
    <d v="2017-04-09T00:00:00"/>
    <x v="3"/>
    <x v="3"/>
    <x v="318"/>
    <x v="14"/>
    <x v="0"/>
    <x v="3"/>
    <s v="GBC Recycled Regency Composition Covers"/>
    <n v="478.24"/>
    <n v="8"/>
    <n v="219.99"/>
  </r>
  <r>
    <d v="2017-04-09T00:00:00"/>
    <x v="3"/>
    <x v="3"/>
    <x v="479"/>
    <x v="2"/>
    <x v="0"/>
    <x v="3"/>
    <s v="Tuf-Vin Binders"/>
    <n v="37.9"/>
    <n v="4"/>
    <n v="-29.05"/>
  </r>
  <r>
    <d v="2017-04-09T00:00:00"/>
    <x v="3"/>
    <x v="3"/>
    <x v="479"/>
    <x v="2"/>
    <x v="0"/>
    <x v="0"/>
    <s v="Xerox 1893"/>
    <n v="65.58"/>
    <n v="2"/>
    <n v="23.77"/>
  </r>
  <r>
    <d v="2017-04-10T00:00:00"/>
    <x v="3"/>
    <x v="3"/>
    <x v="694"/>
    <x v="23"/>
    <x v="0"/>
    <x v="0"/>
    <s v="Wirebound Message Books, Two 4 1/4&quot; x 5&quot; Forms per Page"/>
    <n v="7.61"/>
    <n v="1"/>
    <n v="3.58"/>
  </r>
  <r>
    <d v="2017-04-10T00:00:00"/>
    <x v="3"/>
    <x v="3"/>
    <x v="694"/>
    <x v="23"/>
    <x v="0"/>
    <x v="7"/>
    <s v="OIC Binder Clips"/>
    <n v="7.16"/>
    <n v="2"/>
    <n v="3.58"/>
  </r>
  <r>
    <d v="2017-04-10T00:00:00"/>
    <x v="3"/>
    <x v="3"/>
    <x v="446"/>
    <x v="0"/>
    <x v="0"/>
    <x v="0"/>
    <s v="Xerox 1894"/>
    <n v="10.37"/>
    <n v="2"/>
    <n v="3.63"/>
  </r>
  <r>
    <d v="2017-04-10T00:00:00"/>
    <x v="3"/>
    <x v="3"/>
    <x v="446"/>
    <x v="0"/>
    <x v="2"/>
    <x v="9"/>
    <s v="Logitech MX Performance Wireless Mouse"/>
    <n v="95.74"/>
    <n v="3"/>
    <n v="20.34"/>
  </r>
  <r>
    <d v="2017-04-10T00:00:00"/>
    <x v="3"/>
    <x v="3"/>
    <x v="785"/>
    <x v="16"/>
    <x v="1"/>
    <x v="8"/>
    <s v="Stackable Trays"/>
    <n v="12.32"/>
    <n v="5"/>
    <n v="1.85"/>
  </r>
  <r>
    <d v="2017-04-10T00:00:00"/>
    <x v="3"/>
    <x v="3"/>
    <x v="785"/>
    <x v="16"/>
    <x v="0"/>
    <x v="3"/>
    <s v="Acco Pressboard Covers with Storage Hooks, 14 7/8&quot; x 11&quot;, Light Blue"/>
    <n v="4.42"/>
    <n v="3"/>
    <n v="-3.09"/>
  </r>
  <r>
    <d v="2017-04-10T00:00:00"/>
    <x v="3"/>
    <x v="3"/>
    <x v="524"/>
    <x v="37"/>
    <x v="2"/>
    <x v="9"/>
    <s v="Logitech G700s Rechargeable Gaming Mouse"/>
    <n v="99.99"/>
    <n v="1"/>
    <s v="42"/>
  </r>
  <r>
    <d v="2017-04-10T00:00:00"/>
    <x v="3"/>
    <x v="3"/>
    <x v="524"/>
    <x v="37"/>
    <x v="0"/>
    <x v="2"/>
    <s v="Recycled Steel Personal File for Hanging File Folders"/>
    <n v="286.14999999999998"/>
    <n v="5"/>
    <n v="71.540000000000006"/>
  </r>
  <r>
    <d v="2017-04-10T00:00:00"/>
    <x v="3"/>
    <x v="3"/>
    <x v="206"/>
    <x v="2"/>
    <x v="0"/>
    <x v="12"/>
    <s v="Tripp Lite Isotel 6 Outlet Surge Protector with Fax/Modem Protection"/>
    <n v="195.1"/>
    <n v="4"/>
    <n v="21.95"/>
  </r>
  <r>
    <d v="2017-04-10T00:00:00"/>
    <x v="3"/>
    <x v="3"/>
    <x v="206"/>
    <x v="2"/>
    <x v="1"/>
    <x v="8"/>
    <s v="Linden 10&quot; Round Wall Clock, Black"/>
    <n v="36.67"/>
    <n v="3"/>
    <n v="6.42"/>
  </r>
  <r>
    <d v="2017-04-11T00:00:00"/>
    <x v="3"/>
    <x v="3"/>
    <x v="399"/>
    <x v="3"/>
    <x v="2"/>
    <x v="9"/>
    <s v="SanDisk Ultra 64 GB MicroSDHC Class 10 Memory Card"/>
    <n v="199.95"/>
    <n v="5"/>
    <n v="21.99"/>
  </r>
  <r>
    <d v="2017-04-11T00:00:00"/>
    <x v="3"/>
    <x v="3"/>
    <x v="399"/>
    <x v="3"/>
    <x v="0"/>
    <x v="4"/>
    <s v="Dixon Ticonderoga Erasable Colored Pencil Set, 12-Color"/>
    <n v="41.86"/>
    <n v="7"/>
    <n v="14.23"/>
  </r>
  <r>
    <d v="2017-04-11T00:00:00"/>
    <x v="3"/>
    <x v="3"/>
    <x v="90"/>
    <x v="0"/>
    <x v="0"/>
    <x v="3"/>
    <s v="Flexible Leather- Look Classic Collection Ring Binder"/>
    <n v="11.36"/>
    <n v="3"/>
    <n v="-17.05"/>
  </r>
  <r>
    <d v="2017-04-11T00:00:00"/>
    <x v="3"/>
    <x v="3"/>
    <x v="304"/>
    <x v="10"/>
    <x v="0"/>
    <x v="2"/>
    <s v="Sterilite Officeware Hinged File Box"/>
    <n v="16.77"/>
    <n v="2"/>
    <n v="1.47"/>
  </r>
  <r>
    <d v="2017-04-11T00:00:00"/>
    <x v="3"/>
    <x v="3"/>
    <x v="304"/>
    <x v="10"/>
    <x v="2"/>
    <x v="9"/>
    <s v="Kingston Digital DataTraveler 32GB USB 2.0"/>
    <n v="27.12"/>
    <n v="2"/>
    <n v="-4.75"/>
  </r>
  <r>
    <d v="2017-04-11T00:00:00"/>
    <x v="3"/>
    <x v="3"/>
    <x v="700"/>
    <x v="25"/>
    <x v="0"/>
    <x v="4"/>
    <s v="Pencil and Crayon Sharpener"/>
    <n v="1.75"/>
    <n v="1"/>
    <n v="0.15"/>
  </r>
  <r>
    <d v="2017-04-11T00:00:00"/>
    <x v="3"/>
    <x v="3"/>
    <x v="700"/>
    <x v="25"/>
    <x v="0"/>
    <x v="4"/>
    <s v="Newell 321"/>
    <n v="20.99"/>
    <n v="8"/>
    <n v="2.36"/>
  </r>
  <r>
    <d v="2017-04-12T00:00:00"/>
    <x v="3"/>
    <x v="3"/>
    <x v="649"/>
    <x v="43"/>
    <x v="0"/>
    <x v="3"/>
    <s v="Storex Dura Pro Binders"/>
    <n v="29.7"/>
    <n v="5"/>
    <n v="13.37"/>
  </r>
  <r>
    <d v="2017-04-12T00:00:00"/>
    <x v="3"/>
    <x v="3"/>
    <x v="649"/>
    <x v="43"/>
    <x v="0"/>
    <x v="0"/>
    <s v="Xerox 1948"/>
    <n v="39.96"/>
    <n v="4"/>
    <n v="17.98"/>
  </r>
  <r>
    <d v="2017-04-13T00:00:00"/>
    <x v="3"/>
    <x v="3"/>
    <x v="274"/>
    <x v="22"/>
    <x v="0"/>
    <x v="0"/>
    <s v="Xerox 4200 Series MultiUse Premium Copy Paper (20Lb. and 84 Bright)"/>
    <n v="5.28"/>
    <n v="1"/>
    <n v="2.38"/>
  </r>
  <r>
    <d v="2017-04-13T00:00:00"/>
    <x v="3"/>
    <x v="3"/>
    <x v="274"/>
    <x v="22"/>
    <x v="0"/>
    <x v="3"/>
    <s v="GBC DocuBind TL200 Manual Binding Machine"/>
    <n v="895.92"/>
    <n v="5"/>
    <n v="302.37"/>
  </r>
  <r>
    <d v="2017-04-13T00:00:00"/>
    <x v="3"/>
    <x v="3"/>
    <x v="598"/>
    <x v="3"/>
    <x v="1"/>
    <x v="5"/>
    <s v="Global Wood Trimmed Manager's Task Chair, Khaki"/>
    <n v="436.7"/>
    <n v="6"/>
    <n v="-38.21"/>
  </r>
  <r>
    <d v="2017-04-13T00:00:00"/>
    <x v="3"/>
    <x v="3"/>
    <x v="679"/>
    <x v="2"/>
    <x v="0"/>
    <x v="7"/>
    <s v="Translucent Push Pins by OIC"/>
    <n v="7.92"/>
    <n v="5"/>
    <n v="1.68"/>
  </r>
  <r>
    <d v="2017-04-14T00:00:00"/>
    <x v="3"/>
    <x v="3"/>
    <x v="513"/>
    <x v="10"/>
    <x v="0"/>
    <x v="4"/>
    <s v="Zebra Zazzle Fluorescent Highlighters"/>
    <n v="14.59"/>
    <n v="3"/>
    <n v="2.5499999999999998"/>
  </r>
  <r>
    <d v="2017-04-14T00:00:00"/>
    <x v="3"/>
    <x v="3"/>
    <x v="513"/>
    <x v="10"/>
    <x v="0"/>
    <x v="4"/>
    <s v="Sanford Prismacolor Professional Thick Lead Art Pencils, 36-Color Set"/>
    <n v="89.86"/>
    <n v="3"/>
    <n v="21.34"/>
  </r>
  <r>
    <d v="2017-04-14T00:00:00"/>
    <x v="3"/>
    <x v="3"/>
    <x v="513"/>
    <x v="10"/>
    <x v="0"/>
    <x v="0"/>
    <s v="Xerox 196"/>
    <n v="13.87"/>
    <n v="3"/>
    <n v="5.03"/>
  </r>
  <r>
    <d v="2017-04-14T00:00:00"/>
    <x v="3"/>
    <x v="3"/>
    <x v="750"/>
    <x v="24"/>
    <x v="0"/>
    <x v="3"/>
    <s v="Acco 3-Hole Punch"/>
    <n v="8.76"/>
    <n v="2"/>
    <n v="4.2"/>
  </r>
  <r>
    <d v="2017-04-14T00:00:00"/>
    <x v="3"/>
    <x v="3"/>
    <x v="349"/>
    <x v="20"/>
    <x v="0"/>
    <x v="3"/>
    <s v="Avery Non-Stick Binders"/>
    <n v="10.78"/>
    <n v="3"/>
    <n v="3.5"/>
  </r>
  <r>
    <d v="2017-04-14T00:00:00"/>
    <x v="3"/>
    <x v="3"/>
    <x v="349"/>
    <x v="20"/>
    <x v="1"/>
    <x v="11"/>
    <s v="Bush Westfield Collection Bookcases, Fully Assembled"/>
    <n v="242.35"/>
    <n v="3"/>
    <n v="9.09"/>
  </r>
  <r>
    <d v="2017-04-14T00:00:00"/>
    <x v="3"/>
    <x v="3"/>
    <x v="360"/>
    <x v="25"/>
    <x v="1"/>
    <x v="11"/>
    <s v="Sauder Cornerstone Collection Library"/>
    <n v="198.27"/>
    <n v="8"/>
    <n v="-32.22"/>
  </r>
  <r>
    <d v="2017-04-14T00:00:00"/>
    <x v="3"/>
    <x v="3"/>
    <x v="312"/>
    <x v="23"/>
    <x v="1"/>
    <x v="8"/>
    <s v="Tensor Computer Mounted Lamp"/>
    <n v="74.45"/>
    <n v="5"/>
    <n v="20.100000000000001"/>
  </r>
  <r>
    <d v="2017-04-15T00:00:00"/>
    <x v="3"/>
    <x v="3"/>
    <x v="182"/>
    <x v="25"/>
    <x v="0"/>
    <x v="0"/>
    <s v="Xerox 1967"/>
    <n v="15.55"/>
    <n v="3"/>
    <n v="5.44"/>
  </r>
  <r>
    <d v="2017-04-15T00:00:00"/>
    <x v="3"/>
    <x v="3"/>
    <x v="489"/>
    <x v="6"/>
    <x v="0"/>
    <x v="4"/>
    <s v="Faber Castell Col-Erase Pencils"/>
    <n v="4.8899999999999997"/>
    <n v="1"/>
    <s v="2"/>
  </r>
  <r>
    <d v="2017-04-15T00:00:00"/>
    <x v="3"/>
    <x v="3"/>
    <x v="512"/>
    <x v="17"/>
    <x v="1"/>
    <x v="8"/>
    <s v="Howard Miller 12&quot; Round Wall Clock"/>
    <n v="196.45"/>
    <n v="5"/>
    <n v="70.72"/>
  </r>
  <r>
    <d v="2017-04-15T00:00:00"/>
    <x v="3"/>
    <x v="3"/>
    <x v="270"/>
    <x v="3"/>
    <x v="0"/>
    <x v="0"/>
    <s v="Xerox 1883"/>
    <n v="79.14"/>
    <n v="3"/>
    <n v="36.4"/>
  </r>
  <r>
    <d v="2017-04-15T00:00:00"/>
    <x v="3"/>
    <x v="3"/>
    <x v="26"/>
    <x v="0"/>
    <x v="0"/>
    <x v="0"/>
    <s v="Xerox 207"/>
    <n v="20.74"/>
    <n v="4"/>
    <n v="7.26"/>
  </r>
  <r>
    <d v="2017-04-15T00:00:00"/>
    <x v="3"/>
    <x v="3"/>
    <x v="244"/>
    <x v="16"/>
    <x v="0"/>
    <x v="3"/>
    <s v="VariCap6 Expandable Binder"/>
    <n v="15.57"/>
    <n v="3"/>
    <n v="-11.94"/>
  </r>
  <r>
    <d v="2017-04-16T00:00:00"/>
    <x v="3"/>
    <x v="3"/>
    <x v="485"/>
    <x v="1"/>
    <x v="0"/>
    <x v="4"/>
    <s v="Newell 325"/>
    <n v="16.52"/>
    <n v="5"/>
    <n v="2.0699999999999998"/>
  </r>
  <r>
    <d v="2017-04-16T00:00:00"/>
    <x v="3"/>
    <x v="3"/>
    <x v="503"/>
    <x v="10"/>
    <x v="0"/>
    <x v="3"/>
    <s v="SpineVue Locking Slant-D Ring Binders by Cardinal"/>
    <n v="13.71"/>
    <n v="5"/>
    <n v="-10.050000000000001"/>
  </r>
  <r>
    <d v="2017-04-16T00:00:00"/>
    <x v="3"/>
    <x v="3"/>
    <x v="264"/>
    <x v="3"/>
    <x v="0"/>
    <x v="2"/>
    <s v="Belkin 19&quot; Vented Equipment Shelf, Black"/>
    <n v="205.92"/>
    <n v="4"/>
    <n v="2.06"/>
  </r>
  <r>
    <d v="2017-04-16T00:00:00"/>
    <x v="3"/>
    <x v="3"/>
    <x v="264"/>
    <x v="3"/>
    <x v="1"/>
    <x v="11"/>
    <s v="O'Sullivan Living Dimensions 2-Shelf Bookcases"/>
    <n v="102.83"/>
    <n v="1"/>
    <n v="-6.05"/>
  </r>
  <r>
    <d v="2017-04-16T00:00:00"/>
    <x v="3"/>
    <x v="3"/>
    <x v="615"/>
    <x v="33"/>
    <x v="0"/>
    <x v="14"/>
    <s v="Compact Automatic Electric Letter Opener"/>
    <n v="477.24"/>
    <n v="4"/>
    <n v="9.5399999999999991"/>
  </r>
  <r>
    <d v="2017-04-16T00:00:00"/>
    <x v="3"/>
    <x v="3"/>
    <x v="615"/>
    <x v="33"/>
    <x v="2"/>
    <x v="9"/>
    <s v="SanDisk Ultra 16 GB MicroSDHC Class 10 Memory Card"/>
    <n v="25.98"/>
    <n v="2"/>
    <n v="1.56"/>
  </r>
  <r>
    <d v="2017-04-16T00:00:00"/>
    <x v="3"/>
    <x v="3"/>
    <x v="11"/>
    <x v="0"/>
    <x v="0"/>
    <x v="3"/>
    <s v="Satellite Sectional Post Binders"/>
    <n v="26.05"/>
    <n v="3"/>
    <n v="-44.28"/>
  </r>
  <r>
    <d v="2017-04-16T00:00:00"/>
    <x v="3"/>
    <x v="3"/>
    <x v="11"/>
    <x v="0"/>
    <x v="0"/>
    <x v="3"/>
    <s v="GBC White Gloss Covers, Plain Front"/>
    <n v="2.9"/>
    <n v="1"/>
    <n v="-4.78"/>
  </r>
  <r>
    <d v="2017-04-16T00:00:00"/>
    <x v="3"/>
    <x v="3"/>
    <x v="11"/>
    <x v="0"/>
    <x v="0"/>
    <x v="2"/>
    <s v="Tennsco Commercial Shelving"/>
    <n v="32.54"/>
    <n v="2"/>
    <n v="-7.73"/>
  </r>
  <r>
    <d v="2017-04-16T00:00:00"/>
    <x v="3"/>
    <x v="3"/>
    <x v="618"/>
    <x v="3"/>
    <x v="0"/>
    <x v="12"/>
    <s v="Hoover Commercial SteamVac"/>
    <n v="40.74"/>
    <n v="3"/>
    <n v="12.22"/>
  </r>
  <r>
    <d v="2017-04-17T00:00:00"/>
    <x v="3"/>
    <x v="3"/>
    <x v="253"/>
    <x v="26"/>
    <x v="0"/>
    <x v="3"/>
    <s v="Insertable Tab Post Binder Dividers"/>
    <n v="12.03"/>
    <n v="5"/>
    <n v="-9.2200000000000006"/>
  </r>
  <r>
    <d v="2017-04-17T00:00:00"/>
    <x v="3"/>
    <x v="3"/>
    <x v="253"/>
    <x v="26"/>
    <x v="2"/>
    <x v="15"/>
    <s v="Lexmark MX611dhe Monochrome Laser Printer"/>
    <n v="2549.9899999999998"/>
    <n v="5"/>
    <n v="-3399.98"/>
  </r>
  <r>
    <d v="2017-04-17T00:00:00"/>
    <x v="3"/>
    <x v="3"/>
    <x v="253"/>
    <x v="26"/>
    <x v="0"/>
    <x v="3"/>
    <s v="GBC VeloBinder Manual Binding System"/>
    <n v="21.59"/>
    <n v="2"/>
    <n v="-15.84"/>
  </r>
  <r>
    <d v="2017-04-17T00:00:00"/>
    <x v="3"/>
    <x v="3"/>
    <x v="253"/>
    <x v="26"/>
    <x v="0"/>
    <x v="3"/>
    <s v="Cardinal Holdit Business Card Pockets"/>
    <n v="8.9600000000000009"/>
    <n v="6"/>
    <n v="-6.57"/>
  </r>
  <r>
    <d v="2017-04-17T00:00:00"/>
    <x v="3"/>
    <x v="3"/>
    <x v="253"/>
    <x v="26"/>
    <x v="0"/>
    <x v="0"/>
    <s v="Xerox 225"/>
    <n v="20.74"/>
    <n v="4"/>
    <n v="7.26"/>
  </r>
  <r>
    <d v="2017-04-17T00:00:00"/>
    <x v="3"/>
    <x v="3"/>
    <x v="100"/>
    <x v="2"/>
    <x v="1"/>
    <x v="8"/>
    <s v="Eldon Executive Woodline II Desk Accessories, Mahogany"/>
    <n v="60.31"/>
    <n v="3"/>
    <n v="5.28"/>
  </r>
  <r>
    <d v="2017-04-17T00:00:00"/>
    <x v="3"/>
    <x v="3"/>
    <x v="255"/>
    <x v="3"/>
    <x v="0"/>
    <x v="0"/>
    <s v="Rediform S.O.S. 1-Up Phone Message Bk, 4-1/4x3-1/16 Bk, 1 Form/Pg, 40 Messages/Bk, 3/Pk"/>
    <n v="28.14"/>
    <n v="3"/>
    <n v="13.51"/>
  </r>
  <r>
    <d v="2017-04-17T00:00:00"/>
    <x v="3"/>
    <x v="3"/>
    <x v="255"/>
    <x v="3"/>
    <x v="0"/>
    <x v="1"/>
    <s v="Avery 517"/>
    <n v="7.38"/>
    <n v="2"/>
    <n v="3.47"/>
  </r>
  <r>
    <d v="2017-04-17T00:00:00"/>
    <x v="3"/>
    <x v="3"/>
    <x v="255"/>
    <x v="3"/>
    <x v="0"/>
    <x v="7"/>
    <s v="Stockwell Push Pins"/>
    <n v="10.9"/>
    <n v="5"/>
    <n v="3.6"/>
  </r>
  <r>
    <d v="2017-04-17T00:00:00"/>
    <x v="3"/>
    <x v="3"/>
    <x v="255"/>
    <x v="3"/>
    <x v="2"/>
    <x v="9"/>
    <s v="Logitech Wireless Touch Keyboard K400"/>
    <n v="274.89"/>
    <n v="11"/>
    <n v="46.73"/>
  </r>
  <r>
    <d v="2017-04-17T00:00:00"/>
    <x v="3"/>
    <x v="3"/>
    <x v="255"/>
    <x v="3"/>
    <x v="0"/>
    <x v="1"/>
    <s v="Avery 474"/>
    <n v="23.04"/>
    <n v="8"/>
    <n v="11.29"/>
  </r>
  <r>
    <d v="2017-04-17T00:00:00"/>
    <x v="3"/>
    <x v="3"/>
    <x v="255"/>
    <x v="3"/>
    <x v="1"/>
    <x v="5"/>
    <s v="Global Wood Trimmed Manager's Task Chair, Khaki"/>
    <n v="218.35"/>
    <n v="3"/>
    <n v="-19.11"/>
  </r>
  <r>
    <d v="2017-04-17T00:00:00"/>
    <x v="3"/>
    <x v="3"/>
    <x v="688"/>
    <x v="1"/>
    <x v="0"/>
    <x v="2"/>
    <s v="Carina Media Storage Towers in Natural &amp; Black"/>
    <n v="195.14"/>
    <n v="4"/>
    <n v="-43.91"/>
  </r>
  <r>
    <d v="2017-04-20T00:00:00"/>
    <x v="3"/>
    <x v="3"/>
    <x v="694"/>
    <x v="1"/>
    <x v="1"/>
    <x v="8"/>
    <s v="Eldon Cleatmat Chair Mats for Medium Pile Carpets"/>
    <n v="44.4"/>
    <n v="2"/>
    <n v="-52.17"/>
  </r>
  <r>
    <d v="2017-04-20T00:00:00"/>
    <x v="3"/>
    <x v="3"/>
    <x v="755"/>
    <x v="2"/>
    <x v="1"/>
    <x v="8"/>
    <s v="Computer Room Manger, 14&quot;"/>
    <n v="51.97"/>
    <n v="2"/>
    <n v="10.39"/>
  </r>
  <r>
    <d v="2017-04-20T00:00:00"/>
    <x v="3"/>
    <x v="3"/>
    <x v="755"/>
    <x v="2"/>
    <x v="0"/>
    <x v="2"/>
    <s v="Sortfiler Multipurpose Personal File Organizer, Black"/>
    <n v="51.34"/>
    <n v="3"/>
    <n v="5.78"/>
  </r>
  <r>
    <d v="2017-04-20T00:00:00"/>
    <x v="3"/>
    <x v="3"/>
    <x v="755"/>
    <x v="2"/>
    <x v="0"/>
    <x v="2"/>
    <s v="Deluxe Rollaway Locking File with Drawer"/>
    <n v="332.7"/>
    <n v="1"/>
    <n v="33.270000000000003"/>
  </r>
  <r>
    <d v="2017-04-20T00:00:00"/>
    <x v="3"/>
    <x v="3"/>
    <x v="755"/>
    <x v="2"/>
    <x v="1"/>
    <x v="8"/>
    <s v="Executive Impressions 12&quot; Wall Clock"/>
    <n v="42.41"/>
    <n v="3"/>
    <n v="9.5399999999999991"/>
  </r>
  <r>
    <d v="2017-04-20T00:00:00"/>
    <x v="3"/>
    <x v="3"/>
    <x v="605"/>
    <x v="1"/>
    <x v="1"/>
    <x v="5"/>
    <s v="DMI Arturo Collection Mission-style Design Wood Chair"/>
    <n v="317.06"/>
    <n v="3"/>
    <n v="-18.12"/>
  </r>
  <r>
    <d v="2017-04-20T00:00:00"/>
    <x v="3"/>
    <x v="3"/>
    <x v="605"/>
    <x v="1"/>
    <x v="0"/>
    <x v="4"/>
    <s v="Lumber Crayons"/>
    <n v="15.76"/>
    <n v="2"/>
    <n v="3.55"/>
  </r>
  <r>
    <d v="2017-04-20T00:00:00"/>
    <x v="3"/>
    <x v="3"/>
    <x v="605"/>
    <x v="1"/>
    <x v="1"/>
    <x v="8"/>
    <s v="Master Caster Door Stop, Large Neon Orange"/>
    <n v="14.56"/>
    <n v="5"/>
    <n v="-6.19"/>
  </r>
  <r>
    <d v="2017-04-20T00:00:00"/>
    <x v="3"/>
    <x v="3"/>
    <x v="107"/>
    <x v="14"/>
    <x v="0"/>
    <x v="3"/>
    <s v="Premium Transparent Presentation Covers by GBC"/>
    <n v="146.86000000000001"/>
    <n v="7"/>
    <n v="70.489999999999995"/>
  </r>
  <r>
    <d v="2017-04-20T00:00:00"/>
    <x v="3"/>
    <x v="3"/>
    <x v="107"/>
    <x v="14"/>
    <x v="0"/>
    <x v="3"/>
    <s v="Cardinal EasyOpen D-Ring Binders"/>
    <n v="36.56"/>
    <n v="4"/>
    <n v="18.28"/>
  </r>
  <r>
    <d v="2017-04-20T00:00:00"/>
    <x v="3"/>
    <x v="3"/>
    <x v="671"/>
    <x v="10"/>
    <x v="0"/>
    <x v="2"/>
    <s v="Tennsco 6- and 18-Compartment Lockers"/>
    <n v="848.54"/>
    <n v="4"/>
    <n v="-21.21"/>
  </r>
  <r>
    <d v="2017-04-20T00:00:00"/>
    <x v="3"/>
    <x v="3"/>
    <x v="671"/>
    <x v="10"/>
    <x v="0"/>
    <x v="3"/>
    <s v="Wilson Jones Clip &amp; Carry Folder Binder Tool for Ring Binders, Clear"/>
    <n v="8.6999999999999993"/>
    <n v="5"/>
    <n v="-6.38"/>
  </r>
  <r>
    <d v="2017-04-20T00:00:00"/>
    <x v="3"/>
    <x v="3"/>
    <x v="671"/>
    <x v="10"/>
    <x v="2"/>
    <x v="6"/>
    <s v="Avaya 5410 Digital phone"/>
    <n v="122.38"/>
    <n v="3"/>
    <n v="-24.48"/>
  </r>
  <r>
    <d v="2017-04-21T00:00:00"/>
    <x v="3"/>
    <x v="3"/>
    <x v="373"/>
    <x v="0"/>
    <x v="0"/>
    <x v="12"/>
    <s v="Acco 7-Outlet Masterpiece Power Center, Wihtout Fax/Phone Line Protection"/>
    <n v="97.26"/>
    <n v="4"/>
    <n v="-243.16"/>
  </r>
  <r>
    <d v="2017-04-21T00:00:00"/>
    <x v="3"/>
    <x v="3"/>
    <x v="218"/>
    <x v="0"/>
    <x v="0"/>
    <x v="3"/>
    <s v="Avery Non-Stick Binders"/>
    <n v="2.69"/>
    <n v="3"/>
    <n v="-4.71"/>
  </r>
  <r>
    <d v="2017-04-21T00:00:00"/>
    <x v="3"/>
    <x v="3"/>
    <x v="218"/>
    <x v="0"/>
    <x v="0"/>
    <x v="3"/>
    <s v="UniKeep View Case Binders"/>
    <n v="2.93"/>
    <n v="3"/>
    <n v="-4.99"/>
  </r>
  <r>
    <d v="2017-04-21T00:00:00"/>
    <x v="3"/>
    <x v="3"/>
    <x v="677"/>
    <x v="22"/>
    <x v="2"/>
    <x v="9"/>
    <s v="Verbatim Slim CD and DVD Storage Cases, 50/Pack"/>
    <n v="11.54"/>
    <n v="1"/>
    <n v="3.46"/>
  </r>
  <r>
    <d v="2017-04-21T00:00:00"/>
    <x v="3"/>
    <x v="3"/>
    <x v="677"/>
    <x v="22"/>
    <x v="1"/>
    <x v="8"/>
    <s v="Eldon Advantage Foldable Chair Mats for Low Pile Carpets"/>
    <n v="162.6"/>
    <n v="3"/>
    <n v="34.15"/>
  </r>
  <r>
    <d v="2017-04-21T00:00:00"/>
    <x v="3"/>
    <x v="3"/>
    <x v="744"/>
    <x v="36"/>
    <x v="1"/>
    <x v="5"/>
    <s v="Global Fabric Manager's Chair, Dark Gray"/>
    <n v="908.82"/>
    <n v="9"/>
    <n v="227.21"/>
  </r>
  <r>
    <d v="2017-04-21T00:00:00"/>
    <x v="3"/>
    <x v="3"/>
    <x v="549"/>
    <x v="0"/>
    <x v="2"/>
    <x v="9"/>
    <s v="Logitech LS21 Speaker System - PC Multimedia - 2.1-CH - Wired"/>
    <n v="47.98"/>
    <n v="3"/>
    <n v="8.4"/>
  </r>
  <r>
    <d v="2017-04-21T00:00:00"/>
    <x v="3"/>
    <x v="3"/>
    <x v="549"/>
    <x v="0"/>
    <x v="0"/>
    <x v="0"/>
    <s v="Xerox 230"/>
    <n v="20.74"/>
    <n v="4"/>
    <n v="7.26"/>
  </r>
  <r>
    <d v="2017-04-22T00:00:00"/>
    <x v="3"/>
    <x v="3"/>
    <x v="95"/>
    <x v="3"/>
    <x v="1"/>
    <x v="8"/>
    <s v="Eldon Stackable Tray, Side-Load, Legal, Smoke"/>
    <n v="18.28"/>
    <n v="2"/>
    <n v="6.22"/>
  </r>
  <r>
    <d v="2017-04-22T00:00:00"/>
    <x v="3"/>
    <x v="3"/>
    <x v="690"/>
    <x v="2"/>
    <x v="1"/>
    <x v="8"/>
    <s v="Tenex 46&quot; x 60&quot; Computer Anti-Static Chairmat, Rectangular Shaped"/>
    <n v="254.35"/>
    <n v="3"/>
    <s v="0"/>
  </r>
  <r>
    <d v="2017-04-22T00:00:00"/>
    <x v="3"/>
    <x v="3"/>
    <x v="664"/>
    <x v="4"/>
    <x v="0"/>
    <x v="2"/>
    <s v="Tennsco Double-Tier Lockers"/>
    <n v="675.06"/>
    <n v="3"/>
    <n v="87.76"/>
  </r>
  <r>
    <d v="2017-04-23T00:00:00"/>
    <x v="3"/>
    <x v="3"/>
    <x v="779"/>
    <x v="20"/>
    <x v="0"/>
    <x v="12"/>
    <s v="Tripp Lite Isotel 6 Outlet Surge Protector with Fax/Modem Protection"/>
    <n v="121.94"/>
    <n v="2"/>
    <n v="35.36"/>
  </r>
  <r>
    <d v="2017-04-23T00:00:00"/>
    <x v="3"/>
    <x v="3"/>
    <x v="779"/>
    <x v="20"/>
    <x v="0"/>
    <x v="14"/>
    <s v="Acme 10&quot; Easy Grip Assistive Scissors"/>
    <n v="122.71"/>
    <n v="7"/>
    <n v="36.81"/>
  </r>
  <r>
    <d v="2017-04-23T00:00:00"/>
    <x v="3"/>
    <x v="3"/>
    <x v="573"/>
    <x v="18"/>
    <x v="2"/>
    <x v="9"/>
    <s v="TRENDnet 56K USB 2.0 Phone, Internet and Fax Modem"/>
    <n v="155.34"/>
    <n v="6"/>
    <n v="55.92"/>
  </r>
  <r>
    <d v="2017-04-23T00:00:00"/>
    <x v="3"/>
    <x v="3"/>
    <x v="210"/>
    <x v="20"/>
    <x v="0"/>
    <x v="14"/>
    <s v="Fiskars Softgrip Scissors"/>
    <n v="54.9"/>
    <n v="5"/>
    <n v="15.37"/>
  </r>
  <r>
    <d v="2017-04-23T00:00:00"/>
    <x v="3"/>
    <x v="3"/>
    <x v="480"/>
    <x v="10"/>
    <x v="0"/>
    <x v="3"/>
    <s v="XtraLife ClearVue Slant-D Ring Binders by Cardinal"/>
    <n v="11.76"/>
    <n v="5"/>
    <n v="-7.84"/>
  </r>
  <r>
    <d v="2017-04-23T00:00:00"/>
    <x v="3"/>
    <x v="3"/>
    <x v="480"/>
    <x v="10"/>
    <x v="0"/>
    <x v="0"/>
    <s v="Xerox 195"/>
    <n v="5.34"/>
    <n v="1"/>
    <n v="1.87"/>
  </r>
  <r>
    <d v="2017-04-23T00:00:00"/>
    <x v="3"/>
    <x v="3"/>
    <x v="705"/>
    <x v="3"/>
    <x v="1"/>
    <x v="8"/>
    <s v="DAX Two-Tone Rosewood/Black Document Frame, Desktop, 5 x 7"/>
    <n v="66.36"/>
    <n v="7"/>
    <n v="26.54"/>
  </r>
  <r>
    <d v="2017-04-23T00:00:00"/>
    <x v="3"/>
    <x v="3"/>
    <x v="705"/>
    <x v="3"/>
    <x v="0"/>
    <x v="3"/>
    <s v="GBC Durable Plastic Covers"/>
    <n v="92.88"/>
    <n v="6"/>
    <n v="30.19"/>
  </r>
  <r>
    <d v="2017-04-23T00:00:00"/>
    <x v="3"/>
    <x v="3"/>
    <x v="705"/>
    <x v="3"/>
    <x v="1"/>
    <x v="8"/>
    <s v="Eldon 500 Class Desk Accessories"/>
    <n v="24.14"/>
    <n v="2"/>
    <n v="7.97"/>
  </r>
  <r>
    <d v="2017-04-23T00:00:00"/>
    <x v="3"/>
    <x v="3"/>
    <x v="672"/>
    <x v="15"/>
    <x v="1"/>
    <x v="11"/>
    <s v="O'Sullivan 4-Shelf Bookcase in Odessa Pine"/>
    <n v="387.14"/>
    <n v="4"/>
    <n v="-14.52"/>
  </r>
  <r>
    <d v="2017-04-23T00:00:00"/>
    <x v="3"/>
    <x v="3"/>
    <x v="672"/>
    <x v="15"/>
    <x v="2"/>
    <x v="9"/>
    <s v="Maxell 4.7GB DVD-R"/>
    <n v="45.41"/>
    <n v="2"/>
    <n v="11.92"/>
  </r>
  <r>
    <d v="2017-04-23T00:00:00"/>
    <x v="3"/>
    <x v="3"/>
    <x v="672"/>
    <x v="15"/>
    <x v="1"/>
    <x v="8"/>
    <s v="Tenex Chairmats For Use with Hard Floors"/>
    <n v="77.95"/>
    <n v="3"/>
    <n v="-11.69"/>
  </r>
  <r>
    <d v="2017-04-23T00:00:00"/>
    <x v="3"/>
    <x v="3"/>
    <x v="672"/>
    <x v="15"/>
    <x v="0"/>
    <x v="1"/>
    <s v="Avery 496"/>
    <s v="3"/>
    <n v="1"/>
    <n v="1.05"/>
  </r>
  <r>
    <d v="2017-04-23T00:00:00"/>
    <x v="3"/>
    <x v="3"/>
    <x v="703"/>
    <x v="26"/>
    <x v="0"/>
    <x v="10"/>
    <s v="Staple envelope"/>
    <n v="18.690000000000001"/>
    <n v="2"/>
    <n v="7.01"/>
  </r>
  <r>
    <d v="2017-04-23T00:00:00"/>
    <x v="3"/>
    <x v="3"/>
    <x v="703"/>
    <x v="26"/>
    <x v="1"/>
    <x v="8"/>
    <s v="Eldon Imàge Series Desk Accessories, Clear"/>
    <n v="11.66"/>
    <n v="3"/>
    <n v="3.35"/>
  </r>
  <r>
    <d v="2017-04-24T00:00:00"/>
    <x v="3"/>
    <x v="3"/>
    <x v="105"/>
    <x v="2"/>
    <x v="0"/>
    <x v="12"/>
    <s v="Acco Smartsocket Table Surge Protector, 6 Color-Coded Adapter Outlets"/>
    <n v="99.28"/>
    <n v="2"/>
    <n v="12.41"/>
  </r>
  <r>
    <d v="2017-04-24T00:00:00"/>
    <x v="3"/>
    <x v="3"/>
    <x v="105"/>
    <x v="2"/>
    <x v="0"/>
    <x v="3"/>
    <s v="Avery Reinforcements for Hole-Punch Pages"/>
    <n v="1.19"/>
    <n v="2"/>
    <n v="-0.99"/>
  </r>
  <r>
    <d v="2017-04-24T00:00:00"/>
    <x v="3"/>
    <x v="3"/>
    <x v="105"/>
    <x v="2"/>
    <x v="0"/>
    <x v="3"/>
    <s v="GBC ProClick Spines for 32-Hole Punch"/>
    <n v="7.52"/>
    <n v="2"/>
    <n v="-5.76"/>
  </r>
  <r>
    <d v="2017-04-24T00:00:00"/>
    <x v="3"/>
    <x v="3"/>
    <x v="85"/>
    <x v="16"/>
    <x v="0"/>
    <x v="2"/>
    <s v="Sensible Storage WireTech Storage Systems"/>
    <n v="113.57"/>
    <n v="2"/>
    <n v="-21.29"/>
  </r>
  <r>
    <d v="2017-04-24T00:00:00"/>
    <x v="3"/>
    <x v="3"/>
    <x v="588"/>
    <x v="3"/>
    <x v="0"/>
    <x v="7"/>
    <s v="Colored Push Pins"/>
    <n v="1.81"/>
    <n v="1"/>
    <n v="0.65"/>
  </r>
  <r>
    <d v="2017-04-24T00:00:00"/>
    <x v="3"/>
    <x v="3"/>
    <x v="743"/>
    <x v="12"/>
    <x v="2"/>
    <x v="6"/>
    <s v="AT&amp;T 841000 Phone"/>
    <s v="552"/>
    <n v="10"/>
    <n v="34.5"/>
  </r>
  <r>
    <d v="2017-04-24T00:00:00"/>
    <x v="3"/>
    <x v="3"/>
    <x v="637"/>
    <x v="43"/>
    <x v="2"/>
    <x v="9"/>
    <s v="V7 USB Numeric Keypad"/>
    <n v="69.98"/>
    <n v="2"/>
    <n v="4.9000000000000004"/>
  </r>
  <r>
    <d v="2017-04-24T00:00:00"/>
    <x v="3"/>
    <x v="3"/>
    <x v="721"/>
    <x v="1"/>
    <x v="0"/>
    <x v="3"/>
    <s v="Acco Data Flex Cable Posts For Top &amp; Bottom Load Binders, 6&quot; Capacity"/>
    <n v="10.43"/>
    <n v="5"/>
    <n v="-18.25"/>
  </r>
  <r>
    <d v="2017-04-24T00:00:00"/>
    <x v="3"/>
    <x v="3"/>
    <x v="721"/>
    <x v="1"/>
    <x v="0"/>
    <x v="2"/>
    <s v="Safco Industrial Wire Shelving System"/>
    <n v="72.78"/>
    <n v="1"/>
    <n v="-18.2"/>
  </r>
  <r>
    <d v="2017-04-25T00:00:00"/>
    <x v="3"/>
    <x v="3"/>
    <x v="2"/>
    <x v="3"/>
    <x v="0"/>
    <x v="3"/>
    <s v="Cardinal Slant-D Ring Binder, Heavy Gauge Vinyl"/>
    <n v="13.9"/>
    <n v="2"/>
    <n v="4.5199999999999996"/>
  </r>
  <r>
    <d v="2017-04-25T00:00:00"/>
    <x v="3"/>
    <x v="3"/>
    <x v="672"/>
    <x v="15"/>
    <x v="0"/>
    <x v="4"/>
    <s v="Newell 312"/>
    <n v="42.05"/>
    <n v="9"/>
    <n v="5.26"/>
  </r>
  <r>
    <d v="2017-04-25T00:00:00"/>
    <x v="3"/>
    <x v="3"/>
    <x v="672"/>
    <x v="15"/>
    <x v="0"/>
    <x v="4"/>
    <s v="Stanley Bostitch Contemporary Electric Pencil Sharpeners"/>
    <n v="67.92"/>
    <n v="5"/>
    <n v="6.79"/>
  </r>
  <r>
    <d v="2017-04-25T00:00:00"/>
    <x v="3"/>
    <x v="3"/>
    <x v="420"/>
    <x v="12"/>
    <x v="0"/>
    <x v="4"/>
    <s v="Newell 318"/>
    <n v="8.9"/>
    <n v="4"/>
    <n v="0.67"/>
  </r>
  <r>
    <d v="2017-04-25T00:00:00"/>
    <x v="3"/>
    <x v="3"/>
    <x v="172"/>
    <x v="3"/>
    <x v="0"/>
    <x v="0"/>
    <s v="Telephone Message Books with Fax/Mobile Section, 5 1/2&quot; x 3 3/16&quot;"/>
    <n v="19.05"/>
    <n v="3"/>
    <n v="8.76"/>
  </r>
  <r>
    <d v="2017-04-25T00:00:00"/>
    <x v="3"/>
    <x v="3"/>
    <x v="172"/>
    <x v="3"/>
    <x v="0"/>
    <x v="3"/>
    <s v="Surelock Post Binders"/>
    <n v="73.34"/>
    <n v="3"/>
    <n v="27.5"/>
  </r>
  <r>
    <d v="2017-04-25T00:00:00"/>
    <x v="3"/>
    <x v="3"/>
    <x v="25"/>
    <x v="3"/>
    <x v="2"/>
    <x v="9"/>
    <s v="Sony 64GB Class 10 Micro SDHC R40 Memory Card"/>
    <n v="107.97"/>
    <n v="3"/>
    <n v="22.67"/>
  </r>
  <r>
    <d v="2017-04-25T00:00:00"/>
    <x v="3"/>
    <x v="3"/>
    <x v="556"/>
    <x v="3"/>
    <x v="1"/>
    <x v="11"/>
    <s v="Bush Westfield Collection Bookcases, Medium Cherry Finish"/>
    <n v="344.98"/>
    <n v="7"/>
    <n v="28.41"/>
  </r>
  <r>
    <d v="2017-04-26T00:00:00"/>
    <x v="3"/>
    <x v="3"/>
    <x v="768"/>
    <x v="0"/>
    <x v="1"/>
    <x v="8"/>
    <s v="DAX Value U-Channel Document Frames, Easel Back"/>
    <n v="1.99"/>
    <n v="1"/>
    <n v="-1.44"/>
  </r>
  <r>
    <d v="2017-04-26T00:00:00"/>
    <x v="3"/>
    <x v="3"/>
    <x v="675"/>
    <x v="22"/>
    <x v="0"/>
    <x v="0"/>
    <s v="Strathmore Photo Mount Cards"/>
    <n v="20.34"/>
    <n v="3"/>
    <n v="9.36"/>
  </r>
  <r>
    <d v="2017-04-26T00:00:00"/>
    <x v="3"/>
    <x v="3"/>
    <x v="675"/>
    <x v="22"/>
    <x v="0"/>
    <x v="1"/>
    <s v="Avery 478"/>
    <n v="39.28"/>
    <n v="8"/>
    <n v="19.25"/>
  </r>
  <r>
    <d v="2017-04-27T00:00:00"/>
    <x v="3"/>
    <x v="3"/>
    <x v="755"/>
    <x v="0"/>
    <x v="0"/>
    <x v="1"/>
    <s v="Avery Address/Shipping Labels for Typewriters, 4&quot; x 2&quot;"/>
    <n v="33.119999999999997"/>
    <n v="4"/>
    <n v="11.59"/>
  </r>
  <r>
    <d v="2017-04-27T00:00:00"/>
    <x v="3"/>
    <x v="3"/>
    <x v="755"/>
    <x v="0"/>
    <x v="1"/>
    <x v="11"/>
    <s v="Sauder Barrister Bookcases"/>
    <n v="220.27"/>
    <n v="4"/>
    <n v="-42.11"/>
  </r>
  <r>
    <d v="2017-04-27T00:00:00"/>
    <x v="3"/>
    <x v="3"/>
    <x v="358"/>
    <x v="3"/>
    <x v="0"/>
    <x v="4"/>
    <s v="Boston School Pro Electric Pencil Sharpener, 1670"/>
    <n v="123.92"/>
    <n v="4"/>
    <n v="33.46"/>
  </r>
  <r>
    <d v="2017-04-27T00:00:00"/>
    <x v="3"/>
    <x v="3"/>
    <x v="358"/>
    <x v="3"/>
    <x v="0"/>
    <x v="4"/>
    <s v="Newell Chalk Holder"/>
    <n v="12.39"/>
    <n v="3"/>
    <n v="5.7"/>
  </r>
  <r>
    <d v="2017-04-27T00:00:00"/>
    <x v="3"/>
    <x v="3"/>
    <x v="358"/>
    <x v="3"/>
    <x v="0"/>
    <x v="4"/>
    <s v="Boston Home &amp; Office Model 2000 Electric Pencil Sharpeners"/>
    <n v="47.3"/>
    <n v="2"/>
    <n v="12.3"/>
  </r>
  <r>
    <d v="2017-04-27T00:00:00"/>
    <x v="3"/>
    <x v="3"/>
    <x v="700"/>
    <x v="22"/>
    <x v="1"/>
    <x v="8"/>
    <s v="Luxo Economy Swing Arm Lamp"/>
    <n v="139.58000000000001"/>
    <n v="7"/>
    <n v="39.08"/>
  </r>
  <r>
    <d v="2017-04-28T00:00:00"/>
    <x v="3"/>
    <x v="3"/>
    <x v="91"/>
    <x v="2"/>
    <x v="0"/>
    <x v="2"/>
    <s v="Sterilite Officeware Hinged File Box"/>
    <n v="8.3800000000000008"/>
    <n v="1"/>
    <n v="0.73"/>
  </r>
  <r>
    <d v="2017-04-28T00:00:00"/>
    <x v="3"/>
    <x v="3"/>
    <x v="91"/>
    <x v="2"/>
    <x v="0"/>
    <x v="4"/>
    <s v="Newell 341"/>
    <n v="6.85"/>
    <n v="2"/>
    <n v="0.77"/>
  </r>
  <r>
    <d v="2017-04-28T00:00:00"/>
    <x v="3"/>
    <x v="3"/>
    <x v="304"/>
    <x v="25"/>
    <x v="0"/>
    <x v="12"/>
    <s v="Harmony HEPA Quiet Air Purifiers"/>
    <n v="28.08"/>
    <n v="3"/>
    <n v="5.27"/>
  </r>
  <r>
    <d v="2017-04-28T00:00:00"/>
    <x v="3"/>
    <x v="3"/>
    <x v="219"/>
    <x v="16"/>
    <x v="2"/>
    <x v="6"/>
    <s v="Samsung Galaxy S4 Mini"/>
    <n v="751.98"/>
    <n v="2"/>
    <n v="84.6"/>
  </r>
  <r>
    <d v="2017-04-29T00:00:00"/>
    <x v="3"/>
    <x v="3"/>
    <x v="76"/>
    <x v="10"/>
    <x v="1"/>
    <x v="13"/>
    <s v="SAFCO PlanMaster Heigh-Adjustable Drafting Table Base, 43w x 30d x 30-37h, Black"/>
    <n v="1048.3499999999999"/>
    <n v="5"/>
    <n v="-69.89"/>
  </r>
  <r>
    <d v="2017-04-29T00:00:00"/>
    <x v="3"/>
    <x v="3"/>
    <x v="73"/>
    <x v="23"/>
    <x v="0"/>
    <x v="1"/>
    <s v="Color-Coded Legal Exhibit Labels"/>
    <n v="4.91"/>
    <n v="1"/>
    <n v="2.41"/>
  </r>
  <r>
    <d v="2017-04-30T00:00:00"/>
    <x v="3"/>
    <x v="3"/>
    <x v="729"/>
    <x v="20"/>
    <x v="0"/>
    <x v="10"/>
    <s v="#10-4 1/8&quot; x 9 1/2&quot; Premium Diagonal Seam Envelopes"/>
    <n v="62.96"/>
    <n v="4"/>
    <n v="28.33"/>
  </r>
  <r>
    <d v="2017-04-30T00:00:00"/>
    <x v="3"/>
    <x v="3"/>
    <x v="87"/>
    <x v="2"/>
    <x v="2"/>
    <x v="6"/>
    <s v="Polycom SoundPoint IP 450 VoIP phone"/>
    <n v="677.58"/>
    <n v="5"/>
    <n v="-158.1"/>
  </r>
  <r>
    <d v="2017-04-30T00:00:00"/>
    <x v="3"/>
    <x v="3"/>
    <x v="87"/>
    <x v="2"/>
    <x v="0"/>
    <x v="3"/>
    <s v="GBC VeloBind Cover Sets"/>
    <n v="13.9"/>
    <n v="3"/>
    <n v="-9.26"/>
  </r>
  <r>
    <d v="2017-04-30T00:00:00"/>
    <x v="3"/>
    <x v="3"/>
    <x v="326"/>
    <x v="16"/>
    <x v="0"/>
    <x v="1"/>
    <s v="Avery 474"/>
    <n v="4.6100000000000003"/>
    <n v="2"/>
    <n v="1.67"/>
  </r>
  <r>
    <d v="2017-04-30T00:00:00"/>
    <x v="3"/>
    <x v="3"/>
    <x v="326"/>
    <x v="16"/>
    <x v="0"/>
    <x v="4"/>
    <s v="Staples in misc. colors"/>
    <n v="15.53"/>
    <n v="3"/>
    <n v="4.8499999999999996"/>
  </r>
  <r>
    <d v="2017-04-30T00:00:00"/>
    <x v="3"/>
    <x v="3"/>
    <x v="326"/>
    <x v="16"/>
    <x v="0"/>
    <x v="1"/>
    <s v="Avery 499"/>
    <n v="11.95"/>
    <n v="3"/>
    <n v="3.88"/>
  </r>
  <r>
    <d v="2017-04-30T00:00:00"/>
    <x v="3"/>
    <x v="3"/>
    <x v="531"/>
    <x v="16"/>
    <x v="1"/>
    <x v="8"/>
    <s v="3M Hangers With Command Adhesive"/>
    <n v="23.68"/>
    <n v="8"/>
    <n v="6.22"/>
  </r>
  <r>
    <d v="2017-04-30T00:00:00"/>
    <x v="3"/>
    <x v="3"/>
    <x v="531"/>
    <x v="16"/>
    <x v="2"/>
    <x v="9"/>
    <s v="Maxell 4.7GB DVD+R 5/Pack"/>
    <n v="2.38"/>
    <n v="3"/>
    <n v="0.74"/>
  </r>
  <r>
    <d v="2017-04-30T00:00:00"/>
    <x v="3"/>
    <x v="3"/>
    <x v="467"/>
    <x v="10"/>
    <x v="0"/>
    <x v="0"/>
    <s v="Xerox 222"/>
    <n v="10.37"/>
    <n v="2"/>
    <n v="3.63"/>
  </r>
  <r>
    <d v="2017-04-30T00:00:00"/>
    <x v="3"/>
    <x v="3"/>
    <x v="685"/>
    <x v="37"/>
    <x v="0"/>
    <x v="1"/>
    <s v="Avery 5"/>
    <n v="5.76"/>
    <n v="2"/>
    <n v="2.82"/>
  </r>
  <r>
    <d v="2017-04-30T00:00:00"/>
    <x v="3"/>
    <x v="3"/>
    <x v="529"/>
    <x v="1"/>
    <x v="0"/>
    <x v="3"/>
    <s v="GBC Linen Binding Covers"/>
    <n v="43.37"/>
    <n v="7"/>
    <n v="-69.400000000000006"/>
  </r>
  <r>
    <d v="2017-04-30T00:00:00"/>
    <x v="3"/>
    <x v="3"/>
    <x v="525"/>
    <x v="3"/>
    <x v="0"/>
    <x v="0"/>
    <s v="Xerox 1919"/>
    <n v="163.96"/>
    <n v="4"/>
    <n v="80.34"/>
  </r>
  <r>
    <d v="2017-04-30T00:00:00"/>
    <x v="3"/>
    <x v="3"/>
    <x v="351"/>
    <x v="3"/>
    <x v="1"/>
    <x v="8"/>
    <s v="Seth Thomas 16&quot; Steel Case Clock"/>
    <n v="64.959999999999994"/>
    <n v="2"/>
    <n v="21.44"/>
  </r>
  <r>
    <d v="2017-04-30T00:00:00"/>
    <x v="3"/>
    <x v="3"/>
    <x v="351"/>
    <x v="3"/>
    <x v="0"/>
    <x v="10"/>
    <s v="#10- 4 1/8&quot; x 9 1/2&quot; Security-Tint Envelopes"/>
    <n v="30.56"/>
    <n v="4"/>
    <n v="14.97"/>
  </r>
  <r>
    <d v="2017-04-30T00:00:00"/>
    <x v="3"/>
    <x v="3"/>
    <x v="400"/>
    <x v="3"/>
    <x v="0"/>
    <x v="4"/>
    <s v="Faber Castell Col-Erase Pencils"/>
    <n v="9.7799999999999994"/>
    <n v="2"/>
    <n v="4.01"/>
  </r>
  <r>
    <d v="2017-04-30T00:00:00"/>
    <x v="3"/>
    <x v="3"/>
    <x v="327"/>
    <x v="3"/>
    <x v="0"/>
    <x v="3"/>
    <s v="Fellowes Black Plastic Comb Bindings"/>
    <n v="23.24"/>
    <n v="5"/>
    <n v="7.55"/>
  </r>
  <r>
    <d v="2017-04-30T00:00:00"/>
    <x v="3"/>
    <x v="3"/>
    <x v="772"/>
    <x v="16"/>
    <x v="0"/>
    <x v="3"/>
    <s v="Acco PRESSTEX Data Binder with Storage Hooks, Light Blue, 9 1/2&quot; X 11&quot;"/>
    <n v="4.84"/>
    <n v="3"/>
    <n v="-3.55"/>
  </r>
  <r>
    <d v="2017-04-30T00:00:00"/>
    <x v="3"/>
    <x v="3"/>
    <x v="772"/>
    <x v="16"/>
    <x v="1"/>
    <x v="8"/>
    <s v="Tenex B1-RE Series Chair Mats for Low Pile Carpets"/>
    <n v="220.7"/>
    <n v="6"/>
    <n v="-8.2799999999999994"/>
  </r>
  <r>
    <d v="2017-05-01T00:00:00"/>
    <x v="3"/>
    <x v="4"/>
    <x v="694"/>
    <x v="13"/>
    <x v="2"/>
    <x v="9"/>
    <s v="Maxell 74 Minute CDR, 10/Pack"/>
    <n v="48.9"/>
    <n v="5"/>
    <n v="18.09"/>
  </r>
  <r>
    <d v="2017-05-01T00:00:00"/>
    <x v="3"/>
    <x v="4"/>
    <x v="740"/>
    <x v="16"/>
    <x v="0"/>
    <x v="14"/>
    <s v="Kleencut Forged Office Shears by Acme United Corporation"/>
    <n v="3.33"/>
    <n v="2"/>
    <n v="0.42"/>
  </r>
  <r>
    <d v="2017-05-01T00:00:00"/>
    <x v="3"/>
    <x v="4"/>
    <x v="740"/>
    <x v="16"/>
    <x v="1"/>
    <x v="13"/>
    <s v="Bush Advantage Collection Racetrack Conference Table"/>
    <n v="933.26"/>
    <n v="4"/>
    <n v="-458.15"/>
  </r>
  <r>
    <d v="2017-05-01T00:00:00"/>
    <x v="3"/>
    <x v="4"/>
    <x v="740"/>
    <x v="16"/>
    <x v="1"/>
    <x v="5"/>
    <s v="HON 5400 Series Task Chairs for Big and Tall"/>
    <n v="2803.92"/>
    <n v="5"/>
    <s v="0"/>
  </r>
  <r>
    <d v="2017-05-01T00:00:00"/>
    <x v="3"/>
    <x v="4"/>
    <x v="316"/>
    <x v="16"/>
    <x v="1"/>
    <x v="11"/>
    <s v="Bush Somerset Collection Bookcase"/>
    <n v="314.35000000000002"/>
    <n v="3"/>
    <n v="-15.72"/>
  </r>
  <r>
    <d v="2017-05-01T00:00:00"/>
    <x v="3"/>
    <x v="4"/>
    <x v="316"/>
    <x v="16"/>
    <x v="0"/>
    <x v="1"/>
    <s v="Avery 492"/>
    <n v="4.6100000000000003"/>
    <n v="2"/>
    <n v="1.5"/>
  </r>
  <r>
    <d v="2017-05-02T00:00:00"/>
    <x v="3"/>
    <x v="4"/>
    <x v="360"/>
    <x v="23"/>
    <x v="1"/>
    <x v="8"/>
    <s v="Eldon Advantage Chair Mats for Low to Medium Pile Carpets"/>
    <n v="129.93"/>
    <n v="3"/>
    <n v="12.99"/>
  </r>
  <r>
    <d v="2017-05-02T00:00:00"/>
    <x v="3"/>
    <x v="4"/>
    <x v="551"/>
    <x v="3"/>
    <x v="2"/>
    <x v="9"/>
    <s v="Logitech MX Performance Wireless Mouse"/>
    <n v="159.56"/>
    <n v="4"/>
    <n v="59.04"/>
  </r>
  <r>
    <d v="2017-05-02T00:00:00"/>
    <x v="3"/>
    <x v="4"/>
    <x v="118"/>
    <x v="3"/>
    <x v="0"/>
    <x v="0"/>
    <s v="Adams &quot;While You Were Out&quot; Message Pads"/>
    <n v="15.7"/>
    <n v="5"/>
    <n v="7.07"/>
  </r>
  <r>
    <d v="2017-05-02T00:00:00"/>
    <x v="3"/>
    <x v="4"/>
    <x v="118"/>
    <x v="3"/>
    <x v="0"/>
    <x v="4"/>
    <s v="Newell 34"/>
    <n v="59.52"/>
    <n v="3"/>
    <n v="15.48"/>
  </r>
  <r>
    <d v="2017-05-02T00:00:00"/>
    <x v="3"/>
    <x v="4"/>
    <x v="118"/>
    <x v="3"/>
    <x v="0"/>
    <x v="0"/>
    <s v="Adams Phone Message Book, 200 Message Capacity, 8 1/16 x 11"/>
    <n v="34.4"/>
    <n v="5"/>
    <n v="15.82"/>
  </r>
  <r>
    <d v="2017-05-03T00:00:00"/>
    <x v="3"/>
    <x v="4"/>
    <x v="504"/>
    <x v="3"/>
    <x v="0"/>
    <x v="2"/>
    <s v="Multi-Use Personal File Cart and Caster Set, Three Stacking Bins"/>
    <n v="69.52"/>
    <n v="2"/>
    <n v="19.47"/>
  </r>
  <r>
    <d v="2017-05-03T00:00:00"/>
    <x v="3"/>
    <x v="4"/>
    <x v="504"/>
    <x v="3"/>
    <x v="0"/>
    <x v="2"/>
    <s v="Fellowes Stor/Drawer Steel Plus Storage Drawers"/>
    <n v="763.44"/>
    <n v="8"/>
    <n v="45.81"/>
  </r>
  <r>
    <d v="2017-05-03T00:00:00"/>
    <x v="3"/>
    <x v="4"/>
    <x v="575"/>
    <x v="3"/>
    <x v="0"/>
    <x v="0"/>
    <s v="Xerox 2"/>
    <n v="25.92"/>
    <n v="4"/>
    <n v="12.44"/>
  </r>
  <r>
    <d v="2017-05-03T00:00:00"/>
    <x v="3"/>
    <x v="4"/>
    <x v="575"/>
    <x v="3"/>
    <x v="0"/>
    <x v="4"/>
    <s v="Newell 350"/>
    <n v="22.96"/>
    <n v="7"/>
    <n v="6.66"/>
  </r>
  <r>
    <d v="2017-05-03T00:00:00"/>
    <x v="3"/>
    <x v="4"/>
    <x v="731"/>
    <x v="2"/>
    <x v="1"/>
    <x v="8"/>
    <s v="Career Cubicle Clock, 8 1/4&quot;, Black"/>
    <n v="32.450000000000003"/>
    <n v="2"/>
    <n v="7.3"/>
  </r>
  <r>
    <d v="2017-05-03T00:00:00"/>
    <x v="3"/>
    <x v="4"/>
    <x v="731"/>
    <x v="2"/>
    <x v="0"/>
    <x v="3"/>
    <s v="Wilson Jones Legal Size Ring Binders"/>
    <n v="26.39"/>
    <n v="4"/>
    <n v="-17.59"/>
  </r>
  <r>
    <d v="2017-05-03T00:00:00"/>
    <x v="3"/>
    <x v="4"/>
    <x v="731"/>
    <x v="2"/>
    <x v="1"/>
    <x v="13"/>
    <s v="Bevis 36 x 72 Conference Tables"/>
    <n v="373.47"/>
    <n v="5"/>
    <n v="-112.04"/>
  </r>
  <r>
    <d v="2017-05-03T00:00:00"/>
    <x v="3"/>
    <x v="4"/>
    <x v="731"/>
    <x v="2"/>
    <x v="0"/>
    <x v="3"/>
    <s v="Wilson Jones Elliptical Ring 3 1/2&quot; Capacity Binders, 800 sheets"/>
    <n v="64.2"/>
    <n v="5"/>
    <n v="-44.94"/>
  </r>
  <r>
    <d v="2017-05-03T00:00:00"/>
    <x v="3"/>
    <x v="4"/>
    <x v="731"/>
    <x v="2"/>
    <x v="0"/>
    <x v="7"/>
    <s v="Advantus Plastic Paper Clips"/>
    <s v="8"/>
    <n v="2"/>
    <n v="2.8"/>
  </r>
  <r>
    <d v="2017-05-04T00:00:00"/>
    <x v="3"/>
    <x v="4"/>
    <x v="754"/>
    <x v="3"/>
    <x v="2"/>
    <x v="6"/>
    <s v="Motorola L804"/>
    <n v="183.96"/>
    <n v="5"/>
    <n v="20.7"/>
  </r>
  <r>
    <d v="2017-05-04T00:00:00"/>
    <x v="3"/>
    <x v="4"/>
    <x v="754"/>
    <x v="3"/>
    <x v="0"/>
    <x v="0"/>
    <s v="Things To Do Today Pad"/>
    <n v="17.61"/>
    <n v="3"/>
    <n v="8.4499999999999993"/>
  </r>
  <r>
    <d v="2017-05-04T00:00:00"/>
    <x v="3"/>
    <x v="4"/>
    <x v="754"/>
    <x v="3"/>
    <x v="1"/>
    <x v="13"/>
    <s v="Bretford Rectangular Conference Table Tops"/>
    <n v="300.89999999999998"/>
    <n v="1"/>
    <n v="11.28"/>
  </r>
  <r>
    <d v="2017-05-04T00:00:00"/>
    <x v="3"/>
    <x v="4"/>
    <x v="575"/>
    <x v="6"/>
    <x v="0"/>
    <x v="0"/>
    <s v="Black Print Carbonless Snap-Off Rapid Letter, 8 1/2&quot; x 7&quot;"/>
    <n v="9.11"/>
    <n v="1"/>
    <n v="4.0999999999999996"/>
  </r>
  <r>
    <d v="2017-05-04T00:00:00"/>
    <x v="3"/>
    <x v="4"/>
    <x v="575"/>
    <x v="6"/>
    <x v="0"/>
    <x v="2"/>
    <s v="Letter Size Cart"/>
    <n v="571.44000000000005"/>
    <n v="4"/>
    <n v="165.72"/>
  </r>
  <r>
    <d v="2017-05-04T00:00:00"/>
    <x v="3"/>
    <x v="4"/>
    <x v="575"/>
    <x v="6"/>
    <x v="0"/>
    <x v="0"/>
    <s v="Xerox 23"/>
    <n v="32.4"/>
    <n v="5"/>
    <n v="15.55"/>
  </r>
  <r>
    <d v="2017-05-04T00:00:00"/>
    <x v="3"/>
    <x v="4"/>
    <x v="575"/>
    <x v="6"/>
    <x v="0"/>
    <x v="2"/>
    <s v="Tenex Personal Self-Stacking Standard File Box, Black/Gray"/>
    <n v="16.91"/>
    <n v="1"/>
    <n v="4.57"/>
  </r>
  <r>
    <d v="2017-05-04T00:00:00"/>
    <x v="3"/>
    <x v="4"/>
    <x v="489"/>
    <x v="10"/>
    <x v="0"/>
    <x v="3"/>
    <s v="DXL Angle-View Binders with Locking Rings by Samsill"/>
    <n v="2.31"/>
    <n v="1"/>
    <n v="-1.93"/>
  </r>
  <r>
    <d v="2017-05-04T00:00:00"/>
    <x v="3"/>
    <x v="4"/>
    <x v="168"/>
    <x v="2"/>
    <x v="0"/>
    <x v="3"/>
    <s v="Black Avery Memo-Size 3-Ring Binder, 5 1/2&quot; x 8 1/2&quot;"/>
    <n v="2.2000000000000002"/>
    <n v="2"/>
    <n v="-1.54"/>
  </r>
  <r>
    <d v="2017-05-04T00:00:00"/>
    <x v="3"/>
    <x v="4"/>
    <x v="168"/>
    <x v="2"/>
    <x v="0"/>
    <x v="3"/>
    <s v="Avery 3 1/2&quot; Diskette Storage Pages, 10/Pack"/>
    <n v="9.4"/>
    <n v="3"/>
    <n v="-7.52"/>
  </r>
  <r>
    <d v="2017-05-04T00:00:00"/>
    <x v="3"/>
    <x v="4"/>
    <x v="393"/>
    <x v="3"/>
    <x v="0"/>
    <x v="12"/>
    <s v="Acco 7-Outlet Masterpiece Power Center, Wihtout Fax/Phone Line Protection"/>
    <n v="243.16"/>
    <n v="2"/>
    <n v="72.95"/>
  </r>
  <r>
    <d v="2017-05-05T00:00:00"/>
    <x v="3"/>
    <x v="4"/>
    <x v="536"/>
    <x v="3"/>
    <x v="0"/>
    <x v="10"/>
    <s v="Peel &amp; Seel Recycled Catalog Envelopes, Brown"/>
    <n v="23.16"/>
    <n v="2"/>
    <n v="11.58"/>
  </r>
  <r>
    <d v="2017-05-05T00:00:00"/>
    <x v="3"/>
    <x v="4"/>
    <x v="384"/>
    <x v="26"/>
    <x v="0"/>
    <x v="10"/>
    <s v="Redi-Strip #10 Envelopes, 4 1/8 x 9 1/2"/>
    <n v="21.24"/>
    <n v="9"/>
    <n v="7.43"/>
  </r>
  <r>
    <d v="2017-05-05T00:00:00"/>
    <x v="3"/>
    <x v="4"/>
    <x v="384"/>
    <x v="26"/>
    <x v="0"/>
    <x v="3"/>
    <s v="Avery Durable Slant Ring Binders, No Labels"/>
    <n v="9.5500000000000007"/>
    <n v="8"/>
    <n v="-7.32"/>
  </r>
  <r>
    <d v="2017-05-05T00:00:00"/>
    <x v="3"/>
    <x v="4"/>
    <x v="384"/>
    <x v="26"/>
    <x v="1"/>
    <x v="11"/>
    <s v="Bestar Classic Bookcase"/>
    <n v="89.99"/>
    <n v="3"/>
    <n v="-152.97999999999999"/>
  </r>
  <r>
    <d v="2017-05-05T00:00:00"/>
    <x v="3"/>
    <x v="4"/>
    <x v="598"/>
    <x v="4"/>
    <x v="0"/>
    <x v="3"/>
    <s v="Ibico Covers for Plastic or Wire Binding Elements"/>
    <n v="34.5"/>
    <n v="3"/>
    <n v="15.53"/>
  </r>
  <r>
    <d v="2017-05-05T00:00:00"/>
    <x v="3"/>
    <x v="4"/>
    <x v="170"/>
    <x v="20"/>
    <x v="0"/>
    <x v="0"/>
    <s v="Xerox 1923"/>
    <n v="6.68"/>
    <n v="1"/>
    <n v="3.21"/>
  </r>
  <r>
    <d v="2017-05-06T00:00:00"/>
    <x v="3"/>
    <x v="4"/>
    <x v="770"/>
    <x v="1"/>
    <x v="0"/>
    <x v="4"/>
    <s v="Blackstonian Pencils"/>
    <n v="6.41"/>
    <n v="3"/>
    <n v="0.64"/>
  </r>
  <r>
    <d v="2017-05-06T00:00:00"/>
    <x v="3"/>
    <x v="4"/>
    <x v="770"/>
    <x v="1"/>
    <x v="2"/>
    <x v="9"/>
    <s v="Imation Secure+ Hardware Encrypted USB 2.0 Flash Drive; 16GB"/>
    <n v="408.74"/>
    <n v="7"/>
    <n v="76.64"/>
  </r>
  <r>
    <d v="2017-05-06T00:00:00"/>
    <x v="3"/>
    <x v="4"/>
    <x v="460"/>
    <x v="20"/>
    <x v="0"/>
    <x v="1"/>
    <s v="Avery 505"/>
    <n v="59.2"/>
    <n v="4"/>
    <n v="29.6"/>
  </r>
  <r>
    <d v="2017-05-06T00:00:00"/>
    <x v="3"/>
    <x v="4"/>
    <x v="333"/>
    <x v="6"/>
    <x v="0"/>
    <x v="4"/>
    <s v="Dixon Ticonderoga Core-Lock Colored Pencils"/>
    <n v="54.66"/>
    <n v="6"/>
    <n v="18.04"/>
  </r>
  <r>
    <d v="2017-05-06T00:00:00"/>
    <x v="3"/>
    <x v="4"/>
    <x v="159"/>
    <x v="0"/>
    <x v="0"/>
    <x v="3"/>
    <s v="Avery Durable Poly Binders"/>
    <n v="11.06"/>
    <n v="10"/>
    <n v="-18.8"/>
  </r>
  <r>
    <d v="2017-05-06T00:00:00"/>
    <x v="3"/>
    <x v="4"/>
    <x v="159"/>
    <x v="0"/>
    <x v="1"/>
    <x v="11"/>
    <s v="Sauder Mission Library with Doors, Fruitwood Finish"/>
    <n v="623.46"/>
    <n v="7"/>
    <n v="-119.19"/>
  </r>
  <r>
    <d v="2017-05-06T00:00:00"/>
    <x v="3"/>
    <x v="4"/>
    <x v="159"/>
    <x v="0"/>
    <x v="0"/>
    <x v="2"/>
    <s v="Fellowes Staxonsteel Drawer Files"/>
    <n v="772.68"/>
    <n v="5"/>
    <n v="-57.95"/>
  </r>
  <r>
    <d v="2017-05-06T00:00:00"/>
    <x v="3"/>
    <x v="4"/>
    <x v="2"/>
    <x v="25"/>
    <x v="0"/>
    <x v="3"/>
    <s v="Wilson Jones Century Plastic Molded Ring Binders"/>
    <n v="68.540000000000006"/>
    <n v="11"/>
    <n v="-52.55"/>
  </r>
  <r>
    <d v="2017-05-06T00:00:00"/>
    <x v="3"/>
    <x v="4"/>
    <x v="2"/>
    <x v="25"/>
    <x v="2"/>
    <x v="6"/>
    <s v="GE 30524EE4"/>
    <n v="627.16999999999996"/>
    <n v="4"/>
    <n v="70.56"/>
  </r>
  <r>
    <d v="2017-05-06T00:00:00"/>
    <x v="3"/>
    <x v="4"/>
    <x v="2"/>
    <x v="25"/>
    <x v="0"/>
    <x v="1"/>
    <s v="Avery 4027 File Folder Labels for Dot Matrix Printers, 5000 Labels per Box, White"/>
    <n v="122.12"/>
    <n v="5"/>
    <n v="39.69"/>
  </r>
  <r>
    <d v="2017-05-06T00:00:00"/>
    <x v="3"/>
    <x v="4"/>
    <x v="603"/>
    <x v="3"/>
    <x v="0"/>
    <x v="12"/>
    <s v="Eureka The Boss Cordless Rechargeable Stick Vac"/>
    <n v="152.94"/>
    <n v="3"/>
    <n v="41.29"/>
  </r>
  <r>
    <d v="2017-05-06T00:00:00"/>
    <x v="3"/>
    <x v="4"/>
    <x v="440"/>
    <x v="12"/>
    <x v="0"/>
    <x v="0"/>
    <s v="Xerox 1883"/>
    <n v="84.42"/>
    <n v="4"/>
    <n v="27.44"/>
  </r>
  <r>
    <d v="2017-05-06T00:00:00"/>
    <x v="3"/>
    <x v="4"/>
    <x v="467"/>
    <x v="1"/>
    <x v="2"/>
    <x v="9"/>
    <s v="Kensington Orbit Wireless Mobile Trackball for PC and Mac"/>
    <n v="191.97"/>
    <n v="4"/>
    <n v="28.8"/>
  </r>
  <r>
    <d v="2017-05-07T00:00:00"/>
    <x v="3"/>
    <x v="4"/>
    <x v="602"/>
    <x v="14"/>
    <x v="1"/>
    <x v="5"/>
    <s v="Hon 4070 Series Pagoda Armless Upholstered Stacking Chairs"/>
    <n v="1458.65"/>
    <n v="5"/>
    <n v="423.01"/>
  </r>
  <r>
    <d v="2017-05-07T00:00:00"/>
    <x v="3"/>
    <x v="4"/>
    <x v="602"/>
    <x v="14"/>
    <x v="1"/>
    <x v="5"/>
    <s v="SAFCO Optional Arm Kit for Workspace Cribbage Stacking Chair"/>
    <n v="26.64"/>
    <n v="1"/>
    <n v="7.46"/>
  </r>
  <r>
    <d v="2017-05-07T00:00:00"/>
    <x v="3"/>
    <x v="4"/>
    <x v="602"/>
    <x v="14"/>
    <x v="1"/>
    <x v="5"/>
    <s v="Safco Contoured Stacking Chairs"/>
    <n v="476.8"/>
    <n v="2"/>
    <n v="119.2"/>
  </r>
  <r>
    <d v="2017-05-07T00:00:00"/>
    <x v="3"/>
    <x v="4"/>
    <x v="602"/>
    <x v="14"/>
    <x v="0"/>
    <x v="12"/>
    <s v="Belkin Premiere Surge Master II 8-outlet surge protector"/>
    <n v="87.44"/>
    <n v="2"/>
    <n v="18.46"/>
  </r>
  <r>
    <d v="2017-05-07T00:00:00"/>
    <x v="3"/>
    <x v="4"/>
    <x v="692"/>
    <x v="3"/>
    <x v="2"/>
    <x v="9"/>
    <s v="Logitech G600 MMO Gaming Mouse"/>
    <n v="79.989999999999995"/>
    <n v="1"/>
    <n v="28.8"/>
  </r>
  <r>
    <d v="2017-05-07T00:00:00"/>
    <x v="3"/>
    <x v="4"/>
    <x v="246"/>
    <x v="3"/>
    <x v="2"/>
    <x v="6"/>
    <s v="Blue Parrot B250XT Professional Grade Wireless Bluetooth Headset with"/>
    <n v="419.94"/>
    <n v="7"/>
    <n v="52.49"/>
  </r>
  <r>
    <d v="2017-05-08T00:00:00"/>
    <x v="3"/>
    <x v="4"/>
    <x v="496"/>
    <x v="10"/>
    <x v="1"/>
    <x v="5"/>
    <s v="Global Chrome Stack Chair"/>
    <n v="47.99"/>
    <n v="2"/>
    <n v="-2.06"/>
  </r>
  <r>
    <d v="2017-05-08T00:00:00"/>
    <x v="3"/>
    <x v="4"/>
    <x v="577"/>
    <x v="3"/>
    <x v="2"/>
    <x v="16"/>
    <s v="Canon Imageclass D680 Copier / Fax"/>
    <n v="3359.95"/>
    <n v="6"/>
    <n v="1049.99"/>
  </r>
  <r>
    <d v="2017-05-08T00:00:00"/>
    <x v="3"/>
    <x v="4"/>
    <x v="351"/>
    <x v="2"/>
    <x v="1"/>
    <x v="5"/>
    <s v="Global Armless Task Chair, Royal Blue"/>
    <n v="128.06"/>
    <n v="3"/>
    <n v="-23.78"/>
  </r>
  <r>
    <d v="2017-05-08T00:00:00"/>
    <x v="3"/>
    <x v="4"/>
    <x v="147"/>
    <x v="3"/>
    <x v="0"/>
    <x v="12"/>
    <s v="Fellowes Mighty 8 Compact Surge Protector"/>
    <n v="81.08"/>
    <n v="4"/>
    <n v="22.7"/>
  </r>
  <r>
    <d v="2017-05-08T00:00:00"/>
    <x v="3"/>
    <x v="4"/>
    <x v="290"/>
    <x v="0"/>
    <x v="0"/>
    <x v="0"/>
    <s v="Xerox 1997"/>
    <n v="41.47"/>
    <n v="8"/>
    <n v="14.52"/>
  </r>
  <r>
    <d v="2017-05-09T00:00:00"/>
    <x v="3"/>
    <x v="4"/>
    <x v="91"/>
    <x v="25"/>
    <x v="0"/>
    <x v="10"/>
    <s v="Tyvek  Top-Opening Peel &amp; Seel Envelopes, Plain White"/>
    <n v="65.23"/>
    <n v="3"/>
    <n v="22.02"/>
  </r>
  <r>
    <d v="2017-05-09T00:00:00"/>
    <x v="3"/>
    <x v="4"/>
    <x v="91"/>
    <x v="25"/>
    <x v="1"/>
    <x v="5"/>
    <s v="Harbour Creations Steel Folding Chair"/>
    <s v="207"/>
    <n v="3"/>
    <n v="25.88"/>
  </r>
  <r>
    <d v="2017-05-09T00:00:00"/>
    <x v="3"/>
    <x v="4"/>
    <x v="162"/>
    <x v="22"/>
    <x v="0"/>
    <x v="3"/>
    <s v="GBC Velobind Prepunched Cover Sets, Regency Series"/>
    <n v="147.91999999999999"/>
    <n v="5"/>
    <n v="46.23"/>
  </r>
  <r>
    <d v="2017-05-09T00:00:00"/>
    <x v="3"/>
    <x v="4"/>
    <x v="162"/>
    <x v="22"/>
    <x v="0"/>
    <x v="2"/>
    <s v="Home/Office Personal File Carts"/>
    <n v="104.28"/>
    <n v="3"/>
    <n v="26.07"/>
  </r>
  <r>
    <d v="2017-05-09T00:00:00"/>
    <x v="3"/>
    <x v="4"/>
    <x v="162"/>
    <x v="22"/>
    <x v="1"/>
    <x v="13"/>
    <s v="Riverside Furniture Oval Coffee Table, Oval End Table, End Table with Drawer"/>
    <n v="286.85000000000002"/>
    <n v="1"/>
    <n v="63.11"/>
  </r>
  <r>
    <d v="2017-05-09T00:00:00"/>
    <x v="3"/>
    <x v="4"/>
    <x v="162"/>
    <x v="22"/>
    <x v="0"/>
    <x v="2"/>
    <s v="Rogers Profile Extra Capacity Storage Tub"/>
    <n v="66.959999999999994"/>
    <n v="4"/>
    <n v="2.68"/>
  </r>
  <r>
    <d v="2017-05-09T00:00:00"/>
    <x v="3"/>
    <x v="4"/>
    <x v="162"/>
    <x v="22"/>
    <x v="2"/>
    <x v="9"/>
    <s v="Razer Kraken 7.1 Surround Sound Over Ear USB Gaming Headset"/>
    <n v="199.98"/>
    <n v="2"/>
    <n v="87.99"/>
  </r>
  <r>
    <d v="2017-05-11T00:00:00"/>
    <x v="3"/>
    <x v="4"/>
    <x v="269"/>
    <x v="22"/>
    <x v="0"/>
    <x v="0"/>
    <s v="Ampad Phone Message Book, Recycled, 400 Message Capacity, 5 ¾ x 11"/>
    <n v="37.44"/>
    <n v="6"/>
    <n v="16.850000000000001"/>
  </r>
  <r>
    <d v="2017-05-11T00:00:00"/>
    <x v="3"/>
    <x v="4"/>
    <x v="269"/>
    <x v="22"/>
    <x v="0"/>
    <x v="1"/>
    <s v="Avery 50"/>
    <n v="37.590000000000003"/>
    <n v="3"/>
    <n v="17.670000000000002"/>
  </r>
  <r>
    <d v="2017-05-11T00:00:00"/>
    <x v="3"/>
    <x v="4"/>
    <x v="269"/>
    <x v="22"/>
    <x v="0"/>
    <x v="3"/>
    <s v="Acco Flexible ACCOHIDE Square Ring Data Binder, Dark Blue, 11 1/2&quot; X 14&quot; 7/8&quot;"/>
    <n v="26.03"/>
    <n v="2"/>
    <n v="9.44"/>
  </r>
  <r>
    <d v="2017-05-11T00:00:00"/>
    <x v="3"/>
    <x v="4"/>
    <x v="488"/>
    <x v="0"/>
    <x v="0"/>
    <x v="4"/>
    <s v="Newell 348"/>
    <n v="5.25"/>
    <n v="2"/>
    <n v="0.59"/>
  </r>
  <r>
    <d v="2017-05-11T00:00:00"/>
    <x v="3"/>
    <x v="4"/>
    <x v="488"/>
    <x v="0"/>
    <x v="0"/>
    <x v="2"/>
    <s v="Safco Commercial Shelving"/>
    <n v="74.42"/>
    <n v="2"/>
    <n v="-14.88"/>
  </r>
  <r>
    <d v="2017-05-11T00:00:00"/>
    <x v="3"/>
    <x v="4"/>
    <x v="488"/>
    <x v="0"/>
    <x v="0"/>
    <x v="0"/>
    <s v="Xerox 1927"/>
    <n v="6.85"/>
    <n v="2"/>
    <n v="2.14"/>
  </r>
  <r>
    <d v="2017-05-11T00:00:00"/>
    <x v="3"/>
    <x v="4"/>
    <x v="488"/>
    <x v="0"/>
    <x v="1"/>
    <x v="8"/>
    <s v="Telescoping Adjustable Floor Lamp"/>
    <s v="8"/>
    <n v="1"/>
    <s v="-7"/>
  </r>
  <r>
    <d v="2017-05-11T00:00:00"/>
    <x v="3"/>
    <x v="4"/>
    <x v="477"/>
    <x v="12"/>
    <x v="1"/>
    <x v="11"/>
    <s v="Bestar Classic Bookcase"/>
    <n v="209.98"/>
    <n v="7"/>
    <n v="-356.96"/>
  </r>
  <r>
    <d v="2017-05-11T00:00:00"/>
    <x v="3"/>
    <x v="4"/>
    <x v="456"/>
    <x v="20"/>
    <x v="0"/>
    <x v="4"/>
    <s v="Panasonic KP-4ABK Battery-Operated Pencil Sharpener"/>
    <n v="43.92"/>
    <n v="3"/>
    <n v="12.74"/>
  </r>
  <r>
    <d v="2017-05-12T00:00:00"/>
    <x v="3"/>
    <x v="4"/>
    <x v="296"/>
    <x v="0"/>
    <x v="0"/>
    <x v="2"/>
    <s v="Fellowes Bankers Box Stor/Drawer Steel Plus"/>
    <n v="127.92"/>
    <n v="5"/>
    <n v="-15.99"/>
  </r>
  <r>
    <d v="2017-05-12T00:00:00"/>
    <x v="3"/>
    <x v="4"/>
    <x v="296"/>
    <x v="0"/>
    <x v="0"/>
    <x v="3"/>
    <s v="Wilson Jones Elliptical Ring 3 1/2&quot; Capacity Binders, 800 sheets"/>
    <n v="34.24"/>
    <n v="4"/>
    <n v="-53.07"/>
  </r>
  <r>
    <d v="2017-05-12T00:00:00"/>
    <x v="3"/>
    <x v="4"/>
    <x v="74"/>
    <x v="32"/>
    <x v="0"/>
    <x v="0"/>
    <s v="TOPS Carbonless Receipt Book, Four 2-3/4 x 7-1/4 Money Receipts per Page"/>
    <n v="87.6"/>
    <n v="5"/>
    <n v="42.05"/>
  </r>
  <r>
    <d v="2017-05-12T00:00:00"/>
    <x v="3"/>
    <x v="4"/>
    <x v="425"/>
    <x v="10"/>
    <x v="0"/>
    <x v="4"/>
    <s v="Newell 347"/>
    <n v="10.27"/>
    <n v="3"/>
    <n v="1.1599999999999999"/>
  </r>
  <r>
    <d v="2017-05-12T00:00:00"/>
    <x v="3"/>
    <x v="4"/>
    <x v="345"/>
    <x v="3"/>
    <x v="0"/>
    <x v="14"/>
    <s v="Compact Automatic Electric Letter Opener"/>
    <n v="238.62"/>
    <n v="2"/>
    <n v="4.7699999999999996"/>
  </r>
  <r>
    <d v="2017-05-12T00:00:00"/>
    <x v="3"/>
    <x v="4"/>
    <x v="345"/>
    <x v="3"/>
    <x v="0"/>
    <x v="12"/>
    <s v="Hoover Commercial Soft Guard Upright Vacuum And Disposable Filtration Bags"/>
    <n v="7.77"/>
    <n v="1"/>
    <n v="2.1"/>
  </r>
  <r>
    <d v="2017-05-12T00:00:00"/>
    <x v="3"/>
    <x v="4"/>
    <x v="345"/>
    <x v="3"/>
    <x v="1"/>
    <x v="13"/>
    <s v="Lesro Sheffield Collection Coffee Table, End Table, Center Table, Corner Table"/>
    <n v="285.48"/>
    <n v="5"/>
    <n v="-10.71"/>
  </r>
  <r>
    <d v="2017-05-12T00:00:00"/>
    <x v="3"/>
    <x v="4"/>
    <x v="345"/>
    <x v="3"/>
    <x v="0"/>
    <x v="3"/>
    <s v="DXL Angle-View Binders with Locking Rings, Black"/>
    <n v="19.170000000000002"/>
    <n v="4"/>
    <n v="6.47"/>
  </r>
  <r>
    <d v="2017-05-12T00:00:00"/>
    <x v="3"/>
    <x v="4"/>
    <x v="657"/>
    <x v="10"/>
    <x v="0"/>
    <x v="1"/>
    <s v="Avery 501"/>
    <n v="5.9"/>
    <n v="2"/>
    <n v="1.99"/>
  </r>
  <r>
    <d v="2017-05-12T00:00:00"/>
    <x v="3"/>
    <x v="4"/>
    <x v="273"/>
    <x v="23"/>
    <x v="1"/>
    <x v="8"/>
    <s v="DAX Cubicle Frames, 8-1/2 x 11"/>
    <n v="42.85"/>
    <n v="5"/>
    <n v="15.43"/>
  </r>
  <r>
    <d v="2017-05-12T00:00:00"/>
    <x v="3"/>
    <x v="4"/>
    <x v="273"/>
    <x v="23"/>
    <x v="0"/>
    <x v="1"/>
    <s v="Smead Alpha-Z Color-Coded Second Alphabetical Labels and Starter Set"/>
    <n v="6.16"/>
    <n v="2"/>
    <n v="2.96"/>
  </r>
  <r>
    <d v="2017-05-12T00:00:00"/>
    <x v="3"/>
    <x v="4"/>
    <x v="273"/>
    <x v="23"/>
    <x v="0"/>
    <x v="14"/>
    <s v="Acme Titanium Bonded Scissors"/>
    <s v="17"/>
    <n v="2"/>
    <n v="4.42"/>
  </r>
  <r>
    <d v="2017-05-12T00:00:00"/>
    <x v="3"/>
    <x v="4"/>
    <x v="273"/>
    <x v="23"/>
    <x v="2"/>
    <x v="9"/>
    <s v="Maxell Pro 80 Minute CD-R, 10/Pack"/>
    <n v="87.4"/>
    <n v="5"/>
    <n v="34.96"/>
  </r>
  <r>
    <d v="2017-05-13T00:00:00"/>
    <x v="3"/>
    <x v="4"/>
    <x v="237"/>
    <x v="3"/>
    <x v="0"/>
    <x v="1"/>
    <s v="Self-Adhesive Address Labels for Typewriters by Universal"/>
    <n v="58.48"/>
    <n v="8"/>
    <n v="27.49"/>
  </r>
  <r>
    <d v="2017-05-13T00:00:00"/>
    <x v="3"/>
    <x v="4"/>
    <x v="291"/>
    <x v="18"/>
    <x v="0"/>
    <x v="10"/>
    <s v="Tyvek Side-Opening Peel &amp; Seel Expanding Envelopes"/>
    <n v="180.96"/>
    <n v="2"/>
    <n v="81.430000000000007"/>
  </r>
  <r>
    <d v="2017-05-13T00:00:00"/>
    <x v="3"/>
    <x v="4"/>
    <x v="291"/>
    <x v="18"/>
    <x v="0"/>
    <x v="3"/>
    <s v="Ibico Hi-Tech Manual Binding System"/>
    <n v="914.97"/>
    <n v="3"/>
    <n v="411.74"/>
  </r>
  <r>
    <d v="2017-05-13T00:00:00"/>
    <x v="3"/>
    <x v="4"/>
    <x v="291"/>
    <x v="18"/>
    <x v="2"/>
    <x v="6"/>
    <s v="Plantronics Calisto P620-M USB Wireless Speakerphone System"/>
    <n v="587.97"/>
    <n v="3"/>
    <n v="158.75"/>
  </r>
  <r>
    <d v="2017-05-13T00:00:00"/>
    <x v="3"/>
    <x v="4"/>
    <x v="291"/>
    <x v="18"/>
    <x v="0"/>
    <x v="2"/>
    <s v="Tennsco 6- and 18-Compartment Lockers"/>
    <n v="530.34"/>
    <n v="2"/>
    <n v="95.46"/>
  </r>
  <r>
    <d v="2017-05-13T00:00:00"/>
    <x v="3"/>
    <x v="4"/>
    <x v="291"/>
    <x v="18"/>
    <x v="0"/>
    <x v="0"/>
    <s v="Hammermill CopyPlus Copy Paper (20Lb. and 84 Bright)"/>
    <n v="14.94"/>
    <n v="3"/>
    <n v="7.32"/>
  </r>
  <r>
    <d v="2017-05-13T00:00:00"/>
    <x v="3"/>
    <x v="4"/>
    <x v="249"/>
    <x v="7"/>
    <x v="0"/>
    <x v="3"/>
    <s v="GBC Twin Loop Wire Binding Elements"/>
    <n v="299.52"/>
    <n v="9"/>
    <n v="149.76"/>
  </r>
  <r>
    <d v="2017-05-13T00:00:00"/>
    <x v="3"/>
    <x v="4"/>
    <x v="136"/>
    <x v="15"/>
    <x v="0"/>
    <x v="12"/>
    <s v="Fellowes Basic Home/Office Series Surge Protectors"/>
    <n v="20.77"/>
    <n v="2"/>
    <n v="2.34"/>
  </r>
  <r>
    <d v="2017-05-13T00:00:00"/>
    <x v="3"/>
    <x v="4"/>
    <x v="772"/>
    <x v="2"/>
    <x v="1"/>
    <x v="5"/>
    <s v="Office Star - Mesh Screen back chair with Vinyl seat"/>
    <n v="458.43"/>
    <n v="5"/>
    <n v="-124.43"/>
  </r>
  <r>
    <d v="2017-05-14T00:00:00"/>
    <x v="3"/>
    <x v="4"/>
    <x v="137"/>
    <x v="3"/>
    <x v="1"/>
    <x v="8"/>
    <s v="Eldon Stackable Tray, Side-Load, Legal, Smoke"/>
    <n v="18.28"/>
    <n v="2"/>
    <n v="6.22"/>
  </r>
  <r>
    <d v="2017-05-14T00:00:00"/>
    <x v="3"/>
    <x v="4"/>
    <x v="137"/>
    <x v="3"/>
    <x v="2"/>
    <x v="9"/>
    <s v="Razer Tiamat Over Ear 7.1 Surround Sound PC Gaming Headset"/>
    <n v="1399.93"/>
    <n v="7"/>
    <n v="601.97"/>
  </r>
  <r>
    <d v="2017-05-14T00:00:00"/>
    <x v="3"/>
    <x v="4"/>
    <x v="67"/>
    <x v="29"/>
    <x v="0"/>
    <x v="10"/>
    <s v="Fashion Color Clasp Envelopes"/>
    <n v="48.69"/>
    <n v="9"/>
    <n v="23.86"/>
  </r>
  <r>
    <d v="2017-05-14T00:00:00"/>
    <x v="3"/>
    <x v="4"/>
    <x v="596"/>
    <x v="20"/>
    <x v="2"/>
    <x v="6"/>
    <s v="Google Nexus 5"/>
    <n v="539.97"/>
    <n v="3"/>
    <n v="134.99"/>
  </r>
  <r>
    <d v="2017-05-14T00:00:00"/>
    <x v="3"/>
    <x v="4"/>
    <x v="596"/>
    <x v="20"/>
    <x v="0"/>
    <x v="2"/>
    <s v="X-Rack File for Hanging Folders"/>
    <n v="22.58"/>
    <n v="2"/>
    <n v="5.87"/>
  </r>
  <r>
    <d v="2017-05-14T00:00:00"/>
    <x v="3"/>
    <x v="4"/>
    <x v="127"/>
    <x v="22"/>
    <x v="0"/>
    <x v="0"/>
    <s v="Xerox 1917"/>
    <n v="440.19"/>
    <n v="9"/>
    <n v="206.89"/>
  </r>
  <r>
    <d v="2017-05-14T00:00:00"/>
    <x v="3"/>
    <x v="4"/>
    <x v="127"/>
    <x v="22"/>
    <x v="0"/>
    <x v="14"/>
    <s v="Martin-Yale Premier Letter Opener"/>
    <n v="64.400000000000006"/>
    <n v="5"/>
    <n v="1.93"/>
  </r>
  <r>
    <d v="2017-05-14T00:00:00"/>
    <x v="3"/>
    <x v="4"/>
    <x v="217"/>
    <x v="0"/>
    <x v="1"/>
    <x v="5"/>
    <s v="Global Commerce Series Low-Back Swivel/Tilt Chairs"/>
    <n v="899.43"/>
    <n v="5"/>
    <n v="-12.85"/>
  </r>
  <r>
    <d v="2017-05-14T00:00:00"/>
    <x v="3"/>
    <x v="4"/>
    <x v="217"/>
    <x v="0"/>
    <x v="0"/>
    <x v="4"/>
    <s v="Newell 309"/>
    <n v="46.2"/>
    <n v="5"/>
    <n v="5.78"/>
  </r>
  <r>
    <d v="2017-05-14T00:00:00"/>
    <x v="3"/>
    <x v="4"/>
    <x v="217"/>
    <x v="0"/>
    <x v="0"/>
    <x v="0"/>
    <s v="Xerox 1936"/>
    <n v="47.95"/>
    <n v="3"/>
    <n v="16.18"/>
  </r>
  <r>
    <d v="2017-05-14T00:00:00"/>
    <x v="3"/>
    <x v="4"/>
    <x v="217"/>
    <x v="0"/>
    <x v="2"/>
    <x v="6"/>
    <s v="PayAnywhere Card Reader"/>
    <n v="7.99"/>
    <n v="1"/>
    <n v="0.7"/>
  </r>
  <r>
    <d v="2017-05-14T00:00:00"/>
    <x v="3"/>
    <x v="4"/>
    <x v="217"/>
    <x v="0"/>
    <x v="0"/>
    <x v="0"/>
    <s v="Xerox 1937"/>
    <n v="76.86"/>
    <n v="2"/>
    <n v="26.9"/>
  </r>
  <r>
    <d v="2017-05-14T00:00:00"/>
    <x v="3"/>
    <x v="4"/>
    <x v="8"/>
    <x v="36"/>
    <x v="0"/>
    <x v="4"/>
    <s v="OIC #2 Pencils, Medium Soft"/>
    <n v="3.76"/>
    <n v="2"/>
    <n v="1.0900000000000001"/>
  </r>
  <r>
    <d v="2017-05-14T00:00:00"/>
    <x v="3"/>
    <x v="4"/>
    <x v="8"/>
    <x v="36"/>
    <x v="0"/>
    <x v="4"/>
    <s v="Prang Colored Pencils"/>
    <n v="14.7"/>
    <n v="5"/>
    <n v="6.62"/>
  </r>
  <r>
    <d v="2017-05-14T00:00:00"/>
    <x v="3"/>
    <x v="4"/>
    <x v="8"/>
    <x v="36"/>
    <x v="0"/>
    <x v="4"/>
    <s v="Eberhard Faber 3 1/2&quot; Golf Pencils"/>
    <n v="37.200000000000003"/>
    <n v="5"/>
    <n v="9.3000000000000007"/>
  </r>
  <r>
    <d v="2017-05-14T00:00:00"/>
    <x v="3"/>
    <x v="4"/>
    <x v="8"/>
    <x v="36"/>
    <x v="2"/>
    <x v="9"/>
    <s v="Belkin F8E887 USB Wired Ergonomic Keyboard"/>
    <n v="89.97"/>
    <n v="3"/>
    <n v="18.89"/>
  </r>
  <r>
    <d v="2017-05-14T00:00:00"/>
    <x v="3"/>
    <x v="4"/>
    <x v="8"/>
    <x v="36"/>
    <x v="1"/>
    <x v="5"/>
    <s v="Office Star - Contemporary Task Swivel chair with Loop Arms, Charcoal"/>
    <n v="261.95999999999998"/>
    <n v="2"/>
    <n v="23.58"/>
  </r>
  <r>
    <d v="2017-05-14T00:00:00"/>
    <x v="3"/>
    <x v="4"/>
    <x v="8"/>
    <x v="36"/>
    <x v="0"/>
    <x v="1"/>
    <s v="Avery 505"/>
    <s v="74"/>
    <n v="5"/>
    <s v="37"/>
  </r>
  <r>
    <d v="2017-05-14T00:00:00"/>
    <x v="3"/>
    <x v="4"/>
    <x v="0"/>
    <x v="10"/>
    <x v="0"/>
    <x v="3"/>
    <s v="Premium Transparent Presentation Covers, No Pattern/Clear, 8 1/2&quot; x 11&quot;"/>
    <n v="58.17"/>
    <n v="5"/>
    <n v="-46.54"/>
  </r>
  <r>
    <d v="2017-05-14T00:00:00"/>
    <x v="3"/>
    <x v="4"/>
    <x v="0"/>
    <x v="10"/>
    <x v="0"/>
    <x v="1"/>
    <s v="Avery 502"/>
    <n v="5.04"/>
    <n v="2"/>
    <n v="1.76"/>
  </r>
  <r>
    <d v="2017-05-14T00:00:00"/>
    <x v="3"/>
    <x v="4"/>
    <x v="0"/>
    <x v="10"/>
    <x v="0"/>
    <x v="0"/>
    <s v="Xerox 19"/>
    <n v="24.78"/>
    <n v="1"/>
    <n v="7.75"/>
  </r>
  <r>
    <d v="2017-05-15T00:00:00"/>
    <x v="3"/>
    <x v="4"/>
    <x v="409"/>
    <x v="12"/>
    <x v="2"/>
    <x v="6"/>
    <s v="Logitech B530 USB Headset - headset - Full size, Binaural"/>
    <n v="29.59"/>
    <n v="1"/>
    <n v="2.59"/>
  </r>
  <r>
    <d v="2017-05-15T00:00:00"/>
    <x v="3"/>
    <x v="4"/>
    <x v="409"/>
    <x v="12"/>
    <x v="0"/>
    <x v="3"/>
    <s v="Avery Durable Slant Ring Binders"/>
    <n v="4.75"/>
    <n v="2"/>
    <n v="-3.17"/>
  </r>
  <r>
    <d v="2017-05-15T00:00:00"/>
    <x v="3"/>
    <x v="4"/>
    <x v="409"/>
    <x v="12"/>
    <x v="0"/>
    <x v="0"/>
    <s v="Universal Ultra Bright White Copier/Laser Paper, 8 1/2&quot; x 11&quot;, Ream"/>
    <n v="15.55"/>
    <n v="3"/>
    <n v="5.64"/>
  </r>
  <r>
    <d v="2017-05-15T00:00:00"/>
    <x v="3"/>
    <x v="4"/>
    <x v="80"/>
    <x v="22"/>
    <x v="1"/>
    <x v="8"/>
    <s v="24-Hour Round Wall Clock"/>
    <n v="39.96"/>
    <n v="2"/>
    <n v="17.18"/>
  </r>
  <r>
    <d v="2017-05-15T00:00:00"/>
    <x v="3"/>
    <x v="4"/>
    <x v="80"/>
    <x v="22"/>
    <x v="1"/>
    <x v="5"/>
    <s v="SAFCO Optional Arm Kit for Workspace Cribbage Stacking Chair"/>
    <n v="42.62"/>
    <n v="2"/>
    <n v="4.26"/>
  </r>
  <r>
    <d v="2017-05-15T00:00:00"/>
    <x v="3"/>
    <x v="4"/>
    <x v="80"/>
    <x v="22"/>
    <x v="1"/>
    <x v="5"/>
    <s v="SAFCO Arco Folding Chair"/>
    <n v="220.96"/>
    <n v="1"/>
    <n v="24.86"/>
  </r>
  <r>
    <d v="2017-05-15T00:00:00"/>
    <x v="3"/>
    <x v="4"/>
    <x v="448"/>
    <x v="1"/>
    <x v="0"/>
    <x v="0"/>
    <s v="Xerox 1880"/>
    <n v="56.7"/>
    <n v="2"/>
    <n v="19.14"/>
  </r>
  <r>
    <d v="2017-05-15T00:00:00"/>
    <x v="3"/>
    <x v="4"/>
    <x v="448"/>
    <x v="1"/>
    <x v="2"/>
    <x v="6"/>
    <s v="QVS USB Car Charger 2-Port 2.1Amp for iPod/iPhone/iPad/iPad 2/iPad 3"/>
    <n v="11.12"/>
    <n v="2"/>
    <n v="3.48"/>
  </r>
  <r>
    <d v="2017-05-16T00:00:00"/>
    <x v="3"/>
    <x v="4"/>
    <x v="522"/>
    <x v="10"/>
    <x v="0"/>
    <x v="2"/>
    <s v="SAFCO Commercial Wire Shelving, Black"/>
    <n v="221.02"/>
    <n v="2"/>
    <n v="-55.26"/>
  </r>
  <r>
    <d v="2017-05-18T00:00:00"/>
    <x v="3"/>
    <x v="4"/>
    <x v="248"/>
    <x v="2"/>
    <x v="2"/>
    <x v="9"/>
    <s v="KeyTronic KT800P2 - Keyboard - Black"/>
    <n v="36.049999999999997"/>
    <n v="3"/>
    <n v="-0.9"/>
  </r>
  <r>
    <d v="2017-05-18T00:00:00"/>
    <x v="3"/>
    <x v="4"/>
    <x v="18"/>
    <x v="20"/>
    <x v="1"/>
    <x v="8"/>
    <s v="Master Caster Door Stop, Large Neon Orange"/>
    <n v="14.56"/>
    <n v="2"/>
    <n v="6.26"/>
  </r>
  <r>
    <d v="2017-05-18T00:00:00"/>
    <x v="3"/>
    <x v="4"/>
    <x v="18"/>
    <x v="20"/>
    <x v="0"/>
    <x v="3"/>
    <s v="Acco Pressboard Covers with Storage Hooks, 9 1/2&quot; x 11&quot;, Executive Red"/>
    <n v="3.05"/>
    <n v="1"/>
    <n v="1.03"/>
  </r>
  <r>
    <d v="2017-05-18T00:00:00"/>
    <x v="3"/>
    <x v="4"/>
    <x v="113"/>
    <x v="0"/>
    <x v="0"/>
    <x v="3"/>
    <s v="Acco Pressboard Covers with Storage Hooks, 14 7/8&quot; x 11&quot;, Light Blue"/>
    <n v="6.87"/>
    <n v="7"/>
    <n v="-10.65"/>
  </r>
  <r>
    <d v="2017-05-18T00:00:00"/>
    <x v="3"/>
    <x v="4"/>
    <x v="113"/>
    <x v="0"/>
    <x v="0"/>
    <x v="3"/>
    <s v="Avery Framed View Binder, EZD Ring (Locking), Navy, 1 1/2&quot;"/>
    <s v="2"/>
    <n v="1"/>
    <n v="-3.29"/>
  </r>
  <r>
    <d v="2017-05-18T00:00:00"/>
    <x v="3"/>
    <x v="4"/>
    <x v="113"/>
    <x v="0"/>
    <x v="0"/>
    <x v="2"/>
    <s v="Plastic Stacking Crates &amp; Casters"/>
    <n v="8.93"/>
    <n v="2"/>
    <n v="0.67"/>
  </r>
  <r>
    <d v="2017-05-18T00:00:00"/>
    <x v="3"/>
    <x v="4"/>
    <x v="735"/>
    <x v="4"/>
    <x v="0"/>
    <x v="12"/>
    <s v="Acco Six-Outlet Power Strip, 4' Cord Length"/>
    <n v="17.239999999999998"/>
    <n v="2"/>
    <n v="4.4800000000000004"/>
  </r>
  <r>
    <d v="2017-05-18T00:00:00"/>
    <x v="3"/>
    <x v="4"/>
    <x v="735"/>
    <x v="4"/>
    <x v="1"/>
    <x v="11"/>
    <s v="Hon 4-Shelf Metal Bookcases"/>
    <n v="302.94"/>
    <n v="3"/>
    <n v="75.739999999999995"/>
  </r>
  <r>
    <d v="2017-05-18T00:00:00"/>
    <x v="3"/>
    <x v="4"/>
    <x v="735"/>
    <x v="4"/>
    <x v="2"/>
    <x v="6"/>
    <s v="QVS USB Car Charger 2-Port 2.1Amp for iPod/iPhone/iPad/iPad 2/iPad 3"/>
    <n v="34.75"/>
    <n v="5"/>
    <n v="15.64"/>
  </r>
  <r>
    <d v="2017-05-18T00:00:00"/>
    <x v="3"/>
    <x v="4"/>
    <x v="735"/>
    <x v="4"/>
    <x v="0"/>
    <x v="3"/>
    <s v="Poly Designer Cover &amp; Back"/>
    <n v="113.94"/>
    <n v="6"/>
    <n v="54.69"/>
  </r>
  <r>
    <d v="2017-05-18T00:00:00"/>
    <x v="3"/>
    <x v="4"/>
    <x v="735"/>
    <x v="4"/>
    <x v="2"/>
    <x v="6"/>
    <s v="Apple EarPods with Remote and Mic"/>
    <n v="55.98"/>
    <n v="2"/>
    <n v="15.67"/>
  </r>
  <r>
    <d v="2017-05-18T00:00:00"/>
    <x v="3"/>
    <x v="4"/>
    <x v="579"/>
    <x v="11"/>
    <x v="2"/>
    <x v="6"/>
    <s v="Aastra 6757i CT Wireless VoIP phone"/>
    <n v="344.7"/>
    <n v="2"/>
    <n v="38.78"/>
  </r>
  <r>
    <d v="2017-05-18T00:00:00"/>
    <x v="3"/>
    <x v="4"/>
    <x v="367"/>
    <x v="24"/>
    <x v="0"/>
    <x v="12"/>
    <s v="Avanti 1.7 Cu. Ft. Refrigerator"/>
    <n v="706.86"/>
    <n v="7"/>
    <n v="197.92"/>
  </r>
  <r>
    <d v="2017-05-18T00:00:00"/>
    <x v="3"/>
    <x v="4"/>
    <x v="367"/>
    <x v="24"/>
    <x v="2"/>
    <x v="6"/>
    <s v="Motorola HK250 Universal Bluetooth Headset"/>
    <n v="114.95"/>
    <n v="5"/>
    <n v="2.2999999999999998"/>
  </r>
  <r>
    <d v="2017-05-18T00:00:00"/>
    <x v="3"/>
    <x v="4"/>
    <x v="367"/>
    <x v="24"/>
    <x v="0"/>
    <x v="3"/>
    <s v="Universal Recycled Hanging Pressboard Report Binders, Letter Size"/>
    <n v="43.19"/>
    <n v="7"/>
    <n v="20.73"/>
  </r>
  <r>
    <d v="2017-05-18T00:00:00"/>
    <x v="3"/>
    <x v="4"/>
    <x v="688"/>
    <x v="1"/>
    <x v="1"/>
    <x v="8"/>
    <s v="Flat Face Poster Frame"/>
    <n v="22.61"/>
    <n v="3"/>
    <n v="-10.17"/>
  </r>
  <r>
    <d v="2017-05-18T00:00:00"/>
    <x v="3"/>
    <x v="4"/>
    <x v="688"/>
    <x v="1"/>
    <x v="1"/>
    <x v="8"/>
    <s v="C-Line Cubicle Keepers Polyproplyene Holder With Velcro Backings"/>
    <n v="1.89"/>
    <n v="1"/>
    <n v="-0.99"/>
  </r>
  <r>
    <d v="2017-05-19T00:00:00"/>
    <x v="3"/>
    <x v="4"/>
    <x v="372"/>
    <x v="22"/>
    <x v="0"/>
    <x v="12"/>
    <s v="Belkin Premiere Surge Master II 8-outlet surge protector"/>
    <n v="97.16"/>
    <n v="2"/>
    <n v="28.18"/>
  </r>
  <r>
    <d v="2017-05-19T00:00:00"/>
    <x v="3"/>
    <x v="4"/>
    <x v="138"/>
    <x v="20"/>
    <x v="0"/>
    <x v="12"/>
    <s v="Bionaire Personal Warm Mist Humidifier/Vaporizer"/>
    <n v="281.33999999999997"/>
    <n v="6"/>
    <n v="109.72"/>
  </r>
  <r>
    <d v="2017-05-19T00:00:00"/>
    <x v="3"/>
    <x v="4"/>
    <x v="138"/>
    <x v="20"/>
    <x v="2"/>
    <x v="6"/>
    <s v="Nortel Meridian M3904 Professional Digital phone"/>
    <n v="307.98"/>
    <n v="2"/>
    <n v="89.31"/>
  </r>
  <r>
    <d v="2017-05-19T00:00:00"/>
    <x v="3"/>
    <x v="4"/>
    <x v="138"/>
    <x v="20"/>
    <x v="2"/>
    <x v="9"/>
    <s v="Logitech Wireless Performance Mouse MX for PC and Mac"/>
    <n v="299.97000000000003"/>
    <n v="3"/>
    <n v="113.99"/>
  </r>
  <r>
    <d v="2017-05-19T00:00:00"/>
    <x v="3"/>
    <x v="4"/>
    <x v="59"/>
    <x v="4"/>
    <x v="2"/>
    <x v="9"/>
    <s v="Kingston Digital DataTraveler 32GB USB 2.0"/>
    <n v="67.8"/>
    <n v="4"/>
    <n v="4.07"/>
  </r>
  <r>
    <d v="2017-05-19T00:00:00"/>
    <x v="3"/>
    <x v="4"/>
    <x v="59"/>
    <x v="4"/>
    <x v="2"/>
    <x v="6"/>
    <s v="Nokia Lumia 925"/>
    <n v="377.97"/>
    <n v="3"/>
    <n v="98.27"/>
  </r>
  <r>
    <d v="2017-05-19T00:00:00"/>
    <x v="3"/>
    <x v="4"/>
    <x v="59"/>
    <x v="4"/>
    <x v="1"/>
    <x v="11"/>
    <s v="O'Sullivan 2-Door Barrister Bookcase in Odessa Pine"/>
    <n v="1628.82"/>
    <n v="9"/>
    <n v="374.63"/>
  </r>
  <r>
    <d v="2017-05-19T00:00:00"/>
    <x v="3"/>
    <x v="4"/>
    <x v="59"/>
    <x v="4"/>
    <x v="0"/>
    <x v="0"/>
    <s v="Xerox 1945"/>
    <n v="286.93"/>
    <n v="7"/>
    <n v="140.6"/>
  </r>
  <r>
    <d v="2017-05-19T00:00:00"/>
    <x v="3"/>
    <x v="4"/>
    <x v="288"/>
    <x v="3"/>
    <x v="1"/>
    <x v="5"/>
    <s v="Situations Contoured Folding Chairs, 4/Set"/>
    <n v="681.41"/>
    <n v="12"/>
    <n v="42.59"/>
  </r>
  <r>
    <d v="2017-05-19T00:00:00"/>
    <x v="3"/>
    <x v="4"/>
    <x v="288"/>
    <x v="3"/>
    <x v="0"/>
    <x v="4"/>
    <s v="Newell 310"/>
    <n v="3.52"/>
    <n v="2"/>
    <n v="1.02"/>
  </r>
  <r>
    <d v="2017-05-19T00:00:00"/>
    <x v="3"/>
    <x v="4"/>
    <x v="288"/>
    <x v="3"/>
    <x v="0"/>
    <x v="4"/>
    <s v="Newell 314"/>
    <n v="5.58"/>
    <n v="1"/>
    <n v="1.4"/>
  </r>
  <r>
    <d v="2017-05-19T00:00:00"/>
    <x v="3"/>
    <x v="4"/>
    <x v="288"/>
    <x v="3"/>
    <x v="2"/>
    <x v="9"/>
    <s v="SanDisk Cruzer 64 GB USB Flash Drive"/>
    <n v="36.32"/>
    <n v="1"/>
    <n v="10.9"/>
  </r>
  <r>
    <d v="2017-05-19T00:00:00"/>
    <x v="3"/>
    <x v="4"/>
    <x v="405"/>
    <x v="4"/>
    <x v="0"/>
    <x v="0"/>
    <s v="Tops White Computer Printout Paper"/>
    <n v="195.64"/>
    <n v="4"/>
    <n v="91.95"/>
  </r>
  <r>
    <d v="2017-05-19T00:00:00"/>
    <x v="3"/>
    <x v="4"/>
    <x v="225"/>
    <x v="1"/>
    <x v="0"/>
    <x v="0"/>
    <s v="Things To Do Today Spiral Book"/>
    <n v="38.020000000000003"/>
    <n v="6"/>
    <n v="13.78"/>
  </r>
  <r>
    <d v="2017-05-19T00:00:00"/>
    <x v="3"/>
    <x v="4"/>
    <x v="80"/>
    <x v="0"/>
    <x v="2"/>
    <x v="6"/>
    <s v="Jabra Supreme Plus Driver Edition Headset"/>
    <n v="95.99"/>
    <n v="1"/>
    <n v="9.6"/>
  </r>
  <r>
    <d v="2017-05-19T00:00:00"/>
    <x v="3"/>
    <x v="4"/>
    <x v="80"/>
    <x v="0"/>
    <x v="0"/>
    <x v="1"/>
    <s v="Avery 491"/>
    <n v="13.22"/>
    <n v="4"/>
    <n v="4.3"/>
  </r>
  <r>
    <d v="2017-05-19T00:00:00"/>
    <x v="3"/>
    <x v="4"/>
    <x v="512"/>
    <x v="15"/>
    <x v="1"/>
    <x v="5"/>
    <s v="Office Star - Mesh Screen back chair with Vinyl seat"/>
    <n v="314.35000000000002"/>
    <n v="3"/>
    <n v="-35.36"/>
  </r>
  <r>
    <d v="2017-05-19T00:00:00"/>
    <x v="3"/>
    <x v="4"/>
    <x v="512"/>
    <x v="15"/>
    <x v="0"/>
    <x v="0"/>
    <s v="Xerox 1949"/>
    <n v="27.89"/>
    <n v="7"/>
    <n v="10.11"/>
  </r>
  <r>
    <d v="2017-05-19T00:00:00"/>
    <x v="3"/>
    <x v="4"/>
    <x v="52"/>
    <x v="3"/>
    <x v="0"/>
    <x v="3"/>
    <s v="GBC Twin Loop Wire Binding Elements"/>
    <n v="133.12"/>
    <n v="5"/>
    <n v="49.92"/>
  </r>
  <r>
    <d v="2017-05-19T00:00:00"/>
    <x v="3"/>
    <x v="4"/>
    <x v="37"/>
    <x v="33"/>
    <x v="0"/>
    <x v="3"/>
    <s v="Wilson Jones Four-Pocket Poly Binders"/>
    <n v="26.16"/>
    <n v="4"/>
    <n v="12.82"/>
  </r>
  <r>
    <d v="2017-05-20T00:00:00"/>
    <x v="3"/>
    <x v="4"/>
    <x v="115"/>
    <x v="47"/>
    <x v="0"/>
    <x v="4"/>
    <s v="Boston 1645 Deluxe Heavier-Duty Electric Pencil Sharpener"/>
    <n v="131.94"/>
    <n v="3"/>
    <n v="35.619999999999997"/>
  </r>
  <r>
    <d v="2017-05-20T00:00:00"/>
    <x v="3"/>
    <x v="4"/>
    <x v="115"/>
    <x v="47"/>
    <x v="0"/>
    <x v="4"/>
    <s v="BIC Brite Liner Highlighters, Chisel Tip"/>
    <n v="25.92"/>
    <n v="4"/>
    <n v="8.2899999999999991"/>
  </r>
  <r>
    <d v="2017-05-20T00:00:00"/>
    <x v="3"/>
    <x v="4"/>
    <x v="115"/>
    <x v="47"/>
    <x v="0"/>
    <x v="2"/>
    <s v="Fellowes High-Stak Drawer Files"/>
    <n v="704.76"/>
    <n v="4"/>
    <n v="162.09"/>
  </r>
  <r>
    <d v="2017-05-20T00:00:00"/>
    <x v="3"/>
    <x v="4"/>
    <x v="115"/>
    <x v="47"/>
    <x v="0"/>
    <x v="7"/>
    <s v="Staples"/>
    <n v="7.41"/>
    <n v="3"/>
    <n v="3.48"/>
  </r>
  <r>
    <d v="2017-05-20T00:00:00"/>
    <x v="3"/>
    <x v="4"/>
    <x v="115"/>
    <x v="47"/>
    <x v="0"/>
    <x v="4"/>
    <s v="Binney &amp; Smith inkTank Desk Highlighter, Chisel Tip, Yellow, 12/Box"/>
    <n v="21.5"/>
    <n v="10"/>
    <n v="7.1"/>
  </r>
  <r>
    <d v="2017-05-20T00:00:00"/>
    <x v="3"/>
    <x v="4"/>
    <x v="684"/>
    <x v="3"/>
    <x v="1"/>
    <x v="5"/>
    <s v="Global Geo Office Task Chair, Gray"/>
    <n v="518.27"/>
    <n v="8"/>
    <n v="-97.18"/>
  </r>
  <r>
    <d v="2017-05-20T00:00:00"/>
    <x v="3"/>
    <x v="4"/>
    <x v="684"/>
    <x v="3"/>
    <x v="1"/>
    <x v="8"/>
    <s v="G.E. Halogen Desk Lamp Bulbs"/>
    <n v="6.98"/>
    <n v="1"/>
    <n v="3.35"/>
  </r>
  <r>
    <d v="2017-05-20T00:00:00"/>
    <x v="3"/>
    <x v="4"/>
    <x v="684"/>
    <x v="3"/>
    <x v="2"/>
    <x v="15"/>
    <s v="Okidata B400 Printer"/>
    <n v="343.2"/>
    <n v="1"/>
    <n v="38.61"/>
  </r>
  <r>
    <d v="2017-05-20T00:00:00"/>
    <x v="3"/>
    <x v="4"/>
    <x v="444"/>
    <x v="14"/>
    <x v="0"/>
    <x v="3"/>
    <s v="Square Ring Data Binders, Rigid 75 Pt. Covers, 11&quot; x 14-7/8&quot;"/>
    <n v="41.28"/>
    <n v="2"/>
    <n v="19.809999999999999"/>
  </r>
  <r>
    <d v="2017-05-20T00:00:00"/>
    <x v="3"/>
    <x v="4"/>
    <x v="247"/>
    <x v="17"/>
    <x v="0"/>
    <x v="3"/>
    <s v="Wilson Jones Impact Binders"/>
    <n v="8.2899999999999991"/>
    <n v="2"/>
    <s v="3"/>
  </r>
  <r>
    <d v="2017-05-20T00:00:00"/>
    <x v="3"/>
    <x v="4"/>
    <x v="247"/>
    <x v="17"/>
    <x v="2"/>
    <x v="6"/>
    <s v="Motorola L703CM"/>
    <n v="1123.1300000000001"/>
    <n v="9"/>
    <n v="70.2"/>
  </r>
  <r>
    <d v="2017-05-20T00:00:00"/>
    <x v="3"/>
    <x v="4"/>
    <x v="247"/>
    <x v="17"/>
    <x v="0"/>
    <x v="12"/>
    <s v="Fellowes Basic Home/Office Series Surge Protectors"/>
    <n v="64.900000000000006"/>
    <n v="5"/>
    <n v="18.82"/>
  </r>
  <r>
    <d v="2017-05-21T00:00:00"/>
    <x v="3"/>
    <x v="4"/>
    <x v="130"/>
    <x v="20"/>
    <x v="1"/>
    <x v="8"/>
    <s v="Luxo Professional Magnifying Clamp-On Fluorescent Lamps"/>
    <n v="520.04999999999995"/>
    <n v="5"/>
    <n v="72.81"/>
  </r>
  <r>
    <d v="2017-05-21T00:00:00"/>
    <x v="3"/>
    <x v="4"/>
    <x v="130"/>
    <x v="20"/>
    <x v="0"/>
    <x v="4"/>
    <s v="Bulldog Table or Wall-Mount Pencil Sharpener"/>
    <n v="17.97"/>
    <n v="3"/>
    <n v="5.21"/>
  </r>
  <r>
    <d v="2017-05-22T00:00:00"/>
    <x v="3"/>
    <x v="4"/>
    <x v="224"/>
    <x v="1"/>
    <x v="1"/>
    <x v="5"/>
    <s v="High-Back Leather Manager's Chair"/>
    <n v="181.99"/>
    <n v="2"/>
    <n v="-54.6"/>
  </r>
  <r>
    <d v="2017-05-22T00:00:00"/>
    <x v="3"/>
    <x v="4"/>
    <x v="224"/>
    <x v="1"/>
    <x v="0"/>
    <x v="3"/>
    <s v="Avery Durable Slant Ring Binders, No Labels"/>
    <n v="1.59"/>
    <n v="2"/>
    <n v="-2.63"/>
  </r>
  <r>
    <d v="2017-05-22T00:00:00"/>
    <x v="3"/>
    <x v="4"/>
    <x v="224"/>
    <x v="1"/>
    <x v="0"/>
    <x v="14"/>
    <s v="Acme Forged Steel Scissors with Black Enamel Handles"/>
    <n v="22.34"/>
    <n v="3"/>
    <n v="2.5099999999999998"/>
  </r>
  <r>
    <d v="2017-05-22T00:00:00"/>
    <x v="3"/>
    <x v="4"/>
    <x v="281"/>
    <x v="3"/>
    <x v="2"/>
    <x v="9"/>
    <s v="Maxell 74 Minute CDR, 10/Pack"/>
    <n v="68.459999999999994"/>
    <n v="7"/>
    <n v="25.33"/>
  </r>
  <r>
    <d v="2017-05-22T00:00:00"/>
    <x v="3"/>
    <x v="4"/>
    <x v="556"/>
    <x v="3"/>
    <x v="0"/>
    <x v="4"/>
    <s v="SANFORD Major Accent Highlighters"/>
    <n v="49.56"/>
    <n v="7"/>
    <n v="18.829999999999998"/>
  </r>
  <r>
    <d v="2017-05-22T00:00:00"/>
    <x v="3"/>
    <x v="4"/>
    <x v="58"/>
    <x v="3"/>
    <x v="0"/>
    <x v="4"/>
    <s v="Newell 350"/>
    <n v="9.84"/>
    <n v="3"/>
    <n v="2.85"/>
  </r>
  <r>
    <d v="2017-05-22T00:00:00"/>
    <x v="3"/>
    <x v="4"/>
    <x v="58"/>
    <x v="3"/>
    <x v="0"/>
    <x v="4"/>
    <s v="Newell 333"/>
    <n v="2.78"/>
    <n v="1"/>
    <n v="0.72"/>
  </r>
  <r>
    <d v="2017-05-23T00:00:00"/>
    <x v="3"/>
    <x v="4"/>
    <x v="6"/>
    <x v="3"/>
    <x v="1"/>
    <x v="13"/>
    <s v="Lesro Sheffield Collection Coffee Table, End Table, Center Table, Corner Table"/>
    <n v="171.29"/>
    <n v="3"/>
    <n v="-6.42"/>
  </r>
  <r>
    <d v="2017-05-23T00:00:00"/>
    <x v="3"/>
    <x v="4"/>
    <x v="318"/>
    <x v="0"/>
    <x v="0"/>
    <x v="7"/>
    <s v="OIC Thumb-Tacks"/>
    <n v="1.82"/>
    <n v="2"/>
    <n v="0.62"/>
  </r>
  <r>
    <d v="2017-05-23T00:00:00"/>
    <x v="3"/>
    <x v="4"/>
    <x v="318"/>
    <x v="0"/>
    <x v="0"/>
    <x v="12"/>
    <s v="Acco 6 Outlet Guardian Premium Plus Surge Suppressor"/>
    <n v="18.32"/>
    <n v="5"/>
    <n v="-46.72"/>
  </r>
  <r>
    <d v="2017-05-23T00:00:00"/>
    <x v="3"/>
    <x v="4"/>
    <x v="318"/>
    <x v="0"/>
    <x v="0"/>
    <x v="2"/>
    <s v="Tennsco Commercial Shelving"/>
    <n v="48.82"/>
    <n v="3"/>
    <n v="-11.59"/>
  </r>
  <r>
    <d v="2017-05-23T00:00:00"/>
    <x v="3"/>
    <x v="4"/>
    <x v="318"/>
    <x v="0"/>
    <x v="0"/>
    <x v="3"/>
    <s v="Storex Dura Pro Binders"/>
    <n v="1.19"/>
    <n v="1"/>
    <n v="-1.96"/>
  </r>
  <r>
    <d v="2017-05-25T00:00:00"/>
    <x v="3"/>
    <x v="4"/>
    <x v="772"/>
    <x v="4"/>
    <x v="0"/>
    <x v="3"/>
    <s v="Recycled Easel Ring Binders"/>
    <n v="29.84"/>
    <n v="2"/>
    <n v="13.43"/>
  </r>
  <r>
    <d v="2017-05-25T00:00:00"/>
    <x v="3"/>
    <x v="4"/>
    <x v="335"/>
    <x v="20"/>
    <x v="0"/>
    <x v="3"/>
    <s v="GBC DocuBind P100 Manual Binding Machine"/>
    <n v="663.92"/>
    <n v="5"/>
    <n v="207.48"/>
  </r>
  <r>
    <d v="2017-05-25T00:00:00"/>
    <x v="3"/>
    <x v="4"/>
    <x v="335"/>
    <x v="20"/>
    <x v="2"/>
    <x v="9"/>
    <s v="Imation 8gb Micro Traveldrive Usb 2.0 Flash Drive"/>
    <s v="120"/>
    <n v="8"/>
    <n v="13.2"/>
  </r>
  <r>
    <d v="2017-05-25T00:00:00"/>
    <x v="3"/>
    <x v="4"/>
    <x v="335"/>
    <x v="20"/>
    <x v="0"/>
    <x v="7"/>
    <s v="Acco Hot Clips Clips to Go"/>
    <n v="3.29"/>
    <n v="1"/>
    <n v="1.48"/>
  </r>
  <r>
    <d v="2017-05-25T00:00:00"/>
    <x v="3"/>
    <x v="4"/>
    <x v="335"/>
    <x v="20"/>
    <x v="1"/>
    <x v="8"/>
    <s v="Eldon 200 Class Desk Accessories"/>
    <n v="18.84"/>
    <n v="3"/>
    <n v="6.03"/>
  </r>
  <r>
    <d v="2017-05-25T00:00:00"/>
    <x v="3"/>
    <x v="4"/>
    <x v="506"/>
    <x v="0"/>
    <x v="0"/>
    <x v="2"/>
    <s v="Iris 3-Drawer Stacking Bin, Black"/>
    <n v="50.14"/>
    <n v="3"/>
    <n v="-11.28"/>
  </r>
  <r>
    <d v="2017-05-26T00:00:00"/>
    <x v="3"/>
    <x v="4"/>
    <x v="566"/>
    <x v="5"/>
    <x v="0"/>
    <x v="12"/>
    <s v="Belkin 8-Outlet Premiere SurgeMaster II Surge Protectors"/>
    <n v="208.44"/>
    <n v="3"/>
    <n v="62.53"/>
  </r>
  <r>
    <d v="2017-05-26T00:00:00"/>
    <x v="3"/>
    <x v="4"/>
    <x v="566"/>
    <x v="5"/>
    <x v="0"/>
    <x v="14"/>
    <s v="Martin-Yale Premier Letter Opener"/>
    <n v="25.76"/>
    <n v="2"/>
    <n v="0.77"/>
  </r>
  <r>
    <d v="2017-05-26T00:00:00"/>
    <x v="3"/>
    <x v="4"/>
    <x v="240"/>
    <x v="6"/>
    <x v="2"/>
    <x v="9"/>
    <s v="Verbatim Slim CD and DVD Storage Cases, 50/Pack"/>
    <n v="23.08"/>
    <n v="2"/>
    <n v="6.92"/>
  </r>
  <r>
    <d v="2017-05-26T00:00:00"/>
    <x v="3"/>
    <x v="4"/>
    <x v="101"/>
    <x v="3"/>
    <x v="0"/>
    <x v="0"/>
    <s v="Xerox 201"/>
    <n v="12.96"/>
    <n v="2"/>
    <n v="6.22"/>
  </r>
  <r>
    <d v="2017-05-27T00:00:00"/>
    <x v="3"/>
    <x v="4"/>
    <x v="233"/>
    <x v="5"/>
    <x v="0"/>
    <x v="3"/>
    <s v="Binding Machine Supplies"/>
    <n v="58.34"/>
    <n v="2"/>
    <s v="28"/>
  </r>
  <r>
    <d v="2017-05-27T00:00:00"/>
    <x v="3"/>
    <x v="4"/>
    <x v="233"/>
    <x v="5"/>
    <x v="2"/>
    <x v="6"/>
    <s v="Google Nexus 5"/>
    <n v="539.97"/>
    <n v="3"/>
    <n v="134.99"/>
  </r>
  <r>
    <d v="2017-05-27T00:00:00"/>
    <x v="3"/>
    <x v="4"/>
    <x v="281"/>
    <x v="15"/>
    <x v="0"/>
    <x v="0"/>
    <s v="Xerox 2"/>
    <n v="25.92"/>
    <n v="5"/>
    <n v="9.07"/>
  </r>
  <r>
    <d v="2017-05-27T00:00:00"/>
    <x v="3"/>
    <x v="4"/>
    <x v="132"/>
    <x v="22"/>
    <x v="2"/>
    <x v="9"/>
    <s v="Logitech Desktop MK120 Mouse and keyboard Combo"/>
    <n v="98.16"/>
    <n v="6"/>
    <n v="9.82"/>
  </r>
  <r>
    <d v="2017-05-27T00:00:00"/>
    <x v="3"/>
    <x v="4"/>
    <x v="132"/>
    <x v="22"/>
    <x v="0"/>
    <x v="4"/>
    <s v="Staples in misc. colors"/>
    <n v="31.44"/>
    <n v="3"/>
    <n v="7.86"/>
  </r>
  <r>
    <d v="2017-05-27T00:00:00"/>
    <x v="3"/>
    <x v="4"/>
    <x v="229"/>
    <x v="34"/>
    <x v="1"/>
    <x v="8"/>
    <s v="Eldon 400 Class Desk Accessories, Black Carbon"/>
    <s v="35"/>
    <n v="4"/>
    <n v="14.7"/>
  </r>
  <r>
    <d v="2017-05-27T00:00:00"/>
    <x v="3"/>
    <x v="4"/>
    <x v="229"/>
    <x v="34"/>
    <x v="0"/>
    <x v="2"/>
    <s v="Fellowes Stor/Drawer Steel Plus Storage Drawers"/>
    <n v="477.15"/>
    <n v="5"/>
    <n v="28.63"/>
  </r>
  <r>
    <d v="2017-05-27T00:00:00"/>
    <x v="3"/>
    <x v="4"/>
    <x v="229"/>
    <x v="34"/>
    <x v="2"/>
    <x v="6"/>
    <s v="Nokia Lumia 925"/>
    <n v="302.38"/>
    <n v="3"/>
    <n v="22.68"/>
  </r>
  <r>
    <d v="2017-05-27T00:00:00"/>
    <x v="3"/>
    <x v="4"/>
    <x v="416"/>
    <x v="39"/>
    <x v="1"/>
    <x v="8"/>
    <s v="Electrix Architect's Clamp-On Swing Arm Lamp, Black"/>
    <n v="477.3"/>
    <n v="5"/>
    <n v="138.41999999999999"/>
  </r>
  <r>
    <d v="2017-05-27T00:00:00"/>
    <x v="3"/>
    <x v="4"/>
    <x v="620"/>
    <x v="25"/>
    <x v="2"/>
    <x v="9"/>
    <s v="Sony 8GB Class 10 Micro SDHC R40 Memory Card"/>
    <n v="27.19"/>
    <n v="3"/>
    <n v="0.34"/>
  </r>
  <r>
    <d v="2017-05-27T00:00:00"/>
    <x v="3"/>
    <x v="4"/>
    <x v="620"/>
    <x v="25"/>
    <x v="0"/>
    <x v="3"/>
    <s v="Fellowes Twister Kit, Gray/Clear, 3/pkg"/>
    <n v="12.06"/>
    <n v="5"/>
    <n v="-10.050000000000001"/>
  </r>
  <r>
    <d v="2017-05-28T00:00:00"/>
    <x v="3"/>
    <x v="4"/>
    <x v="99"/>
    <x v="9"/>
    <x v="1"/>
    <x v="5"/>
    <s v="Novimex Swivel Fabric Task Chair"/>
    <n v="301.95999999999998"/>
    <n v="2"/>
    <n v="33.22"/>
  </r>
  <r>
    <d v="2017-05-28T00:00:00"/>
    <x v="3"/>
    <x v="4"/>
    <x v="657"/>
    <x v="0"/>
    <x v="2"/>
    <x v="6"/>
    <s v="Spigen Samsung Galaxy S5 Case Wallet"/>
    <n v="54.37"/>
    <n v="4"/>
    <n v="4.08"/>
  </r>
  <r>
    <d v="2017-05-28T00:00:00"/>
    <x v="3"/>
    <x v="4"/>
    <x v="604"/>
    <x v="38"/>
    <x v="1"/>
    <x v="8"/>
    <s v="Advantus Employee of the Month Certificate Frame, 11 x 13-1/2"/>
    <n v="247.44"/>
    <n v="8"/>
    <n v="101.45"/>
  </r>
  <r>
    <d v="2017-05-28T00:00:00"/>
    <x v="3"/>
    <x v="4"/>
    <x v="495"/>
    <x v="1"/>
    <x v="1"/>
    <x v="5"/>
    <s v="Global Task Chair, Black"/>
    <n v="106.87"/>
    <n v="3"/>
    <n v="-29.01"/>
  </r>
  <r>
    <d v="2017-05-28T00:00:00"/>
    <x v="3"/>
    <x v="4"/>
    <x v="495"/>
    <x v="1"/>
    <x v="0"/>
    <x v="3"/>
    <s v="Storex Dura Pro Binders"/>
    <n v="3.56"/>
    <n v="3"/>
    <n v="-6.24"/>
  </r>
  <r>
    <d v="2017-05-28T00:00:00"/>
    <x v="3"/>
    <x v="4"/>
    <x v="507"/>
    <x v="12"/>
    <x v="2"/>
    <x v="6"/>
    <s v="Panasonic KX TS208W Corded phone"/>
    <n v="195.96"/>
    <n v="5"/>
    <n v="19.600000000000001"/>
  </r>
  <r>
    <d v="2017-05-28T00:00:00"/>
    <x v="3"/>
    <x v="4"/>
    <x v="507"/>
    <x v="12"/>
    <x v="0"/>
    <x v="0"/>
    <s v="Xerox 230"/>
    <n v="15.55"/>
    <n v="3"/>
    <n v="5.44"/>
  </r>
  <r>
    <d v="2017-05-28T00:00:00"/>
    <x v="3"/>
    <x v="4"/>
    <x v="507"/>
    <x v="12"/>
    <x v="2"/>
    <x v="9"/>
    <s v="Logitech Gaming G510s - Keyboard"/>
    <n v="271.97000000000003"/>
    <n v="4"/>
    <n v="54.39"/>
  </r>
  <r>
    <d v="2017-05-28T00:00:00"/>
    <x v="3"/>
    <x v="4"/>
    <x v="548"/>
    <x v="36"/>
    <x v="1"/>
    <x v="8"/>
    <s v="DAX Wood Document Frame"/>
    <n v="27.46"/>
    <n v="2"/>
    <n v="9.89"/>
  </r>
  <r>
    <d v="2017-05-28T00:00:00"/>
    <x v="3"/>
    <x v="4"/>
    <x v="548"/>
    <x v="36"/>
    <x v="0"/>
    <x v="12"/>
    <s v="Fellowes 8 Outlet Superior Workstation Surge Protector"/>
    <n v="125.13"/>
    <n v="3"/>
    <n v="36.29"/>
  </r>
  <r>
    <d v="2017-05-28T00:00:00"/>
    <x v="3"/>
    <x v="4"/>
    <x v="450"/>
    <x v="10"/>
    <x v="0"/>
    <x v="0"/>
    <s v="HP Office Recycled Paper (20Lb. and 87 Bright)"/>
    <n v="13.87"/>
    <n v="3"/>
    <n v="5.03"/>
  </r>
  <r>
    <d v="2017-05-28T00:00:00"/>
    <x v="3"/>
    <x v="4"/>
    <x v="450"/>
    <x v="10"/>
    <x v="1"/>
    <x v="11"/>
    <s v="Bush Westfield Collection Bookcases, Medium Cherry Finish"/>
    <n v="115.96"/>
    <n v="4"/>
    <n v="-64.94"/>
  </r>
  <r>
    <d v="2017-05-29T00:00:00"/>
    <x v="3"/>
    <x v="4"/>
    <x v="606"/>
    <x v="0"/>
    <x v="0"/>
    <x v="0"/>
    <s v="Xerox 1930"/>
    <n v="25.92"/>
    <n v="5"/>
    <n v="9.4"/>
  </r>
  <r>
    <d v="2017-05-29T00:00:00"/>
    <x v="3"/>
    <x v="4"/>
    <x v="606"/>
    <x v="0"/>
    <x v="0"/>
    <x v="2"/>
    <s v="File Shuttle I and Handi-File"/>
    <n v="53.42"/>
    <n v="3"/>
    <n v="4.67"/>
  </r>
  <r>
    <d v="2017-05-29T00:00:00"/>
    <x v="3"/>
    <x v="4"/>
    <x v="742"/>
    <x v="0"/>
    <x v="1"/>
    <x v="8"/>
    <s v="Eldon Executive Woodline II Cherry Finish Desk Accessories"/>
    <n v="65.42"/>
    <n v="4"/>
    <n v="-52.34"/>
  </r>
  <r>
    <d v="2017-05-29T00:00:00"/>
    <x v="3"/>
    <x v="4"/>
    <x v="618"/>
    <x v="40"/>
    <x v="0"/>
    <x v="7"/>
    <s v="Plymouth Boxed Rubber Bands by Plymouth"/>
    <n v="23.55"/>
    <n v="5"/>
    <n v="1.18"/>
  </r>
  <r>
    <d v="2017-05-29T00:00:00"/>
    <x v="3"/>
    <x v="4"/>
    <x v="505"/>
    <x v="18"/>
    <x v="0"/>
    <x v="3"/>
    <s v="Satellite Sectional Post Binders"/>
    <n v="43.41"/>
    <n v="1"/>
    <n v="19.97"/>
  </r>
  <r>
    <d v="2017-05-29T00:00:00"/>
    <x v="3"/>
    <x v="4"/>
    <x v="505"/>
    <x v="18"/>
    <x v="1"/>
    <x v="8"/>
    <s v="Eldon Wave Desk Accessories"/>
    <n v="6.24"/>
    <n v="3"/>
    <n v="2.62"/>
  </r>
  <r>
    <d v="2017-05-29T00:00:00"/>
    <x v="3"/>
    <x v="4"/>
    <x v="505"/>
    <x v="18"/>
    <x v="0"/>
    <x v="12"/>
    <s v="Hoover Commercial Lightweight Upright Vacuum with E-Z Empty Dirt Cup"/>
    <n v="465.16"/>
    <n v="2"/>
    <n v="120.94"/>
  </r>
  <r>
    <d v="2017-05-29T00:00:00"/>
    <x v="3"/>
    <x v="4"/>
    <x v="505"/>
    <x v="18"/>
    <x v="0"/>
    <x v="0"/>
    <s v="Adams Telephone Message Book w/Frequently-Called Numbers Space, 400 Messages per Book"/>
    <n v="7.98"/>
    <n v="1"/>
    <n v="3.99"/>
  </r>
  <r>
    <d v="2017-05-30T00:00:00"/>
    <x v="3"/>
    <x v="4"/>
    <x v="664"/>
    <x v="8"/>
    <x v="1"/>
    <x v="11"/>
    <s v="Sauder Camden County Barrister Bookcase, Planked Cherry Finish"/>
    <n v="241.96"/>
    <n v="2"/>
    <n v="33.869999999999997"/>
  </r>
  <r>
    <d v="2017-05-30T00:00:00"/>
    <x v="3"/>
    <x v="4"/>
    <x v="664"/>
    <x v="8"/>
    <x v="0"/>
    <x v="3"/>
    <s v="Avery Binder Labels"/>
    <n v="3.89"/>
    <n v="1"/>
    <n v="1.87"/>
  </r>
  <r>
    <d v="2017-05-30T00:00:00"/>
    <x v="3"/>
    <x v="4"/>
    <x v="664"/>
    <x v="8"/>
    <x v="1"/>
    <x v="8"/>
    <s v="Acrylic Self-Standing Desk Frames"/>
    <n v="8.01"/>
    <n v="3"/>
    <n v="3.04"/>
  </r>
  <r>
    <d v="2017-05-30T00:00:00"/>
    <x v="3"/>
    <x v="4"/>
    <x v="588"/>
    <x v="11"/>
    <x v="2"/>
    <x v="6"/>
    <s v="LG G3"/>
    <n v="156.79"/>
    <n v="1"/>
    <n v="17.64"/>
  </r>
  <r>
    <d v="2017-05-30T00:00:00"/>
    <x v="3"/>
    <x v="4"/>
    <x v="588"/>
    <x v="11"/>
    <x v="2"/>
    <x v="9"/>
    <s v="SanDisk Ultra 32 GB MicroSDHC Class 10 Memory Card"/>
    <n v="35.36"/>
    <n v="2"/>
    <n v="-3.09"/>
  </r>
  <r>
    <d v="2017-05-30T00:00:00"/>
    <x v="3"/>
    <x v="4"/>
    <x v="588"/>
    <x v="11"/>
    <x v="1"/>
    <x v="8"/>
    <s v="Tensor Brushed Steel Torchiere Floor Lamp"/>
    <n v="13.59"/>
    <n v="1"/>
    <n v="-0.34"/>
  </r>
  <r>
    <d v="2017-05-30T00:00:00"/>
    <x v="3"/>
    <x v="4"/>
    <x v="436"/>
    <x v="3"/>
    <x v="0"/>
    <x v="0"/>
    <s v="Rediform S.O.S. 1-Up Phone Message Bk, 4-1/4x3-1/16 Bk, 1 Form/Pg, 40 Messages/Bk, 3/Pk"/>
    <n v="37.520000000000003"/>
    <n v="4"/>
    <n v="18.010000000000002"/>
  </r>
  <r>
    <d v="2017-05-30T00:00:00"/>
    <x v="3"/>
    <x v="4"/>
    <x v="73"/>
    <x v="0"/>
    <x v="1"/>
    <x v="11"/>
    <s v="Atlantic Metals Mobile 5-Shelf Bookcases, Custom Colors"/>
    <n v="204.67"/>
    <n v="1"/>
    <n v="-6.02"/>
  </r>
  <r>
    <d v="2017-05-30T00:00:00"/>
    <x v="3"/>
    <x v="4"/>
    <x v="75"/>
    <x v="3"/>
    <x v="0"/>
    <x v="4"/>
    <s v="Dixon My First Ticonderoga Pencil, #2"/>
    <n v="35.1"/>
    <n v="6"/>
    <n v="10.18"/>
  </r>
  <r>
    <d v="2017-06-01T00:00:00"/>
    <x v="3"/>
    <x v="5"/>
    <x v="323"/>
    <x v="10"/>
    <x v="0"/>
    <x v="12"/>
    <s v="Eureka Sanitaire  Multi-Pro Heavy-Duty Upright, Disposable Bags"/>
    <n v="17.48"/>
    <n v="5"/>
    <n v="1.31"/>
  </r>
  <r>
    <d v="2017-06-01T00:00:00"/>
    <x v="3"/>
    <x v="5"/>
    <x v="681"/>
    <x v="10"/>
    <x v="0"/>
    <x v="3"/>
    <s v="Cardinal HOLDit! Binder Insert Strips,Extra Strips"/>
    <n v="3.8"/>
    <n v="2"/>
    <n v="-2.66"/>
  </r>
  <r>
    <d v="2017-06-01T00:00:00"/>
    <x v="3"/>
    <x v="5"/>
    <x v="681"/>
    <x v="10"/>
    <x v="0"/>
    <x v="0"/>
    <s v="Xerox 1924"/>
    <n v="27.74"/>
    <n v="6"/>
    <n v="10.06"/>
  </r>
  <r>
    <d v="2017-06-01T00:00:00"/>
    <x v="3"/>
    <x v="5"/>
    <x v="681"/>
    <x v="10"/>
    <x v="2"/>
    <x v="6"/>
    <s v="Panasonic KX-TG6844B Expandable Digital Cordless Telephone"/>
    <n v="158.38"/>
    <n v="4"/>
    <n v="-34.31"/>
  </r>
  <r>
    <d v="2017-06-01T00:00:00"/>
    <x v="3"/>
    <x v="5"/>
    <x v="755"/>
    <x v="40"/>
    <x v="0"/>
    <x v="3"/>
    <s v="GBC Standard Recycled Report Covers, Clear Plastic Sheets"/>
    <n v="53.9"/>
    <n v="5"/>
    <n v="25.87"/>
  </r>
  <r>
    <d v="2017-06-01T00:00:00"/>
    <x v="3"/>
    <x v="5"/>
    <x v="220"/>
    <x v="2"/>
    <x v="0"/>
    <x v="2"/>
    <s v="Tennsco Stur-D-Stor Boltless Shelving, 5 Shelves, 24&quot; Deep, Sand"/>
    <n v="324.74"/>
    <n v="3"/>
    <n v="-77.13"/>
  </r>
  <r>
    <d v="2017-06-01T00:00:00"/>
    <x v="3"/>
    <x v="5"/>
    <x v="698"/>
    <x v="18"/>
    <x v="1"/>
    <x v="5"/>
    <s v="Hon 4070 Series Pagoda Round Back Stacking Chairs"/>
    <n v="1925.88"/>
    <n v="6"/>
    <n v="539.25"/>
  </r>
  <r>
    <d v="2017-06-01T00:00:00"/>
    <x v="3"/>
    <x v="5"/>
    <x v="698"/>
    <x v="18"/>
    <x v="0"/>
    <x v="12"/>
    <s v="Honeywell Enviracaire Portable HEPA Air Cleaner for 17' x 22' Room"/>
    <n v="2405.1999999999998"/>
    <n v="8"/>
    <n v="793.72"/>
  </r>
  <r>
    <d v="2017-06-01T00:00:00"/>
    <x v="3"/>
    <x v="5"/>
    <x v="698"/>
    <x v="18"/>
    <x v="2"/>
    <x v="9"/>
    <s v="Maxell LTO Ultrium - 800 GB"/>
    <n v="83.97"/>
    <n v="3"/>
    <n v="15.95"/>
  </r>
  <r>
    <d v="2017-06-01T00:00:00"/>
    <x v="3"/>
    <x v="5"/>
    <x v="698"/>
    <x v="18"/>
    <x v="2"/>
    <x v="9"/>
    <s v="Logitech MX Performance Wireless Mouse"/>
    <n v="39.89"/>
    <n v="1"/>
    <n v="14.76"/>
  </r>
  <r>
    <d v="2017-06-01T00:00:00"/>
    <x v="3"/>
    <x v="5"/>
    <x v="698"/>
    <x v="18"/>
    <x v="0"/>
    <x v="3"/>
    <s v="Cardinal Slant-D Ring Binders"/>
    <n v="17.38"/>
    <n v="2"/>
    <n v="8.69"/>
  </r>
  <r>
    <d v="2017-06-02T00:00:00"/>
    <x v="3"/>
    <x v="5"/>
    <x v="314"/>
    <x v="10"/>
    <x v="2"/>
    <x v="6"/>
    <s v="Cush Cases Heavy Duty Rugged Cover Case for Samsung Galaxy S5 - Purple"/>
    <n v="2.97"/>
    <n v="1"/>
    <n v="-0.64"/>
  </r>
  <r>
    <d v="2017-06-02T00:00:00"/>
    <x v="3"/>
    <x v="5"/>
    <x v="314"/>
    <x v="10"/>
    <x v="0"/>
    <x v="2"/>
    <s v="Advantus Rolling Storage Box"/>
    <n v="27.44"/>
    <n v="2"/>
    <n v="2.4"/>
  </r>
  <r>
    <d v="2017-06-02T00:00:00"/>
    <x v="3"/>
    <x v="5"/>
    <x v="445"/>
    <x v="12"/>
    <x v="0"/>
    <x v="0"/>
    <s v="Xerox 4200 Series MultiUse Premium Copy Paper (20Lb. and 84 Bright)"/>
    <n v="25.34"/>
    <n v="6"/>
    <n v="7.92"/>
  </r>
  <r>
    <d v="2017-06-02T00:00:00"/>
    <x v="3"/>
    <x v="5"/>
    <x v="445"/>
    <x v="12"/>
    <x v="0"/>
    <x v="10"/>
    <s v="Manila Recycled Extra-Heavyweight Clasp Envelopes, 6&quot; x 9&quot;"/>
    <n v="43.92"/>
    <n v="5"/>
    <n v="15.92"/>
  </r>
  <r>
    <d v="2017-06-02T00:00:00"/>
    <x v="3"/>
    <x v="5"/>
    <x v="178"/>
    <x v="25"/>
    <x v="0"/>
    <x v="0"/>
    <s v="Things To Do Today Spiral Book"/>
    <n v="25.34"/>
    <n v="4"/>
    <n v="9.19"/>
  </r>
  <r>
    <d v="2017-06-02T00:00:00"/>
    <x v="3"/>
    <x v="5"/>
    <x v="628"/>
    <x v="0"/>
    <x v="0"/>
    <x v="0"/>
    <s v="Xerox 1977"/>
    <n v="10.69"/>
    <n v="2"/>
    <n v="3.74"/>
  </r>
  <r>
    <d v="2017-06-03T00:00:00"/>
    <x v="3"/>
    <x v="5"/>
    <x v="252"/>
    <x v="15"/>
    <x v="1"/>
    <x v="8"/>
    <s v="Eldon 200 Class Desk Accessories, Burgundy"/>
    <n v="35.17"/>
    <n v="7"/>
    <n v="9.67"/>
  </r>
  <r>
    <d v="2017-06-03T00:00:00"/>
    <x v="3"/>
    <x v="5"/>
    <x v="186"/>
    <x v="22"/>
    <x v="2"/>
    <x v="9"/>
    <s v="Plantronics Audio 995 Wireless Stereo Headset"/>
    <n v="1099.5"/>
    <n v="10"/>
    <n v="362.84"/>
  </r>
  <r>
    <d v="2017-06-03T00:00:00"/>
    <x v="3"/>
    <x v="5"/>
    <x v="531"/>
    <x v="3"/>
    <x v="2"/>
    <x v="9"/>
    <s v="Kingston Digital DataTraveler 16GB USB 2.0"/>
    <n v="44.75"/>
    <n v="5"/>
    <n v="8.5"/>
  </r>
  <r>
    <d v="2017-06-03T00:00:00"/>
    <x v="3"/>
    <x v="5"/>
    <x v="531"/>
    <x v="3"/>
    <x v="0"/>
    <x v="0"/>
    <s v="Xerox 1947"/>
    <n v="11.96"/>
    <n v="2"/>
    <n v="5.38"/>
  </r>
  <r>
    <d v="2017-06-03T00:00:00"/>
    <x v="3"/>
    <x v="5"/>
    <x v="531"/>
    <x v="3"/>
    <x v="0"/>
    <x v="3"/>
    <s v="UniKeep View Case Binders"/>
    <n v="3.91"/>
    <n v="1"/>
    <n v="1.27"/>
  </r>
  <r>
    <d v="2017-06-03T00:00:00"/>
    <x v="3"/>
    <x v="5"/>
    <x v="245"/>
    <x v="16"/>
    <x v="0"/>
    <x v="3"/>
    <s v="Wilson Jones Standard D-Ring Binders"/>
    <n v="4.55"/>
    <n v="3"/>
    <n v="-3.49"/>
  </r>
  <r>
    <d v="2017-06-03T00:00:00"/>
    <x v="3"/>
    <x v="5"/>
    <x v="245"/>
    <x v="16"/>
    <x v="0"/>
    <x v="12"/>
    <s v="Bravo II Megaboss 12-Amp Hard Body Upright, Replacement Belts, 2 Belts per Pack"/>
    <n v="5.2"/>
    <n v="2"/>
    <n v="0.59"/>
  </r>
  <r>
    <d v="2017-06-03T00:00:00"/>
    <x v="3"/>
    <x v="5"/>
    <x v="245"/>
    <x v="16"/>
    <x v="2"/>
    <x v="9"/>
    <s v="Logitech P710e Mobile Speakerphone"/>
    <n v="205.99"/>
    <n v="1"/>
    <n v="-2.57"/>
  </r>
  <r>
    <d v="2017-06-03T00:00:00"/>
    <x v="3"/>
    <x v="5"/>
    <x v="245"/>
    <x v="16"/>
    <x v="0"/>
    <x v="0"/>
    <s v="Xerox 206"/>
    <n v="15.55"/>
    <n v="3"/>
    <n v="5.44"/>
  </r>
  <r>
    <d v="2017-06-03T00:00:00"/>
    <x v="3"/>
    <x v="5"/>
    <x v="245"/>
    <x v="16"/>
    <x v="2"/>
    <x v="6"/>
    <s v="VTech DS6151"/>
    <n v="503.96"/>
    <n v="5"/>
    <n v="50.4"/>
  </r>
  <r>
    <d v="2017-06-03T00:00:00"/>
    <x v="3"/>
    <x v="5"/>
    <x v="245"/>
    <x v="16"/>
    <x v="0"/>
    <x v="12"/>
    <s v="Eureka Sanitaire  Multi-Pro Heavy-Duty Upright, Disposable Bags"/>
    <n v="24.47"/>
    <n v="7"/>
    <n v="1.84"/>
  </r>
  <r>
    <d v="2017-06-03T00:00:00"/>
    <x v="3"/>
    <x v="5"/>
    <x v="245"/>
    <x v="16"/>
    <x v="1"/>
    <x v="11"/>
    <s v="Bush Mission Pointe Library"/>
    <n v="241.57"/>
    <n v="2"/>
    <s v="0"/>
  </r>
  <r>
    <d v="2017-06-03T00:00:00"/>
    <x v="3"/>
    <x v="5"/>
    <x v="245"/>
    <x v="16"/>
    <x v="2"/>
    <x v="9"/>
    <s v="WD My Passport Ultra 1TB Portable External Hard Drive"/>
    <n v="110.4"/>
    <n v="2"/>
    <n v="-4.1399999999999997"/>
  </r>
  <r>
    <d v="2017-06-03T00:00:00"/>
    <x v="3"/>
    <x v="5"/>
    <x v="549"/>
    <x v="20"/>
    <x v="1"/>
    <x v="13"/>
    <s v="Chromcraft 48&quot; x 96&quot; Racetrack Double Pedestal Table"/>
    <n v="384.77"/>
    <n v="2"/>
    <n v="-115.43"/>
  </r>
  <r>
    <d v="2017-06-03T00:00:00"/>
    <x v="3"/>
    <x v="5"/>
    <x v="549"/>
    <x v="20"/>
    <x v="2"/>
    <x v="15"/>
    <s v="Hewlett-Packard 300S Scientific Calculator"/>
    <n v="78.66"/>
    <n v="6"/>
    <n v="36.18"/>
  </r>
  <r>
    <d v="2017-06-03T00:00:00"/>
    <x v="3"/>
    <x v="5"/>
    <x v="549"/>
    <x v="20"/>
    <x v="0"/>
    <x v="0"/>
    <s v="Xerox 188"/>
    <n v="45.36"/>
    <n v="4"/>
    <n v="22.23"/>
  </r>
  <r>
    <d v="2017-06-03T00:00:00"/>
    <x v="3"/>
    <x v="5"/>
    <x v="690"/>
    <x v="22"/>
    <x v="0"/>
    <x v="2"/>
    <s v="Eldon Gobal File Keepers"/>
    <n v="136.26"/>
    <n v="9"/>
    <n v="5.45"/>
  </r>
  <r>
    <d v="2017-06-04T00:00:00"/>
    <x v="3"/>
    <x v="5"/>
    <x v="754"/>
    <x v="25"/>
    <x v="1"/>
    <x v="8"/>
    <s v="Telescoping Adjustable Floor Lamp"/>
    <n v="31.98"/>
    <n v="2"/>
    <s v="2"/>
  </r>
  <r>
    <d v="2017-06-04T00:00:00"/>
    <x v="3"/>
    <x v="5"/>
    <x v="754"/>
    <x v="25"/>
    <x v="2"/>
    <x v="6"/>
    <s v="Innergie mMini Combo Duo USB Travel Charging Kit"/>
    <n v="71.98"/>
    <n v="2"/>
    <n v="25.19"/>
  </r>
  <r>
    <d v="2017-06-04T00:00:00"/>
    <x v="3"/>
    <x v="5"/>
    <x v="284"/>
    <x v="33"/>
    <x v="0"/>
    <x v="0"/>
    <s v="Ampad Phone Message Book, Recycled, 400 Message Capacity, 5 ¾ x 11"/>
    <n v="12.48"/>
    <n v="2"/>
    <n v="5.62"/>
  </r>
  <r>
    <d v="2017-06-04T00:00:00"/>
    <x v="3"/>
    <x v="5"/>
    <x v="189"/>
    <x v="28"/>
    <x v="0"/>
    <x v="4"/>
    <s v="Newell 346"/>
    <n v="8.64"/>
    <n v="3"/>
    <n v="2.5099999999999998"/>
  </r>
  <r>
    <d v="2017-06-04T00:00:00"/>
    <x v="3"/>
    <x v="5"/>
    <x v="783"/>
    <x v="0"/>
    <x v="0"/>
    <x v="3"/>
    <s v="Presstex Flexible Ring Binders"/>
    <n v="6.37"/>
    <n v="7"/>
    <n v="-9.56"/>
  </r>
  <r>
    <d v="2017-06-04T00:00:00"/>
    <x v="3"/>
    <x v="5"/>
    <x v="200"/>
    <x v="13"/>
    <x v="0"/>
    <x v="3"/>
    <s v="GBC VeloBind Cover Sets"/>
    <n v="108.08"/>
    <n v="7"/>
    <n v="54.04"/>
  </r>
  <r>
    <d v="2017-06-04T00:00:00"/>
    <x v="3"/>
    <x v="5"/>
    <x v="200"/>
    <x v="13"/>
    <x v="0"/>
    <x v="3"/>
    <s v="Insertable Tab Indexes For Data Binders"/>
    <n v="9.5399999999999991"/>
    <n v="3"/>
    <n v="4.3899999999999997"/>
  </r>
  <r>
    <d v="2017-06-04T00:00:00"/>
    <x v="3"/>
    <x v="5"/>
    <x v="313"/>
    <x v="0"/>
    <x v="1"/>
    <x v="8"/>
    <s v="Nu-Dell Executive Frame"/>
    <n v="30.34"/>
    <n v="6"/>
    <n v="-17.440000000000001"/>
  </r>
  <r>
    <d v="2017-06-05T00:00:00"/>
    <x v="3"/>
    <x v="5"/>
    <x v="579"/>
    <x v="0"/>
    <x v="2"/>
    <x v="6"/>
    <s v="LG G3"/>
    <n v="470.38"/>
    <n v="3"/>
    <n v="52.92"/>
  </r>
  <r>
    <d v="2017-06-05T00:00:00"/>
    <x v="3"/>
    <x v="5"/>
    <x v="270"/>
    <x v="16"/>
    <x v="0"/>
    <x v="0"/>
    <s v="Xerox 227"/>
    <n v="20.74"/>
    <n v="4"/>
    <n v="7.26"/>
  </r>
  <r>
    <d v="2017-06-06T00:00:00"/>
    <x v="3"/>
    <x v="5"/>
    <x v="292"/>
    <x v="3"/>
    <x v="1"/>
    <x v="8"/>
    <s v="Eldon 300 Class Desk Accessories, Black"/>
    <n v="4.95"/>
    <n v="1"/>
    <n v="2.1800000000000002"/>
  </r>
  <r>
    <d v="2017-06-06T00:00:00"/>
    <x v="3"/>
    <x v="5"/>
    <x v="292"/>
    <x v="3"/>
    <x v="0"/>
    <x v="2"/>
    <s v="Sterilite Show Offs Storage Containers"/>
    <n v="26.4"/>
    <n v="5"/>
    <s v="0"/>
  </r>
  <r>
    <d v="2017-06-08T00:00:00"/>
    <x v="3"/>
    <x v="5"/>
    <x v="112"/>
    <x v="0"/>
    <x v="0"/>
    <x v="12"/>
    <s v="Eureka Disposable Bags for Sanitaire Vibra Groomer I Upright Vac"/>
    <n v="1.62"/>
    <n v="2"/>
    <n v="-4.47"/>
  </r>
  <r>
    <d v="2017-06-08T00:00:00"/>
    <x v="3"/>
    <x v="5"/>
    <x v="495"/>
    <x v="0"/>
    <x v="0"/>
    <x v="14"/>
    <s v="Acme Tagit Stainless Steel Antibacterial Scissors"/>
    <n v="23.76"/>
    <n v="3"/>
    <n v="2.08"/>
  </r>
  <r>
    <d v="2017-06-08T00:00:00"/>
    <x v="3"/>
    <x v="5"/>
    <x v="495"/>
    <x v="0"/>
    <x v="0"/>
    <x v="0"/>
    <s v="Easy-staple paper"/>
    <n v="85.06"/>
    <n v="3"/>
    <n v="28.71"/>
  </r>
  <r>
    <d v="2017-06-08T00:00:00"/>
    <x v="3"/>
    <x v="5"/>
    <x v="495"/>
    <x v="0"/>
    <x v="2"/>
    <x v="6"/>
    <s v="ClearOne Communications CHAT 70 OC Speaker Phone"/>
    <n v="381.58"/>
    <n v="3"/>
    <n v="28.62"/>
  </r>
  <r>
    <d v="2017-06-08T00:00:00"/>
    <x v="3"/>
    <x v="5"/>
    <x v="395"/>
    <x v="37"/>
    <x v="0"/>
    <x v="3"/>
    <s v="Wilson Jones Impact Binders"/>
    <n v="10.36"/>
    <n v="2"/>
    <n v="5.08"/>
  </r>
  <r>
    <d v="2017-06-08T00:00:00"/>
    <x v="3"/>
    <x v="5"/>
    <x v="346"/>
    <x v="1"/>
    <x v="0"/>
    <x v="3"/>
    <s v="GBC Twin Loop Wire Binding Elements, 9/16&quot; Spine, Black"/>
    <n v="12.18"/>
    <n v="4"/>
    <n v="-18.87"/>
  </r>
  <r>
    <d v="2017-06-08T00:00:00"/>
    <x v="3"/>
    <x v="5"/>
    <x v="473"/>
    <x v="3"/>
    <x v="1"/>
    <x v="11"/>
    <s v="Riverside Palais Royal Lawyers Bookcase, Royale Cherry Finish"/>
    <n v="1497.67"/>
    <n v="2"/>
    <n v="140.96"/>
  </r>
  <r>
    <d v="2017-06-08T00:00:00"/>
    <x v="3"/>
    <x v="5"/>
    <x v="473"/>
    <x v="3"/>
    <x v="2"/>
    <x v="6"/>
    <s v="Shocksock Galaxy S4 Armband"/>
    <n v="17.52"/>
    <n v="2"/>
    <n v="-3.5"/>
  </r>
  <r>
    <d v="2017-06-08T00:00:00"/>
    <x v="3"/>
    <x v="5"/>
    <x v="251"/>
    <x v="12"/>
    <x v="2"/>
    <x v="9"/>
    <s v="Memorex Micro Travel Drive 16 GB"/>
    <n v="89.54"/>
    <n v="7"/>
    <n v="12.31"/>
  </r>
  <r>
    <d v="2017-06-08T00:00:00"/>
    <x v="3"/>
    <x v="5"/>
    <x v="251"/>
    <x v="12"/>
    <x v="0"/>
    <x v="2"/>
    <s v="Rogers Deluxe File Chest"/>
    <n v="35.17"/>
    <n v="2"/>
    <n v="-8.35"/>
  </r>
  <r>
    <d v="2017-06-08T00:00:00"/>
    <x v="3"/>
    <x v="5"/>
    <x v="251"/>
    <x v="12"/>
    <x v="0"/>
    <x v="3"/>
    <s v="GBC VeloBinder Electric Binding Machine"/>
    <n v="72.59"/>
    <n v="2"/>
    <n v="-48.39"/>
  </r>
  <r>
    <d v="2017-06-09T00:00:00"/>
    <x v="3"/>
    <x v="5"/>
    <x v="690"/>
    <x v="1"/>
    <x v="1"/>
    <x v="8"/>
    <s v="12-1/2 Diameter Round Wall Clock"/>
    <n v="23.98"/>
    <n v="3"/>
    <n v="-14.39"/>
  </r>
  <r>
    <d v="2017-06-09T00:00:00"/>
    <x v="3"/>
    <x v="5"/>
    <x v="690"/>
    <x v="1"/>
    <x v="1"/>
    <x v="13"/>
    <s v="Chromcraft Bull-Nose Wood Round Conference Table Top, Wood Base"/>
    <n v="108.93"/>
    <n v="1"/>
    <n v="-71.89"/>
  </r>
  <r>
    <d v="2017-06-09T00:00:00"/>
    <x v="3"/>
    <x v="5"/>
    <x v="690"/>
    <x v="1"/>
    <x v="0"/>
    <x v="0"/>
    <s v="Adams Telephone Message Book W/Dividers/Space For Phone Numbers, 5 1/4&quot;X8 1/2&quot;, 200/Messages"/>
    <n v="36.35"/>
    <n v="8"/>
    <n v="11.36"/>
  </r>
  <r>
    <d v="2017-06-09T00:00:00"/>
    <x v="3"/>
    <x v="5"/>
    <x v="479"/>
    <x v="0"/>
    <x v="0"/>
    <x v="2"/>
    <s v="Standard Rollaway File with Lock"/>
    <n v="720.76"/>
    <n v="5"/>
    <n v="54.06"/>
  </r>
  <r>
    <d v="2017-06-09T00:00:00"/>
    <x v="3"/>
    <x v="5"/>
    <x v="643"/>
    <x v="6"/>
    <x v="0"/>
    <x v="0"/>
    <s v="Easy-staple paper"/>
    <n v="49.12"/>
    <n v="4"/>
    <n v="23.09"/>
  </r>
  <r>
    <d v="2017-06-10T00:00:00"/>
    <x v="3"/>
    <x v="5"/>
    <x v="428"/>
    <x v="3"/>
    <x v="0"/>
    <x v="1"/>
    <s v="Alphabetical Labels for Top Tab Filing"/>
    <n v="29.6"/>
    <n v="2"/>
    <n v="14.8"/>
  </r>
  <r>
    <d v="2017-06-10T00:00:00"/>
    <x v="3"/>
    <x v="5"/>
    <x v="428"/>
    <x v="3"/>
    <x v="1"/>
    <x v="11"/>
    <s v="O'Sullivan Living Dimensions 2-Shelf Bookcases"/>
    <n v="514.16999999999996"/>
    <n v="5"/>
    <n v="-30.25"/>
  </r>
  <r>
    <d v="2017-06-10T00:00:00"/>
    <x v="3"/>
    <x v="5"/>
    <x v="428"/>
    <x v="3"/>
    <x v="2"/>
    <x v="6"/>
    <s v="iHome FM Clock Radio with Lightning Dock"/>
    <n v="279.95999999999998"/>
    <n v="5"/>
    <n v="17.5"/>
  </r>
  <r>
    <d v="2017-06-10T00:00:00"/>
    <x v="3"/>
    <x v="5"/>
    <x v="573"/>
    <x v="14"/>
    <x v="2"/>
    <x v="9"/>
    <s v="Imation 16GB Mini TravelDrive USB 2.0 Flash Drive"/>
    <n v="132.52000000000001"/>
    <n v="4"/>
    <n v="54.33"/>
  </r>
  <r>
    <d v="2017-06-10T00:00:00"/>
    <x v="3"/>
    <x v="5"/>
    <x v="346"/>
    <x v="3"/>
    <x v="0"/>
    <x v="4"/>
    <s v="Newell 351"/>
    <n v="16.399999999999999"/>
    <n v="5"/>
    <n v="4.76"/>
  </r>
  <r>
    <d v="2017-06-10T00:00:00"/>
    <x v="3"/>
    <x v="5"/>
    <x v="319"/>
    <x v="2"/>
    <x v="0"/>
    <x v="0"/>
    <s v="REDIFORM Incoming/Outgoing Call Register, 11&quot; X 8 1/2&quot;, 100 Messages"/>
    <n v="40.03"/>
    <n v="6"/>
    <n v="15.01"/>
  </r>
  <r>
    <d v="2017-06-10T00:00:00"/>
    <x v="3"/>
    <x v="5"/>
    <x v="37"/>
    <x v="16"/>
    <x v="0"/>
    <x v="2"/>
    <s v="24 Capacity Maxi Data Binder Racks, Pearl"/>
    <n v="1347.52"/>
    <n v="8"/>
    <n v="84.22"/>
  </r>
  <r>
    <d v="2017-06-10T00:00:00"/>
    <x v="3"/>
    <x v="5"/>
    <x v="49"/>
    <x v="20"/>
    <x v="0"/>
    <x v="4"/>
    <s v="Prang Dustless Chalk Sticks"/>
    <n v="8.4"/>
    <n v="5"/>
    <n v="4.2"/>
  </r>
  <r>
    <d v="2017-06-10T00:00:00"/>
    <x v="3"/>
    <x v="5"/>
    <x v="649"/>
    <x v="22"/>
    <x v="2"/>
    <x v="6"/>
    <s v="Logitech B530 USB Headset - headset - Full size, Binaural"/>
    <n v="88.78"/>
    <n v="3"/>
    <n v="7.77"/>
  </r>
  <r>
    <d v="2017-06-10T00:00:00"/>
    <x v="3"/>
    <x v="5"/>
    <x v="649"/>
    <x v="22"/>
    <x v="0"/>
    <x v="1"/>
    <s v="Avery 512"/>
    <n v="11.56"/>
    <n v="4"/>
    <n v="5.43"/>
  </r>
  <r>
    <d v="2017-06-10T00:00:00"/>
    <x v="3"/>
    <x v="5"/>
    <x v="649"/>
    <x v="22"/>
    <x v="0"/>
    <x v="2"/>
    <s v="Personal File Boxes with Fold-Down Carry Handle"/>
    <n v="15.58"/>
    <n v="1"/>
    <n v="3.9"/>
  </r>
  <r>
    <d v="2017-06-10T00:00:00"/>
    <x v="3"/>
    <x v="5"/>
    <x v="434"/>
    <x v="3"/>
    <x v="0"/>
    <x v="4"/>
    <s v="Sanford EarthWrite Recycled Pencils, Medium Soft, #2"/>
    <n v="14.7"/>
    <n v="7"/>
    <n v="4.12"/>
  </r>
  <r>
    <d v="2017-06-10T00:00:00"/>
    <x v="3"/>
    <x v="5"/>
    <x v="22"/>
    <x v="20"/>
    <x v="0"/>
    <x v="7"/>
    <s v="Plymouth Boxed Rubber Bands by Plymouth"/>
    <n v="14.13"/>
    <n v="3"/>
    <n v="0.71"/>
  </r>
  <r>
    <d v="2017-06-11T00:00:00"/>
    <x v="3"/>
    <x v="5"/>
    <x v="265"/>
    <x v="3"/>
    <x v="0"/>
    <x v="0"/>
    <s v="White Dual Perf Computer Printout Paper, 2700 Sheets, 1 Part, Heavyweight, 20 lbs., 14 7/8 x 11"/>
    <n v="122.97"/>
    <n v="3"/>
    <n v="60.26"/>
  </r>
  <r>
    <d v="2017-06-11T00:00:00"/>
    <x v="3"/>
    <x v="5"/>
    <x v="288"/>
    <x v="12"/>
    <x v="1"/>
    <x v="5"/>
    <s v="Global Leather Executive Chair"/>
    <n v="280.79000000000002"/>
    <n v="1"/>
    <n v="35.1"/>
  </r>
  <r>
    <d v="2017-06-11T00:00:00"/>
    <x v="3"/>
    <x v="5"/>
    <x v="288"/>
    <x v="12"/>
    <x v="0"/>
    <x v="2"/>
    <s v="Sortfiler Multipurpose Personal File Organizer, Black"/>
    <n v="68.45"/>
    <n v="4"/>
    <n v="7.7"/>
  </r>
  <r>
    <d v="2017-06-11T00:00:00"/>
    <x v="3"/>
    <x v="5"/>
    <x v="288"/>
    <x v="12"/>
    <x v="0"/>
    <x v="4"/>
    <s v="Boston 16801 Nautilus Battery Pencil Sharpener"/>
    <n v="88.04"/>
    <n v="5"/>
    <n v="6.6"/>
  </r>
  <r>
    <d v="2017-06-11T00:00:00"/>
    <x v="3"/>
    <x v="5"/>
    <x v="288"/>
    <x v="12"/>
    <x v="0"/>
    <x v="4"/>
    <s v="Newell 319"/>
    <n v="15.87"/>
    <n v="1"/>
    <n v="1.98"/>
  </r>
  <r>
    <d v="2017-06-11T00:00:00"/>
    <x v="3"/>
    <x v="5"/>
    <x v="288"/>
    <x v="12"/>
    <x v="0"/>
    <x v="2"/>
    <s v="Fellowes Officeware Wire Shelving"/>
    <n v="215.59"/>
    <n v="3"/>
    <n v="-48.51"/>
  </r>
  <r>
    <d v="2017-06-11T00:00:00"/>
    <x v="3"/>
    <x v="5"/>
    <x v="61"/>
    <x v="33"/>
    <x v="0"/>
    <x v="4"/>
    <s v="OIC #2 Pencils, Medium Soft"/>
    <n v="3.76"/>
    <n v="2"/>
    <n v="1.0900000000000001"/>
  </r>
  <r>
    <d v="2017-06-11T00:00:00"/>
    <x v="3"/>
    <x v="5"/>
    <x v="23"/>
    <x v="22"/>
    <x v="0"/>
    <x v="0"/>
    <s v="Xerox 1939"/>
    <n v="37.94"/>
    <n v="2"/>
    <n v="18.21"/>
  </r>
  <r>
    <d v="2017-06-11T00:00:00"/>
    <x v="3"/>
    <x v="5"/>
    <x v="23"/>
    <x v="22"/>
    <x v="0"/>
    <x v="3"/>
    <s v="Acco Pressboard Covers with Storage Hooks, 14 7/8&quot; x 11&quot;, Dark Blue"/>
    <n v="18.29"/>
    <n v="6"/>
    <n v="6.63"/>
  </r>
  <r>
    <d v="2017-06-11T00:00:00"/>
    <x v="3"/>
    <x v="5"/>
    <x v="23"/>
    <x v="22"/>
    <x v="2"/>
    <x v="15"/>
    <s v="Cisco Desktop Collaboration Experience DX650 IP Video Phone"/>
    <n v="385.8"/>
    <n v="5"/>
    <n v="130.21"/>
  </r>
  <r>
    <d v="2017-06-11T00:00:00"/>
    <x v="3"/>
    <x v="5"/>
    <x v="23"/>
    <x v="22"/>
    <x v="0"/>
    <x v="2"/>
    <s v="Belkin 19&quot; Vented Equipment Shelf, Black"/>
    <n v="102.96"/>
    <n v="2"/>
    <n v="1.03"/>
  </r>
  <r>
    <d v="2017-06-11T00:00:00"/>
    <x v="3"/>
    <x v="5"/>
    <x v="23"/>
    <x v="22"/>
    <x v="1"/>
    <x v="11"/>
    <s v="O'Sullivan 3-Shelf Heavy-Duty Bookcases"/>
    <n v="174.42"/>
    <n v="3"/>
    <n v="41.86"/>
  </r>
  <r>
    <d v="2017-06-11T00:00:00"/>
    <x v="3"/>
    <x v="5"/>
    <x v="368"/>
    <x v="3"/>
    <x v="0"/>
    <x v="12"/>
    <s v="Kensington 6 Outlet Guardian Standard Surge Protector"/>
    <n v="61.44"/>
    <n v="3"/>
    <n v="16.59"/>
  </r>
  <r>
    <d v="2017-06-11T00:00:00"/>
    <x v="3"/>
    <x v="5"/>
    <x v="456"/>
    <x v="25"/>
    <x v="0"/>
    <x v="3"/>
    <s v="Acco Pressboard Covers with Storage Hooks, 14 7/8&quot; x 11&quot;, Executive Red"/>
    <n v="4.57"/>
    <n v="4"/>
    <n v="-3.81"/>
  </r>
  <r>
    <d v="2017-06-12T00:00:00"/>
    <x v="3"/>
    <x v="5"/>
    <x v="5"/>
    <x v="4"/>
    <x v="0"/>
    <x v="3"/>
    <s v="Ibico Plastic Spiral Binding Combs"/>
    <n v="91.2"/>
    <n v="3"/>
    <n v="41.95"/>
  </r>
  <r>
    <d v="2017-06-12T00:00:00"/>
    <x v="3"/>
    <x v="5"/>
    <x v="5"/>
    <x v="4"/>
    <x v="1"/>
    <x v="13"/>
    <s v="Iceberg OfficeWorks 42&quot; Round Tables"/>
    <n v="452.94"/>
    <n v="3"/>
    <n v="67.94"/>
  </r>
  <r>
    <d v="2017-06-12T00:00:00"/>
    <x v="3"/>
    <x v="5"/>
    <x v="242"/>
    <x v="20"/>
    <x v="0"/>
    <x v="0"/>
    <s v="TOPS Voice Message Log Book, Flash Format"/>
    <n v="19.04"/>
    <n v="4"/>
    <n v="9.33"/>
  </r>
  <r>
    <d v="2017-06-12T00:00:00"/>
    <x v="3"/>
    <x v="5"/>
    <x v="242"/>
    <x v="20"/>
    <x v="0"/>
    <x v="3"/>
    <s v="Angle-D Ring Binders"/>
    <n v="13.13"/>
    <n v="3"/>
    <n v="4.2699999999999996"/>
  </r>
  <r>
    <d v="2017-06-12T00:00:00"/>
    <x v="3"/>
    <x v="5"/>
    <x v="242"/>
    <x v="20"/>
    <x v="0"/>
    <x v="4"/>
    <s v="Boston 1730 StandUp Electric Pencil Sharpener"/>
    <n v="64.14"/>
    <n v="3"/>
    <n v="16.68"/>
  </r>
  <r>
    <d v="2017-06-12T00:00:00"/>
    <x v="3"/>
    <x v="5"/>
    <x v="242"/>
    <x v="20"/>
    <x v="1"/>
    <x v="5"/>
    <s v="Safco Contoured Stacking Chairs"/>
    <n v="858.24"/>
    <n v="4"/>
    <n v="143.04"/>
  </r>
  <r>
    <d v="2017-06-12T00:00:00"/>
    <x v="3"/>
    <x v="5"/>
    <x v="164"/>
    <x v="16"/>
    <x v="1"/>
    <x v="8"/>
    <s v="Dana Swing-Arm Lamps"/>
    <n v="17.09"/>
    <n v="2"/>
    <n v="1.07"/>
  </r>
  <r>
    <d v="2017-06-12T00:00:00"/>
    <x v="3"/>
    <x v="5"/>
    <x v="459"/>
    <x v="10"/>
    <x v="2"/>
    <x v="9"/>
    <s v="Microsoft Sculpt Comfort Mouse"/>
    <n v="63.92"/>
    <n v="2"/>
    <n v="19.18"/>
  </r>
  <r>
    <d v="2017-06-12T00:00:00"/>
    <x v="3"/>
    <x v="5"/>
    <x v="417"/>
    <x v="22"/>
    <x v="2"/>
    <x v="6"/>
    <s v="OtterBox Defender Series Case - Samsung Galaxy S4"/>
    <n v="71.98"/>
    <n v="3"/>
    <s v="9"/>
  </r>
  <r>
    <d v="2017-06-12T00:00:00"/>
    <x v="3"/>
    <x v="5"/>
    <x v="417"/>
    <x v="22"/>
    <x v="0"/>
    <x v="0"/>
    <s v="Xerox 203"/>
    <n v="19.440000000000001"/>
    <n v="3"/>
    <n v="9.33"/>
  </r>
  <r>
    <d v="2017-06-12T00:00:00"/>
    <x v="3"/>
    <x v="5"/>
    <x v="350"/>
    <x v="1"/>
    <x v="1"/>
    <x v="8"/>
    <s v="Eldon Expressions Wood Desk Accessories, Oak"/>
    <n v="8.86"/>
    <n v="3"/>
    <n v="-6.86"/>
  </r>
  <r>
    <d v="2017-06-13T00:00:00"/>
    <x v="3"/>
    <x v="5"/>
    <x v="26"/>
    <x v="1"/>
    <x v="0"/>
    <x v="2"/>
    <s v="Belkin 19&quot; Vented Equipment Shelf, Black"/>
    <n v="164.74"/>
    <n v="4"/>
    <n v="-39.119999999999997"/>
  </r>
  <r>
    <d v="2017-06-13T00:00:00"/>
    <x v="3"/>
    <x v="5"/>
    <x v="26"/>
    <x v="1"/>
    <x v="1"/>
    <x v="5"/>
    <s v="Global Super Steno Chair"/>
    <n v="470.3"/>
    <n v="7"/>
    <n v="-87.34"/>
  </r>
  <r>
    <d v="2017-06-13T00:00:00"/>
    <x v="3"/>
    <x v="5"/>
    <x v="26"/>
    <x v="1"/>
    <x v="2"/>
    <x v="6"/>
    <s v="OtterBox Defender Series Case - Samsung Galaxy S4"/>
    <n v="47.98"/>
    <n v="2"/>
    <s v="6"/>
  </r>
  <r>
    <d v="2017-06-13T00:00:00"/>
    <x v="3"/>
    <x v="5"/>
    <x v="194"/>
    <x v="6"/>
    <x v="0"/>
    <x v="4"/>
    <s v="Boston 1799 Powerhouse Electric Pencil Sharpener"/>
    <n v="181.86"/>
    <n v="7"/>
    <n v="50.92"/>
  </r>
  <r>
    <d v="2017-06-13T00:00:00"/>
    <x v="3"/>
    <x v="5"/>
    <x v="581"/>
    <x v="22"/>
    <x v="1"/>
    <x v="5"/>
    <s v="Global Wood Trimmed Manager's Task Chair, Khaki"/>
    <n v="291.14"/>
    <n v="4"/>
    <n v="-25.47"/>
  </r>
  <r>
    <d v="2017-06-15T00:00:00"/>
    <x v="3"/>
    <x v="5"/>
    <x v="786"/>
    <x v="3"/>
    <x v="2"/>
    <x v="6"/>
    <s v="Anker 36W 4-Port USB Wall Charger Travel Power Adapter for iPhone 5s 5c 5"/>
    <n v="47.98"/>
    <n v="3"/>
    <n v="4.8"/>
  </r>
  <r>
    <d v="2017-06-15T00:00:00"/>
    <x v="3"/>
    <x v="5"/>
    <x v="210"/>
    <x v="1"/>
    <x v="0"/>
    <x v="4"/>
    <s v="Newell 331"/>
    <n v="19.559999999999999"/>
    <n v="5"/>
    <n v="1.71"/>
  </r>
  <r>
    <d v="2017-06-15T00:00:00"/>
    <x v="3"/>
    <x v="5"/>
    <x v="723"/>
    <x v="3"/>
    <x v="0"/>
    <x v="4"/>
    <s v="Dixon Prang Watercolor Pencils, 10-Color Set with Brush"/>
    <n v="4.26"/>
    <n v="1"/>
    <n v="1.75"/>
  </r>
  <r>
    <d v="2017-06-15T00:00:00"/>
    <x v="3"/>
    <x v="5"/>
    <x v="222"/>
    <x v="28"/>
    <x v="0"/>
    <x v="1"/>
    <s v="Avery 490"/>
    <n v="44.4"/>
    <n v="3"/>
    <n v="22.2"/>
  </r>
  <r>
    <d v="2017-06-15T00:00:00"/>
    <x v="3"/>
    <x v="5"/>
    <x v="222"/>
    <x v="28"/>
    <x v="0"/>
    <x v="2"/>
    <s v="Tenex Personal Self-Stacking Standard File Box, Black/Gray"/>
    <n v="84.55"/>
    <n v="5"/>
    <n v="22.83"/>
  </r>
  <r>
    <d v="2017-06-15T00:00:00"/>
    <x v="3"/>
    <x v="5"/>
    <x v="222"/>
    <x v="28"/>
    <x v="0"/>
    <x v="0"/>
    <s v="Xerox 1992"/>
    <n v="17.940000000000001"/>
    <n v="3"/>
    <n v="8.7899999999999991"/>
  </r>
  <r>
    <d v="2017-06-15T00:00:00"/>
    <x v="3"/>
    <x v="5"/>
    <x v="94"/>
    <x v="3"/>
    <x v="2"/>
    <x v="6"/>
    <s v="Panasonic KX T7736-B Digital phone"/>
    <n v="119.96"/>
    <n v="1"/>
    <n v="7.5"/>
  </r>
  <r>
    <d v="2017-06-15T00:00:00"/>
    <x v="3"/>
    <x v="5"/>
    <x v="93"/>
    <x v="15"/>
    <x v="2"/>
    <x v="6"/>
    <s v="HTC One"/>
    <n v="239.98"/>
    <n v="3"/>
    <s v="27"/>
  </r>
  <r>
    <d v="2017-06-15T00:00:00"/>
    <x v="3"/>
    <x v="5"/>
    <x v="93"/>
    <x v="15"/>
    <x v="1"/>
    <x v="8"/>
    <s v="Staple-based wall hangings"/>
    <n v="31.17"/>
    <n v="4"/>
    <n v="9.35"/>
  </r>
  <r>
    <d v="2017-06-15T00:00:00"/>
    <x v="3"/>
    <x v="5"/>
    <x v="93"/>
    <x v="15"/>
    <x v="1"/>
    <x v="13"/>
    <s v="Barricks 18&quot; x 48&quot; Non-Folding Utility Table with Bottom Storage Shelf"/>
    <n v="120.96"/>
    <n v="2"/>
    <n v="-28.22"/>
  </r>
  <r>
    <d v="2017-06-15T00:00:00"/>
    <x v="3"/>
    <x v="5"/>
    <x v="93"/>
    <x v="15"/>
    <x v="2"/>
    <x v="6"/>
    <s v="Samsung Galaxy S III - 16GB - pebble blue (T-Mobile)"/>
    <n v="2239.94"/>
    <n v="8"/>
    <n v="223.99"/>
  </r>
  <r>
    <d v="2017-06-15T00:00:00"/>
    <x v="3"/>
    <x v="5"/>
    <x v="93"/>
    <x v="15"/>
    <x v="0"/>
    <x v="12"/>
    <s v="Staple holder"/>
    <n v="76.61"/>
    <n v="8"/>
    <n v="6.7"/>
  </r>
  <r>
    <d v="2017-06-15T00:00:00"/>
    <x v="3"/>
    <x v="5"/>
    <x v="93"/>
    <x v="15"/>
    <x v="0"/>
    <x v="2"/>
    <s v="Hot File 7-Pocket, Floor Stand"/>
    <n v="142.78"/>
    <n v="1"/>
    <n v="17.850000000000001"/>
  </r>
  <r>
    <d v="2017-06-15T00:00:00"/>
    <x v="3"/>
    <x v="5"/>
    <x v="93"/>
    <x v="15"/>
    <x v="0"/>
    <x v="0"/>
    <s v="Xerox 1955"/>
    <n v="91.36"/>
    <n v="5"/>
    <n v="29.69"/>
  </r>
  <r>
    <d v="2017-06-15T00:00:00"/>
    <x v="3"/>
    <x v="5"/>
    <x v="364"/>
    <x v="25"/>
    <x v="1"/>
    <x v="5"/>
    <s v="Global Executive Mid-Back Manager's Chair"/>
    <n v="698.35"/>
    <n v="3"/>
    <n v="52.38"/>
  </r>
  <r>
    <d v="2017-06-15T00:00:00"/>
    <x v="3"/>
    <x v="5"/>
    <x v="364"/>
    <x v="25"/>
    <x v="1"/>
    <x v="11"/>
    <s v="O'Sullivan 2-Shelf Heavy-Duty Bookcases"/>
    <n v="77.73"/>
    <n v="2"/>
    <n v="-3.89"/>
  </r>
  <r>
    <d v="2017-06-16T00:00:00"/>
    <x v="3"/>
    <x v="5"/>
    <x v="595"/>
    <x v="25"/>
    <x v="0"/>
    <x v="4"/>
    <s v="Quartet Omega Colored Chalk, 12/Pack"/>
    <n v="14.02"/>
    <n v="3"/>
    <n v="4.7300000000000004"/>
  </r>
  <r>
    <d v="2017-06-16T00:00:00"/>
    <x v="3"/>
    <x v="5"/>
    <x v="264"/>
    <x v="5"/>
    <x v="1"/>
    <x v="5"/>
    <s v="Global Airflow Leather Mesh Back Chair, Black"/>
    <n v="301.95999999999998"/>
    <n v="2"/>
    <n v="90.59"/>
  </r>
  <r>
    <d v="2017-06-16T00:00:00"/>
    <x v="3"/>
    <x v="5"/>
    <x v="264"/>
    <x v="5"/>
    <x v="0"/>
    <x v="12"/>
    <s v="Fellowes Smart Surge Ten-Outlet Protector, Platinum"/>
    <n v="180.66"/>
    <n v="3"/>
    <n v="50.58"/>
  </r>
  <r>
    <d v="2017-06-16T00:00:00"/>
    <x v="3"/>
    <x v="5"/>
    <x v="264"/>
    <x v="5"/>
    <x v="2"/>
    <x v="6"/>
    <s v="Pyle PMP37LED"/>
    <n v="191.98"/>
    <n v="2"/>
    <n v="51.83"/>
  </r>
  <r>
    <d v="2017-06-16T00:00:00"/>
    <x v="3"/>
    <x v="5"/>
    <x v="264"/>
    <x v="5"/>
    <x v="2"/>
    <x v="6"/>
    <s v="Clarity 53712"/>
    <n v="65.989999999999995"/>
    <n v="1"/>
    <n v="17.16"/>
  </r>
  <r>
    <d v="2017-06-16T00:00:00"/>
    <x v="3"/>
    <x v="5"/>
    <x v="350"/>
    <x v="3"/>
    <x v="1"/>
    <x v="5"/>
    <s v="Hon Multipurpose Stacking Arm Chairs"/>
    <n v="1212.96"/>
    <n v="7"/>
    <n v="90.97"/>
  </r>
  <r>
    <d v="2017-06-16T00:00:00"/>
    <x v="3"/>
    <x v="5"/>
    <x v="350"/>
    <x v="3"/>
    <x v="0"/>
    <x v="0"/>
    <s v="Wirebound Message Books, Four 2 3/4&quot; x 5&quot; Forms per Page, 600 Sets per Book"/>
    <n v="18.54"/>
    <n v="2"/>
    <n v="8.7100000000000009"/>
  </r>
  <r>
    <d v="2017-06-16T00:00:00"/>
    <x v="3"/>
    <x v="5"/>
    <x v="314"/>
    <x v="31"/>
    <x v="0"/>
    <x v="14"/>
    <s v="Acme Elite Stainless Steel Scissors"/>
    <n v="16.68"/>
    <n v="2"/>
    <n v="4.34"/>
  </r>
  <r>
    <d v="2017-06-16T00:00:00"/>
    <x v="3"/>
    <x v="5"/>
    <x v="314"/>
    <x v="31"/>
    <x v="0"/>
    <x v="0"/>
    <s v="Xerox 215"/>
    <n v="19.440000000000001"/>
    <n v="3"/>
    <n v="9.33"/>
  </r>
  <r>
    <d v="2017-06-16T00:00:00"/>
    <x v="3"/>
    <x v="5"/>
    <x v="314"/>
    <x v="31"/>
    <x v="0"/>
    <x v="0"/>
    <s v="Xerox 1885"/>
    <n v="192.16"/>
    <n v="4"/>
    <n v="92.24"/>
  </r>
  <r>
    <d v="2017-06-16T00:00:00"/>
    <x v="3"/>
    <x v="5"/>
    <x v="521"/>
    <x v="1"/>
    <x v="0"/>
    <x v="3"/>
    <s v="Storex DuraTech Recycled Plastic Frosted Binders"/>
    <n v="5.94"/>
    <n v="7"/>
    <n v="-8.9"/>
  </r>
  <r>
    <d v="2017-06-16T00:00:00"/>
    <x v="3"/>
    <x v="5"/>
    <x v="349"/>
    <x v="10"/>
    <x v="2"/>
    <x v="9"/>
    <s v="Logitech Wireless Performance Mouse MX for PC and Mac"/>
    <n v="479.95"/>
    <n v="6"/>
    <n v="107.99"/>
  </r>
  <r>
    <d v="2017-06-16T00:00:00"/>
    <x v="3"/>
    <x v="5"/>
    <x v="349"/>
    <x v="10"/>
    <x v="0"/>
    <x v="4"/>
    <s v="Newell 330"/>
    <n v="23.92"/>
    <n v="5"/>
    <n v="1.79"/>
  </r>
  <r>
    <d v="2017-06-17T00:00:00"/>
    <x v="3"/>
    <x v="5"/>
    <x v="375"/>
    <x v="3"/>
    <x v="0"/>
    <x v="3"/>
    <s v="Trimflex Flexible Post Binders"/>
    <n v="51.31"/>
    <n v="3"/>
    <n v="17.96"/>
  </r>
  <r>
    <d v="2017-06-17T00:00:00"/>
    <x v="3"/>
    <x v="5"/>
    <x v="413"/>
    <x v="22"/>
    <x v="1"/>
    <x v="8"/>
    <s v="Howard Miller 13-3/4&quot; Diameter Brushed Chrome Round Wall Clock"/>
    <n v="155.25"/>
    <n v="3"/>
    <n v="46.58"/>
  </r>
  <r>
    <d v="2017-06-17T00:00:00"/>
    <x v="3"/>
    <x v="5"/>
    <x v="413"/>
    <x v="22"/>
    <x v="0"/>
    <x v="2"/>
    <s v="Project Tote Personal File"/>
    <n v="14.03"/>
    <n v="1"/>
    <n v="4.07"/>
  </r>
  <r>
    <d v="2017-06-17T00:00:00"/>
    <x v="3"/>
    <x v="5"/>
    <x v="465"/>
    <x v="1"/>
    <x v="0"/>
    <x v="0"/>
    <s v="Rediform Wirebound &quot;Phone Memo&quot; Message Book, 11 x 5-3/4"/>
    <n v="12.22"/>
    <n v="2"/>
    <n v="4.43"/>
  </r>
  <r>
    <d v="2017-06-17T00:00:00"/>
    <x v="3"/>
    <x v="5"/>
    <x v="465"/>
    <x v="1"/>
    <x v="0"/>
    <x v="3"/>
    <s v="Avery Durable Binders"/>
    <n v="2.2999999999999998"/>
    <n v="4"/>
    <n v="-3.57"/>
  </r>
  <r>
    <d v="2017-06-17T00:00:00"/>
    <x v="3"/>
    <x v="5"/>
    <x v="465"/>
    <x v="1"/>
    <x v="0"/>
    <x v="3"/>
    <s v="Fellowes Binding Cases"/>
    <n v="9.36"/>
    <n v="4"/>
    <n v="-16.38"/>
  </r>
  <r>
    <d v="2017-06-17T00:00:00"/>
    <x v="3"/>
    <x v="5"/>
    <x v="371"/>
    <x v="26"/>
    <x v="0"/>
    <x v="2"/>
    <s v="Carina Media Storage Towers in Natural &amp; Black"/>
    <n v="146.35"/>
    <n v="3"/>
    <n v="-32.93"/>
  </r>
  <r>
    <d v="2017-06-17T00:00:00"/>
    <x v="3"/>
    <x v="5"/>
    <x v="50"/>
    <x v="20"/>
    <x v="2"/>
    <x v="15"/>
    <s v="Hewlett-Packard Desktjet 6988DT Refurbished Printer"/>
    <n v="3404.5"/>
    <n v="5"/>
    <n v="1668.21"/>
  </r>
  <r>
    <d v="2017-06-17T00:00:00"/>
    <x v="3"/>
    <x v="5"/>
    <x v="50"/>
    <x v="20"/>
    <x v="2"/>
    <x v="9"/>
    <s v="Kingston Digital DataTraveler 64GB USB 2.0"/>
    <n v="101.34"/>
    <n v="3"/>
    <n v="8.11"/>
  </r>
  <r>
    <d v="2017-06-18T00:00:00"/>
    <x v="3"/>
    <x v="5"/>
    <x v="583"/>
    <x v="3"/>
    <x v="1"/>
    <x v="11"/>
    <s v="Bush Andora Bookcase, Maple/Graphite Gray Finish"/>
    <n v="917.92"/>
    <n v="9"/>
    <n v="75.59"/>
  </r>
  <r>
    <d v="2017-06-18T00:00:00"/>
    <x v="3"/>
    <x v="5"/>
    <x v="583"/>
    <x v="3"/>
    <x v="0"/>
    <x v="0"/>
    <s v="Xerox 1930"/>
    <n v="38.880000000000003"/>
    <n v="6"/>
    <n v="19.05"/>
  </r>
  <r>
    <d v="2017-06-18T00:00:00"/>
    <x v="3"/>
    <x v="5"/>
    <x v="646"/>
    <x v="0"/>
    <x v="0"/>
    <x v="0"/>
    <s v="Xerox 1925"/>
    <n v="74.349999999999994"/>
    <n v="3"/>
    <n v="23.24"/>
  </r>
  <r>
    <d v="2017-06-19T00:00:00"/>
    <x v="3"/>
    <x v="5"/>
    <x v="444"/>
    <x v="20"/>
    <x v="0"/>
    <x v="0"/>
    <s v="Xerox 1943"/>
    <n v="97.82"/>
    <n v="2"/>
    <n v="45.98"/>
  </r>
  <r>
    <d v="2017-06-19T00:00:00"/>
    <x v="3"/>
    <x v="5"/>
    <x v="444"/>
    <x v="20"/>
    <x v="2"/>
    <x v="9"/>
    <s v="Sony 16GB Class 10 Micro SDHC R40 Memory Card"/>
    <n v="103.12"/>
    <n v="8"/>
    <n v="10.31"/>
  </r>
  <r>
    <d v="2017-06-19T00:00:00"/>
    <x v="3"/>
    <x v="5"/>
    <x v="251"/>
    <x v="0"/>
    <x v="0"/>
    <x v="14"/>
    <s v="Fiskars Spring-Action Scissors"/>
    <n v="11.18"/>
    <n v="1"/>
    <n v="0.84"/>
  </r>
  <r>
    <d v="2017-06-19T00:00:00"/>
    <x v="3"/>
    <x v="5"/>
    <x v="251"/>
    <x v="0"/>
    <x v="0"/>
    <x v="2"/>
    <s v="Safco Industrial Wire Shelving"/>
    <n v="153.58000000000001"/>
    <n v="2"/>
    <n v="-32.64"/>
  </r>
  <r>
    <d v="2017-06-19T00:00:00"/>
    <x v="3"/>
    <x v="5"/>
    <x v="456"/>
    <x v="0"/>
    <x v="0"/>
    <x v="12"/>
    <s v="Holmes Visible Mist Ultrasonic Humidifier with 2.3-Gallon Output per Day, Replacement Filter"/>
    <n v="2.2599999999999998"/>
    <n v="1"/>
    <n v="-5.21"/>
  </r>
  <r>
    <d v="2017-06-19T00:00:00"/>
    <x v="3"/>
    <x v="5"/>
    <x v="456"/>
    <x v="0"/>
    <x v="0"/>
    <x v="12"/>
    <s v="Hoover Replacement Belt for Commercial Guardsman Heavy-Duty Upright Vacuum"/>
    <n v="0.44"/>
    <n v="1"/>
    <n v="-1.1100000000000001"/>
  </r>
  <r>
    <d v="2017-06-19T00:00:00"/>
    <x v="3"/>
    <x v="5"/>
    <x v="456"/>
    <x v="0"/>
    <x v="0"/>
    <x v="0"/>
    <s v="Xerox 1982"/>
    <n v="146.18"/>
    <n v="8"/>
    <n v="47.51"/>
  </r>
  <r>
    <d v="2017-06-19T00:00:00"/>
    <x v="3"/>
    <x v="5"/>
    <x v="121"/>
    <x v="10"/>
    <x v="1"/>
    <x v="5"/>
    <s v="Global Ergonomic Managers Chair"/>
    <n v="760.12"/>
    <n v="6"/>
    <n v="-43.44"/>
  </r>
  <r>
    <d v="2017-06-19T00:00:00"/>
    <x v="3"/>
    <x v="5"/>
    <x v="121"/>
    <x v="10"/>
    <x v="1"/>
    <x v="8"/>
    <s v="Contemporary Wood/Metal Frame"/>
    <n v="38.78"/>
    <n v="3"/>
    <n v="7.27"/>
  </r>
  <r>
    <d v="2017-06-19T00:00:00"/>
    <x v="3"/>
    <x v="5"/>
    <x v="121"/>
    <x v="10"/>
    <x v="2"/>
    <x v="9"/>
    <s v="Memorex 25GB 6X Branded Blu-Ray Recordable Disc, 15/Pack"/>
    <n v="122.33"/>
    <n v="9"/>
    <n v="1.53"/>
  </r>
  <r>
    <d v="2017-06-19T00:00:00"/>
    <x v="3"/>
    <x v="5"/>
    <x v="35"/>
    <x v="0"/>
    <x v="0"/>
    <x v="3"/>
    <s v="GBC Plasticlear Binding Covers"/>
    <n v="6.89"/>
    <n v="3"/>
    <n v="-11.02"/>
  </r>
  <r>
    <d v="2017-06-19T00:00:00"/>
    <x v="3"/>
    <x v="5"/>
    <x v="35"/>
    <x v="0"/>
    <x v="1"/>
    <x v="13"/>
    <s v="Chromcraft Bull-Nose Wood Round Conference Table Top, Wood Base"/>
    <n v="457.49"/>
    <n v="3"/>
    <n v="-84.96"/>
  </r>
  <r>
    <d v="2017-06-19T00:00:00"/>
    <x v="3"/>
    <x v="5"/>
    <x v="763"/>
    <x v="20"/>
    <x v="0"/>
    <x v="2"/>
    <s v="Space Solutions Commercial Steel Shelving"/>
    <n v="129.30000000000001"/>
    <n v="2"/>
    <n v="6.47"/>
  </r>
  <r>
    <d v="2017-06-19T00:00:00"/>
    <x v="3"/>
    <x v="5"/>
    <x v="763"/>
    <x v="20"/>
    <x v="0"/>
    <x v="3"/>
    <s v="Wilson Jones Turn Tabs Binder Tool for Ring Binders"/>
    <n v="11.57"/>
    <n v="3"/>
    <n v="3.76"/>
  </r>
  <r>
    <d v="2017-06-19T00:00:00"/>
    <x v="3"/>
    <x v="5"/>
    <x v="208"/>
    <x v="3"/>
    <x v="1"/>
    <x v="8"/>
    <s v="DAX Copper Panel Document Frame, 5 x 7 Size"/>
    <n v="50.32"/>
    <n v="4"/>
    <n v="21.13"/>
  </r>
  <r>
    <d v="2017-06-19T00:00:00"/>
    <x v="3"/>
    <x v="5"/>
    <x v="208"/>
    <x v="3"/>
    <x v="0"/>
    <x v="0"/>
    <s v="Xerox 1907"/>
    <n v="24.56"/>
    <n v="2"/>
    <n v="11.54"/>
  </r>
  <r>
    <d v="2017-06-20T00:00:00"/>
    <x v="3"/>
    <x v="5"/>
    <x v="546"/>
    <x v="23"/>
    <x v="2"/>
    <x v="9"/>
    <s v="Razer Kraken PRO Over Ear PC and Music Headset"/>
    <n v="239.97"/>
    <n v="3"/>
    <n v="71.989999999999995"/>
  </r>
  <r>
    <d v="2017-06-20T00:00:00"/>
    <x v="3"/>
    <x v="5"/>
    <x v="546"/>
    <x v="23"/>
    <x v="0"/>
    <x v="1"/>
    <s v="Avery 508"/>
    <n v="9.82"/>
    <n v="2"/>
    <n v="4.8099999999999996"/>
  </r>
  <r>
    <d v="2017-06-20T00:00:00"/>
    <x v="3"/>
    <x v="5"/>
    <x v="617"/>
    <x v="20"/>
    <x v="2"/>
    <x v="9"/>
    <s v="Anker Ultrathin Bluetooth Wireless Keyboard Aluminum Cover with Stand"/>
    <n v="149.94999999999999"/>
    <n v="5"/>
    <s v="15"/>
  </r>
  <r>
    <d v="2017-06-20T00:00:00"/>
    <x v="3"/>
    <x v="5"/>
    <x v="617"/>
    <x v="20"/>
    <x v="0"/>
    <x v="3"/>
    <s v="Acco D-Ring Binder w/DublLock"/>
    <n v="51.31"/>
    <n v="3"/>
    <n v="18.600000000000001"/>
  </r>
  <r>
    <d v="2017-06-20T00:00:00"/>
    <x v="3"/>
    <x v="5"/>
    <x v="43"/>
    <x v="10"/>
    <x v="0"/>
    <x v="0"/>
    <s v="Xerox 203"/>
    <n v="31.1"/>
    <n v="6"/>
    <n v="10.89"/>
  </r>
  <r>
    <d v="2017-06-20T00:00:00"/>
    <x v="3"/>
    <x v="5"/>
    <x v="43"/>
    <x v="10"/>
    <x v="0"/>
    <x v="4"/>
    <s v="Newell 35"/>
    <n v="5.25"/>
    <n v="2"/>
    <n v="0.59"/>
  </r>
  <r>
    <d v="2017-06-20T00:00:00"/>
    <x v="3"/>
    <x v="5"/>
    <x v="137"/>
    <x v="16"/>
    <x v="0"/>
    <x v="2"/>
    <s v="Plastic Stacking Crates &amp; Casters"/>
    <n v="4.46"/>
    <n v="1"/>
    <n v="0.33"/>
  </r>
  <r>
    <d v="2017-06-20T00:00:00"/>
    <x v="3"/>
    <x v="5"/>
    <x v="194"/>
    <x v="6"/>
    <x v="0"/>
    <x v="0"/>
    <s v="Xerox 230"/>
    <n v="32.4"/>
    <n v="5"/>
    <n v="15.55"/>
  </r>
  <r>
    <d v="2017-06-20T00:00:00"/>
    <x v="3"/>
    <x v="5"/>
    <x v="194"/>
    <x v="6"/>
    <x v="2"/>
    <x v="6"/>
    <s v="BlackBerry Q10"/>
    <n v="503.96"/>
    <n v="4"/>
    <n v="125.99"/>
  </r>
  <r>
    <d v="2017-06-21T00:00:00"/>
    <x v="3"/>
    <x v="5"/>
    <x v="83"/>
    <x v="10"/>
    <x v="1"/>
    <x v="8"/>
    <s v="Stacking Tray, Side-Loading, Legal, Smoke"/>
    <n v="17.920000000000002"/>
    <n v="5"/>
    <n v="2.46"/>
  </r>
  <r>
    <d v="2017-06-21T00:00:00"/>
    <x v="3"/>
    <x v="5"/>
    <x v="83"/>
    <x v="10"/>
    <x v="0"/>
    <x v="3"/>
    <s v="Deluxe Heavy-Duty Vinyl Round Ring Binder"/>
    <n v="41.26"/>
    <n v="6"/>
    <n v="-34.380000000000003"/>
  </r>
  <r>
    <d v="2017-06-21T00:00:00"/>
    <x v="3"/>
    <x v="5"/>
    <x v="469"/>
    <x v="48"/>
    <x v="0"/>
    <x v="3"/>
    <s v="Ibico Standard Transparent Covers"/>
    <n v="82.4"/>
    <n v="5"/>
    <n v="40.380000000000003"/>
  </r>
  <r>
    <d v="2017-06-21T00:00:00"/>
    <x v="3"/>
    <x v="5"/>
    <x v="469"/>
    <x v="48"/>
    <x v="0"/>
    <x v="3"/>
    <s v="Zipper Ring Binder Pockets"/>
    <n v="6.24"/>
    <n v="2"/>
    <n v="3.06"/>
  </r>
  <r>
    <d v="2017-06-21T00:00:00"/>
    <x v="3"/>
    <x v="5"/>
    <x v="469"/>
    <x v="48"/>
    <x v="0"/>
    <x v="0"/>
    <s v="Xerox 1908"/>
    <n v="447.84"/>
    <n v="8"/>
    <n v="219.44"/>
  </r>
  <r>
    <d v="2017-06-22T00:00:00"/>
    <x v="3"/>
    <x v="5"/>
    <x v="284"/>
    <x v="16"/>
    <x v="0"/>
    <x v="10"/>
    <s v="#10 White Business Envelopes,4 1/8 x 9 1/2"/>
    <n v="37.61"/>
    <n v="3"/>
    <n v="12.69"/>
  </r>
  <r>
    <d v="2017-06-22T00:00:00"/>
    <x v="3"/>
    <x v="5"/>
    <x v="485"/>
    <x v="2"/>
    <x v="0"/>
    <x v="3"/>
    <s v="GBC Plasticlear Binding Covers"/>
    <n v="10.33"/>
    <n v="3"/>
    <n v="-7.58"/>
  </r>
  <r>
    <d v="2017-06-22T00:00:00"/>
    <x v="3"/>
    <x v="5"/>
    <x v="485"/>
    <x v="2"/>
    <x v="0"/>
    <x v="3"/>
    <s v="Wilson Jones Century Plastic Molded Ring Binders"/>
    <n v="31.16"/>
    <n v="5"/>
    <n v="-23.89"/>
  </r>
  <r>
    <d v="2017-06-22T00:00:00"/>
    <x v="3"/>
    <x v="5"/>
    <x v="485"/>
    <x v="2"/>
    <x v="0"/>
    <x v="2"/>
    <s v="Plastic Stacking Crates &amp; Casters"/>
    <n v="8.93"/>
    <n v="2"/>
    <n v="0.67"/>
  </r>
  <r>
    <d v="2017-06-22T00:00:00"/>
    <x v="3"/>
    <x v="5"/>
    <x v="519"/>
    <x v="1"/>
    <x v="0"/>
    <x v="3"/>
    <s v="Wilson Jones Standard D-Ring Binders"/>
    <n v="3.04"/>
    <n v="3"/>
    <n v="-5.01"/>
  </r>
  <r>
    <d v="2017-06-22T00:00:00"/>
    <x v="3"/>
    <x v="5"/>
    <x v="81"/>
    <x v="14"/>
    <x v="1"/>
    <x v="5"/>
    <s v="Hon Deluxe Fabric Upholstered Stacking Chairs, Rounded Back"/>
    <n v="487.96"/>
    <n v="2"/>
    <n v="146.38999999999999"/>
  </r>
  <r>
    <d v="2017-06-24T00:00:00"/>
    <x v="3"/>
    <x v="5"/>
    <x v="337"/>
    <x v="10"/>
    <x v="0"/>
    <x v="0"/>
    <s v="Southworth 25% Cotton Linen-Finish Paper &amp; Envelopes"/>
    <n v="21.74"/>
    <n v="3"/>
    <n v="6.8"/>
  </r>
  <r>
    <d v="2017-06-24T00:00:00"/>
    <x v="3"/>
    <x v="5"/>
    <x v="740"/>
    <x v="3"/>
    <x v="0"/>
    <x v="4"/>
    <s v="Bulldog Vacuum Base Pencil Sharpener"/>
    <n v="95.92"/>
    <n v="8"/>
    <n v="25.9"/>
  </r>
  <r>
    <d v="2017-06-24T00:00:00"/>
    <x v="3"/>
    <x v="5"/>
    <x v="62"/>
    <x v="3"/>
    <x v="0"/>
    <x v="4"/>
    <s v="Boston Heavy-Duty Trimline Electric Pencil Sharpeners"/>
    <n v="385.6"/>
    <n v="8"/>
    <n v="111.82"/>
  </r>
  <r>
    <d v="2017-06-24T00:00:00"/>
    <x v="3"/>
    <x v="5"/>
    <x v="62"/>
    <x v="3"/>
    <x v="0"/>
    <x v="4"/>
    <s v="4009 Highlighters by Sanford"/>
    <n v="35.82"/>
    <n v="9"/>
    <n v="11.82"/>
  </r>
  <r>
    <d v="2017-06-24T00:00:00"/>
    <x v="3"/>
    <x v="5"/>
    <x v="208"/>
    <x v="20"/>
    <x v="1"/>
    <x v="8"/>
    <s v="Deflect-o RollaMat Studded, Beveled Mat for Medium Pile Carpeting"/>
    <n v="276.69"/>
    <n v="3"/>
    <n v="49.8"/>
  </r>
  <r>
    <d v="2017-06-24T00:00:00"/>
    <x v="3"/>
    <x v="5"/>
    <x v="208"/>
    <x v="20"/>
    <x v="1"/>
    <x v="5"/>
    <s v="Global Deluxe Office Fabric Chairs"/>
    <n v="172.76"/>
    <n v="2"/>
    <n v="32.630000000000003"/>
  </r>
  <r>
    <d v="2017-06-24T00:00:00"/>
    <x v="3"/>
    <x v="5"/>
    <x v="543"/>
    <x v="1"/>
    <x v="0"/>
    <x v="3"/>
    <s v="Ibico Hi-Tech Manual Binding System"/>
    <n v="182.99"/>
    <n v="3"/>
    <n v="-320.24"/>
  </r>
  <r>
    <d v="2017-06-24T00:00:00"/>
    <x v="3"/>
    <x v="5"/>
    <x v="543"/>
    <x v="1"/>
    <x v="0"/>
    <x v="0"/>
    <s v="Xerox 1971"/>
    <n v="10.27"/>
    <n v="3"/>
    <n v="3.21"/>
  </r>
  <r>
    <d v="2017-06-24T00:00:00"/>
    <x v="3"/>
    <x v="5"/>
    <x v="73"/>
    <x v="3"/>
    <x v="0"/>
    <x v="7"/>
    <s v="Acco Banker's Clasps, 5 3/4&quot;-Long"/>
    <n v="2.88"/>
    <n v="1"/>
    <n v="1.35"/>
  </r>
  <r>
    <d v="2017-06-24T00:00:00"/>
    <x v="3"/>
    <x v="5"/>
    <x v="256"/>
    <x v="43"/>
    <x v="0"/>
    <x v="3"/>
    <s v="GBC Prestige Therm-A-Bind Covers"/>
    <n v="102.93"/>
    <n v="3"/>
    <n v="48.38"/>
  </r>
  <r>
    <d v="2017-06-25T00:00:00"/>
    <x v="3"/>
    <x v="5"/>
    <x v="770"/>
    <x v="11"/>
    <x v="0"/>
    <x v="1"/>
    <s v="Alphabetical Labels for Top Tab Filing"/>
    <n v="71.040000000000006"/>
    <n v="6"/>
    <n v="26.64"/>
  </r>
  <r>
    <d v="2017-06-25T00:00:00"/>
    <x v="3"/>
    <x v="5"/>
    <x v="770"/>
    <x v="11"/>
    <x v="0"/>
    <x v="4"/>
    <s v="Eldon Spacemaker Box, Quick-Snap Lid, Clear"/>
    <n v="5.34"/>
    <n v="2"/>
    <n v="0.73"/>
  </r>
  <r>
    <d v="2017-06-25T00:00:00"/>
    <x v="3"/>
    <x v="5"/>
    <x v="770"/>
    <x v="11"/>
    <x v="0"/>
    <x v="7"/>
    <s v="Plymouth Boxed Rubber Bands by Plymouth"/>
    <n v="11.3"/>
    <n v="3"/>
    <n v="-2.12"/>
  </r>
  <r>
    <d v="2017-06-25T00:00:00"/>
    <x v="3"/>
    <x v="5"/>
    <x v="481"/>
    <x v="22"/>
    <x v="1"/>
    <x v="13"/>
    <s v="Chromcraft Bull-Nose Wood Round Conference Table Top, Wood Base"/>
    <n v="871.4"/>
    <n v="4"/>
    <n v="148.13999999999999"/>
  </r>
  <r>
    <d v="2017-06-25T00:00:00"/>
    <x v="3"/>
    <x v="5"/>
    <x v="667"/>
    <x v="1"/>
    <x v="2"/>
    <x v="6"/>
    <s v="Geemarc AmpliPOWER60"/>
    <n v="148.47999999999999"/>
    <n v="2"/>
    <n v="16.7"/>
  </r>
  <r>
    <d v="2017-06-25T00:00:00"/>
    <x v="3"/>
    <x v="5"/>
    <x v="417"/>
    <x v="20"/>
    <x v="1"/>
    <x v="11"/>
    <s v="DMI Eclipse Executive Suite Bookcases"/>
    <n v="400.78"/>
    <n v="1"/>
    <n v="-5.01"/>
  </r>
  <r>
    <d v="2017-06-26T00:00:00"/>
    <x v="3"/>
    <x v="5"/>
    <x v="635"/>
    <x v="3"/>
    <x v="0"/>
    <x v="2"/>
    <s v="Eldon Shelf Savers Cubes and Bins"/>
    <n v="83.76"/>
    <n v="12"/>
    <n v="1.68"/>
  </r>
  <r>
    <d v="2017-06-26T00:00:00"/>
    <x v="3"/>
    <x v="5"/>
    <x v="128"/>
    <x v="14"/>
    <x v="0"/>
    <x v="0"/>
    <s v="Ampad Poly Cover Wirebound Steno Book, 6&quot; x 9&quot; Assorted Colors, Gregg Ruled"/>
    <n v="4.54"/>
    <n v="1"/>
    <n v="2.04"/>
  </r>
  <r>
    <d v="2017-06-26T00:00:00"/>
    <x v="3"/>
    <x v="5"/>
    <x v="128"/>
    <x v="14"/>
    <x v="0"/>
    <x v="4"/>
    <s v="Fluorescent Highlighters by Dixon"/>
    <n v="15.92"/>
    <n v="4"/>
    <n v="5.41"/>
  </r>
  <r>
    <d v="2017-06-26T00:00:00"/>
    <x v="3"/>
    <x v="5"/>
    <x v="128"/>
    <x v="14"/>
    <x v="2"/>
    <x v="6"/>
    <s v="Nortel Networks T7316 E Nt8 B27"/>
    <n v="543.91999999999996"/>
    <n v="8"/>
    <n v="135.97999999999999"/>
  </r>
  <r>
    <d v="2017-06-26T00:00:00"/>
    <x v="3"/>
    <x v="5"/>
    <x v="674"/>
    <x v="18"/>
    <x v="1"/>
    <x v="8"/>
    <s v="Eldon Antistatic Chair Mats for Low to Medium Pile Carpets"/>
    <n v="526.45000000000005"/>
    <n v="5"/>
    <n v="31.59"/>
  </r>
  <r>
    <d v="2017-06-26T00:00:00"/>
    <x v="3"/>
    <x v="5"/>
    <x v="377"/>
    <x v="26"/>
    <x v="2"/>
    <x v="9"/>
    <s v="Kensington Orbit Wireless Mobile Trackball for PC and Mac"/>
    <n v="431.93"/>
    <n v="9"/>
    <n v="64.790000000000006"/>
  </r>
  <r>
    <d v="2017-06-26T00:00:00"/>
    <x v="3"/>
    <x v="5"/>
    <x v="236"/>
    <x v="20"/>
    <x v="2"/>
    <x v="6"/>
    <s v="Mophie Juice Pack Helium for iPhone"/>
    <n v="239.97"/>
    <n v="3"/>
    <n v="67.19"/>
  </r>
  <r>
    <d v="2017-06-26T00:00:00"/>
    <x v="3"/>
    <x v="5"/>
    <x v="393"/>
    <x v="2"/>
    <x v="2"/>
    <x v="6"/>
    <s v="Bose SoundLink Bluetooth Speaker"/>
    <n v="358.2"/>
    <n v="3"/>
    <n v="41.79"/>
  </r>
  <r>
    <d v="2017-06-26T00:00:00"/>
    <x v="3"/>
    <x v="5"/>
    <x v="393"/>
    <x v="2"/>
    <x v="2"/>
    <x v="6"/>
    <s v="Plantronics Voyager Pro HD - Bluetooth Headset"/>
    <n v="545.91999999999996"/>
    <n v="14"/>
    <n v="72.790000000000006"/>
  </r>
  <r>
    <d v="2017-06-26T00:00:00"/>
    <x v="3"/>
    <x v="5"/>
    <x v="696"/>
    <x v="16"/>
    <x v="0"/>
    <x v="1"/>
    <s v="Avery 512"/>
    <n v="13.87"/>
    <n v="6"/>
    <n v="4.68"/>
  </r>
  <r>
    <d v="2017-06-26T00:00:00"/>
    <x v="3"/>
    <x v="5"/>
    <x v="696"/>
    <x v="16"/>
    <x v="1"/>
    <x v="5"/>
    <s v="Hon Comfortask Task/Swivel Chairs"/>
    <n v="273.55"/>
    <n v="3"/>
    <n v="-13.68"/>
  </r>
  <r>
    <d v="2017-06-26T00:00:00"/>
    <x v="3"/>
    <x v="5"/>
    <x v="445"/>
    <x v="20"/>
    <x v="0"/>
    <x v="2"/>
    <s v="Safco Industrial Wire Shelving System"/>
    <n v="272.94"/>
    <n v="3"/>
    <s v="0"/>
  </r>
  <r>
    <d v="2017-06-26T00:00:00"/>
    <x v="3"/>
    <x v="5"/>
    <x v="134"/>
    <x v="20"/>
    <x v="0"/>
    <x v="3"/>
    <s v="GBC ProClick Punch Binding System"/>
    <n v="102.37"/>
    <n v="2"/>
    <n v="37.11"/>
  </r>
  <r>
    <d v="2017-06-26T00:00:00"/>
    <x v="3"/>
    <x v="5"/>
    <x v="134"/>
    <x v="20"/>
    <x v="0"/>
    <x v="14"/>
    <s v="Acme Preferred Stainless Steel Scissors"/>
    <n v="28.4"/>
    <n v="5"/>
    <n v="8.24"/>
  </r>
  <r>
    <d v="2017-06-26T00:00:00"/>
    <x v="3"/>
    <x v="5"/>
    <x v="134"/>
    <x v="20"/>
    <x v="0"/>
    <x v="2"/>
    <s v="Hot File 7-Pocket, Floor Stand"/>
    <n v="713.88"/>
    <n v="4"/>
    <n v="214.16"/>
  </r>
  <r>
    <d v="2017-06-26T00:00:00"/>
    <x v="3"/>
    <x v="5"/>
    <x v="134"/>
    <x v="20"/>
    <x v="0"/>
    <x v="0"/>
    <s v="Xerox 1991"/>
    <n v="68.52"/>
    <n v="3"/>
    <n v="31.52"/>
  </r>
  <r>
    <d v="2017-06-27T00:00:00"/>
    <x v="3"/>
    <x v="5"/>
    <x v="415"/>
    <x v="20"/>
    <x v="1"/>
    <x v="5"/>
    <s v="Situations Contoured Folding Chairs, 4/Set"/>
    <n v="191.65"/>
    <n v="3"/>
    <n v="31.94"/>
  </r>
  <r>
    <d v="2017-06-27T00:00:00"/>
    <x v="3"/>
    <x v="5"/>
    <x v="217"/>
    <x v="40"/>
    <x v="0"/>
    <x v="0"/>
    <s v="Wirebound Message Books, Four 2 3/4 x 5 White Forms per Page"/>
    <n v="20.07"/>
    <n v="3"/>
    <n v="9.23"/>
  </r>
  <r>
    <d v="2017-06-27T00:00:00"/>
    <x v="3"/>
    <x v="5"/>
    <x v="203"/>
    <x v="22"/>
    <x v="0"/>
    <x v="0"/>
    <s v="Xerox 1997"/>
    <n v="19.440000000000001"/>
    <n v="3"/>
    <n v="9.33"/>
  </r>
  <r>
    <d v="2017-06-27T00:00:00"/>
    <x v="3"/>
    <x v="5"/>
    <x v="203"/>
    <x v="22"/>
    <x v="1"/>
    <x v="8"/>
    <s v="Executive Impressions Supervisor Wall Clock"/>
    <n v="126.3"/>
    <n v="3"/>
    <n v="40.42"/>
  </r>
  <r>
    <d v="2017-06-27T00:00:00"/>
    <x v="3"/>
    <x v="5"/>
    <x v="203"/>
    <x v="22"/>
    <x v="2"/>
    <x v="9"/>
    <s v="Logitech P710e Mobile Speakerphone"/>
    <n v="1287.45"/>
    <n v="5"/>
    <n v="244.62"/>
  </r>
  <r>
    <d v="2017-06-29T00:00:00"/>
    <x v="3"/>
    <x v="5"/>
    <x v="78"/>
    <x v="3"/>
    <x v="0"/>
    <x v="2"/>
    <s v="Tennsco 16-Compartment Lockers with Coat Rack"/>
    <n v="1295.78"/>
    <n v="2"/>
    <n v="310.99"/>
  </r>
  <r>
    <d v="2017-06-29T00:00:00"/>
    <x v="3"/>
    <x v="5"/>
    <x v="116"/>
    <x v="28"/>
    <x v="0"/>
    <x v="12"/>
    <s v="Belkin 325VA UPS Surge Protector, 6'"/>
    <n v="362.94"/>
    <n v="3"/>
    <n v="90.74"/>
  </r>
  <r>
    <d v="2017-06-29T00:00:00"/>
    <x v="3"/>
    <x v="5"/>
    <x v="116"/>
    <x v="28"/>
    <x v="0"/>
    <x v="3"/>
    <s v="Avery Binding System Hidden Tab Executive Style Index Sets"/>
    <n v="11.54"/>
    <n v="2"/>
    <n v="5.77"/>
  </r>
  <r>
    <d v="2017-06-29T00:00:00"/>
    <x v="3"/>
    <x v="5"/>
    <x v="189"/>
    <x v="3"/>
    <x v="0"/>
    <x v="3"/>
    <s v="Satellite Sectional Post Binders"/>
    <n v="312.55"/>
    <n v="9"/>
    <n v="101.58"/>
  </r>
  <r>
    <d v="2017-06-29T00:00:00"/>
    <x v="3"/>
    <x v="5"/>
    <x v="452"/>
    <x v="0"/>
    <x v="0"/>
    <x v="0"/>
    <s v="Xerox 218"/>
    <n v="5.18"/>
    <n v="1"/>
    <n v="1.81"/>
  </r>
  <r>
    <d v="2017-06-29T00:00:00"/>
    <x v="3"/>
    <x v="5"/>
    <x v="494"/>
    <x v="3"/>
    <x v="0"/>
    <x v="3"/>
    <s v="GBC DocuBind TL200 Manual Binding Machine"/>
    <n v="895.92"/>
    <n v="5"/>
    <n v="302.37"/>
  </r>
  <r>
    <d v="2017-06-29T00:00:00"/>
    <x v="3"/>
    <x v="5"/>
    <x v="494"/>
    <x v="3"/>
    <x v="0"/>
    <x v="2"/>
    <s v="Trav-L-File Heavy-Duty Shuttle II, Black"/>
    <n v="130.71"/>
    <n v="3"/>
    <n v="39.21"/>
  </r>
  <r>
    <d v="2017-06-29T00:00:00"/>
    <x v="3"/>
    <x v="5"/>
    <x v="494"/>
    <x v="3"/>
    <x v="0"/>
    <x v="4"/>
    <s v="Newell 328"/>
    <n v="11.68"/>
    <n v="2"/>
    <n v="3.04"/>
  </r>
  <r>
    <d v="2017-06-29T00:00:00"/>
    <x v="3"/>
    <x v="5"/>
    <x v="494"/>
    <x v="3"/>
    <x v="2"/>
    <x v="9"/>
    <s v="Enermax Briskie RF Wireless Keyboard and Mouse Combo"/>
    <n v="62.31"/>
    <n v="3"/>
    <n v="22.43"/>
  </r>
  <r>
    <d v="2017-06-29T00:00:00"/>
    <x v="3"/>
    <x v="5"/>
    <x v="696"/>
    <x v="37"/>
    <x v="1"/>
    <x v="11"/>
    <s v="Hon Metal Bookcases, Putty"/>
    <n v="638.82000000000005"/>
    <n v="9"/>
    <n v="185.26"/>
  </r>
  <r>
    <d v="2017-06-29T00:00:00"/>
    <x v="3"/>
    <x v="5"/>
    <x v="696"/>
    <x v="37"/>
    <x v="0"/>
    <x v="14"/>
    <s v="Acme Box Cutter Scissors"/>
    <n v="30.69"/>
    <n v="3"/>
    <n v="7.98"/>
  </r>
  <r>
    <d v="2017-06-29T00:00:00"/>
    <x v="3"/>
    <x v="5"/>
    <x v="696"/>
    <x v="37"/>
    <x v="1"/>
    <x v="8"/>
    <s v="DAX Executive Solid Wood Document Frame, Desktop or Hang, Mahogany, 5 x 7"/>
    <n v="25.16"/>
    <n v="2"/>
    <n v="8.5500000000000007"/>
  </r>
  <r>
    <d v="2017-06-29T00:00:00"/>
    <x v="3"/>
    <x v="5"/>
    <x v="297"/>
    <x v="0"/>
    <x v="0"/>
    <x v="12"/>
    <s v="Belkin F9G930V10-GRY 9 Outlet Surge"/>
    <n v="21.39"/>
    <n v="2"/>
    <n v="-54.55"/>
  </r>
  <r>
    <d v="2017-06-29T00:00:00"/>
    <x v="3"/>
    <x v="5"/>
    <x v="297"/>
    <x v="0"/>
    <x v="1"/>
    <x v="13"/>
    <s v="Bevis Round Conference Table Top &amp; Single Column Base"/>
    <n v="307.31"/>
    <n v="3"/>
    <n v="-39.51"/>
  </r>
  <r>
    <d v="2017-06-29T00:00:00"/>
    <x v="3"/>
    <x v="5"/>
    <x v="297"/>
    <x v="0"/>
    <x v="1"/>
    <x v="11"/>
    <s v="O'Sullivan Plantations 2-Door Library in Landvery Oak"/>
    <s v="410"/>
    <n v="3"/>
    <n v="-96.47"/>
  </r>
  <r>
    <d v="2017-06-30T00:00:00"/>
    <x v="3"/>
    <x v="5"/>
    <x v="665"/>
    <x v="17"/>
    <x v="0"/>
    <x v="3"/>
    <s v="Tuf-Vin Binders"/>
    <n v="75.790000000000006"/>
    <n v="3"/>
    <n v="25.58"/>
  </r>
  <r>
    <d v="2017-06-30T00:00:00"/>
    <x v="3"/>
    <x v="5"/>
    <x v="320"/>
    <x v="20"/>
    <x v="1"/>
    <x v="13"/>
    <s v="Bretford CR4500 Series Slim Rectangular Table"/>
    <n v="1044.6300000000001"/>
    <n v="5"/>
    <n v="-295.98"/>
  </r>
  <r>
    <d v="2017-06-30T00:00:00"/>
    <x v="3"/>
    <x v="5"/>
    <x v="565"/>
    <x v="20"/>
    <x v="0"/>
    <x v="2"/>
    <s v="Steel Personal Filing/Posting Tote"/>
    <n v="248.57"/>
    <n v="7"/>
    <n v="67.11"/>
  </r>
  <r>
    <d v="2017-06-30T00:00:00"/>
    <x v="3"/>
    <x v="5"/>
    <x v="565"/>
    <x v="20"/>
    <x v="1"/>
    <x v="8"/>
    <s v="Executive Impressions 14&quot;"/>
    <n v="22.23"/>
    <n v="1"/>
    <n v="9.7799999999999994"/>
  </r>
  <r>
    <d v="2017-06-30T00:00:00"/>
    <x v="3"/>
    <x v="5"/>
    <x v="292"/>
    <x v="1"/>
    <x v="2"/>
    <x v="6"/>
    <s v="Samsung Galaxy S4"/>
    <n v="1001.58"/>
    <n v="2"/>
    <n v="125.2"/>
  </r>
  <r>
    <d v="2017-06-30T00:00:00"/>
    <x v="3"/>
    <x v="5"/>
    <x v="292"/>
    <x v="1"/>
    <x v="1"/>
    <x v="5"/>
    <s v="Global Enterprise Series Seating High-Back Swivel/Tilt Chairs"/>
    <n v="569.05999999999995"/>
    <n v="3"/>
    <n v="-178.85"/>
  </r>
  <r>
    <d v="2017-06-30T00:00:00"/>
    <x v="3"/>
    <x v="5"/>
    <x v="292"/>
    <x v="1"/>
    <x v="1"/>
    <x v="8"/>
    <s v="Seth Thomas 13 1/2&quot; Wall Clock"/>
    <n v="14.22"/>
    <n v="2"/>
    <n v="-10.31"/>
  </r>
  <r>
    <d v="2017-06-30T00:00:00"/>
    <x v="3"/>
    <x v="5"/>
    <x v="762"/>
    <x v="15"/>
    <x v="1"/>
    <x v="8"/>
    <s v="Advantus Panel Wall Certificate Holder - 8.5x11"/>
    <n v="19.52"/>
    <n v="2"/>
    <n v="5.37"/>
  </r>
  <r>
    <d v="2017-06-30T00:00:00"/>
    <x v="3"/>
    <x v="5"/>
    <x v="405"/>
    <x v="3"/>
    <x v="1"/>
    <x v="11"/>
    <s v="Sauder Facets Collection Library, Sky Alder Finish"/>
    <s v="436"/>
    <n v="3"/>
    <n v="5.13"/>
  </r>
  <r>
    <d v="2017-06-30T00:00:00"/>
    <x v="3"/>
    <x v="5"/>
    <x v="426"/>
    <x v="3"/>
    <x v="0"/>
    <x v="0"/>
    <s v="Xerox 1919"/>
    <n v="204.95"/>
    <n v="5"/>
    <n v="100.43"/>
  </r>
  <r>
    <d v="2017-06-30T00:00:00"/>
    <x v="3"/>
    <x v="5"/>
    <x v="37"/>
    <x v="20"/>
    <x v="0"/>
    <x v="2"/>
    <s v="Dual Level, Single-Width Filing Carts"/>
    <n v="1085.42"/>
    <n v="7"/>
    <n v="282.20999999999998"/>
  </r>
  <r>
    <d v="2017-07-01T00:00:00"/>
    <x v="3"/>
    <x v="6"/>
    <x v="432"/>
    <x v="18"/>
    <x v="0"/>
    <x v="2"/>
    <s v="Carina Mini System Audio Rack, Model AR050B"/>
    <n v="443.92"/>
    <n v="4"/>
    <n v="13.32"/>
  </r>
  <r>
    <d v="2017-07-01T00:00:00"/>
    <x v="3"/>
    <x v="6"/>
    <x v="432"/>
    <x v="18"/>
    <x v="0"/>
    <x v="3"/>
    <s v="Fellowes PB200 Plastic Comb Binding Machine"/>
    <n v="169.99"/>
    <n v="1"/>
    <n v="78.2"/>
  </r>
  <r>
    <d v="2017-07-01T00:00:00"/>
    <x v="3"/>
    <x v="6"/>
    <x v="432"/>
    <x v="18"/>
    <x v="0"/>
    <x v="0"/>
    <s v="Xerox 226"/>
    <n v="25.92"/>
    <n v="4"/>
    <n v="12.44"/>
  </r>
  <r>
    <d v="2017-07-02T00:00:00"/>
    <x v="3"/>
    <x v="6"/>
    <x v="303"/>
    <x v="0"/>
    <x v="0"/>
    <x v="0"/>
    <s v="White Dual Perf Computer Printout Paper, 2700 Sheets, 1 Part, Heavyweight, 20 lbs., 14 7/8 x 11"/>
    <n v="163.96"/>
    <n v="5"/>
    <n v="59.44"/>
  </r>
  <r>
    <d v="2017-07-02T00:00:00"/>
    <x v="3"/>
    <x v="6"/>
    <x v="303"/>
    <x v="0"/>
    <x v="0"/>
    <x v="3"/>
    <s v="Wilson Jones Four-Pocket Poly Binders"/>
    <n v="5.23"/>
    <n v="4"/>
    <n v="-8.11"/>
  </r>
  <r>
    <d v="2017-07-03T00:00:00"/>
    <x v="3"/>
    <x v="6"/>
    <x v="787"/>
    <x v="4"/>
    <x v="1"/>
    <x v="8"/>
    <s v="Westinghouse Floor Lamp with Metal Mesh Shade, Black"/>
    <n v="23.99"/>
    <n v="1"/>
    <n v="5.52"/>
  </r>
  <r>
    <d v="2017-07-03T00:00:00"/>
    <x v="3"/>
    <x v="6"/>
    <x v="787"/>
    <x v="4"/>
    <x v="2"/>
    <x v="6"/>
    <s v="Pyle PMP37LED"/>
    <n v="287.97000000000003"/>
    <n v="3"/>
    <n v="77.75"/>
  </r>
  <r>
    <d v="2017-07-03T00:00:00"/>
    <x v="3"/>
    <x v="6"/>
    <x v="598"/>
    <x v="25"/>
    <x v="0"/>
    <x v="4"/>
    <s v="4009 Highlighters by Sanford"/>
    <n v="9.5500000000000007"/>
    <n v="3"/>
    <n v="1.55"/>
  </r>
  <r>
    <d v="2017-07-03T00:00:00"/>
    <x v="3"/>
    <x v="6"/>
    <x v="122"/>
    <x v="0"/>
    <x v="2"/>
    <x v="6"/>
    <s v="netTALK DUO VoIP Telephone Service"/>
    <n v="167.97"/>
    <n v="4"/>
    <n v="62.99"/>
  </r>
  <r>
    <d v="2017-07-03T00:00:00"/>
    <x v="3"/>
    <x v="6"/>
    <x v="136"/>
    <x v="0"/>
    <x v="0"/>
    <x v="0"/>
    <s v="Xerox 1891"/>
    <n v="273.89999999999998"/>
    <n v="7"/>
    <n v="92.44"/>
  </r>
  <r>
    <d v="2017-07-03T00:00:00"/>
    <x v="3"/>
    <x v="6"/>
    <x v="136"/>
    <x v="0"/>
    <x v="2"/>
    <x v="15"/>
    <s v="Hewlett-Packard Deskjet 5550 Printer"/>
    <n v="597.13"/>
    <n v="3"/>
    <n v="49.76"/>
  </r>
  <r>
    <d v="2017-07-03T00:00:00"/>
    <x v="3"/>
    <x v="6"/>
    <x v="103"/>
    <x v="31"/>
    <x v="1"/>
    <x v="8"/>
    <s v="Tenex Traditional Chairmats for Medium Pile Carpet, Standard Lip, 36&quot; x 48&quot;"/>
    <n v="545.85"/>
    <n v="9"/>
    <n v="114.63"/>
  </r>
  <r>
    <d v="2017-07-03T00:00:00"/>
    <x v="3"/>
    <x v="6"/>
    <x v="381"/>
    <x v="10"/>
    <x v="0"/>
    <x v="0"/>
    <s v="Message Book, Wirebound, Four 5 1/2&quot; X 4&quot; Forms/Pg., 200 Dupl. Sets/Book"/>
    <n v="32.9"/>
    <n v="4"/>
    <n v="11.1"/>
  </r>
  <r>
    <d v="2017-07-03T00:00:00"/>
    <x v="3"/>
    <x v="6"/>
    <x v="381"/>
    <x v="10"/>
    <x v="1"/>
    <x v="13"/>
    <s v="Bevis Round Conference Table Top, X-Base"/>
    <n v="215.15"/>
    <n v="2"/>
    <n v="-103.99"/>
  </r>
  <r>
    <d v="2017-07-03T00:00:00"/>
    <x v="3"/>
    <x v="6"/>
    <x v="381"/>
    <x v="10"/>
    <x v="0"/>
    <x v="0"/>
    <s v="Wirebound Four 2-3/4 x 5 Forms per Page, 400 Sets per Book"/>
    <n v="30.96"/>
    <n v="6"/>
    <n v="11.22"/>
  </r>
  <r>
    <d v="2017-07-03T00:00:00"/>
    <x v="3"/>
    <x v="6"/>
    <x v="412"/>
    <x v="22"/>
    <x v="2"/>
    <x v="9"/>
    <s v="Logitech 910-002974 M325 Wireless Mouse for Web Scrolling"/>
    <n v="59.98"/>
    <n v="2"/>
    <n v="26.39"/>
  </r>
  <r>
    <d v="2017-07-03T00:00:00"/>
    <x v="3"/>
    <x v="6"/>
    <x v="412"/>
    <x v="22"/>
    <x v="2"/>
    <x v="15"/>
    <s v="Okidata MB491 Multifunction Printer"/>
    <n v="2395.1999999999998"/>
    <n v="6"/>
    <n v="209.58"/>
  </r>
  <r>
    <d v="2017-07-03T00:00:00"/>
    <x v="3"/>
    <x v="6"/>
    <x v="412"/>
    <x v="22"/>
    <x v="2"/>
    <x v="9"/>
    <s v="Plantronics Savi W720 Multi-Device Wireless Headset System"/>
    <n v="1687.8"/>
    <n v="4"/>
    <n v="742.63"/>
  </r>
  <r>
    <d v="2017-07-03T00:00:00"/>
    <x v="3"/>
    <x v="6"/>
    <x v="412"/>
    <x v="22"/>
    <x v="2"/>
    <x v="6"/>
    <s v="Square Credit Card Reader, 4 1/2&quot; x 4 1/2&quot; x 1&quot;, White"/>
    <n v="7.99"/>
    <n v="1"/>
    <n v="2.7"/>
  </r>
  <r>
    <d v="2017-07-03T00:00:00"/>
    <x v="3"/>
    <x v="6"/>
    <x v="365"/>
    <x v="32"/>
    <x v="2"/>
    <x v="9"/>
    <s v="TRENDnet 56K USB 2.0 Phone, Internet and Fax Modem"/>
    <n v="258.89999999999998"/>
    <n v="10"/>
    <n v="93.2"/>
  </r>
  <r>
    <d v="2017-07-03T00:00:00"/>
    <x v="3"/>
    <x v="6"/>
    <x v="365"/>
    <x v="32"/>
    <x v="0"/>
    <x v="0"/>
    <s v="Xerox 1881"/>
    <n v="24.56"/>
    <n v="2"/>
    <n v="11.54"/>
  </r>
  <r>
    <d v="2017-07-03T00:00:00"/>
    <x v="3"/>
    <x v="6"/>
    <x v="337"/>
    <x v="3"/>
    <x v="1"/>
    <x v="8"/>
    <s v="Howard Miller 11-1/2&quot; Diameter Brentwood Wall Clock"/>
    <n v="129.38999999999999"/>
    <n v="3"/>
    <n v="54.34"/>
  </r>
  <r>
    <d v="2017-07-03T00:00:00"/>
    <x v="3"/>
    <x v="6"/>
    <x v="122"/>
    <x v="3"/>
    <x v="0"/>
    <x v="2"/>
    <s v="Rogers Deluxe File Chest"/>
    <n v="87.92"/>
    <n v="4"/>
    <n v="0.88"/>
  </r>
  <r>
    <d v="2017-07-03T00:00:00"/>
    <x v="3"/>
    <x v="6"/>
    <x v="627"/>
    <x v="25"/>
    <x v="2"/>
    <x v="9"/>
    <s v="Imation 8gb Micro Traveldrive Usb 2.0 Flash Drive"/>
    <s v="24"/>
    <n v="2"/>
    <n v="-2.7"/>
  </r>
  <r>
    <d v="2017-07-03T00:00:00"/>
    <x v="3"/>
    <x v="6"/>
    <x v="578"/>
    <x v="38"/>
    <x v="1"/>
    <x v="8"/>
    <s v="Luxo Professional Combination Clamp-On Lamps"/>
    <n v="102.3"/>
    <n v="1"/>
    <n v="26.6"/>
  </r>
  <r>
    <d v="2017-07-05T00:00:00"/>
    <x v="3"/>
    <x v="6"/>
    <x v="637"/>
    <x v="0"/>
    <x v="1"/>
    <x v="8"/>
    <s v="Deflect-o RollaMat Studded, Beveled Mat for Medium Pile Carpeting"/>
    <n v="332.03"/>
    <n v="9"/>
    <n v="-348.63"/>
  </r>
  <r>
    <d v="2017-07-05T00:00:00"/>
    <x v="3"/>
    <x v="6"/>
    <x v="637"/>
    <x v="0"/>
    <x v="0"/>
    <x v="3"/>
    <s v="Cardinal HOLDit! Binder Insert Strips,Extra Strips"/>
    <n v="11.39"/>
    <n v="9"/>
    <n v="-17.66"/>
  </r>
  <r>
    <d v="2017-07-05T00:00:00"/>
    <x v="3"/>
    <x v="6"/>
    <x v="637"/>
    <x v="0"/>
    <x v="0"/>
    <x v="0"/>
    <s v="Xerox 1975"/>
    <n v="15.55"/>
    <n v="3"/>
    <n v="5.64"/>
  </r>
  <r>
    <d v="2017-07-05T00:00:00"/>
    <x v="3"/>
    <x v="6"/>
    <x v="637"/>
    <x v="0"/>
    <x v="0"/>
    <x v="0"/>
    <s v="Xerox 1966"/>
    <n v="31.1"/>
    <n v="6"/>
    <n v="11.28"/>
  </r>
  <r>
    <d v="2017-07-05T00:00:00"/>
    <x v="3"/>
    <x v="6"/>
    <x v="637"/>
    <x v="0"/>
    <x v="0"/>
    <x v="3"/>
    <s v="Tuf-Vin Binders"/>
    <n v="6.32"/>
    <n v="1"/>
    <n v="-10.42"/>
  </r>
  <r>
    <d v="2017-07-05T00:00:00"/>
    <x v="3"/>
    <x v="6"/>
    <x v="105"/>
    <x v="40"/>
    <x v="2"/>
    <x v="6"/>
    <s v="Anker 36W 4-Port USB Wall Charger Travel Power Adapter for iPhone 5s 5c 5"/>
    <n v="79.959999999999994"/>
    <n v="4"/>
    <n v="22.39"/>
  </r>
  <r>
    <d v="2017-07-06T00:00:00"/>
    <x v="3"/>
    <x v="6"/>
    <x v="470"/>
    <x v="2"/>
    <x v="0"/>
    <x v="3"/>
    <s v="Pressboard Covers with Storage Hooks, 9 1/2&quot; x 11&quot;, Light Blue"/>
    <n v="2.95"/>
    <n v="2"/>
    <n v="-2.2599999999999998"/>
  </r>
  <r>
    <d v="2017-07-06T00:00:00"/>
    <x v="3"/>
    <x v="6"/>
    <x v="470"/>
    <x v="2"/>
    <x v="0"/>
    <x v="0"/>
    <s v="Wirebound Message Books, 5-1/2 x 4 Forms, 2 or 4 Forms per Page"/>
    <n v="16.059999999999999"/>
    <n v="3"/>
    <n v="5.82"/>
  </r>
  <r>
    <d v="2017-07-06T00:00:00"/>
    <x v="3"/>
    <x v="6"/>
    <x v="475"/>
    <x v="16"/>
    <x v="1"/>
    <x v="5"/>
    <s v="Global Comet Stacking Armless Chair"/>
    <n v="239.24"/>
    <n v="1"/>
    <n v="23.92"/>
  </r>
  <r>
    <d v="2017-07-06T00:00:00"/>
    <x v="3"/>
    <x v="6"/>
    <x v="487"/>
    <x v="3"/>
    <x v="1"/>
    <x v="5"/>
    <s v="Global Task Chair, Black"/>
    <n v="122.14"/>
    <n v="3"/>
    <n v="-13.74"/>
  </r>
  <r>
    <d v="2017-07-07T00:00:00"/>
    <x v="3"/>
    <x v="6"/>
    <x v="349"/>
    <x v="20"/>
    <x v="0"/>
    <x v="3"/>
    <s v="Wilson Jones Active Use Binders"/>
    <n v="17.47"/>
    <n v="3"/>
    <n v="6.33"/>
  </r>
  <r>
    <d v="2017-07-07T00:00:00"/>
    <x v="3"/>
    <x v="6"/>
    <x v="634"/>
    <x v="43"/>
    <x v="2"/>
    <x v="9"/>
    <s v="Hypercom P1300 Pinpad"/>
    <s v="252"/>
    <n v="4"/>
    <n v="93.24"/>
  </r>
  <r>
    <d v="2017-07-07T00:00:00"/>
    <x v="3"/>
    <x v="6"/>
    <x v="556"/>
    <x v="2"/>
    <x v="1"/>
    <x v="11"/>
    <s v="O'Sullivan 3-Shelf Heavy-Duty Bookcases"/>
    <n v="87.21"/>
    <n v="3"/>
    <n v="-45.35"/>
  </r>
  <r>
    <d v="2017-07-07T00:00:00"/>
    <x v="3"/>
    <x v="6"/>
    <x v="556"/>
    <x v="2"/>
    <x v="0"/>
    <x v="0"/>
    <s v="Xerox 216"/>
    <n v="15.55"/>
    <n v="3"/>
    <n v="5.44"/>
  </r>
  <r>
    <d v="2017-07-07T00:00:00"/>
    <x v="3"/>
    <x v="6"/>
    <x v="556"/>
    <x v="2"/>
    <x v="2"/>
    <x v="6"/>
    <s v="Apple iPhone 5S"/>
    <n v="683.99"/>
    <n v="2"/>
    <s v="-114"/>
  </r>
  <r>
    <d v="2017-07-07T00:00:00"/>
    <x v="3"/>
    <x v="6"/>
    <x v="556"/>
    <x v="2"/>
    <x v="0"/>
    <x v="2"/>
    <s v="Plastic Stacking Crates &amp; Casters"/>
    <n v="13.39"/>
    <n v="3"/>
    <s v="1"/>
  </r>
  <r>
    <d v="2017-07-07T00:00:00"/>
    <x v="3"/>
    <x v="6"/>
    <x v="556"/>
    <x v="2"/>
    <x v="2"/>
    <x v="9"/>
    <s v="AmazonBasics 3-Button USB Wired Mouse"/>
    <n v="16.78"/>
    <n v="3"/>
    <n v="4.82"/>
  </r>
  <r>
    <d v="2017-07-07T00:00:00"/>
    <x v="3"/>
    <x v="6"/>
    <x v="556"/>
    <x v="2"/>
    <x v="2"/>
    <x v="9"/>
    <s v="Plantronics CS510 - Over-the-Head monaural Wireless Headset System"/>
    <n v="527.91999999999996"/>
    <n v="2"/>
    <n v="85.79"/>
  </r>
  <r>
    <d v="2017-07-07T00:00:00"/>
    <x v="3"/>
    <x v="6"/>
    <x v="372"/>
    <x v="3"/>
    <x v="0"/>
    <x v="7"/>
    <s v="Brites Rubber Bands, 1 1/2 oz. Box"/>
    <n v="5.94"/>
    <n v="3"/>
    <n v="0.12"/>
  </r>
  <r>
    <d v="2017-07-08T00:00:00"/>
    <x v="3"/>
    <x v="6"/>
    <x v="210"/>
    <x v="32"/>
    <x v="0"/>
    <x v="4"/>
    <s v="Binney &amp; Smith inkTank Erasable Desk Highlighter, Chisel Tip, Yellow, 12/Box"/>
    <n v="7.56"/>
    <n v="3"/>
    <n v="3.1"/>
  </r>
  <r>
    <d v="2017-07-08T00:00:00"/>
    <x v="3"/>
    <x v="6"/>
    <x v="210"/>
    <x v="32"/>
    <x v="0"/>
    <x v="0"/>
    <s v="Easy-staple paper"/>
    <n v="24.56"/>
    <n v="2"/>
    <n v="11.54"/>
  </r>
  <r>
    <d v="2017-07-08T00:00:00"/>
    <x v="3"/>
    <x v="6"/>
    <x v="210"/>
    <x v="32"/>
    <x v="0"/>
    <x v="4"/>
    <s v="BIC Brite Liner Highlighters, Chisel Tip"/>
    <n v="12.96"/>
    <n v="2"/>
    <n v="4.1500000000000004"/>
  </r>
  <r>
    <d v="2017-07-08T00:00:00"/>
    <x v="3"/>
    <x v="6"/>
    <x v="381"/>
    <x v="3"/>
    <x v="1"/>
    <x v="8"/>
    <s v="Deflect-o SuperTray Unbreakable Stackable Tray, Letter, Black"/>
    <n v="145.9"/>
    <n v="5"/>
    <n v="62.74"/>
  </r>
  <r>
    <d v="2017-07-08T00:00:00"/>
    <x v="3"/>
    <x v="6"/>
    <x v="788"/>
    <x v="22"/>
    <x v="1"/>
    <x v="8"/>
    <s v="GE 48&quot; Fluorescent Tube, Cool White Energy Saver, 34 Watts, 30/Box"/>
    <n v="198.46"/>
    <n v="2"/>
    <n v="99.23"/>
  </r>
  <r>
    <d v="2017-07-08T00:00:00"/>
    <x v="3"/>
    <x v="6"/>
    <x v="788"/>
    <x v="22"/>
    <x v="0"/>
    <x v="1"/>
    <s v="Dot Matrix Printer Tape Reel Labels, White, 5000/Box"/>
    <n v="786.48"/>
    <n v="8"/>
    <n v="385.38"/>
  </r>
  <r>
    <d v="2017-07-08T00:00:00"/>
    <x v="3"/>
    <x v="6"/>
    <x v="788"/>
    <x v="22"/>
    <x v="0"/>
    <x v="3"/>
    <s v="GBC White Gloss Covers, Plain Front"/>
    <n v="23.17"/>
    <n v="2"/>
    <n v="7.82"/>
  </r>
  <r>
    <d v="2017-07-08T00:00:00"/>
    <x v="3"/>
    <x v="6"/>
    <x v="788"/>
    <x v="22"/>
    <x v="2"/>
    <x v="9"/>
    <s v="Micro Innovations USB RF Wireless Keyboard with Mouse"/>
    <s v="50"/>
    <n v="2"/>
    <n v="10.5"/>
  </r>
  <r>
    <d v="2017-07-08T00:00:00"/>
    <x v="3"/>
    <x v="6"/>
    <x v="339"/>
    <x v="3"/>
    <x v="0"/>
    <x v="1"/>
    <s v="Avery 485"/>
    <n v="75.180000000000007"/>
    <n v="6"/>
    <n v="35.33"/>
  </r>
  <r>
    <d v="2017-07-08T00:00:00"/>
    <x v="3"/>
    <x v="6"/>
    <x v="58"/>
    <x v="22"/>
    <x v="1"/>
    <x v="8"/>
    <s v="Master Big Foot Doorstop, Beige"/>
    <n v="15.84"/>
    <n v="3"/>
    <n v="4.91"/>
  </r>
  <r>
    <d v="2017-07-08T00:00:00"/>
    <x v="3"/>
    <x v="6"/>
    <x v="58"/>
    <x v="22"/>
    <x v="0"/>
    <x v="3"/>
    <s v="GBC VeloBinder Manual Binding System"/>
    <n v="86.38"/>
    <n v="3"/>
    <n v="30.23"/>
  </r>
  <r>
    <d v="2017-07-08T00:00:00"/>
    <x v="3"/>
    <x v="6"/>
    <x v="58"/>
    <x v="22"/>
    <x v="0"/>
    <x v="4"/>
    <s v="Zebra Zazzle Fluorescent Highlighters"/>
    <n v="18.239999999999998"/>
    <n v="3"/>
    <n v="6.2"/>
  </r>
  <r>
    <d v="2017-07-08T00:00:00"/>
    <x v="3"/>
    <x v="6"/>
    <x v="58"/>
    <x v="22"/>
    <x v="0"/>
    <x v="4"/>
    <s v="Crayola Colored Pencils"/>
    <n v="13.12"/>
    <n v="4"/>
    <n v="4.33"/>
  </r>
  <r>
    <d v="2017-07-08T00:00:00"/>
    <x v="3"/>
    <x v="6"/>
    <x v="736"/>
    <x v="7"/>
    <x v="1"/>
    <x v="8"/>
    <s v="36X48 HARDFLOOR CHAIRMAT"/>
    <n v="83.92"/>
    <n v="4"/>
    <n v="5.87"/>
  </r>
  <r>
    <d v="2017-07-08T00:00:00"/>
    <x v="3"/>
    <x v="6"/>
    <x v="736"/>
    <x v="7"/>
    <x v="2"/>
    <x v="9"/>
    <s v="Maxell 4.7GB DVD-R"/>
    <n v="141.9"/>
    <n v="5"/>
    <n v="58.18"/>
  </r>
  <r>
    <d v="2017-07-08T00:00:00"/>
    <x v="3"/>
    <x v="6"/>
    <x v="736"/>
    <x v="7"/>
    <x v="1"/>
    <x v="8"/>
    <s v="Tensor Track Tree Floor Lamp"/>
    <n v="39.979999999999997"/>
    <n v="2"/>
    <n v="9.1999999999999993"/>
  </r>
  <r>
    <d v="2017-07-08T00:00:00"/>
    <x v="3"/>
    <x v="6"/>
    <x v="736"/>
    <x v="7"/>
    <x v="0"/>
    <x v="4"/>
    <s v="Newell 325"/>
    <n v="28.91"/>
    <n v="7"/>
    <n v="8.67"/>
  </r>
  <r>
    <d v="2017-07-08T00:00:00"/>
    <x v="3"/>
    <x v="6"/>
    <x v="736"/>
    <x v="7"/>
    <x v="0"/>
    <x v="4"/>
    <s v="Hunt Boston Vacuum Mount KS Pencil Sharpener"/>
    <n v="174.95"/>
    <n v="5"/>
    <n v="45.49"/>
  </r>
  <r>
    <d v="2017-07-08T00:00:00"/>
    <x v="3"/>
    <x v="6"/>
    <x v="376"/>
    <x v="22"/>
    <x v="0"/>
    <x v="0"/>
    <s v="Easy-staple paper"/>
    <n v="52.76"/>
    <n v="2"/>
    <n v="24.27"/>
  </r>
  <r>
    <d v="2017-07-09T00:00:00"/>
    <x v="3"/>
    <x v="6"/>
    <x v="210"/>
    <x v="11"/>
    <x v="0"/>
    <x v="3"/>
    <s v="Wilson Jones Easy Flow II Sheet Lifters"/>
    <n v="1.08"/>
    <n v="2"/>
    <n v="-0.79"/>
  </r>
  <r>
    <d v="2017-07-09T00:00:00"/>
    <x v="3"/>
    <x v="6"/>
    <x v="270"/>
    <x v="1"/>
    <x v="0"/>
    <x v="4"/>
    <s v="Quartet Alpha White Chalk, 12/Pack"/>
    <n v="8.84"/>
    <n v="5"/>
    <n v="2.98"/>
  </r>
  <r>
    <d v="2017-07-09T00:00:00"/>
    <x v="3"/>
    <x v="6"/>
    <x v="270"/>
    <x v="1"/>
    <x v="0"/>
    <x v="12"/>
    <s v="Belkin F9S820V06 8 Outlet Surge"/>
    <n v="58.46"/>
    <n v="9"/>
    <n v="-146.16"/>
  </r>
  <r>
    <d v="2017-07-09T00:00:00"/>
    <x v="3"/>
    <x v="6"/>
    <x v="209"/>
    <x v="1"/>
    <x v="0"/>
    <x v="2"/>
    <s v="Recycled Steel Personal File for Hanging File Folders"/>
    <n v="228.92"/>
    <n v="5"/>
    <n v="14.31"/>
  </r>
  <r>
    <d v="2017-07-09T00:00:00"/>
    <x v="3"/>
    <x v="6"/>
    <x v="88"/>
    <x v="18"/>
    <x v="1"/>
    <x v="8"/>
    <s v="Eldon Antistatic Chair Mats for Low to Medium Pile Carpets"/>
    <n v="526.45000000000005"/>
    <n v="5"/>
    <n v="31.59"/>
  </r>
  <r>
    <d v="2017-07-09T00:00:00"/>
    <x v="3"/>
    <x v="6"/>
    <x v="509"/>
    <x v="37"/>
    <x v="0"/>
    <x v="0"/>
    <s v="Xerox 1914"/>
    <n v="274.8"/>
    <n v="5"/>
    <n v="134.65"/>
  </r>
  <r>
    <d v="2017-07-09T00:00:00"/>
    <x v="3"/>
    <x v="6"/>
    <x v="509"/>
    <x v="37"/>
    <x v="0"/>
    <x v="2"/>
    <s v="Tennsco Industrial Shelving"/>
    <n v="195.64"/>
    <n v="4"/>
    <n v="3.91"/>
  </r>
  <r>
    <d v="2017-07-09T00:00:00"/>
    <x v="3"/>
    <x v="6"/>
    <x v="509"/>
    <x v="37"/>
    <x v="2"/>
    <x v="6"/>
    <s v="Digium D40 VoIP phone"/>
    <n v="257.98"/>
    <n v="2"/>
    <n v="74.81"/>
  </r>
  <r>
    <d v="2017-07-09T00:00:00"/>
    <x v="3"/>
    <x v="6"/>
    <x v="509"/>
    <x v="37"/>
    <x v="0"/>
    <x v="4"/>
    <s v="Prismacolor Color Pencil Set"/>
    <n v="119.04"/>
    <n v="6"/>
    <n v="48.81"/>
  </r>
  <r>
    <d v="2017-07-10T00:00:00"/>
    <x v="3"/>
    <x v="6"/>
    <x v="652"/>
    <x v="4"/>
    <x v="1"/>
    <x v="8"/>
    <s v="Eldon 200 Class Desk Accessories, Smoke"/>
    <n v="18.84"/>
    <n v="3"/>
    <n v="7.91"/>
  </r>
  <r>
    <d v="2017-07-10T00:00:00"/>
    <x v="3"/>
    <x v="6"/>
    <x v="215"/>
    <x v="1"/>
    <x v="0"/>
    <x v="2"/>
    <s v="Fellowes Mobile File Cart, Black"/>
    <n v="298.45999999999998"/>
    <n v="6"/>
    <n v="26.12"/>
  </r>
  <r>
    <d v="2017-07-10T00:00:00"/>
    <x v="3"/>
    <x v="6"/>
    <x v="97"/>
    <x v="4"/>
    <x v="0"/>
    <x v="12"/>
    <s v="Belkin 7-Outlet SurgeMaster Home Series"/>
    <n v="41.91"/>
    <n v="3"/>
    <n v="10.9"/>
  </r>
  <r>
    <d v="2017-07-11T00:00:00"/>
    <x v="3"/>
    <x v="6"/>
    <x v="549"/>
    <x v="3"/>
    <x v="0"/>
    <x v="1"/>
    <s v="Avery 482"/>
    <n v="8.67"/>
    <n v="3"/>
    <n v="4.07"/>
  </r>
  <r>
    <d v="2017-07-11T00:00:00"/>
    <x v="3"/>
    <x v="6"/>
    <x v="448"/>
    <x v="20"/>
    <x v="2"/>
    <x v="9"/>
    <s v="SanDisk Ultra 32 GB MicroSDHC Class 10 Memory Card"/>
    <n v="132.6"/>
    <n v="6"/>
    <n v="17.239999999999998"/>
  </r>
  <r>
    <d v="2017-07-11T00:00:00"/>
    <x v="3"/>
    <x v="6"/>
    <x v="262"/>
    <x v="30"/>
    <x v="0"/>
    <x v="4"/>
    <s v="Staples in misc. colors"/>
    <n v="30.32"/>
    <n v="4"/>
    <n v="11.82"/>
  </r>
  <r>
    <d v="2017-07-11T00:00:00"/>
    <x v="3"/>
    <x v="6"/>
    <x v="119"/>
    <x v="3"/>
    <x v="2"/>
    <x v="9"/>
    <s v="Logitech P710e Mobile Speakerphone"/>
    <n v="1287.45"/>
    <n v="5"/>
    <n v="244.62"/>
  </r>
  <r>
    <d v="2017-07-11T00:00:00"/>
    <x v="3"/>
    <x v="6"/>
    <x v="119"/>
    <x v="3"/>
    <x v="0"/>
    <x v="12"/>
    <s v="Fellowes 8 Outlet Superior Workstation Surge Protector w/o Phone/Fax/Modem Protection"/>
    <n v="168.1"/>
    <n v="5"/>
    <n v="43.71"/>
  </r>
  <r>
    <d v="2017-07-11T00:00:00"/>
    <x v="3"/>
    <x v="6"/>
    <x v="324"/>
    <x v="3"/>
    <x v="2"/>
    <x v="6"/>
    <s v="Belkin iPhone and iPad Lightning Cable"/>
    <n v="71.95"/>
    <n v="6"/>
    <n v="5.4"/>
  </r>
  <r>
    <d v="2017-07-11T00:00:00"/>
    <x v="3"/>
    <x v="6"/>
    <x v="324"/>
    <x v="3"/>
    <x v="0"/>
    <x v="3"/>
    <s v="Acco Four Pocket Poly Ring Binder with Label Holder, Smoke, 1&quot;"/>
    <n v="29.8"/>
    <n v="5"/>
    <n v="9.31"/>
  </r>
  <r>
    <d v="2017-07-12T00:00:00"/>
    <x v="3"/>
    <x v="6"/>
    <x v="178"/>
    <x v="10"/>
    <x v="0"/>
    <x v="0"/>
    <s v="Wirebound Message Books, Four 2 3/4 x 5 Forms per Page, 200 Sets per Book"/>
    <n v="3.82"/>
    <n v="1"/>
    <n v="1.19"/>
  </r>
  <r>
    <d v="2017-07-13T00:00:00"/>
    <x v="3"/>
    <x v="6"/>
    <x v="294"/>
    <x v="2"/>
    <x v="2"/>
    <x v="6"/>
    <s v="Cisco SPA508G"/>
    <n v="39.590000000000003"/>
    <n v="1"/>
    <n v="-7.26"/>
  </r>
  <r>
    <d v="2017-07-13T00:00:00"/>
    <x v="3"/>
    <x v="6"/>
    <x v="294"/>
    <x v="2"/>
    <x v="1"/>
    <x v="8"/>
    <s v="Nu-Dell Executive Frame"/>
    <n v="91.01"/>
    <n v="9"/>
    <n v="19.34"/>
  </r>
  <r>
    <d v="2017-07-13T00:00:00"/>
    <x v="3"/>
    <x v="6"/>
    <x v="390"/>
    <x v="42"/>
    <x v="0"/>
    <x v="2"/>
    <s v="Standard Rollaway File with Lock"/>
    <n v="360.38"/>
    <n v="2"/>
    <n v="93.7"/>
  </r>
  <r>
    <d v="2017-07-13T00:00:00"/>
    <x v="3"/>
    <x v="6"/>
    <x v="390"/>
    <x v="42"/>
    <x v="0"/>
    <x v="0"/>
    <s v="Strathmore Photo Mount Cards"/>
    <n v="13.56"/>
    <n v="2"/>
    <n v="6.24"/>
  </r>
  <r>
    <d v="2017-07-14T00:00:00"/>
    <x v="3"/>
    <x v="6"/>
    <x v="460"/>
    <x v="3"/>
    <x v="0"/>
    <x v="3"/>
    <s v="Acco Suede Grain Vinyl Round Ring Binder"/>
    <n v="4.45"/>
    <n v="2"/>
    <n v="1.45"/>
  </r>
  <r>
    <d v="2017-07-14T00:00:00"/>
    <x v="3"/>
    <x v="6"/>
    <x v="460"/>
    <x v="3"/>
    <x v="1"/>
    <x v="8"/>
    <s v="Deflect-o RollaMat Studded, Beveled Mat for Medium Pile Carpeting"/>
    <n v="276.69"/>
    <n v="3"/>
    <n v="49.8"/>
  </r>
  <r>
    <d v="2017-07-14T00:00:00"/>
    <x v="3"/>
    <x v="6"/>
    <x v="460"/>
    <x v="3"/>
    <x v="0"/>
    <x v="7"/>
    <s v="OIC Binder Clips, Mini, 1/4&quot; Capacity, Black"/>
    <n v="4.96"/>
    <n v="4"/>
    <n v="2.33"/>
  </r>
  <r>
    <d v="2017-07-14T00:00:00"/>
    <x v="3"/>
    <x v="6"/>
    <x v="460"/>
    <x v="3"/>
    <x v="0"/>
    <x v="4"/>
    <s v="BOSTON Model 1800 Electric Pencil Sharpeners, Putty/Woodgrain"/>
    <n v="71.92"/>
    <n v="4"/>
    <n v="20.86"/>
  </r>
  <r>
    <d v="2017-07-14T00:00:00"/>
    <x v="3"/>
    <x v="6"/>
    <x v="460"/>
    <x v="3"/>
    <x v="1"/>
    <x v="8"/>
    <s v="Eldon 200 Class Desk Accessories, Burgundy"/>
    <n v="18.84"/>
    <n v="3"/>
    <n v="7.91"/>
  </r>
  <r>
    <d v="2017-07-14T00:00:00"/>
    <x v="3"/>
    <x v="6"/>
    <x v="460"/>
    <x v="3"/>
    <x v="2"/>
    <x v="9"/>
    <s v="Sony Micro Vault Click 8 GB USB 2.0 Flash Drive"/>
    <n v="140.97"/>
    <n v="3"/>
    <n v="19.739999999999998"/>
  </r>
  <r>
    <d v="2017-07-14T00:00:00"/>
    <x v="3"/>
    <x v="6"/>
    <x v="460"/>
    <x v="3"/>
    <x v="2"/>
    <x v="6"/>
    <s v="GE 30524EE4"/>
    <n v="470.38"/>
    <n v="3"/>
    <n v="52.92"/>
  </r>
  <r>
    <d v="2017-07-14T00:00:00"/>
    <x v="3"/>
    <x v="6"/>
    <x v="154"/>
    <x v="10"/>
    <x v="0"/>
    <x v="0"/>
    <s v="Xerox 1950"/>
    <n v="9.25"/>
    <n v="2"/>
    <n v="3.35"/>
  </r>
  <r>
    <d v="2017-07-14T00:00:00"/>
    <x v="3"/>
    <x v="6"/>
    <x v="154"/>
    <x v="10"/>
    <x v="2"/>
    <x v="6"/>
    <s v="Samsung Galaxy S III - 16GB - pebble blue (T-Mobile)"/>
    <n v="1889.95"/>
    <n v="9"/>
    <n v="-377.99"/>
  </r>
  <r>
    <d v="2017-07-14T00:00:00"/>
    <x v="3"/>
    <x v="6"/>
    <x v="154"/>
    <x v="10"/>
    <x v="0"/>
    <x v="2"/>
    <s v="Tenex File Box, Personal Filing Tote with Lid, Black"/>
    <n v="62.04"/>
    <n v="5"/>
    <n v="4.6500000000000004"/>
  </r>
  <r>
    <d v="2017-07-14T00:00:00"/>
    <x v="3"/>
    <x v="6"/>
    <x v="154"/>
    <x v="10"/>
    <x v="1"/>
    <x v="8"/>
    <s v="GE 48&quot; Fluorescent Tube, Cool White Energy Saver, 34 Watts, 30/Box"/>
    <n v="396.92"/>
    <n v="5"/>
    <n v="148.85"/>
  </r>
  <r>
    <d v="2017-07-14T00:00:00"/>
    <x v="3"/>
    <x v="6"/>
    <x v="154"/>
    <x v="10"/>
    <x v="0"/>
    <x v="2"/>
    <s v="SAFCO Mobile Desk Side File, Wire Frame"/>
    <n v="239.46"/>
    <n v="7"/>
    <n v="17.96"/>
  </r>
  <r>
    <d v="2017-07-14T00:00:00"/>
    <x v="3"/>
    <x v="6"/>
    <x v="154"/>
    <x v="10"/>
    <x v="0"/>
    <x v="4"/>
    <s v="Crayola Colored Pencils"/>
    <n v="13.12"/>
    <n v="5"/>
    <n v="2.13"/>
  </r>
  <r>
    <d v="2017-07-15T00:00:00"/>
    <x v="3"/>
    <x v="6"/>
    <x v="226"/>
    <x v="7"/>
    <x v="0"/>
    <x v="3"/>
    <s v="GBC Standard Plastic Binding Systems Combs"/>
    <n v="26.55"/>
    <n v="3"/>
    <n v="13.01"/>
  </r>
  <r>
    <d v="2017-07-15T00:00:00"/>
    <x v="3"/>
    <x v="6"/>
    <x v="226"/>
    <x v="7"/>
    <x v="1"/>
    <x v="13"/>
    <s v="Hon 2111 Invitation Series Straight Table"/>
    <n v="310.44"/>
    <n v="3"/>
    <n v="-48.78"/>
  </r>
  <r>
    <d v="2017-07-15T00:00:00"/>
    <x v="3"/>
    <x v="6"/>
    <x v="147"/>
    <x v="20"/>
    <x v="0"/>
    <x v="4"/>
    <s v="Newell 349"/>
    <n v="6.56"/>
    <n v="2"/>
    <n v="1.9"/>
  </r>
  <r>
    <d v="2017-07-15T00:00:00"/>
    <x v="3"/>
    <x v="6"/>
    <x v="147"/>
    <x v="20"/>
    <x v="0"/>
    <x v="1"/>
    <s v="Avery 509"/>
    <n v="7.83"/>
    <n v="3"/>
    <n v="3.6"/>
  </r>
  <r>
    <d v="2017-07-15T00:00:00"/>
    <x v="3"/>
    <x v="6"/>
    <x v="147"/>
    <x v="20"/>
    <x v="2"/>
    <x v="9"/>
    <s v="Sony 32GB Class 10 Micro SDHC R40 Memory Card"/>
    <n v="41.9"/>
    <n v="2"/>
    <n v="8.8000000000000007"/>
  </r>
  <r>
    <d v="2017-07-15T00:00:00"/>
    <x v="3"/>
    <x v="6"/>
    <x v="147"/>
    <x v="20"/>
    <x v="1"/>
    <x v="5"/>
    <s v="Hon Mobius Operator's Chair"/>
    <n v="664.15"/>
    <n v="6"/>
    <n v="88.55"/>
  </r>
  <r>
    <d v="2017-07-15T00:00:00"/>
    <x v="3"/>
    <x v="6"/>
    <x v="147"/>
    <x v="20"/>
    <x v="0"/>
    <x v="0"/>
    <s v="Spiral Phone Message Books with Labels by Adams"/>
    <n v="8.9600000000000009"/>
    <n v="2"/>
    <n v="4.3899999999999997"/>
  </r>
  <r>
    <d v="2017-07-15T00:00:00"/>
    <x v="3"/>
    <x v="6"/>
    <x v="332"/>
    <x v="6"/>
    <x v="0"/>
    <x v="12"/>
    <s v="Belkin 8 Outlet SurgeMaster II Gold Surge Protector"/>
    <n v="179.94"/>
    <n v="3"/>
    <n v="50.38"/>
  </r>
  <r>
    <d v="2017-07-15T00:00:00"/>
    <x v="3"/>
    <x v="6"/>
    <x v="332"/>
    <x v="6"/>
    <x v="1"/>
    <x v="13"/>
    <s v="Hon 5100 Series Wood Tables"/>
    <n v="872.94"/>
    <n v="3"/>
    <n v="157.13"/>
  </r>
  <r>
    <d v="2017-07-15T00:00:00"/>
    <x v="3"/>
    <x v="6"/>
    <x v="332"/>
    <x v="6"/>
    <x v="0"/>
    <x v="0"/>
    <s v="Xerox 1999"/>
    <n v="12.96"/>
    <n v="2"/>
    <n v="6.22"/>
  </r>
  <r>
    <d v="2017-07-16T00:00:00"/>
    <x v="3"/>
    <x v="6"/>
    <x v="394"/>
    <x v="2"/>
    <x v="1"/>
    <x v="5"/>
    <s v="Global Deluxe Stacking Chair, Gray"/>
    <n v="71.37"/>
    <n v="2"/>
    <n v="-1.02"/>
  </r>
  <r>
    <d v="2017-07-16T00:00:00"/>
    <x v="3"/>
    <x v="6"/>
    <x v="139"/>
    <x v="1"/>
    <x v="0"/>
    <x v="4"/>
    <s v="Crayola Anti Dust Chalk, 12/Pack"/>
    <n v="2.91"/>
    <n v="2"/>
    <n v="0.91"/>
  </r>
  <r>
    <d v="2017-07-16T00:00:00"/>
    <x v="3"/>
    <x v="6"/>
    <x v="40"/>
    <x v="25"/>
    <x v="1"/>
    <x v="5"/>
    <s v="Global Fabric Manager's Chair, Dark Gray"/>
    <n v="242.35"/>
    <n v="3"/>
    <n v="15.15"/>
  </r>
  <r>
    <d v="2017-07-17T00:00:00"/>
    <x v="3"/>
    <x v="6"/>
    <x v="661"/>
    <x v="16"/>
    <x v="1"/>
    <x v="8"/>
    <s v="C-Line Magnetic Cubicle Keepers, Clear Polypropylene"/>
    <n v="7.9"/>
    <n v="2"/>
    <n v="2.17"/>
  </r>
  <r>
    <d v="2017-07-17T00:00:00"/>
    <x v="3"/>
    <x v="6"/>
    <x v="734"/>
    <x v="20"/>
    <x v="2"/>
    <x v="6"/>
    <s v="Avaya 5420 Digital phone"/>
    <n v="269.98"/>
    <n v="2"/>
    <n v="67.5"/>
  </r>
  <r>
    <d v="2017-07-17T00:00:00"/>
    <x v="3"/>
    <x v="6"/>
    <x v="734"/>
    <x v="20"/>
    <x v="0"/>
    <x v="0"/>
    <s v="Southworth 25% Cotton Premium Laser Paper and Envelopes"/>
    <n v="99.9"/>
    <n v="5"/>
    <n v="47.95"/>
  </r>
  <r>
    <d v="2017-07-17T00:00:00"/>
    <x v="3"/>
    <x v="6"/>
    <x v="734"/>
    <x v="20"/>
    <x v="1"/>
    <x v="8"/>
    <s v="DAX Solid Wood Frames"/>
    <n v="39.08"/>
    <n v="4"/>
    <n v="14.46"/>
  </r>
  <r>
    <d v="2017-07-17T00:00:00"/>
    <x v="3"/>
    <x v="6"/>
    <x v="314"/>
    <x v="3"/>
    <x v="2"/>
    <x v="16"/>
    <s v="Brother DCP1000 Digital 3 in 1 Multifunction Machine"/>
    <n v="479.98"/>
    <n v="2"/>
    <s v="90"/>
  </r>
  <r>
    <d v="2017-07-17T00:00:00"/>
    <x v="3"/>
    <x v="6"/>
    <x v="202"/>
    <x v="3"/>
    <x v="0"/>
    <x v="0"/>
    <s v="Xerox 221"/>
    <n v="32.4"/>
    <n v="5"/>
    <n v="15.55"/>
  </r>
  <r>
    <d v="2017-07-17T00:00:00"/>
    <x v="3"/>
    <x v="6"/>
    <x v="202"/>
    <x v="3"/>
    <x v="0"/>
    <x v="10"/>
    <s v="Peel &amp; Seel Recycled Catalog Envelopes, Brown"/>
    <n v="57.9"/>
    <n v="5"/>
    <n v="28.95"/>
  </r>
  <r>
    <d v="2017-07-17T00:00:00"/>
    <x v="3"/>
    <x v="6"/>
    <x v="202"/>
    <x v="3"/>
    <x v="0"/>
    <x v="2"/>
    <s v="Sterilite Show Offs Storage Containers"/>
    <n v="10.56"/>
    <n v="2"/>
    <s v="0"/>
  </r>
  <r>
    <d v="2017-07-17T00:00:00"/>
    <x v="3"/>
    <x v="6"/>
    <x v="202"/>
    <x v="3"/>
    <x v="1"/>
    <x v="11"/>
    <s v="Atlantic Metals Mobile 4-Shelf Bookcases, Custom Colors"/>
    <n v="1194.17"/>
    <n v="5"/>
    <n v="210.74"/>
  </r>
  <r>
    <d v="2017-07-18T00:00:00"/>
    <x v="3"/>
    <x v="6"/>
    <x v="505"/>
    <x v="12"/>
    <x v="1"/>
    <x v="13"/>
    <s v="Chromcraft 48&quot; x 96&quot; Racetrack Double Pedestal Table"/>
    <n v="801.6"/>
    <n v="5"/>
    <n v="-448.9"/>
  </r>
  <r>
    <d v="2017-07-18T00:00:00"/>
    <x v="3"/>
    <x v="6"/>
    <x v="505"/>
    <x v="12"/>
    <x v="1"/>
    <x v="5"/>
    <s v="Global Fabric Manager's Chair, Dark Gray"/>
    <n v="161.57"/>
    <n v="2"/>
    <n v="10.1"/>
  </r>
  <r>
    <d v="2017-07-18T00:00:00"/>
    <x v="3"/>
    <x v="6"/>
    <x v="505"/>
    <x v="12"/>
    <x v="0"/>
    <x v="0"/>
    <s v="Riverleaf Stik-Withit Designer Note Cubes"/>
    <n v="16.100000000000001"/>
    <n v="2"/>
    <n v="5.23"/>
  </r>
  <r>
    <d v="2017-07-18T00:00:00"/>
    <x v="3"/>
    <x v="6"/>
    <x v="505"/>
    <x v="12"/>
    <x v="0"/>
    <x v="3"/>
    <s v="Acco Expandable Hanging Binders"/>
    <n v="7.66"/>
    <n v="4"/>
    <n v="-6.12"/>
  </r>
  <r>
    <d v="2017-07-18T00:00:00"/>
    <x v="3"/>
    <x v="6"/>
    <x v="505"/>
    <x v="12"/>
    <x v="1"/>
    <x v="5"/>
    <s v="High-Back Leather Manager's Chair"/>
    <n v="311.98"/>
    <n v="3"/>
    <n v="-42.9"/>
  </r>
  <r>
    <d v="2017-07-18T00:00:00"/>
    <x v="3"/>
    <x v="6"/>
    <x v="9"/>
    <x v="2"/>
    <x v="2"/>
    <x v="16"/>
    <s v="Canon PC-428 Personal Copier"/>
    <n v="599.97"/>
    <n v="5"/>
    <s v="70"/>
  </r>
  <r>
    <d v="2017-07-18T00:00:00"/>
    <x v="3"/>
    <x v="6"/>
    <x v="9"/>
    <x v="2"/>
    <x v="1"/>
    <x v="5"/>
    <s v="Situations Contoured Folding Chairs, 4/Set"/>
    <n v="198.74"/>
    <n v="4"/>
    <n v="-14.2"/>
  </r>
  <r>
    <d v="2017-07-18T00:00:00"/>
    <x v="3"/>
    <x v="6"/>
    <x v="9"/>
    <x v="2"/>
    <x v="0"/>
    <x v="14"/>
    <s v="Acme Kleencut Forged Steel Scissors"/>
    <n v="9.18"/>
    <n v="2"/>
    <n v="1.1499999999999999"/>
  </r>
  <r>
    <d v="2017-07-20T00:00:00"/>
    <x v="3"/>
    <x v="6"/>
    <x v="246"/>
    <x v="1"/>
    <x v="0"/>
    <x v="2"/>
    <s v="Trav-L-File Heavy-Duty Shuttle II, Black"/>
    <n v="69.709999999999994"/>
    <n v="2"/>
    <n v="8.7100000000000009"/>
  </r>
  <r>
    <d v="2017-07-20T00:00:00"/>
    <x v="3"/>
    <x v="6"/>
    <x v="246"/>
    <x v="1"/>
    <x v="1"/>
    <x v="8"/>
    <s v="Contract Clock, 14&quot;, Brown"/>
    <n v="8.7899999999999991"/>
    <n v="1"/>
    <n v="-5.71"/>
  </r>
  <r>
    <d v="2017-07-20T00:00:00"/>
    <x v="3"/>
    <x v="6"/>
    <x v="551"/>
    <x v="19"/>
    <x v="0"/>
    <x v="1"/>
    <s v="Avery 486"/>
    <n v="14.62"/>
    <n v="2"/>
    <n v="6.87"/>
  </r>
  <r>
    <d v="2017-07-20T00:00:00"/>
    <x v="3"/>
    <x v="6"/>
    <x v="551"/>
    <x v="19"/>
    <x v="0"/>
    <x v="12"/>
    <s v="1.7 Cubic Foot Compact &quot;Cube&quot; Office Refrigerators"/>
    <n v="416.32"/>
    <n v="2"/>
    <n v="112.41"/>
  </r>
  <r>
    <d v="2017-07-20T00:00:00"/>
    <x v="3"/>
    <x v="6"/>
    <x v="551"/>
    <x v="19"/>
    <x v="0"/>
    <x v="3"/>
    <s v="Avery Printable Repositionable Plastic Tabs"/>
    <s v="43"/>
    <n v="5"/>
    <n v="20.21"/>
  </r>
  <r>
    <d v="2017-07-20T00:00:00"/>
    <x v="3"/>
    <x v="6"/>
    <x v="551"/>
    <x v="19"/>
    <x v="1"/>
    <x v="5"/>
    <s v="Novimex Fabric Task Chair"/>
    <n v="182.94"/>
    <n v="3"/>
    <n v="27.44"/>
  </r>
  <r>
    <d v="2017-07-20T00:00:00"/>
    <x v="3"/>
    <x v="6"/>
    <x v="551"/>
    <x v="19"/>
    <x v="0"/>
    <x v="3"/>
    <s v="Cardinal Slant-D Ring Binders"/>
    <n v="60.83"/>
    <n v="7"/>
    <n v="30.42"/>
  </r>
  <r>
    <d v="2017-07-20T00:00:00"/>
    <x v="3"/>
    <x v="6"/>
    <x v="551"/>
    <x v="19"/>
    <x v="2"/>
    <x v="9"/>
    <s v="Logitech G35 7.1-Channel Surround Sound Headset"/>
    <n v="389.97"/>
    <n v="3"/>
    <n v="132.59"/>
  </r>
  <r>
    <d v="2017-07-20T00:00:00"/>
    <x v="3"/>
    <x v="6"/>
    <x v="436"/>
    <x v="28"/>
    <x v="0"/>
    <x v="3"/>
    <s v="Ibico Ibimaster 300 Manual Binding System"/>
    <n v="735.98"/>
    <n v="2"/>
    <n v="331.19"/>
  </r>
  <r>
    <d v="2017-07-20T00:00:00"/>
    <x v="3"/>
    <x v="6"/>
    <x v="278"/>
    <x v="20"/>
    <x v="0"/>
    <x v="0"/>
    <s v="Xerox 1977"/>
    <n v="13.36"/>
    <n v="2"/>
    <n v="6.41"/>
  </r>
  <r>
    <d v="2017-07-20T00:00:00"/>
    <x v="3"/>
    <x v="6"/>
    <x v="278"/>
    <x v="20"/>
    <x v="1"/>
    <x v="5"/>
    <s v="Office Star - Task Chair with Contemporary Loop Arms"/>
    <n v="163.76"/>
    <n v="2"/>
    <n v="25.47"/>
  </r>
  <r>
    <d v="2017-07-20T00:00:00"/>
    <x v="3"/>
    <x v="6"/>
    <x v="278"/>
    <x v="20"/>
    <x v="1"/>
    <x v="8"/>
    <s v="Tenex B1-RE Series Chair Mats for Low Pile Carpets"/>
    <n v="183.92"/>
    <n v="4"/>
    <n v="31.27"/>
  </r>
  <r>
    <d v="2017-07-21T00:00:00"/>
    <x v="3"/>
    <x v="6"/>
    <x v="581"/>
    <x v="23"/>
    <x v="0"/>
    <x v="0"/>
    <s v="Xerox 1993"/>
    <n v="6.48"/>
    <n v="1"/>
    <n v="3.18"/>
  </r>
  <r>
    <d v="2017-07-21T00:00:00"/>
    <x v="3"/>
    <x v="6"/>
    <x v="582"/>
    <x v="27"/>
    <x v="2"/>
    <x v="6"/>
    <s v="PayAnywhere Card Reader"/>
    <n v="71.930000000000007"/>
    <n v="9"/>
    <n v="6.29"/>
  </r>
  <r>
    <d v="2017-07-21T00:00:00"/>
    <x v="3"/>
    <x v="6"/>
    <x v="582"/>
    <x v="27"/>
    <x v="0"/>
    <x v="4"/>
    <s v="BOSTON Ranger #55 Pencil Sharpener, Black"/>
    <n v="25.99"/>
    <n v="1"/>
    <n v="7.54"/>
  </r>
  <r>
    <d v="2017-07-21T00:00:00"/>
    <x v="3"/>
    <x v="6"/>
    <x v="746"/>
    <x v="10"/>
    <x v="0"/>
    <x v="3"/>
    <s v="Vinyl Sectional Post Binders"/>
    <n v="33.93"/>
    <n v="3"/>
    <n v="-22.62"/>
  </r>
  <r>
    <d v="2017-07-21T00:00:00"/>
    <x v="3"/>
    <x v="6"/>
    <x v="746"/>
    <x v="10"/>
    <x v="0"/>
    <x v="2"/>
    <s v="Letter Size File"/>
    <n v="222.32"/>
    <n v="7"/>
    <n v="25.01"/>
  </r>
  <r>
    <d v="2017-07-21T00:00:00"/>
    <x v="3"/>
    <x v="6"/>
    <x v="746"/>
    <x v="10"/>
    <x v="2"/>
    <x v="6"/>
    <s v="Dexim XPower Skin Super-Thin Power Case for iPhone 5 - Black"/>
    <n v="210.56"/>
    <n v="6"/>
    <n v="-52.64"/>
  </r>
  <r>
    <d v="2017-07-21T00:00:00"/>
    <x v="3"/>
    <x v="6"/>
    <x v="481"/>
    <x v="6"/>
    <x v="0"/>
    <x v="4"/>
    <s v="Berol Giant Pencil Sharpener"/>
    <n v="101.94"/>
    <n v="6"/>
    <n v="29.56"/>
  </r>
  <r>
    <d v="2017-07-21T00:00:00"/>
    <x v="3"/>
    <x v="6"/>
    <x v="481"/>
    <x v="6"/>
    <x v="2"/>
    <x v="6"/>
    <s v="Nortel Networks T7316 E Nt8 B27"/>
    <n v="271.95999999999998"/>
    <n v="4"/>
    <n v="67.989999999999995"/>
  </r>
  <r>
    <d v="2017-07-21T00:00:00"/>
    <x v="3"/>
    <x v="6"/>
    <x v="481"/>
    <x v="6"/>
    <x v="1"/>
    <x v="8"/>
    <s v="Regeneration Desk Collection"/>
    <n v="8.8000000000000007"/>
    <n v="5"/>
    <n v="3.87"/>
  </r>
  <r>
    <d v="2017-07-21T00:00:00"/>
    <x v="3"/>
    <x v="6"/>
    <x v="481"/>
    <x v="6"/>
    <x v="0"/>
    <x v="4"/>
    <s v="Newell 35"/>
    <n v="19.68"/>
    <n v="6"/>
    <n v="5.71"/>
  </r>
  <r>
    <d v="2017-07-21T00:00:00"/>
    <x v="3"/>
    <x v="6"/>
    <x v="481"/>
    <x v="6"/>
    <x v="1"/>
    <x v="11"/>
    <s v="Bush Westfield Collection Bookcases, Fully Assembled"/>
    <n v="302.94"/>
    <n v="3"/>
    <n v="69.680000000000007"/>
  </r>
  <r>
    <d v="2017-07-21T00:00:00"/>
    <x v="3"/>
    <x v="6"/>
    <x v="481"/>
    <x v="6"/>
    <x v="0"/>
    <x v="3"/>
    <s v="Cardinal Holdit Business Card Pockets"/>
    <n v="14.94"/>
    <n v="3"/>
    <n v="7.17"/>
  </r>
  <r>
    <d v="2017-07-21T00:00:00"/>
    <x v="3"/>
    <x v="6"/>
    <x v="481"/>
    <x v="6"/>
    <x v="0"/>
    <x v="14"/>
    <s v="Premier Electric Letter Opener"/>
    <n v="231.72"/>
    <n v="2"/>
    <n v="11.59"/>
  </r>
  <r>
    <d v="2017-07-21T00:00:00"/>
    <x v="3"/>
    <x v="6"/>
    <x v="661"/>
    <x v="3"/>
    <x v="0"/>
    <x v="0"/>
    <s v="Wirebound Message Forms, Four 2 3/4 x 5 Forms per Page, Pink Paper"/>
    <n v="16.34"/>
    <n v="2"/>
    <n v="7.68"/>
  </r>
  <r>
    <d v="2017-07-21T00:00:00"/>
    <x v="3"/>
    <x v="6"/>
    <x v="661"/>
    <x v="3"/>
    <x v="1"/>
    <x v="5"/>
    <s v="Hon Olson Stacker Stools"/>
    <n v="225.3"/>
    <n v="2"/>
    <n v="22.53"/>
  </r>
  <r>
    <d v="2017-07-21T00:00:00"/>
    <x v="3"/>
    <x v="6"/>
    <x v="661"/>
    <x v="3"/>
    <x v="0"/>
    <x v="3"/>
    <s v="GBC Premium Transparent Covers with Diagonal Lined Pattern"/>
    <n v="50.35"/>
    <n v="3"/>
    <n v="17.62"/>
  </r>
  <r>
    <d v="2017-07-21T00:00:00"/>
    <x v="3"/>
    <x v="6"/>
    <x v="178"/>
    <x v="20"/>
    <x v="0"/>
    <x v="12"/>
    <s v="Eureka Sanitaire  Multi-Pro Heavy-Duty Upright, Disposable Bags"/>
    <n v="17.48"/>
    <n v="4"/>
    <n v="4.54"/>
  </r>
  <r>
    <d v="2017-07-21T00:00:00"/>
    <x v="3"/>
    <x v="6"/>
    <x v="278"/>
    <x v="3"/>
    <x v="0"/>
    <x v="4"/>
    <s v="Nontoxic Chalk"/>
    <n v="3.52"/>
    <n v="2"/>
    <n v="1.69"/>
  </r>
  <r>
    <d v="2017-07-21T00:00:00"/>
    <x v="3"/>
    <x v="6"/>
    <x v="278"/>
    <x v="3"/>
    <x v="2"/>
    <x v="6"/>
    <s v="Polycom SoundPoint IP 450 VoIP phone"/>
    <n v="1626.19"/>
    <n v="9"/>
    <n v="121.96"/>
  </r>
  <r>
    <d v="2017-07-21T00:00:00"/>
    <x v="3"/>
    <x v="6"/>
    <x v="344"/>
    <x v="0"/>
    <x v="1"/>
    <x v="13"/>
    <s v="Hon 61000 Series Interactive Training Tables"/>
    <n v="124.4"/>
    <n v="4"/>
    <n v="-21.33"/>
  </r>
  <r>
    <d v="2017-07-21T00:00:00"/>
    <x v="3"/>
    <x v="6"/>
    <x v="254"/>
    <x v="1"/>
    <x v="0"/>
    <x v="3"/>
    <s v="Avery Poly Binder Pockets"/>
    <n v="2.86"/>
    <n v="4"/>
    <n v="-4.58"/>
  </r>
  <r>
    <d v="2017-07-21T00:00:00"/>
    <x v="3"/>
    <x v="6"/>
    <x v="254"/>
    <x v="1"/>
    <x v="0"/>
    <x v="3"/>
    <s v="Catalog Binders with Expanding Posts"/>
    <n v="94.19"/>
    <n v="7"/>
    <n v="-164.84"/>
  </r>
  <r>
    <d v="2017-07-21T00:00:00"/>
    <x v="3"/>
    <x v="6"/>
    <x v="397"/>
    <x v="1"/>
    <x v="0"/>
    <x v="3"/>
    <s v="Wilson Jones 1&quot; Hanging DublLock Ring Binders"/>
    <n v="2.11"/>
    <n v="2"/>
    <n v="-3.38"/>
  </r>
  <r>
    <d v="2017-07-22T00:00:00"/>
    <x v="3"/>
    <x v="6"/>
    <x v="470"/>
    <x v="20"/>
    <x v="2"/>
    <x v="6"/>
    <s v="Square Credit Card Reader, 4 1/2&quot; x 4 1/2&quot; x 1&quot;, White"/>
    <n v="29.97"/>
    <n v="3"/>
    <n v="14.09"/>
  </r>
  <r>
    <d v="2017-07-22T00:00:00"/>
    <x v="3"/>
    <x v="6"/>
    <x v="34"/>
    <x v="1"/>
    <x v="1"/>
    <x v="5"/>
    <s v="Hon Every-Day Series Multi-Task Chairs"/>
    <n v="526.34"/>
    <n v="4"/>
    <n v="-75.19"/>
  </r>
  <r>
    <d v="2017-07-23T00:00:00"/>
    <x v="3"/>
    <x v="6"/>
    <x v="85"/>
    <x v="20"/>
    <x v="0"/>
    <x v="3"/>
    <s v="Angle-D Ring Binders"/>
    <n v="13.13"/>
    <n v="3"/>
    <n v="4.2699999999999996"/>
  </r>
  <r>
    <d v="2017-07-23T00:00:00"/>
    <x v="3"/>
    <x v="6"/>
    <x v="352"/>
    <x v="18"/>
    <x v="0"/>
    <x v="4"/>
    <s v="Quartet Omega Colored Chalk, 12/Pack"/>
    <n v="11.68"/>
    <n v="2"/>
    <n v="5.49"/>
  </r>
  <r>
    <d v="2017-07-23T00:00:00"/>
    <x v="3"/>
    <x v="6"/>
    <x v="352"/>
    <x v="18"/>
    <x v="2"/>
    <x v="9"/>
    <s v="Memorex 25GB 6X Branded Blu-Ray Recordable Disc, 30/Pack"/>
    <n v="159.75"/>
    <n v="5"/>
    <n v="11.18"/>
  </r>
  <r>
    <d v="2017-07-23T00:00:00"/>
    <x v="3"/>
    <x v="6"/>
    <x v="382"/>
    <x v="20"/>
    <x v="0"/>
    <x v="1"/>
    <s v="Avery Address/Shipping Labels for Typewriters, 4&quot; x 2&quot;"/>
    <n v="41.4"/>
    <n v="4"/>
    <n v="19.87"/>
  </r>
  <r>
    <d v="2017-07-23T00:00:00"/>
    <x v="3"/>
    <x v="6"/>
    <x v="39"/>
    <x v="20"/>
    <x v="0"/>
    <x v="3"/>
    <s v="Wilson Jones Snap Scratch Pad Binder Tool for Ring Binders"/>
    <n v="13.92"/>
    <n v="3"/>
    <n v="4.3499999999999996"/>
  </r>
  <r>
    <d v="2017-07-23T00:00:00"/>
    <x v="3"/>
    <x v="6"/>
    <x v="706"/>
    <x v="1"/>
    <x v="0"/>
    <x v="0"/>
    <s v="Xerox 1909"/>
    <n v="63.31"/>
    <n v="3"/>
    <n v="20.58"/>
  </r>
  <r>
    <d v="2017-07-23T00:00:00"/>
    <x v="3"/>
    <x v="6"/>
    <x v="675"/>
    <x v="21"/>
    <x v="2"/>
    <x v="9"/>
    <s v="Logitech G600 MMO Gaming Mouse"/>
    <n v="399.95"/>
    <n v="5"/>
    <n v="143.97999999999999"/>
  </r>
  <r>
    <d v="2017-07-23T00:00:00"/>
    <x v="3"/>
    <x v="6"/>
    <x v="463"/>
    <x v="3"/>
    <x v="0"/>
    <x v="3"/>
    <s v="Cardinal HOLDit! Binder Insert Strips,Extra Strips"/>
    <n v="15.19"/>
    <n v="3"/>
    <n v="5.51"/>
  </r>
  <r>
    <d v="2017-07-23T00:00:00"/>
    <x v="3"/>
    <x v="6"/>
    <x v="463"/>
    <x v="3"/>
    <x v="0"/>
    <x v="0"/>
    <s v="Weyerhaeuser First Choice Laser/Copy Paper (20Lb. and 88 Bright)"/>
    <n v="58.32"/>
    <n v="9"/>
    <n v="27.99"/>
  </r>
  <r>
    <d v="2017-07-23T00:00:00"/>
    <x v="3"/>
    <x v="6"/>
    <x v="86"/>
    <x v="1"/>
    <x v="0"/>
    <x v="4"/>
    <s v="Hunt PowerHouse Electric Pencil Sharpener, Blue"/>
    <n v="121.54"/>
    <n v="4"/>
    <n v="15.19"/>
  </r>
  <r>
    <d v="2017-07-24T00:00:00"/>
    <x v="3"/>
    <x v="6"/>
    <x v="535"/>
    <x v="3"/>
    <x v="2"/>
    <x v="16"/>
    <s v="Hewlett Packard LaserJet 3310 Copier"/>
    <n v="2399.96"/>
    <n v="5"/>
    <n v="839.99"/>
  </r>
  <r>
    <d v="2017-07-25T00:00:00"/>
    <x v="3"/>
    <x v="6"/>
    <x v="745"/>
    <x v="19"/>
    <x v="0"/>
    <x v="1"/>
    <s v="Avery 498"/>
    <n v="20.23"/>
    <n v="7"/>
    <n v="9.51"/>
  </r>
  <r>
    <d v="2017-07-25T00:00:00"/>
    <x v="3"/>
    <x v="6"/>
    <x v="118"/>
    <x v="2"/>
    <x v="0"/>
    <x v="1"/>
    <s v="Avery 491"/>
    <n v="3.3"/>
    <n v="1"/>
    <n v="1.07"/>
  </r>
  <r>
    <d v="2017-07-25T00:00:00"/>
    <x v="3"/>
    <x v="6"/>
    <x v="405"/>
    <x v="2"/>
    <x v="1"/>
    <x v="8"/>
    <s v="Eldon 200 Class Desk Accessories"/>
    <n v="20.100000000000001"/>
    <n v="4"/>
    <n v="3.01"/>
  </r>
  <r>
    <d v="2017-07-25T00:00:00"/>
    <x v="3"/>
    <x v="6"/>
    <x v="405"/>
    <x v="2"/>
    <x v="0"/>
    <x v="14"/>
    <s v="Acme Galleria Hot Forged Steel Scissors with Colored Handles"/>
    <n v="37.75"/>
    <n v="3"/>
    <n v="4.25"/>
  </r>
  <r>
    <d v="2017-07-25T00:00:00"/>
    <x v="3"/>
    <x v="6"/>
    <x v="405"/>
    <x v="2"/>
    <x v="1"/>
    <x v="13"/>
    <s v="Bush Cubix Conference Tables, Fully Assembled"/>
    <n v="138.59"/>
    <n v="1"/>
    <n v="-34.65"/>
  </r>
  <r>
    <d v="2017-07-25T00:00:00"/>
    <x v="3"/>
    <x v="6"/>
    <x v="405"/>
    <x v="2"/>
    <x v="0"/>
    <x v="2"/>
    <s v="Fellowes Bankers Box Staxonsteel Drawer File/Stacking System"/>
    <n v="259.92"/>
    <n v="5"/>
    <n v="-25.99"/>
  </r>
  <r>
    <d v="2017-07-25T00:00:00"/>
    <x v="3"/>
    <x v="6"/>
    <x v="405"/>
    <x v="2"/>
    <x v="0"/>
    <x v="0"/>
    <s v="Xerox 216"/>
    <n v="20.74"/>
    <n v="4"/>
    <n v="7.26"/>
  </r>
  <r>
    <d v="2017-07-25T00:00:00"/>
    <x v="3"/>
    <x v="6"/>
    <x v="726"/>
    <x v="0"/>
    <x v="1"/>
    <x v="13"/>
    <s v="Safco Drafting Table"/>
    <n v="298.12"/>
    <n v="6"/>
    <n v="-4.26"/>
  </r>
  <r>
    <d v="2017-07-26T00:00:00"/>
    <x v="3"/>
    <x v="6"/>
    <x v="434"/>
    <x v="3"/>
    <x v="2"/>
    <x v="9"/>
    <s v="Logitech Z-906 Speaker sys - home theater - 5.1-CH"/>
    <n v="1649.95"/>
    <n v="5"/>
    <n v="659.98"/>
  </r>
  <r>
    <d v="2017-07-26T00:00:00"/>
    <x v="3"/>
    <x v="6"/>
    <x v="434"/>
    <x v="3"/>
    <x v="1"/>
    <x v="5"/>
    <s v="Global Airflow Leather Mesh Back Chair, Black"/>
    <n v="362.35"/>
    <n v="3"/>
    <n v="45.29"/>
  </r>
  <r>
    <d v="2017-07-27T00:00:00"/>
    <x v="3"/>
    <x v="6"/>
    <x v="110"/>
    <x v="16"/>
    <x v="1"/>
    <x v="8"/>
    <s v="Eldon Delta Triangular Chair Mat, 52&quot; x 58&quot;, Clear"/>
    <n v="91.03"/>
    <n v="3"/>
    <n v="-2.2799999999999998"/>
  </r>
  <r>
    <d v="2017-07-27T00:00:00"/>
    <x v="3"/>
    <x v="6"/>
    <x v="784"/>
    <x v="20"/>
    <x v="1"/>
    <x v="8"/>
    <s v="Tensor Computer Mounted Lamp"/>
    <n v="14.89"/>
    <n v="1"/>
    <n v="4.0199999999999996"/>
  </r>
  <r>
    <d v="2017-07-27T00:00:00"/>
    <x v="3"/>
    <x v="6"/>
    <x v="784"/>
    <x v="20"/>
    <x v="2"/>
    <x v="6"/>
    <s v="Nortel Networks T7316 E Nt8 B27"/>
    <n v="543.91999999999996"/>
    <n v="8"/>
    <n v="135.97999999999999"/>
  </r>
  <r>
    <d v="2017-07-27T00:00:00"/>
    <x v="3"/>
    <x v="6"/>
    <x v="380"/>
    <x v="22"/>
    <x v="1"/>
    <x v="8"/>
    <s v="Staple-based wall hangings"/>
    <n v="23.88"/>
    <n v="3"/>
    <n v="10.51"/>
  </r>
  <r>
    <d v="2017-07-27T00:00:00"/>
    <x v="3"/>
    <x v="6"/>
    <x v="380"/>
    <x v="22"/>
    <x v="0"/>
    <x v="0"/>
    <s v="Message Book, Phone, Wirebound Standard Line Memo, 2 3/4&quot; X 5&quot;"/>
    <n v="26.2"/>
    <n v="4"/>
    <n v="12.05"/>
  </r>
  <r>
    <d v="2017-07-27T00:00:00"/>
    <x v="3"/>
    <x v="6"/>
    <x v="380"/>
    <x v="22"/>
    <x v="0"/>
    <x v="0"/>
    <s v="Xerox 227"/>
    <n v="12.96"/>
    <n v="2"/>
    <n v="6.22"/>
  </r>
  <r>
    <d v="2017-07-27T00:00:00"/>
    <x v="3"/>
    <x v="6"/>
    <x v="380"/>
    <x v="22"/>
    <x v="2"/>
    <x v="9"/>
    <s v="Sony Micro Vault Click 8 GB USB 2.0 Flash Drive"/>
    <n v="234.95"/>
    <n v="5"/>
    <n v="32.89"/>
  </r>
  <r>
    <d v="2017-07-27T00:00:00"/>
    <x v="3"/>
    <x v="6"/>
    <x v="677"/>
    <x v="25"/>
    <x v="1"/>
    <x v="5"/>
    <s v="Global Value Mid-Back Manager's Chair, Gray"/>
    <n v="194.85"/>
    <n v="4"/>
    <n v="12.18"/>
  </r>
  <r>
    <d v="2017-07-28T00:00:00"/>
    <x v="3"/>
    <x v="6"/>
    <x v="719"/>
    <x v="3"/>
    <x v="0"/>
    <x v="3"/>
    <s v="Zipper Ring Binder Pockets"/>
    <n v="9.98"/>
    <n v="4"/>
    <n v="3.62"/>
  </r>
  <r>
    <d v="2017-07-28T00:00:00"/>
    <x v="3"/>
    <x v="6"/>
    <x v="719"/>
    <x v="3"/>
    <x v="0"/>
    <x v="2"/>
    <s v="Super Decoflex Portable Personal File"/>
    <n v="14.98"/>
    <n v="1"/>
    <n v="4.1900000000000004"/>
  </r>
  <r>
    <d v="2017-07-28T00:00:00"/>
    <x v="3"/>
    <x v="6"/>
    <x v="719"/>
    <x v="3"/>
    <x v="2"/>
    <x v="6"/>
    <s v="Wilson Electronics DB Pro Signal Booster"/>
    <n v="1145.5999999999999"/>
    <n v="4"/>
    <n v="100.24"/>
  </r>
  <r>
    <d v="2017-07-29T00:00:00"/>
    <x v="3"/>
    <x v="6"/>
    <x v="643"/>
    <x v="25"/>
    <x v="0"/>
    <x v="12"/>
    <s v="Holmes HEPA Air Purifier"/>
    <n v="34.85"/>
    <n v="2"/>
    <n v="6.53"/>
  </r>
  <r>
    <d v="2017-07-29T00:00:00"/>
    <x v="3"/>
    <x v="6"/>
    <x v="643"/>
    <x v="25"/>
    <x v="2"/>
    <x v="6"/>
    <s v="Samsung Replacement EH64AVFWE Premium Headset"/>
    <s v="22"/>
    <n v="5"/>
    <n v="1.38"/>
  </r>
  <r>
    <d v="2017-07-29T00:00:00"/>
    <x v="3"/>
    <x v="6"/>
    <x v="643"/>
    <x v="25"/>
    <x v="0"/>
    <x v="4"/>
    <s v="Newell 322"/>
    <n v="4.37"/>
    <n v="3"/>
    <n v="0.38"/>
  </r>
  <r>
    <d v="2017-07-29T00:00:00"/>
    <x v="3"/>
    <x v="6"/>
    <x v="60"/>
    <x v="22"/>
    <x v="2"/>
    <x v="9"/>
    <s v="Imation 8GB Mini TravelDrive USB 2.0 Flash Drive"/>
    <n v="90.57"/>
    <n v="3"/>
    <n v="11.77"/>
  </r>
  <r>
    <d v="2017-07-29T00:00:00"/>
    <x v="3"/>
    <x v="6"/>
    <x v="174"/>
    <x v="0"/>
    <x v="0"/>
    <x v="7"/>
    <s v="Assorted Color Push Pins"/>
    <n v="2.9"/>
    <n v="2"/>
    <n v="0.47"/>
  </r>
  <r>
    <d v="2017-07-29T00:00:00"/>
    <x v="3"/>
    <x v="6"/>
    <x v="174"/>
    <x v="0"/>
    <x v="2"/>
    <x v="6"/>
    <s v="Cisco SPA301"/>
    <n v="124.79"/>
    <n v="1"/>
    <n v="15.6"/>
  </r>
  <r>
    <d v="2017-07-29T00:00:00"/>
    <x v="3"/>
    <x v="6"/>
    <x v="95"/>
    <x v="20"/>
    <x v="0"/>
    <x v="4"/>
    <s v="Sanford Liquid Accent Highlighters"/>
    <n v="60.12"/>
    <n v="9"/>
    <n v="22.24"/>
  </r>
  <r>
    <d v="2017-07-29T00:00:00"/>
    <x v="3"/>
    <x v="6"/>
    <x v="334"/>
    <x v="39"/>
    <x v="0"/>
    <x v="3"/>
    <s v="GBC Poly Designer Binding Covers"/>
    <n v="33.479999999999997"/>
    <n v="2"/>
    <n v="16.41"/>
  </r>
  <r>
    <d v="2017-07-29T00:00:00"/>
    <x v="3"/>
    <x v="6"/>
    <x v="334"/>
    <x v="39"/>
    <x v="2"/>
    <x v="6"/>
    <s v="Nortel Meridian M3904 Professional Digital phone"/>
    <n v="461.97"/>
    <n v="3"/>
    <n v="133.97"/>
  </r>
  <r>
    <d v="2017-07-29T00:00:00"/>
    <x v="3"/>
    <x v="6"/>
    <x v="334"/>
    <x v="39"/>
    <x v="0"/>
    <x v="12"/>
    <s v="Holmes Replacement Filter for HEPA Air Cleaner, Very Large Room, HEPA Filter"/>
    <n v="137.62"/>
    <n v="2"/>
    <n v="60.55"/>
  </r>
  <r>
    <d v="2017-07-29T00:00:00"/>
    <x v="3"/>
    <x v="6"/>
    <x v="334"/>
    <x v="39"/>
    <x v="1"/>
    <x v="5"/>
    <s v="Office Star Flex Back Scooter Chair with Aluminum Finish Frame"/>
    <n v="302.67"/>
    <n v="3"/>
    <n v="72.64"/>
  </r>
  <r>
    <d v="2017-07-29T00:00:00"/>
    <x v="3"/>
    <x v="6"/>
    <x v="339"/>
    <x v="22"/>
    <x v="1"/>
    <x v="11"/>
    <s v="Bush Westfield Collection Bookcases, Medium Cherry Finish"/>
    <n v="115.96"/>
    <n v="2"/>
    <n v="25.51"/>
  </r>
  <r>
    <d v="2017-07-30T00:00:00"/>
    <x v="3"/>
    <x v="6"/>
    <x v="154"/>
    <x v="3"/>
    <x v="0"/>
    <x v="2"/>
    <s v="Economy Rollaway Files"/>
    <n v="330.4"/>
    <n v="2"/>
    <n v="85.9"/>
  </r>
  <r>
    <d v="2017-07-30T00:00:00"/>
    <x v="3"/>
    <x v="6"/>
    <x v="154"/>
    <x v="3"/>
    <x v="0"/>
    <x v="1"/>
    <s v="Avery 480"/>
    <n v="26.25"/>
    <n v="7"/>
    <n v="12.6"/>
  </r>
  <r>
    <d v="2017-07-30T00:00:00"/>
    <x v="3"/>
    <x v="6"/>
    <x v="529"/>
    <x v="10"/>
    <x v="0"/>
    <x v="3"/>
    <s v="GBC ProClick Punch Binding System"/>
    <n v="76.78"/>
    <n v="4"/>
    <n v="-53.74"/>
  </r>
  <r>
    <d v="2017-07-30T00:00:00"/>
    <x v="3"/>
    <x v="6"/>
    <x v="705"/>
    <x v="36"/>
    <x v="2"/>
    <x v="6"/>
    <s v="invisibleSHIELD by ZAGG Smudge-Free Screen Protector"/>
    <n v="89.95"/>
    <n v="5"/>
    <n v="43.18"/>
  </r>
  <r>
    <d v="2017-07-31T00:00:00"/>
    <x v="3"/>
    <x v="6"/>
    <x v="400"/>
    <x v="2"/>
    <x v="0"/>
    <x v="0"/>
    <s v="Xerox 1991"/>
    <n v="54.82"/>
    <n v="3"/>
    <n v="17.82"/>
  </r>
  <r>
    <d v="2017-07-31T00:00:00"/>
    <x v="3"/>
    <x v="6"/>
    <x v="469"/>
    <x v="16"/>
    <x v="2"/>
    <x v="9"/>
    <s v="TRENDnet 56K USB 2.0 Phone, Internet and Fax Modem"/>
    <n v="41.42"/>
    <n v="2"/>
    <n v="8.2799999999999994"/>
  </r>
  <r>
    <d v="2017-07-31T00:00:00"/>
    <x v="3"/>
    <x v="6"/>
    <x v="682"/>
    <x v="1"/>
    <x v="2"/>
    <x v="6"/>
    <s v="Motorola L804"/>
    <n v="36.79"/>
    <n v="1"/>
    <n v="4.1399999999999997"/>
  </r>
  <r>
    <d v="2017-07-31T00:00:00"/>
    <x v="3"/>
    <x v="6"/>
    <x v="574"/>
    <x v="3"/>
    <x v="0"/>
    <x v="2"/>
    <s v="Eldon Portable Mobile Manager"/>
    <n v="56.56"/>
    <n v="2"/>
    <n v="15.27"/>
  </r>
  <r>
    <d v="2017-07-31T00:00:00"/>
    <x v="3"/>
    <x v="6"/>
    <x v="574"/>
    <x v="3"/>
    <x v="1"/>
    <x v="8"/>
    <s v="Master Big Foot Doorstop, Beige"/>
    <n v="36.96"/>
    <n v="7"/>
    <n v="11.46"/>
  </r>
  <r>
    <d v="2017-07-31T00:00:00"/>
    <x v="3"/>
    <x v="6"/>
    <x v="465"/>
    <x v="21"/>
    <x v="0"/>
    <x v="3"/>
    <s v="Acco 3-Hole Punch"/>
    <n v="17.52"/>
    <n v="4"/>
    <n v="8.41"/>
  </r>
  <r>
    <d v="2017-07-31T00:00:00"/>
    <x v="3"/>
    <x v="6"/>
    <x v="465"/>
    <x v="21"/>
    <x v="0"/>
    <x v="12"/>
    <s v="3M Office Air Cleaner"/>
    <n v="155.88"/>
    <n v="6"/>
    <n v="54.56"/>
  </r>
  <r>
    <d v="2017-07-31T00:00:00"/>
    <x v="3"/>
    <x v="6"/>
    <x v="193"/>
    <x v="2"/>
    <x v="2"/>
    <x v="6"/>
    <s v="Polycom SoundPoint Pro SE-225 Corded phone"/>
    <n v="285.58"/>
    <n v="4"/>
    <n v="-57.12"/>
  </r>
  <r>
    <d v="2017-07-31T00:00:00"/>
    <x v="3"/>
    <x v="6"/>
    <x v="162"/>
    <x v="7"/>
    <x v="0"/>
    <x v="0"/>
    <s v="Avery Personal Creations Heavyweight Cards"/>
    <n v="11.54"/>
    <n v="1"/>
    <n v="5.54"/>
  </r>
  <r>
    <d v="2017-07-31T00:00:00"/>
    <x v="3"/>
    <x v="6"/>
    <x v="162"/>
    <x v="7"/>
    <x v="0"/>
    <x v="3"/>
    <s v="Fellowes PB200 Plastic Comb Binding Machine"/>
    <n v="849.95"/>
    <n v="5"/>
    <n v="390.98"/>
  </r>
  <r>
    <d v="2017-07-31T00:00:00"/>
    <x v="3"/>
    <x v="6"/>
    <x v="162"/>
    <x v="7"/>
    <x v="0"/>
    <x v="3"/>
    <s v="Black Avery Memo-Size 3-Ring Binder, 5 1/2&quot; x 8 1/2&quot;"/>
    <n v="11.01"/>
    <n v="3"/>
    <n v="5.39"/>
  </r>
  <r>
    <d v="2017-08-01T00:00:00"/>
    <x v="3"/>
    <x v="7"/>
    <x v="372"/>
    <x v="1"/>
    <x v="2"/>
    <x v="6"/>
    <s v="JBL Micro Wireless Portable Bluetooth Speaker"/>
    <n v="95.98"/>
    <n v="2"/>
    <s v="6"/>
  </r>
  <r>
    <d v="2017-08-01T00:00:00"/>
    <x v="3"/>
    <x v="7"/>
    <x v="420"/>
    <x v="25"/>
    <x v="2"/>
    <x v="6"/>
    <s v="Nortel Networks T7316 E Nt8 B27"/>
    <n v="271.95999999999998"/>
    <n v="5"/>
    <s v="17"/>
  </r>
  <r>
    <d v="2017-08-01T00:00:00"/>
    <x v="3"/>
    <x v="7"/>
    <x v="322"/>
    <x v="0"/>
    <x v="2"/>
    <x v="15"/>
    <s v="Bady BDG101FRU Card Printer"/>
    <n v="1439.98"/>
    <n v="3"/>
    <s v="-264"/>
  </r>
  <r>
    <d v="2017-08-01T00:00:00"/>
    <x v="3"/>
    <x v="7"/>
    <x v="322"/>
    <x v="0"/>
    <x v="0"/>
    <x v="0"/>
    <s v="Xerox 1998"/>
    <n v="36.29"/>
    <n v="7"/>
    <n v="12.7"/>
  </r>
  <r>
    <d v="2017-08-01T00:00:00"/>
    <x v="3"/>
    <x v="7"/>
    <x v="252"/>
    <x v="3"/>
    <x v="0"/>
    <x v="3"/>
    <s v="GBC Prestige Therm-A-Bind Covers"/>
    <n v="54.9"/>
    <n v="2"/>
    <n v="18.53"/>
  </r>
  <r>
    <d v="2017-08-01T00:00:00"/>
    <x v="3"/>
    <x v="7"/>
    <x v="699"/>
    <x v="3"/>
    <x v="0"/>
    <x v="2"/>
    <s v="Fellowes Mobile File Cart, Black"/>
    <n v="186.54"/>
    <n v="3"/>
    <n v="50.37"/>
  </r>
  <r>
    <d v="2017-08-03T00:00:00"/>
    <x v="3"/>
    <x v="7"/>
    <x v="693"/>
    <x v="1"/>
    <x v="1"/>
    <x v="11"/>
    <s v="O'Sullivan Elevations Bookcase, Cherry Finish"/>
    <n v="183.37"/>
    <n v="2"/>
    <n v="-36.67"/>
  </r>
  <r>
    <d v="2017-08-03T00:00:00"/>
    <x v="3"/>
    <x v="7"/>
    <x v="664"/>
    <x v="3"/>
    <x v="0"/>
    <x v="1"/>
    <s v="Avery 473"/>
    <n v="51.75"/>
    <n v="5"/>
    <n v="24.84"/>
  </r>
  <r>
    <d v="2017-08-03T00:00:00"/>
    <x v="3"/>
    <x v="7"/>
    <x v="664"/>
    <x v="3"/>
    <x v="1"/>
    <x v="8"/>
    <s v="Deflect-o EconoMat Studded, No Bevel Mat for Low Pile Carpeting"/>
    <n v="123.96"/>
    <n v="3"/>
    <n v="11.16"/>
  </r>
  <r>
    <d v="2017-08-03T00:00:00"/>
    <x v="3"/>
    <x v="7"/>
    <x v="208"/>
    <x v="3"/>
    <x v="0"/>
    <x v="2"/>
    <s v="Fellowes Bases and Tops For Staxonsteel/High-Stak Systems"/>
    <n v="99.87"/>
    <n v="3"/>
    <n v="23.97"/>
  </r>
  <r>
    <d v="2017-08-03T00:00:00"/>
    <x v="3"/>
    <x v="7"/>
    <x v="579"/>
    <x v="1"/>
    <x v="2"/>
    <x v="9"/>
    <s v="Kensington K72356US Mouse-in-a-Box USB Desktop Mouse"/>
    <n v="39.82"/>
    <n v="3"/>
    <n v="7.47"/>
  </r>
  <r>
    <d v="2017-08-03T00:00:00"/>
    <x v="3"/>
    <x v="7"/>
    <x v="759"/>
    <x v="22"/>
    <x v="0"/>
    <x v="2"/>
    <s v="Letter/Legal File Tote with Clear Snap-On Lid, Black Granite"/>
    <n v="16.059999999999999"/>
    <n v="1"/>
    <n v="4.18"/>
  </r>
  <r>
    <d v="2017-08-03T00:00:00"/>
    <x v="3"/>
    <x v="7"/>
    <x v="764"/>
    <x v="10"/>
    <x v="0"/>
    <x v="1"/>
    <s v="Avery 476"/>
    <n v="16.52"/>
    <n v="5"/>
    <n v="5.37"/>
  </r>
  <r>
    <d v="2017-08-04T00:00:00"/>
    <x v="3"/>
    <x v="7"/>
    <x v="312"/>
    <x v="26"/>
    <x v="0"/>
    <x v="0"/>
    <s v="Hammermill CopyPlus Copy Paper (20Lb. and 84 Bright)"/>
    <n v="7.97"/>
    <n v="2"/>
    <n v="2.89"/>
  </r>
  <r>
    <d v="2017-08-04T00:00:00"/>
    <x v="3"/>
    <x v="7"/>
    <x v="312"/>
    <x v="26"/>
    <x v="0"/>
    <x v="10"/>
    <s v="Manila Recycled Extra-Heavyweight Clasp Envelopes, 6&quot; x 9&quot;"/>
    <n v="8.7799999999999994"/>
    <n v="1"/>
    <n v="3.18"/>
  </r>
  <r>
    <d v="2017-08-04T00:00:00"/>
    <x v="3"/>
    <x v="7"/>
    <x v="312"/>
    <x v="0"/>
    <x v="0"/>
    <x v="3"/>
    <s v="Avery Durable Poly Binders"/>
    <n v="3.32"/>
    <n v="3"/>
    <n v="-5.64"/>
  </r>
  <r>
    <d v="2017-08-05T00:00:00"/>
    <x v="3"/>
    <x v="7"/>
    <x v="203"/>
    <x v="5"/>
    <x v="0"/>
    <x v="0"/>
    <s v="Adams Phone Message Book, 200 Message Capacity, 8 1/16 x 11"/>
    <n v="13.76"/>
    <n v="2"/>
    <n v="6.33"/>
  </r>
  <r>
    <d v="2017-08-05T00:00:00"/>
    <x v="3"/>
    <x v="7"/>
    <x v="327"/>
    <x v="0"/>
    <x v="0"/>
    <x v="2"/>
    <s v="Tennsco Lockers, Sand"/>
    <n v="151.06"/>
    <n v="9"/>
    <n v="7.55"/>
  </r>
  <r>
    <d v="2017-08-05T00:00:00"/>
    <x v="3"/>
    <x v="7"/>
    <x v="99"/>
    <x v="18"/>
    <x v="0"/>
    <x v="3"/>
    <s v="Premium Transparent Presentation Covers by GBC"/>
    <n v="125.88"/>
    <n v="6"/>
    <n v="60.42"/>
  </r>
  <r>
    <d v="2017-08-05T00:00:00"/>
    <x v="3"/>
    <x v="7"/>
    <x v="99"/>
    <x v="18"/>
    <x v="2"/>
    <x v="9"/>
    <s v="Logitech MX Performance Wireless Mouse"/>
    <n v="79.78"/>
    <n v="2"/>
    <n v="29.52"/>
  </r>
  <r>
    <d v="2017-08-05T00:00:00"/>
    <x v="3"/>
    <x v="7"/>
    <x v="99"/>
    <x v="18"/>
    <x v="0"/>
    <x v="1"/>
    <s v="Avery 475"/>
    <n v="133.19999999999999"/>
    <n v="9"/>
    <n v="66.599999999999994"/>
  </r>
  <r>
    <d v="2017-08-06T00:00:00"/>
    <x v="3"/>
    <x v="7"/>
    <x v="9"/>
    <x v="8"/>
    <x v="1"/>
    <x v="11"/>
    <s v="O'Sullivan 2-Shelf Heavy-Duty Bookcases"/>
    <n v="145.74"/>
    <n v="3"/>
    <n v="23.32"/>
  </r>
  <r>
    <d v="2017-08-06T00:00:00"/>
    <x v="3"/>
    <x v="7"/>
    <x v="9"/>
    <x v="8"/>
    <x v="1"/>
    <x v="8"/>
    <s v="Longer-Life Soft White Bulbs"/>
    <n v="15.4"/>
    <n v="5"/>
    <n v="7.39"/>
  </r>
  <r>
    <d v="2017-08-06T00:00:00"/>
    <x v="3"/>
    <x v="7"/>
    <x v="735"/>
    <x v="0"/>
    <x v="0"/>
    <x v="0"/>
    <s v="14-7/8 x 11 Blue Bar Computer Printout Paper"/>
    <n v="115.3"/>
    <n v="3"/>
    <n v="40.35"/>
  </r>
  <r>
    <d v="2017-08-06T00:00:00"/>
    <x v="3"/>
    <x v="7"/>
    <x v="146"/>
    <x v="38"/>
    <x v="2"/>
    <x v="6"/>
    <s v="Ativa D5772 2-Line 5.8GHz Digital Expandable Corded/Cordless Phone System with Answering &amp; Caller ID/Call Waiting, Black/Silver"/>
    <n v="824.95"/>
    <n v="5"/>
    <n v="247.49"/>
  </r>
  <r>
    <d v="2017-08-06T00:00:00"/>
    <x v="3"/>
    <x v="7"/>
    <x v="146"/>
    <x v="38"/>
    <x v="0"/>
    <x v="1"/>
    <s v="Avery 481"/>
    <n v="24.64"/>
    <n v="8"/>
    <n v="11.83"/>
  </r>
  <r>
    <d v="2017-08-06T00:00:00"/>
    <x v="3"/>
    <x v="7"/>
    <x v="146"/>
    <x v="38"/>
    <x v="0"/>
    <x v="4"/>
    <s v="Hunt PowerHouse Electric Pencil Sharpener, Blue"/>
    <n v="227.88"/>
    <n v="6"/>
    <n v="68.36"/>
  </r>
  <r>
    <d v="2017-08-06T00:00:00"/>
    <x v="3"/>
    <x v="7"/>
    <x v="489"/>
    <x v="20"/>
    <x v="0"/>
    <x v="14"/>
    <s v="Acme 10&quot; Easy Grip Assistive Scissors"/>
    <n v="70.12"/>
    <n v="4"/>
    <n v="21.04"/>
  </r>
  <r>
    <d v="2017-08-07T00:00:00"/>
    <x v="3"/>
    <x v="7"/>
    <x v="667"/>
    <x v="25"/>
    <x v="2"/>
    <x v="9"/>
    <s v="Logitech G700s Rechargeable Gaming Mouse"/>
    <n v="79.989999999999995"/>
    <n v="1"/>
    <s v="22"/>
  </r>
  <r>
    <d v="2017-08-07T00:00:00"/>
    <x v="3"/>
    <x v="7"/>
    <x v="677"/>
    <x v="20"/>
    <x v="0"/>
    <x v="4"/>
    <s v="Quartet Omega Colored Chalk, 12/Pack"/>
    <n v="11.68"/>
    <n v="2"/>
    <n v="5.49"/>
  </r>
  <r>
    <d v="2017-08-07T00:00:00"/>
    <x v="3"/>
    <x v="7"/>
    <x v="677"/>
    <x v="20"/>
    <x v="0"/>
    <x v="4"/>
    <s v="Staples in misc. colors"/>
    <n v="104.8"/>
    <n v="10"/>
    <n v="26.2"/>
  </r>
  <r>
    <d v="2017-08-07T00:00:00"/>
    <x v="3"/>
    <x v="7"/>
    <x v="144"/>
    <x v="3"/>
    <x v="2"/>
    <x v="6"/>
    <s v="GE DSL Phone Line Filter"/>
    <n v="159.96"/>
    <n v="5"/>
    <s v="18"/>
  </r>
  <r>
    <d v="2017-08-07T00:00:00"/>
    <x v="3"/>
    <x v="7"/>
    <x v="144"/>
    <x v="3"/>
    <x v="0"/>
    <x v="3"/>
    <s v="Avery Printable Repositionable Plastic Tabs"/>
    <n v="13.76"/>
    <n v="2"/>
    <n v="4.6399999999999997"/>
  </r>
  <r>
    <d v="2017-08-07T00:00:00"/>
    <x v="3"/>
    <x v="7"/>
    <x v="204"/>
    <x v="28"/>
    <x v="2"/>
    <x v="9"/>
    <s v="Memorex Micro Travel Drive 16 GB"/>
    <n v="63.96"/>
    <n v="4"/>
    <n v="19.829999999999998"/>
  </r>
  <r>
    <d v="2017-08-07T00:00:00"/>
    <x v="3"/>
    <x v="7"/>
    <x v="550"/>
    <x v="3"/>
    <x v="0"/>
    <x v="0"/>
    <s v="Xerox 1891"/>
    <n v="244.55"/>
    <n v="5"/>
    <n v="114.94"/>
  </r>
  <r>
    <d v="2017-08-07T00:00:00"/>
    <x v="3"/>
    <x v="7"/>
    <x v="74"/>
    <x v="0"/>
    <x v="2"/>
    <x v="9"/>
    <s v="Logitech K350 2.4Ghz Wireless Keyboard"/>
    <n v="119.45"/>
    <n v="3"/>
    <n v="-13.44"/>
  </r>
  <r>
    <d v="2017-08-07T00:00:00"/>
    <x v="3"/>
    <x v="7"/>
    <x v="74"/>
    <x v="0"/>
    <x v="0"/>
    <x v="2"/>
    <s v="Safco Industrial Shelving"/>
    <n v="118.16"/>
    <n v="2"/>
    <n v="-25.11"/>
  </r>
  <r>
    <d v="2017-08-07T00:00:00"/>
    <x v="3"/>
    <x v="7"/>
    <x v="506"/>
    <x v="3"/>
    <x v="2"/>
    <x v="6"/>
    <s v="Polycom VoiceStation 500 Conference phone"/>
    <n v="707.88"/>
    <n v="3"/>
    <n v="44.24"/>
  </r>
  <r>
    <d v="2017-08-07T00:00:00"/>
    <x v="3"/>
    <x v="7"/>
    <x v="506"/>
    <x v="3"/>
    <x v="0"/>
    <x v="3"/>
    <s v="Cardinal Holdit Business Card Pockets"/>
    <n v="11.95"/>
    <n v="3"/>
    <n v="4.18"/>
  </r>
  <r>
    <d v="2017-08-07T00:00:00"/>
    <x v="3"/>
    <x v="7"/>
    <x v="506"/>
    <x v="3"/>
    <x v="0"/>
    <x v="3"/>
    <s v="Mead 1st Gear 2&quot; Zipper Binder, Asst. Colors"/>
    <n v="31.13"/>
    <n v="3"/>
    <n v="11.67"/>
  </r>
  <r>
    <d v="2017-08-07T00:00:00"/>
    <x v="3"/>
    <x v="7"/>
    <x v="506"/>
    <x v="3"/>
    <x v="2"/>
    <x v="9"/>
    <s v="Sony Micro Vault Click 4 GB USB 2.0 Flash Drive"/>
    <n v="55.76"/>
    <n v="4"/>
    <n v="7.81"/>
  </r>
  <r>
    <d v="2017-08-07T00:00:00"/>
    <x v="3"/>
    <x v="7"/>
    <x v="506"/>
    <x v="3"/>
    <x v="0"/>
    <x v="0"/>
    <s v="Xerox 1881"/>
    <n v="24.56"/>
    <n v="2"/>
    <n v="11.54"/>
  </r>
  <r>
    <d v="2017-08-07T00:00:00"/>
    <x v="3"/>
    <x v="7"/>
    <x v="506"/>
    <x v="3"/>
    <x v="1"/>
    <x v="8"/>
    <s v="Howard Miller 13-3/4&quot; Diameter Brushed Chrome Round Wall Clock"/>
    <n v="51.75"/>
    <n v="1"/>
    <n v="15.53"/>
  </r>
  <r>
    <d v="2017-08-07T00:00:00"/>
    <x v="3"/>
    <x v="7"/>
    <x v="506"/>
    <x v="3"/>
    <x v="1"/>
    <x v="5"/>
    <s v="Global Enterprise Series Seating Low-Back Swivel/Tilt Chairs"/>
    <n v="207.18"/>
    <n v="1"/>
    <n v="25.9"/>
  </r>
  <r>
    <d v="2017-08-07T00:00:00"/>
    <x v="3"/>
    <x v="7"/>
    <x v="506"/>
    <x v="3"/>
    <x v="0"/>
    <x v="12"/>
    <s v="3.6 Cubic Foot Counter Height Office Refrigerator"/>
    <n v="1473.1"/>
    <n v="5"/>
    <n v="412.47"/>
  </r>
  <r>
    <d v="2017-08-10T00:00:00"/>
    <x v="3"/>
    <x v="7"/>
    <x v="325"/>
    <x v="18"/>
    <x v="0"/>
    <x v="10"/>
    <s v="Staple envelope"/>
    <n v="70.08"/>
    <n v="6"/>
    <n v="35.04"/>
  </r>
  <r>
    <d v="2017-08-10T00:00:00"/>
    <x v="3"/>
    <x v="7"/>
    <x v="325"/>
    <x v="18"/>
    <x v="1"/>
    <x v="8"/>
    <s v="Tenex Traditional Chairmats for Medium Pile Carpet, Standard Lip, 36&quot; x 48&quot;"/>
    <n v="121.3"/>
    <n v="2"/>
    <n v="25.47"/>
  </r>
  <r>
    <d v="2017-08-10T00:00:00"/>
    <x v="3"/>
    <x v="7"/>
    <x v="325"/>
    <x v="18"/>
    <x v="2"/>
    <x v="6"/>
    <s v="Aastra 57i VoIP phone"/>
    <n v="1454.49"/>
    <n v="9"/>
    <n v="378.17"/>
  </r>
  <r>
    <d v="2017-08-10T00:00:00"/>
    <x v="3"/>
    <x v="7"/>
    <x v="571"/>
    <x v="18"/>
    <x v="0"/>
    <x v="0"/>
    <s v="Xerox 1906"/>
    <n v="177.2"/>
    <n v="5"/>
    <n v="83.28"/>
  </r>
  <r>
    <d v="2017-08-11T00:00:00"/>
    <x v="3"/>
    <x v="7"/>
    <x v="472"/>
    <x v="0"/>
    <x v="0"/>
    <x v="0"/>
    <s v="Wirebound Message Books, Four 2 3/4&quot; x 5&quot; Forms per Page, 600 Sets per Book"/>
    <n v="29.66"/>
    <n v="4"/>
    <n v="10.01"/>
  </r>
  <r>
    <d v="2017-08-11T00:00:00"/>
    <x v="3"/>
    <x v="7"/>
    <x v="472"/>
    <x v="0"/>
    <x v="0"/>
    <x v="4"/>
    <s v="BIC Brite Liner Grip Highlighters"/>
    <n v="9.18"/>
    <n v="7"/>
    <n v="2.87"/>
  </r>
  <r>
    <d v="2017-08-11T00:00:00"/>
    <x v="3"/>
    <x v="7"/>
    <x v="472"/>
    <x v="0"/>
    <x v="2"/>
    <x v="6"/>
    <s v="Pyle PMP37LED"/>
    <n v="153.58000000000001"/>
    <n v="2"/>
    <n v="13.44"/>
  </r>
  <r>
    <d v="2017-08-11T00:00:00"/>
    <x v="3"/>
    <x v="7"/>
    <x v="472"/>
    <x v="0"/>
    <x v="0"/>
    <x v="3"/>
    <s v="Fellowes Twister Kit, Gray/Clear, 3/pkg"/>
    <n v="12.86"/>
    <n v="8"/>
    <n v="-22.51"/>
  </r>
  <r>
    <d v="2017-08-11T00:00:00"/>
    <x v="3"/>
    <x v="7"/>
    <x v="108"/>
    <x v="8"/>
    <x v="0"/>
    <x v="3"/>
    <s v="Satellite Sectional Post Binders"/>
    <n v="477.51"/>
    <n v="11"/>
    <n v="219.65"/>
  </r>
  <r>
    <d v="2017-08-11T00:00:00"/>
    <x v="3"/>
    <x v="7"/>
    <x v="694"/>
    <x v="20"/>
    <x v="0"/>
    <x v="0"/>
    <s v="Xerox 226"/>
    <n v="25.92"/>
    <n v="4"/>
    <n v="12.44"/>
  </r>
  <r>
    <d v="2017-08-12T00:00:00"/>
    <x v="3"/>
    <x v="7"/>
    <x v="356"/>
    <x v="16"/>
    <x v="0"/>
    <x v="0"/>
    <s v="Xerox 2000"/>
    <n v="20.74"/>
    <n v="4"/>
    <n v="7.26"/>
  </r>
  <r>
    <d v="2017-08-12T00:00:00"/>
    <x v="3"/>
    <x v="7"/>
    <x v="176"/>
    <x v="3"/>
    <x v="0"/>
    <x v="12"/>
    <s v="Avanti 4.4 Cu. Ft. Refrigerator"/>
    <n v="542.94000000000005"/>
    <n v="3"/>
    <n v="152.02000000000001"/>
  </r>
  <r>
    <d v="2017-08-12T00:00:00"/>
    <x v="3"/>
    <x v="7"/>
    <x v="176"/>
    <x v="3"/>
    <x v="1"/>
    <x v="8"/>
    <s v="DAX Wood Document Frame"/>
    <n v="54.92"/>
    <n v="4"/>
    <n v="19.77"/>
  </r>
  <r>
    <d v="2017-08-12T00:00:00"/>
    <x v="3"/>
    <x v="7"/>
    <x v="653"/>
    <x v="36"/>
    <x v="0"/>
    <x v="4"/>
    <s v="Newell 312"/>
    <n v="17.52"/>
    <n v="3"/>
    <n v="5.26"/>
  </r>
  <r>
    <d v="2017-08-12T00:00:00"/>
    <x v="3"/>
    <x v="7"/>
    <x v="653"/>
    <x v="36"/>
    <x v="1"/>
    <x v="5"/>
    <s v="Hon 4700 Series Mobuis Mid-Back Task Chairs with Adjustable Arms"/>
    <n v="1779.9"/>
    <n v="5"/>
    <n v="373.78"/>
  </r>
  <r>
    <d v="2017-08-12T00:00:00"/>
    <x v="3"/>
    <x v="7"/>
    <x v="653"/>
    <x v="36"/>
    <x v="0"/>
    <x v="4"/>
    <s v="Boston 1645 Deluxe Heavier-Duty Electric Pencil Sharpener"/>
    <n v="219.9"/>
    <n v="5"/>
    <n v="59.37"/>
  </r>
  <r>
    <d v="2017-08-12T00:00:00"/>
    <x v="3"/>
    <x v="7"/>
    <x v="613"/>
    <x v="22"/>
    <x v="2"/>
    <x v="16"/>
    <s v="Hewlett Packard 310 Color Digital Copier"/>
    <n v="299.99"/>
    <n v="1"/>
    <s v="90"/>
  </r>
  <r>
    <d v="2017-08-12T00:00:00"/>
    <x v="3"/>
    <x v="7"/>
    <x v="613"/>
    <x v="22"/>
    <x v="0"/>
    <x v="0"/>
    <s v="Xerox 1937"/>
    <n v="192.16"/>
    <n v="4"/>
    <n v="92.24"/>
  </r>
  <r>
    <d v="2017-08-12T00:00:00"/>
    <x v="3"/>
    <x v="7"/>
    <x v="613"/>
    <x v="22"/>
    <x v="2"/>
    <x v="6"/>
    <s v="Grandstream GXP1160 VoIP phone"/>
    <n v="242.62"/>
    <n v="8"/>
    <n v="27.3"/>
  </r>
  <r>
    <d v="2017-08-12T00:00:00"/>
    <x v="3"/>
    <x v="7"/>
    <x v="613"/>
    <x v="22"/>
    <x v="0"/>
    <x v="2"/>
    <s v="Personal File Boxes with Fold-Down Carry Handle"/>
    <n v="46.74"/>
    <n v="3"/>
    <n v="11.69"/>
  </r>
  <r>
    <d v="2017-08-12T00:00:00"/>
    <x v="3"/>
    <x v="7"/>
    <x v="613"/>
    <x v="22"/>
    <x v="2"/>
    <x v="9"/>
    <s v="Perixx PERIBOARD-512B, Ergonomic Split Keyboard"/>
    <n v="174.95"/>
    <n v="5"/>
    <n v="12.25"/>
  </r>
  <r>
    <d v="2017-08-12T00:00:00"/>
    <x v="3"/>
    <x v="7"/>
    <x v="613"/>
    <x v="22"/>
    <x v="0"/>
    <x v="3"/>
    <s v="Avery Legal 4-Ring Binder"/>
    <n v="100.7"/>
    <n v="6"/>
    <n v="37.76"/>
  </r>
  <r>
    <d v="2017-08-13T00:00:00"/>
    <x v="3"/>
    <x v="7"/>
    <x v="144"/>
    <x v="3"/>
    <x v="0"/>
    <x v="2"/>
    <s v="Sterilite Officeware Hinged File Box"/>
    <n v="31.44"/>
    <n v="3"/>
    <n v="8.49"/>
  </r>
  <r>
    <d v="2017-08-13T00:00:00"/>
    <x v="3"/>
    <x v="7"/>
    <x v="144"/>
    <x v="3"/>
    <x v="0"/>
    <x v="12"/>
    <s v="Staple holder"/>
    <n v="83.79"/>
    <n v="7"/>
    <n v="22.62"/>
  </r>
  <r>
    <d v="2017-08-13T00:00:00"/>
    <x v="3"/>
    <x v="7"/>
    <x v="144"/>
    <x v="3"/>
    <x v="0"/>
    <x v="4"/>
    <s v="Newell 345"/>
    <n v="59.52"/>
    <n v="3"/>
    <n v="15.48"/>
  </r>
  <r>
    <d v="2017-08-13T00:00:00"/>
    <x v="3"/>
    <x v="7"/>
    <x v="144"/>
    <x v="3"/>
    <x v="0"/>
    <x v="14"/>
    <s v="Staple remover"/>
    <n v="31.92"/>
    <n v="4"/>
    <n v="9.26"/>
  </r>
  <r>
    <d v="2017-08-13T00:00:00"/>
    <x v="3"/>
    <x v="7"/>
    <x v="435"/>
    <x v="2"/>
    <x v="0"/>
    <x v="1"/>
    <s v="Avery 486"/>
    <n v="17.54"/>
    <n v="3"/>
    <n v="5.92"/>
  </r>
  <r>
    <d v="2017-08-13T00:00:00"/>
    <x v="3"/>
    <x v="7"/>
    <x v="521"/>
    <x v="3"/>
    <x v="0"/>
    <x v="3"/>
    <s v="GBC Prepunched Paper, 19-Hole, for Binding Systems, 24-lb"/>
    <n v="36.020000000000003"/>
    <n v="3"/>
    <n v="11.71"/>
  </r>
  <r>
    <d v="2017-08-13T00:00:00"/>
    <x v="3"/>
    <x v="7"/>
    <x v="284"/>
    <x v="15"/>
    <x v="0"/>
    <x v="12"/>
    <s v="Belkin Premiere Surge Master II 8-outlet surge protector"/>
    <n v="272.05"/>
    <n v="7"/>
    <n v="30.61"/>
  </r>
  <r>
    <d v="2017-08-13T00:00:00"/>
    <x v="3"/>
    <x v="7"/>
    <x v="284"/>
    <x v="15"/>
    <x v="0"/>
    <x v="3"/>
    <s v="GBC DocuBind TL300 Electric Binding System"/>
    <n v="1614.58"/>
    <n v="6"/>
    <n v="-1237.8499999999999"/>
  </r>
  <r>
    <d v="2017-08-13T00:00:00"/>
    <x v="3"/>
    <x v="7"/>
    <x v="284"/>
    <x v="15"/>
    <x v="0"/>
    <x v="7"/>
    <s v="Staples"/>
    <n v="24.32"/>
    <n v="5"/>
    <n v="9.1199999999999992"/>
  </r>
  <r>
    <d v="2017-08-13T00:00:00"/>
    <x v="3"/>
    <x v="7"/>
    <x v="284"/>
    <x v="15"/>
    <x v="2"/>
    <x v="9"/>
    <s v="Maxell 4.7GB DVD-R 5/Pack"/>
    <n v="1.58"/>
    <n v="2"/>
    <n v="0.48"/>
  </r>
  <r>
    <d v="2017-08-13T00:00:00"/>
    <x v="3"/>
    <x v="7"/>
    <x v="284"/>
    <x v="15"/>
    <x v="1"/>
    <x v="8"/>
    <s v="Eldon Radial Chair Mat for Low to Medium Pile Carpets"/>
    <n v="31.98"/>
    <n v="1"/>
    <s v="0"/>
  </r>
  <r>
    <d v="2017-08-13T00:00:00"/>
    <x v="3"/>
    <x v="7"/>
    <x v="284"/>
    <x v="15"/>
    <x v="0"/>
    <x v="10"/>
    <s v="Colored Envelopes"/>
    <n v="14.76"/>
    <n v="5"/>
    <n v="4.8"/>
  </r>
  <r>
    <d v="2017-08-13T00:00:00"/>
    <x v="3"/>
    <x v="7"/>
    <x v="284"/>
    <x v="15"/>
    <x v="1"/>
    <x v="5"/>
    <s v="Hon Olson Stacker Chairs"/>
    <n v="423.65"/>
    <n v="2"/>
    <n v="47.66"/>
  </r>
  <r>
    <d v="2017-08-14T00:00:00"/>
    <x v="3"/>
    <x v="7"/>
    <x v="377"/>
    <x v="3"/>
    <x v="0"/>
    <x v="1"/>
    <s v="Avery File Folder Labels"/>
    <n v="5.76"/>
    <n v="2"/>
    <n v="2.82"/>
  </r>
  <r>
    <d v="2017-08-14T00:00:00"/>
    <x v="3"/>
    <x v="7"/>
    <x v="377"/>
    <x v="3"/>
    <x v="0"/>
    <x v="4"/>
    <s v="Newell 318"/>
    <n v="16.68"/>
    <n v="6"/>
    <n v="4.34"/>
  </r>
  <r>
    <d v="2017-08-14T00:00:00"/>
    <x v="3"/>
    <x v="7"/>
    <x v="744"/>
    <x v="3"/>
    <x v="1"/>
    <x v="13"/>
    <s v="Chromcraft Round Conference Tables"/>
    <n v="418.3"/>
    <n v="3"/>
    <n v="5.23"/>
  </r>
  <r>
    <d v="2017-08-15T00:00:00"/>
    <x v="3"/>
    <x v="7"/>
    <x v="229"/>
    <x v="23"/>
    <x v="0"/>
    <x v="12"/>
    <s v="Fellowes Premier Superior Surge Suppressor, 10-Outlet, With Phone and Remote"/>
    <n v="97.84"/>
    <n v="2"/>
    <n v="25.44"/>
  </r>
  <r>
    <d v="2017-08-15T00:00:00"/>
    <x v="3"/>
    <x v="7"/>
    <x v="729"/>
    <x v="2"/>
    <x v="0"/>
    <x v="2"/>
    <s v="Tennsco Single-Tier Lockers"/>
    <n v="1801.63"/>
    <n v="6"/>
    <n v="-337.81"/>
  </r>
  <r>
    <d v="2017-08-15T00:00:00"/>
    <x v="3"/>
    <x v="7"/>
    <x v="731"/>
    <x v="28"/>
    <x v="0"/>
    <x v="1"/>
    <s v="Avery 495"/>
    <n v="50.4"/>
    <n v="8"/>
    <n v="23.18"/>
  </r>
  <r>
    <d v="2017-08-16T00:00:00"/>
    <x v="3"/>
    <x v="7"/>
    <x v="605"/>
    <x v="15"/>
    <x v="0"/>
    <x v="3"/>
    <s v="Recycled Easel Ring Binders"/>
    <n v="13.43"/>
    <n v="3"/>
    <n v="-11.19"/>
  </r>
  <r>
    <d v="2017-08-16T00:00:00"/>
    <x v="3"/>
    <x v="7"/>
    <x v="605"/>
    <x v="15"/>
    <x v="0"/>
    <x v="2"/>
    <s v="Acco Perma 3000 Stacking Storage Drawers"/>
    <n v="67.14"/>
    <n v="4"/>
    <n v="-0.84"/>
  </r>
  <r>
    <d v="2017-08-17T00:00:00"/>
    <x v="3"/>
    <x v="7"/>
    <x v="150"/>
    <x v="20"/>
    <x v="0"/>
    <x v="3"/>
    <s v="GBC DocuBind TL200 Manual Binding Machine"/>
    <n v="895.92"/>
    <n v="5"/>
    <n v="302.37"/>
  </r>
  <r>
    <d v="2017-08-17T00:00:00"/>
    <x v="3"/>
    <x v="7"/>
    <x v="150"/>
    <x v="20"/>
    <x v="1"/>
    <x v="5"/>
    <s v="Global Commerce Series Low-Back Swivel/Tilt Chairs"/>
    <n v="462.56"/>
    <n v="2"/>
    <n v="97.65"/>
  </r>
  <r>
    <d v="2017-08-17T00:00:00"/>
    <x v="3"/>
    <x v="7"/>
    <x v="303"/>
    <x v="5"/>
    <x v="0"/>
    <x v="3"/>
    <s v="GBC Prestige Therm-A-Bind Covers"/>
    <n v="102.93"/>
    <n v="3"/>
    <n v="48.38"/>
  </r>
  <r>
    <d v="2017-08-17T00:00:00"/>
    <x v="3"/>
    <x v="7"/>
    <x v="303"/>
    <x v="5"/>
    <x v="2"/>
    <x v="9"/>
    <s v="Logitech Desktop MK120 Mouse and keyboard Combo"/>
    <n v="98.16"/>
    <n v="6"/>
    <n v="9.82"/>
  </r>
  <r>
    <d v="2017-08-17T00:00:00"/>
    <x v="3"/>
    <x v="7"/>
    <x v="341"/>
    <x v="0"/>
    <x v="0"/>
    <x v="14"/>
    <s v="Acco Side-Punched Conventional Columnar Pads"/>
    <n v="5.55"/>
    <n v="2"/>
    <n v="-1.04"/>
  </r>
  <r>
    <d v="2017-08-17T00:00:00"/>
    <x v="3"/>
    <x v="7"/>
    <x v="341"/>
    <x v="0"/>
    <x v="0"/>
    <x v="4"/>
    <s v="Avery Fluorescent Highlighter Four-Color Set"/>
    <n v="8.02"/>
    <n v="3"/>
    <s v="1"/>
  </r>
  <r>
    <d v="2017-08-17T00:00:00"/>
    <x v="3"/>
    <x v="7"/>
    <x v="341"/>
    <x v="0"/>
    <x v="1"/>
    <x v="5"/>
    <s v="SAFCO Optional Arm Kit for Workspace Cribbage Stacking Chair"/>
    <n v="74.59"/>
    <n v="4"/>
    <n v="-2.13"/>
  </r>
  <r>
    <d v="2017-08-17T00:00:00"/>
    <x v="3"/>
    <x v="7"/>
    <x v="341"/>
    <x v="0"/>
    <x v="1"/>
    <x v="8"/>
    <s v="36X48 HARDFLOOR CHAIRMAT"/>
    <n v="16.78"/>
    <n v="2"/>
    <n v="-22.24"/>
  </r>
  <r>
    <d v="2017-08-17T00:00:00"/>
    <x v="3"/>
    <x v="7"/>
    <x v="341"/>
    <x v="0"/>
    <x v="0"/>
    <x v="12"/>
    <s v="Belkin Premiere Surge Master II 8-outlet surge protector"/>
    <n v="38.86"/>
    <n v="4"/>
    <n v="-99.1"/>
  </r>
  <r>
    <d v="2017-08-17T00:00:00"/>
    <x v="3"/>
    <x v="7"/>
    <x v="717"/>
    <x v="2"/>
    <x v="1"/>
    <x v="5"/>
    <s v="HON 5400 Series Task Chairs for Big and Tall"/>
    <n v="4416.17"/>
    <n v="9"/>
    <n v="-630.88"/>
  </r>
  <r>
    <d v="2017-08-17T00:00:00"/>
    <x v="3"/>
    <x v="7"/>
    <x v="602"/>
    <x v="3"/>
    <x v="0"/>
    <x v="10"/>
    <s v="Staple envelope"/>
    <n v="23.36"/>
    <n v="2"/>
    <n v="11.68"/>
  </r>
  <r>
    <d v="2017-08-17T00:00:00"/>
    <x v="3"/>
    <x v="7"/>
    <x v="602"/>
    <x v="3"/>
    <x v="2"/>
    <x v="6"/>
    <s v="OtterBox Defender Series Case - Samsung Galaxy S4"/>
    <n v="71.98"/>
    <n v="3"/>
    <s v="9"/>
  </r>
  <r>
    <d v="2017-08-17T00:00:00"/>
    <x v="3"/>
    <x v="7"/>
    <x v="602"/>
    <x v="3"/>
    <x v="0"/>
    <x v="0"/>
    <s v="Xerox 1962"/>
    <n v="8.56"/>
    <n v="2"/>
    <n v="3.85"/>
  </r>
  <r>
    <d v="2017-08-17T00:00:00"/>
    <x v="3"/>
    <x v="7"/>
    <x v="602"/>
    <x v="3"/>
    <x v="0"/>
    <x v="3"/>
    <s v="Wilson Jones Clip &amp; Carry Folder Binder Tool for Ring Binders, Clear"/>
    <n v="13.92"/>
    <n v="3"/>
    <n v="4.87"/>
  </r>
  <r>
    <d v="2017-08-17T00:00:00"/>
    <x v="3"/>
    <x v="7"/>
    <x v="602"/>
    <x v="3"/>
    <x v="0"/>
    <x v="12"/>
    <s v="Sanyo 2.5 Cubic Foot Mid-Size Office Refrigerators"/>
    <n v="2518.29"/>
    <n v="9"/>
    <n v="654.76"/>
  </r>
  <r>
    <d v="2017-08-17T00:00:00"/>
    <x v="3"/>
    <x v="7"/>
    <x v="602"/>
    <x v="3"/>
    <x v="0"/>
    <x v="2"/>
    <s v="Standard Rollaway File with Lock"/>
    <n v="540.57000000000005"/>
    <n v="3"/>
    <n v="140.55000000000001"/>
  </r>
  <r>
    <d v="2017-08-17T00:00:00"/>
    <x v="3"/>
    <x v="7"/>
    <x v="602"/>
    <x v="3"/>
    <x v="0"/>
    <x v="3"/>
    <s v="GBC Recycled Grain Textured Covers"/>
    <n v="221.06"/>
    <n v="8"/>
    <n v="77.37"/>
  </r>
  <r>
    <d v="2017-08-18T00:00:00"/>
    <x v="3"/>
    <x v="7"/>
    <x v="537"/>
    <x v="20"/>
    <x v="1"/>
    <x v="8"/>
    <s v="DAX Metal Frame, Desktop, Stepped-Edge"/>
    <n v="40.479999999999997"/>
    <n v="2"/>
    <n v="15.79"/>
  </r>
  <r>
    <d v="2017-08-18T00:00:00"/>
    <x v="3"/>
    <x v="7"/>
    <x v="537"/>
    <x v="20"/>
    <x v="1"/>
    <x v="8"/>
    <s v="DAX Value U-Channel Document Frames, Easel Back"/>
    <n v="9.94"/>
    <n v="2"/>
    <n v="3.08"/>
  </r>
  <r>
    <d v="2017-08-18T00:00:00"/>
    <x v="3"/>
    <x v="7"/>
    <x v="537"/>
    <x v="20"/>
    <x v="0"/>
    <x v="3"/>
    <s v="Recycled Easel Ring Binders"/>
    <n v="107.42"/>
    <n v="9"/>
    <n v="33.57"/>
  </r>
  <r>
    <d v="2017-08-18T00:00:00"/>
    <x v="3"/>
    <x v="7"/>
    <x v="537"/>
    <x v="20"/>
    <x v="2"/>
    <x v="6"/>
    <s v="Grandstream GXP1160 VoIP phone"/>
    <n v="37.909999999999997"/>
    <n v="1"/>
    <n v="10.99"/>
  </r>
  <r>
    <d v="2017-08-18T00:00:00"/>
    <x v="3"/>
    <x v="7"/>
    <x v="537"/>
    <x v="20"/>
    <x v="1"/>
    <x v="8"/>
    <s v="Seth Thomas 14&quot; Putty-Colored Wall Clock"/>
    <n v="88.02"/>
    <n v="3"/>
    <n v="27.29"/>
  </r>
  <r>
    <d v="2017-08-18T00:00:00"/>
    <x v="3"/>
    <x v="7"/>
    <x v="277"/>
    <x v="0"/>
    <x v="0"/>
    <x v="2"/>
    <s v="Safco Steel Mobile File Cart"/>
    <n v="200.06"/>
    <n v="3"/>
    <n v="12.5"/>
  </r>
  <r>
    <d v="2017-08-18T00:00:00"/>
    <x v="3"/>
    <x v="7"/>
    <x v="277"/>
    <x v="0"/>
    <x v="0"/>
    <x v="3"/>
    <s v="Acco D-Ring Binder w/DublLock"/>
    <n v="21.38"/>
    <n v="5"/>
    <n v="-33.14"/>
  </r>
  <r>
    <d v="2017-08-18T00:00:00"/>
    <x v="3"/>
    <x v="7"/>
    <x v="277"/>
    <x v="0"/>
    <x v="0"/>
    <x v="3"/>
    <s v="Ibico Plastic and Wire Spiral Binding Combs"/>
    <n v="6.74"/>
    <n v="4"/>
    <n v="-11.46"/>
  </r>
  <r>
    <d v="2017-08-18T00:00:00"/>
    <x v="3"/>
    <x v="7"/>
    <x v="155"/>
    <x v="22"/>
    <x v="0"/>
    <x v="2"/>
    <s v="Fellowes Super Stor/Drawer Files"/>
    <n v="323.10000000000002"/>
    <n v="2"/>
    <n v="61.39"/>
  </r>
  <r>
    <d v="2017-08-18T00:00:00"/>
    <x v="3"/>
    <x v="7"/>
    <x v="698"/>
    <x v="22"/>
    <x v="2"/>
    <x v="9"/>
    <s v="Plantronics Savi W720 Multi-Device Wireless Headset System"/>
    <n v="843.9"/>
    <n v="2"/>
    <n v="371.32"/>
  </r>
  <r>
    <d v="2017-08-18T00:00:00"/>
    <x v="3"/>
    <x v="7"/>
    <x v="698"/>
    <x v="22"/>
    <x v="2"/>
    <x v="9"/>
    <s v="Imation Bio 8GB USB Flash Drive Imation Corp"/>
    <n v="1496.16"/>
    <n v="9"/>
    <n v="224.42"/>
  </r>
  <r>
    <d v="2017-08-18T00:00:00"/>
    <x v="3"/>
    <x v="7"/>
    <x v="598"/>
    <x v="22"/>
    <x v="0"/>
    <x v="3"/>
    <s v="Fellowes PB300 Plastic Comb Binding Machine"/>
    <n v="2793.53"/>
    <n v="9"/>
    <n v="942.82"/>
  </r>
  <r>
    <d v="2017-08-18T00:00:00"/>
    <x v="3"/>
    <x v="7"/>
    <x v="598"/>
    <x v="22"/>
    <x v="0"/>
    <x v="2"/>
    <s v="Letter Size Cart"/>
    <n v="1000.02"/>
    <n v="7"/>
    <n v="290.01"/>
  </r>
  <r>
    <d v="2017-08-18T00:00:00"/>
    <x v="3"/>
    <x v="7"/>
    <x v="598"/>
    <x v="22"/>
    <x v="1"/>
    <x v="8"/>
    <s v="Contract Clock, 14&quot;, Brown"/>
    <n v="65.94"/>
    <n v="3"/>
    <n v="22.42"/>
  </r>
  <r>
    <d v="2017-08-18T00:00:00"/>
    <x v="3"/>
    <x v="7"/>
    <x v="137"/>
    <x v="10"/>
    <x v="0"/>
    <x v="4"/>
    <s v="Newell 325"/>
    <n v="9.91"/>
    <n v="3"/>
    <n v="1.24"/>
  </r>
  <r>
    <d v="2017-08-18T00:00:00"/>
    <x v="3"/>
    <x v="7"/>
    <x v="74"/>
    <x v="10"/>
    <x v="0"/>
    <x v="3"/>
    <s v="GBC Personal VeloBind Strips"/>
    <n v="10.78"/>
    <n v="3"/>
    <n v="-7.91"/>
  </r>
  <r>
    <d v="2017-08-18T00:00:00"/>
    <x v="3"/>
    <x v="7"/>
    <x v="773"/>
    <x v="32"/>
    <x v="2"/>
    <x v="9"/>
    <s v="Verbatim 25 GB 6x Blu-ray Single Layer Recordable Disc, 10/Pack"/>
    <n v="23.18"/>
    <n v="2"/>
    <n v="7.65"/>
  </r>
  <r>
    <d v="2017-08-19T00:00:00"/>
    <x v="3"/>
    <x v="7"/>
    <x v="403"/>
    <x v="32"/>
    <x v="0"/>
    <x v="3"/>
    <s v="Fellowes PB300 Plastic Comb Binding Machine"/>
    <n v="387.99"/>
    <n v="1"/>
    <n v="182.36"/>
  </r>
  <r>
    <d v="2017-08-19T00:00:00"/>
    <x v="3"/>
    <x v="7"/>
    <x v="256"/>
    <x v="1"/>
    <x v="0"/>
    <x v="3"/>
    <s v="Binder Posts"/>
    <n v="2.2999999999999998"/>
    <n v="2"/>
    <n v="-3.9"/>
  </r>
  <r>
    <d v="2017-08-19T00:00:00"/>
    <x v="3"/>
    <x v="7"/>
    <x v="712"/>
    <x v="32"/>
    <x v="0"/>
    <x v="0"/>
    <s v="Xerox 200"/>
    <n v="19.440000000000001"/>
    <n v="3"/>
    <n v="9.33"/>
  </r>
  <r>
    <d v="2017-08-19T00:00:00"/>
    <x v="3"/>
    <x v="7"/>
    <x v="445"/>
    <x v="27"/>
    <x v="0"/>
    <x v="3"/>
    <s v="Wilson Jones Elliptical Ring 3 1/2&quot; Capacity Binders, 800 sheets"/>
    <n v="102.72"/>
    <n v="3"/>
    <n v="37.24"/>
  </r>
  <r>
    <d v="2017-08-20T00:00:00"/>
    <x v="3"/>
    <x v="7"/>
    <x v="344"/>
    <x v="3"/>
    <x v="0"/>
    <x v="3"/>
    <s v="GBC Recycled Regency Composition Covers"/>
    <n v="239.12"/>
    <n v="5"/>
    <n v="77.709999999999994"/>
  </r>
  <r>
    <d v="2017-08-20T00:00:00"/>
    <x v="3"/>
    <x v="7"/>
    <x v="654"/>
    <x v="32"/>
    <x v="0"/>
    <x v="2"/>
    <s v="Neat Ideas Personal Hanging Folder Files, Black"/>
    <n v="40.29"/>
    <n v="3"/>
    <n v="10.48"/>
  </r>
  <r>
    <d v="2017-08-20T00:00:00"/>
    <x v="3"/>
    <x v="7"/>
    <x v="382"/>
    <x v="3"/>
    <x v="0"/>
    <x v="14"/>
    <s v="Acme Kleencut Forged Steel Scissors"/>
    <n v="17.22"/>
    <n v="3"/>
    <n v="5.17"/>
  </r>
  <r>
    <d v="2017-08-20T00:00:00"/>
    <x v="3"/>
    <x v="7"/>
    <x v="382"/>
    <x v="3"/>
    <x v="0"/>
    <x v="2"/>
    <s v="Companion Letter/Legal File, Black"/>
    <n v="226.56"/>
    <n v="6"/>
    <n v="63.44"/>
  </r>
  <r>
    <d v="2017-08-20T00:00:00"/>
    <x v="3"/>
    <x v="7"/>
    <x v="382"/>
    <x v="3"/>
    <x v="2"/>
    <x v="6"/>
    <s v="Plantronics Encore H101 Dual Earpieces Headset"/>
    <n v="107.88"/>
    <n v="3"/>
    <n v="10.79"/>
  </r>
  <r>
    <d v="2017-08-20T00:00:00"/>
    <x v="3"/>
    <x v="7"/>
    <x v="73"/>
    <x v="3"/>
    <x v="0"/>
    <x v="0"/>
    <s v="Xerox 203"/>
    <n v="25.92"/>
    <n v="4"/>
    <n v="12.44"/>
  </r>
  <r>
    <d v="2017-08-20T00:00:00"/>
    <x v="3"/>
    <x v="7"/>
    <x v="722"/>
    <x v="25"/>
    <x v="2"/>
    <x v="6"/>
    <s v="Plantronics Encore H101 Dual Earpieces Headset"/>
    <n v="35.96"/>
    <n v="1"/>
    <n v="3.6"/>
  </r>
  <r>
    <d v="2017-08-21T00:00:00"/>
    <x v="3"/>
    <x v="7"/>
    <x v="40"/>
    <x v="29"/>
    <x v="1"/>
    <x v="5"/>
    <s v="Hon Multipurpose Stacking Arm Chairs"/>
    <n v="866.4"/>
    <n v="4"/>
    <n v="225.26"/>
  </r>
  <r>
    <d v="2017-08-21T00:00:00"/>
    <x v="3"/>
    <x v="7"/>
    <x v="217"/>
    <x v="28"/>
    <x v="0"/>
    <x v="7"/>
    <s v="Advantus Plastic Paper Clips"/>
    <s v="35"/>
    <n v="7"/>
    <n v="16.8"/>
  </r>
  <r>
    <d v="2017-08-21T00:00:00"/>
    <x v="3"/>
    <x v="7"/>
    <x v="217"/>
    <x v="28"/>
    <x v="0"/>
    <x v="14"/>
    <s v="Acme Forged Steel Scissors with Black Enamel Handles"/>
    <n v="37.24"/>
    <n v="4"/>
    <n v="10.8"/>
  </r>
  <r>
    <d v="2017-08-21T00:00:00"/>
    <x v="3"/>
    <x v="7"/>
    <x v="217"/>
    <x v="28"/>
    <x v="0"/>
    <x v="10"/>
    <s v="Security-Tint Envelopes"/>
    <n v="15.28"/>
    <n v="2"/>
    <n v="7.49"/>
  </r>
  <r>
    <d v="2017-08-21T00:00:00"/>
    <x v="3"/>
    <x v="7"/>
    <x v="378"/>
    <x v="3"/>
    <x v="0"/>
    <x v="4"/>
    <s v="Newell 336"/>
    <n v="17.12"/>
    <n v="4"/>
    <n v="4.96"/>
  </r>
  <r>
    <d v="2017-08-21T00:00:00"/>
    <x v="3"/>
    <x v="7"/>
    <x v="378"/>
    <x v="3"/>
    <x v="2"/>
    <x v="6"/>
    <s v="Cisco 8x8 Inc. 6753i IP Business Phone System"/>
    <n v="431.97"/>
    <n v="4"/>
    <n v="37.799999999999997"/>
  </r>
  <r>
    <d v="2017-08-21T00:00:00"/>
    <x v="3"/>
    <x v="7"/>
    <x v="378"/>
    <x v="3"/>
    <x v="1"/>
    <x v="8"/>
    <s v="Tenex Chairmats For Use with Hard Floors"/>
    <n v="129.91999999999999"/>
    <n v="4"/>
    <n v="10.39"/>
  </r>
  <r>
    <d v="2017-08-21T00:00:00"/>
    <x v="3"/>
    <x v="7"/>
    <x v="378"/>
    <x v="3"/>
    <x v="1"/>
    <x v="13"/>
    <s v="Chromcraft Rectangular Conference Tables"/>
    <n v="568.73"/>
    <n v="3"/>
    <n v="28.44"/>
  </r>
  <r>
    <d v="2017-08-21T00:00:00"/>
    <x v="3"/>
    <x v="7"/>
    <x v="378"/>
    <x v="3"/>
    <x v="0"/>
    <x v="3"/>
    <s v="Acco Flexible ACCOHIDE Square Ring Data Binder, Dark Blue, 11 1/2&quot; X 14&quot; 7/8&quot;"/>
    <n v="117.14"/>
    <n v="9"/>
    <n v="42.46"/>
  </r>
  <r>
    <d v="2017-08-21T00:00:00"/>
    <x v="3"/>
    <x v="7"/>
    <x v="378"/>
    <x v="3"/>
    <x v="0"/>
    <x v="12"/>
    <s v="Fellowes Command Center 5-outlet power strip"/>
    <n v="203.52"/>
    <n v="3"/>
    <n v="54.95"/>
  </r>
  <r>
    <d v="2017-08-21T00:00:00"/>
    <x v="3"/>
    <x v="7"/>
    <x v="378"/>
    <x v="3"/>
    <x v="0"/>
    <x v="1"/>
    <s v="Avery Address/Shipping Labels for Typewriters, 4&quot; x 2&quot;"/>
    <n v="51.75"/>
    <n v="5"/>
    <n v="24.84"/>
  </r>
  <r>
    <d v="2017-08-21T00:00:00"/>
    <x v="3"/>
    <x v="7"/>
    <x v="128"/>
    <x v="36"/>
    <x v="0"/>
    <x v="0"/>
    <s v="Xerox 1888"/>
    <n v="277.39999999999998"/>
    <n v="5"/>
    <n v="133.15"/>
  </r>
  <r>
    <d v="2017-08-21T00:00:00"/>
    <x v="3"/>
    <x v="7"/>
    <x v="128"/>
    <x v="36"/>
    <x v="1"/>
    <x v="8"/>
    <s v="DAX Executive Solid Wood Document Frame, Desktop or Hang, Mahogany, 5 x 7"/>
    <n v="25.16"/>
    <n v="2"/>
    <n v="8.5500000000000007"/>
  </r>
  <r>
    <d v="2017-08-21T00:00:00"/>
    <x v="3"/>
    <x v="7"/>
    <x v="128"/>
    <x v="36"/>
    <x v="1"/>
    <x v="8"/>
    <s v="Seth Thomas 12&quot; Clock w/ Goldtone Case"/>
    <n v="91.92"/>
    <n v="4"/>
    <n v="31.25"/>
  </r>
  <r>
    <d v="2017-08-21T00:00:00"/>
    <x v="3"/>
    <x v="7"/>
    <x v="729"/>
    <x v="12"/>
    <x v="0"/>
    <x v="0"/>
    <s v="Xerox 1941"/>
    <n v="83.88"/>
    <n v="1"/>
    <n v="29.36"/>
  </r>
  <r>
    <d v="2017-08-21T00:00:00"/>
    <x v="3"/>
    <x v="7"/>
    <x v="507"/>
    <x v="22"/>
    <x v="1"/>
    <x v="5"/>
    <s v="Padded Folding Chairs, Black, 4/Carton"/>
    <n v="388.7"/>
    <n v="6"/>
    <n v="38.869999999999997"/>
  </r>
  <r>
    <d v="2017-08-21T00:00:00"/>
    <x v="3"/>
    <x v="7"/>
    <x v="507"/>
    <x v="22"/>
    <x v="0"/>
    <x v="2"/>
    <s v="Fellowes Stor/Drawer Steel Plus Storage Drawers"/>
    <n v="572.58000000000004"/>
    <n v="6"/>
    <n v="34.35"/>
  </r>
  <r>
    <d v="2017-08-21T00:00:00"/>
    <x v="3"/>
    <x v="7"/>
    <x v="507"/>
    <x v="22"/>
    <x v="2"/>
    <x v="9"/>
    <s v="Kensington K72356US Mouse-in-a-Box USB Desktop Mouse"/>
    <n v="33.18"/>
    <n v="2"/>
    <n v="11.61"/>
  </r>
  <r>
    <d v="2017-08-21T00:00:00"/>
    <x v="3"/>
    <x v="7"/>
    <x v="500"/>
    <x v="20"/>
    <x v="0"/>
    <x v="3"/>
    <s v="Avery Metallic Poly Binders"/>
    <n v="32.090000000000003"/>
    <n v="7"/>
    <n v="11.23"/>
  </r>
  <r>
    <d v="2017-08-21T00:00:00"/>
    <x v="3"/>
    <x v="7"/>
    <x v="500"/>
    <x v="20"/>
    <x v="0"/>
    <x v="3"/>
    <s v="GBC DocuBind TL300 Electric Binding System"/>
    <n v="4305.55"/>
    <n v="6"/>
    <n v="1453.12"/>
  </r>
  <r>
    <d v="2017-08-21T00:00:00"/>
    <x v="3"/>
    <x v="7"/>
    <x v="774"/>
    <x v="26"/>
    <x v="0"/>
    <x v="2"/>
    <s v="Recycled Data-Pak for Archival Bound Computer Printouts, 12-1/2 x 12-1/2 x 16"/>
    <n v="237.1"/>
    <n v="3"/>
    <n v="20.75"/>
  </r>
  <r>
    <d v="2017-08-21T00:00:00"/>
    <x v="3"/>
    <x v="7"/>
    <x v="774"/>
    <x v="26"/>
    <x v="1"/>
    <x v="8"/>
    <s v="DAX Charcoal/Nickel-Tone Document Frame, 5 x 7"/>
    <n v="22.75"/>
    <n v="3"/>
    <n v="7.11"/>
  </r>
  <r>
    <d v="2017-08-21T00:00:00"/>
    <x v="3"/>
    <x v="7"/>
    <x v="774"/>
    <x v="26"/>
    <x v="0"/>
    <x v="0"/>
    <s v="Southworth 25% Cotton Antique Laid Paper &amp; Envelopes"/>
    <n v="6.67"/>
    <n v="1"/>
    <n v="2.09"/>
  </r>
  <r>
    <d v="2017-08-22T00:00:00"/>
    <x v="3"/>
    <x v="7"/>
    <x v="784"/>
    <x v="3"/>
    <x v="1"/>
    <x v="13"/>
    <s v="Hon Racetrack Conference Tables"/>
    <n v="210.01"/>
    <n v="1"/>
    <n v="2.63"/>
  </r>
  <r>
    <d v="2017-08-22T00:00:00"/>
    <x v="3"/>
    <x v="7"/>
    <x v="222"/>
    <x v="2"/>
    <x v="1"/>
    <x v="13"/>
    <s v="Bevis Boat-Shaped Conference Table"/>
    <n v="314.52999999999997"/>
    <n v="2"/>
    <n v="-83.88"/>
  </r>
  <r>
    <d v="2017-08-23T00:00:00"/>
    <x v="3"/>
    <x v="7"/>
    <x v="487"/>
    <x v="16"/>
    <x v="2"/>
    <x v="6"/>
    <s v="Samsung Galaxy Mega 6.3"/>
    <n v="4367.8999999999996"/>
    <n v="13"/>
    <n v="327.58999999999997"/>
  </r>
  <r>
    <d v="2017-08-23T00:00:00"/>
    <x v="3"/>
    <x v="7"/>
    <x v="487"/>
    <x v="16"/>
    <x v="0"/>
    <x v="0"/>
    <s v="IBM Multi-Purpose Copy Paper, 8 1/2 x 11&quot;, Case"/>
    <n v="49.57"/>
    <n v="2"/>
    <n v="15.49"/>
  </r>
  <r>
    <d v="2017-08-23T00:00:00"/>
    <x v="3"/>
    <x v="7"/>
    <x v="487"/>
    <x v="16"/>
    <x v="0"/>
    <x v="12"/>
    <s v="Fellowes 8 Outlet Superior Workstation Surge Protector w/o Phone/Fax/Modem Protection"/>
    <n v="161.38"/>
    <n v="6"/>
    <n v="12.1"/>
  </r>
  <r>
    <d v="2017-08-23T00:00:00"/>
    <x v="3"/>
    <x v="7"/>
    <x v="487"/>
    <x v="16"/>
    <x v="1"/>
    <x v="8"/>
    <s v="Eldon Regeneration Recycled Desk Accessories, Smoke"/>
    <n v="2.78"/>
    <n v="2"/>
    <n v="0.42"/>
  </r>
  <r>
    <d v="2017-08-23T00:00:00"/>
    <x v="3"/>
    <x v="7"/>
    <x v="487"/>
    <x v="16"/>
    <x v="0"/>
    <x v="0"/>
    <s v="Ampad Evidence Wirebond Steno Books, 6&quot; x 9&quot;"/>
    <n v="8.7200000000000006"/>
    <n v="5"/>
    <n v="2.94"/>
  </r>
  <r>
    <d v="2017-08-24T00:00:00"/>
    <x v="3"/>
    <x v="7"/>
    <x v="611"/>
    <x v="20"/>
    <x v="0"/>
    <x v="3"/>
    <s v="DXL Angle-View Binders with Locking Rings by Samsill"/>
    <n v="24.67"/>
    <n v="4"/>
    <n v="7.71"/>
  </r>
  <r>
    <d v="2017-08-24T00:00:00"/>
    <x v="3"/>
    <x v="7"/>
    <x v="611"/>
    <x v="20"/>
    <x v="0"/>
    <x v="3"/>
    <s v="Acco Translucent Poly Ring Binders"/>
    <n v="3.74"/>
    <n v="1"/>
    <n v="1.31"/>
  </r>
  <r>
    <d v="2017-08-24T00:00:00"/>
    <x v="3"/>
    <x v="7"/>
    <x v="406"/>
    <x v="10"/>
    <x v="0"/>
    <x v="12"/>
    <s v="Avanti 1.7 Cu. Ft. Refrigerator"/>
    <n v="646.27"/>
    <n v="8"/>
    <n v="64.63"/>
  </r>
  <r>
    <d v="2017-08-24T00:00:00"/>
    <x v="3"/>
    <x v="7"/>
    <x v="406"/>
    <x v="10"/>
    <x v="0"/>
    <x v="0"/>
    <s v="Xerox 1966"/>
    <n v="10.37"/>
    <n v="2"/>
    <n v="3.76"/>
  </r>
  <r>
    <d v="2017-08-25T00:00:00"/>
    <x v="3"/>
    <x v="7"/>
    <x v="41"/>
    <x v="25"/>
    <x v="0"/>
    <x v="0"/>
    <s v="Xerox 1910"/>
    <n v="192.16"/>
    <n v="5"/>
    <n v="67.260000000000005"/>
  </r>
  <r>
    <d v="2017-08-25T00:00:00"/>
    <x v="3"/>
    <x v="7"/>
    <x v="738"/>
    <x v="15"/>
    <x v="0"/>
    <x v="4"/>
    <s v="Zebra Zazzle Fluorescent Highlighters"/>
    <n v="9.73"/>
    <n v="2"/>
    <n v="1.7"/>
  </r>
  <r>
    <d v="2017-08-25T00:00:00"/>
    <x v="3"/>
    <x v="7"/>
    <x v="738"/>
    <x v="15"/>
    <x v="0"/>
    <x v="0"/>
    <s v="Xerox 199"/>
    <n v="3.42"/>
    <n v="1"/>
    <n v="1.07"/>
  </r>
  <r>
    <d v="2017-08-25T00:00:00"/>
    <x v="3"/>
    <x v="7"/>
    <x v="364"/>
    <x v="10"/>
    <x v="0"/>
    <x v="2"/>
    <s v="Letter/Legal File Tote with Clear Snap-On Lid, Black Granite"/>
    <n v="25.7"/>
    <n v="2"/>
    <n v="1.93"/>
  </r>
  <r>
    <d v="2017-08-25T00:00:00"/>
    <x v="3"/>
    <x v="7"/>
    <x v="9"/>
    <x v="2"/>
    <x v="1"/>
    <x v="11"/>
    <s v="Bush Somerset Collection Bookcase"/>
    <n v="130.97999999999999"/>
    <n v="2"/>
    <n v="-89.07"/>
  </r>
  <r>
    <d v="2017-08-26T00:00:00"/>
    <x v="3"/>
    <x v="7"/>
    <x v="528"/>
    <x v="4"/>
    <x v="2"/>
    <x v="9"/>
    <s v="Sony 64GB Class 10 Micro SDHC R40 Memory Card"/>
    <n v="71.98"/>
    <n v="2"/>
    <n v="15.12"/>
  </r>
  <r>
    <d v="2017-08-26T00:00:00"/>
    <x v="3"/>
    <x v="7"/>
    <x v="0"/>
    <x v="1"/>
    <x v="1"/>
    <x v="8"/>
    <s v="Seth Thomas 16&quot; Steel Case Clock"/>
    <n v="64.959999999999994"/>
    <n v="5"/>
    <n v="-43.85"/>
  </r>
  <r>
    <d v="2017-08-26T00:00:00"/>
    <x v="3"/>
    <x v="7"/>
    <x v="631"/>
    <x v="14"/>
    <x v="0"/>
    <x v="2"/>
    <s v="Neat Ideas Personal Hanging Folder Files, Black"/>
    <n v="53.72"/>
    <n v="4"/>
    <n v="13.97"/>
  </r>
  <r>
    <d v="2017-08-27T00:00:00"/>
    <x v="3"/>
    <x v="7"/>
    <x v="444"/>
    <x v="32"/>
    <x v="1"/>
    <x v="13"/>
    <s v="Office Impressions End Table, 20-1/2&quot;H x 24&quot;W x 20&quot;D"/>
    <n v="1488.42"/>
    <n v="7"/>
    <n v="-297.68"/>
  </r>
  <r>
    <d v="2017-08-27T00:00:00"/>
    <x v="3"/>
    <x v="7"/>
    <x v="376"/>
    <x v="20"/>
    <x v="0"/>
    <x v="2"/>
    <s v="Iris Project Case"/>
    <n v="63.84"/>
    <n v="8"/>
    <n v="16.600000000000001"/>
  </r>
  <r>
    <d v="2017-08-27T00:00:00"/>
    <x v="3"/>
    <x v="7"/>
    <x v="376"/>
    <x v="20"/>
    <x v="2"/>
    <x v="6"/>
    <s v="GE 30522EE2"/>
    <n v="347.97"/>
    <n v="3"/>
    <n v="100.91"/>
  </r>
  <r>
    <d v="2017-08-27T00:00:00"/>
    <x v="3"/>
    <x v="7"/>
    <x v="376"/>
    <x v="20"/>
    <x v="0"/>
    <x v="3"/>
    <s v="DXL Angle-View Binders with Locking Rings by Samsill"/>
    <n v="37.01"/>
    <n v="6"/>
    <n v="11.57"/>
  </r>
  <r>
    <d v="2017-08-27T00:00:00"/>
    <x v="3"/>
    <x v="7"/>
    <x v="145"/>
    <x v="0"/>
    <x v="0"/>
    <x v="4"/>
    <s v="Eberhard Faber 3 1/2&quot; Golf Pencils"/>
    <n v="5.95"/>
    <n v="1"/>
    <n v="0.37"/>
  </r>
  <r>
    <d v="2017-08-27T00:00:00"/>
    <x v="3"/>
    <x v="7"/>
    <x v="386"/>
    <x v="16"/>
    <x v="0"/>
    <x v="10"/>
    <s v="Convenience Packs of Business Envelopes"/>
    <n v="2.9"/>
    <n v="1"/>
    <n v="0.98"/>
  </r>
  <r>
    <d v="2017-08-27T00:00:00"/>
    <x v="3"/>
    <x v="7"/>
    <x v="696"/>
    <x v="3"/>
    <x v="1"/>
    <x v="8"/>
    <s v="GE 48&quot; Fluorescent Tube, Cool White Energy Saver, 34 Watts, 30/Box"/>
    <n v="198.46"/>
    <n v="2"/>
    <n v="99.23"/>
  </r>
  <r>
    <d v="2017-08-27T00:00:00"/>
    <x v="3"/>
    <x v="7"/>
    <x v="696"/>
    <x v="3"/>
    <x v="0"/>
    <x v="12"/>
    <s v="APC 7 Outlet Network SurgeArrest Surge Protector"/>
    <n v="321.92"/>
    <n v="4"/>
    <n v="96.58"/>
  </r>
  <r>
    <d v="2017-08-27T00:00:00"/>
    <x v="3"/>
    <x v="7"/>
    <x v="696"/>
    <x v="3"/>
    <x v="2"/>
    <x v="16"/>
    <s v="Sharp 1540cs Digital Laser Copier"/>
    <n v="879.98"/>
    <n v="2"/>
    <n v="329.99"/>
  </r>
  <r>
    <d v="2017-08-27T00:00:00"/>
    <x v="3"/>
    <x v="7"/>
    <x v="696"/>
    <x v="3"/>
    <x v="0"/>
    <x v="14"/>
    <s v="Acme Preferred Stainless Steel Scissors"/>
    <n v="28.4"/>
    <n v="5"/>
    <n v="8.24"/>
  </r>
  <r>
    <d v="2017-08-27T00:00:00"/>
    <x v="3"/>
    <x v="7"/>
    <x v="696"/>
    <x v="3"/>
    <x v="1"/>
    <x v="5"/>
    <s v="Bevis Steel Folding Chairs"/>
    <n v="230.28"/>
    <n v="3"/>
    <n v="23.03"/>
  </r>
  <r>
    <d v="2017-08-27T00:00:00"/>
    <x v="3"/>
    <x v="7"/>
    <x v="696"/>
    <x v="3"/>
    <x v="0"/>
    <x v="0"/>
    <s v="White Computer Printout Paper by Universal"/>
    <n v="116.28"/>
    <n v="3"/>
    <n v="56.98"/>
  </r>
  <r>
    <d v="2017-08-27T00:00:00"/>
    <x v="3"/>
    <x v="7"/>
    <x v="696"/>
    <x v="3"/>
    <x v="0"/>
    <x v="3"/>
    <s v="GBC DocuBind 300 Electric Binding Machine"/>
    <n v="841.57"/>
    <n v="2"/>
    <n v="294.55"/>
  </r>
  <r>
    <d v="2017-08-27T00:00:00"/>
    <x v="3"/>
    <x v="7"/>
    <x v="696"/>
    <x v="3"/>
    <x v="0"/>
    <x v="2"/>
    <s v="Sensible Storage WireTech Storage Systems"/>
    <n v="354.9"/>
    <n v="5"/>
    <n v="17.75"/>
  </r>
  <r>
    <d v="2017-08-27T00:00:00"/>
    <x v="3"/>
    <x v="7"/>
    <x v="613"/>
    <x v="15"/>
    <x v="0"/>
    <x v="0"/>
    <s v="Xerox 217"/>
    <n v="5.18"/>
    <n v="1"/>
    <n v="1.81"/>
  </r>
  <r>
    <d v="2017-08-27T00:00:00"/>
    <x v="3"/>
    <x v="7"/>
    <x v="43"/>
    <x v="16"/>
    <x v="0"/>
    <x v="12"/>
    <s v="Hoover Portapower Portable Vacuum"/>
    <n v="14.34"/>
    <n v="4"/>
    <n v="0.9"/>
  </r>
  <r>
    <d v="2017-08-27T00:00:00"/>
    <x v="3"/>
    <x v="7"/>
    <x v="624"/>
    <x v="2"/>
    <x v="0"/>
    <x v="0"/>
    <s v="Xerox 1981"/>
    <n v="12.67"/>
    <n v="3"/>
    <n v="3.96"/>
  </r>
  <r>
    <d v="2017-08-27T00:00:00"/>
    <x v="3"/>
    <x v="7"/>
    <x v="624"/>
    <x v="2"/>
    <x v="2"/>
    <x v="9"/>
    <s v="Logitech Wireless Headset h800"/>
    <n v="1119.8900000000001"/>
    <n v="14"/>
    <n v="209.98"/>
  </r>
  <r>
    <d v="2017-08-27T00:00:00"/>
    <x v="3"/>
    <x v="7"/>
    <x v="582"/>
    <x v="12"/>
    <x v="1"/>
    <x v="8"/>
    <s v="Flat Face Poster Frame"/>
    <n v="120.58"/>
    <n v="8"/>
    <n v="33.159999999999997"/>
  </r>
  <r>
    <d v="2017-08-28T00:00:00"/>
    <x v="3"/>
    <x v="7"/>
    <x v="61"/>
    <x v="22"/>
    <x v="2"/>
    <x v="6"/>
    <s v="Anker 24W Portable Micro USB Car Charger"/>
    <n v="35.17"/>
    <n v="4"/>
    <n v="11.43"/>
  </r>
  <r>
    <d v="2017-08-28T00:00:00"/>
    <x v="3"/>
    <x v="7"/>
    <x v="61"/>
    <x v="22"/>
    <x v="1"/>
    <x v="13"/>
    <s v="Hon Practical Foundations 30 x 60 Training Table, Light Gray/Charcoal"/>
    <n v="1137.75"/>
    <n v="5"/>
    <n v="250.31"/>
  </r>
  <r>
    <d v="2017-08-28T00:00:00"/>
    <x v="3"/>
    <x v="7"/>
    <x v="61"/>
    <x v="22"/>
    <x v="0"/>
    <x v="3"/>
    <s v="GBC Standard Therm-A-Bind Covers"/>
    <n v="99.68"/>
    <n v="5"/>
    <n v="32.4"/>
  </r>
  <r>
    <d v="2017-08-28T00:00:00"/>
    <x v="3"/>
    <x v="7"/>
    <x v="61"/>
    <x v="22"/>
    <x v="0"/>
    <x v="4"/>
    <s v="Newell 344"/>
    <n v="5.56"/>
    <n v="2"/>
    <n v="1.45"/>
  </r>
  <r>
    <d v="2017-08-28T00:00:00"/>
    <x v="3"/>
    <x v="7"/>
    <x v="573"/>
    <x v="1"/>
    <x v="0"/>
    <x v="0"/>
    <s v="Xerox 4200 Series MultiUse Premium Copy Paper (20Lb. and 84 Bright)"/>
    <n v="25.34"/>
    <n v="6"/>
    <n v="7.92"/>
  </r>
  <r>
    <d v="2017-08-28T00:00:00"/>
    <x v="3"/>
    <x v="7"/>
    <x v="573"/>
    <x v="1"/>
    <x v="0"/>
    <x v="0"/>
    <s v="HP Office Paper (20Lb. and 87 Bright)"/>
    <n v="26.72"/>
    <n v="5"/>
    <n v="9.35"/>
  </r>
  <r>
    <d v="2017-08-28T00:00:00"/>
    <x v="3"/>
    <x v="7"/>
    <x v="342"/>
    <x v="21"/>
    <x v="0"/>
    <x v="14"/>
    <s v="Acme Stainless Steel Office Snips"/>
    <n v="21.81"/>
    <n v="3"/>
    <n v="5.89"/>
  </r>
  <r>
    <d v="2017-08-28T00:00:00"/>
    <x v="3"/>
    <x v="7"/>
    <x v="342"/>
    <x v="21"/>
    <x v="0"/>
    <x v="12"/>
    <s v="Acco 6 Outlet Guardian Premium Plus Surge Suppressor"/>
    <n v="91.6"/>
    <n v="5"/>
    <n v="26.56"/>
  </r>
  <r>
    <d v="2017-08-29T00:00:00"/>
    <x v="3"/>
    <x v="7"/>
    <x v="552"/>
    <x v="1"/>
    <x v="0"/>
    <x v="1"/>
    <s v="Avery 505"/>
    <n v="47.36"/>
    <n v="4"/>
    <n v="17.760000000000002"/>
  </r>
  <r>
    <d v="2017-08-29T00:00:00"/>
    <x v="3"/>
    <x v="7"/>
    <x v="552"/>
    <x v="1"/>
    <x v="0"/>
    <x v="2"/>
    <s v="Advantus Rolling Storage Box"/>
    <n v="27.44"/>
    <n v="2"/>
    <n v="2.4"/>
  </r>
  <r>
    <d v="2017-08-29T00:00:00"/>
    <x v="3"/>
    <x v="7"/>
    <x v="552"/>
    <x v="1"/>
    <x v="0"/>
    <x v="3"/>
    <s v="Wilson Jones Easy Flow II Sheet Lifters"/>
    <n v="3.24"/>
    <n v="9"/>
    <n v="-5.18"/>
  </r>
  <r>
    <d v="2017-08-29T00:00:00"/>
    <x v="3"/>
    <x v="7"/>
    <x v="548"/>
    <x v="2"/>
    <x v="0"/>
    <x v="4"/>
    <s v="Newell 323"/>
    <n v="9.41"/>
    <n v="7"/>
    <n v="0.71"/>
  </r>
  <r>
    <d v="2017-08-29T00:00:00"/>
    <x v="3"/>
    <x v="7"/>
    <x v="602"/>
    <x v="3"/>
    <x v="1"/>
    <x v="8"/>
    <s v="Electrix Fluorescent Magnifier Lamps &amp; Weighted Base"/>
    <n v="148.02000000000001"/>
    <n v="3"/>
    <n v="41.45"/>
  </r>
  <r>
    <d v="2017-08-31T00:00:00"/>
    <x v="3"/>
    <x v="7"/>
    <x v="467"/>
    <x v="12"/>
    <x v="0"/>
    <x v="2"/>
    <s v="Neat Ideas Personal Hanging Folder Files, Black"/>
    <n v="10.74"/>
    <n v="1"/>
    <n v="0.81"/>
  </r>
  <r>
    <d v="2017-08-31T00:00:00"/>
    <x v="3"/>
    <x v="7"/>
    <x v="467"/>
    <x v="12"/>
    <x v="0"/>
    <x v="7"/>
    <s v="OIC Bulk Pack Metal Binder Clips"/>
    <n v="8.3800000000000008"/>
    <n v="3"/>
    <n v="2.72"/>
  </r>
  <r>
    <d v="2017-08-31T00:00:00"/>
    <x v="3"/>
    <x v="7"/>
    <x v="556"/>
    <x v="25"/>
    <x v="0"/>
    <x v="0"/>
    <s v="Xerox 1945"/>
    <n v="229.54"/>
    <n v="7"/>
    <n v="83.21"/>
  </r>
  <r>
    <d v="2017-08-31T00:00:00"/>
    <x v="3"/>
    <x v="7"/>
    <x v="63"/>
    <x v="18"/>
    <x v="0"/>
    <x v="12"/>
    <s v="Tripp Lite Isotel 8 Ultra 8 Outlet Metal Surge"/>
    <n v="638.73"/>
    <n v="9"/>
    <n v="166.07"/>
  </r>
  <r>
    <d v="2017-08-31T00:00:00"/>
    <x v="3"/>
    <x v="7"/>
    <x v="299"/>
    <x v="3"/>
    <x v="0"/>
    <x v="3"/>
    <s v="Acco Suede Grain Vinyl Round Ring Binder"/>
    <n v="6.67"/>
    <n v="3"/>
    <n v="2.17"/>
  </r>
  <r>
    <d v="2017-08-31T00:00:00"/>
    <x v="3"/>
    <x v="7"/>
    <x v="299"/>
    <x v="3"/>
    <x v="2"/>
    <x v="6"/>
    <s v="Aastra 6757i CT Wireless VoIP phone"/>
    <n v="689.41"/>
    <n v="4"/>
    <n v="77.56"/>
  </r>
  <r>
    <d v="2017-08-31T00:00:00"/>
    <x v="3"/>
    <x v="7"/>
    <x v="497"/>
    <x v="8"/>
    <x v="2"/>
    <x v="9"/>
    <s v="Plantronics CS510 - Over-the-Head monaural Wireless Headset System"/>
    <n v="659.9"/>
    <n v="2"/>
    <n v="217.77"/>
  </r>
  <r>
    <d v="2017-08-31T00:00:00"/>
    <x v="3"/>
    <x v="7"/>
    <x v="620"/>
    <x v="22"/>
    <x v="1"/>
    <x v="5"/>
    <s v="Hon 4700 Series Mobuis Mid-Back Task Chairs with Adjustable Arms"/>
    <n v="569.57000000000005"/>
    <n v="2"/>
    <n v="7.12"/>
  </r>
  <r>
    <d v="2017-08-31T00:00:00"/>
    <x v="3"/>
    <x v="7"/>
    <x v="620"/>
    <x v="22"/>
    <x v="0"/>
    <x v="2"/>
    <s v="Sortfiler Multipurpose Personal File Organizer, Black"/>
    <n v="149.72999999999999"/>
    <n v="7"/>
    <n v="43.42"/>
  </r>
  <r>
    <d v="2017-08-31T00:00:00"/>
    <x v="3"/>
    <x v="7"/>
    <x v="588"/>
    <x v="11"/>
    <x v="0"/>
    <x v="14"/>
    <s v="Acme Kleen Earth Office Shears"/>
    <n v="6.21"/>
    <n v="2"/>
    <n v="0.7"/>
  </r>
  <r>
    <d v="2017-08-31T00:00:00"/>
    <x v="3"/>
    <x v="7"/>
    <x v="282"/>
    <x v="3"/>
    <x v="0"/>
    <x v="2"/>
    <s v="Space Solutions Commercial Steel Shelving"/>
    <n v="193.95"/>
    <n v="3"/>
    <n v="9.6999999999999993"/>
  </r>
  <r>
    <d v="2017-09-01T00:00:00"/>
    <x v="3"/>
    <x v="8"/>
    <x v="84"/>
    <x v="20"/>
    <x v="1"/>
    <x v="8"/>
    <s v="Seth Thomas 12&quot; Clock w/ Goldtone Case"/>
    <n v="114.9"/>
    <n v="5"/>
    <n v="39.07"/>
  </r>
  <r>
    <d v="2017-09-01T00:00:00"/>
    <x v="3"/>
    <x v="8"/>
    <x v="567"/>
    <x v="22"/>
    <x v="2"/>
    <x v="9"/>
    <s v="Logitech LS21 Speaker System - PC Multimedia - 2.1-CH - Wired"/>
    <n v="19.989999999999998"/>
    <n v="1"/>
    <n v="6.8"/>
  </r>
  <r>
    <d v="2017-09-01T00:00:00"/>
    <x v="3"/>
    <x v="8"/>
    <x v="567"/>
    <x v="22"/>
    <x v="0"/>
    <x v="3"/>
    <s v="Avery Metallic Poly Binders"/>
    <n v="22.92"/>
    <n v="5"/>
    <n v="8.02"/>
  </r>
  <r>
    <d v="2017-09-01T00:00:00"/>
    <x v="3"/>
    <x v="8"/>
    <x v="79"/>
    <x v="22"/>
    <x v="0"/>
    <x v="4"/>
    <s v="Staples in misc. colors"/>
    <n v="7.58"/>
    <n v="1"/>
    <n v="2.96"/>
  </r>
  <r>
    <d v="2017-09-01T00:00:00"/>
    <x v="3"/>
    <x v="8"/>
    <x v="273"/>
    <x v="14"/>
    <x v="1"/>
    <x v="5"/>
    <s v="Harbour Creations 67200 Series Stacking Chairs"/>
    <n v="498.26"/>
    <n v="7"/>
    <n v="134.53"/>
  </r>
  <r>
    <d v="2017-09-01T00:00:00"/>
    <x v="3"/>
    <x v="8"/>
    <x v="602"/>
    <x v="22"/>
    <x v="0"/>
    <x v="12"/>
    <s v="Honeywell Quietcare HEPA Air Cleaner"/>
    <n v="314.60000000000002"/>
    <n v="4"/>
    <n v="103.82"/>
  </r>
  <r>
    <d v="2017-09-01T00:00:00"/>
    <x v="3"/>
    <x v="8"/>
    <x v="602"/>
    <x v="22"/>
    <x v="1"/>
    <x v="13"/>
    <s v="KI Conference Tables"/>
    <n v="283.56"/>
    <n v="4"/>
    <n v="45.37"/>
  </r>
  <r>
    <d v="2017-09-02T00:00:00"/>
    <x v="3"/>
    <x v="8"/>
    <x v="112"/>
    <x v="10"/>
    <x v="1"/>
    <x v="8"/>
    <s v="Eldon 200 Class Desk Accessories, Burgundy"/>
    <n v="15.07"/>
    <n v="3"/>
    <n v="4.1399999999999997"/>
  </r>
  <r>
    <d v="2017-09-02T00:00:00"/>
    <x v="3"/>
    <x v="8"/>
    <x v="734"/>
    <x v="14"/>
    <x v="2"/>
    <x v="6"/>
    <s v="Polycom CX600 IP Phone VoIP phone"/>
    <n v="1199.8"/>
    <n v="4"/>
    <n v="323.95"/>
  </r>
  <r>
    <d v="2017-09-02T00:00:00"/>
    <x v="3"/>
    <x v="8"/>
    <x v="734"/>
    <x v="14"/>
    <x v="2"/>
    <x v="9"/>
    <s v="Maxell iVDR EX 500GB Cartridge"/>
    <n v="1928.78"/>
    <n v="7"/>
    <n v="829.38"/>
  </r>
  <r>
    <d v="2017-09-02T00:00:00"/>
    <x v="3"/>
    <x v="8"/>
    <x v="734"/>
    <x v="14"/>
    <x v="0"/>
    <x v="2"/>
    <s v="Fellowes High-Stak Drawer Files"/>
    <n v="352.38"/>
    <n v="2"/>
    <n v="81.05"/>
  </r>
  <r>
    <d v="2017-09-02T00:00:00"/>
    <x v="3"/>
    <x v="8"/>
    <x v="670"/>
    <x v="2"/>
    <x v="0"/>
    <x v="0"/>
    <s v="RSVP Cards &amp; Envelopes, Blank White, 8-1/2&quot; X 11&quot;, 24 Cards/25 Envelopes/Set"/>
    <n v="12.19"/>
    <n v="3"/>
    <n v="4.1100000000000003"/>
  </r>
  <r>
    <d v="2017-09-02T00:00:00"/>
    <x v="3"/>
    <x v="8"/>
    <x v="766"/>
    <x v="3"/>
    <x v="0"/>
    <x v="4"/>
    <s v="Pencil and Crayon Sharpener"/>
    <n v="6.57"/>
    <n v="3"/>
    <n v="1.77"/>
  </r>
  <r>
    <d v="2017-09-02T00:00:00"/>
    <x v="3"/>
    <x v="8"/>
    <x v="689"/>
    <x v="20"/>
    <x v="0"/>
    <x v="4"/>
    <s v="Newell 324"/>
    <n v="23.1"/>
    <n v="2"/>
    <n v="6.47"/>
  </r>
  <r>
    <d v="2017-09-02T00:00:00"/>
    <x v="3"/>
    <x v="8"/>
    <x v="689"/>
    <x v="20"/>
    <x v="1"/>
    <x v="8"/>
    <s v="DAX Cubicle Frames - 8x10"/>
    <n v="11.54"/>
    <n v="2"/>
    <n v="3.46"/>
  </r>
  <r>
    <d v="2017-09-02T00:00:00"/>
    <x v="3"/>
    <x v="8"/>
    <x v="689"/>
    <x v="20"/>
    <x v="1"/>
    <x v="13"/>
    <s v="Bush Advantage Collection Racetrack Conference Table"/>
    <n v="254.53"/>
    <n v="1"/>
    <n v="-93.33"/>
  </r>
  <r>
    <d v="2017-09-02T00:00:00"/>
    <x v="3"/>
    <x v="8"/>
    <x v="689"/>
    <x v="20"/>
    <x v="0"/>
    <x v="12"/>
    <s v="Fellowes Basic Home/Office Series Surge Protectors"/>
    <n v="12.98"/>
    <n v="1"/>
    <n v="3.76"/>
  </r>
  <r>
    <d v="2017-09-02T00:00:00"/>
    <x v="3"/>
    <x v="8"/>
    <x v="689"/>
    <x v="20"/>
    <x v="0"/>
    <x v="3"/>
    <s v="ACCOHIDE 3-Ring Binder, Blue, 1&quot;"/>
    <n v="26.43"/>
    <n v="8"/>
    <n v="8.92"/>
  </r>
  <r>
    <d v="2017-09-02T00:00:00"/>
    <x v="3"/>
    <x v="8"/>
    <x v="689"/>
    <x v="20"/>
    <x v="2"/>
    <x v="6"/>
    <s v="Cisco SPA508G"/>
    <n v="197.97"/>
    <n v="3"/>
    <n v="57.41"/>
  </r>
  <r>
    <d v="2017-09-02T00:00:00"/>
    <x v="3"/>
    <x v="8"/>
    <x v="689"/>
    <x v="20"/>
    <x v="0"/>
    <x v="1"/>
    <s v="Avery 518"/>
    <n v="18.899999999999999"/>
    <n v="6"/>
    <n v="9.07"/>
  </r>
  <r>
    <d v="2017-09-02T00:00:00"/>
    <x v="3"/>
    <x v="8"/>
    <x v="689"/>
    <x v="20"/>
    <x v="1"/>
    <x v="5"/>
    <s v="Global Commerce Series High-Back Swivel/Tilt Chairs"/>
    <n v="1282.4100000000001"/>
    <n v="5"/>
    <n v="213.74"/>
  </r>
  <r>
    <d v="2017-09-02T00:00:00"/>
    <x v="3"/>
    <x v="8"/>
    <x v="689"/>
    <x v="20"/>
    <x v="0"/>
    <x v="4"/>
    <s v="BIC Brite Liner Grip Highlighters"/>
    <n v="4.92"/>
    <n v="3"/>
    <n v="2.21"/>
  </r>
  <r>
    <d v="2017-09-02T00:00:00"/>
    <x v="3"/>
    <x v="8"/>
    <x v="689"/>
    <x v="20"/>
    <x v="2"/>
    <x v="9"/>
    <s v="WD My Passport Ultra 2TB Portable External Hard Drive"/>
    <s v="238"/>
    <n v="2"/>
    <n v="38.08"/>
  </r>
  <r>
    <d v="2017-09-02T00:00:00"/>
    <x v="3"/>
    <x v="8"/>
    <x v="689"/>
    <x v="20"/>
    <x v="2"/>
    <x v="9"/>
    <s v="Sony Micro Vault Click 16 GB USB 2.0 Flash Drive"/>
    <n v="167.97"/>
    <n v="3"/>
    <n v="40.31"/>
  </r>
  <r>
    <d v="2017-09-02T00:00:00"/>
    <x v="3"/>
    <x v="8"/>
    <x v="689"/>
    <x v="20"/>
    <x v="0"/>
    <x v="0"/>
    <s v="Xerox 1962"/>
    <n v="17.12"/>
    <n v="4"/>
    <n v="7.7"/>
  </r>
  <r>
    <d v="2017-09-02T00:00:00"/>
    <x v="3"/>
    <x v="8"/>
    <x v="630"/>
    <x v="3"/>
    <x v="0"/>
    <x v="4"/>
    <s v="OIC #2 Pencils, Medium Soft"/>
    <n v="9.4"/>
    <n v="5"/>
    <n v="2.73"/>
  </r>
  <r>
    <d v="2017-09-02T00:00:00"/>
    <x v="3"/>
    <x v="8"/>
    <x v="630"/>
    <x v="3"/>
    <x v="0"/>
    <x v="1"/>
    <s v="Avery 505"/>
    <s v="74"/>
    <n v="5"/>
    <s v="37"/>
  </r>
  <r>
    <d v="2017-09-02T00:00:00"/>
    <x v="3"/>
    <x v="8"/>
    <x v="630"/>
    <x v="3"/>
    <x v="2"/>
    <x v="6"/>
    <s v="Ooma Telo VoIP Home Phone System"/>
    <n v="201.58"/>
    <n v="2"/>
    <n v="12.6"/>
  </r>
  <r>
    <d v="2017-09-02T00:00:00"/>
    <x v="3"/>
    <x v="8"/>
    <x v="764"/>
    <x v="37"/>
    <x v="0"/>
    <x v="2"/>
    <s v="Crate-A-Files"/>
    <n v="10.9"/>
    <n v="1"/>
    <n v="2.83"/>
  </r>
  <r>
    <d v="2017-09-02T00:00:00"/>
    <x v="3"/>
    <x v="8"/>
    <x v="764"/>
    <x v="37"/>
    <x v="0"/>
    <x v="0"/>
    <s v="Xerox 191"/>
    <n v="79.92"/>
    <n v="4"/>
    <n v="37.56"/>
  </r>
  <r>
    <d v="2017-09-02T00:00:00"/>
    <x v="3"/>
    <x v="8"/>
    <x v="764"/>
    <x v="37"/>
    <x v="0"/>
    <x v="0"/>
    <s v="Xerox 1890"/>
    <n v="146.82"/>
    <n v="3"/>
    <n v="73.41"/>
  </r>
  <r>
    <d v="2017-09-02T00:00:00"/>
    <x v="3"/>
    <x v="8"/>
    <x v="65"/>
    <x v="1"/>
    <x v="0"/>
    <x v="7"/>
    <s v="Advantus Plastic Paper Clips"/>
    <s v="16"/>
    <n v="4"/>
    <n v="5.6"/>
  </r>
  <r>
    <d v="2017-09-02T00:00:00"/>
    <x v="3"/>
    <x v="8"/>
    <x v="65"/>
    <x v="1"/>
    <x v="0"/>
    <x v="12"/>
    <s v="Belkin 7-Outlet SurgeMaster Home Series"/>
    <n v="5.59"/>
    <n v="2"/>
    <n v="-15.09"/>
  </r>
  <r>
    <d v="2017-09-02T00:00:00"/>
    <x v="3"/>
    <x v="8"/>
    <x v="65"/>
    <x v="1"/>
    <x v="0"/>
    <x v="2"/>
    <s v="Belkin 19&quot; Center-Weighted Shelf, Gray"/>
    <n v="235.92"/>
    <n v="5"/>
    <n v="-44.24"/>
  </r>
  <r>
    <d v="2017-09-02T00:00:00"/>
    <x v="3"/>
    <x v="8"/>
    <x v="260"/>
    <x v="1"/>
    <x v="2"/>
    <x v="9"/>
    <s v="Kingston Digital DataTraveler 32GB USB 2.0"/>
    <n v="40.68"/>
    <n v="3"/>
    <n v="-7.12"/>
  </r>
  <r>
    <d v="2017-09-02T00:00:00"/>
    <x v="3"/>
    <x v="8"/>
    <x v="219"/>
    <x v="3"/>
    <x v="0"/>
    <x v="3"/>
    <s v="Acco Translucent Poly Ring Binders"/>
    <n v="18.72"/>
    <n v="5"/>
    <n v="6.55"/>
  </r>
  <r>
    <d v="2017-09-02T00:00:00"/>
    <x v="3"/>
    <x v="8"/>
    <x v="219"/>
    <x v="3"/>
    <x v="1"/>
    <x v="13"/>
    <s v="Hon 2111 Invitation Series Straight Table"/>
    <n v="236.53"/>
    <n v="2"/>
    <n v="-2.96"/>
  </r>
  <r>
    <d v="2017-09-02T00:00:00"/>
    <x v="3"/>
    <x v="8"/>
    <x v="720"/>
    <x v="22"/>
    <x v="1"/>
    <x v="5"/>
    <s v="Global Leather Task Chair, Black"/>
    <n v="215.98"/>
    <n v="3"/>
    <n v="-2.7"/>
  </r>
  <r>
    <d v="2017-09-02T00:00:00"/>
    <x v="3"/>
    <x v="8"/>
    <x v="545"/>
    <x v="5"/>
    <x v="0"/>
    <x v="3"/>
    <s v="GBC DocuBind 300 Electric Binding Machine"/>
    <n v="1577.94"/>
    <n v="3"/>
    <n v="757.41"/>
  </r>
  <r>
    <d v="2017-09-02T00:00:00"/>
    <x v="3"/>
    <x v="8"/>
    <x v="399"/>
    <x v="26"/>
    <x v="0"/>
    <x v="1"/>
    <s v="Avery 519"/>
    <n v="11.7"/>
    <n v="2"/>
    <n v="3.95"/>
  </r>
  <r>
    <d v="2017-09-02T00:00:00"/>
    <x v="3"/>
    <x v="8"/>
    <x v="167"/>
    <x v="3"/>
    <x v="0"/>
    <x v="12"/>
    <s v="Acco Six-Outlet Power Strip, 4' Cord Length"/>
    <n v="43.1"/>
    <n v="5"/>
    <n v="11.21"/>
  </r>
  <r>
    <d v="2017-09-02T00:00:00"/>
    <x v="3"/>
    <x v="8"/>
    <x v="167"/>
    <x v="3"/>
    <x v="1"/>
    <x v="8"/>
    <s v="Luxo Professional Combination Clamp-On Lamps"/>
    <n v="511.5"/>
    <n v="5"/>
    <n v="132.99"/>
  </r>
  <r>
    <d v="2017-09-02T00:00:00"/>
    <x v="3"/>
    <x v="8"/>
    <x v="167"/>
    <x v="3"/>
    <x v="0"/>
    <x v="3"/>
    <s v="GBC Velobind Prepunched Cover Sets, Regency Series"/>
    <n v="147.91999999999999"/>
    <n v="5"/>
    <n v="46.23"/>
  </r>
  <r>
    <d v="2017-09-03T00:00:00"/>
    <x v="3"/>
    <x v="8"/>
    <x v="287"/>
    <x v="1"/>
    <x v="0"/>
    <x v="3"/>
    <s v="Premier Elliptical Ring Binder, Black"/>
    <n v="42.62"/>
    <n v="7"/>
    <n v="-68.19"/>
  </r>
  <r>
    <d v="2017-09-03T00:00:00"/>
    <x v="3"/>
    <x v="8"/>
    <x v="358"/>
    <x v="16"/>
    <x v="0"/>
    <x v="10"/>
    <s v="#10- 4 1/8&quot; x 9 1/2&quot; Security-Tint Envelopes"/>
    <n v="24.45"/>
    <n v="4"/>
    <n v="8.86"/>
  </r>
  <r>
    <d v="2017-09-03T00:00:00"/>
    <x v="3"/>
    <x v="8"/>
    <x v="166"/>
    <x v="3"/>
    <x v="0"/>
    <x v="4"/>
    <s v="Premium Writing Pencils, Soft, #2 by Central Association for the Blind"/>
    <n v="5.96"/>
    <n v="2"/>
    <n v="1.67"/>
  </r>
  <r>
    <d v="2017-09-03T00:00:00"/>
    <x v="3"/>
    <x v="8"/>
    <x v="90"/>
    <x v="3"/>
    <x v="0"/>
    <x v="3"/>
    <s v="Square Ring Data Binders, Rigid 75 Pt. Covers, 11&quot; x 14-7/8&quot;"/>
    <n v="82.56"/>
    <n v="5"/>
    <n v="28.9"/>
  </r>
  <r>
    <d v="2017-09-03T00:00:00"/>
    <x v="3"/>
    <x v="8"/>
    <x v="90"/>
    <x v="3"/>
    <x v="2"/>
    <x v="9"/>
    <s v="Kensington Expert Mouse Optical USB Trackball for PC or Mac"/>
    <n v="284.97000000000003"/>
    <n v="3"/>
    <n v="85.49"/>
  </r>
  <r>
    <d v="2017-09-03T00:00:00"/>
    <x v="3"/>
    <x v="8"/>
    <x v="716"/>
    <x v="20"/>
    <x v="0"/>
    <x v="0"/>
    <s v="Xerox 189"/>
    <n v="419.4"/>
    <n v="4"/>
    <n v="201.31"/>
  </r>
  <r>
    <d v="2017-09-03T00:00:00"/>
    <x v="3"/>
    <x v="8"/>
    <x v="716"/>
    <x v="20"/>
    <x v="1"/>
    <x v="5"/>
    <s v="Office Star Flex Back Scooter Chair with Aluminum Finish Frame"/>
    <n v="90.8"/>
    <n v="1"/>
    <n v="14.12"/>
  </r>
  <r>
    <d v="2017-09-03T00:00:00"/>
    <x v="3"/>
    <x v="8"/>
    <x v="716"/>
    <x v="20"/>
    <x v="1"/>
    <x v="5"/>
    <s v="Global Low Back Tilter Chair"/>
    <n v="181.76"/>
    <n v="2"/>
    <n v="-8.08"/>
  </r>
  <r>
    <d v="2017-09-03T00:00:00"/>
    <x v="3"/>
    <x v="8"/>
    <x v="716"/>
    <x v="20"/>
    <x v="0"/>
    <x v="4"/>
    <s v="Prang Drawing Pencil Set"/>
    <n v="5.56"/>
    <n v="2"/>
    <n v="2.2200000000000002"/>
  </r>
  <r>
    <d v="2017-09-03T00:00:00"/>
    <x v="3"/>
    <x v="8"/>
    <x v="519"/>
    <x v="3"/>
    <x v="1"/>
    <x v="11"/>
    <s v="Bush Heritage Pine Collection 5-Shelf Bookcase, Albany Pine Finish, *Special Order"/>
    <n v="239.67"/>
    <n v="2"/>
    <n v="14.1"/>
  </r>
  <r>
    <d v="2017-09-03T00:00:00"/>
    <x v="3"/>
    <x v="8"/>
    <x v="316"/>
    <x v="0"/>
    <x v="1"/>
    <x v="8"/>
    <s v="Eldon Advantage Foldable Chair Mats for Low Pile Carpets"/>
    <n v="108.4"/>
    <n v="5"/>
    <n v="-105.69"/>
  </r>
  <r>
    <d v="2017-09-03T00:00:00"/>
    <x v="3"/>
    <x v="8"/>
    <x v="168"/>
    <x v="1"/>
    <x v="0"/>
    <x v="0"/>
    <s v="&quot;While you Were Out&quot; Message Book, One Form per Page"/>
    <n v="8.9"/>
    <n v="3"/>
    <n v="3.34"/>
  </r>
  <r>
    <d v="2017-09-03T00:00:00"/>
    <x v="3"/>
    <x v="8"/>
    <x v="168"/>
    <x v="1"/>
    <x v="2"/>
    <x v="9"/>
    <s v="Hypercom P1300 Pinpad"/>
    <n v="100.8"/>
    <n v="2"/>
    <n v="21.42"/>
  </r>
  <r>
    <d v="2017-09-04T00:00:00"/>
    <x v="3"/>
    <x v="8"/>
    <x v="628"/>
    <x v="0"/>
    <x v="0"/>
    <x v="4"/>
    <s v="Crayola Anti Dust Chalk, 12/Pack"/>
    <n v="10.19"/>
    <n v="7"/>
    <n v="3.19"/>
  </r>
  <r>
    <d v="2017-09-04T00:00:00"/>
    <x v="3"/>
    <x v="8"/>
    <x v="628"/>
    <x v="0"/>
    <x v="0"/>
    <x v="2"/>
    <s v="Acco Perma 3000 Stacking Storage Drawers"/>
    <n v="16.78"/>
    <n v="1"/>
    <n v="-0.21"/>
  </r>
  <r>
    <d v="2017-09-04T00:00:00"/>
    <x v="3"/>
    <x v="8"/>
    <x v="628"/>
    <x v="0"/>
    <x v="0"/>
    <x v="4"/>
    <s v="Sanford Colorific Eraseable Coloring Pencils, 12 Count"/>
    <n v="13.12"/>
    <n v="5"/>
    <n v="3.77"/>
  </r>
  <r>
    <d v="2017-09-04T00:00:00"/>
    <x v="3"/>
    <x v="8"/>
    <x v="69"/>
    <x v="20"/>
    <x v="2"/>
    <x v="9"/>
    <s v="Verbatim 25 GB 6x Blu-ray Single Layer Recordable Disc, 25/Pack"/>
    <n v="91.96"/>
    <n v="4"/>
    <n v="39.54"/>
  </r>
  <r>
    <d v="2017-09-04T00:00:00"/>
    <x v="3"/>
    <x v="8"/>
    <x v="129"/>
    <x v="3"/>
    <x v="1"/>
    <x v="13"/>
    <s v="Chromcraft Bull-Nose Wood Oval Conference Tables &amp; Bases"/>
    <n v="1322.35"/>
    <n v="3"/>
    <n v="-99.18"/>
  </r>
  <r>
    <d v="2017-09-04T00:00:00"/>
    <x v="3"/>
    <x v="8"/>
    <x v="716"/>
    <x v="3"/>
    <x v="0"/>
    <x v="0"/>
    <s v="Xerox 220"/>
    <n v="12.96"/>
    <n v="2"/>
    <n v="6.22"/>
  </r>
  <r>
    <d v="2017-09-04T00:00:00"/>
    <x v="3"/>
    <x v="8"/>
    <x v="716"/>
    <x v="3"/>
    <x v="2"/>
    <x v="6"/>
    <s v="invisibleSHIELD by ZAGG Smudge-Free Screen Protector"/>
    <n v="43.18"/>
    <n v="3"/>
    <n v="15.11"/>
  </r>
  <r>
    <d v="2017-09-04T00:00:00"/>
    <x v="3"/>
    <x v="8"/>
    <x v="698"/>
    <x v="1"/>
    <x v="1"/>
    <x v="11"/>
    <s v="Bush Birmingham Collection Bookcase, Dark Cherry"/>
    <n v="825.17"/>
    <n v="9"/>
    <n v="-117.88"/>
  </r>
  <r>
    <d v="2017-09-04T00:00:00"/>
    <x v="3"/>
    <x v="8"/>
    <x v="698"/>
    <x v="1"/>
    <x v="0"/>
    <x v="0"/>
    <s v="It's Hot Message Books with Stickers, 2 3/4&quot; x 5&quot;"/>
    <n v="17.760000000000002"/>
    <n v="3"/>
    <n v="5.55"/>
  </r>
  <r>
    <d v="2017-09-04T00:00:00"/>
    <x v="3"/>
    <x v="8"/>
    <x v="698"/>
    <x v="1"/>
    <x v="0"/>
    <x v="4"/>
    <s v="Sanford Colorific Colored Pencils, 12/Box"/>
    <n v="6.91"/>
    <n v="3"/>
    <n v="0.86"/>
  </r>
  <r>
    <d v="2017-09-04T00:00:00"/>
    <x v="3"/>
    <x v="8"/>
    <x v="496"/>
    <x v="10"/>
    <x v="0"/>
    <x v="4"/>
    <s v="DIXON Oriole Pencils"/>
    <n v="8.26"/>
    <n v="4"/>
    <n v="0.62"/>
  </r>
  <r>
    <d v="2017-09-04T00:00:00"/>
    <x v="3"/>
    <x v="8"/>
    <x v="496"/>
    <x v="10"/>
    <x v="0"/>
    <x v="3"/>
    <s v="GBC Recycled VeloBinder Covers"/>
    <n v="25.56"/>
    <n v="5"/>
    <n v="-20.45"/>
  </r>
  <r>
    <d v="2017-09-04T00:00:00"/>
    <x v="3"/>
    <x v="8"/>
    <x v="496"/>
    <x v="10"/>
    <x v="0"/>
    <x v="3"/>
    <s v="Wilson Jones Active Use Binders"/>
    <n v="4.37"/>
    <n v="2"/>
    <n v="-3.06"/>
  </r>
  <r>
    <d v="2017-09-04T00:00:00"/>
    <x v="3"/>
    <x v="8"/>
    <x v="496"/>
    <x v="10"/>
    <x v="0"/>
    <x v="0"/>
    <s v="Telephone Message Books with Fax/Mobile Section, 4 1/4&quot; x 6&quot;"/>
    <n v="11.52"/>
    <n v="4"/>
    <n v="3.74"/>
  </r>
  <r>
    <d v="2017-09-04T00:00:00"/>
    <x v="3"/>
    <x v="8"/>
    <x v="565"/>
    <x v="3"/>
    <x v="0"/>
    <x v="3"/>
    <s v="Ibico Hi-Tech Manual Binding System"/>
    <n v="487.98"/>
    <n v="2"/>
    <n v="152.5"/>
  </r>
  <r>
    <d v="2017-09-04T00:00:00"/>
    <x v="3"/>
    <x v="8"/>
    <x v="565"/>
    <x v="3"/>
    <x v="2"/>
    <x v="6"/>
    <s v="QVS USB Car Charger 2-Port 2.1Amp for iPod/iPhone/iPad/iPad 2/iPad 3"/>
    <n v="5.56"/>
    <n v="1"/>
    <n v="1.74"/>
  </r>
  <r>
    <d v="2017-09-04T00:00:00"/>
    <x v="3"/>
    <x v="8"/>
    <x v="565"/>
    <x v="3"/>
    <x v="0"/>
    <x v="2"/>
    <s v="Trav-L-File Heavy-Duty Shuttle II, Black"/>
    <n v="217.85"/>
    <n v="5"/>
    <n v="65.36"/>
  </r>
  <r>
    <d v="2017-09-04T00:00:00"/>
    <x v="3"/>
    <x v="8"/>
    <x v="13"/>
    <x v="2"/>
    <x v="2"/>
    <x v="9"/>
    <s v="Kingston Digital DataTraveler 8GB USB 2.0"/>
    <n v="19.04"/>
    <n v="4"/>
    <n v="-1.43"/>
  </r>
  <r>
    <d v="2017-09-04T00:00:00"/>
    <x v="3"/>
    <x v="8"/>
    <x v="495"/>
    <x v="3"/>
    <x v="0"/>
    <x v="2"/>
    <s v="Rogers Jumbo File, Granite"/>
    <n v="54.32"/>
    <n v="4"/>
    <n v="0.54"/>
  </r>
  <r>
    <d v="2017-09-04T00:00:00"/>
    <x v="3"/>
    <x v="8"/>
    <x v="500"/>
    <x v="3"/>
    <x v="0"/>
    <x v="3"/>
    <s v="Acco Suede Grain Vinyl Round Ring Binder"/>
    <n v="13.34"/>
    <n v="6"/>
    <n v="4.34"/>
  </r>
  <r>
    <d v="2017-09-04T00:00:00"/>
    <x v="3"/>
    <x v="8"/>
    <x v="500"/>
    <x v="3"/>
    <x v="1"/>
    <x v="13"/>
    <s v="Bush Cubix Conference Tables, Fully Assembled"/>
    <n v="1478.27"/>
    <n v="8"/>
    <n v="92.39"/>
  </r>
  <r>
    <d v="2017-09-04T00:00:00"/>
    <x v="3"/>
    <x v="8"/>
    <x v="98"/>
    <x v="38"/>
    <x v="0"/>
    <x v="7"/>
    <s v="Staples"/>
    <n v="14.82"/>
    <n v="6"/>
    <n v="6.97"/>
  </r>
  <r>
    <d v="2017-09-04T00:00:00"/>
    <x v="3"/>
    <x v="8"/>
    <x v="67"/>
    <x v="3"/>
    <x v="0"/>
    <x v="2"/>
    <s v="24 Capacity Maxi Data Binder Racks, Pearl"/>
    <n v="421.1"/>
    <n v="2"/>
    <n v="105.28"/>
  </r>
  <r>
    <d v="2017-09-04T00:00:00"/>
    <x v="3"/>
    <x v="8"/>
    <x v="712"/>
    <x v="16"/>
    <x v="1"/>
    <x v="5"/>
    <s v="Global Value Steno Chair, Gray"/>
    <n v="97.18"/>
    <n v="2"/>
    <n v="6.07"/>
  </r>
  <r>
    <d v="2017-09-04T00:00:00"/>
    <x v="3"/>
    <x v="8"/>
    <x v="712"/>
    <x v="16"/>
    <x v="0"/>
    <x v="0"/>
    <s v="Xerox 213"/>
    <n v="10.37"/>
    <n v="2"/>
    <n v="3.63"/>
  </r>
  <r>
    <d v="2017-09-04T00:00:00"/>
    <x v="3"/>
    <x v="8"/>
    <x v="488"/>
    <x v="0"/>
    <x v="0"/>
    <x v="4"/>
    <s v="Hunt PowerHouse Electric Pencil Sharpener, Blue"/>
    <n v="30.38"/>
    <n v="1"/>
    <n v="3.8"/>
  </r>
  <r>
    <d v="2017-09-04T00:00:00"/>
    <x v="3"/>
    <x v="8"/>
    <x v="755"/>
    <x v="3"/>
    <x v="0"/>
    <x v="3"/>
    <s v="Pressboard Hanging Data Binders for Unburst Sheets"/>
    <n v="11.81"/>
    <n v="3"/>
    <n v="4.13"/>
  </r>
  <r>
    <d v="2017-09-04T00:00:00"/>
    <x v="3"/>
    <x v="8"/>
    <x v="322"/>
    <x v="11"/>
    <x v="0"/>
    <x v="3"/>
    <s v="Avery Trapezoid Extra Heavy Duty 4&quot; Binders"/>
    <n v="88.07"/>
    <n v="7"/>
    <n v="-58.72"/>
  </r>
  <r>
    <d v="2017-09-05T00:00:00"/>
    <x v="3"/>
    <x v="8"/>
    <x v="431"/>
    <x v="22"/>
    <x v="0"/>
    <x v="4"/>
    <s v="Newell 333"/>
    <n v="2.78"/>
    <n v="1"/>
    <n v="0.72"/>
  </r>
  <r>
    <d v="2017-09-05T00:00:00"/>
    <x v="3"/>
    <x v="8"/>
    <x v="53"/>
    <x v="16"/>
    <x v="0"/>
    <x v="2"/>
    <s v="Gould Plastics 18-Pocket Panel Bin, 34w x 5-1/4d x 20-1/2h"/>
    <n v="147.18"/>
    <n v="2"/>
    <n v="-29.44"/>
  </r>
  <r>
    <d v="2017-09-05T00:00:00"/>
    <x v="3"/>
    <x v="8"/>
    <x v="760"/>
    <x v="15"/>
    <x v="2"/>
    <x v="9"/>
    <s v="Maxell LTO Ultrium - 800 GB"/>
    <n v="89.57"/>
    <n v="4"/>
    <n v="-1.1200000000000001"/>
  </r>
  <r>
    <d v="2017-09-05T00:00:00"/>
    <x v="3"/>
    <x v="8"/>
    <x v="760"/>
    <x v="15"/>
    <x v="0"/>
    <x v="4"/>
    <s v="Model L Table or Wall-Mount Pencil Sharpener"/>
    <n v="71.959999999999994"/>
    <n v="5"/>
    <n v="7.2"/>
  </r>
  <r>
    <d v="2017-09-05T00:00:00"/>
    <x v="3"/>
    <x v="8"/>
    <x v="760"/>
    <x v="15"/>
    <x v="0"/>
    <x v="0"/>
    <s v="Xerox 220"/>
    <n v="15.55"/>
    <n v="3"/>
    <n v="5.44"/>
  </r>
  <r>
    <d v="2017-09-07T00:00:00"/>
    <x v="3"/>
    <x v="8"/>
    <x v="29"/>
    <x v="3"/>
    <x v="1"/>
    <x v="8"/>
    <s v="Tenex Chairmats For Use With Carpeted Floors"/>
    <n v="47.94"/>
    <n v="3"/>
    <n v="2.4"/>
  </r>
  <r>
    <d v="2017-09-07T00:00:00"/>
    <x v="3"/>
    <x v="8"/>
    <x v="131"/>
    <x v="11"/>
    <x v="0"/>
    <x v="2"/>
    <s v="Hanging Personal Folder File"/>
    <n v="37.68"/>
    <n v="3"/>
    <n v="2.36"/>
  </r>
  <r>
    <d v="2017-09-07T00:00:00"/>
    <x v="3"/>
    <x v="8"/>
    <x v="131"/>
    <x v="11"/>
    <x v="2"/>
    <x v="9"/>
    <s v="Logitech Wireless Marathon Mouse M705"/>
    <n v="279.94"/>
    <n v="7"/>
    <n v="80.48"/>
  </r>
  <r>
    <d v="2017-09-07T00:00:00"/>
    <x v="3"/>
    <x v="8"/>
    <x v="386"/>
    <x v="20"/>
    <x v="0"/>
    <x v="2"/>
    <s v="Advantus 10-Drawer Portable Organizer, Chrome Metal Frame, Smoke Drawers"/>
    <n v="478.08"/>
    <n v="8"/>
    <n v="133.86000000000001"/>
  </r>
  <r>
    <d v="2017-09-07T00:00:00"/>
    <x v="3"/>
    <x v="8"/>
    <x v="155"/>
    <x v="1"/>
    <x v="0"/>
    <x v="0"/>
    <s v="Easy-staple paper"/>
    <n v="73.010000000000005"/>
    <n v="9"/>
    <n v="26.47"/>
  </r>
  <r>
    <d v="2017-09-07T00:00:00"/>
    <x v="3"/>
    <x v="8"/>
    <x v="629"/>
    <x v="24"/>
    <x v="0"/>
    <x v="3"/>
    <s v="GBC DocuBind 300 Electric Binding Machine"/>
    <n v="1577.94"/>
    <n v="3"/>
    <n v="757.41"/>
  </r>
  <r>
    <d v="2017-09-07T00:00:00"/>
    <x v="3"/>
    <x v="8"/>
    <x v="222"/>
    <x v="12"/>
    <x v="0"/>
    <x v="3"/>
    <s v="Wilson Jones Leather-Like Binders with DublLock Round Rings"/>
    <n v="7.86"/>
    <n v="3"/>
    <n v="-6.02"/>
  </r>
  <r>
    <d v="2017-09-07T00:00:00"/>
    <x v="3"/>
    <x v="8"/>
    <x v="92"/>
    <x v="2"/>
    <x v="0"/>
    <x v="1"/>
    <s v="Avery 519"/>
    <n v="29.24"/>
    <n v="5"/>
    <n v="9.8699999999999992"/>
  </r>
  <r>
    <d v="2017-09-07T00:00:00"/>
    <x v="3"/>
    <x v="8"/>
    <x v="92"/>
    <x v="2"/>
    <x v="0"/>
    <x v="0"/>
    <s v="Eureka Recycled Copy Paper 8 1/2&quot; x 11&quot;, Ream"/>
    <n v="15.55"/>
    <n v="3"/>
    <n v="5.44"/>
  </r>
  <r>
    <d v="2017-09-07T00:00:00"/>
    <x v="3"/>
    <x v="8"/>
    <x v="92"/>
    <x v="2"/>
    <x v="0"/>
    <x v="10"/>
    <s v="Poly String Tie Envelopes"/>
    <n v="4.9000000000000004"/>
    <n v="3"/>
    <n v="1.65"/>
  </r>
  <r>
    <d v="2017-09-07T00:00:00"/>
    <x v="3"/>
    <x v="8"/>
    <x v="643"/>
    <x v="21"/>
    <x v="2"/>
    <x v="9"/>
    <s v="Rosewill 107 Normal Keys USB Wired Standard Keyboard"/>
    <n v="13.48"/>
    <n v="1"/>
    <n v="1.89"/>
  </r>
  <r>
    <d v="2017-09-07T00:00:00"/>
    <x v="3"/>
    <x v="8"/>
    <x v="176"/>
    <x v="27"/>
    <x v="1"/>
    <x v="8"/>
    <s v="DAX Copper Panel Document Frame, 5 x 7 Size"/>
    <n v="25.16"/>
    <n v="2"/>
    <n v="10.57"/>
  </r>
  <r>
    <d v="2017-09-07T00:00:00"/>
    <x v="3"/>
    <x v="8"/>
    <x v="176"/>
    <x v="27"/>
    <x v="2"/>
    <x v="6"/>
    <s v="Motorla HX550 Universal Bluetooth Headset"/>
    <n v="126.56"/>
    <n v="4"/>
    <n v="47.46"/>
  </r>
  <r>
    <d v="2017-09-07T00:00:00"/>
    <x v="3"/>
    <x v="8"/>
    <x v="156"/>
    <x v="3"/>
    <x v="1"/>
    <x v="8"/>
    <s v="C-Line Magnetic Cubicle Keepers, Clear Polypropylene"/>
    <n v="19.760000000000002"/>
    <n v="4"/>
    <n v="8.3000000000000007"/>
  </r>
  <r>
    <d v="2017-09-07T00:00:00"/>
    <x v="3"/>
    <x v="8"/>
    <x v="120"/>
    <x v="24"/>
    <x v="2"/>
    <x v="9"/>
    <s v="Maxell 4.7GB DVD-R"/>
    <n v="113.52"/>
    <n v="4"/>
    <n v="46.54"/>
  </r>
  <r>
    <d v="2017-09-07T00:00:00"/>
    <x v="3"/>
    <x v="8"/>
    <x v="120"/>
    <x v="24"/>
    <x v="1"/>
    <x v="8"/>
    <s v="DataProducts Ampli Magnifier Task Lamp, Black,"/>
    <n v="135.30000000000001"/>
    <n v="5"/>
    <n v="37.880000000000003"/>
  </r>
  <r>
    <d v="2017-09-07T00:00:00"/>
    <x v="3"/>
    <x v="8"/>
    <x v="409"/>
    <x v="3"/>
    <x v="1"/>
    <x v="5"/>
    <s v="Global Low Back Tilter Chair"/>
    <n v="161.57"/>
    <n v="2"/>
    <n v="-28.27"/>
  </r>
  <r>
    <d v="2017-09-07T00:00:00"/>
    <x v="3"/>
    <x v="8"/>
    <x v="441"/>
    <x v="15"/>
    <x v="0"/>
    <x v="12"/>
    <s v="Eureka The Boss Cordless Rechargeable Stick Vac"/>
    <n v="81.569999999999993"/>
    <n v="2"/>
    <n v="7.14"/>
  </r>
  <r>
    <d v="2017-09-07T00:00:00"/>
    <x v="3"/>
    <x v="8"/>
    <x v="766"/>
    <x v="22"/>
    <x v="1"/>
    <x v="8"/>
    <s v="DAX Two-Tone Silver Metal Document Frame"/>
    <n v="80.959999999999994"/>
    <n v="4"/>
    <n v="34.81"/>
  </r>
  <r>
    <d v="2017-09-07T00:00:00"/>
    <x v="3"/>
    <x v="8"/>
    <x v="766"/>
    <x v="22"/>
    <x v="2"/>
    <x v="6"/>
    <s v="Konftel 250 Conference phone - Charcoal black"/>
    <n v="455.71"/>
    <n v="2"/>
    <n v="34.18"/>
  </r>
  <r>
    <d v="2017-09-07T00:00:00"/>
    <x v="3"/>
    <x v="8"/>
    <x v="766"/>
    <x v="22"/>
    <x v="0"/>
    <x v="4"/>
    <s v="Boston 1799 Powerhouse Electric Pencil Sharpener"/>
    <n v="25.98"/>
    <n v="1"/>
    <n v="7.27"/>
  </r>
  <r>
    <d v="2017-09-07T00:00:00"/>
    <x v="3"/>
    <x v="8"/>
    <x v="158"/>
    <x v="43"/>
    <x v="0"/>
    <x v="0"/>
    <s v="Avoid Verbal Orders Carbonless Minifold Book"/>
    <n v="16.899999999999999"/>
    <n v="5"/>
    <n v="7.77"/>
  </r>
  <r>
    <d v="2017-09-07T00:00:00"/>
    <x v="3"/>
    <x v="8"/>
    <x v="158"/>
    <x v="43"/>
    <x v="0"/>
    <x v="0"/>
    <s v="Xerox 191"/>
    <n v="39.96"/>
    <n v="2"/>
    <n v="18.78"/>
  </r>
  <r>
    <d v="2017-09-08T00:00:00"/>
    <x v="3"/>
    <x v="8"/>
    <x v="147"/>
    <x v="1"/>
    <x v="1"/>
    <x v="13"/>
    <s v="BoxOffice By Design Rectangular and Half-Moon Meeting Room Tables"/>
    <n v="765.63"/>
    <n v="7"/>
    <n v="-566.55999999999995"/>
  </r>
  <r>
    <d v="2017-09-08T00:00:00"/>
    <x v="3"/>
    <x v="8"/>
    <x v="632"/>
    <x v="2"/>
    <x v="2"/>
    <x v="6"/>
    <s v="Aastra 6757i CT Wireless VoIP phone"/>
    <n v="258.52999999999997"/>
    <n v="2"/>
    <n v="-47.4"/>
  </r>
  <r>
    <d v="2017-09-08T00:00:00"/>
    <x v="3"/>
    <x v="8"/>
    <x v="159"/>
    <x v="10"/>
    <x v="2"/>
    <x v="9"/>
    <s v="Imation Swivel Flash Drive USB flash drive - 8 GB"/>
    <n v="9.1"/>
    <n v="1"/>
    <n v="1.71"/>
  </r>
  <r>
    <d v="2017-09-08T00:00:00"/>
    <x v="3"/>
    <x v="8"/>
    <x v="138"/>
    <x v="10"/>
    <x v="2"/>
    <x v="9"/>
    <s v="Memorex Micro Travel Drive 32 GB"/>
    <n v="116.83"/>
    <n v="4"/>
    <n v="33.590000000000003"/>
  </r>
  <r>
    <d v="2017-09-08T00:00:00"/>
    <x v="3"/>
    <x v="8"/>
    <x v="592"/>
    <x v="0"/>
    <x v="2"/>
    <x v="9"/>
    <s v="Memorex Froggy Flash Drive 8 GB"/>
    <n v="85.2"/>
    <n v="6"/>
    <n v="20.239999999999998"/>
  </r>
  <r>
    <d v="2017-09-08T00:00:00"/>
    <x v="3"/>
    <x v="8"/>
    <x v="45"/>
    <x v="0"/>
    <x v="0"/>
    <x v="3"/>
    <s v="Premier Elliptical Ring Binder, Black"/>
    <n v="42.62"/>
    <n v="7"/>
    <n v="-68.19"/>
  </r>
  <r>
    <d v="2017-09-08T00:00:00"/>
    <x v="3"/>
    <x v="8"/>
    <x v="45"/>
    <x v="0"/>
    <x v="2"/>
    <x v="16"/>
    <s v="Canon PC-428 Personal Copier"/>
    <n v="319.98"/>
    <n v="2"/>
    <n v="107.99"/>
  </r>
  <r>
    <d v="2017-09-08T00:00:00"/>
    <x v="3"/>
    <x v="8"/>
    <x v="45"/>
    <x v="0"/>
    <x v="0"/>
    <x v="7"/>
    <s v="Vinyl Coated Wire Paper Clips in Organizer Box, 800/Box"/>
    <n v="45.92"/>
    <n v="5"/>
    <n v="15.5"/>
  </r>
  <r>
    <d v="2017-09-08T00:00:00"/>
    <x v="3"/>
    <x v="8"/>
    <x v="45"/>
    <x v="0"/>
    <x v="1"/>
    <x v="8"/>
    <s v="DAX Black Cherry Wood-Tone Poster Frame"/>
    <n v="21.18"/>
    <n v="2"/>
    <n v="-11.65"/>
  </r>
  <r>
    <d v="2017-09-08T00:00:00"/>
    <x v="3"/>
    <x v="8"/>
    <x v="45"/>
    <x v="0"/>
    <x v="0"/>
    <x v="0"/>
    <s v="Xerox 205"/>
    <n v="20.74"/>
    <n v="4"/>
    <n v="7.26"/>
  </r>
  <r>
    <d v="2017-09-08T00:00:00"/>
    <x v="3"/>
    <x v="8"/>
    <x v="45"/>
    <x v="0"/>
    <x v="1"/>
    <x v="5"/>
    <s v="Global Armless Task Chair, Royal Blue"/>
    <n v="213.43"/>
    <n v="5"/>
    <n v="-39.64"/>
  </r>
  <r>
    <d v="2017-09-08T00:00:00"/>
    <x v="3"/>
    <x v="8"/>
    <x v="658"/>
    <x v="16"/>
    <x v="0"/>
    <x v="2"/>
    <s v="Decoflex Hanging Personal Folder File, Blue"/>
    <n v="61.68"/>
    <n v="5"/>
    <n v="5.4"/>
  </r>
  <r>
    <d v="2017-09-08T00:00:00"/>
    <x v="3"/>
    <x v="8"/>
    <x v="658"/>
    <x v="16"/>
    <x v="2"/>
    <x v="6"/>
    <s v="Samsung Rugby III"/>
    <n v="158.38"/>
    <n v="3"/>
    <n v="13.86"/>
  </r>
  <r>
    <d v="2017-09-08T00:00:00"/>
    <x v="3"/>
    <x v="8"/>
    <x v="673"/>
    <x v="20"/>
    <x v="0"/>
    <x v="2"/>
    <s v="Adjustable Personal File Tote"/>
    <n v="65.12"/>
    <n v="4"/>
    <n v="16.93"/>
  </r>
  <r>
    <d v="2017-09-09T00:00:00"/>
    <x v="3"/>
    <x v="8"/>
    <x v="386"/>
    <x v="2"/>
    <x v="1"/>
    <x v="5"/>
    <s v="Global Low Back Tilter Chair"/>
    <n v="141.37"/>
    <n v="2"/>
    <n v="-48.47"/>
  </r>
  <r>
    <d v="2017-09-09T00:00:00"/>
    <x v="3"/>
    <x v="8"/>
    <x v="386"/>
    <x v="2"/>
    <x v="0"/>
    <x v="3"/>
    <s v="Wilson Jones Standard D-Ring Binders"/>
    <n v="3.04"/>
    <n v="2"/>
    <n v="-2.33"/>
  </r>
  <r>
    <d v="2017-09-09T00:00:00"/>
    <x v="3"/>
    <x v="8"/>
    <x v="386"/>
    <x v="2"/>
    <x v="0"/>
    <x v="3"/>
    <s v="GBC Prepunched Paper, 19-Hole, for Binding Systems, 24-lb"/>
    <n v="4.5"/>
    <n v="1"/>
    <n v="-3.6"/>
  </r>
  <r>
    <d v="2017-09-09T00:00:00"/>
    <x v="3"/>
    <x v="8"/>
    <x v="386"/>
    <x v="2"/>
    <x v="0"/>
    <x v="4"/>
    <s v="Quartet Omega Colored Chalk, 12/Pack"/>
    <n v="4.67"/>
    <n v="1"/>
    <n v="1.58"/>
  </r>
  <r>
    <d v="2017-09-09T00:00:00"/>
    <x v="3"/>
    <x v="8"/>
    <x v="386"/>
    <x v="2"/>
    <x v="2"/>
    <x v="9"/>
    <s v="Microsoft Sculpt Comfort Mouse"/>
    <n v="95.88"/>
    <n v="3"/>
    <n v="28.76"/>
  </r>
  <r>
    <d v="2017-09-09T00:00:00"/>
    <x v="3"/>
    <x v="8"/>
    <x v="386"/>
    <x v="2"/>
    <x v="1"/>
    <x v="8"/>
    <s v="Eldon Expressions Punched Metal &amp; Wood Desk Accessories, Pewter &amp; Cherry"/>
    <n v="17.02"/>
    <n v="2"/>
    <n v="1.7"/>
  </r>
  <r>
    <d v="2017-09-09T00:00:00"/>
    <x v="3"/>
    <x v="8"/>
    <x v="386"/>
    <x v="2"/>
    <x v="2"/>
    <x v="9"/>
    <s v="Plantronics S12 Corded Telephone Headset System"/>
    <n v="258.7"/>
    <n v="3"/>
    <n v="64.67"/>
  </r>
  <r>
    <d v="2017-09-09T00:00:00"/>
    <x v="3"/>
    <x v="8"/>
    <x v="386"/>
    <x v="2"/>
    <x v="2"/>
    <x v="6"/>
    <s v="Samsung Galaxy Note 2"/>
    <n v="1931.96"/>
    <n v="7"/>
    <n v="-386.39"/>
  </r>
  <r>
    <d v="2017-09-09T00:00:00"/>
    <x v="3"/>
    <x v="8"/>
    <x v="191"/>
    <x v="9"/>
    <x v="0"/>
    <x v="2"/>
    <s v="Fellowes Officeware Wire Shelving"/>
    <n v="628.80999999999995"/>
    <n v="7"/>
    <n v="12.58"/>
  </r>
  <r>
    <d v="2017-09-09T00:00:00"/>
    <x v="3"/>
    <x v="8"/>
    <x v="191"/>
    <x v="9"/>
    <x v="0"/>
    <x v="2"/>
    <s v="X-Rack File for Hanging Folders"/>
    <n v="56.45"/>
    <n v="5"/>
    <n v="14.68"/>
  </r>
  <r>
    <d v="2017-09-09T00:00:00"/>
    <x v="3"/>
    <x v="8"/>
    <x v="703"/>
    <x v="15"/>
    <x v="0"/>
    <x v="14"/>
    <s v="Staple remover"/>
    <n v="8.83"/>
    <n v="3"/>
    <n v="-1.99"/>
  </r>
  <r>
    <d v="2017-09-09T00:00:00"/>
    <x v="3"/>
    <x v="8"/>
    <x v="703"/>
    <x v="15"/>
    <x v="0"/>
    <x v="0"/>
    <s v="Xerox 1888"/>
    <n v="177.54"/>
    <n v="4"/>
    <n v="62.14"/>
  </r>
  <r>
    <d v="2017-09-09T00:00:00"/>
    <x v="3"/>
    <x v="8"/>
    <x v="703"/>
    <x v="15"/>
    <x v="0"/>
    <x v="2"/>
    <s v="Fellowes Super Stor/Drawer Files"/>
    <n v="258.48"/>
    <n v="2"/>
    <n v="-3.23"/>
  </r>
  <r>
    <d v="2017-09-09T00:00:00"/>
    <x v="3"/>
    <x v="8"/>
    <x v="703"/>
    <x v="15"/>
    <x v="1"/>
    <x v="8"/>
    <s v="Eldon Wave Desk Accessories"/>
    <n v="14.14"/>
    <n v="3"/>
    <n v="4.24"/>
  </r>
  <r>
    <d v="2017-09-09T00:00:00"/>
    <x v="3"/>
    <x v="8"/>
    <x v="733"/>
    <x v="14"/>
    <x v="0"/>
    <x v="10"/>
    <s v="#10- 4 1/8&quot; x 9 1/2&quot; Recycled Envelopes"/>
    <n v="17.48"/>
    <n v="2"/>
    <n v="8.2200000000000006"/>
  </r>
  <r>
    <d v="2017-09-09T00:00:00"/>
    <x v="3"/>
    <x v="8"/>
    <x v="170"/>
    <x v="12"/>
    <x v="0"/>
    <x v="0"/>
    <s v="Unpadded Memo Slips"/>
    <n v="6.37"/>
    <n v="2"/>
    <n v="2.39"/>
  </r>
  <r>
    <d v="2017-09-09T00:00:00"/>
    <x v="3"/>
    <x v="8"/>
    <x v="31"/>
    <x v="3"/>
    <x v="0"/>
    <x v="4"/>
    <s v="Newell 35"/>
    <n v="6.56"/>
    <n v="2"/>
    <n v="1.9"/>
  </r>
  <r>
    <d v="2017-09-09T00:00:00"/>
    <x v="3"/>
    <x v="8"/>
    <x v="31"/>
    <x v="3"/>
    <x v="1"/>
    <x v="5"/>
    <s v="Novimex Fabric Task Chair"/>
    <n v="243.92"/>
    <n v="5"/>
    <n v="-15.25"/>
  </r>
  <r>
    <d v="2017-09-09T00:00:00"/>
    <x v="3"/>
    <x v="8"/>
    <x v="31"/>
    <x v="3"/>
    <x v="0"/>
    <x v="0"/>
    <s v="Astroparche Fine Business Paper"/>
    <n v="47.52"/>
    <n v="9"/>
    <n v="22.81"/>
  </r>
  <r>
    <d v="2017-09-09T00:00:00"/>
    <x v="3"/>
    <x v="8"/>
    <x v="435"/>
    <x v="3"/>
    <x v="0"/>
    <x v="2"/>
    <s v="Fellowes Bases and Tops For Staxonsteel/High-Stak Systems"/>
    <n v="99.87"/>
    <n v="3"/>
    <n v="23.97"/>
  </r>
  <r>
    <d v="2017-09-09T00:00:00"/>
    <x v="3"/>
    <x v="8"/>
    <x v="271"/>
    <x v="0"/>
    <x v="0"/>
    <x v="1"/>
    <s v="Avery 511"/>
    <n v="9.86"/>
    <n v="4"/>
    <n v="3.45"/>
  </r>
  <r>
    <d v="2017-09-09T00:00:00"/>
    <x v="3"/>
    <x v="8"/>
    <x v="391"/>
    <x v="10"/>
    <x v="0"/>
    <x v="4"/>
    <s v="BIC Brite Liner Highlighters, Chisel Tip"/>
    <n v="25.92"/>
    <n v="5"/>
    <n v="3.89"/>
  </r>
  <r>
    <d v="2017-09-09T00:00:00"/>
    <x v="3"/>
    <x v="8"/>
    <x v="391"/>
    <x v="10"/>
    <x v="1"/>
    <x v="8"/>
    <s v="Deflect-o EconoMat Studded, No Bevel Mat for Low Pile Carpeting"/>
    <n v="66.11"/>
    <n v="2"/>
    <n v="-9.09"/>
  </r>
  <r>
    <d v="2017-09-09T00:00:00"/>
    <x v="3"/>
    <x v="8"/>
    <x v="91"/>
    <x v="3"/>
    <x v="2"/>
    <x v="9"/>
    <s v="Microsoft Wireless Mobile Mouse 4000"/>
    <n v="159.96"/>
    <n v="4"/>
    <n v="51.19"/>
  </r>
  <r>
    <d v="2017-09-09T00:00:00"/>
    <x v="3"/>
    <x v="8"/>
    <x v="105"/>
    <x v="11"/>
    <x v="0"/>
    <x v="0"/>
    <s v="Xerox 1930"/>
    <n v="31.1"/>
    <n v="6"/>
    <n v="11.28"/>
  </r>
  <r>
    <d v="2017-09-09T00:00:00"/>
    <x v="3"/>
    <x v="8"/>
    <x v="105"/>
    <x v="11"/>
    <x v="0"/>
    <x v="12"/>
    <s v="Belkin 7-Outlet SurgeMaster Home Series"/>
    <n v="11.18"/>
    <n v="1"/>
    <n v="0.84"/>
  </r>
  <r>
    <d v="2017-09-09T00:00:00"/>
    <x v="3"/>
    <x v="8"/>
    <x v="448"/>
    <x v="10"/>
    <x v="0"/>
    <x v="1"/>
    <s v="Avery 501"/>
    <n v="17.71"/>
    <n v="6"/>
    <n v="5.98"/>
  </r>
  <r>
    <d v="2017-09-09T00:00:00"/>
    <x v="3"/>
    <x v="8"/>
    <x v="448"/>
    <x v="10"/>
    <x v="0"/>
    <x v="3"/>
    <s v="3M Organizer Strips"/>
    <n v="4.8600000000000003"/>
    <n v="3"/>
    <n v="-3.56"/>
  </r>
  <r>
    <d v="2017-09-09T00:00:00"/>
    <x v="3"/>
    <x v="8"/>
    <x v="448"/>
    <x v="10"/>
    <x v="0"/>
    <x v="3"/>
    <s v="Acco Data Flex Cable Posts For Top &amp; Bottom Load Binders, 6&quot; Capacity"/>
    <n v="6.26"/>
    <n v="2"/>
    <n v="-5.22"/>
  </r>
  <r>
    <d v="2017-09-10T00:00:00"/>
    <x v="3"/>
    <x v="8"/>
    <x v="49"/>
    <x v="1"/>
    <x v="2"/>
    <x v="6"/>
    <s v="Panasonic Kx-TS550"/>
    <n v="147.16999999999999"/>
    <n v="4"/>
    <n v="16.559999999999999"/>
  </r>
  <r>
    <d v="2017-09-10T00:00:00"/>
    <x v="3"/>
    <x v="8"/>
    <x v="136"/>
    <x v="3"/>
    <x v="1"/>
    <x v="5"/>
    <s v="DMI Arturo Collection Mission-style Design Wood Chair"/>
    <n v="362.35"/>
    <n v="3"/>
    <n v="27.18"/>
  </r>
  <r>
    <d v="2017-09-10T00:00:00"/>
    <x v="3"/>
    <x v="8"/>
    <x v="136"/>
    <x v="3"/>
    <x v="0"/>
    <x v="3"/>
    <s v="Avery Non-Stick Binders"/>
    <n v="7.18"/>
    <n v="2"/>
    <n v="2.25"/>
  </r>
  <r>
    <d v="2017-09-10T00:00:00"/>
    <x v="3"/>
    <x v="8"/>
    <x v="758"/>
    <x v="24"/>
    <x v="0"/>
    <x v="3"/>
    <s v="3M Organizer Strips"/>
    <n v="16.2"/>
    <n v="3"/>
    <n v="7.78"/>
  </r>
  <r>
    <d v="2017-09-10T00:00:00"/>
    <x v="3"/>
    <x v="8"/>
    <x v="758"/>
    <x v="24"/>
    <x v="0"/>
    <x v="12"/>
    <s v="Holmes Replacement Filter for HEPA Air Cleaner, Medium Room"/>
    <n v="33.99"/>
    <n v="3"/>
    <n v="14.62"/>
  </r>
  <r>
    <d v="2017-09-10T00:00:00"/>
    <x v="3"/>
    <x v="8"/>
    <x v="758"/>
    <x v="24"/>
    <x v="2"/>
    <x v="9"/>
    <s v="Logitech G105 Gaming Keyboard"/>
    <n v="296.85000000000002"/>
    <n v="5"/>
    <n v="53.43"/>
  </r>
  <r>
    <d v="2017-09-10T00:00:00"/>
    <x v="3"/>
    <x v="8"/>
    <x v="758"/>
    <x v="24"/>
    <x v="2"/>
    <x v="9"/>
    <s v="Imation Clip USB flash drive - 8 GB"/>
    <n v="112.8"/>
    <n v="6"/>
    <n v="6.77"/>
  </r>
  <r>
    <d v="2017-09-10T00:00:00"/>
    <x v="3"/>
    <x v="8"/>
    <x v="758"/>
    <x v="24"/>
    <x v="0"/>
    <x v="3"/>
    <s v="Newell 3-Hole Punched Plastic Slotted Magazine Holders for Binders"/>
    <n v="13.71"/>
    <n v="3"/>
    <n v="6.58"/>
  </r>
  <r>
    <d v="2017-09-10T00:00:00"/>
    <x v="3"/>
    <x v="8"/>
    <x v="758"/>
    <x v="24"/>
    <x v="0"/>
    <x v="0"/>
    <s v="Xerox 1970"/>
    <n v="24.9"/>
    <n v="5"/>
    <n v="11.7"/>
  </r>
  <r>
    <d v="2017-09-10T00:00:00"/>
    <x v="3"/>
    <x v="8"/>
    <x v="758"/>
    <x v="24"/>
    <x v="0"/>
    <x v="2"/>
    <s v="Fellowes Stor/Drawer Steel Plus Storage Drawers"/>
    <n v="286.29000000000002"/>
    <n v="3"/>
    <n v="17.18"/>
  </r>
  <r>
    <d v="2017-09-10T00:00:00"/>
    <x v="3"/>
    <x v="8"/>
    <x v="758"/>
    <x v="24"/>
    <x v="0"/>
    <x v="12"/>
    <s v="Acco 6 Outlet Guardian Standard Surge Suppressor"/>
    <n v="24.18"/>
    <n v="2"/>
    <n v="7.25"/>
  </r>
  <r>
    <d v="2017-09-10T00:00:00"/>
    <x v="3"/>
    <x v="8"/>
    <x v="659"/>
    <x v="1"/>
    <x v="0"/>
    <x v="3"/>
    <s v="Fellowes PB500 Electric Punch Plastic Comb Binding Machine with Manual Bind"/>
    <n v="762.59"/>
    <n v="3"/>
    <n v="-1143.8900000000001"/>
  </r>
  <r>
    <d v="2017-09-10T00:00:00"/>
    <x v="3"/>
    <x v="8"/>
    <x v="489"/>
    <x v="20"/>
    <x v="0"/>
    <x v="0"/>
    <s v="Rediform S.O.S. 1-Up Phone Message Bk, 4-1/4x3-1/16 Bk, 1 Form/Pg, 40 Messages/Bk, 3/Pk"/>
    <n v="18.760000000000002"/>
    <n v="2"/>
    <s v="9"/>
  </r>
  <r>
    <d v="2017-09-10T00:00:00"/>
    <x v="3"/>
    <x v="8"/>
    <x v="592"/>
    <x v="32"/>
    <x v="0"/>
    <x v="4"/>
    <s v="Eberhard Faber 3 1/2&quot; Golf Pencils"/>
    <n v="14.88"/>
    <n v="2"/>
    <n v="3.72"/>
  </r>
  <r>
    <d v="2017-09-10T00:00:00"/>
    <x v="3"/>
    <x v="8"/>
    <x v="484"/>
    <x v="10"/>
    <x v="0"/>
    <x v="0"/>
    <s v="Xerox 1906"/>
    <n v="85.06"/>
    <n v="3"/>
    <n v="28.71"/>
  </r>
  <r>
    <d v="2017-09-10T00:00:00"/>
    <x v="3"/>
    <x v="8"/>
    <x v="228"/>
    <x v="4"/>
    <x v="0"/>
    <x v="3"/>
    <s v="Wilson Jones Suede Grain Vinyl Binders"/>
    <n v="2.78"/>
    <n v="1"/>
    <n v="1.36"/>
  </r>
  <r>
    <d v="2017-09-10T00:00:00"/>
    <x v="3"/>
    <x v="8"/>
    <x v="276"/>
    <x v="10"/>
    <x v="2"/>
    <x v="9"/>
    <s v="Memorex Mini Travel Drive 8 GB USB 2.0 Flash Drive"/>
    <n v="37.06"/>
    <n v="4"/>
    <n v="8.8000000000000007"/>
  </r>
  <r>
    <d v="2017-09-10T00:00:00"/>
    <x v="3"/>
    <x v="8"/>
    <x v="276"/>
    <x v="10"/>
    <x v="2"/>
    <x v="6"/>
    <s v="Cisco IP Phone 7961G-GE VoIP phone"/>
    <n v="259.89999999999998"/>
    <n v="2"/>
    <n v="-56.31"/>
  </r>
  <r>
    <d v="2017-09-11T00:00:00"/>
    <x v="3"/>
    <x v="8"/>
    <x v="361"/>
    <x v="16"/>
    <x v="1"/>
    <x v="8"/>
    <s v="Howard Miller 11-1/2&quot; Diameter Grantwood Wall Clock"/>
    <n v="34.5"/>
    <n v="1"/>
    <n v="6.04"/>
  </r>
  <r>
    <d v="2017-09-11T00:00:00"/>
    <x v="3"/>
    <x v="8"/>
    <x v="474"/>
    <x v="4"/>
    <x v="0"/>
    <x v="0"/>
    <s v="Xerox 1935"/>
    <n v="184.66"/>
    <n v="7"/>
    <n v="84.94"/>
  </r>
  <r>
    <d v="2017-09-11T00:00:00"/>
    <x v="3"/>
    <x v="8"/>
    <x v="432"/>
    <x v="3"/>
    <x v="0"/>
    <x v="0"/>
    <s v="Xerox 1996"/>
    <n v="12.96"/>
    <n v="2"/>
    <n v="6.22"/>
  </r>
  <r>
    <d v="2017-09-11T00:00:00"/>
    <x v="3"/>
    <x v="8"/>
    <x v="432"/>
    <x v="3"/>
    <x v="0"/>
    <x v="10"/>
    <s v="#10 Self-Seal White Envelopes"/>
    <n v="22.18"/>
    <n v="2"/>
    <n v="10.87"/>
  </r>
  <r>
    <d v="2017-09-11T00:00:00"/>
    <x v="3"/>
    <x v="8"/>
    <x v="432"/>
    <x v="3"/>
    <x v="1"/>
    <x v="5"/>
    <s v="Hon Pagoda Stacking Chairs"/>
    <n v="2054.27"/>
    <n v="8"/>
    <n v="256.77999999999997"/>
  </r>
  <r>
    <d v="2017-09-11T00:00:00"/>
    <x v="3"/>
    <x v="8"/>
    <x v="454"/>
    <x v="1"/>
    <x v="0"/>
    <x v="7"/>
    <s v="Acco Hot Clips Clips to Go"/>
    <n v="10.53"/>
    <n v="4"/>
    <n v="3.29"/>
  </r>
  <r>
    <d v="2017-09-11T00:00:00"/>
    <x v="3"/>
    <x v="8"/>
    <x v="454"/>
    <x v="1"/>
    <x v="0"/>
    <x v="0"/>
    <s v="Xerox 1927"/>
    <n v="20.54"/>
    <n v="6"/>
    <n v="6.42"/>
  </r>
  <r>
    <d v="2017-09-11T00:00:00"/>
    <x v="3"/>
    <x v="8"/>
    <x v="92"/>
    <x v="3"/>
    <x v="1"/>
    <x v="8"/>
    <s v="6&quot; Cubicle Wall Clock, Black"/>
    <n v="32.36"/>
    <n v="4"/>
    <n v="11.65"/>
  </r>
  <r>
    <d v="2017-09-11T00:00:00"/>
    <x v="3"/>
    <x v="8"/>
    <x v="92"/>
    <x v="3"/>
    <x v="0"/>
    <x v="12"/>
    <s v="Kensington 4 Outlet MasterPiece Compact Power Control Center"/>
    <n v="406.6"/>
    <n v="5"/>
    <n v="113.85"/>
  </r>
  <r>
    <d v="2017-09-11T00:00:00"/>
    <x v="3"/>
    <x v="8"/>
    <x v="259"/>
    <x v="22"/>
    <x v="1"/>
    <x v="5"/>
    <s v="Office Star - Contemporary Task Swivel Chair"/>
    <n v="177.57"/>
    <n v="2"/>
    <n v="8.8800000000000008"/>
  </r>
  <r>
    <d v="2017-09-11T00:00:00"/>
    <x v="3"/>
    <x v="8"/>
    <x v="259"/>
    <x v="22"/>
    <x v="0"/>
    <x v="0"/>
    <s v="Xerox 225"/>
    <n v="19.440000000000001"/>
    <n v="3"/>
    <n v="9.33"/>
  </r>
  <r>
    <d v="2017-09-11T00:00:00"/>
    <x v="3"/>
    <x v="8"/>
    <x v="259"/>
    <x v="22"/>
    <x v="0"/>
    <x v="0"/>
    <s v="Xerox 1894"/>
    <n v="71.28"/>
    <n v="11"/>
    <n v="34.21"/>
  </r>
  <r>
    <d v="2017-09-11T00:00:00"/>
    <x v="3"/>
    <x v="8"/>
    <x v="259"/>
    <x v="22"/>
    <x v="0"/>
    <x v="3"/>
    <s v="Ibico Ibimaster 300 Manual Binding System"/>
    <n v="1471.96"/>
    <n v="5"/>
    <n v="459.99"/>
  </r>
  <r>
    <d v="2017-09-11T00:00:00"/>
    <x v="3"/>
    <x v="8"/>
    <x v="259"/>
    <x v="22"/>
    <x v="2"/>
    <x v="6"/>
    <s v="iOttie XL Car Mount"/>
    <n v="79.959999999999994"/>
    <n v="5"/>
    <n v="-17.989999999999998"/>
  </r>
  <r>
    <d v="2017-09-11T00:00:00"/>
    <x v="3"/>
    <x v="8"/>
    <x v="204"/>
    <x v="0"/>
    <x v="0"/>
    <x v="0"/>
    <s v="Xerox 1953"/>
    <n v="10.27"/>
    <n v="3"/>
    <n v="3.21"/>
  </r>
  <r>
    <d v="2017-09-11T00:00:00"/>
    <x v="3"/>
    <x v="8"/>
    <x v="204"/>
    <x v="0"/>
    <x v="1"/>
    <x v="13"/>
    <s v="Bevis Round Conference Table Top &amp; Single Column Base"/>
    <n v="512.19000000000005"/>
    <n v="5"/>
    <n v="-65.849999999999994"/>
  </r>
  <r>
    <d v="2017-09-11T00:00:00"/>
    <x v="3"/>
    <x v="8"/>
    <x v="204"/>
    <x v="0"/>
    <x v="0"/>
    <x v="12"/>
    <s v="Commercial WindTunnel Clean Air Upright Vacuum, Replacement Belts, Filtration Bags"/>
    <n v="1.56"/>
    <n v="2"/>
    <n v="-4.2"/>
  </r>
  <r>
    <d v="2017-09-11T00:00:00"/>
    <x v="3"/>
    <x v="8"/>
    <x v="484"/>
    <x v="3"/>
    <x v="2"/>
    <x v="6"/>
    <s v="OtterBox Defender Series Case - Samsung Galaxy S4"/>
    <n v="143.94999999999999"/>
    <n v="6"/>
    <n v="17.989999999999998"/>
  </r>
  <r>
    <d v="2017-09-11T00:00:00"/>
    <x v="3"/>
    <x v="8"/>
    <x v="484"/>
    <x v="3"/>
    <x v="0"/>
    <x v="0"/>
    <s v="Xerox 192"/>
    <n v="19.440000000000001"/>
    <n v="3"/>
    <n v="9.33"/>
  </r>
  <r>
    <d v="2017-09-11T00:00:00"/>
    <x v="3"/>
    <x v="8"/>
    <x v="92"/>
    <x v="6"/>
    <x v="0"/>
    <x v="12"/>
    <s v="Hoover Commercial SteamVac"/>
    <n v="67.900000000000006"/>
    <n v="5"/>
    <n v="20.37"/>
  </r>
  <r>
    <d v="2017-09-11T00:00:00"/>
    <x v="3"/>
    <x v="8"/>
    <x v="228"/>
    <x v="5"/>
    <x v="0"/>
    <x v="12"/>
    <s v="Fellowes Premier Superior Surge Suppressor, 10-Outlet, With Phone and Remote"/>
    <n v="195.68"/>
    <n v="4"/>
    <n v="50.88"/>
  </r>
  <r>
    <d v="2017-09-11T00:00:00"/>
    <x v="3"/>
    <x v="8"/>
    <x v="228"/>
    <x v="5"/>
    <x v="0"/>
    <x v="7"/>
    <s v="Acco Clips to Go Binder Clips, 24 Clips in Two Sizes"/>
    <n v="14.2"/>
    <n v="4"/>
    <n v="6.67"/>
  </r>
  <r>
    <d v="2017-09-12T00:00:00"/>
    <x v="3"/>
    <x v="8"/>
    <x v="401"/>
    <x v="3"/>
    <x v="1"/>
    <x v="8"/>
    <s v="Eldon Image Series Desk Accessories, Burgundy"/>
    <n v="8.36"/>
    <n v="2"/>
    <n v="3.01"/>
  </r>
  <r>
    <d v="2017-09-12T00:00:00"/>
    <x v="3"/>
    <x v="8"/>
    <x v="540"/>
    <x v="36"/>
    <x v="0"/>
    <x v="0"/>
    <s v="Adams Telephone Message Book w/Frequently-Called Numbers Space, 400 Messages per Book"/>
    <n v="39.9"/>
    <n v="5"/>
    <n v="19.95"/>
  </r>
  <r>
    <d v="2017-09-12T00:00:00"/>
    <x v="3"/>
    <x v="8"/>
    <x v="540"/>
    <x v="36"/>
    <x v="0"/>
    <x v="12"/>
    <s v="Fellowes Basic Home/Office Series Surge Protectors"/>
    <n v="90.86"/>
    <n v="7"/>
    <n v="26.35"/>
  </r>
  <r>
    <d v="2017-09-12T00:00:00"/>
    <x v="3"/>
    <x v="8"/>
    <x v="540"/>
    <x v="36"/>
    <x v="0"/>
    <x v="0"/>
    <s v="Xerox 1939"/>
    <n v="94.85"/>
    <n v="5"/>
    <n v="45.53"/>
  </r>
  <r>
    <d v="2017-09-12T00:00:00"/>
    <x v="3"/>
    <x v="8"/>
    <x v="351"/>
    <x v="43"/>
    <x v="0"/>
    <x v="0"/>
    <s v="Xerox 209"/>
    <n v="45.36"/>
    <n v="7"/>
    <n v="21.77"/>
  </r>
  <r>
    <d v="2017-09-12T00:00:00"/>
    <x v="3"/>
    <x v="8"/>
    <x v="351"/>
    <x v="43"/>
    <x v="0"/>
    <x v="3"/>
    <s v="Aluminum Screw Posts"/>
    <n v="45.78"/>
    <n v="3"/>
    <n v="22.89"/>
  </r>
  <r>
    <d v="2017-09-12T00:00:00"/>
    <x v="3"/>
    <x v="8"/>
    <x v="522"/>
    <x v="3"/>
    <x v="0"/>
    <x v="0"/>
    <s v="Eaton Premium Continuous-Feed Paper, 25% Cotton, Letter Size, White, 1000 Shts/Box"/>
    <n v="166.44"/>
    <n v="3"/>
    <n v="79.89"/>
  </r>
  <r>
    <d v="2017-09-13T00:00:00"/>
    <x v="3"/>
    <x v="8"/>
    <x v="25"/>
    <x v="25"/>
    <x v="0"/>
    <x v="4"/>
    <s v="Fluorescent Highlighters by Dixon"/>
    <n v="15.92"/>
    <n v="5"/>
    <n v="2.79"/>
  </r>
  <r>
    <d v="2017-09-14T00:00:00"/>
    <x v="3"/>
    <x v="8"/>
    <x v="463"/>
    <x v="14"/>
    <x v="0"/>
    <x v="0"/>
    <s v="Telephone Message Books with Fax/Mobile Section, 5 1/2&quot; x 3 3/16&quot;"/>
    <n v="19.05"/>
    <n v="3"/>
    <n v="8.76"/>
  </r>
  <r>
    <d v="2017-09-14T00:00:00"/>
    <x v="3"/>
    <x v="8"/>
    <x v="235"/>
    <x v="23"/>
    <x v="0"/>
    <x v="4"/>
    <s v="Boston Home &amp; Office Model 2000 Electric Pencil Sharpeners"/>
    <n v="70.95"/>
    <n v="3"/>
    <n v="18.45"/>
  </r>
  <r>
    <d v="2017-09-14T00:00:00"/>
    <x v="3"/>
    <x v="8"/>
    <x v="733"/>
    <x v="3"/>
    <x v="0"/>
    <x v="1"/>
    <s v="Avery 48"/>
    <n v="56.7"/>
    <n v="9"/>
    <n v="26.08"/>
  </r>
  <r>
    <d v="2017-09-14T00:00:00"/>
    <x v="3"/>
    <x v="8"/>
    <x v="255"/>
    <x v="2"/>
    <x v="0"/>
    <x v="3"/>
    <s v="GBC Instant Report Kit"/>
    <n v="3.88"/>
    <n v="2"/>
    <n v="-2.59"/>
  </r>
  <r>
    <d v="2017-09-14T00:00:00"/>
    <x v="3"/>
    <x v="8"/>
    <x v="255"/>
    <x v="2"/>
    <x v="2"/>
    <x v="15"/>
    <s v="Ricoh - Ink Collector Unit for GX3000 Series Printers"/>
    <n v="12.59"/>
    <n v="1"/>
    <n v="-18.04"/>
  </r>
  <r>
    <d v="2017-09-14T00:00:00"/>
    <x v="3"/>
    <x v="8"/>
    <x v="255"/>
    <x v="2"/>
    <x v="1"/>
    <x v="5"/>
    <s v="Office Star - Ergonomically Designed Knee Chair"/>
    <n v="113.37"/>
    <n v="2"/>
    <n v="-29.15"/>
  </r>
  <r>
    <d v="2017-09-14T00:00:00"/>
    <x v="3"/>
    <x v="8"/>
    <x v="255"/>
    <x v="2"/>
    <x v="0"/>
    <x v="3"/>
    <s v="Aluminum Screw Posts"/>
    <n v="18.309999999999999"/>
    <n v="4"/>
    <n v="-12.21"/>
  </r>
  <r>
    <d v="2017-09-14T00:00:00"/>
    <x v="3"/>
    <x v="8"/>
    <x v="255"/>
    <x v="2"/>
    <x v="1"/>
    <x v="8"/>
    <s v="Tensor Track Tree Floor Lamp"/>
    <n v="127.94"/>
    <n v="8"/>
    <n v="4.8"/>
  </r>
  <r>
    <d v="2017-09-14T00:00:00"/>
    <x v="3"/>
    <x v="8"/>
    <x v="255"/>
    <x v="2"/>
    <x v="2"/>
    <x v="15"/>
    <s v="Lexmark MarkNet N8150 Wireless Print Server"/>
    <n v="241.17"/>
    <n v="2"/>
    <n v="-168.82"/>
  </r>
  <r>
    <d v="2017-09-14T00:00:00"/>
    <x v="3"/>
    <x v="8"/>
    <x v="159"/>
    <x v="25"/>
    <x v="0"/>
    <x v="12"/>
    <s v="3.6 Cubic Foot Counter Height Office Refrigerator"/>
    <n v="942.78"/>
    <n v="4"/>
    <n v="94.28"/>
  </r>
  <r>
    <d v="2017-09-14T00:00:00"/>
    <x v="3"/>
    <x v="8"/>
    <x v="159"/>
    <x v="25"/>
    <x v="0"/>
    <x v="0"/>
    <s v="Xerox 1988"/>
    <n v="74.349999999999994"/>
    <n v="3"/>
    <n v="23.24"/>
  </r>
  <r>
    <d v="2017-09-14T00:00:00"/>
    <x v="3"/>
    <x v="8"/>
    <x v="680"/>
    <x v="20"/>
    <x v="2"/>
    <x v="6"/>
    <s v="Wilson SignalBoost 841262 DB PRO Amplifier Kit"/>
    <n v="1079.8499999999999"/>
    <n v="3"/>
    <n v="323.95999999999998"/>
  </r>
  <r>
    <d v="2017-09-14T00:00:00"/>
    <x v="3"/>
    <x v="8"/>
    <x v="680"/>
    <x v="20"/>
    <x v="0"/>
    <x v="2"/>
    <s v="Sensible Storage WireTech Storage Systems"/>
    <n v="70.98"/>
    <n v="1"/>
    <n v="3.55"/>
  </r>
  <r>
    <d v="2017-09-14T00:00:00"/>
    <x v="3"/>
    <x v="8"/>
    <x v="680"/>
    <x v="20"/>
    <x v="0"/>
    <x v="4"/>
    <s v="Bulldog Table or Wall-Mount Pencil Sharpener"/>
    <n v="29.95"/>
    <n v="5"/>
    <n v="8.69"/>
  </r>
  <r>
    <d v="2017-09-14T00:00:00"/>
    <x v="3"/>
    <x v="8"/>
    <x v="680"/>
    <x v="20"/>
    <x v="1"/>
    <x v="5"/>
    <s v="Office Star - Contemporary Task Swivel chair with Loop Arms, Charcoal"/>
    <n v="589.41"/>
    <n v="5"/>
    <n v="-6.55"/>
  </r>
  <r>
    <d v="2017-09-14T00:00:00"/>
    <x v="3"/>
    <x v="8"/>
    <x v="742"/>
    <x v="20"/>
    <x v="0"/>
    <x v="0"/>
    <s v="Xerox 1980"/>
    <n v="8.56"/>
    <n v="2"/>
    <n v="3.85"/>
  </r>
  <r>
    <d v="2017-09-14T00:00:00"/>
    <x v="3"/>
    <x v="8"/>
    <x v="742"/>
    <x v="20"/>
    <x v="0"/>
    <x v="0"/>
    <s v="Xerox 1987"/>
    <n v="11.56"/>
    <n v="2"/>
    <n v="5.66"/>
  </r>
  <r>
    <d v="2017-09-14T00:00:00"/>
    <x v="3"/>
    <x v="8"/>
    <x v="563"/>
    <x v="10"/>
    <x v="2"/>
    <x v="9"/>
    <s v="Logitech Wireless Gaming Headset G930"/>
    <n v="895.94"/>
    <n v="7"/>
    <n v="190.39"/>
  </r>
  <r>
    <d v="2017-09-15T00:00:00"/>
    <x v="3"/>
    <x v="8"/>
    <x v="653"/>
    <x v="0"/>
    <x v="0"/>
    <x v="0"/>
    <s v="Xerox 1897"/>
    <n v="31.87"/>
    <n v="8"/>
    <n v="11.55"/>
  </r>
  <r>
    <d v="2017-09-15T00:00:00"/>
    <x v="3"/>
    <x v="8"/>
    <x v="690"/>
    <x v="20"/>
    <x v="1"/>
    <x v="8"/>
    <s v="Master Caster Door Stop, Brown"/>
    <n v="35.56"/>
    <n v="7"/>
    <n v="12.09"/>
  </r>
  <r>
    <d v="2017-09-15T00:00:00"/>
    <x v="3"/>
    <x v="8"/>
    <x v="56"/>
    <x v="1"/>
    <x v="2"/>
    <x v="6"/>
    <s v="Avaya 5420 Digital phone"/>
    <n v="323.98"/>
    <n v="3"/>
    <n v="20.25"/>
  </r>
  <r>
    <d v="2017-09-15T00:00:00"/>
    <x v="3"/>
    <x v="8"/>
    <x v="319"/>
    <x v="32"/>
    <x v="2"/>
    <x v="6"/>
    <s v="GE DSL Phone Line Filter"/>
    <n v="39.99"/>
    <n v="1"/>
    <n v="11.6"/>
  </r>
  <r>
    <d v="2017-09-15T00:00:00"/>
    <x v="3"/>
    <x v="8"/>
    <x v="319"/>
    <x v="32"/>
    <x v="0"/>
    <x v="4"/>
    <s v="Avery Hi-Liter EverBold Pen Style Fluorescent Highlighters, 4/Pack"/>
    <n v="16.28"/>
    <n v="2"/>
    <n v="6.51"/>
  </r>
  <r>
    <d v="2017-09-15T00:00:00"/>
    <x v="3"/>
    <x v="8"/>
    <x v="319"/>
    <x v="32"/>
    <x v="1"/>
    <x v="11"/>
    <s v="Atlantic Metals Mobile 3-Shelf Bookcases, Custom Colors"/>
    <n v="782.94"/>
    <n v="3"/>
    <n v="203.56"/>
  </r>
  <r>
    <d v="2017-09-15T00:00:00"/>
    <x v="3"/>
    <x v="8"/>
    <x v="319"/>
    <x v="32"/>
    <x v="0"/>
    <x v="3"/>
    <s v="Wilson Jones Heavy-Duty Casebound Ring Binders with Metal Hinges"/>
    <n v="242.48"/>
    <n v="7"/>
    <n v="116.39"/>
  </r>
  <r>
    <d v="2017-09-15T00:00:00"/>
    <x v="3"/>
    <x v="8"/>
    <x v="414"/>
    <x v="3"/>
    <x v="0"/>
    <x v="3"/>
    <s v="GBC DocuBind 200 Manual Binding Machine"/>
    <n v="2357.4899999999998"/>
    <n v="7"/>
    <n v="884.06"/>
  </r>
  <r>
    <d v="2017-09-15T00:00:00"/>
    <x v="3"/>
    <x v="8"/>
    <x v="414"/>
    <x v="3"/>
    <x v="2"/>
    <x v="6"/>
    <s v="Panasonic KX-TG6844B Expandable Digital Cordless Telephone"/>
    <n v="369.54"/>
    <n v="7"/>
    <n v="32.340000000000003"/>
  </r>
  <r>
    <d v="2017-09-15T00:00:00"/>
    <x v="3"/>
    <x v="8"/>
    <x v="414"/>
    <x v="3"/>
    <x v="1"/>
    <x v="5"/>
    <s v="Global Deluxe Steno Chair"/>
    <n v="184.75"/>
    <n v="3"/>
    <n v="-20.78"/>
  </r>
  <r>
    <d v="2017-09-15T00:00:00"/>
    <x v="3"/>
    <x v="8"/>
    <x v="513"/>
    <x v="15"/>
    <x v="0"/>
    <x v="0"/>
    <s v="Xerox 1893"/>
    <n v="163.96"/>
    <n v="5"/>
    <n v="59.44"/>
  </r>
  <r>
    <d v="2017-09-15T00:00:00"/>
    <x v="3"/>
    <x v="8"/>
    <x v="247"/>
    <x v="3"/>
    <x v="1"/>
    <x v="5"/>
    <s v="Leather Task Chair, Black"/>
    <n v="218.35"/>
    <n v="3"/>
    <s v="0"/>
  </r>
  <r>
    <d v="2017-09-15T00:00:00"/>
    <x v="3"/>
    <x v="8"/>
    <x v="247"/>
    <x v="3"/>
    <x v="1"/>
    <x v="8"/>
    <s v="Tenex 46&quot; x 60&quot; Computer Anti-Static Chairmat, Rectangular Shaped"/>
    <n v="529.9"/>
    <n v="5"/>
    <n v="105.98"/>
  </r>
  <r>
    <d v="2017-09-15T00:00:00"/>
    <x v="3"/>
    <x v="8"/>
    <x v="247"/>
    <x v="3"/>
    <x v="0"/>
    <x v="4"/>
    <s v="Peel-Off China Markers"/>
    <n v="99.3"/>
    <n v="10"/>
    <n v="41.71"/>
  </r>
  <r>
    <d v="2017-09-15T00:00:00"/>
    <x v="3"/>
    <x v="8"/>
    <x v="247"/>
    <x v="3"/>
    <x v="0"/>
    <x v="12"/>
    <s v="Belkin 5 Outlet SurgeMaster Power Centers"/>
    <n v="108.96"/>
    <n v="2"/>
    <n v="30.51"/>
  </r>
  <r>
    <d v="2017-09-15T00:00:00"/>
    <x v="3"/>
    <x v="8"/>
    <x v="247"/>
    <x v="3"/>
    <x v="0"/>
    <x v="3"/>
    <s v="Cardinal Poly Pocket Divider Pockets for Ring Binders"/>
    <n v="2.69"/>
    <n v="1"/>
    <n v="0.84"/>
  </r>
  <r>
    <d v="2017-09-15T00:00:00"/>
    <x v="3"/>
    <x v="8"/>
    <x v="789"/>
    <x v="23"/>
    <x v="1"/>
    <x v="8"/>
    <s v="DAX Two-Tone Rosewood/Black Document Frame, Desktop, 5 x 7"/>
    <n v="47.4"/>
    <n v="5"/>
    <n v="18.96"/>
  </r>
  <r>
    <d v="2017-09-15T00:00:00"/>
    <x v="3"/>
    <x v="8"/>
    <x v="789"/>
    <x v="23"/>
    <x v="1"/>
    <x v="5"/>
    <s v="SAFCO Folding Chair Trolley"/>
    <n v="512.96"/>
    <n v="4"/>
    <n v="143.63"/>
  </r>
  <r>
    <d v="2017-09-15T00:00:00"/>
    <x v="3"/>
    <x v="8"/>
    <x v="789"/>
    <x v="23"/>
    <x v="2"/>
    <x v="6"/>
    <s v="Plantronics 81402"/>
    <n v="395.94"/>
    <n v="6"/>
    <n v="102.94"/>
  </r>
  <r>
    <d v="2017-09-15T00:00:00"/>
    <x v="3"/>
    <x v="8"/>
    <x v="789"/>
    <x v="23"/>
    <x v="0"/>
    <x v="2"/>
    <s v="Contico 72&quot;H Heavy-Duty Storage System"/>
    <n v="81.96"/>
    <n v="2"/>
    <s v="0"/>
  </r>
  <r>
    <d v="2017-09-15T00:00:00"/>
    <x v="3"/>
    <x v="8"/>
    <x v="309"/>
    <x v="0"/>
    <x v="0"/>
    <x v="4"/>
    <s v="Prismacolor Color Pencil Set"/>
    <n v="31.74"/>
    <n v="2"/>
    <n v="8.33"/>
  </r>
  <r>
    <d v="2017-09-15T00:00:00"/>
    <x v="3"/>
    <x v="8"/>
    <x v="344"/>
    <x v="22"/>
    <x v="0"/>
    <x v="4"/>
    <s v="BIC Brite Liner Highlighters"/>
    <n v="12.42"/>
    <n v="3"/>
    <n v="5.22"/>
  </r>
  <r>
    <d v="2017-09-15T00:00:00"/>
    <x v="3"/>
    <x v="8"/>
    <x v="222"/>
    <x v="37"/>
    <x v="0"/>
    <x v="2"/>
    <s v="Eldon ProFile File 'N Store Portable File Tub Letter/Legal Size Black"/>
    <n v="38.619999999999997"/>
    <n v="2"/>
    <n v="10.81"/>
  </r>
  <r>
    <d v="2017-09-15T00:00:00"/>
    <x v="3"/>
    <x v="8"/>
    <x v="222"/>
    <x v="37"/>
    <x v="2"/>
    <x v="9"/>
    <s v="Micro Innovations Wireless Classic Keyboard with Mouse"/>
    <n v="59.98"/>
    <n v="2"/>
    <n v="10.8"/>
  </r>
  <r>
    <d v="2017-09-15T00:00:00"/>
    <x v="3"/>
    <x v="8"/>
    <x v="712"/>
    <x v="27"/>
    <x v="0"/>
    <x v="3"/>
    <s v="Avery Trapezoid Ring Binder, 3&quot; Capacity, Black, 1040 sheets"/>
    <n v="295.06"/>
    <n v="9"/>
    <n v="106.96"/>
  </r>
  <r>
    <d v="2017-09-15T00:00:00"/>
    <x v="3"/>
    <x v="8"/>
    <x v="431"/>
    <x v="3"/>
    <x v="1"/>
    <x v="13"/>
    <s v="Bretford Rectangular Conference Table Tops"/>
    <n v="300.89999999999998"/>
    <n v="1"/>
    <n v="11.28"/>
  </r>
  <r>
    <d v="2017-09-16T00:00:00"/>
    <x v="3"/>
    <x v="8"/>
    <x v="323"/>
    <x v="3"/>
    <x v="0"/>
    <x v="0"/>
    <s v="Ampad Gold Fibre Wirebound Steno Books, 6&quot; x 9&quot;, Gregg Ruled"/>
    <n v="8.82"/>
    <n v="2"/>
    <n v="4.0599999999999996"/>
  </r>
  <r>
    <d v="2017-09-16T00:00:00"/>
    <x v="3"/>
    <x v="8"/>
    <x v="323"/>
    <x v="3"/>
    <x v="0"/>
    <x v="4"/>
    <s v="Newell 330"/>
    <n v="5.98"/>
    <n v="1"/>
    <n v="1.55"/>
  </r>
  <r>
    <d v="2017-09-16T00:00:00"/>
    <x v="3"/>
    <x v="8"/>
    <x v="705"/>
    <x v="0"/>
    <x v="0"/>
    <x v="10"/>
    <s v="Manila Recycled Extra-Heavyweight Clasp Envelopes, 6&quot; x 9&quot;"/>
    <n v="17.57"/>
    <n v="2"/>
    <n v="6.37"/>
  </r>
  <r>
    <d v="2017-09-16T00:00:00"/>
    <x v="3"/>
    <x v="8"/>
    <x v="705"/>
    <x v="0"/>
    <x v="2"/>
    <x v="6"/>
    <s v="ClearSounds CSC500 Amplified Spirit Phone Corded phone"/>
    <n v="55.99"/>
    <n v="1"/>
    <n v="5.6"/>
  </r>
  <r>
    <d v="2017-09-16T00:00:00"/>
    <x v="3"/>
    <x v="8"/>
    <x v="692"/>
    <x v="2"/>
    <x v="0"/>
    <x v="0"/>
    <s v="Xerox 231"/>
    <n v="20.74"/>
    <n v="4"/>
    <n v="7.26"/>
  </r>
  <r>
    <d v="2017-09-16T00:00:00"/>
    <x v="3"/>
    <x v="8"/>
    <x v="423"/>
    <x v="2"/>
    <x v="2"/>
    <x v="9"/>
    <s v="Logitech Trackman Marble Mouse"/>
    <n v="71.98"/>
    <n v="3"/>
    <n v="19.79"/>
  </r>
  <r>
    <d v="2017-09-16T00:00:00"/>
    <x v="3"/>
    <x v="8"/>
    <x v="423"/>
    <x v="2"/>
    <x v="1"/>
    <x v="8"/>
    <s v="Eldon Expressions Punched Metal &amp; Wood Desk Accessories, Black &amp; Cherry"/>
    <n v="22.51"/>
    <n v="3"/>
    <n v="2.25"/>
  </r>
  <r>
    <d v="2017-09-16T00:00:00"/>
    <x v="3"/>
    <x v="8"/>
    <x v="423"/>
    <x v="2"/>
    <x v="0"/>
    <x v="3"/>
    <s v="Binder Posts"/>
    <n v="3.44"/>
    <n v="2"/>
    <n v="-2.76"/>
  </r>
  <r>
    <d v="2017-09-16T00:00:00"/>
    <x v="3"/>
    <x v="8"/>
    <x v="423"/>
    <x v="2"/>
    <x v="0"/>
    <x v="3"/>
    <s v="GBC DocuBind TL300 Electric Binding System"/>
    <n v="538.19000000000005"/>
    <n v="2"/>
    <n v="-412.62"/>
  </r>
  <r>
    <d v="2017-09-16T00:00:00"/>
    <x v="3"/>
    <x v="8"/>
    <x v="423"/>
    <x v="2"/>
    <x v="2"/>
    <x v="9"/>
    <s v="Logitech 910-002974 M325 Wireless Mouse for Web Scrolling"/>
    <n v="47.98"/>
    <n v="2"/>
    <n v="14.4"/>
  </r>
  <r>
    <d v="2017-09-16T00:00:00"/>
    <x v="3"/>
    <x v="8"/>
    <x v="216"/>
    <x v="2"/>
    <x v="0"/>
    <x v="0"/>
    <s v="Xerox 1927"/>
    <n v="20.54"/>
    <n v="6"/>
    <n v="6.42"/>
  </r>
  <r>
    <d v="2017-09-16T00:00:00"/>
    <x v="3"/>
    <x v="8"/>
    <x v="563"/>
    <x v="3"/>
    <x v="0"/>
    <x v="7"/>
    <s v="OIC Colored Binder Clips, Assorted Sizes"/>
    <n v="17.899999999999999"/>
    <n v="5"/>
    <n v="8.77"/>
  </r>
  <r>
    <d v="2017-09-16T00:00:00"/>
    <x v="3"/>
    <x v="8"/>
    <x v="750"/>
    <x v="5"/>
    <x v="2"/>
    <x v="9"/>
    <s v="KeyTronic E03601U1 - Keyboard - Beige"/>
    <s v="18"/>
    <n v="1"/>
    <n v="3.24"/>
  </r>
  <r>
    <d v="2017-09-17T00:00:00"/>
    <x v="3"/>
    <x v="8"/>
    <x v="717"/>
    <x v="22"/>
    <x v="0"/>
    <x v="0"/>
    <s v="Xerox 1984"/>
    <n v="12.96"/>
    <n v="2"/>
    <n v="6.35"/>
  </r>
  <r>
    <d v="2017-09-17T00:00:00"/>
    <x v="3"/>
    <x v="8"/>
    <x v="690"/>
    <x v="4"/>
    <x v="1"/>
    <x v="5"/>
    <s v="Global Ergonomic Managers Chair"/>
    <n v="723.92"/>
    <n v="4"/>
    <n v="188.22"/>
  </r>
  <r>
    <d v="2017-09-17T00:00:00"/>
    <x v="3"/>
    <x v="8"/>
    <x v="690"/>
    <x v="4"/>
    <x v="0"/>
    <x v="0"/>
    <s v="Easy-staple paper"/>
    <n v="106.32"/>
    <n v="3"/>
    <n v="49.97"/>
  </r>
  <r>
    <d v="2017-09-17T00:00:00"/>
    <x v="3"/>
    <x v="8"/>
    <x v="464"/>
    <x v="27"/>
    <x v="0"/>
    <x v="3"/>
    <s v="Avery Non-Stick Binders"/>
    <n v="10.78"/>
    <n v="3"/>
    <n v="3.5"/>
  </r>
  <r>
    <d v="2017-09-17T00:00:00"/>
    <x v="3"/>
    <x v="8"/>
    <x v="464"/>
    <x v="27"/>
    <x v="0"/>
    <x v="3"/>
    <s v="Acco Pressboard Covers with Storage Hooks, 14 7/8&quot; x 11&quot;, Light Blue"/>
    <n v="11.78"/>
    <n v="3"/>
    <n v="4.2699999999999996"/>
  </r>
  <r>
    <d v="2017-09-17T00:00:00"/>
    <x v="3"/>
    <x v="8"/>
    <x v="464"/>
    <x v="27"/>
    <x v="0"/>
    <x v="0"/>
    <s v="Green Bar Computer Printout Paper"/>
    <n v="164.88"/>
    <n v="3"/>
    <n v="80.790000000000006"/>
  </r>
  <r>
    <d v="2017-09-17T00:00:00"/>
    <x v="3"/>
    <x v="8"/>
    <x v="464"/>
    <x v="27"/>
    <x v="1"/>
    <x v="11"/>
    <s v="Global Adaptabilites Bookcase, Cherry/Storm Gray Finish"/>
    <n v="1292.94"/>
    <n v="3"/>
    <n v="77.58"/>
  </r>
  <r>
    <d v="2017-09-17T00:00:00"/>
    <x v="3"/>
    <x v="8"/>
    <x v="464"/>
    <x v="27"/>
    <x v="0"/>
    <x v="3"/>
    <s v="GBC Pre-Punched Binding Paper, Plastic, White, 8-1/2&quot; x 11&quot;"/>
    <n v="25.58"/>
    <n v="2"/>
    <n v="8.9499999999999993"/>
  </r>
  <r>
    <d v="2017-09-17T00:00:00"/>
    <x v="3"/>
    <x v="8"/>
    <x v="464"/>
    <x v="27"/>
    <x v="0"/>
    <x v="2"/>
    <s v="Mini 13-1/2 Capacity Data Binder Rack, Pearl"/>
    <n v="261.74"/>
    <n v="2"/>
    <n v="65.44"/>
  </r>
  <r>
    <d v="2017-09-17T00:00:00"/>
    <x v="3"/>
    <x v="8"/>
    <x v="464"/>
    <x v="27"/>
    <x v="0"/>
    <x v="1"/>
    <s v="Avery 514"/>
    <n v="14.4"/>
    <n v="5"/>
    <n v="7.06"/>
  </r>
  <r>
    <d v="2017-09-17T00:00:00"/>
    <x v="3"/>
    <x v="8"/>
    <x v="694"/>
    <x v="0"/>
    <x v="0"/>
    <x v="4"/>
    <s v="Newell Chalk Holder"/>
    <n v="9.91"/>
    <n v="3"/>
    <n v="3.22"/>
  </r>
  <r>
    <d v="2017-09-17T00:00:00"/>
    <x v="3"/>
    <x v="8"/>
    <x v="694"/>
    <x v="0"/>
    <x v="1"/>
    <x v="5"/>
    <s v="Global Wood Trimmed Manager's Task Chair, Khaki"/>
    <n v="318.43"/>
    <n v="5"/>
    <n v="-77.33"/>
  </r>
  <r>
    <d v="2017-09-17T00:00:00"/>
    <x v="3"/>
    <x v="8"/>
    <x v="694"/>
    <x v="0"/>
    <x v="0"/>
    <x v="3"/>
    <s v="Wilson Jones Snap Scratch Pad Binder Tool for Ring Binders"/>
    <n v="5.8"/>
    <n v="5"/>
    <n v="-10.15"/>
  </r>
  <r>
    <d v="2017-09-17T00:00:00"/>
    <x v="3"/>
    <x v="8"/>
    <x v="694"/>
    <x v="0"/>
    <x v="2"/>
    <x v="6"/>
    <s v="Polycom VoiceStation 500 Conference phone"/>
    <n v="1415.76"/>
    <n v="6"/>
    <n v="88.49"/>
  </r>
  <r>
    <d v="2017-09-17T00:00:00"/>
    <x v="3"/>
    <x v="8"/>
    <x v="333"/>
    <x v="23"/>
    <x v="2"/>
    <x v="15"/>
    <s v="Lexmark 20R1285 X6650 Wireless All-in-One Printer"/>
    <s v="480"/>
    <n v="4"/>
    <n v="225.6"/>
  </r>
  <r>
    <d v="2017-09-17T00:00:00"/>
    <x v="3"/>
    <x v="8"/>
    <x v="333"/>
    <x v="23"/>
    <x v="0"/>
    <x v="2"/>
    <s v="SimpliFile Personal File, Black Granite, 15w x 6-15/16d x 11-1/4h"/>
    <n v="34.049999999999997"/>
    <n v="3"/>
    <n v="9.5299999999999994"/>
  </r>
  <r>
    <d v="2017-09-17T00:00:00"/>
    <x v="3"/>
    <x v="8"/>
    <x v="59"/>
    <x v="34"/>
    <x v="2"/>
    <x v="9"/>
    <s v="Logitech Trackman Marble Mouse"/>
    <n v="89.97"/>
    <n v="3"/>
    <n v="37.79"/>
  </r>
  <r>
    <d v="2017-09-18T00:00:00"/>
    <x v="3"/>
    <x v="8"/>
    <x v="562"/>
    <x v="3"/>
    <x v="0"/>
    <x v="4"/>
    <s v="Newell 343"/>
    <n v="8.82"/>
    <n v="3"/>
    <n v="2.38"/>
  </r>
  <r>
    <d v="2017-09-18T00:00:00"/>
    <x v="3"/>
    <x v="8"/>
    <x v="562"/>
    <x v="3"/>
    <x v="0"/>
    <x v="10"/>
    <s v="Convenience Packs of Business Envelopes"/>
    <n v="10.86"/>
    <n v="3"/>
    <n v="5.0999999999999996"/>
  </r>
  <r>
    <d v="2017-09-18T00:00:00"/>
    <x v="3"/>
    <x v="8"/>
    <x v="562"/>
    <x v="3"/>
    <x v="0"/>
    <x v="0"/>
    <s v="Xerox 1911"/>
    <n v="143.69999999999999"/>
    <n v="3"/>
    <n v="68.98"/>
  </r>
  <r>
    <d v="2017-09-18T00:00:00"/>
    <x v="3"/>
    <x v="8"/>
    <x v="45"/>
    <x v="21"/>
    <x v="0"/>
    <x v="0"/>
    <s v="Adams Telephone Message Book W/Dividers/Space For Phone Numbers, 5 1/4&quot;X8 1/2&quot;, 200/Messages"/>
    <n v="22.72"/>
    <n v="4"/>
    <n v="10.220000000000001"/>
  </r>
  <r>
    <d v="2017-09-18T00:00:00"/>
    <x v="3"/>
    <x v="8"/>
    <x v="284"/>
    <x v="0"/>
    <x v="0"/>
    <x v="4"/>
    <s v="Newell 314"/>
    <n v="8.93"/>
    <n v="2"/>
    <n v="0.56000000000000005"/>
  </r>
  <r>
    <d v="2017-09-18T00:00:00"/>
    <x v="3"/>
    <x v="8"/>
    <x v="284"/>
    <x v="0"/>
    <x v="0"/>
    <x v="2"/>
    <s v="Acco Perma 2700 Stacking Storage Drawers"/>
    <n v="47.58"/>
    <n v="2"/>
    <n v="-2.97"/>
  </r>
  <r>
    <d v="2017-09-18T00:00:00"/>
    <x v="3"/>
    <x v="8"/>
    <x v="22"/>
    <x v="20"/>
    <x v="0"/>
    <x v="0"/>
    <s v="Xerox 203"/>
    <n v="19.440000000000001"/>
    <n v="3"/>
    <n v="9.33"/>
  </r>
  <r>
    <d v="2017-09-18T00:00:00"/>
    <x v="3"/>
    <x v="8"/>
    <x v="22"/>
    <x v="20"/>
    <x v="1"/>
    <x v="8"/>
    <s v="Ultra Door Push Plate"/>
    <n v="9.82"/>
    <n v="2"/>
    <n v="3.24"/>
  </r>
  <r>
    <d v="2017-09-18T00:00:00"/>
    <x v="3"/>
    <x v="8"/>
    <x v="51"/>
    <x v="40"/>
    <x v="0"/>
    <x v="0"/>
    <s v="Adams Telephone Message Book w/Frequently-Called Numbers Space, 400 Messages per Book"/>
    <n v="15.96"/>
    <n v="2"/>
    <n v="7.98"/>
  </r>
  <r>
    <d v="2017-09-18T00:00:00"/>
    <x v="3"/>
    <x v="8"/>
    <x v="578"/>
    <x v="31"/>
    <x v="0"/>
    <x v="3"/>
    <s v="Wilson Jones Easy Flow II Sheet Lifters"/>
    <n v="10.08"/>
    <n v="7"/>
    <n v="3.53"/>
  </r>
  <r>
    <d v="2017-09-18T00:00:00"/>
    <x v="3"/>
    <x v="8"/>
    <x v="578"/>
    <x v="31"/>
    <x v="2"/>
    <x v="9"/>
    <s v="Kingston Digital DataTraveler 64GB USB 2.0"/>
    <n v="101.34"/>
    <n v="3"/>
    <n v="8.11"/>
  </r>
  <r>
    <d v="2017-09-18T00:00:00"/>
    <x v="3"/>
    <x v="8"/>
    <x v="531"/>
    <x v="4"/>
    <x v="2"/>
    <x v="6"/>
    <s v="I Need's 3d Hello Kitty Hybrid Silicone Case Cover for HTC One X 4g with 3d Hello Kitty Stylus Pen Green/pink"/>
    <n v="95.68"/>
    <n v="8"/>
    <n v="26.79"/>
  </r>
  <r>
    <d v="2017-09-18T00:00:00"/>
    <x v="3"/>
    <x v="8"/>
    <x v="531"/>
    <x v="4"/>
    <x v="0"/>
    <x v="0"/>
    <s v="Post-it Important Message Note Pad, Neon Colors, 50 Sheets/Pad"/>
    <n v="50.96"/>
    <n v="7"/>
    <n v="24.46"/>
  </r>
  <r>
    <d v="2017-09-18T00:00:00"/>
    <x v="3"/>
    <x v="8"/>
    <x v="531"/>
    <x v="4"/>
    <x v="0"/>
    <x v="4"/>
    <s v="Hunt PowerHouse Electric Pencil Sharpener, Blue"/>
    <n v="113.94"/>
    <n v="3"/>
    <n v="34.18"/>
  </r>
  <r>
    <d v="2017-09-18T00:00:00"/>
    <x v="3"/>
    <x v="8"/>
    <x v="531"/>
    <x v="4"/>
    <x v="0"/>
    <x v="0"/>
    <s v="Xerox 1997"/>
    <n v="25.92"/>
    <n v="4"/>
    <n v="12.44"/>
  </r>
  <r>
    <d v="2017-09-18T00:00:00"/>
    <x v="3"/>
    <x v="8"/>
    <x v="531"/>
    <x v="4"/>
    <x v="1"/>
    <x v="8"/>
    <s v="Master Caster Door Stop, Gray"/>
    <n v="20.32"/>
    <n v="4"/>
    <n v="6.91"/>
  </r>
  <r>
    <d v="2017-09-18T00:00:00"/>
    <x v="3"/>
    <x v="8"/>
    <x v="531"/>
    <x v="4"/>
    <x v="2"/>
    <x v="6"/>
    <s v="AT&amp;T CL83451 4-Handset Telephone"/>
    <n v="411.98"/>
    <n v="2"/>
    <n v="119.47"/>
  </r>
  <r>
    <d v="2017-09-18T00:00:00"/>
    <x v="3"/>
    <x v="8"/>
    <x v="531"/>
    <x v="4"/>
    <x v="0"/>
    <x v="14"/>
    <s v="Fiskars 8&quot; Scissors, 2/Pack"/>
    <n v="34.479999999999997"/>
    <n v="2"/>
    <s v="10"/>
  </r>
  <r>
    <d v="2017-09-18T00:00:00"/>
    <x v="3"/>
    <x v="8"/>
    <x v="531"/>
    <x v="4"/>
    <x v="0"/>
    <x v="0"/>
    <s v="Xerox 1917"/>
    <n v="244.55"/>
    <n v="5"/>
    <n v="114.94"/>
  </r>
  <r>
    <d v="2017-09-18T00:00:00"/>
    <x v="3"/>
    <x v="8"/>
    <x v="205"/>
    <x v="0"/>
    <x v="0"/>
    <x v="10"/>
    <s v="Jet-Pak Recycled Peel 'N' Seal Padded Mailers"/>
    <n v="114.85"/>
    <n v="4"/>
    <n v="35.89"/>
  </r>
  <r>
    <d v="2017-09-19T00:00:00"/>
    <x v="3"/>
    <x v="8"/>
    <x v="442"/>
    <x v="16"/>
    <x v="0"/>
    <x v="2"/>
    <s v="Advantus 10-Drawer Portable Organizer, Chrome Metal Frame, Smoke Drawers"/>
    <n v="95.62"/>
    <n v="2"/>
    <n v="9.56"/>
  </r>
  <r>
    <d v="2017-09-19T00:00:00"/>
    <x v="3"/>
    <x v="8"/>
    <x v="691"/>
    <x v="11"/>
    <x v="2"/>
    <x v="6"/>
    <s v="Mophie Juice Pack Helium for iPhone"/>
    <n v="191.98"/>
    <n v="3"/>
    <n v="19.2"/>
  </r>
  <r>
    <d v="2017-09-19T00:00:00"/>
    <x v="3"/>
    <x v="8"/>
    <x v="691"/>
    <x v="11"/>
    <x v="0"/>
    <x v="4"/>
    <s v="Peel-Off China Markers"/>
    <n v="23.83"/>
    <n v="3"/>
    <n v="6.55"/>
  </r>
  <r>
    <d v="2017-09-19T00:00:00"/>
    <x v="3"/>
    <x v="8"/>
    <x v="691"/>
    <x v="11"/>
    <x v="1"/>
    <x v="8"/>
    <s v="Howard Miller 14-1/2&quot; Diameter Chrome Round Wall Clock"/>
    <n v="409.22"/>
    <n v="8"/>
    <n v="61.38"/>
  </r>
  <r>
    <d v="2017-09-19T00:00:00"/>
    <x v="3"/>
    <x v="8"/>
    <x v="691"/>
    <x v="11"/>
    <x v="1"/>
    <x v="11"/>
    <s v="O'Sullivan 4-Shelf Bookcase in Odessa Pine"/>
    <n v="72.59"/>
    <n v="2"/>
    <n v="-128.24"/>
  </r>
  <r>
    <d v="2017-09-19T00:00:00"/>
    <x v="3"/>
    <x v="8"/>
    <x v="401"/>
    <x v="20"/>
    <x v="0"/>
    <x v="0"/>
    <s v="Xerox 228"/>
    <n v="32.4"/>
    <n v="5"/>
    <n v="15.55"/>
  </r>
  <r>
    <d v="2017-09-19T00:00:00"/>
    <x v="3"/>
    <x v="8"/>
    <x v="679"/>
    <x v="3"/>
    <x v="2"/>
    <x v="9"/>
    <s v="Microsoft Natural Ergonomic Keyboard 4000"/>
    <n v="149.94999999999999"/>
    <n v="5"/>
    <n v="31.49"/>
  </r>
  <r>
    <d v="2017-09-19T00:00:00"/>
    <x v="3"/>
    <x v="8"/>
    <x v="679"/>
    <x v="3"/>
    <x v="0"/>
    <x v="4"/>
    <s v="Boston 16765 Mini Stand Up Battery Pencil Sharpener"/>
    <n v="23.32"/>
    <n v="2"/>
    <n v="6.06"/>
  </r>
  <r>
    <d v="2017-09-19T00:00:00"/>
    <x v="3"/>
    <x v="8"/>
    <x v="679"/>
    <x v="3"/>
    <x v="0"/>
    <x v="4"/>
    <s v="Newell 33"/>
    <n v="16.739999999999998"/>
    <n v="3"/>
    <n v="4.8499999999999996"/>
  </r>
  <r>
    <d v="2017-09-19T00:00:00"/>
    <x v="3"/>
    <x v="8"/>
    <x v="425"/>
    <x v="4"/>
    <x v="0"/>
    <x v="4"/>
    <s v="SANFORD Major Accent Highlighters"/>
    <n v="35.4"/>
    <n v="5"/>
    <n v="13.45"/>
  </r>
  <r>
    <d v="2017-09-19T00:00:00"/>
    <x v="3"/>
    <x v="8"/>
    <x v="579"/>
    <x v="12"/>
    <x v="0"/>
    <x v="2"/>
    <s v="Akro Stacking Bins"/>
    <n v="12.62"/>
    <n v="2"/>
    <n v="-2.52"/>
  </r>
  <r>
    <d v="2017-09-19T00:00:00"/>
    <x v="3"/>
    <x v="8"/>
    <x v="579"/>
    <x v="12"/>
    <x v="2"/>
    <x v="9"/>
    <s v="Sony Micro Vault Click 16 GB USB 2.0 Flash Drive"/>
    <n v="89.58"/>
    <n v="2"/>
    <n v="4.4800000000000004"/>
  </r>
  <r>
    <d v="2017-09-19T00:00:00"/>
    <x v="3"/>
    <x v="8"/>
    <x v="579"/>
    <x v="12"/>
    <x v="2"/>
    <x v="6"/>
    <s v="Polycom VoiceStation 500 Conference phone"/>
    <n v="471.92"/>
    <n v="2"/>
    <n v="29.5"/>
  </r>
  <r>
    <d v="2017-09-19T00:00:00"/>
    <x v="3"/>
    <x v="8"/>
    <x v="579"/>
    <x v="12"/>
    <x v="0"/>
    <x v="3"/>
    <s v="Plastic Binding Combs"/>
    <n v="18.18"/>
    <n v="4"/>
    <n v="-13.94"/>
  </r>
  <r>
    <d v="2017-09-19T00:00:00"/>
    <x v="3"/>
    <x v="8"/>
    <x v="215"/>
    <x v="2"/>
    <x v="0"/>
    <x v="3"/>
    <s v="Acco PRESSTEX Data Binder with Storage Hooks, Dark Blue, 9 1/2&quot; X 11&quot;"/>
    <n v="4.84"/>
    <n v="3"/>
    <n v="-3.39"/>
  </r>
  <r>
    <d v="2017-09-20T00:00:00"/>
    <x v="3"/>
    <x v="8"/>
    <x v="9"/>
    <x v="20"/>
    <x v="1"/>
    <x v="5"/>
    <s v="Hon Valutask Swivel Chairs"/>
    <n v="272.64999999999998"/>
    <n v="3"/>
    <n v="18.18"/>
  </r>
  <r>
    <d v="2017-09-20T00:00:00"/>
    <x v="3"/>
    <x v="8"/>
    <x v="9"/>
    <x v="20"/>
    <x v="2"/>
    <x v="9"/>
    <s v="Logitech Wireless Boombox Speaker - portable - wireless, wired"/>
    <n v="212.8"/>
    <n v="2"/>
    <n v="95.76"/>
  </r>
  <r>
    <d v="2017-09-20T00:00:00"/>
    <x v="3"/>
    <x v="8"/>
    <x v="9"/>
    <x v="20"/>
    <x v="0"/>
    <x v="0"/>
    <s v="TOPS &quot;Important Message&quot; Pads, Canary, 4-1/4 x 5-1/2, 50 Sheets per Pad"/>
    <n v="38.520000000000003"/>
    <n v="9"/>
    <n v="18.100000000000001"/>
  </r>
  <r>
    <d v="2017-09-20T00:00:00"/>
    <x v="3"/>
    <x v="8"/>
    <x v="9"/>
    <x v="20"/>
    <x v="2"/>
    <x v="9"/>
    <s v="SanDisk Cruzer 64 GB USB Flash Drive"/>
    <n v="72.64"/>
    <n v="2"/>
    <n v="21.79"/>
  </r>
  <r>
    <d v="2017-09-20T00:00:00"/>
    <x v="3"/>
    <x v="8"/>
    <x v="9"/>
    <x v="20"/>
    <x v="0"/>
    <x v="2"/>
    <s v="SimpliFile Personal File, Black Granite, 15w x 6-15/16d x 11-1/4h"/>
    <n v="45.4"/>
    <n v="4"/>
    <n v="12.71"/>
  </r>
  <r>
    <d v="2017-09-20T00:00:00"/>
    <x v="3"/>
    <x v="8"/>
    <x v="9"/>
    <x v="20"/>
    <x v="0"/>
    <x v="0"/>
    <s v="Adams Phone Message Book, 200 Message Capacity, 8 1/16 x 11"/>
    <n v="13.76"/>
    <n v="2"/>
    <n v="6.33"/>
  </r>
  <r>
    <d v="2017-09-20T00:00:00"/>
    <x v="3"/>
    <x v="8"/>
    <x v="9"/>
    <x v="20"/>
    <x v="1"/>
    <x v="5"/>
    <s v="Global Leather Task Chair, Black"/>
    <n v="80.989999999999995"/>
    <n v="1"/>
    <n v="8.1"/>
  </r>
  <r>
    <d v="2017-09-20T00:00:00"/>
    <x v="3"/>
    <x v="8"/>
    <x v="9"/>
    <x v="20"/>
    <x v="0"/>
    <x v="3"/>
    <s v="Pressboard Covers with Storage Hooks, 9 1/2&quot; x 11&quot;, Light Blue"/>
    <n v="11.78"/>
    <n v="3"/>
    <n v="3.98"/>
  </r>
  <r>
    <d v="2017-09-20T00:00:00"/>
    <x v="3"/>
    <x v="8"/>
    <x v="9"/>
    <x v="20"/>
    <x v="0"/>
    <x v="7"/>
    <s v="Advantus Push Pins"/>
    <n v="4.3600000000000003"/>
    <n v="2"/>
    <n v="1.79"/>
  </r>
  <r>
    <d v="2017-09-20T00:00:00"/>
    <x v="3"/>
    <x v="8"/>
    <x v="9"/>
    <x v="20"/>
    <x v="1"/>
    <x v="5"/>
    <s v="Hon 4070 Series Pagoda Armless Upholstered Stacking Chairs"/>
    <n v="2888.13"/>
    <n v="11"/>
    <n v="609.72"/>
  </r>
  <r>
    <d v="2017-09-20T00:00:00"/>
    <x v="3"/>
    <x v="8"/>
    <x v="9"/>
    <x v="20"/>
    <x v="2"/>
    <x v="6"/>
    <s v="Apple iPhone 5"/>
    <n v="1299.6600000000001"/>
    <n v="2"/>
    <n v="350.91"/>
  </r>
  <r>
    <d v="2017-09-20T00:00:00"/>
    <x v="3"/>
    <x v="8"/>
    <x v="9"/>
    <x v="20"/>
    <x v="1"/>
    <x v="5"/>
    <s v="Global Troy Executive Leather Low-Back Tilter"/>
    <n v="2254.41"/>
    <n v="5"/>
    <n v="375.74"/>
  </r>
  <r>
    <d v="2017-09-20T00:00:00"/>
    <x v="3"/>
    <x v="8"/>
    <x v="9"/>
    <x v="20"/>
    <x v="2"/>
    <x v="6"/>
    <s v="Plantronics Cordless Phone Headset with In-line Volume - M214C"/>
    <n v="104.85"/>
    <n v="3"/>
    <n v="28.31"/>
  </r>
  <r>
    <d v="2017-09-20T00:00:00"/>
    <x v="3"/>
    <x v="8"/>
    <x v="9"/>
    <x v="20"/>
    <x v="2"/>
    <x v="9"/>
    <s v="Logitech LS21 Speaker System - PC Multimedia - 2.1-CH - Wired"/>
    <n v="59.97"/>
    <n v="3"/>
    <n v="20.39"/>
  </r>
  <r>
    <d v="2017-09-21T00:00:00"/>
    <x v="3"/>
    <x v="8"/>
    <x v="356"/>
    <x v="28"/>
    <x v="0"/>
    <x v="3"/>
    <s v="Avery Durable Binders"/>
    <n v="20.16"/>
    <n v="7"/>
    <n v="9.8800000000000008"/>
  </r>
  <r>
    <d v="2017-09-21T00:00:00"/>
    <x v="3"/>
    <x v="8"/>
    <x v="73"/>
    <x v="4"/>
    <x v="0"/>
    <x v="12"/>
    <s v="APC 7 Outlet Network SurgeArrest Surge Protector"/>
    <n v="80.48"/>
    <n v="1"/>
    <n v="24.14"/>
  </r>
  <r>
    <d v="2017-09-21T00:00:00"/>
    <x v="3"/>
    <x v="8"/>
    <x v="185"/>
    <x v="2"/>
    <x v="0"/>
    <x v="3"/>
    <s v="Insertable Tab Indexes For Data Binders"/>
    <n v="1.91"/>
    <n v="2"/>
    <n v="-1.53"/>
  </r>
  <r>
    <d v="2017-09-21T00:00:00"/>
    <x v="3"/>
    <x v="8"/>
    <x v="650"/>
    <x v="22"/>
    <x v="2"/>
    <x v="9"/>
    <s v="Sony 64GB Class 10 Micro SDHC R40 Memory Card"/>
    <n v="71.98"/>
    <n v="2"/>
    <n v="15.12"/>
  </r>
  <r>
    <d v="2017-09-21T00:00:00"/>
    <x v="3"/>
    <x v="8"/>
    <x v="650"/>
    <x v="22"/>
    <x v="2"/>
    <x v="9"/>
    <s v="Logitech M510 Wireless Mouse"/>
    <n v="79.98"/>
    <n v="2"/>
    <n v="26.39"/>
  </r>
  <r>
    <d v="2017-09-21T00:00:00"/>
    <x v="3"/>
    <x v="8"/>
    <x v="275"/>
    <x v="16"/>
    <x v="0"/>
    <x v="3"/>
    <s v="Avery Trapezoid Ring Binder, 3&quot; Capacity, Black, 1040 sheets"/>
    <n v="12.29"/>
    <n v="1"/>
    <n v="-8.61"/>
  </r>
  <r>
    <d v="2017-09-21T00:00:00"/>
    <x v="3"/>
    <x v="8"/>
    <x v="688"/>
    <x v="3"/>
    <x v="0"/>
    <x v="2"/>
    <s v="Tenex Personal Filing Tote With Secure Closure Lid, Black/Frost"/>
    <n v="15.51"/>
    <n v="1"/>
    <n v="3.88"/>
  </r>
  <r>
    <d v="2017-09-21T00:00:00"/>
    <x v="3"/>
    <x v="8"/>
    <x v="440"/>
    <x v="3"/>
    <x v="0"/>
    <x v="0"/>
    <s v="Adams Telephone Message Book w/Frequently-Called Numbers Space, 400 Messages per Book"/>
    <n v="55.86"/>
    <n v="7"/>
    <n v="27.93"/>
  </r>
  <r>
    <d v="2017-09-22T00:00:00"/>
    <x v="3"/>
    <x v="8"/>
    <x v="458"/>
    <x v="21"/>
    <x v="0"/>
    <x v="0"/>
    <s v="Xerox 1940"/>
    <n v="219.84"/>
    <n v="4"/>
    <n v="107.72"/>
  </r>
  <r>
    <d v="2017-09-22T00:00:00"/>
    <x v="3"/>
    <x v="8"/>
    <x v="458"/>
    <x v="21"/>
    <x v="2"/>
    <x v="9"/>
    <s v="Logitech Desktop MK120 Mouse and keyboard Combo"/>
    <n v="98.16"/>
    <n v="6"/>
    <n v="9.82"/>
  </r>
  <r>
    <d v="2017-09-22T00:00:00"/>
    <x v="3"/>
    <x v="8"/>
    <x v="458"/>
    <x v="21"/>
    <x v="0"/>
    <x v="3"/>
    <s v="ACCOHIDE Binder by Acco"/>
    <n v="33.04"/>
    <n v="8"/>
    <n v="15.53"/>
  </r>
  <r>
    <d v="2017-09-22T00:00:00"/>
    <x v="3"/>
    <x v="8"/>
    <x v="458"/>
    <x v="21"/>
    <x v="2"/>
    <x v="6"/>
    <s v="AT&amp;T CL82213"/>
    <n v="86.97"/>
    <n v="3"/>
    <n v="25.22"/>
  </r>
  <r>
    <d v="2017-09-22T00:00:00"/>
    <x v="3"/>
    <x v="8"/>
    <x v="409"/>
    <x v="2"/>
    <x v="0"/>
    <x v="3"/>
    <s v="Clear Mylar Reinforcing Strips"/>
    <n v="5.61"/>
    <n v="1"/>
    <n v="-4.3"/>
  </r>
  <r>
    <d v="2017-09-22T00:00:00"/>
    <x v="3"/>
    <x v="8"/>
    <x v="409"/>
    <x v="2"/>
    <x v="0"/>
    <x v="14"/>
    <s v="Martin Yale Chadless Opener Electric Letter Opener"/>
    <n v="4663.74"/>
    <n v="7"/>
    <n v="-1049.3399999999999"/>
  </r>
  <r>
    <d v="2017-09-22T00:00:00"/>
    <x v="3"/>
    <x v="8"/>
    <x v="409"/>
    <x v="2"/>
    <x v="2"/>
    <x v="9"/>
    <s v="Logitech Wireless Marathon Mouse M705"/>
    <n v="79.98"/>
    <n v="2"/>
    <s v="23"/>
  </r>
  <r>
    <d v="2017-09-22T00:00:00"/>
    <x v="3"/>
    <x v="8"/>
    <x v="200"/>
    <x v="14"/>
    <x v="1"/>
    <x v="11"/>
    <s v="O'Sullivan 4-Shelf Bookcase in Odessa Pine"/>
    <n v="241.96"/>
    <n v="2"/>
    <n v="41.13"/>
  </r>
  <r>
    <d v="2017-09-22T00:00:00"/>
    <x v="3"/>
    <x v="8"/>
    <x v="200"/>
    <x v="14"/>
    <x v="0"/>
    <x v="1"/>
    <s v="Avery 511"/>
    <n v="27.72"/>
    <n v="9"/>
    <n v="13.31"/>
  </r>
  <r>
    <d v="2017-09-22T00:00:00"/>
    <x v="3"/>
    <x v="8"/>
    <x v="562"/>
    <x v="0"/>
    <x v="0"/>
    <x v="10"/>
    <s v="Staple envelope"/>
    <n v="13.39"/>
    <n v="3"/>
    <n v="5.0199999999999996"/>
  </r>
  <r>
    <d v="2017-09-22T00:00:00"/>
    <x v="3"/>
    <x v="8"/>
    <x v="562"/>
    <x v="0"/>
    <x v="0"/>
    <x v="3"/>
    <s v="Insertable Tab Post Binder Dividers"/>
    <n v="11.23"/>
    <n v="7"/>
    <n v="-18.53"/>
  </r>
  <r>
    <d v="2017-09-22T00:00:00"/>
    <x v="3"/>
    <x v="8"/>
    <x v="264"/>
    <x v="13"/>
    <x v="0"/>
    <x v="3"/>
    <s v="Ibico EB-19 Dual Function Manual Binding System"/>
    <n v="691.96"/>
    <n v="4"/>
    <n v="318.3"/>
  </r>
  <r>
    <d v="2017-09-22T00:00:00"/>
    <x v="3"/>
    <x v="8"/>
    <x v="264"/>
    <x v="13"/>
    <x v="2"/>
    <x v="9"/>
    <s v="Verbatim 25 GB 6x Blu-ray Single Layer Recordable Disc, 3/Pack"/>
    <n v="34.950000000000003"/>
    <n v="5"/>
    <n v="15.38"/>
  </r>
  <r>
    <d v="2017-09-22T00:00:00"/>
    <x v="3"/>
    <x v="8"/>
    <x v="17"/>
    <x v="31"/>
    <x v="0"/>
    <x v="0"/>
    <s v="Southworth 25% Cotton Linen-Finish Paper &amp; Envelopes"/>
    <n v="27.18"/>
    <n v="3"/>
    <n v="12.23"/>
  </r>
  <r>
    <d v="2017-09-22T00:00:00"/>
    <x v="3"/>
    <x v="8"/>
    <x v="103"/>
    <x v="7"/>
    <x v="2"/>
    <x v="6"/>
    <s v="GE 30524EE4"/>
    <n v="391.98"/>
    <n v="2"/>
    <n v="113.67"/>
  </r>
  <r>
    <d v="2017-09-22T00:00:00"/>
    <x v="3"/>
    <x v="8"/>
    <x v="588"/>
    <x v="38"/>
    <x v="0"/>
    <x v="2"/>
    <s v="Tenex Personal Project File with Scoop Front Design, Black"/>
    <n v="67.400000000000006"/>
    <n v="5"/>
    <n v="17.52"/>
  </r>
  <r>
    <d v="2017-09-22T00:00:00"/>
    <x v="3"/>
    <x v="8"/>
    <x v="678"/>
    <x v="20"/>
    <x v="0"/>
    <x v="3"/>
    <s v="GBC Poly Designer Binding Covers"/>
    <n v="40.18"/>
    <n v="3"/>
    <n v="14.56"/>
  </r>
  <r>
    <d v="2017-09-22T00:00:00"/>
    <x v="3"/>
    <x v="8"/>
    <x v="510"/>
    <x v="4"/>
    <x v="0"/>
    <x v="0"/>
    <s v="Xerox 219"/>
    <n v="12.96"/>
    <n v="2"/>
    <n v="6.22"/>
  </r>
  <r>
    <d v="2017-09-22T00:00:00"/>
    <x v="3"/>
    <x v="8"/>
    <x v="510"/>
    <x v="4"/>
    <x v="0"/>
    <x v="4"/>
    <s v="Stride Job 150 Highlighters, Chisel Tip, Assorted Colors"/>
    <n v="17.940000000000001"/>
    <n v="3"/>
    <n v="6.46"/>
  </r>
  <r>
    <d v="2017-09-22T00:00:00"/>
    <x v="3"/>
    <x v="8"/>
    <x v="328"/>
    <x v="3"/>
    <x v="0"/>
    <x v="14"/>
    <s v="Fiskars Softgrip Scissors"/>
    <n v="21.96"/>
    <n v="2"/>
    <n v="6.15"/>
  </r>
  <r>
    <d v="2017-09-22T00:00:00"/>
    <x v="3"/>
    <x v="8"/>
    <x v="391"/>
    <x v="20"/>
    <x v="2"/>
    <x v="9"/>
    <s v="WD My Passport Ultra 2TB Portable External Hard Drive"/>
    <s v="1071"/>
    <n v="9"/>
    <n v="171.36"/>
  </r>
  <r>
    <d v="2017-09-22T00:00:00"/>
    <x v="3"/>
    <x v="8"/>
    <x v="391"/>
    <x v="20"/>
    <x v="1"/>
    <x v="8"/>
    <s v="Eldon 500 Class Desk Accessories"/>
    <n v="12.07"/>
    <n v="1"/>
    <n v="3.98"/>
  </r>
  <r>
    <d v="2017-09-23T00:00:00"/>
    <x v="3"/>
    <x v="8"/>
    <x v="738"/>
    <x v="22"/>
    <x v="0"/>
    <x v="12"/>
    <s v="Belkin 8 Outlet SurgeMaster II Gold Surge Protector"/>
    <n v="119.96"/>
    <n v="2"/>
    <n v="33.590000000000003"/>
  </r>
  <r>
    <d v="2017-09-23T00:00:00"/>
    <x v="3"/>
    <x v="8"/>
    <x v="738"/>
    <x v="22"/>
    <x v="0"/>
    <x v="2"/>
    <s v="Sterilite Officeware Hinged File Box"/>
    <n v="31.44"/>
    <n v="3"/>
    <n v="8.49"/>
  </r>
  <r>
    <d v="2017-09-23T00:00:00"/>
    <x v="3"/>
    <x v="8"/>
    <x v="738"/>
    <x v="22"/>
    <x v="0"/>
    <x v="3"/>
    <s v="Avery Printable Repositionable Plastic Tabs"/>
    <n v="6.88"/>
    <n v="1"/>
    <n v="2.3199999999999998"/>
  </r>
  <r>
    <d v="2017-09-23T00:00:00"/>
    <x v="3"/>
    <x v="8"/>
    <x v="196"/>
    <x v="26"/>
    <x v="1"/>
    <x v="8"/>
    <s v="Aluminum Document Frame"/>
    <n v="29.33"/>
    <n v="3"/>
    <n v="3.67"/>
  </r>
  <r>
    <d v="2017-09-23T00:00:00"/>
    <x v="3"/>
    <x v="8"/>
    <x v="649"/>
    <x v="39"/>
    <x v="2"/>
    <x v="9"/>
    <s v="Imation Secure+ Hardware Encrypted USB 2.0 Flash Drive; 16GB"/>
    <n v="291.95999999999998"/>
    <n v="4"/>
    <n v="102.19"/>
  </r>
  <r>
    <d v="2017-09-23T00:00:00"/>
    <x v="3"/>
    <x v="8"/>
    <x v="61"/>
    <x v="26"/>
    <x v="0"/>
    <x v="10"/>
    <s v="Wausau Papers Astrobrights Colored Envelopes"/>
    <n v="14.35"/>
    <n v="3"/>
    <n v="5.2"/>
  </r>
  <r>
    <d v="2017-09-23T00:00:00"/>
    <x v="3"/>
    <x v="8"/>
    <x v="358"/>
    <x v="26"/>
    <x v="1"/>
    <x v="11"/>
    <s v="Atlantic Metals Mobile 5-Shelf Bookcases, Custom Colors"/>
    <n v="180.59"/>
    <n v="2"/>
    <n v="-240.78"/>
  </r>
  <r>
    <d v="2017-09-23T00:00:00"/>
    <x v="3"/>
    <x v="8"/>
    <x v="358"/>
    <x v="26"/>
    <x v="2"/>
    <x v="9"/>
    <s v="Belkin F8E887 USB Wired Ergonomic Keyboard"/>
    <n v="47.98"/>
    <n v="2"/>
    <n v="0.6"/>
  </r>
  <r>
    <d v="2017-09-23T00:00:00"/>
    <x v="3"/>
    <x v="8"/>
    <x v="206"/>
    <x v="3"/>
    <x v="0"/>
    <x v="3"/>
    <s v="Acco PRESSTEX Data Binder with Storage Hooks, Light Blue, 9 1/2&quot; X 11&quot;"/>
    <n v="25.82"/>
    <n v="6"/>
    <n v="9.0399999999999991"/>
  </r>
  <r>
    <d v="2017-09-23T00:00:00"/>
    <x v="3"/>
    <x v="8"/>
    <x v="206"/>
    <x v="3"/>
    <x v="0"/>
    <x v="12"/>
    <s v="APC 7 Outlet Network SurgeArrest Surge Protector"/>
    <n v="160.96"/>
    <n v="2"/>
    <n v="48.29"/>
  </r>
  <r>
    <d v="2017-09-23T00:00:00"/>
    <x v="3"/>
    <x v="8"/>
    <x v="737"/>
    <x v="16"/>
    <x v="0"/>
    <x v="0"/>
    <s v="Xerox 1941"/>
    <n v="251.64"/>
    <n v="3"/>
    <n v="88.07"/>
  </r>
  <r>
    <d v="2017-09-23T00:00:00"/>
    <x v="3"/>
    <x v="8"/>
    <x v="641"/>
    <x v="1"/>
    <x v="0"/>
    <x v="12"/>
    <s v="Euro Pro Shark Stick Mini Vacuum"/>
    <n v="73.180000000000007"/>
    <n v="6"/>
    <n v="-197.58"/>
  </r>
  <r>
    <d v="2017-09-23T00:00:00"/>
    <x v="3"/>
    <x v="8"/>
    <x v="641"/>
    <x v="1"/>
    <x v="0"/>
    <x v="0"/>
    <s v="Xerox 217"/>
    <n v="20.74"/>
    <n v="4"/>
    <n v="7.26"/>
  </r>
  <r>
    <d v="2017-09-23T00:00:00"/>
    <x v="3"/>
    <x v="8"/>
    <x v="641"/>
    <x v="1"/>
    <x v="2"/>
    <x v="6"/>
    <s v="OtterBox Commuter Series Case - Samsung Galaxy S4"/>
    <n v="39.979999999999997"/>
    <n v="2"/>
    <s v="-9"/>
  </r>
  <r>
    <d v="2017-09-23T00:00:00"/>
    <x v="3"/>
    <x v="8"/>
    <x v="712"/>
    <x v="13"/>
    <x v="2"/>
    <x v="9"/>
    <s v="Microsoft Wireless Mobile Mouse 4000"/>
    <n v="199.95"/>
    <n v="5"/>
    <n v="63.98"/>
  </r>
  <r>
    <d v="2017-09-23T00:00:00"/>
    <x v="3"/>
    <x v="8"/>
    <x v="712"/>
    <x v="13"/>
    <x v="0"/>
    <x v="0"/>
    <s v="Xerox 225"/>
    <n v="12.96"/>
    <n v="2"/>
    <n v="6.22"/>
  </r>
  <r>
    <d v="2017-09-23T00:00:00"/>
    <x v="3"/>
    <x v="8"/>
    <x v="257"/>
    <x v="3"/>
    <x v="0"/>
    <x v="0"/>
    <s v="Xerox 1909"/>
    <n v="211.04"/>
    <n v="8"/>
    <n v="97.08"/>
  </r>
  <r>
    <d v="2017-09-23T00:00:00"/>
    <x v="3"/>
    <x v="8"/>
    <x v="257"/>
    <x v="3"/>
    <x v="1"/>
    <x v="5"/>
    <s v="GuestStacker Chair with Chrome Finish Legs"/>
    <n v="594.82000000000005"/>
    <n v="2"/>
    <n v="59.48"/>
  </r>
  <r>
    <d v="2017-09-23T00:00:00"/>
    <x v="3"/>
    <x v="8"/>
    <x v="257"/>
    <x v="3"/>
    <x v="0"/>
    <x v="3"/>
    <s v="Ibico Plastic Spiral Binding Combs"/>
    <n v="72.959999999999994"/>
    <n v="3"/>
    <n v="23.71"/>
  </r>
  <r>
    <d v="2017-09-23T00:00:00"/>
    <x v="3"/>
    <x v="8"/>
    <x v="223"/>
    <x v="0"/>
    <x v="0"/>
    <x v="0"/>
    <s v="Xerox 1899"/>
    <n v="9.25"/>
    <n v="2"/>
    <n v="3.35"/>
  </r>
  <r>
    <d v="2017-09-24T00:00:00"/>
    <x v="3"/>
    <x v="8"/>
    <x v="12"/>
    <x v="16"/>
    <x v="2"/>
    <x v="9"/>
    <s v="Verbatim 25 GB 6x Blu-ray Single Layer Recordable Disc, 1/Pack"/>
    <n v="17.88"/>
    <n v="3"/>
    <n v="2.46"/>
  </r>
  <r>
    <d v="2017-09-24T00:00:00"/>
    <x v="3"/>
    <x v="8"/>
    <x v="12"/>
    <x v="16"/>
    <x v="0"/>
    <x v="1"/>
    <s v="Dot Matrix Printer Tape Reel Labels, White, 5000/Box"/>
    <n v="235.94"/>
    <n v="3"/>
    <n v="85.53"/>
  </r>
  <r>
    <d v="2017-09-24T00:00:00"/>
    <x v="3"/>
    <x v="8"/>
    <x v="708"/>
    <x v="10"/>
    <x v="1"/>
    <x v="8"/>
    <s v="Howard Miller 13&quot; Diameter Pewter Finish Round Wall Clock"/>
    <n v="103.06"/>
    <n v="3"/>
    <n v="24.48"/>
  </r>
  <r>
    <d v="2017-09-24T00:00:00"/>
    <x v="3"/>
    <x v="8"/>
    <x v="119"/>
    <x v="28"/>
    <x v="2"/>
    <x v="9"/>
    <s v="KeyTronic E03601U1 - Keyboard - Beige"/>
    <s v="72"/>
    <n v="4"/>
    <n v="12.96"/>
  </r>
  <r>
    <d v="2017-09-24T00:00:00"/>
    <x v="3"/>
    <x v="8"/>
    <x v="119"/>
    <x v="28"/>
    <x v="2"/>
    <x v="9"/>
    <s v="Imation Bio 2GB USB Flash Drive Imation Corp"/>
    <n v="655.9"/>
    <n v="5"/>
    <n v="275.48"/>
  </r>
  <r>
    <d v="2017-09-24T00:00:00"/>
    <x v="3"/>
    <x v="8"/>
    <x v="119"/>
    <x v="28"/>
    <x v="1"/>
    <x v="5"/>
    <s v="Global Airflow Leather Mesh Back Chair, Black"/>
    <n v="603.91999999999996"/>
    <n v="4"/>
    <n v="181.18"/>
  </r>
  <r>
    <d v="2017-09-24T00:00:00"/>
    <x v="3"/>
    <x v="8"/>
    <x v="772"/>
    <x v="10"/>
    <x v="2"/>
    <x v="6"/>
    <s v="Apple iPhone 5"/>
    <n v="1169.69"/>
    <n v="3"/>
    <n v="-253.43"/>
  </r>
  <r>
    <d v="2017-09-24T00:00:00"/>
    <x v="3"/>
    <x v="8"/>
    <x v="643"/>
    <x v="4"/>
    <x v="0"/>
    <x v="2"/>
    <s v="Fellowes Desktop Hanging File Manager"/>
    <n v="40.29"/>
    <n v="3"/>
    <n v="10.07"/>
  </r>
  <r>
    <d v="2017-09-24T00:00:00"/>
    <x v="3"/>
    <x v="8"/>
    <x v="643"/>
    <x v="4"/>
    <x v="0"/>
    <x v="3"/>
    <s v="Avery Durable Poly Binders"/>
    <n v="38.71"/>
    <n v="7"/>
    <n v="17.809999999999999"/>
  </r>
  <r>
    <d v="2017-09-24T00:00:00"/>
    <x v="3"/>
    <x v="8"/>
    <x v="244"/>
    <x v="32"/>
    <x v="2"/>
    <x v="6"/>
    <s v="Panasonic KX-TG9471B"/>
    <n v="391.98"/>
    <n v="2"/>
    <n v="109.75"/>
  </r>
  <r>
    <d v="2017-09-24T00:00:00"/>
    <x v="3"/>
    <x v="8"/>
    <x v="244"/>
    <x v="32"/>
    <x v="2"/>
    <x v="6"/>
    <s v="Wi-Ex zBoost YX540 Cellular Phone Signal Booster"/>
    <n v="437.85"/>
    <n v="3"/>
    <n v="131.36000000000001"/>
  </r>
  <r>
    <d v="2017-09-24T00:00:00"/>
    <x v="3"/>
    <x v="8"/>
    <x v="410"/>
    <x v="3"/>
    <x v="2"/>
    <x v="6"/>
    <s v="Wilson Electronics DB Pro Signal Booster"/>
    <n v="859.2"/>
    <n v="3"/>
    <n v="75.180000000000007"/>
  </r>
  <r>
    <d v="2017-09-24T00:00:00"/>
    <x v="3"/>
    <x v="8"/>
    <x v="410"/>
    <x v="3"/>
    <x v="2"/>
    <x v="15"/>
    <s v="Socket Bluetooth Cordless Hand Scanner (CHS)"/>
    <n v="506.28"/>
    <n v="3"/>
    <n v="177.2"/>
  </r>
  <r>
    <d v="2017-09-24T00:00:00"/>
    <x v="3"/>
    <x v="8"/>
    <x v="367"/>
    <x v="16"/>
    <x v="2"/>
    <x v="6"/>
    <s v="Vtech CS6719"/>
    <n v="383.96"/>
    <n v="5"/>
    <n v="38.4"/>
  </r>
  <r>
    <d v="2017-09-24T00:00:00"/>
    <x v="3"/>
    <x v="8"/>
    <x v="367"/>
    <x v="16"/>
    <x v="0"/>
    <x v="3"/>
    <s v="Wilson Jones International Size A4 Ring Binders"/>
    <n v="15.57"/>
    <n v="3"/>
    <n v="-11.42"/>
  </r>
  <r>
    <d v="2017-09-24T00:00:00"/>
    <x v="3"/>
    <x v="8"/>
    <x v="300"/>
    <x v="22"/>
    <x v="1"/>
    <x v="8"/>
    <s v="12-1/2 Diameter Round Wall Clock"/>
    <n v="199.8"/>
    <n v="10"/>
    <n v="71.930000000000007"/>
  </r>
  <r>
    <d v="2017-09-24T00:00:00"/>
    <x v="3"/>
    <x v="8"/>
    <x v="432"/>
    <x v="4"/>
    <x v="0"/>
    <x v="2"/>
    <s v="Tenex Personal Filing Tote With Secure Closure Lid, Black/Frost"/>
    <n v="15.51"/>
    <n v="1"/>
    <n v="3.88"/>
  </r>
  <r>
    <d v="2017-09-24T00:00:00"/>
    <x v="3"/>
    <x v="8"/>
    <x v="432"/>
    <x v="4"/>
    <x v="2"/>
    <x v="6"/>
    <s v="Plantronics Encore H101 Dual Earpieces Headset"/>
    <n v="89.9"/>
    <n v="2"/>
    <n v="25.17"/>
  </r>
  <r>
    <d v="2017-09-24T00:00:00"/>
    <x v="3"/>
    <x v="8"/>
    <x v="432"/>
    <x v="4"/>
    <x v="0"/>
    <x v="4"/>
    <s v="Barrel Sharpener"/>
    <n v="14.28"/>
    <n v="4"/>
    <n v="3.71"/>
  </r>
  <r>
    <d v="2017-09-24T00:00:00"/>
    <x v="3"/>
    <x v="8"/>
    <x v="432"/>
    <x v="4"/>
    <x v="0"/>
    <x v="4"/>
    <s v="BIC Brite Liner Grip Highlighters, Assorted, 5/Pack"/>
    <n v="12.72"/>
    <n v="3"/>
    <n v="4.96"/>
  </r>
  <r>
    <d v="2017-09-24T00:00:00"/>
    <x v="3"/>
    <x v="8"/>
    <x v="432"/>
    <x v="4"/>
    <x v="0"/>
    <x v="1"/>
    <s v="Self-Adhesive Removable Labels"/>
    <n v="15.75"/>
    <n v="5"/>
    <n v="7.56"/>
  </r>
  <r>
    <d v="2017-09-24T00:00:00"/>
    <x v="3"/>
    <x v="8"/>
    <x v="644"/>
    <x v="1"/>
    <x v="1"/>
    <x v="5"/>
    <s v="GuestStacker Chair with Chrome Finish Legs"/>
    <n v="520.46"/>
    <n v="2"/>
    <n v="-14.87"/>
  </r>
  <r>
    <d v="2017-09-24T00:00:00"/>
    <x v="3"/>
    <x v="8"/>
    <x v="644"/>
    <x v="1"/>
    <x v="0"/>
    <x v="0"/>
    <s v="Wirebound Voice Message Log Book"/>
    <n v="11.42"/>
    <n v="3"/>
    <n v="3.71"/>
  </r>
  <r>
    <d v="2017-09-24T00:00:00"/>
    <x v="3"/>
    <x v="8"/>
    <x v="646"/>
    <x v="3"/>
    <x v="0"/>
    <x v="0"/>
    <s v="Array Memo Cubes"/>
    <n v="31.08"/>
    <n v="6"/>
    <n v="15.23"/>
  </r>
  <r>
    <d v="2017-09-24T00:00:00"/>
    <x v="3"/>
    <x v="8"/>
    <x v="646"/>
    <x v="3"/>
    <x v="0"/>
    <x v="14"/>
    <s v="Acme Value Line Scissors"/>
    <n v="7.3"/>
    <n v="2"/>
    <n v="2.19"/>
  </r>
  <r>
    <d v="2017-09-25T00:00:00"/>
    <x v="3"/>
    <x v="8"/>
    <x v="682"/>
    <x v="20"/>
    <x v="0"/>
    <x v="1"/>
    <s v="Avery Address/Shipping Labels for Typewriters, 4&quot; x 2&quot;"/>
    <n v="20.7"/>
    <n v="2"/>
    <n v="9.94"/>
  </r>
  <r>
    <d v="2017-09-25T00:00:00"/>
    <x v="3"/>
    <x v="8"/>
    <x v="682"/>
    <x v="20"/>
    <x v="1"/>
    <x v="5"/>
    <s v="Global Ergonomic Managers Chair"/>
    <n v="488.65"/>
    <n v="3"/>
    <n v="86.87"/>
  </r>
  <r>
    <d v="2017-09-25T00:00:00"/>
    <x v="3"/>
    <x v="8"/>
    <x v="682"/>
    <x v="20"/>
    <x v="0"/>
    <x v="4"/>
    <s v="Newell 333"/>
    <n v="5.56"/>
    <n v="2"/>
    <n v="1.45"/>
  </r>
  <r>
    <d v="2017-09-25T00:00:00"/>
    <x v="3"/>
    <x v="8"/>
    <x v="682"/>
    <x v="20"/>
    <x v="1"/>
    <x v="8"/>
    <s v="Eldon Wave Desk Accessories"/>
    <n v="47.12"/>
    <n v="8"/>
    <n v="20.73"/>
  </r>
  <r>
    <d v="2017-09-25T00:00:00"/>
    <x v="3"/>
    <x v="8"/>
    <x v="189"/>
    <x v="28"/>
    <x v="0"/>
    <x v="3"/>
    <s v="ACCOHIDE Binder by Acco"/>
    <n v="8.26"/>
    <n v="2"/>
    <n v="3.88"/>
  </r>
  <r>
    <d v="2017-09-25T00:00:00"/>
    <x v="3"/>
    <x v="8"/>
    <x v="189"/>
    <x v="28"/>
    <x v="1"/>
    <x v="5"/>
    <s v="Global Leather Task Chair, Black"/>
    <n v="269.97000000000003"/>
    <n v="3"/>
    <n v="51.29"/>
  </r>
  <r>
    <d v="2017-09-25T00:00:00"/>
    <x v="3"/>
    <x v="8"/>
    <x v="745"/>
    <x v="10"/>
    <x v="2"/>
    <x v="9"/>
    <s v="Logitech 910-002974 M325 Wireless Mouse for Web Scrolling"/>
    <n v="119.96"/>
    <n v="5"/>
    <n v="35.99"/>
  </r>
  <r>
    <d v="2017-09-25T00:00:00"/>
    <x v="3"/>
    <x v="8"/>
    <x v="745"/>
    <x v="10"/>
    <x v="0"/>
    <x v="4"/>
    <s v="Newell 311"/>
    <n v="10.61"/>
    <n v="6"/>
    <n v="0.93"/>
  </r>
  <r>
    <d v="2017-09-25T00:00:00"/>
    <x v="3"/>
    <x v="8"/>
    <x v="465"/>
    <x v="35"/>
    <x v="0"/>
    <x v="2"/>
    <s v="Iris Project Case"/>
    <n v="39.9"/>
    <n v="5"/>
    <n v="10.37"/>
  </r>
  <r>
    <d v="2017-09-25T00:00:00"/>
    <x v="3"/>
    <x v="8"/>
    <x v="316"/>
    <x v="6"/>
    <x v="0"/>
    <x v="2"/>
    <s v="Steel Personal Filing/Posting Tote"/>
    <n v="177.55"/>
    <n v="5"/>
    <n v="47.94"/>
  </r>
  <r>
    <d v="2017-09-25T00:00:00"/>
    <x v="3"/>
    <x v="8"/>
    <x v="512"/>
    <x v="2"/>
    <x v="0"/>
    <x v="3"/>
    <s v="Avery Metallic Poly Binders"/>
    <n v="8.6"/>
    <n v="5"/>
    <n v="-6.3"/>
  </r>
  <r>
    <d v="2017-09-25T00:00:00"/>
    <x v="3"/>
    <x v="8"/>
    <x v="512"/>
    <x v="2"/>
    <x v="0"/>
    <x v="14"/>
    <s v="Compact Automatic Electric Letter Opener"/>
    <n v="190.9"/>
    <n v="2"/>
    <n v="-42.95"/>
  </r>
  <r>
    <d v="2017-09-25T00:00:00"/>
    <x v="3"/>
    <x v="8"/>
    <x v="27"/>
    <x v="10"/>
    <x v="0"/>
    <x v="10"/>
    <s v="Security-Tint Envelopes"/>
    <n v="24.45"/>
    <n v="4"/>
    <n v="8.86"/>
  </r>
  <r>
    <d v="2017-09-26T00:00:00"/>
    <x v="3"/>
    <x v="8"/>
    <x v="694"/>
    <x v="16"/>
    <x v="1"/>
    <x v="5"/>
    <s v="Office Star - Contemporary Task Swivel chair with Loop Arms, Charcoal"/>
    <n v="419.14"/>
    <n v="4"/>
    <n v="-57.63"/>
  </r>
  <r>
    <d v="2017-09-26T00:00:00"/>
    <x v="3"/>
    <x v="8"/>
    <x v="141"/>
    <x v="3"/>
    <x v="0"/>
    <x v="10"/>
    <s v="Staple envelope"/>
    <n v="71.88"/>
    <n v="6"/>
    <n v="33.06"/>
  </r>
  <r>
    <d v="2017-09-26T00:00:00"/>
    <x v="3"/>
    <x v="8"/>
    <x v="141"/>
    <x v="3"/>
    <x v="1"/>
    <x v="8"/>
    <s v="Stackable Trays"/>
    <n v="9.24"/>
    <n v="3"/>
    <n v="2.96"/>
  </r>
  <r>
    <d v="2017-09-26T00:00:00"/>
    <x v="3"/>
    <x v="8"/>
    <x v="141"/>
    <x v="3"/>
    <x v="0"/>
    <x v="0"/>
    <s v="Xerox 1895"/>
    <n v="35.880000000000003"/>
    <n v="6"/>
    <n v="16.149999999999999"/>
  </r>
  <r>
    <d v="2017-09-26T00:00:00"/>
    <x v="3"/>
    <x v="8"/>
    <x v="141"/>
    <x v="3"/>
    <x v="0"/>
    <x v="3"/>
    <s v="Wilson Jones Hanging View Binder, White, 1&quot;"/>
    <n v="17.04"/>
    <n v="3"/>
    <n v="5.54"/>
  </r>
  <r>
    <d v="2017-09-26T00:00:00"/>
    <x v="3"/>
    <x v="8"/>
    <x v="141"/>
    <x v="3"/>
    <x v="0"/>
    <x v="3"/>
    <s v="Fellowes PB300 Plastic Comb Binding Machine"/>
    <n v="931.18"/>
    <n v="3"/>
    <n v="314.27"/>
  </r>
  <r>
    <d v="2017-09-26T00:00:00"/>
    <x v="3"/>
    <x v="8"/>
    <x v="421"/>
    <x v="11"/>
    <x v="0"/>
    <x v="4"/>
    <s v="Prang Drawing Pencil Set"/>
    <n v="2.2200000000000002"/>
    <n v="1"/>
    <n v="0.56000000000000005"/>
  </r>
  <r>
    <d v="2017-09-28T00:00:00"/>
    <x v="3"/>
    <x v="8"/>
    <x v="773"/>
    <x v="0"/>
    <x v="0"/>
    <x v="14"/>
    <s v="Staple remover"/>
    <n v="1.74"/>
    <n v="1"/>
    <n v="-0.35"/>
  </r>
  <r>
    <d v="2017-09-28T00:00:00"/>
    <x v="3"/>
    <x v="8"/>
    <x v="293"/>
    <x v="26"/>
    <x v="1"/>
    <x v="8"/>
    <s v="Dana Halogen Swing-Arm Architect Lamp"/>
    <n v="32.78"/>
    <n v="1"/>
    <n v="3.28"/>
  </r>
  <r>
    <d v="2017-09-28T00:00:00"/>
    <x v="3"/>
    <x v="8"/>
    <x v="293"/>
    <x v="26"/>
    <x v="0"/>
    <x v="2"/>
    <s v="Gould Plastics 18-Pocket Panel Bin, 34w x 5-1/4d x 20-1/2h"/>
    <n v="147.18"/>
    <n v="2"/>
    <n v="-29.44"/>
  </r>
  <r>
    <d v="2017-09-28T00:00:00"/>
    <x v="3"/>
    <x v="8"/>
    <x v="293"/>
    <x v="26"/>
    <x v="2"/>
    <x v="9"/>
    <s v="Lenovo 17-Key USB Numeric Keypad"/>
    <n v="54.38"/>
    <n v="2"/>
    <n v="1.36"/>
  </r>
  <r>
    <d v="2017-09-28T00:00:00"/>
    <x v="3"/>
    <x v="8"/>
    <x v="293"/>
    <x v="26"/>
    <x v="0"/>
    <x v="3"/>
    <s v="GBC DocuBind P50 Personal Binding Machine"/>
    <n v="76.78"/>
    <n v="4"/>
    <n v="-58.86"/>
  </r>
  <r>
    <d v="2017-09-28T00:00:00"/>
    <x v="3"/>
    <x v="8"/>
    <x v="293"/>
    <x v="26"/>
    <x v="0"/>
    <x v="0"/>
    <s v="Xerox 1992"/>
    <n v="14.35"/>
    <n v="3"/>
    <n v="5.2"/>
  </r>
  <r>
    <d v="2017-09-28T00:00:00"/>
    <x v="3"/>
    <x v="8"/>
    <x v="293"/>
    <x v="26"/>
    <x v="0"/>
    <x v="12"/>
    <s v="Kensington 7 Outlet MasterPiece HOMEOFFICE Power Control Center"/>
    <n v="209.79"/>
    <n v="2"/>
    <n v="26.22"/>
  </r>
  <r>
    <d v="2017-09-28T00:00:00"/>
    <x v="3"/>
    <x v="8"/>
    <x v="664"/>
    <x v="3"/>
    <x v="1"/>
    <x v="8"/>
    <s v="Longer-Life Soft White Bulbs"/>
    <n v="9.24"/>
    <n v="3"/>
    <n v="4.4400000000000004"/>
  </r>
  <r>
    <d v="2017-09-28T00:00:00"/>
    <x v="3"/>
    <x v="8"/>
    <x v="569"/>
    <x v="16"/>
    <x v="0"/>
    <x v="0"/>
    <s v="Xerox 220"/>
    <n v="10.37"/>
    <n v="2"/>
    <n v="3.63"/>
  </r>
  <r>
    <d v="2017-09-28T00:00:00"/>
    <x v="3"/>
    <x v="8"/>
    <x v="472"/>
    <x v="2"/>
    <x v="0"/>
    <x v="3"/>
    <s v="GBC Standard Plastic Binding Systems Combs"/>
    <n v="2.66"/>
    <n v="1"/>
    <n v="-1.86"/>
  </r>
  <r>
    <d v="2017-09-29T00:00:00"/>
    <x v="3"/>
    <x v="8"/>
    <x v="326"/>
    <x v="0"/>
    <x v="0"/>
    <x v="1"/>
    <s v="Avery 499"/>
    <n v="7.97"/>
    <n v="2"/>
    <n v="2.59"/>
  </r>
  <r>
    <d v="2017-09-29T00:00:00"/>
    <x v="3"/>
    <x v="8"/>
    <x v="326"/>
    <x v="0"/>
    <x v="0"/>
    <x v="10"/>
    <s v="#10- 4 1/8&quot; x 9 1/2&quot; Recycled Envelopes"/>
    <n v="27.97"/>
    <n v="4"/>
    <n v="9.44"/>
  </r>
  <r>
    <d v="2017-09-29T00:00:00"/>
    <x v="3"/>
    <x v="8"/>
    <x v="326"/>
    <x v="0"/>
    <x v="2"/>
    <x v="15"/>
    <s v="Wasp CCD Handheld Bar Code Reader"/>
    <n v="336.51"/>
    <n v="3"/>
    <n v="44.87"/>
  </r>
  <r>
    <d v="2017-09-29T00:00:00"/>
    <x v="3"/>
    <x v="8"/>
    <x v="473"/>
    <x v="10"/>
    <x v="1"/>
    <x v="5"/>
    <s v="Global Wood Trimmed Manager's Task Chair, Khaki"/>
    <n v="63.69"/>
    <n v="1"/>
    <n v="-15.47"/>
  </r>
  <r>
    <d v="2017-09-29T00:00:00"/>
    <x v="3"/>
    <x v="8"/>
    <x v="473"/>
    <x v="10"/>
    <x v="2"/>
    <x v="9"/>
    <s v="Logitech G700s Rechargeable Gaming Mouse"/>
    <n v="239.98"/>
    <n v="3"/>
    <n v="65.989999999999995"/>
  </r>
  <r>
    <d v="2017-09-29T00:00:00"/>
    <x v="3"/>
    <x v="8"/>
    <x v="473"/>
    <x v="10"/>
    <x v="1"/>
    <x v="13"/>
    <s v="Riverside Furniture Stanwyck Manor Table Series"/>
    <n v="344.22"/>
    <n v="2"/>
    <n v="-189.32"/>
  </r>
  <r>
    <d v="2017-09-29T00:00:00"/>
    <x v="3"/>
    <x v="8"/>
    <x v="473"/>
    <x v="10"/>
    <x v="0"/>
    <x v="0"/>
    <s v="Xerox 227"/>
    <n v="15.55"/>
    <n v="3"/>
    <n v="5.44"/>
  </r>
  <r>
    <d v="2017-09-29T00:00:00"/>
    <x v="3"/>
    <x v="8"/>
    <x v="473"/>
    <x v="10"/>
    <x v="1"/>
    <x v="8"/>
    <s v="G.E. Longer-Life Indoor Recessed Floodlight Bulbs"/>
    <n v="21.25"/>
    <n v="4"/>
    <n v="7.44"/>
  </r>
  <r>
    <d v="2017-09-29T00:00:00"/>
    <x v="3"/>
    <x v="8"/>
    <x v="473"/>
    <x v="10"/>
    <x v="0"/>
    <x v="0"/>
    <s v="Xerox 1928"/>
    <n v="8.4499999999999993"/>
    <n v="2"/>
    <n v="2.64"/>
  </r>
  <r>
    <d v="2017-09-29T00:00:00"/>
    <x v="3"/>
    <x v="8"/>
    <x v="117"/>
    <x v="15"/>
    <x v="0"/>
    <x v="2"/>
    <s v="Carina Media Storage Towers in Natural &amp; Black"/>
    <n v="243.92"/>
    <n v="5"/>
    <n v="-54.88"/>
  </r>
  <r>
    <d v="2017-09-29T00:00:00"/>
    <x v="3"/>
    <x v="8"/>
    <x v="409"/>
    <x v="20"/>
    <x v="0"/>
    <x v="10"/>
    <s v="Staple envelope"/>
    <n v="23.34"/>
    <n v="3"/>
    <n v="10.97"/>
  </r>
  <r>
    <d v="2017-09-29T00:00:00"/>
    <x v="3"/>
    <x v="8"/>
    <x v="409"/>
    <x v="20"/>
    <x v="0"/>
    <x v="0"/>
    <s v="Speediset Carbonless Redi-Letter 7&quot; x 8 1/2&quot;"/>
    <n v="51.55"/>
    <n v="5"/>
    <n v="24.23"/>
  </r>
  <r>
    <d v="2017-09-29T00:00:00"/>
    <x v="3"/>
    <x v="8"/>
    <x v="190"/>
    <x v="3"/>
    <x v="0"/>
    <x v="7"/>
    <s v="Advantus Plastic Paper Clips"/>
    <s v="35"/>
    <n v="7"/>
    <n v="16.8"/>
  </r>
  <r>
    <d v="2017-09-29T00:00:00"/>
    <x v="3"/>
    <x v="8"/>
    <x v="190"/>
    <x v="3"/>
    <x v="1"/>
    <x v="5"/>
    <s v="Leather Task Chair, Black"/>
    <n v="72.78"/>
    <n v="1"/>
    <s v="0"/>
  </r>
  <r>
    <d v="2017-09-29T00:00:00"/>
    <x v="3"/>
    <x v="8"/>
    <x v="190"/>
    <x v="3"/>
    <x v="0"/>
    <x v="12"/>
    <s v="Fellowes Premier Superior Surge Suppressor, 10-Outlet, With Phone and Remote"/>
    <n v="97.84"/>
    <n v="2"/>
    <n v="25.44"/>
  </r>
  <r>
    <d v="2017-09-29T00:00:00"/>
    <x v="3"/>
    <x v="8"/>
    <x v="190"/>
    <x v="3"/>
    <x v="1"/>
    <x v="8"/>
    <s v="Howard Miller 13-3/4&quot; Diameter Brushed Chrome Round Wall Clock"/>
    <n v="51.75"/>
    <n v="1"/>
    <n v="15.53"/>
  </r>
  <r>
    <d v="2017-09-29T00:00:00"/>
    <x v="3"/>
    <x v="8"/>
    <x v="190"/>
    <x v="3"/>
    <x v="0"/>
    <x v="3"/>
    <s v="Binding Machine Supplies"/>
    <n v="46.67"/>
    <n v="2"/>
    <n v="16.34"/>
  </r>
  <r>
    <d v="2017-09-29T00:00:00"/>
    <x v="3"/>
    <x v="8"/>
    <x v="311"/>
    <x v="10"/>
    <x v="0"/>
    <x v="2"/>
    <s v="Fellowes Bankers Box Stor/Drawer Steel Plus"/>
    <n v="51.17"/>
    <n v="2"/>
    <n v="-6.4"/>
  </r>
  <r>
    <d v="2017-09-29T00:00:00"/>
    <x v="3"/>
    <x v="8"/>
    <x v="256"/>
    <x v="3"/>
    <x v="0"/>
    <x v="4"/>
    <s v="Newell 334"/>
    <n v="99.2"/>
    <n v="5"/>
    <n v="25.79"/>
  </r>
  <r>
    <d v="2017-09-29T00:00:00"/>
    <x v="3"/>
    <x v="8"/>
    <x v="470"/>
    <x v="20"/>
    <x v="0"/>
    <x v="10"/>
    <s v="Letter or Legal Size Expandable Poly String Tie Envelopes"/>
    <n v="7.98"/>
    <n v="3"/>
    <n v="3.91"/>
  </r>
  <r>
    <d v="2017-09-29T00:00:00"/>
    <x v="3"/>
    <x v="8"/>
    <x v="519"/>
    <x v="3"/>
    <x v="0"/>
    <x v="14"/>
    <s v="Acme Hot Forged Carbon Steel Scissors with Nickel-Plated Handles, 3 7/8&quot; Cut, 8&quot;L"/>
    <n v="97.3"/>
    <n v="7"/>
    <n v="28.22"/>
  </r>
  <r>
    <d v="2017-09-30T00:00:00"/>
    <x v="3"/>
    <x v="8"/>
    <x v="568"/>
    <x v="22"/>
    <x v="0"/>
    <x v="0"/>
    <s v="Adams Telephone Message Book W/Dividers/Space For Phone Numbers, 5 1/4&quot;X8 1/2&quot;, 300/Messages"/>
    <n v="11.76"/>
    <n v="2"/>
    <n v="5.76"/>
  </r>
  <r>
    <d v="2017-09-30T00:00:00"/>
    <x v="3"/>
    <x v="8"/>
    <x v="568"/>
    <x v="22"/>
    <x v="0"/>
    <x v="0"/>
    <s v="Xerox 1882"/>
    <n v="167.94"/>
    <n v="3"/>
    <n v="82.29"/>
  </r>
  <r>
    <d v="2017-09-30T00:00:00"/>
    <x v="3"/>
    <x v="8"/>
    <x v="568"/>
    <x v="22"/>
    <x v="0"/>
    <x v="12"/>
    <s v="Commercial WindTunnel Clean Air Upright Vacuum, Replacement Belts, Filtration Bags"/>
    <n v="3.89"/>
    <n v="1"/>
    <n v="1.01"/>
  </r>
  <r>
    <d v="2017-09-30T00:00:00"/>
    <x v="3"/>
    <x v="8"/>
    <x v="204"/>
    <x v="36"/>
    <x v="0"/>
    <x v="0"/>
    <s v="Green Bar Computer Printout Paper"/>
    <n v="164.88"/>
    <n v="3"/>
    <n v="80.790000000000006"/>
  </r>
  <r>
    <d v="2017-09-30T00:00:00"/>
    <x v="3"/>
    <x v="8"/>
    <x v="214"/>
    <x v="3"/>
    <x v="2"/>
    <x v="9"/>
    <s v="Razer Kraken PRO Over Ear PC and Music Headset"/>
    <n v="159.97999999999999"/>
    <n v="2"/>
    <n v="47.99"/>
  </r>
  <r>
    <d v="2017-09-30T00:00:00"/>
    <x v="3"/>
    <x v="8"/>
    <x v="302"/>
    <x v="2"/>
    <x v="0"/>
    <x v="1"/>
    <s v="Self-Adhesive Address Labels for Typewriters with Dispenser Box"/>
    <n v="20.66"/>
    <n v="7"/>
    <n v="6.97"/>
  </r>
  <r>
    <d v="2017-09-30T00:00:00"/>
    <x v="3"/>
    <x v="8"/>
    <x v="90"/>
    <x v="0"/>
    <x v="0"/>
    <x v="3"/>
    <s v="GBC Instant Report Kit"/>
    <n v="11.65"/>
    <n v="9"/>
    <n v="-17.47"/>
  </r>
  <r>
    <d v="2017-10-01T00:00:00"/>
    <x v="3"/>
    <x v="9"/>
    <x v="484"/>
    <x v="0"/>
    <x v="0"/>
    <x v="4"/>
    <s v="Design Ebony Sketching Pencil"/>
    <n v="6.67"/>
    <n v="6"/>
    <n v="0.5"/>
  </r>
  <r>
    <d v="2017-10-01T00:00:00"/>
    <x v="3"/>
    <x v="9"/>
    <x v="227"/>
    <x v="22"/>
    <x v="0"/>
    <x v="0"/>
    <s v="Personal Creations Ink Jet Cards and Labels"/>
    <n v="91.84"/>
    <n v="8"/>
    <s v="45"/>
  </r>
  <r>
    <d v="2017-10-01T00:00:00"/>
    <x v="3"/>
    <x v="9"/>
    <x v="227"/>
    <x v="22"/>
    <x v="0"/>
    <x v="3"/>
    <s v="GBC White Gloss Covers, Plain Front"/>
    <n v="81.09"/>
    <n v="7"/>
    <n v="27.37"/>
  </r>
  <r>
    <d v="2017-10-01T00:00:00"/>
    <x v="3"/>
    <x v="9"/>
    <x v="227"/>
    <x v="22"/>
    <x v="0"/>
    <x v="0"/>
    <s v="Xerox 222"/>
    <n v="19.440000000000001"/>
    <n v="3"/>
    <n v="9.33"/>
  </r>
  <r>
    <d v="2017-10-01T00:00:00"/>
    <x v="3"/>
    <x v="9"/>
    <x v="227"/>
    <x v="22"/>
    <x v="1"/>
    <x v="5"/>
    <s v="Hon Every-Day Series Multi-Task Chairs"/>
    <n v="451.15"/>
    <n v="3"/>
    <s v="0"/>
  </r>
  <r>
    <d v="2017-10-01T00:00:00"/>
    <x v="3"/>
    <x v="9"/>
    <x v="777"/>
    <x v="3"/>
    <x v="0"/>
    <x v="3"/>
    <s v="Wilson Jones Easy Flow II Sheet Lifters"/>
    <n v="1.44"/>
    <n v="1"/>
    <n v="0.5"/>
  </r>
  <r>
    <d v="2017-10-01T00:00:00"/>
    <x v="3"/>
    <x v="9"/>
    <x v="777"/>
    <x v="3"/>
    <x v="0"/>
    <x v="3"/>
    <s v="Storex Dura Pro Binders"/>
    <n v="61.78"/>
    <n v="13"/>
    <n v="20.85"/>
  </r>
  <r>
    <d v="2017-10-01T00:00:00"/>
    <x v="3"/>
    <x v="9"/>
    <x v="777"/>
    <x v="3"/>
    <x v="0"/>
    <x v="12"/>
    <s v="Belkin 325VA UPS Surge Protector, 6'"/>
    <n v="241.96"/>
    <n v="2"/>
    <n v="60.49"/>
  </r>
  <r>
    <d v="2017-10-01T00:00:00"/>
    <x v="3"/>
    <x v="9"/>
    <x v="777"/>
    <x v="3"/>
    <x v="1"/>
    <x v="5"/>
    <s v="Metal Folding Chairs, Beige, 4/Carton"/>
    <n v="108.61"/>
    <n v="4"/>
    <n v="9.5"/>
  </r>
  <r>
    <d v="2017-10-01T00:00:00"/>
    <x v="3"/>
    <x v="9"/>
    <x v="619"/>
    <x v="20"/>
    <x v="2"/>
    <x v="15"/>
    <s v="Fellowes Powershred HS-440 4-Sheet High Security Shredder"/>
    <n v="1704.89"/>
    <n v="11"/>
    <n v="767.2"/>
  </r>
  <r>
    <d v="2017-10-01T00:00:00"/>
    <x v="3"/>
    <x v="9"/>
    <x v="610"/>
    <x v="40"/>
    <x v="0"/>
    <x v="0"/>
    <s v="Xerox 1915"/>
    <n v="104.85"/>
    <n v="1"/>
    <n v="50.33"/>
  </r>
  <r>
    <d v="2017-10-01T00:00:00"/>
    <x v="3"/>
    <x v="9"/>
    <x v="451"/>
    <x v="3"/>
    <x v="2"/>
    <x v="9"/>
    <s v="Sony 32GB Class 10 Micro SDHC R40 Memory Card"/>
    <n v="104.75"/>
    <n v="5"/>
    <s v="22"/>
  </r>
  <r>
    <d v="2017-10-02T00:00:00"/>
    <x v="3"/>
    <x v="9"/>
    <x v="334"/>
    <x v="14"/>
    <x v="0"/>
    <x v="3"/>
    <s v="GBC Durable Plastic Covers"/>
    <n v="58.05"/>
    <n v="3"/>
    <n v="26.7"/>
  </r>
  <r>
    <d v="2017-10-02T00:00:00"/>
    <x v="3"/>
    <x v="9"/>
    <x v="334"/>
    <x v="14"/>
    <x v="1"/>
    <x v="8"/>
    <s v="Nu-Dell Leatherette Frames"/>
    <n v="157.74"/>
    <n v="11"/>
    <n v="56.79"/>
  </r>
  <r>
    <d v="2017-10-02T00:00:00"/>
    <x v="3"/>
    <x v="9"/>
    <x v="334"/>
    <x v="14"/>
    <x v="0"/>
    <x v="4"/>
    <s v="Avery Hi-Liter EverBold Pen Style Fluorescent Highlighters, 4/Pack"/>
    <n v="56.98"/>
    <n v="7"/>
    <n v="22.79"/>
  </r>
  <r>
    <d v="2017-10-02T00:00:00"/>
    <x v="3"/>
    <x v="9"/>
    <x v="334"/>
    <x v="14"/>
    <x v="0"/>
    <x v="3"/>
    <s v="Avery Durable Binders"/>
    <n v="2.88"/>
    <n v="1"/>
    <n v="1.41"/>
  </r>
  <r>
    <d v="2017-10-02T00:00:00"/>
    <x v="3"/>
    <x v="9"/>
    <x v="652"/>
    <x v="20"/>
    <x v="0"/>
    <x v="0"/>
    <s v="Xerox 1907"/>
    <n v="49.12"/>
    <n v="4"/>
    <n v="23.09"/>
  </r>
  <r>
    <d v="2017-10-02T00:00:00"/>
    <x v="3"/>
    <x v="9"/>
    <x v="274"/>
    <x v="20"/>
    <x v="2"/>
    <x v="6"/>
    <s v="Plantronics 81402"/>
    <n v="65.989999999999995"/>
    <n v="1"/>
    <n v="17.16"/>
  </r>
  <r>
    <d v="2017-10-02T00:00:00"/>
    <x v="3"/>
    <x v="9"/>
    <x v="215"/>
    <x v="22"/>
    <x v="0"/>
    <x v="7"/>
    <s v="Staples"/>
    <n v="8.94"/>
    <n v="3"/>
    <n v="4.1100000000000003"/>
  </r>
  <r>
    <d v="2017-10-02T00:00:00"/>
    <x v="3"/>
    <x v="9"/>
    <x v="215"/>
    <x v="22"/>
    <x v="2"/>
    <x v="6"/>
    <s v="i.Sound Portable Power - 8000 mAh"/>
    <n v="84.78"/>
    <n v="2"/>
    <n v="-20.14"/>
  </r>
  <r>
    <d v="2017-10-02T00:00:00"/>
    <x v="3"/>
    <x v="9"/>
    <x v="298"/>
    <x v="3"/>
    <x v="0"/>
    <x v="3"/>
    <s v="Performers Binder/Pad Holder, Black"/>
    <n v="112.12"/>
    <n v="5"/>
    <n v="42.05"/>
  </r>
  <r>
    <d v="2017-10-02T00:00:00"/>
    <x v="3"/>
    <x v="9"/>
    <x v="298"/>
    <x v="3"/>
    <x v="0"/>
    <x v="2"/>
    <s v="Tennsco Double-Tier Lockers"/>
    <n v="1575.14"/>
    <n v="7"/>
    <n v="204.77"/>
  </r>
  <r>
    <d v="2017-10-02T00:00:00"/>
    <x v="3"/>
    <x v="9"/>
    <x v="222"/>
    <x v="15"/>
    <x v="1"/>
    <x v="8"/>
    <s v="Eldon Expressions Wood Desk Accessories, Oak"/>
    <n v="11.81"/>
    <n v="2"/>
    <n v="1.33"/>
  </r>
  <r>
    <d v="2017-10-02T00:00:00"/>
    <x v="3"/>
    <x v="9"/>
    <x v="222"/>
    <x v="15"/>
    <x v="1"/>
    <x v="8"/>
    <s v="Eldon 500 Class Desk Accessories"/>
    <n v="9.66"/>
    <n v="1"/>
    <n v="1.57"/>
  </r>
  <r>
    <d v="2017-10-02T00:00:00"/>
    <x v="3"/>
    <x v="9"/>
    <x v="222"/>
    <x v="15"/>
    <x v="0"/>
    <x v="0"/>
    <s v="Xerox 1996"/>
    <n v="20.74"/>
    <n v="4"/>
    <n v="7.26"/>
  </r>
  <r>
    <d v="2017-10-02T00:00:00"/>
    <x v="3"/>
    <x v="9"/>
    <x v="222"/>
    <x v="15"/>
    <x v="0"/>
    <x v="3"/>
    <s v="Ibico Plastic Spiral Binding Combs"/>
    <n v="27.36"/>
    <n v="3"/>
    <n v="-21.89"/>
  </r>
  <r>
    <d v="2017-10-02T00:00:00"/>
    <x v="3"/>
    <x v="9"/>
    <x v="222"/>
    <x v="15"/>
    <x v="1"/>
    <x v="13"/>
    <s v="Chromcraft Bull-Nose Wood Oval Conference Tables &amp; Bases"/>
    <n v="2314.12"/>
    <n v="7"/>
    <n v="-1002.78"/>
  </r>
  <r>
    <d v="2017-10-02T00:00:00"/>
    <x v="3"/>
    <x v="9"/>
    <x v="222"/>
    <x v="15"/>
    <x v="0"/>
    <x v="3"/>
    <s v="Lock-Up Easel 'Spel-Binder'"/>
    <n v="34.24"/>
    <n v="4"/>
    <n v="-26.25"/>
  </r>
  <r>
    <d v="2017-10-02T00:00:00"/>
    <x v="3"/>
    <x v="9"/>
    <x v="222"/>
    <x v="15"/>
    <x v="1"/>
    <x v="8"/>
    <s v="Eldon Image Series Desk Accessories, Ebony"/>
    <n v="19.760000000000002"/>
    <n v="2"/>
    <n v="5.93"/>
  </r>
  <r>
    <d v="2017-10-02T00:00:00"/>
    <x v="3"/>
    <x v="9"/>
    <x v="638"/>
    <x v="33"/>
    <x v="1"/>
    <x v="8"/>
    <s v="Master Caster Door Stop, Gray"/>
    <n v="10.16"/>
    <n v="2"/>
    <n v="3.45"/>
  </r>
  <r>
    <d v="2017-10-02T00:00:00"/>
    <x v="3"/>
    <x v="9"/>
    <x v="636"/>
    <x v="11"/>
    <x v="1"/>
    <x v="11"/>
    <s v="O'Sullivan 4-Shelf Bookcase in Odessa Pine"/>
    <n v="217.76"/>
    <n v="6"/>
    <n v="-384.72"/>
  </r>
  <r>
    <d v="2017-10-02T00:00:00"/>
    <x v="3"/>
    <x v="9"/>
    <x v="636"/>
    <x v="11"/>
    <x v="0"/>
    <x v="14"/>
    <s v="Acme Softgrip Scissors"/>
    <n v="39.07"/>
    <n v="6"/>
    <n v="4.4000000000000004"/>
  </r>
  <r>
    <d v="2017-10-02T00:00:00"/>
    <x v="3"/>
    <x v="9"/>
    <x v="636"/>
    <x v="11"/>
    <x v="0"/>
    <x v="3"/>
    <s v="GBC Standard Recycled Report Covers, Clear Plastic Sheets"/>
    <n v="22.64"/>
    <n v="7"/>
    <n v="-16.600000000000001"/>
  </r>
  <r>
    <d v="2017-10-02T00:00:00"/>
    <x v="3"/>
    <x v="9"/>
    <x v="636"/>
    <x v="11"/>
    <x v="0"/>
    <x v="4"/>
    <s v="Berol Giant Pencil Sharpener"/>
    <n v="95.14"/>
    <n v="7"/>
    <n v="10.7"/>
  </r>
  <r>
    <d v="2017-10-02T00:00:00"/>
    <x v="3"/>
    <x v="9"/>
    <x v="626"/>
    <x v="3"/>
    <x v="1"/>
    <x v="8"/>
    <s v="Dax Clear Box Frame"/>
    <n v="17.46"/>
    <n v="2"/>
    <n v="5.94"/>
  </r>
  <r>
    <d v="2017-10-02T00:00:00"/>
    <x v="3"/>
    <x v="9"/>
    <x v="626"/>
    <x v="3"/>
    <x v="2"/>
    <x v="15"/>
    <s v="Ricoh - Ink Collector Unit for GX3000 Series Printers"/>
    <n v="369.16"/>
    <n v="11"/>
    <n v="32.299999999999997"/>
  </r>
  <r>
    <d v="2017-10-02T00:00:00"/>
    <x v="3"/>
    <x v="9"/>
    <x v="571"/>
    <x v="0"/>
    <x v="0"/>
    <x v="12"/>
    <s v="Fellowes Superior 10 Outlet Split Surge Protector"/>
    <n v="15.22"/>
    <n v="2"/>
    <n v="-38.82"/>
  </r>
  <r>
    <d v="2017-10-02T00:00:00"/>
    <x v="3"/>
    <x v="9"/>
    <x v="571"/>
    <x v="0"/>
    <x v="0"/>
    <x v="12"/>
    <s v="Acco 6 Outlet Guardian Premium Plus Surge Suppressor"/>
    <n v="21.98"/>
    <n v="6"/>
    <n v="-56.06"/>
  </r>
  <r>
    <d v="2017-10-03T00:00:00"/>
    <x v="3"/>
    <x v="9"/>
    <x v="482"/>
    <x v="28"/>
    <x v="0"/>
    <x v="3"/>
    <s v="GBC DocuBind TL300 Electric Binding System"/>
    <n v="1793.98"/>
    <n v="2"/>
    <n v="843.17"/>
  </r>
  <r>
    <d v="2017-10-03T00:00:00"/>
    <x v="3"/>
    <x v="9"/>
    <x v="19"/>
    <x v="20"/>
    <x v="0"/>
    <x v="2"/>
    <s v="X-Rack File for Hanging Folders"/>
    <n v="22.58"/>
    <n v="2"/>
    <n v="5.87"/>
  </r>
  <r>
    <d v="2017-10-03T00:00:00"/>
    <x v="3"/>
    <x v="9"/>
    <x v="322"/>
    <x v="3"/>
    <x v="1"/>
    <x v="13"/>
    <s v="Lesro Sheffield Collection Coffee Table, End Table, Center Table, Corner Table"/>
    <n v="171.29"/>
    <n v="3"/>
    <n v="-6.42"/>
  </r>
  <r>
    <d v="2017-10-03T00:00:00"/>
    <x v="3"/>
    <x v="9"/>
    <x v="487"/>
    <x v="16"/>
    <x v="0"/>
    <x v="0"/>
    <s v="Xerox 208"/>
    <n v="15.55"/>
    <n v="3"/>
    <n v="5.44"/>
  </r>
  <r>
    <d v="2017-10-03T00:00:00"/>
    <x v="3"/>
    <x v="9"/>
    <x v="487"/>
    <x v="16"/>
    <x v="0"/>
    <x v="12"/>
    <s v="Hoover Portapower Portable Vacuum"/>
    <n v="17.920000000000002"/>
    <n v="5"/>
    <n v="1.1200000000000001"/>
  </r>
  <r>
    <d v="2017-10-03T00:00:00"/>
    <x v="3"/>
    <x v="9"/>
    <x v="684"/>
    <x v="20"/>
    <x v="1"/>
    <x v="8"/>
    <s v="Magnifier Swing Arm Lamp"/>
    <n v="83.92"/>
    <n v="4"/>
    <n v="21.82"/>
  </r>
  <r>
    <d v="2017-10-03T00:00:00"/>
    <x v="3"/>
    <x v="9"/>
    <x v="684"/>
    <x v="20"/>
    <x v="0"/>
    <x v="4"/>
    <s v="Quartet Alpha White Chalk, 12/Pack"/>
    <n v="6.63"/>
    <n v="3"/>
    <n v="3.12"/>
  </r>
  <r>
    <d v="2017-10-03T00:00:00"/>
    <x v="3"/>
    <x v="9"/>
    <x v="684"/>
    <x v="20"/>
    <x v="2"/>
    <x v="9"/>
    <s v="Logitech G19 Programmable Gaming Keyboard"/>
    <n v="371.97"/>
    <n v="3"/>
    <n v="66.95"/>
  </r>
  <r>
    <d v="2017-10-03T00:00:00"/>
    <x v="3"/>
    <x v="9"/>
    <x v="230"/>
    <x v="0"/>
    <x v="0"/>
    <x v="4"/>
    <s v="Colorific Watercolor Pencils"/>
    <n v="20.64"/>
    <n v="5"/>
    <n v="2.3199999999999998"/>
  </r>
  <r>
    <d v="2017-10-04T00:00:00"/>
    <x v="3"/>
    <x v="9"/>
    <x v="152"/>
    <x v="36"/>
    <x v="1"/>
    <x v="8"/>
    <s v="24-Hour Round Wall Clock"/>
    <n v="19.98"/>
    <n v="1"/>
    <n v="8.59"/>
  </r>
  <r>
    <d v="2017-10-05T00:00:00"/>
    <x v="3"/>
    <x v="9"/>
    <x v="1"/>
    <x v="20"/>
    <x v="2"/>
    <x v="6"/>
    <s v="Motorola HK250 Universal Bluetooth Headset"/>
    <n v="160.93"/>
    <n v="7"/>
    <n v="3.22"/>
  </r>
  <r>
    <d v="2017-10-05T00:00:00"/>
    <x v="3"/>
    <x v="9"/>
    <x v="1"/>
    <x v="20"/>
    <x v="0"/>
    <x v="3"/>
    <s v="Tuf-Vin Binders"/>
    <n v="75.790000000000006"/>
    <n v="3"/>
    <n v="25.58"/>
  </r>
  <r>
    <d v="2017-10-05T00:00:00"/>
    <x v="3"/>
    <x v="9"/>
    <x v="109"/>
    <x v="3"/>
    <x v="0"/>
    <x v="3"/>
    <s v="Avery Framed View Binder, EZD Ring (Locking), Navy, 1 1/2&quot;"/>
    <n v="39.92"/>
    <n v="5"/>
    <n v="13.47"/>
  </r>
  <r>
    <d v="2017-10-05T00:00:00"/>
    <x v="3"/>
    <x v="9"/>
    <x v="109"/>
    <x v="3"/>
    <x v="0"/>
    <x v="0"/>
    <s v="Xerox 1951"/>
    <n v="61.96"/>
    <n v="2"/>
    <n v="27.88"/>
  </r>
  <r>
    <d v="2017-10-05T00:00:00"/>
    <x v="3"/>
    <x v="9"/>
    <x v="109"/>
    <x v="3"/>
    <x v="0"/>
    <x v="3"/>
    <s v="Avery Hole Reinforcements"/>
    <n v="19.940000000000001"/>
    <n v="4"/>
    <n v="7.23"/>
  </r>
  <r>
    <d v="2017-10-05T00:00:00"/>
    <x v="3"/>
    <x v="9"/>
    <x v="477"/>
    <x v="20"/>
    <x v="2"/>
    <x v="6"/>
    <s v="Samsung HM1900 Bluetooth Headset"/>
    <n v="87.8"/>
    <n v="4"/>
    <n v="43.9"/>
  </r>
  <r>
    <d v="2017-10-05T00:00:00"/>
    <x v="3"/>
    <x v="9"/>
    <x v="477"/>
    <x v="20"/>
    <x v="1"/>
    <x v="5"/>
    <s v="Global High-Back Leather Tilter, Burgundy"/>
    <n v="221.38"/>
    <n v="2"/>
    <n v="2.46"/>
  </r>
  <r>
    <d v="2017-10-05T00:00:00"/>
    <x v="3"/>
    <x v="9"/>
    <x v="477"/>
    <x v="20"/>
    <x v="2"/>
    <x v="15"/>
    <s v="3D Systems Cube Printer, 2nd Generation, Magenta"/>
    <n v="5199.96"/>
    <n v="4"/>
    <n v="1351.99"/>
  </r>
  <r>
    <d v="2017-10-05T00:00:00"/>
    <x v="3"/>
    <x v="9"/>
    <x v="237"/>
    <x v="26"/>
    <x v="2"/>
    <x v="9"/>
    <s v="Logitech MX Performance Wireless Mouse"/>
    <n v="63.82"/>
    <n v="2"/>
    <n v="13.56"/>
  </r>
  <r>
    <d v="2017-10-05T00:00:00"/>
    <x v="3"/>
    <x v="9"/>
    <x v="480"/>
    <x v="3"/>
    <x v="1"/>
    <x v="5"/>
    <s v="Global Deluxe High-Back Office Chair in Storm"/>
    <n v="435.17"/>
    <n v="4"/>
    <n v="-59.84"/>
  </r>
  <r>
    <d v="2017-10-05T00:00:00"/>
    <x v="3"/>
    <x v="9"/>
    <x v="480"/>
    <x v="3"/>
    <x v="0"/>
    <x v="7"/>
    <s v="Staples"/>
    <n v="14.9"/>
    <n v="5"/>
    <n v="6.85"/>
  </r>
  <r>
    <d v="2017-10-05T00:00:00"/>
    <x v="3"/>
    <x v="9"/>
    <x v="480"/>
    <x v="3"/>
    <x v="0"/>
    <x v="12"/>
    <s v="Hoover Replacement Belts For Soft Guard &amp; Commercial Ltweight Upright Vacs, 2/Pk"/>
    <n v="15.8"/>
    <n v="4"/>
    <n v="4.1100000000000003"/>
  </r>
  <r>
    <d v="2017-10-05T00:00:00"/>
    <x v="3"/>
    <x v="9"/>
    <x v="480"/>
    <x v="3"/>
    <x v="1"/>
    <x v="8"/>
    <s v="DAX Clear Channel Poster Frame"/>
    <n v="72.900000000000006"/>
    <n v="5"/>
    <n v="26.97"/>
  </r>
  <r>
    <d v="2017-10-05T00:00:00"/>
    <x v="3"/>
    <x v="9"/>
    <x v="480"/>
    <x v="3"/>
    <x v="1"/>
    <x v="13"/>
    <s v="KI Adjustable-Height Table"/>
    <n v="206.35"/>
    <n v="3"/>
    <n v="5.16"/>
  </r>
  <r>
    <d v="2017-10-05T00:00:00"/>
    <x v="3"/>
    <x v="9"/>
    <x v="480"/>
    <x v="3"/>
    <x v="2"/>
    <x v="6"/>
    <s v="Square Credit Card Reader, 4 1/2&quot; x 4 1/2&quot; x 1&quot;, White"/>
    <n v="7.99"/>
    <n v="1"/>
    <n v="2.7"/>
  </r>
  <r>
    <d v="2017-10-06T00:00:00"/>
    <x v="3"/>
    <x v="9"/>
    <x v="327"/>
    <x v="34"/>
    <x v="1"/>
    <x v="8"/>
    <s v="36X48 HARDFLOOR CHAIRMAT"/>
    <n v="41.96"/>
    <n v="2"/>
    <n v="2.94"/>
  </r>
  <r>
    <d v="2017-10-06T00:00:00"/>
    <x v="3"/>
    <x v="9"/>
    <x v="327"/>
    <x v="34"/>
    <x v="0"/>
    <x v="12"/>
    <s v="Conquest 14 Commercial Heavy-Duty Upright Vacuum, Collection System, Accessory Kit"/>
    <n v="227.84"/>
    <n v="4"/>
    <n v="66.069999999999993"/>
  </r>
  <r>
    <d v="2017-10-06T00:00:00"/>
    <x v="3"/>
    <x v="9"/>
    <x v="327"/>
    <x v="34"/>
    <x v="0"/>
    <x v="0"/>
    <s v="Computer Printout Paper with Letter-Trim Perforations"/>
    <n v="37.94"/>
    <n v="2"/>
    <n v="18.21"/>
  </r>
  <r>
    <d v="2017-10-06T00:00:00"/>
    <x v="3"/>
    <x v="9"/>
    <x v="601"/>
    <x v="20"/>
    <x v="2"/>
    <x v="9"/>
    <s v="Logitech G430 Surround Sound Gaming Headset with Dolby 7.1 Technology"/>
    <n v="319.95999999999998"/>
    <n v="4"/>
    <n v="115.19"/>
  </r>
  <r>
    <d v="2017-10-06T00:00:00"/>
    <x v="3"/>
    <x v="9"/>
    <x v="601"/>
    <x v="20"/>
    <x v="0"/>
    <x v="0"/>
    <s v="Adams Telephone Message Book W/Dividers/Space For Phone Numbers, 5 1/4&quot;X8 1/2&quot;, 200/Messages"/>
    <n v="17.04"/>
    <n v="3"/>
    <n v="7.67"/>
  </r>
  <r>
    <d v="2017-10-06T00:00:00"/>
    <x v="3"/>
    <x v="9"/>
    <x v="601"/>
    <x v="20"/>
    <x v="0"/>
    <x v="2"/>
    <s v="Space Solutions HD Industrial Steel Shelving."/>
    <n v="344.91"/>
    <n v="3"/>
    <n v="10.35"/>
  </r>
  <r>
    <d v="2017-10-06T00:00:00"/>
    <x v="3"/>
    <x v="9"/>
    <x v="22"/>
    <x v="20"/>
    <x v="0"/>
    <x v="0"/>
    <s v="Xerox 1893"/>
    <n v="40.99"/>
    <n v="1"/>
    <n v="20.09"/>
  </r>
  <r>
    <d v="2017-10-06T00:00:00"/>
    <x v="3"/>
    <x v="9"/>
    <x v="21"/>
    <x v="23"/>
    <x v="0"/>
    <x v="0"/>
    <s v="Xerox 1886"/>
    <n v="143.69999999999999"/>
    <n v="3"/>
    <n v="68.98"/>
  </r>
  <r>
    <d v="2017-10-06T00:00:00"/>
    <x v="3"/>
    <x v="9"/>
    <x v="21"/>
    <x v="23"/>
    <x v="0"/>
    <x v="0"/>
    <s v="Xerox 217"/>
    <n v="6.48"/>
    <n v="1"/>
    <n v="3.11"/>
  </r>
  <r>
    <d v="2017-10-06T00:00:00"/>
    <x v="3"/>
    <x v="9"/>
    <x v="294"/>
    <x v="1"/>
    <x v="0"/>
    <x v="2"/>
    <s v="Adjustable Depth Letter/Legal Cart"/>
    <n v="290.33999999999997"/>
    <n v="2"/>
    <n v="32.659999999999997"/>
  </r>
  <r>
    <d v="2017-10-06T00:00:00"/>
    <x v="3"/>
    <x v="9"/>
    <x v="294"/>
    <x v="1"/>
    <x v="0"/>
    <x v="4"/>
    <s v="Staples in misc. colors"/>
    <n v="19.149999999999999"/>
    <n v="2"/>
    <n v="1.2"/>
  </r>
  <r>
    <d v="2017-10-06T00:00:00"/>
    <x v="3"/>
    <x v="9"/>
    <x v="63"/>
    <x v="12"/>
    <x v="0"/>
    <x v="4"/>
    <s v="Avery Hi-Liter Smear-Safe Highlighters"/>
    <n v="9.34"/>
    <n v="2"/>
    <n v="1.87"/>
  </r>
  <r>
    <d v="2017-10-07T00:00:00"/>
    <x v="3"/>
    <x v="9"/>
    <x v="587"/>
    <x v="3"/>
    <x v="1"/>
    <x v="11"/>
    <s v="O'Sullivan Manor Hill 2-Door Library in Brianna Oak"/>
    <n v="307.67"/>
    <n v="2"/>
    <n v="-14.48"/>
  </r>
  <r>
    <d v="2017-10-07T00:00:00"/>
    <x v="3"/>
    <x v="9"/>
    <x v="110"/>
    <x v="3"/>
    <x v="2"/>
    <x v="9"/>
    <s v="Logitech G19 Programmable Gaming Keyboard"/>
    <n v="1115.9100000000001"/>
    <n v="9"/>
    <n v="200.86"/>
  </r>
  <r>
    <d v="2017-10-07T00:00:00"/>
    <x v="3"/>
    <x v="9"/>
    <x v="110"/>
    <x v="3"/>
    <x v="2"/>
    <x v="6"/>
    <s v="Motorola HK250 Universal Bluetooth Headset"/>
    <n v="128.74"/>
    <n v="7"/>
    <n v="-28.97"/>
  </r>
  <r>
    <d v="2017-10-07T00:00:00"/>
    <x v="3"/>
    <x v="9"/>
    <x v="110"/>
    <x v="3"/>
    <x v="2"/>
    <x v="6"/>
    <s v="Square Credit Card Reader, 4 1/2&quot; x 4 1/2&quot; x 1&quot;, White"/>
    <n v="79.92"/>
    <n v="10"/>
    <n v="26.97"/>
  </r>
  <r>
    <d v="2017-10-07T00:00:00"/>
    <x v="3"/>
    <x v="9"/>
    <x v="222"/>
    <x v="25"/>
    <x v="0"/>
    <x v="2"/>
    <s v="Adjustable Depth Letter/Legal Cart"/>
    <n v="580.66999999999996"/>
    <n v="4"/>
    <n v="65.33"/>
  </r>
  <r>
    <d v="2017-10-07T00:00:00"/>
    <x v="3"/>
    <x v="9"/>
    <x v="222"/>
    <x v="25"/>
    <x v="0"/>
    <x v="7"/>
    <s v="Staples"/>
    <n v="18.940000000000001"/>
    <n v="3"/>
    <n v="5.92"/>
  </r>
  <r>
    <d v="2017-10-07T00:00:00"/>
    <x v="3"/>
    <x v="9"/>
    <x v="222"/>
    <x v="25"/>
    <x v="2"/>
    <x v="6"/>
    <s v="Toshiba IPT2010-SD IP Telephone"/>
    <n v="222.38"/>
    <n v="2"/>
    <n v="16.68"/>
  </r>
  <r>
    <d v="2017-10-07T00:00:00"/>
    <x v="3"/>
    <x v="9"/>
    <x v="222"/>
    <x v="25"/>
    <x v="0"/>
    <x v="3"/>
    <s v="Performers Binder/Pad Holder, Black"/>
    <n v="50.45"/>
    <n v="6"/>
    <n v="-33.64"/>
  </r>
  <r>
    <d v="2017-10-07T00:00:00"/>
    <x v="3"/>
    <x v="9"/>
    <x v="222"/>
    <x v="25"/>
    <x v="1"/>
    <x v="13"/>
    <s v="KI Adjustable-Height Table"/>
    <n v="154.76"/>
    <n v="3"/>
    <n v="-36.11"/>
  </r>
  <r>
    <d v="2017-10-07T00:00:00"/>
    <x v="3"/>
    <x v="9"/>
    <x v="519"/>
    <x v="0"/>
    <x v="0"/>
    <x v="3"/>
    <s v="Storex DuraTech Recycled Plastic Frosted Binders"/>
    <n v="4.24"/>
    <n v="5"/>
    <n v="-6.36"/>
  </r>
  <r>
    <d v="2017-10-07T00:00:00"/>
    <x v="3"/>
    <x v="9"/>
    <x v="622"/>
    <x v="14"/>
    <x v="0"/>
    <x v="2"/>
    <s v="SAFCO Mobile Desk Side File, Wire Frame"/>
    <n v="85.52"/>
    <n v="2"/>
    <n v="22.24"/>
  </r>
  <r>
    <d v="2017-10-08T00:00:00"/>
    <x v="3"/>
    <x v="9"/>
    <x v="10"/>
    <x v="3"/>
    <x v="2"/>
    <x v="6"/>
    <s v="Digium D40 VoIP phone"/>
    <n v="103.19"/>
    <n v="1"/>
    <n v="11.61"/>
  </r>
  <r>
    <d v="2017-10-08T00:00:00"/>
    <x v="3"/>
    <x v="9"/>
    <x v="10"/>
    <x v="3"/>
    <x v="2"/>
    <x v="9"/>
    <s v="KeyTronic E03601U1 - Keyboard - Beige"/>
    <s v="36"/>
    <n v="2"/>
    <n v="6.48"/>
  </r>
  <r>
    <d v="2017-10-08T00:00:00"/>
    <x v="3"/>
    <x v="9"/>
    <x v="10"/>
    <x v="3"/>
    <x v="2"/>
    <x v="9"/>
    <s v="Logitech Illuminated - Keyboard"/>
    <n v="239.96"/>
    <n v="4"/>
    <n v="115.18"/>
  </r>
  <r>
    <d v="2017-10-08T00:00:00"/>
    <x v="3"/>
    <x v="9"/>
    <x v="10"/>
    <x v="3"/>
    <x v="0"/>
    <x v="2"/>
    <s v="Tennsco Commercial Shelving"/>
    <n v="40.68"/>
    <n v="2"/>
    <n v="0.41"/>
  </r>
  <r>
    <d v="2017-10-08T00:00:00"/>
    <x v="3"/>
    <x v="9"/>
    <x v="455"/>
    <x v="43"/>
    <x v="0"/>
    <x v="2"/>
    <s v="SAFCO Mobile Desk Side File, Wire Frame"/>
    <n v="42.76"/>
    <n v="1"/>
    <n v="11.12"/>
  </r>
  <r>
    <d v="2017-10-08T00:00:00"/>
    <x v="3"/>
    <x v="9"/>
    <x v="95"/>
    <x v="20"/>
    <x v="1"/>
    <x v="5"/>
    <s v="Office Star - Ergonomically Designed Knee Chair"/>
    <n v="145.76"/>
    <n v="2"/>
    <n v="3.24"/>
  </r>
  <r>
    <d v="2017-10-09T00:00:00"/>
    <x v="3"/>
    <x v="9"/>
    <x v="438"/>
    <x v="25"/>
    <x v="0"/>
    <x v="0"/>
    <s v="Avoid Verbal Orders Carbonless Minifold Book"/>
    <n v="10.82"/>
    <n v="4"/>
    <n v="3.52"/>
  </r>
  <r>
    <d v="2017-10-09T00:00:00"/>
    <x v="3"/>
    <x v="9"/>
    <x v="38"/>
    <x v="1"/>
    <x v="1"/>
    <x v="13"/>
    <s v="Bevis Oval Conference Table, Walnut"/>
    <n v="652.45000000000005"/>
    <n v="5"/>
    <n v="-430.62"/>
  </r>
  <r>
    <d v="2017-10-09T00:00:00"/>
    <x v="3"/>
    <x v="9"/>
    <x v="38"/>
    <x v="1"/>
    <x v="1"/>
    <x v="13"/>
    <s v="Hon 61000 Series Interactive Training Tables"/>
    <n v="66.650000000000006"/>
    <n v="3"/>
    <n v="-42.65"/>
  </r>
  <r>
    <d v="2017-10-09T00:00:00"/>
    <x v="3"/>
    <x v="9"/>
    <x v="552"/>
    <x v="10"/>
    <x v="1"/>
    <x v="8"/>
    <s v="Nu-Dell Leatherette Frames"/>
    <n v="45.89"/>
    <n v="4"/>
    <n v="9.18"/>
  </r>
  <r>
    <d v="2017-10-09T00:00:00"/>
    <x v="3"/>
    <x v="9"/>
    <x v="173"/>
    <x v="20"/>
    <x v="0"/>
    <x v="3"/>
    <s v="Pressboard Data Binders by Wilson Jones"/>
    <n v="12.82"/>
    <n v="3"/>
    <n v="4.33"/>
  </r>
  <r>
    <d v="2017-10-09T00:00:00"/>
    <x v="3"/>
    <x v="9"/>
    <x v="173"/>
    <x v="20"/>
    <x v="1"/>
    <x v="11"/>
    <s v="O'Sullivan Elevations Bookcase, Cherry Finish"/>
    <n v="314.35000000000002"/>
    <n v="3"/>
    <n v="-15.72"/>
  </r>
  <r>
    <d v="2017-10-09T00:00:00"/>
    <x v="3"/>
    <x v="9"/>
    <x v="173"/>
    <x v="20"/>
    <x v="0"/>
    <x v="0"/>
    <s v="TOPS 4 x 6 Fluorescent Color Memo Sheets, 500 Sheets per Pack"/>
    <n v="18.98"/>
    <n v="2"/>
    <n v="8.92"/>
  </r>
  <r>
    <d v="2017-10-09T00:00:00"/>
    <x v="3"/>
    <x v="9"/>
    <x v="173"/>
    <x v="20"/>
    <x v="0"/>
    <x v="3"/>
    <s v="Durable Pressboard Binders"/>
    <n v="18.239999999999998"/>
    <n v="6"/>
    <n v="6.16"/>
  </r>
  <r>
    <d v="2017-10-09T00:00:00"/>
    <x v="3"/>
    <x v="9"/>
    <x v="337"/>
    <x v="0"/>
    <x v="0"/>
    <x v="4"/>
    <s v="Bulldog Vacuum Base Pencil Sharpener"/>
    <n v="67.14"/>
    <n v="7"/>
    <n v="5.88"/>
  </r>
  <r>
    <d v="2017-10-09T00:00:00"/>
    <x v="3"/>
    <x v="9"/>
    <x v="337"/>
    <x v="0"/>
    <x v="1"/>
    <x v="5"/>
    <s v="Hon Every-Day Chair Series Swivel Task Chairs"/>
    <n v="254.06"/>
    <n v="3"/>
    <n v="-32.659999999999997"/>
  </r>
  <r>
    <d v="2017-10-09T00:00:00"/>
    <x v="3"/>
    <x v="9"/>
    <x v="21"/>
    <x v="3"/>
    <x v="0"/>
    <x v="0"/>
    <s v="Wirebound Message Books, 2 7/8&quot; x 5&quot;, 3 Forms per Page"/>
    <n v="35.200000000000003"/>
    <n v="5"/>
    <n v="16.54"/>
  </r>
  <r>
    <d v="2017-10-10T00:00:00"/>
    <x v="3"/>
    <x v="9"/>
    <x v="308"/>
    <x v="1"/>
    <x v="1"/>
    <x v="5"/>
    <s v="Hon Comfortask Task/Swivel Chairs"/>
    <n v="239.36"/>
    <n v="3"/>
    <n v="-47.87"/>
  </r>
  <r>
    <d v="2017-10-12T00:00:00"/>
    <x v="3"/>
    <x v="9"/>
    <x v="188"/>
    <x v="1"/>
    <x v="1"/>
    <x v="5"/>
    <s v="Global Stack Chair without Arms, Black"/>
    <n v="254.6"/>
    <n v="14"/>
    <n v="-18.190000000000001"/>
  </r>
  <r>
    <d v="2017-10-12T00:00:00"/>
    <x v="3"/>
    <x v="9"/>
    <x v="88"/>
    <x v="25"/>
    <x v="0"/>
    <x v="0"/>
    <s v="Xerox 1989"/>
    <n v="7.97"/>
    <n v="2"/>
    <n v="2.69"/>
  </r>
  <r>
    <d v="2017-10-12T00:00:00"/>
    <x v="3"/>
    <x v="9"/>
    <x v="783"/>
    <x v="31"/>
    <x v="2"/>
    <x v="9"/>
    <s v="WD My Passport Ultra 2TB Portable External Hard Drive"/>
    <s v="595"/>
    <n v="5"/>
    <n v="95.2"/>
  </r>
  <r>
    <d v="2017-10-12T00:00:00"/>
    <x v="3"/>
    <x v="9"/>
    <x v="783"/>
    <x v="31"/>
    <x v="0"/>
    <x v="3"/>
    <s v="GBC Twin Loop Wire Binding Elements"/>
    <n v="79.87"/>
    <n v="3"/>
    <n v="29.95"/>
  </r>
  <r>
    <d v="2017-10-12T00:00:00"/>
    <x v="3"/>
    <x v="9"/>
    <x v="646"/>
    <x v="3"/>
    <x v="2"/>
    <x v="9"/>
    <s v="Maxell 4.7GB DVD-R 5/Pack"/>
    <n v="0.99"/>
    <n v="1"/>
    <n v="0.44"/>
  </r>
  <r>
    <d v="2017-10-12T00:00:00"/>
    <x v="3"/>
    <x v="9"/>
    <x v="646"/>
    <x v="3"/>
    <x v="0"/>
    <x v="3"/>
    <s v="Canvas Sectional Post Binders"/>
    <n v="101.84"/>
    <n v="5"/>
    <n v="36.92"/>
  </r>
  <r>
    <d v="2017-10-12T00:00:00"/>
    <x v="3"/>
    <x v="9"/>
    <x v="758"/>
    <x v="3"/>
    <x v="2"/>
    <x v="9"/>
    <s v="SanDisk Cruzer 64 GB USB Flash Drive"/>
    <n v="435.84"/>
    <n v="12"/>
    <n v="130.75"/>
  </r>
  <r>
    <d v="2017-10-12T00:00:00"/>
    <x v="3"/>
    <x v="9"/>
    <x v="758"/>
    <x v="3"/>
    <x v="0"/>
    <x v="4"/>
    <s v="Newell 343"/>
    <n v="5.88"/>
    <n v="2"/>
    <n v="1.59"/>
  </r>
  <r>
    <d v="2017-10-12T00:00:00"/>
    <x v="3"/>
    <x v="9"/>
    <x v="569"/>
    <x v="0"/>
    <x v="2"/>
    <x v="9"/>
    <s v="Logitech Wireless Touch Keyboard K400"/>
    <n v="39.979999999999997"/>
    <n v="2"/>
    <n v="-1.5"/>
  </r>
  <r>
    <d v="2017-10-12T00:00:00"/>
    <x v="3"/>
    <x v="9"/>
    <x v="608"/>
    <x v="23"/>
    <x v="2"/>
    <x v="9"/>
    <s v="Imation 8gb Micro Traveldrive Usb 2.0 Flash Drive"/>
    <s v="45"/>
    <n v="3"/>
    <n v="4.95"/>
  </r>
  <r>
    <d v="2017-10-12T00:00:00"/>
    <x v="3"/>
    <x v="9"/>
    <x v="608"/>
    <x v="23"/>
    <x v="0"/>
    <x v="7"/>
    <s v="OIC Colored Binder Clips, Assorted Sizes"/>
    <n v="17.899999999999999"/>
    <n v="5"/>
    <n v="8.77"/>
  </r>
  <r>
    <d v="2017-10-12T00:00:00"/>
    <x v="3"/>
    <x v="9"/>
    <x v="608"/>
    <x v="23"/>
    <x v="1"/>
    <x v="8"/>
    <s v="DAX Two-Tone Silver Metal Document Frame"/>
    <n v="40.479999999999997"/>
    <n v="2"/>
    <n v="17.41"/>
  </r>
  <r>
    <d v="2017-10-12T00:00:00"/>
    <x v="3"/>
    <x v="9"/>
    <x v="608"/>
    <x v="23"/>
    <x v="1"/>
    <x v="11"/>
    <s v="Global Adaptabilites Bookcase, Cherry/Storm Gray Finish"/>
    <n v="2154.9"/>
    <n v="5"/>
    <n v="129.29"/>
  </r>
  <r>
    <d v="2017-10-12T00:00:00"/>
    <x v="3"/>
    <x v="9"/>
    <x v="342"/>
    <x v="0"/>
    <x v="2"/>
    <x v="6"/>
    <s v="Clarity 53712"/>
    <n v="369.54"/>
    <n v="7"/>
    <n v="27.72"/>
  </r>
  <r>
    <d v="2017-10-12T00:00:00"/>
    <x v="3"/>
    <x v="9"/>
    <x v="342"/>
    <x v="0"/>
    <x v="0"/>
    <x v="0"/>
    <s v="Xerox 1993"/>
    <n v="10.37"/>
    <n v="2"/>
    <n v="3.76"/>
  </r>
  <r>
    <d v="2017-10-12T00:00:00"/>
    <x v="3"/>
    <x v="9"/>
    <x v="342"/>
    <x v="0"/>
    <x v="2"/>
    <x v="9"/>
    <s v="Plantronics CS510 - Over-the-Head monaural Wireless Headset System"/>
    <n v="791.88"/>
    <n v="3"/>
    <n v="128.68"/>
  </r>
  <r>
    <d v="2017-10-12T00:00:00"/>
    <x v="3"/>
    <x v="9"/>
    <x v="40"/>
    <x v="48"/>
    <x v="1"/>
    <x v="13"/>
    <s v="Chromcraft 48&quot; x 96&quot; Racetrack Double Pedestal Table"/>
    <n v="673.34"/>
    <n v="3"/>
    <n v="-76.95"/>
  </r>
  <r>
    <d v="2017-10-12T00:00:00"/>
    <x v="3"/>
    <x v="9"/>
    <x v="103"/>
    <x v="20"/>
    <x v="0"/>
    <x v="0"/>
    <s v="Xerox 1952"/>
    <n v="9.9600000000000009"/>
    <n v="2"/>
    <n v="4.68"/>
  </r>
  <r>
    <d v="2017-10-13T00:00:00"/>
    <x v="3"/>
    <x v="9"/>
    <x v="597"/>
    <x v="2"/>
    <x v="0"/>
    <x v="0"/>
    <s v="Post-it Important Message Note Pad, Neon Colors, 50 Sheets/Pad"/>
    <n v="11.65"/>
    <n v="2"/>
    <n v="4.08"/>
  </r>
  <r>
    <d v="2017-10-13T00:00:00"/>
    <x v="3"/>
    <x v="9"/>
    <x v="597"/>
    <x v="2"/>
    <x v="0"/>
    <x v="0"/>
    <s v="Adams Write n' Stick Phone Message Book, 11&quot; X 5 1/4&quot;, 200 Messages"/>
    <n v="18.18"/>
    <n v="4"/>
    <n v="5.91"/>
  </r>
  <r>
    <d v="2017-10-13T00:00:00"/>
    <x v="3"/>
    <x v="9"/>
    <x v="597"/>
    <x v="2"/>
    <x v="0"/>
    <x v="2"/>
    <s v="Eldon Simplefile Box Office"/>
    <n v="59.71"/>
    <n v="6"/>
    <n v="5.97"/>
  </r>
  <r>
    <d v="2017-10-13T00:00:00"/>
    <x v="3"/>
    <x v="9"/>
    <x v="597"/>
    <x v="2"/>
    <x v="0"/>
    <x v="1"/>
    <s v="Avery 489"/>
    <n v="24.84"/>
    <n v="3"/>
    <n v="8.69"/>
  </r>
  <r>
    <d v="2017-10-13T00:00:00"/>
    <x v="3"/>
    <x v="9"/>
    <x v="353"/>
    <x v="20"/>
    <x v="0"/>
    <x v="12"/>
    <s v="Avanti 4.4 Cu. Ft. Refrigerator"/>
    <n v="904.9"/>
    <n v="5"/>
    <n v="253.37"/>
  </r>
  <r>
    <d v="2017-10-13T00:00:00"/>
    <x v="3"/>
    <x v="9"/>
    <x v="350"/>
    <x v="1"/>
    <x v="0"/>
    <x v="0"/>
    <s v="Easy-staple paper"/>
    <n v="63.31"/>
    <n v="3"/>
    <n v="20.58"/>
  </r>
  <r>
    <d v="2017-10-13T00:00:00"/>
    <x v="3"/>
    <x v="9"/>
    <x v="350"/>
    <x v="1"/>
    <x v="0"/>
    <x v="3"/>
    <s v="GBC VeloBinder Electric Binding Machine"/>
    <n v="96.78"/>
    <n v="4"/>
    <n v="-145.18"/>
  </r>
  <r>
    <d v="2017-10-13T00:00:00"/>
    <x v="3"/>
    <x v="9"/>
    <x v="350"/>
    <x v="1"/>
    <x v="1"/>
    <x v="8"/>
    <s v="Dax Clear Box Frame"/>
    <n v="10.48"/>
    <n v="3"/>
    <n v="-6.81"/>
  </r>
  <r>
    <d v="2017-10-13T00:00:00"/>
    <x v="3"/>
    <x v="9"/>
    <x v="638"/>
    <x v="3"/>
    <x v="2"/>
    <x v="9"/>
    <s v="Logitech Media Keyboard K200"/>
    <n v="209.94"/>
    <n v="6"/>
    <n v="39.89"/>
  </r>
  <r>
    <d v="2017-10-13T00:00:00"/>
    <x v="3"/>
    <x v="9"/>
    <x v="638"/>
    <x v="3"/>
    <x v="2"/>
    <x v="6"/>
    <s v="Anker Astro Mini 3000mAh Ultra-Compact Portable Charger"/>
    <n v="31.98"/>
    <n v="2"/>
    <s v="-8"/>
  </r>
  <r>
    <d v="2017-10-13T00:00:00"/>
    <x v="3"/>
    <x v="9"/>
    <x v="638"/>
    <x v="3"/>
    <x v="0"/>
    <x v="3"/>
    <s v="Fellowes PB500 Electric Punch Plastic Comb Binding Machine with Manual Bind"/>
    <n v="5083.96"/>
    <n v="5"/>
    <n v="1906.49"/>
  </r>
  <r>
    <d v="2017-10-13T00:00:00"/>
    <x v="3"/>
    <x v="9"/>
    <x v="545"/>
    <x v="5"/>
    <x v="0"/>
    <x v="2"/>
    <s v="Trav-L-File Heavy-Duty Shuttle II, Black"/>
    <n v="348.56"/>
    <n v="8"/>
    <n v="104.57"/>
  </r>
  <r>
    <d v="2017-10-13T00:00:00"/>
    <x v="3"/>
    <x v="9"/>
    <x v="289"/>
    <x v="8"/>
    <x v="0"/>
    <x v="1"/>
    <s v="Avery 52"/>
    <n v="11.07"/>
    <n v="3"/>
    <n v="5.2"/>
  </r>
  <r>
    <d v="2017-10-13T00:00:00"/>
    <x v="3"/>
    <x v="9"/>
    <x v="289"/>
    <x v="8"/>
    <x v="1"/>
    <x v="13"/>
    <s v="Bretford Rectangular Conference Table Tops"/>
    <n v="1504.52"/>
    <n v="4"/>
    <n v="346.04"/>
  </r>
  <r>
    <d v="2017-10-13T00:00:00"/>
    <x v="3"/>
    <x v="9"/>
    <x v="289"/>
    <x v="8"/>
    <x v="0"/>
    <x v="0"/>
    <s v="Xerox 231"/>
    <n v="25.92"/>
    <n v="4"/>
    <n v="12.44"/>
  </r>
  <r>
    <d v="2017-10-14T00:00:00"/>
    <x v="3"/>
    <x v="9"/>
    <x v="749"/>
    <x v="36"/>
    <x v="0"/>
    <x v="3"/>
    <s v="Acco PRESSTEX Data Binder with Storage Hooks, Dark Blue, 14 7/8&quot; X 11&quot;"/>
    <n v="37.659999999999997"/>
    <n v="7"/>
    <n v="18.45"/>
  </r>
  <r>
    <d v="2017-10-14T00:00:00"/>
    <x v="3"/>
    <x v="9"/>
    <x v="677"/>
    <x v="3"/>
    <x v="1"/>
    <x v="8"/>
    <s v="C-Line Cubicle Keepers Polyproplyene Holder With Velcro Backings"/>
    <n v="9.4600000000000009"/>
    <n v="2"/>
    <n v="3.69"/>
  </r>
  <r>
    <d v="2017-10-14T00:00:00"/>
    <x v="3"/>
    <x v="9"/>
    <x v="408"/>
    <x v="1"/>
    <x v="0"/>
    <x v="3"/>
    <s v="GBC Twin Loop Wire Binding Elements, 9/16&quot; Spine, Black"/>
    <n v="27.4"/>
    <n v="9"/>
    <n v="-42.46"/>
  </r>
  <r>
    <d v="2017-10-14T00:00:00"/>
    <x v="3"/>
    <x v="9"/>
    <x v="408"/>
    <x v="1"/>
    <x v="0"/>
    <x v="3"/>
    <s v="Catalog Binders with Expanding Posts"/>
    <n v="13.46"/>
    <n v="1"/>
    <n v="-23.55"/>
  </r>
  <r>
    <d v="2017-10-14T00:00:00"/>
    <x v="3"/>
    <x v="9"/>
    <x v="328"/>
    <x v="3"/>
    <x v="2"/>
    <x v="9"/>
    <s v="Verbatim 25 GB 6x Blu-ray Single Layer Recordable Disc, 10/Pack"/>
    <n v="46.36"/>
    <n v="4"/>
    <n v="15.3"/>
  </r>
  <r>
    <d v="2017-10-15T00:00:00"/>
    <x v="3"/>
    <x v="9"/>
    <x v="215"/>
    <x v="3"/>
    <x v="0"/>
    <x v="4"/>
    <s v="Panasonic KP-310 Heavy-Duty Electric Pencil Sharpener"/>
    <n v="87.92"/>
    <n v="4"/>
    <n v="26.38"/>
  </r>
  <r>
    <d v="2017-10-15T00:00:00"/>
    <x v="3"/>
    <x v="9"/>
    <x v="138"/>
    <x v="3"/>
    <x v="1"/>
    <x v="13"/>
    <s v="Bush Advantage Collection Round Conference Table"/>
    <n v="510.24"/>
    <n v="3"/>
    <n v="6.38"/>
  </r>
  <r>
    <d v="2017-10-15T00:00:00"/>
    <x v="3"/>
    <x v="9"/>
    <x v="138"/>
    <x v="3"/>
    <x v="0"/>
    <x v="0"/>
    <s v="Xerox 1919"/>
    <n v="204.95"/>
    <n v="5"/>
    <n v="100.43"/>
  </r>
  <r>
    <d v="2017-10-15T00:00:00"/>
    <x v="3"/>
    <x v="9"/>
    <x v="332"/>
    <x v="37"/>
    <x v="0"/>
    <x v="1"/>
    <s v="Permanent Self-Adhesive File Folder Labels for Typewriters by Universal"/>
    <n v="13.05"/>
    <n v="5"/>
    <s v="6"/>
  </r>
  <r>
    <d v="2017-10-15T00:00:00"/>
    <x v="3"/>
    <x v="9"/>
    <x v="729"/>
    <x v="3"/>
    <x v="0"/>
    <x v="1"/>
    <s v="Avery 4027 File Folder Labels for Dot Matrix Printers, 5000 Labels per Box, White"/>
    <n v="152.65"/>
    <n v="5"/>
    <n v="70.22"/>
  </r>
  <r>
    <d v="2017-10-15T00:00:00"/>
    <x v="3"/>
    <x v="9"/>
    <x v="729"/>
    <x v="3"/>
    <x v="1"/>
    <x v="8"/>
    <s v="Executive Impressions 14&quot; Two-Color Numerals Wall Clock"/>
    <n v="22.72"/>
    <n v="1"/>
    <n v="9.32"/>
  </r>
  <r>
    <d v="2017-10-15T00:00:00"/>
    <x v="3"/>
    <x v="9"/>
    <x v="387"/>
    <x v="3"/>
    <x v="0"/>
    <x v="1"/>
    <s v="Avery 478"/>
    <n v="14.73"/>
    <n v="3"/>
    <n v="7.22"/>
  </r>
  <r>
    <d v="2017-10-15T00:00:00"/>
    <x v="3"/>
    <x v="9"/>
    <x v="642"/>
    <x v="27"/>
    <x v="0"/>
    <x v="4"/>
    <s v="Avery Hi-Liter Smear-Safe Highlighters"/>
    <n v="11.68"/>
    <n v="2"/>
    <n v="4.2"/>
  </r>
  <r>
    <d v="2017-10-16T00:00:00"/>
    <x v="3"/>
    <x v="9"/>
    <x v="686"/>
    <x v="5"/>
    <x v="0"/>
    <x v="3"/>
    <s v="Large Capacity Hanging Post Binders"/>
    <n v="124.75"/>
    <n v="5"/>
    <n v="57.39"/>
  </r>
  <r>
    <d v="2017-10-16T00:00:00"/>
    <x v="3"/>
    <x v="9"/>
    <x v="706"/>
    <x v="20"/>
    <x v="1"/>
    <x v="8"/>
    <s v="Executive Impressions Supervisor Wall Clock"/>
    <n v="547.29999999999995"/>
    <n v="13"/>
    <n v="175.14"/>
  </r>
  <r>
    <d v="2017-10-16T00:00:00"/>
    <x v="3"/>
    <x v="9"/>
    <x v="8"/>
    <x v="12"/>
    <x v="0"/>
    <x v="0"/>
    <s v="Green Bar Computer Printout Paper"/>
    <n v="307.77999999999997"/>
    <n v="7"/>
    <n v="111.57"/>
  </r>
  <r>
    <d v="2017-10-16T00:00:00"/>
    <x v="3"/>
    <x v="9"/>
    <x v="292"/>
    <x v="12"/>
    <x v="2"/>
    <x v="15"/>
    <s v="Swingline SM12-08 MicroCut Jam Free Shredder"/>
    <n v="599.99"/>
    <n v="5"/>
    <n v="-479.99"/>
  </r>
  <r>
    <d v="2017-10-16T00:00:00"/>
    <x v="3"/>
    <x v="9"/>
    <x v="379"/>
    <x v="15"/>
    <x v="2"/>
    <x v="9"/>
    <s v="Memorex Mini Travel Drive 8 GB USB 2.0 Flash Drive"/>
    <n v="18.53"/>
    <n v="2"/>
    <n v="4.4000000000000004"/>
  </r>
  <r>
    <d v="2017-10-16T00:00:00"/>
    <x v="3"/>
    <x v="9"/>
    <x v="379"/>
    <x v="15"/>
    <x v="1"/>
    <x v="13"/>
    <s v="Balt Solid Wood Round Tables"/>
    <n v="1875.26"/>
    <n v="7"/>
    <n v="-968.88"/>
  </r>
  <r>
    <d v="2017-10-17T00:00:00"/>
    <x v="3"/>
    <x v="9"/>
    <x v="531"/>
    <x v="43"/>
    <x v="0"/>
    <x v="2"/>
    <s v="2300 Heavy-Duty Transfer File Systems by Perma"/>
    <n v="49.96"/>
    <n v="2"/>
    <n v="9.49"/>
  </r>
  <r>
    <d v="2017-10-17T00:00:00"/>
    <x v="3"/>
    <x v="9"/>
    <x v="531"/>
    <x v="43"/>
    <x v="0"/>
    <x v="0"/>
    <s v="Xerox 1958"/>
    <n v="12.96"/>
    <n v="2"/>
    <n v="6.22"/>
  </r>
  <r>
    <d v="2017-10-17T00:00:00"/>
    <x v="3"/>
    <x v="9"/>
    <x v="404"/>
    <x v="3"/>
    <x v="0"/>
    <x v="4"/>
    <s v="Economy #2 Pencils"/>
    <n v="10.64"/>
    <n v="4"/>
    <n v="2.77"/>
  </r>
  <r>
    <d v="2017-10-17T00:00:00"/>
    <x v="3"/>
    <x v="9"/>
    <x v="45"/>
    <x v="3"/>
    <x v="2"/>
    <x v="6"/>
    <s v="Panasonic KX-TG6844B Expandable Digital Cordless Telephone"/>
    <n v="52.79"/>
    <n v="1"/>
    <n v="4.62"/>
  </r>
  <r>
    <d v="2017-10-19T00:00:00"/>
    <x v="3"/>
    <x v="9"/>
    <x v="338"/>
    <x v="0"/>
    <x v="0"/>
    <x v="0"/>
    <s v="Easy-staple paper"/>
    <n v="29.47"/>
    <n v="3"/>
    <n v="9.9499999999999993"/>
  </r>
  <r>
    <d v="2017-10-19T00:00:00"/>
    <x v="3"/>
    <x v="9"/>
    <x v="634"/>
    <x v="32"/>
    <x v="1"/>
    <x v="8"/>
    <s v="Westinghouse Mesh Shade Clip-On Gooseneck Lamp, Black"/>
    <n v="56.56"/>
    <n v="4"/>
    <n v="14.71"/>
  </r>
  <r>
    <d v="2017-10-19T00:00:00"/>
    <x v="3"/>
    <x v="9"/>
    <x v="634"/>
    <x v="32"/>
    <x v="0"/>
    <x v="2"/>
    <s v="Crate-A-Files"/>
    <n v="32.700000000000003"/>
    <n v="3"/>
    <n v="8.5"/>
  </r>
  <r>
    <d v="2017-10-19T00:00:00"/>
    <x v="3"/>
    <x v="9"/>
    <x v="312"/>
    <x v="2"/>
    <x v="0"/>
    <x v="4"/>
    <s v="Boston 16801 Nautilus Battery Pencil Sharpener"/>
    <n v="123.26"/>
    <n v="7"/>
    <n v="9.24"/>
  </r>
  <r>
    <d v="2017-10-19T00:00:00"/>
    <x v="3"/>
    <x v="9"/>
    <x v="312"/>
    <x v="2"/>
    <x v="0"/>
    <x v="0"/>
    <s v="It's Hot Message Books with Stickers, 2 3/4&quot; x 5&quot;"/>
    <n v="23.68"/>
    <n v="4"/>
    <n v="7.4"/>
  </r>
  <r>
    <d v="2017-10-19T00:00:00"/>
    <x v="3"/>
    <x v="9"/>
    <x v="312"/>
    <x v="2"/>
    <x v="2"/>
    <x v="6"/>
    <s v="Digium D40 VoIP phone"/>
    <n v="309.58"/>
    <n v="4"/>
    <n v="-56.76"/>
  </r>
  <r>
    <d v="2017-10-19T00:00:00"/>
    <x v="3"/>
    <x v="9"/>
    <x v="247"/>
    <x v="0"/>
    <x v="2"/>
    <x v="6"/>
    <s v="QVS USB Car Charger 2-Port 2.1Amp for iPod/iPhone/iPad/iPad 2/iPad 3"/>
    <n v="16.68"/>
    <n v="3"/>
    <n v="5.21"/>
  </r>
  <r>
    <d v="2017-10-19T00:00:00"/>
    <x v="3"/>
    <x v="9"/>
    <x v="128"/>
    <x v="25"/>
    <x v="0"/>
    <x v="3"/>
    <s v="GBC DocuBind P400 Electric Binding System"/>
    <n v="1633.19"/>
    <n v="4"/>
    <n v="-1306.55"/>
  </r>
  <r>
    <d v="2017-10-19T00:00:00"/>
    <x v="3"/>
    <x v="9"/>
    <x v="370"/>
    <x v="3"/>
    <x v="0"/>
    <x v="10"/>
    <s v="Ampad #10 Peel &amp; Seel Holiday Envelopes"/>
    <n v="8.9600000000000009"/>
    <n v="2"/>
    <n v="4.3"/>
  </r>
  <r>
    <d v="2017-10-19T00:00:00"/>
    <x v="3"/>
    <x v="9"/>
    <x v="370"/>
    <x v="3"/>
    <x v="0"/>
    <x v="1"/>
    <s v="Avery 518"/>
    <n v="31.5"/>
    <n v="10"/>
    <n v="15.12"/>
  </r>
  <r>
    <d v="2017-10-19T00:00:00"/>
    <x v="3"/>
    <x v="9"/>
    <x v="370"/>
    <x v="3"/>
    <x v="1"/>
    <x v="8"/>
    <s v="Linden 10&quot; Round Wall Clock, Black"/>
    <n v="30.56"/>
    <n v="2"/>
    <n v="10.39"/>
  </r>
  <r>
    <d v="2017-10-19T00:00:00"/>
    <x v="3"/>
    <x v="9"/>
    <x v="370"/>
    <x v="3"/>
    <x v="1"/>
    <x v="13"/>
    <s v="Anderson Hickey Conga Table Tops &amp; Accessories"/>
    <n v="24.37"/>
    <n v="2"/>
    <n v="-3.35"/>
  </r>
  <r>
    <d v="2017-10-19T00:00:00"/>
    <x v="3"/>
    <x v="9"/>
    <x v="541"/>
    <x v="1"/>
    <x v="1"/>
    <x v="13"/>
    <s v="Lesro Round Back Collection Coffee Table, End Table"/>
    <n v="91.28"/>
    <n v="1"/>
    <n v="-67.540000000000006"/>
  </r>
  <r>
    <d v="2017-10-19T00:00:00"/>
    <x v="3"/>
    <x v="9"/>
    <x v="103"/>
    <x v="0"/>
    <x v="0"/>
    <x v="3"/>
    <s v="SlimView Poly Binder, 3/8&quot;"/>
    <n v="2.0699999999999998"/>
    <n v="2"/>
    <n v="-3.52"/>
  </r>
  <r>
    <d v="2017-10-19T00:00:00"/>
    <x v="3"/>
    <x v="9"/>
    <x v="103"/>
    <x v="0"/>
    <x v="1"/>
    <x v="11"/>
    <s v="Rush Hierlooms Collection Rich Wood Bookcases"/>
    <n v="328.4"/>
    <n v="3"/>
    <n v="-91.76"/>
  </r>
  <r>
    <d v="2017-10-19T00:00:00"/>
    <x v="3"/>
    <x v="9"/>
    <x v="55"/>
    <x v="3"/>
    <x v="0"/>
    <x v="3"/>
    <s v="JM Magazine Binder"/>
    <n v="39.619999999999997"/>
    <n v="3"/>
    <n v="13.87"/>
  </r>
  <r>
    <d v="2017-10-20T00:00:00"/>
    <x v="3"/>
    <x v="9"/>
    <x v="290"/>
    <x v="10"/>
    <x v="1"/>
    <x v="13"/>
    <s v="Chromcraft Rectangular Conference Tables"/>
    <n v="284.36"/>
    <n v="2"/>
    <n v="-75.83"/>
  </r>
  <r>
    <d v="2017-10-20T00:00:00"/>
    <x v="3"/>
    <x v="9"/>
    <x v="290"/>
    <x v="10"/>
    <x v="0"/>
    <x v="2"/>
    <s v="Deluxe Rollaway Locking File with Drawer"/>
    <n v="665.41"/>
    <n v="2"/>
    <n v="66.540000000000006"/>
  </r>
  <r>
    <d v="2017-10-20T00:00:00"/>
    <x v="3"/>
    <x v="9"/>
    <x v="466"/>
    <x v="13"/>
    <x v="0"/>
    <x v="4"/>
    <s v="Eldon Spacemaker Box, Quick-Snap Lid, Clear"/>
    <n v="13.36"/>
    <n v="4"/>
    <n v="4.1399999999999997"/>
  </r>
  <r>
    <d v="2017-10-20T00:00:00"/>
    <x v="3"/>
    <x v="9"/>
    <x v="466"/>
    <x v="13"/>
    <x v="0"/>
    <x v="0"/>
    <s v="Xerox 1884"/>
    <n v="39.96"/>
    <n v="2"/>
    <n v="18.78"/>
  </r>
  <r>
    <d v="2017-10-20T00:00:00"/>
    <x v="3"/>
    <x v="9"/>
    <x v="466"/>
    <x v="13"/>
    <x v="0"/>
    <x v="3"/>
    <s v="Binding Machine Supplies"/>
    <n v="145.85"/>
    <n v="5"/>
    <n v="70.010000000000005"/>
  </r>
  <r>
    <d v="2017-10-20T00:00:00"/>
    <x v="3"/>
    <x v="9"/>
    <x v="780"/>
    <x v="3"/>
    <x v="0"/>
    <x v="1"/>
    <s v="Avery 510"/>
    <n v="3.75"/>
    <n v="1"/>
    <n v="1.8"/>
  </r>
  <r>
    <d v="2017-10-20T00:00:00"/>
    <x v="3"/>
    <x v="9"/>
    <x v="780"/>
    <x v="3"/>
    <x v="0"/>
    <x v="3"/>
    <s v="Wilson Jones Four-Pocket Poly Binders"/>
    <n v="20.93"/>
    <n v="4"/>
    <n v="7.59"/>
  </r>
  <r>
    <d v="2017-10-20T00:00:00"/>
    <x v="3"/>
    <x v="9"/>
    <x v="338"/>
    <x v="2"/>
    <x v="0"/>
    <x v="0"/>
    <s v="Xerox 1887"/>
    <n v="45.53"/>
    <n v="3"/>
    <n v="15.93"/>
  </r>
  <r>
    <d v="2017-10-20T00:00:00"/>
    <x v="3"/>
    <x v="9"/>
    <x v="81"/>
    <x v="20"/>
    <x v="0"/>
    <x v="1"/>
    <s v="Avery 478"/>
    <n v="24.55"/>
    <n v="5"/>
    <n v="12.03"/>
  </r>
  <r>
    <d v="2017-10-20T00:00:00"/>
    <x v="3"/>
    <x v="9"/>
    <x v="397"/>
    <x v="16"/>
    <x v="0"/>
    <x v="2"/>
    <s v="Woodgrain Magazine Files by Perma"/>
    <n v="4.7699999999999996"/>
    <n v="2"/>
    <n v="-0.77"/>
  </r>
  <r>
    <d v="2017-10-20T00:00:00"/>
    <x v="3"/>
    <x v="9"/>
    <x v="397"/>
    <x v="16"/>
    <x v="0"/>
    <x v="0"/>
    <s v="REDIFORM Incoming/Outgoing Call Register, 11&quot; X 8 1/2&quot;, 100 Messages"/>
    <n v="6.67"/>
    <n v="1"/>
    <n v="2.5"/>
  </r>
  <r>
    <d v="2017-10-20T00:00:00"/>
    <x v="3"/>
    <x v="9"/>
    <x v="397"/>
    <x v="16"/>
    <x v="0"/>
    <x v="4"/>
    <s v="Prang Drawing Pencil Set"/>
    <n v="4.45"/>
    <n v="2"/>
    <n v="1.1100000000000001"/>
  </r>
  <r>
    <d v="2017-10-20T00:00:00"/>
    <x v="3"/>
    <x v="9"/>
    <x v="397"/>
    <x v="16"/>
    <x v="1"/>
    <x v="8"/>
    <s v="DAX Wood Document Frame."/>
    <n v="43.94"/>
    <n v="4"/>
    <n v="6.04"/>
  </r>
  <r>
    <d v="2017-10-20T00:00:00"/>
    <x v="3"/>
    <x v="9"/>
    <x v="168"/>
    <x v="25"/>
    <x v="2"/>
    <x v="6"/>
    <s v="PayAnywhere Card Reader"/>
    <n v="15.98"/>
    <n v="2"/>
    <n v="1.4"/>
  </r>
  <r>
    <d v="2017-10-20T00:00:00"/>
    <x v="3"/>
    <x v="9"/>
    <x v="168"/>
    <x v="25"/>
    <x v="0"/>
    <x v="0"/>
    <s v="Great White Multi-Use Recycled Paper (20Lb. and 84 Bright)"/>
    <n v="14.35"/>
    <n v="3"/>
    <n v="4.49"/>
  </r>
  <r>
    <d v="2017-10-21T00:00:00"/>
    <x v="3"/>
    <x v="9"/>
    <x v="790"/>
    <x v="16"/>
    <x v="1"/>
    <x v="5"/>
    <s v="Global Commerce Series High-Back Swivel/Tilt Chairs"/>
    <n v="683.95"/>
    <n v="3"/>
    <n v="42.75"/>
  </r>
  <r>
    <d v="2017-10-21T00:00:00"/>
    <x v="3"/>
    <x v="9"/>
    <x v="790"/>
    <x v="16"/>
    <x v="1"/>
    <x v="8"/>
    <s v="Eldon Expressions Desk Accessory, Wood Photo Frame, Mahogany"/>
    <n v="45.7"/>
    <n v="3"/>
    <n v="5.14"/>
  </r>
  <r>
    <d v="2017-10-21T00:00:00"/>
    <x v="3"/>
    <x v="9"/>
    <x v="421"/>
    <x v="39"/>
    <x v="2"/>
    <x v="6"/>
    <s v="Polycom VVX 310 VoIP phone"/>
    <n v="1439.92"/>
    <n v="8"/>
    <n v="374.38"/>
  </r>
  <r>
    <d v="2017-10-21T00:00:00"/>
    <x v="3"/>
    <x v="9"/>
    <x v="421"/>
    <x v="39"/>
    <x v="1"/>
    <x v="13"/>
    <s v="Bevis Boat-Shaped Conference Table"/>
    <n v="262.11"/>
    <n v="1"/>
    <n v="62.91"/>
  </r>
  <r>
    <d v="2017-10-21T00:00:00"/>
    <x v="3"/>
    <x v="9"/>
    <x v="105"/>
    <x v="11"/>
    <x v="0"/>
    <x v="0"/>
    <s v="Xerox 218"/>
    <n v="5.18"/>
    <n v="1"/>
    <n v="1.81"/>
  </r>
  <r>
    <d v="2017-10-21T00:00:00"/>
    <x v="3"/>
    <x v="9"/>
    <x v="105"/>
    <x v="11"/>
    <x v="1"/>
    <x v="5"/>
    <s v="Global Comet Stacking Armless Chair"/>
    <n v="478.48"/>
    <n v="2"/>
    <n v="47.85"/>
  </r>
  <r>
    <d v="2017-10-21T00:00:00"/>
    <x v="3"/>
    <x v="9"/>
    <x v="105"/>
    <x v="11"/>
    <x v="2"/>
    <x v="9"/>
    <s v="Memorex Froggy Flash Drive 8 GB"/>
    <n v="28.4"/>
    <n v="2"/>
    <n v="6.75"/>
  </r>
  <r>
    <d v="2017-10-21T00:00:00"/>
    <x v="3"/>
    <x v="9"/>
    <x v="548"/>
    <x v="18"/>
    <x v="0"/>
    <x v="2"/>
    <s v="SAFCO Boltless Steel Shelving"/>
    <n v="909.12"/>
    <n v="8"/>
    <n v="9.09"/>
  </r>
  <r>
    <d v="2017-10-21T00:00:00"/>
    <x v="3"/>
    <x v="9"/>
    <x v="646"/>
    <x v="16"/>
    <x v="0"/>
    <x v="4"/>
    <s v="Newell 33"/>
    <n v="17.86"/>
    <n v="4"/>
    <n v="2.0099999999999998"/>
  </r>
  <r>
    <d v="2017-10-21T00:00:00"/>
    <x v="3"/>
    <x v="9"/>
    <x v="530"/>
    <x v="1"/>
    <x v="0"/>
    <x v="12"/>
    <s v="Belkin 8 Outlet SurgeMaster II Gold Surge Protector"/>
    <n v="23.99"/>
    <n v="2"/>
    <n v="-62.38"/>
  </r>
  <r>
    <d v="2017-10-21T00:00:00"/>
    <x v="3"/>
    <x v="9"/>
    <x v="11"/>
    <x v="12"/>
    <x v="0"/>
    <x v="3"/>
    <s v="Lock-Up Easel 'Spel-Binder'"/>
    <n v="8.56"/>
    <n v="1"/>
    <n v="-6.56"/>
  </r>
  <r>
    <d v="2017-10-21T00:00:00"/>
    <x v="3"/>
    <x v="9"/>
    <x v="658"/>
    <x v="10"/>
    <x v="0"/>
    <x v="12"/>
    <s v="Avanti 1.7 Cu. Ft. Refrigerator"/>
    <n v="161.57"/>
    <n v="2"/>
    <n v="16.16"/>
  </r>
  <r>
    <d v="2017-10-21T00:00:00"/>
    <x v="3"/>
    <x v="9"/>
    <x v="658"/>
    <x v="10"/>
    <x v="0"/>
    <x v="0"/>
    <s v="RSVP Cards &amp; Envelopes, Blank White, 8-1/2&quot; X 11&quot;, 24 Cards/25 Envelopes/Set"/>
    <n v="4.0599999999999996"/>
    <n v="1"/>
    <n v="1.37"/>
  </r>
  <r>
    <d v="2017-10-21T00:00:00"/>
    <x v="3"/>
    <x v="9"/>
    <x v="658"/>
    <x v="10"/>
    <x v="0"/>
    <x v="3"/>
    <s v="SlimView Poly Binder, 3/8&quot;"/>
    <n v="6.22"/>
    <n v="4"/>
    <n v="-4.97"/>
  </r>
  <r>
    <d v="2017-10-21T00:00:00"/>
    <x v="3"/>
    <x v="9"/>
    <x v="773"/>
    <x v="2"/>
    <x v="2"/>
    <x v="6"/>
    <s v="Mitel MiVoice 5330e IP Phone"/>
    <n v="329.99"/>
    <n v="2"/>
    <s v="-77"/>
  </r>
  <r>
    <d v="2017-10-21T00:00:00"/>
    <x v="3"/>
    <x v="9"/>
    <x v="773"/>
    <x v="2"/>
    <x v="0"/>
    <x v="2"/>
    <s v="Acco Perma 2700 Stacking Storage Drawers"/>
    <n v="71.38"/>
    <n v="3"/>
    <n v="-4.46"/>
  </r>
  <r>
    <d v="2017-10-21T00:00:00"/>
    <x v="3"/>
    <x v="9"/>
    <x v="403"/>
    <x v="21"/>
    <x v="0"/>
    <x v="3"/>
    <s v="GBC Instant Report Kit"/>
    <n v="38.82"/>
    <n v="6"/>
    <n v="19.41"/>
  </r>
  <r>
    <d v="2017-10-21T00:00:00"/>
    <x v="3"/>
    <x v="9"/>
    <x v="403"/>
    <x v="21"/>
    <x v="0"/>
    <x v="3"/>
    <s v="Acco 3-Hole Punch"/>
    <n v="21.9"/>
    <n v="5"/>
    <n v="10.51"/>
  </r>
  <r>
    <d v="2017-10-22T00:00:00"/>
    <x v="3"/>
    <x v="9"/>
    <x v="398"/>
    <x v="20"/>
    <x v="2"/>
    <x v="16"/>
    <s v="Canon imageCLASS 2200 Advanced Copier"/>
    <n v="11199.97"/>
    <n v="4"/>
    <n v="3919.99"/>
  </r>
  <r>
    <d v="2017-10-22T00:00:00"/>
    <x v="3"/>
    <x v="9"/>
    <x v="398"/>
    <x v="20"/>
    <x v="2"/>
    <x v="6"/>
    <s v="Polycom CX600 IP Phone VoIP phone"/>
    <n v="2399.6"/>
    <n v="8"/>
    <n v="647.89"/>
  </r>
  <r>
    <d v="2017-10-22T00:00:00"/>
    <x v="3"/>
    <x v="9"/>
    <x v="398"/>
    <x v="20"/>
    <x v="0"/>
    <x v="10"/>
    <s v="Globe Weis Peel &amp; Seel First Class Envelopes"/>
    <n v="63.9"/>
    <n v="5"/>
    <n v="28.76"/>
  </r>
  <r>
    <d v="2017-10-22T00:00:00"/>
    <x v="3"/>
    <x v="9"/>
    <x v="398"/>
    <x v="20"/>
    <x v="2"/>
    <x v="6"/>
    <s v="i.Sound Portable Power - 8000 mAh"/>
    <n v="52.99"/>
    <n v="1"/>
    <n v="0.53"/>
  </r>
  <r>
    <d v="2017-10-22T00:00:00"/>
    <x v="3"/>
    <x v="9"/>
    <x v="17"/>
    <x v="11"/>
    <x v="1"/>
    <x v="13"/>
    <s v="KI Conference Tables"/>
    <n v="177.23"/>
    <n v="5"/>
    <n v="-120.51"/>
  </r>
  <r>
    <d v="2017-10-22T00:00:00"/>
    <x v="3"/>
    <x v="9"/>
    <x v="280"/>
    <x v="39"/>
    <x v="0"/>
    <x v="2"/>
    <s v="Fellowes Recycled Storage Drawers"/>
    <n v="333.09"/>
    <n v="3"/>
    <n v="23.32"/>
  </r>
  <r>
    <d v="2017-10-22T00:00:00"/>
    <x v="3"/>
    <x v="9"/>
    <x v="280"/>
    <x v="39"/>
    <x v="1"/>
    <x v="13"/>
    <s v="Bevis 36 x 72 Conference Tables"/>
    <n v="248.98"/>
    <n v="2"/>
    <n v="54.78"/>
  </r>
  <r>
    <d v="2017-10-22T00:00:00"/>
    <x v="3"/>
    <x v="9"/>
    <x v="152"/>
    <x v="39"/>
    <x v="0"/>
    <x v="4"/>
    <s v="Dixon Ticonderoga Core-Lock Colored Pencils"/>
    <n v="36.44"/>
    <n v="4"/>
    <n v="12.03"/>
  </r>
  <r>
    <d v="2017-10-22T00:00:00"/>
    <x v="3"/>
    <x v="9"/>
    <x v="276"/>
    <x v="26"/>
    <x v="0"/>
    <x v="3"/>
    <s v="Storex Flexible Poly Binders with Double Pockets"/>
    <n v="3.17"/>
    <n v="4"/>
    <n v="-2.5299999999999998"/>
  </r>
  <r>
    <d v="2017-10-22T00:00:00"/>
    <x v="3"/>
    <x v="9"/>
    <x v="276"/>
    <x v="26"/>
    <x v="1"/>
    <x v="5"/>
    <s v="Office Star - Ergonomic Mid Back Chair with 2-Way Adjustable Arms"/>
    <n v="579.14"/>
    <n v="4"/>
    <n v="-28.96"/>
  </r>
  <r>
    <d v="2017-10-22T00:00:00"/>
    <x v="3"/>
    <x v="9"/>
    <x v="44"/>
    <x v="2"/>
    <x v="2"/>
    <x v="6"/>
    <s v="LF Elite 3D Dazzle Designer Hard Case Cover, Lf Stylus Pen and Wiper For Apple Iphone 5c Mini Lite"/>
    <n v="32.700000000000003"/>
    <n v="5"/>
    <n v="-6.54"/>
  </r>
  <r>
    <d v="2017-10-22T00:00:00"/>
    <x v="3"/>
    <x v="9"/>
    <x v="44"/>
    <x v="2"/>
    <x v="0"/>
    <x v="10"/>
    <s v="#6 3/4 Gummed Flap White Envelopes"/>
    <n v="31.68"/>
    <n v="4"/>
    <n v="11.09"/>
  </r>
  <r>
    <d v="2017-10-23T00:00:00"/>
    <x v="3"/>
    <x v="9"/>
    <x v="791"/>
    <x v="16"/>
    <x v="2"/>
    <x v="6"/>
    <s v="Wilson SignalBoost 841262 DB PRO Amplifier Kit"/>
    <n v="863.88"/>
    <n v="3"/>
    <n v="107.99"/>
  </r>
  <r>
    <d v="2017-10-23T00:00:00"/>
    <x v="3"/>
    <x v="9"/>
    <x v="520"/>
    <x v="20"/>
    <x v="0"/>
    <x v="0"/>
    <s v="Xerox 1969"/>
    <n v="11.56"/>
    <n v="2"/>
    <n v="5.66"/>
  </r>
  <r>
    <d v="2017-10-23T00:00:00"/>
    <x v="3"/>
    <x v="9"/>
    <x v="520"/>
    <x v="20"/>
    <x v="0"/>
    <x v="0"/>
    <s v="Xerox 4200 Series MultiUse Premium Copy Paper (20Lb. and 84 Bright)"/>
    <n v="26.4"/>
    <n v="5"/>
    <n v="11.88"/>
  </r>
  <r>
    <d v="2017-10-23T00:00:00"/>
    <x v="3"/>
    <x v="9"/>
    <x v="520"/>
    <x v="20"/>
    <x v="1"/>
    <x v="8"/>
    <s v="Eldon 200 Class Desk Accessories, Smoke"/>
    <n v="69.08"/>
    <n v="11"/>
    <n v="29.01"/>
  </r>
  <r>
    <d v="2017-10-23T00:00:00"/>
    <x v="3"/>
    <x v="9"/>
    <x v="520"/>
    <x v="20"/>
    <x v="2"/>
    <x v="6"/>
    <s v="I Need's 3d Hello Kitty Hybrid Silicone Case Cover for HTC One X 4g with 3d Hello Kitty Stylus Pen Green/pink"/>
    <n v="35.880000000000003"/>
    <n v="3"/>
    <n v="10.050000000000001"/>
  </r>
  <r>
    <d v="2017-10-23T00:00:00"/>
    <x v="3"/>
    <x v="9"/>
    <x v="406"/>
    <x v="0"/>
    <x v="0"/>
    <x v="3"/>
    <s v="Storex Dura Pro Binders"/>
    <n v="3.56"/>
    <n v="3"/>
    <n v="-6.24"/>
  </r>
  <r>
    <d v="2017-10-23T00:00:00"/>
    <x v="3"/>
    <x v="9"/>
    <x v="406"/>
    <x v="0"/>
    <x v="2"/>
    <x v="6"/>
    <s v="Jabra SPEAK 410 Multidevice Speakerphone"/>
    <n v="823.96"/>
    <n v="5"/>
    <n v="51.5"/>
  </r>
  <r>
    <d v="2017-10-23T00:00:00"/>
    <x v="3"/>
    <x v="9"/>
    <x v="406"/>
    <x v="0"/>
    <x v="0"/>
    <x v="4"/>
    <s v="Newell 320"/>
    <n v="10.27"/>
    <n v="3"/>
    <n v="0.9"/>
  </r>
  <r>
    <d v="2017-10-23T00:00:00"/>
    <x v="3"/>
    <x v="9"/>
    <x v="516"/>
    <x v="0"/>
    <x v="0"/>
    <x v="3"/>
    <s v="Acco Flexible ACCOHIDE Square Ring Data Binder, Dark Blue, 11 1/2&quot; X 14&quot; 7/8&quot;"/>
    <n v="9.76"/>
    <n v="3"/>
    <n v="-15.13"/>
  </r>
  <r>
    <d v="2017-10-23T00:00:00"/>
    <x v="3"/>
    <x v="9"/>
    <x v="516"/>
    <x v="0"/>
    <x v="0"/>
    <x v="2"/>
    <s v="Advantus Rolling Storage Box"/>
    <n v="13.72"/>
    <n v="1"/>
    <n v="1.2"/>
  </r>
  <r>
    <d v="2017-10-23T00:00:00"/>
    <x v="3"/>
    <x v="9"/>
    <x v="516"/>
    <x v="0"/>
    <x v="2"/>
    <x v="9"/>
    <s v="WD My Passport Ultra 1TB Portable External Hard Drive"/>
    <n v="55.2"/>
    <n v="1"/>
    <n v="-2.0699999999999998"/>
  </r>
  <r>
    <d v="2017-10-23T00:00:00"/>
    <x v="3"/>
    <x v="9"/>
    <x v="516"/>
    <x v="0"/>
    <x v="0"/>
    <x v="2"/>
    <s v="Carina 42&quot;Hx23 3/4&quot;W Media Storage Unit"/>
    <n v="259.14"/>
    <n v="4"/>
    <n v="-58.31"/>
  </r>
  <r>
    <d v="2017-10-23T00:00:00"/>
    <x v="3"/>
    <x v="9"/>
    <x v="512"/>
    <x v="43"/>
    <x v="1"/>
    <x v="13"/>
    <s v="KI Adjustable-Height Table"/>
    <n v="240.74"/>
    <n v="4"/>
    <n v="-13.76"/>
  </r>
  <r>
    <d v="2017-10-23T00:00:00"/>
    <x v="3"/>
    <x v="9"/>
    <x v="512"/>
    <x v="43"/>
    <x v="1"/>
    <x v="8"/>
    <s v="Eldon 400 Class Desk Accessories, Black Carbon"/>
    <s v="35"/>
    <n v="4"/>
    <n v="14.7"/>
  </r>
  <r>
    <d v="2017-10-23T00:00:00"/>
    <x v="3"/>
    <x v="9"/>
    <x v="512"/>
    <x v="43"/>
    <x v="1"/>
    <x v="8"/>
    <s v="Deflect-o DuraMat Antistatic Studded Beveled Mat for Medium Pile Carpeting"/>
    <n v="210.68"/>
    <n v="2"/>
    <n v="50.56"/>
  </r>
  <r>
    <d v="2017-10-23T00:00:00"/>
    <x v="3"/>
    <x v="9"/>
    <x v="512"/>
    <x v="43"/>
    <x v="1"/>
    <x v="13"/>
    <s v="Office Impressions End Table, 20-1/2&quot;H x 24&quot;W x 20&quot;D"/>
    <n v="637.9"/>
    <n v="3"/>
    <n v="-127.58"/>
  </r>
  <r>
    <d v="2017-10-23T00:00:00"/>
    <x v="3"/>
    <x v="9"/>
    <x v="512"/>
    <x v="43"/>
    <x v="0"/>
    <x v="0"/>
    <s v="Wirebound Message Book, 4 per Page"/>
    <n v="43.44"/>
    <n v="8"/>
    <n v="21.29"/>
  </r>
  <r>
    <d v="2017-10-23T00:00:00"/>
    <x v="3"/>
    <x v="9"/>
    <x v="512"/>
    <x v="43"/>
    <x v="0"/>
    <x v="12"/>
    <s v="Hoover Replacement Belt for Commercial Guardsman Heavy-Duty Upright Vacuum"/>
    <n v="2.2200000000000002"/>
    <n v="1"/>
    <n v="0.67"/>
  </r>
  <r>
    <d v="2017-10-24T00:00:00"/>
    <x v="3"/>
    <x v="9"/>
    <x v="487"/>
    <x v="0"/>
    <x v="1"/>
    <x v="13"/>
    <s v="Hon 2111 Invitation Series Straight Table"/>
    <n v="517.41"/>
    <n v="5"/>
    <n v="-81.31"/>
  </r>
  <r>
    <d v="2017-10-24T00:00:00"/>
    <x v="3"/>
    <x v="9"/>
    <x v="246"/>
    <x v="29"/>
    <x v="0"/>
    <x v="7"/>
    <s v="Staples"/>
    <n v="11.68"/>
    <n v="4"/>
    <n v="5.26"/>
  </r>
  <r>
    <d v="2017-10-26T00:00:00"/>
    <x v="3"/>
    <x v="9"/>
    <x v="194"/>
    <x v="28"/>
    <x v="2"/>
    <x v="9"/>
    <s v="Logitech LS21 Speaker System - PC Multimedia - 2.1-CH - Wired"/>
    <n v="19.989999999999998"/>
    <n v="1"/>
    <n v="6.8"/>
  </r>
  <r>
    <d v="2017-10-26T00:00:00"/>
    <x v="3"/>
    <x v="9"/>
    <x v="194"/>
    <x v="28"/>
    <x v="0"/>
    <x v="1"/>
    <s v="Avery 511"/>
    <n v="6.16"/>
    <n v="2"/>
    <n v="2.96"/>
  </r>
  <r>
    <d v="2017-10-26T00:00:00"/>
    <x v="3"/>
    <x v="9"/>
    <x v="635"/>
    <x v="6"/>
    <x v="1"/>
    <x v="13"/>
    <s v="Lesro Sheffield Collection Coffee Table, End Table, Center Table, Corner Table"/>
    <n v="356.85"/>
    <n v="5"/>
    <n v="60.66"/>
  </r>
  <r>
    <d v="2017-10-26T00:00:00"/>
    <x v="3"/>
    <x v="9"/>
    <x v="635"/>
    <x v="6"/>
    <x v="0"/>
    <x v="10"/>
    <s v="Tyvek  Top-Opening Peel &amp; Seel  Envelopes, Gray"/>
    <n v="251.58"/>
    <n v="7"/>
    <n v="113.21"/>
  </r>
  <r>
    <d v="2017-10-26T00:00:00"/>
    <x v="3"/>
    <x v="9"/>
    <x v="678"/>
    <x v="2"/>
    <x v="2"/>
    <x v="6"/>
    <s v="Cisco Small Business SPA 502G VoIP phone"/>
    <n v="61.54"/>
    <n v="1"/>
    <n v="-13.33"/>
  </r>
  <r>
    <d v="2017-10-26T00:00:00"/>
    <x v="3"/>
    <x v="9"/>
    <x v="678"/>
    <x v="2"/>
    <x v="0"/>
    <x v="3"/>
    <s v="Premium Transparent Presentation Covers, No Pattern/Clear, 8 1/2&quot; x 11&quot;"/>
    <n v="81.44"/>
    <n v="7"/>
    <n v="-65.150000000000006"/>
  </r>
  <r>
    <d v="2017-10-26T00:00:00"/>
    <x v="3"/>
    <x v="9"/>
    <x v="509"/>
    <x v="2"/>
    <x v="0"/>
    <x v="3"/>
    <s v="GBC Velobind Prepunched Cover Sets, Regency Series"/>
    <n v="33.28"/>
    <n v="3"/>
    <n v="-27.74"/>
  </r>
  <r>
    <d v="2017-10-26T00:00:00"/>
    <x v="3"/>
    <x v="9"/>
    <x v="509"/>
    <x v="2"/>
    <x v="2"/>
    <x v="6"/>
    <s v="Motorla HX550 Universal Bluetooth Headset"/>
    <n v="118.65"/>
    <n v="5"/>
    <n v="19.78"/>
  </r>
  <r>
    <d v="2017-10-26T00:00:00"/>
    <x v="3"/>
    <x v="9"/>
    <x v="509"/>
    <x v="2"/>
    <x v="0"/>
    <x v="1"/>
    <s v="Avery 517"/>
    <n v="14.76"/>
    <n v="5"/>
    <n v="4.9800000000000004"/>
  </r>
  <r>
    <d v="2017-10-26T00:00:00"/>
    <x v="3"/>
    <x v="9"/>
    <x v="499"/>
    <x v="0"/>
    <x v="0"/>
    <x v="2"/>
    <s v="Multi-Use Personal File Cart and Caster Set, Three Stacking Bins"/>
    <n v="55.62"/>
    <n v="2"/>
    <n v="5.56"/>
  </r>
  <r>
    <d v="2017-10-27T00:00:00"/>
    <x v="3"/>
    <x v="9"/>
    <x v="338"/>
    <x v="1"/>
    <x v="0"/>
    <x v="4"/>
    <s v="Prang Colored Pencils"/>
    <n v="7.06"/>
    <n v="3"/>
    <n v="2.21"/>
  </r>
  <r>
    <d v="2017-10-27T00:00:00"/>
    <x v="3"/>
    <x v="9"/>
    <x v="338"/>
    <x v="1"/>
    <x v="2"/>
    <x v="6"/>
    <s v="Spigen Samsung Galaxy S5 Case Wallet"/>
    <n v="27.18"/>
    <n v="2"/>
    <n v="2.04"/>
  </r>
  <r>
    <d v="2017-10-27T00:00:00"/>
    <x v="3"/>
    <x v="9"/>
    <x v="4"/>
    <x v="3"/>
    <x v="1"/>
    <x v="11"/>
    <s v="O'Sullivan Elevations Bookcase, Cherry Finish"/>
    <n v="556.66999999999996"/>
    <n v="5"/>
    <n v="6.55"/>
  </r>
  <r>
    <d v="2017-10-27T00:00:00"/>
    <x v="3"/>
    <x v="9"/>
    <x v="4"/>
    <x v="3"/>
    <x v="2"/>
    <x v="6"/>
    <s v="Jackery Bar Premium Fast-charging Portable Charger"/>
    <n v="95.84"/>
    <n v="4"/>
    <n v="34.74"/>
  </r>
  <r>
    <d v="2017-10-27T00:00:00"/>
    <x v="3"/>
    <x v="9"/>
    <x v="562"/>
    <x v="0"/>
    <x v="0"/>
    <x v="10"/>
    <s v="#6 3/4 Gummed Flap White Envelopes"/>
    <n v="15.84"/>
    <n v="2"/>
    <n v="5.54"/>
  </r>
  <r>
    <d v="2017-10-27T00:00:00"/>
    <x v="3"/>
    <x v="9"/>
    <x v="562"/>
    <x v="0"/>
    <x v="0"/>
    <x v="0"/>
    <s v="Xerox 1972"/>
    <n v="8.4499999999999993"/>
    <n v="2"/>
    <n v="2.64"/>
  </r>
  <r>
    <d v="2017-10-27T00:00:00"/>
    <x v="3"/>
    <x v="9"/>
    <x v="140"/>
    <x v="3"/>
    <x v="1"/>
    <x v="13"/>
    <s v="Chromcraft Rectangular Conference Tables"/>
    <n v="189.58"/>
    <n v="1"/>
    <n v="9.48"/>
  </r>
  <r>
    <d v="2017-10-27T00:00:00"/>
    <x v="3"/>
    <x v="9"/>
    <x v="140"/>
    <x v="3"/>
    <x v="2"/>
    <x v="6"/>
    <s v="Griffin GC17055 Auxiliary Audio Cable"/>
    <n v="71.959999999999994"/>
    <n v="5"/>
    <n v="7.2"/>
  </r>
  <r>
    <d v="2017-10-27T00:00:00"/>
    <x v="3"/>
    <x v="9"/>
    <x v="581"/>
    <x v="12"/>
    <x v="0"/>
    <x v="0"/>
    <s v="Xerox 1882"/>
    <n v="44.78"/>
    <n v="1"/>
    <n v="16.23"/>
  </r>
  <r>
    <d v="2017-10-27T00:00:00"/>
    <x v="3"/>
    <x v="9"/>
    <x v="555"/>
    <x v="16"/>
    <x v="0"/>
    <x v="0"/>
    <s v="Easy-staple paper"/>
    <n v="56.78"/>
    <n v="7"/>
    <n v="20.58"/>
  </r>
  <r>
    <d v="2017-10-27T00:00:00"/>
    <x v="3"/>
    <x v="9"/>
    <x v="555"/>
    <x v="16"/>
    <x v="0"/>
    <x v="3"/>
    <s v="Avery Hole Reinforcements"/>
    <n v="5.61"/>
    <n v="3"/>
    <n v="-3.92"/>
  </r>
  <r>
    <d v="2017-10-27T00:00:00"/>
    <x v="3"/>
    <x v="9"/>
    <x v="555"/>
    <x v="16"/>
    <x v="0"/>
    <x v="4"/>
    <s v="Rogers Handheld Barrel Pencil Sharpener"/>
    <n v="6.58"/>
    <n v="3"/>
    <n v="0.57999999999999996"/>
  </r>
  <r>
    <d v="2017-10-28T00:00:00"/>
    <x v="3"/>
    <x v="9"/>
    <x v="604"/>
    <x v="20"/>
    <x v="0"/>
    <x v="10"/>
    <s v="Recycled Interoffice Envelopes with String and Button Closure, 10 x 13"/>
    <n v="47.98"/>
    <n v="2"/>
    <n v="23.99"/>
  </r>
  <r>
    <d v="2017-10-28T00:00:00"/>
    <x v="3"/>
    <x v="9"/>
    <x v="348"/>
    <x v="0"/>
    <x v="2"/>
    <x v="9"/>
    <s v="Imation 8gb Micro Traveldrive Usb 2.0 Flash Drive"/>
    <s v="24"/>
    <n v="2"/>
    <n v="-2.7"/>
  </r>
  <r>
    <d v="2017-10-28T00:00:00"/>
    <x v="3"/>
    <x v="9"/>
    <x v="348"/>
    <x v="0"/>
    <x v="0"/>
    <x v="0"/>
    <s v="Xerox 21"/>
    <n v="15.55"/>
    <n v="3"/>
    <n v="5.44"/>
  </r>
  <r>
    <d v="2017-10-28T00:00:00"/>
    <x v="3"/>
    <x v="9"/>
    <x v="348"/>
    <x v="0"/>
    <x v="2"/>
    <x v="9"/>
    <s v="Logitech Desktop MK120 Mouse and keyboard Combo"/>
    <n v="26.18"/>
    <n v="2"/>
    <n v="-3.27"/>
  </r>
  <r>
    <d v="2017-10-28T00:00:00"/>
    <x v="3"/>
    <x v="9"/>
    <x v="744"/>
    <x v="25"/>
    <x v="1"/>
    <x v="8"/>
    <s v="Computer Room Manger, 14&quot;"/>
    <n v="77.95"/>
    <n v="3"/>
    <n v="15.59"/>
  </r>
  <r>
    <d v="2017-10-28T00:00:00"/>
    <x v="3"/>
    <x v="9"/>
    <x v="744"/>
    <x v="25"/>
    <x v="0"/>
    <x v="2"/>
    <s v="Gould Plastics 18-Pocket Panel Bin, 34w x 5-1/4d x 20-1/2h"/>
    <n v="147.18"/>
    <n v="2"/>
    <n v="-29.44"/>
  </r>
  <r>
    <d v="2017-10-28T00:00:00"/>
    <x v="3"/>
    <x v="9"/>
    <x v="744"/>
    <x v="25"/>
    <x v="0"/>
    <x v="0"/>
    <s v="Xerox 1936"/>
    <n v="47.95"/>
    <n v="3"/>
    <n v="16.18"/>
  </r>
  <r>
    <d v="2017-10-28T00:00:00"/>
    <x v="3"/>
    <x v="9"/>
    <x v="52"/>
    <x v="32"/>
    <x v="0"/>
    <x v="1"/>
    <s v="Avery 519"/>
    <n v="21.93"/>
    <n v="3"/>
    <n v="10.31"/>
  </r>
  <r>
    <d v="2017-10-29T00:00:00"/>
    <x v="3"/>
    <x v="9"/>
    <x v="169"/>
    <x v="20"/>
    <x v="0"/>
    <x v="0"/>
    <s v="Things To Do Today Pad"/>
    <n v="46.96"/>
    <n v="8"/>
    <n v="22.54"/>
  </r>
  <r>
    <d v="2017-10-30T00:00:00"/>
    <x v="3"/>
    <x v="9"/>
    <x v="638"/>
    <x v="22"/>
    <x v="1"/>
    <x v="8"/>
    <s v="Magna Visual Magnetic Picture Hangers"/>
    <n v="9.64"/>
    <n v="2"/>
    <n v="3.66"/>
  </r>
  <r>
    <d v="2017-10-30T00:00:00"/>
    <x v="3"/>
    <x v="9"/>
    <x v="147"/>
    <x v="22"/>
    <x v="0"/>
    <x v="3"/>
    <s v="GBC Velobind Prepunched Cover Sets, Regency Series"/>
    <n v="88.75"/>
    <n v="3"/>
    <n v="27.74"/>
  </r>
  <r>
    <d v="2017-10-30T00:00:00"/>
    <x v="3"/>
    <x v="9"/>
    <x v="147"/>
    <x v="22"/>
    <x v="0"/>
    <x v="3"/>
    <s v="Cardinal Slant-D Ring Binders"/>
    <n v="13.9"/>
    <n v="2"/>
    <n v="5.21"/>
  </r>
  <r>
    <d v="2017-10-30T00:00:00"/>
    <x v="3"/>
    <x v="9"/>
    <x v="295"/>
    <x v="3"/>
    <x v="0"/>
    <x v="1"/>
    <s v="Avery 500"/>
    <n v="43.86"/>
    <n v="6"/>
    <n v="20.61"/>
  </r>
  <r>
    <d v="2017-10-30T00:00:00"/>
    <x v="3"/>
    <x v="9"/>
    <x v="295"/>
    <x v="3"/>
    <x v="2"/>
    <x v="6"/>
    <s v="Geemarc AmpliPOWER60"/>
    <n v="148.47999999999999"/>
    <n v="2"/>
    <n v="16.7"/>
  </r>
  <r>
    <d v="2017-10-30T00:00:00"/>
    <x v="3"/>
    <x v="9"/>
    <x v="295"/>
    <x v="3"/>
    <x v="0"/>
    <x v="0"/>
    <s v="&quot;While you Were Out&quot; Message Book, One Form per Page"/>
    <n v="7.42"/>
    <n v="2"/>
    <n v="3.71"/>
  </r>
  <r>
    <d v="2017-10-30T00:00:00"/>
    <x v="3"/>
    <x v="9"/>
    <x v="295"/>
    <x v="3"/>
    <x v="1"/>
    <x v="5"/>
    <s v="Global Leather Task Chair, Black"/>
    <n v="71.989999999999995"/>
    <n v="1"/>
    <n v="-0.9"/>
  </r>
  <r>
    <d v="2017-10-30T00:00:00"/>
    <x v="3"/>
    <x v="9"/>
    <x v="295"/>
    <x v="3"/>
    <x v="0"/>
    <x v="4"/>
    <s v="4009 Highlighters by Sanford"/>
    <n v="19.899999999999999"/>
    <n v="5"/>
    <n v="6.57"/>
  </r>
  <r>
    <d v="2017-10-30T00:00:00"/>
    <x v="3"/>
    <x v="9"/>
    <x v="295"/>
    <x v="3"/>
    <x v="0"/>
    <x v="12"/>
    <s v="Acco 7-Outlet Masterpiece Power Center, Wihtout Fax/Phone Line Protection"/>
    <n v="1702.12"/>
    <n v="14"/>
    <n v="510.64"/>
  </r>
  <r>
    <d v="2017-10-30T00:00:00"/>
    <x v="3"/>
    <x v="9"/>
    <x v="260"/>
    <x v="2"/>
    <x v="0"/>
    <x v="0"/>
    <s v="Xerox 231"/>
    <n v="20.74"/>
    <n v="4"/>
    <n v="7.26"/>
  </r>
  <r>
    <d v="2017-10-30T00:00:00"/>
    <x v="3"/>
    <x v="9"/>
    <x v="260"/>
    <x v="2"/>
    <x v="1"/>
    <x v="8"/>
    <s v="Stacking Tray, Side-Loading, Legal, Smoke"/>
    <n v="7.17"/>
    <n v="2"/>
    <n v="0.99"/>
  </r>
  <r>
    <d v="2017-10-30T00:00:00"/>
    <x v="3"/>
    <x v="9"/>
    <x v="260"/>
    <x v="2"/>
    <x v="0"/>
    <x v="2"/>
    <s v="Eldon Shelf Savers Cubes and Bins"/>
    <n v="11.17"/>
    <n v="2"/>
    <n v="-2.5099999999999998"/>
  </r>
  <r>
    <d v="2017-10-30T00:00:00"/>
    <x v="3"/>
    <x v="9"/>
    <x v="260"/>
    <x v="2"/>
    <x v="2"/>
    <x v="9"/>
    <s v="First Data FD10 PIN Pad"/>
    <n v="442.4"/>
    <n v="7"/>
    <n v="-55.3"/>
  </r>
  <r>
    <d v="2017-10-30T00:00:00"/>
    <x v="3"/>
    <x v="9"/>
    <x v="232"/>
    <x v="22"/>
    <x v="1"/>
    <x v="5"/>
    <s v="Novimex Fabric Task Chair"/>
    <n v="97.57"/>
    <n v="2"/>
    <n v="-6.1"/>
  </r>
  <r>
    <d v="2017-10-30T00:00:00"/>
    <x v="3"/>
    <x v="9"/>
    <x v="232"/>
    <x v="22"/>
    <x v="1"/>
    <x v="5"/>
    <s v="Global Super Steno Chair"/>
    <n v="614.27"/>
    <n v="8"/>
    <n v="-23.04"/>
  </r>
  <r>
    <d v="2017-10-30T00:00:00"/>
    <x v="3"/>
    <x v="9"/>
    <x v="232"/>
    <x v="22"/>
    <x v="1"/>
    <x v="11"/>
    <s v="Bestar Classic Bookcase"/>
    <n v="199.98"/>
    <n v="2"/>
    <s v="38"/>
  </r>
  <r>
    <d v="2017-10-30T00:00:00"/>
    <x v="3"/>
    <x v="9"/>
    <x v="371"/>
    <x v="0"/>
    <x v="1"/>
    <x v="8"/>
    <s v="DAX Metal Frame, Desktop, Stepped-Edge"/>
    <n v="16.190000000000001"/>
    <n v="2"/>
    <n v="-8.5"/>
  </r>
  <r>
    <d v="2017-10-30T00:00:00"/>
    <x v="3"/>
    <x v="9"/>
    <x v="371"/>
    <x v="0"/>
    <x v="1"/>
    <x v="13"/>
    <s v="Bevis Round Conference Table Top, X-Base"/>
    <n v="251.01"/>
    <n v="2"/>
    <n v="-68.13"/>
  </r>
  <r>
    <d v="2017-10-30T00:00:00"/>
    <x v="3"/>
    <x v="9"/>
    <x v="371"/>
    <x v="0"/>
    <x v="0"/>
    <x v="2"/>
    <s v="X-Rack File for Hanging Folders"/>
    <n v="54.19"/>
    <n v="6"/>
    <n v="4.0599999999999996"/>
  </r>
  <r>
    <d v="2017-10-30T00:00:00"/>
    <x v="3"/>
    <x v="9"/>
    <x v="476"/>
    <x v="5"/>
    <x v="0"/>
    <x v="2"/>
    <s v="Eldon Gobal File Keepers"/>
    <n v="105.98"/>
    <n v="7"/>
    <n v="4.24"/>
  </r>
  <r>
    <d v="2017-10-30T00:00:00"/>
    <x v="3"/>
    <x v="9"/>
    <x v="476"/>
    <x v="5"/>
    <x v="0"/>
    <x v="14"/>
    <s v="Acme 10&quot; Easy Grip Assistive Scissors"/>
    <n v="35.06"/>
    <n v="2"/>
    <n v="10.52"/>
  </r>
  <r>
    <d v="2017-10-30T00:00:00"/>
    <x v="3"/>
    <x v="9"/>
    <x v="476"/>
    <x v="5"/>
    <x v="1"/>
    <x v="5"/>
    <s v="Metal Folding Chairs, Beige, 4/Carton"/>
    <n v="33.94"/>
    <n v="1"/>
    <n v="9.16"/>
  </r>
  <r>
    <d v="2017-10-30T00:00:00"/>
    <x v="3"/>
    <x v="9"/>
    <x v="476"/>
    <x v="5"/>
    <x v="0"/>
    <x v="1"/>
    <s v="Smead Alpha-Z Color-Coded Name Labels First Letter Starter Set"/>
    <s v="30"/>
    <n v="8"/>
    <n v="14.4"/>
  </r>
  <r>
    <d v="2017-10-31T00:00:00"/>
    <x v="3"/>
    <x v="9"/>
    <x v="303"/>
    <x v="0"/>
    <x v="0"/>
    <x v="4"/>
    <s v="Newell 350"/>
    <n v="5.25"/>
    <n v="2"/>
    <n v="0.59"/>
  </r>
  <r>
    <d v="2017-10-31T00:00:00"/>
    <x v="3"/>
    <x v="9"/>
    <x v="563"/>
    <x v="1"/>
    <x v="2"/>
    <x v="6"/>
    <s v="ClearOne Communications CHAT 70 OC Speaker Phone"/>
    <n v="508.77"/>
    <n v="4"/>
    <n v="38.159999999999997"/>
  </r>
  <r>
    <d v="2017-10-31T00:00:00"/>
    <x v="3"/>
    <x v="9"/>
    <x v="563"/>
    <x v="1"/>
    <x v="0"/>
    <x v="10"/>
    <s v="#10 Gummed Flap White Envelopes, 100/Box"/>
    <n v="9.91"/>
    <n v="3"/>
    <n v="3.22"/>
  </r>
  <r>
    <d v="2017-11-01T00:00:00"/>
    <x v="3"/>
    <x v="10"/>
    <x v="582"/>
    <x v="22"/>
    <x v="0"/>
    <x v="3"/>
    <s v="GBC Standard Plastic Binding Systems' Combs"/>
    <n v="25.12"/>
    <n v="5"/>
    <n v="7.85"/>
  </r>
  <r>
    <d v="2017-11-01T00:00:00"/>
    <x v="3"/>
    <x v="10"/>
    <x v="582"/>
    <x v="22"/>
    <x v="1"/>
    <x v="13"/>
    <s v="Hon 94000 Series Round Tables"/>
    <n v="2665.62"/>
    <n v="9"/>
    <n v="239.91"/>
  </r>
  <r>
    <d v="2017-11-01T00:00:00"/>
    <x v="3"/>
    <x v="10"/>
    <x v="394"/>
    <x v="32"/>
    <x v="0"/>
    <x v="0"/>
    <s v="Xerox 1939"/>
    <n v="189.7"/>
    <n v="10"/>
    <n v="91.06"/>
  </r>
  <r>
    <d v="2017-11-01T00:00:00"/>
    <x v="3"/>
    <x v="10"/>
    <x v="394"/>
    <x v="32"/>
    <x v="0"/>
    <x v="0"/>
    <s v="Xerox 1893"/>
    <n v="40.99"/>
    <n v="1"/>
    <n v="20.09"/>
  </r>
  <r>
    <d v="2017-11-02T00:00:00"/>
    <x v="3"/>
    <x v="10"/>
    <x v="484"/>
    <x v="22"/>
    <x v="0"/>
    <x v="0"/>
    <s v="Wirebound Message Books, Four 2 3/4 x 5 Forms per Page, 200 Sets per Book"/>
    <n v="23.85"/>
    <n v="5"/>
    <n v="10.73"/>
  </r>
  <r>
    <d v="2017-11-02T00:00:00"/>
    <x v="3"/>
    <x v="10"/>
    <x v="666"/>
    <x v="42"/>
    <x v="0"/>
    <x v="7"/>
    <s v="Staples"/>
    <n v="18.239999999999998"/>
    <n v="3"/>
    <n v="9.1199999999999992"/>
  </r>
  <r>
    <d v="2017-11-02T00:00:00"/>
    <x v="3"/>
    <x v="10"/>
    <x v="666"/>
    <x v="42"/>
    <x v="0"/>
    <x v="4"/>
    <s v="Binney &amp; Smith Crayola Metallic Colored Pencils, 8-Color Set"/>
    <n v="27.78"/>
    <n v="6"/>
    <n v="9.17"/>
  </r>
  <r>
    <d v="2017-11-02T00:00:00"/>
    <x v="3"/>
    <x v="10"/>
    <x v="483"/>
    <x v="3"/>
    <x v="0"/>
    <x v="10"/>
    <s v="White Business Envelopes with Contemporary Seam, Recycled White Business Envelopes"/>
    <n v="76.58"/>
    <n v="7"/>
    <n v="38.29"/>
  </r>
  <r>
    <d v="2017-11-02T00:00:00"/>
    <x v="3"/>
    <x v="10"/>
    <x v="483"/>
    <x v="3"/>
    <x v="0"/>
    <x v="4"/>
    <s v="Nontoxic Chalk"/>
    <n v="8.8000000000000007"/>
    <n v="5"/>
    <n v="4.22"/>
  </r>
  <r>
    <d v="2017-11-02T00:00:00"/>
    <x v="3"/>
    <x v="10"/>
    <x v="483"/>
    <x v="3"/>
    <x v="0"/>
    <x v="3"/>
    <s v="GBC Therma-A-Bind 250T Electric Binding System"/>
    <n v="590.35"/>
    <n v="6"/>
    <n v="206.62"/>
  </r>
  <r>
    <d v="2017-11-02T00:00:00"/>
    <x v="3"/>
    <x v="10"/>
    <x v="483"/>
    <x v="3"/>
    <x v="0"/>
    <x v="7"/>
    <s v="Super Bands, 12/Pack"/>
    <n v="5.58"/>
    <n v="3"/>
    <n v="0.17"/>
  </r>
  <r>
    <d v="2017-11-02T00:00:00"/>
    <x v="3"/>
    <x v="10"/>
    <x v="483"/>
    <x v="3"/>
    <x v="1"/>
    <x v="8"/>
    <s v="Document Clip Frames"/>
    <n v="25.02"/>
    <n v="3"/>
    <n v="10.51"/>
  </r>
  <r>
    <d v="2017-11-02T00:00:00"/>
    <x v="3"/>
    <x v="10"/>
    <x v="483"/>
    <x v="3"/>
    <x v="0"/>
    <x v="2"/>
    <s v="Space Solutions Commercial Steel Shelving"/>
    <n v="452.55"/>
    <n v="7"/>
    <n v="22.63"/>
  </r>
  <r>
    <d v="2017-11-02T00:00:00"/>
    <x v="3"/>
    <x v="10"/>
    <x v="559"/>
    <x v="5"/>
    <x v="0"/>
    <x v="10"/>
    <s v="Letter or Legal Size Expandable Poly String Tie Envelopes"/>
    <n v="5.32"/>
    <n v="2"/>
    <n v="2.61"/>
  </r>
  <r>
    <d v="2017-11-02T00:00:00"/>
    <x v="3"/>
    <x v="10"/>
    <x v="559"/>
    <x v="5"/>
    <x v="1"/>
    <x v="5"/>
    <s v="Hon Deluxe Fabric Upholstered Stacking Chairs, Rounded Back"/>
    <n v="975.92"/>
    <n v="4"/>
    <n v="292.77999999999997"/>
  </r>
  <r>
    <d v="2017-11-02T00:00:00"/>
    <x v="3"/>
    <x v="10"/>
    <x v="559"/>
    <x v="5"/>
    <x v="2"/>
    <x v="9"/>
    <s v="Logitech diNovo Edge Keyboard"/>
    <n v="2249.91"/>
    <n v="9"/>
    <n v="517.48"/>
  </r>
  <r>
    <d v="2017-11-02T00:00:00"/>
    <x v="3"/>
    <x v="10"/>
    <x v="559"/>
    <x v="5"/>
    <x v="0"/>
    <x v="2"/>
    <s v="Super Decoflex Portable Personal File"/>
    <n v="59.92"/>
    <n v="4"/>
    <n v="16.78"/>
  </r>
  <r>
    <d v="2017-11-02T00:00:00"/>
    <x v="3"/>
    <x v="10"/>
    <x v="424"/>
    <x v="2"/>
    <x v="1"/>
    <x v="8"/>
    <s v="Eldon Image Series Black Desk Accessories"/>
    <n v="3.31"/>
    <n v="1"/>
    <n v="0.66"/>
  </r>
  <r>
    <d v="2017-11-02T00:00:00"/>
    <x v="3"/>
    <x v="10"/>
    <x v="424"/>
    <x v="2"/>
    <x v="0"/>
    <x v="12"/>
    <s v="Black &amp; Decker Filter for Double Action Dustbuster Cordless Vac BLDV7210"/>
    <n v="20.14"/>
    <n v="3"/>
    <n v="1.26"/>
  </r>
  <r>
    <d v="2017-11-02T00:00:00"/>
    <x v="3"/>
    <x v="10"/>
    <x v="424"/>
    <x v="2"/>
    <x v="0"/>
    <x v="10"/>
    <s v="Colored Envelopes"/>
    <n v="8.86"/>
    <n v="3"/>
    <n v="2.88"/>
  </r>
  <r>
    <d v="2017-11-02T00:00:00"/>
    <x v="3"/>
    <x v="10"/>
    <x v="424"/>
    <x v="2"/>
    <x v="2"/>
    <x v="6"/>
    <s v="Wilson Electronics DB Pro Signal Booster"/>
    <n v="859.2"/>
    <n v="4"/>
    <n v="-186.16"/>
  </r>
  <r>
    <d v="2017-11-02T00:00:00"/>
    <x v="3"/>
    <x v="10"/>
    <x v="733"/>
    <x v="27"/>
    <x v="0"/>
    <x v="0"/>
    <s v="Xerox 220"/>
    <n v="19.440000000000001"/>
    <n v="3"/>
    <n v="9.33"/>
  </r>
  <r>
    <d v="2017-11-02T00:00:00"/>
    <x v="3"/>
    <x v="10"/>
    <x v="278"/>
    <x v="10"/>
    <x v="0"/>
    <x v="14"/>
    <s v="Premier Automatic Letter Opener"/>
    <n v="384.59"/>
    <n v="2"/>
    <n v="-81.73"/>
  </r>
  <r>
    <d v="2017-11-02T00:00:00"/>
    <x v="3"/>
    <x v="10"/>
    <x v="106"/>
    <x v="3"/>
    <x v="0"/>
    <x v="12"/>
    <s v="Fellowes 8 Outlet Superior Workstation Surge Protector w/o Phone/Fax/Modem Protection"/>
    <n v="168.1"/>
    <n v="5"/>
    <n v="43.71"/>
  </r>
  <r>
    <d v="2017-11-02T00:00:00"/>
    <x v="3"/>
    <x v="10"/>
    <x v="480"/>
    <x v="1"/>
    <x v="0"/>
    <x v="4"/>
    <s v="Stanley Bostitch Contemporary Electric Pencil Sharpeners"/>
    <n v="54.34"/>
    <n v="4"/>
    <n v="5.43"/>
  </r>
  <r>
    <d v="2017-11-02T00:00:00"/>
    <x v="3"/>
    <x v="10"/>
    <x v="608"/>
    <x v="24"/>
    <x v="0"/>
    <x v="12"/>
    <s v="Black &amp; Decker Filter for Double Action Dustbuster Cordless Vac BLDV7210"/>
    <n v="83.9"/>
    <n v="10"/>
    <n v="20.98"/>
  </r>
  <r>
    <d v="2017-11-02T00:00:00"/>
    <x v="3"/>
    <x v="10"/>
    <x v="608"/>
    <x v="24"/>
    <x v="0"/>
    <x v="0"/>
    <s v="Adams Telephone Message Book W/Dividers/Space For Phone Numbers, 5 1/4&quot;X8 1/2&quot;, 300/Messages"/>
    <n v="11.76"/>
    <n v="2"/>
    <n v="5.76"/>
  </r>
  <r>
    <d v="2017-11-02T00:00:00"/>
    <x v="3"/>
    <x v="10"/>
    <x v="253"/>
    <x v="10"/>
    <x v="1"/>
    <x v="5"/>
    <s v="Office Star Flex Back Scooter Chair with White Frame"/>
    <n v="155.37"/>
    <n v="2"/>
    <n v="-35.51"/>
  </r>
  <r>
    <d v="2017-11-02T00:00:00"/>
    <x v="3"/>
    <x v="10"/>
    <x v="497"/>
    <x v="6"/>
    <x v="0"/>
    <x v="4"/>
    <s v="Newell 318"/>
    <n v="5.56"/>
    <n v="2"/>
    <n v="1.45"/>
  </r>
  <r>
    <d v="2017-11-03T00:00:00"/>
    <x v="3"/>
    <x v="10"/>
    <x v="351"/>
    <x v="15"/>
    <x v="1"/>
    <x v="8"/>
    <s v="Telescoping Adjustable Floor Lamp"/>
    <n v="15.99"/>
    <n v="1"/>
    <s v="1"/>
  </r>
  <r>
    <d v="2017-11-03T00:00:00"/>
    <x v="3"/>
    <x v="10"/>
    <x v="566"/>
    <x v="22"/>
    <x v="0"/>
    <x v="0"/>
    <s v="Xerox 191"/>
    <n v="139.86000000000001"/>
    <n v="7"/>
    <n v="65.73"/>
  </r>
  <r>
    <d v="2017-11-03T00:00:00"/>
    <x v="3"/>
    <x v="10"/>
    <x v="566"/>
    <x v="22"/>
    <x v="1"/>
    <x v="5"/>
    <s v="Global Deluxe Office Fabric Chairs"/>
    <n v="307.14"/>
    <n v="4"/>
    <n v="26.87"/>
  </r>
  <r>
    <d v="2017-11-03T00:00:00"/>
    <x v="3"/>
    <x v="10"/>
    <x v="520"/>
    <x v="4"/>
    <x v="0"/>
    <x v="1"/>
    <s v="Avery 476"/>
    <n v="12.39"/>
    <n v="3"/>
    <n v="5.7"/>
  </r>
  <r>
    <d v="2017-11-03T00:00:00"/>
    <x v="3"/>
    <x v="10"/>
    <x v="268"/>
    <x v="31"/>
    <x v="1"/>
    <x v="8"/>
    <s v="9-3/4 Diameter Round Wall Clock"/>
    <n v="41.37"/>
    <n v="3"/>
    <n v="17.38"/>
  </r>
  <r>
    <d v="2017-11-03T00:00:00"/>
    <x v="3"/>
    <x v="10"/>
    <x v="392"/>
    <x v="28"/>
    <x v="0"/>
    <x v="0"/>
    <s v="Xerox 1971"/>
    <n v="8.56"/>
    <n v="2"/>
    <n v="3.85"/>
  </r>
  <r>
    <d v="2017-11-03T00:00:00"/>
    <x v="3"/>
    <x v="10"/>
    <x v="392"/>
    <x v="28"/>
    <x v="0"/>
    <x v="2"/>
    <s v="Sterilite Officeware Hinged File Box"/>
    <n v="52.4"/>
    <n v="5"/>
    <n v="14.15"/>
  </r>
  <r>
    <d v="2017-11-03T00:00:00"/>
    <x v="3"/>
    <x v="10"/>
    <x v="392"/>
    <x v="28"/>
    <x v="0"/>
    <x v="1"/>
    <s v="Avery 513"/>
    <n v="14.94"/>
    <n v="3"/>
    <n v="6.87"/>
  </r>
  <r>
    <d v="2017-11-03T00:00:00"/>
    <x v="3"/>
    <x v="10"/>
    <x v="406"/>
    <x v="2"/>
    <x v="0"/>
    <x v="3"/>
    <s v="Mead 1st Gear 2&quot; Zipper Binder, Asst. Colors"/>
    <n v="11.67"/>
    <n v="3"/>
    <n v="-7.78"/>
  </r>
  <r>
    <d v="2017-11-03T00:00:00"/>
    <x v="3"/>
    <x v="10"/>
    <x v="67"/>
    <x v="22"/>
    <x v="2"/>
    <x v="9"/>
    <s v="HP Standard 104 key PS/2 Keyboard"/>
    <n v="43.5"/>
    <n v="3"/>
    <n v="10.88"/>
  </r>
  <r>
    <d v="2017-11-03T00:00:00"/>
    <x v="3"/>
    <x v="10"/>
    <x v="225"/>
    <x v="5"/>
    <x v="0"/>
    <x v="0"/>
    <s v="Xerox 1963"/>
    <n v="26.4"/>
    <n v="5"/>
    <n v="11.88"/>
  </r>
  <r>
    <d v="2017-11-03T00:00:00"/>
    <x v="3"/>
    <x v="10"/>
    <x v="194"/>
    <x v="3"/>
    <x v="0"/>
    <x v="0"/>
    <s v="Xerox 1992"/>
    <n v="35.880000000000003"/>
    <n v="6"/>
    <n v="17.579999999999998"/>
  </r>
  <r>
    <d v="2017-11-03T00:00:00"/>
    <x v="3"/>
    <x v="10"/>
    <x v="97"/>
    <x v="16"/>
    <x v="2"/>
    <x v="6"/>
    <s v="Polycom SoundPoint IP 450 VoIP phone"/>
    <n v="361.38"/>
    <n v="2"/>
    <n v="27.1"/>
  </r>
  <r>
    <d v="2017-11-03T00:00:00"/>
    <x v="3"/>
    <x v="10"/>
    <x v="510"/>
    <x v="2"/>
    <x v="2"/>
    <x v="9"/>
    <s v="Memorex 25GB 6X Branded Blu-Ray Recordable Disc, 15/Pack"/>
    <n v="40.78"/>
    <n v="3"/>
    <n v="0.51"/>
  </r>
  <r>
    <d v="2017-11-03T00:00:00"/>
    <x v="3"/>
    <x v="10"/>
    <x v="748"/>
    <x v="3"/>
    <x v="2"/>
    <x v="9"/>
    <s v="Microsoft Sculpt Comfort Mouse"/>
    <n v="199.75"/>
    <n v="5"/>
    <n v="87.89"/>
  </r>
  <r>
    <d v="2017-11-03T00:00:00"/>
    <x v="3"/>
    <x v="10"/>
    <x v="748"/>
    <x v="3"/>
    <x v="1"/>
    <x v="13"/>
    <s v="Chromcraft Round Conference Tables"/>
    <n v="1673.18"/>
    <n v="12"/>
    <n v="20.91"/>
  </r>
  <r>
    <d v="2017-11-03T00:00:00"/>
    <x v="3"/>
    <x v="10"/>
    <x v="176"/>
    <x v="25"/>
    <x v="0"/>
    <x v="0"/>
    <s v="Strathmore Photo Mount Cards"/>
    <n v="16.27"/>
    <n v="3"/>
    <n v="5.29"/>
  </r>
  <r>
    <d v="2017-11-03T00:00:00"/>
    <x v="3"/>
    <x v="10"/>
    <x v="4"/>
    <x v="22"/>
    <x v="0"/>
    <x v="3"/>
    <s v="Binder Posts"/>
    <n v="18.37"/>
    <n v="4"/>
    <n v="5.97"/>
  </r>
  <r>
    <d v="2017-11-03T00:00:00"/>
    <x v="3"/>
    <x v="10"/>
    <x v="100"/>
    <x v="3"/>
    <x v="1"/>
    <x v="13"/>
    <s v="SAFCO PlanMaster Boards, 60w x 37-1/2d, White Melamine"/>
    <n v="486.37"/>
    <n v="4"/>
    <n v="36.479999999999997"/>
  </r>
  <r>
    <d v="2017-11-03T00:00:00"/>
    <x v="3"/>
    <x v="10"/>
    <x v="610"/>
    <x v="16"/>
    <x v="2"/>
    <x v="16"/>
    <s v="Canon Image Class D660 Copier"/>
    <n v="959.98"/>
    <n v="2"/>
    <n v="311.99"/>
  </r>
  <r>
    <d v="2017-11-03T00:00:00"/>
    <x v="3"/>
    <x v="10"/>
    <x v="610"/>
    <x v="16"/>
    <x v="0"/>
    <x v="3"/>
    <s v="Avery Self-Adhesive Photo Pockets for Polaroid Photos"/>
    <n v="4.09"/>
    <n v="2"/>
    <s v="-3"/>
  </r>
  <r>
    <d v="2017-11-03T00:00:00"/>
    <x v="3"/>
    <x v="10"/>
    <x v="610"/>
    <x v="16"/>
    <x v="0"/>
    <x v="4"/>
    <s v="Hunt Boston Vacuum Mount KS Pencil Sharpener"/>
    <n v="55.98"/>
    <n v="2"/>
    <n v="4.2"/>
  </r>
  <r>
    <d v="2017-11-03T00:00:00"/>
    <x v="3"/>
    <x v="10"/>
    <x v="610"/>
    <x v="16"/>
    <x v="0"/>
    <x v="0"/>
    <s v="Xerox 1923"/>
    <n v="10.69"/>
    <n v="2"/>
    <n v="3.74"/>
  </r>
  <r>
    <d v="2017-11-04T00:00:00"/>
    <x v="3"/>
    <x v="10"/>
    <x v="241"/>
    <x v="25"/>
    <x v="2"/>
    <x v="15"/>
    <s v="Cubify CubeX 3D Printer Triple Head Print"/>
    <n v="7999.98"/>
    <n v="4"/>
    <n v="-3839.99"/>
  </r>
  <r>
    <d v="2017-11-04T00:00:00"/>
    <x v="3"/>
    <x v="10"/>
    <x v="241"/>
    <x v="25"/>
    <x v="0"/>
    <x v="12"/>
    <s v="Eureka The Boss Plus 12-Amp Hard Box Upright Vacuum, Red"/>
    <n v="167.44"/>
    <n v="2"/>
    <n v="14.65"/>
  </r>
  <r>
    <d v="2017-11-04T00:00:00"/>
    <x v="3"/>
    <x v="10"/>
    <x v="594"/>
    <x v="15"/>
    <x v="0"/>
    <x v="0"/>
    <s v="Adams Telephone Message Books, 5 1/4 x 11"/>
    <n v="9.66"/>
    <n v="2"/>
    <n v="3.26"/>
  </r>
  <r>
    <d v="2017-11-04T00:00:00"/>
    <x v="3"/>
    <x v="10"/>
    <x v="381"/>
    <x v="0"/>
    <x v="0"/>
    <x v="1"/>
    <s v="Alphabetical Labels for Top Tab Filing"/>
    <n v="23.68"/>
    <n v="2"/>
    <n v="8.8800000000000008"/>
  </r>
  <r>
    <d v="2017-11-04T00:00:00"/>
    <x v="3"/>
    <x v="10"/>
    <x v="254"/>
    <x v="25"/>
    <x v="1"/>
    <x v="13"/>
    <s v="Hon 5100 Series Wood Tables"/>
    <n v="523.76"/>
    <n v="3"/>
    <n v="-192.05"/>
  </r>
  <r>
    <d v="2017-11-04T00:00:00"/>
    <x v="3"/>
    <x v="10"/>
    <x v="254"/>
    <x v="25"/>
    <x v="2"/>
    <x v="6"/>
    <s v="Motorola Moto X"/>
    <n v="1359.96"/>
    <n v="5"/>
    <s v="119"/>
  </r>
  <r>
    <d v="2017-11-04T00:00:00"/>
    <x v="3"/>
    <x v="10"/>
    <x v="103"/>
    <x v="15"/>
    <x v="2"/>
    <x v="9"/>
    <s v="Logitech M510 Wireless Mouse"/>
    <n v="95.98"/>
    <n v="3"/>
    <n v="15.6"/>
  </r>
  <r>
    <d v="2017-11-04T00:00:00"/>
    <x v="3"/>
    <x v="10"/>
    <x v="103"/>
    <x v="15"/>
    <x v="2"/>
    <x v="6"/>
    <s v="iOttie XL Car Mount"/>
    <n v="143.93"/>
    <n v="9"/>
    <n v="-32.380000000000003"/>
  </r>
  <r>
    <d v="2017-11-04T00:00:00"/>
    <x v="3"/>
    <x v="10"/>
    <x v="103"/>
    <x v="15"/>
    <x v="0"/>
    <x v="3"/>
    <s v="Storex Dura Pro Binders"/>
    <n v="3.56"/>
    <n v="2"/>
    <n v="-2.97"/>
  </r>
  <r>
    <d v="2017-11-04T00:00:00"/>
    <x v="3"/>
    <x v="10"/>
    <x v="103"/>
    <x v="15"/>
    <x v="0"/>
    <x v="1"/>
    <s v="Avery 481"/>
    <n v="4.93"/>
    <n v="2"/>
    <n v="1.72"/>
  </r>
  <r>
    <d v="2017-11-04T00:00:00"/>
    <x v="3"/>
    <x v="10"/>
    <x v="365"/>
    <x v="0"/>
    <x v="0"/>
    <x v="3"/>
    <s v="GBC Standard Plastic Binding Systems' Combs"/>
    <n v="7.54"/>
    <n v="6"/>
    <n v="-13.19"/>
  </r>
  <r>
    <d v="2017-11-04T00:00:00"/>
    <x v="3"/>
    <x v="10"/>
    <x v="365"/>
    <x v="0"/>
    <x v="0"/>
    <x v="3"/>
    <s v="Self-Adhesive Ring Binder Labels"/>
    <n v="1.41"/>
    <n v="2"/>
    <n v="-2.3199999999999998"/>
  </r>
  <r>
    <d v="2017-11-04T00:00:00"/>
    <x v="3"/>
    <x v="10"/>
    <x v="365"/>
    <x v="0"/>
    <x v="0"/>
    <x v="3"/>
    <s v="Wilson Jones Impact Binders"/>
    <n v="4.1399999999999997"/>
    <n v="4"/>
    <n v="-6.42"/>
  </r>
  <r>
    <d v="2017-11-04T00:00:00"/>
    <x v="3"/>
    <x v="10"/>
    <x v="365"/>
    <x v="0"/>
    <x v="0"/>
    <x v="2"/>
    <s v="Rogers Deluxe File Chest"/>
    <n v="52.75"/>
    <n v="3"/>
    <n v="-12.53"/>
  </r>
  <r>
    <d v="2017-11-04T00:00:00"/>
    <x v="3"/>
    <x v="10"/>
    <x v="418"/>
    <x v="10"/>
    <x v="2"/>
    <x v="9"/>
    <s v="SanDisk Ultra 32 GB MicroSDHC Class 10 Memory Card"/>
    <n v="70.72"/>
    <n v="4"/>
    <n v="-6.19"/>
  </r>
  <r>
    <d v="2017-11-04T00:00:00"/>
    <x v="3"/>
    <x v="10"/>
    <x v="418"/>
    <x v="10"/>
    <x v="0"/>
    <x v="2"/>
    <s v="Carina 42&quot;Hx23 3/4&quot;W Media Storage Unit"/>
    <n v="194.35"/>
    <n v="3"/>
    <n v="-43.73"/>
  </r>
  <r>
    <d v="2017-11-04T00:00:00"/>
    <x v="3"/>
    <x v="10"/>
    <x v="307"/>
    <x v="13"/>
    <x v="0"/>
    <x v="4"/>
    <s v="Binney &amp; Smith inkTank Desk Highlighter, Chisel Tip, Yellow, 12/Box"/>
    <n v="4.3"/>
    <n v="2"/>
    <n v="1.42"/>
  </r>
  <r>
    <d v="2017-11-05T00:00:00"/>
    <x v="3"/>
    <x v="10"/>
    <x v="350"/>
    <x v="12"/>
    <x v="0"/>
    <x v="3"/>
    <s v="Avery Durable Slant Ring Binders, No Labels"/>
    <n v="2.39"/>
    <n v="2"/>
    <n v="-1.83"/>
  </r>
  <r>
    <d v="2017-11-05T00:00:00"/>
    <x v="3"/>
    <x v="10"/>
    <x v="350"/>
    <x v="12"/>
    <x v="0"/>
    <x v="2"/>
    <s v="Trav-L-File Heavy-Duty Shuttle II, Black"/>
    <n v="243.99"/>
    <n v="7"/>
    <n v="30.5"/>
  </r>
  <r>
    <d v="2017-11-05T00:00:00"/>
    <x v="3"/>
    <x v="10"/>
    <x v="141"/>
    <x v="31"/>
    <x v="2"/>
    <x v="9"/>
    <s v="NETGEAR AC1750 Dual Band Gigabit Smart WiFi Router"/>
    <n v="159.99"/>
    <n v="1"/>
    <n v="54.4"/>
  </r>
  <r>
    <d v="2017-11-05T00:00:00"/>
    <x v="3"/>
    <x v="10"/>
    <x v="743"/>
    <x v="20"/>
    <x v="2"/>
    <x v="9"/>
    <s v="Enermax Aurora Lite Keyboard"/>
    <n v="390.75"/>
    <n v="5"/>
    <n v="171.93"/>
  </r>
  <r>
    <d v="2017-11-05T00:00:00"/>
    <x v="3"/>
    <x v="10"/>
    <x v="611"/>
    <x v="1"/>
    <x v="0"/>
    <x v="3"/>
    <s v="Avery Recycled Flexi-View Covers for Binding Systems"/>
    <n v="16.03"/>
    <n v="5"/>
    <n v="-25.65"/>
  </r>
  <r>
    <d v="2017-11-05T00:00:00"/>
    <x v="3"/>
    <x v="10"/>
    <x v="551"/>
    <x v="0"/>
    <x v="2"/>
    <x v="6"/>
    <s v="Nortel Meridian M3904 Professional Digital phone"/>
    <n v="492.77"/>
    <n v="4"/>
    <n v="55.44"/>
  </r>
  <r>
    <d v="2017-11-05T00:00:00"/>
    <x v="3"/>
    <x v="10"/>
    <x v="266"/>
    <x v="3"/>
    <x v="0"/>
    <x v="0"/>
    <s v="Xerox 1996"/>
    <n v="12.96"/>
    <n v="2"/>
    <n v="6.22"/>
  </r>
  <r>
    <d v="2017-11-05T00:00:00"/>
    <x v="3"/>
    <x v="10"/>
    <x v="792"/>
    <x v="20"/>
    <x v="0"/>
    <x v="3"/>
    <s v="GBC Prestige Therm-A-Bind Covers"/>
    <n v="164.69"/>
    <n v="6"/>
    <n v="55.58"/>
  </r>
  <r>
    <d v="2017-11-05T00:00:00"/>
    <x v="3"/>
    <x v="10"/>
    <x v="792"/>
    <x v="20"/>
    <x v="1"/>
    <x v="13"/>
    <s v="Balt Split Level Computer Training Table"/>
    <n v="166.5"/>
    <n v="2"/>
    <n v="-66.599999999999994"/>
  </r>
  <r>
    <d v="2017-11-05T00:00:00"/>
    <x v="3"/>
    <x v="10"/>
    <x v="792"/>
    <x v="20"/>
    <x v="0"/>
    <x v="0"/>
    <s v="Xerox 202"/>
    <n v="12.96"/>
    <n v="2"/>
    <n v="6.22"/>
  </r>
  <r>
    <d v="2017-11-05T00:00:00"/>
    <x v="3"/>
    <x v="10"/>
    <x v="792"/>
    <x v="20"/>
    <x v="0"/>
    <x v="0"/>
    <s v="Eaton Premium Continuous-Feed Paper, 25% Cotton, Letter Size, White, 1000 Shts/Box"/>
    <n v="110.96"/>
    <n v="2"/>
    <n v="53.26"/>
  </r>
  <r>
    <d v="2017-11-05T00:00:00"/>
    <x v="3"/>
    <x v="10"/>
    <x v="792"/>
    <x v="20"/>
    <x v="2"/>
    <x v="6"/>
    <s v="Anker Astro 15000mAh USB Portable Charger"/>
    <n v="99.98"/>
    <n v="2"/>
    <s v="4"/>
  </r>
  <r>
    <d v="2017-11-05T00:00:00"/>
    <x v="3"/>
    <x v="10"/>
    <x v="792"/>
    <x v="20"/>
    <x v="0"/>
    <x v="3"/>
    <s v="Avery Premier Heavy-Duty Binder with Round Locking Rings"/>
    <n v="11.42"/>
    <n v="1"/>
    <n v="3.71"/>
  </r>
  <r>
    <d v="2017-11-05T00:00:00"/>
    <x v="3"/>
    <x v="10"/>
    <x v="792"/>
    <x v="20"/>
    <x v="1"/>
    <x v="5"/>
    <s v="Harbour Creations 67200 Series Stacking Chairs"/>
    <n v="128.12"/>
    <n v="2"/>
    <n v="24.2"/>
  </r>
  <r>
    <d v="2017-11-05T00:00:00"/>
    <x v="3"/>
    <x v="10"/>
    <x v="792"/>
    <x v="20"/>
    <x v="1"/>
    <x v="8"/>
    <s v="Career Cubicle Clock, 8 1/4&quot;, Black"/>
    <n v="101.4"/>
    <n v="5"/>
    <n v="38.53"/>
  </r>
  <r>
    <d v="2017-11-05T00:00:00"/>
    <x v="3"/>
    <x v="10"/>
    <x v="692"/>
    <x v="18"/>
    <x v="0"/>
    <x v="0"/>
    <s v="Ampad Gold Fibre Wirebound Steno Books, 6&quot; x 9&quot;, Gregg Ruled"/>
    <n v="4.41"/>
    <n v="1"/>
    <n v="2.0299999999999998"/>
  </r>
  <r>
    <d v="2017-11-05T00:00:00"/>
    <x v="3"/>
    <x v="10"/>
    <x v="692"/>
    <x v="18"/>
    <x v="0"/>
    <x v="0"/>
    <s v="Easy-staple paper"/>
    <n v="167.94"/>
    <n v="3"/>
    <n v="82.29"/>
  </r>
  <r>
    <d v="2017-11-05T00:00:00"/>
    <x v="3"/>
    <x v="10"/>
    <x v="692"/>
    <x v="18"/>
    <x v="0"/>
    <x v="0"/>
    <s v="Strathmore Photo Mount Cards"/>
    <n v="67.8"/>
    <n v="10"/>
    <n v="31.19"/>
  </r>
  <r>
    <d v="2017-11-06T00:00:00"/>
    <x v="3"/>
    <x v="10"/>
    <x v="680"/>
    <x v="11"/>
    <x v="0"/>
    <x v="3"/>
    <s v="Flexible Leather- Look Classic Collection Ring Binder"/>
    <n v="5.68"/>
    <n v="1"/>
    <n v="-3.79"/>
  </r>
  <r>
    <d v="2017-11-06T00:00:00"/>
    <x v="3"/>
    <x v="10"/>
    <x v="139"/>
    <x v="23"/>
    <x v="0"/>
    <x v="2"/>
    <s v="Decoflex Hanging Personal Folder File"/>
    <n v="46.26"/>
    <n v="3"/>
    <n v="12.03"/>
  </r>
  <r>
    <d v="2017-11-06T00:00:00"/>
    <x v="3"/>
    <x v="10"/>
    <x v="668"/>
    <x v="5"/>
    <x v="0"/>
    <x v="0"/>
    <s v="Xerox 1987"/>
    <n v="5.78"/>
    <n v="1"/>
    <n v="2.83"/>
  </r>
  <r>
    <d v="2017-11-06T00:00:00"/>
    <x v="3"/>
    <x v="10"/>
    <x v="456"/>
    <x v="3"/>
    <x v="0"/>
    <x v="10"/>
    <s v="#10- 4 1/8&quot; x 9 1/2&quot; Security-Tint Envelopes"/>
    <n v="15.28"/>
    <n v="2"/>
    <n v="7.49"/>
  </r>
  <r>
    <d v="2017-11-06T00:00:00"/>
    <x v="3"/>
    <x v="10"/>
    <x v="456"/>
    <x v="3"/>
    <x v="1"/>
    <x v="8"/>
    <s v="Dax Clear Box Frame"/>
    <n v="8.73"/>
    <n v="1"/>
    <n v="2.97"/>
  </r>
  <r>
    <d v="2017-11-06T00:00:00"/>
    <x v="3"/>
    <x v="10"/>
    <x v="456"/>
    <x v="3"/>
    <x v="0"/>
    <x v="4"/>
    <s v="SANFORD Liquid Accent Tank-Style Highlighters"/>
    <n v="5.68"/>
    <n v="2"/>
    <n v="1.76"/>
  </r>
  <r>
    <d v="2017-11-06T00:00:00"/>
    <x v="3"/>
    <x v="10"/>
    <x v="453"/>
    <x v="25"/>
    <x v="0"/>
    <x v="12"/>
    <s v="1.7 Cubic Foot Compact &quot;Cube&quot; Office Refrigerators"/>
    <n v="499.58"/>
    <n v="3"/>
    <n v="43.71"/>
  </r>
  <r>
    <d v="2017-11-06T00:00:00"/>
    <x v="3"/>
    <x v="10"/>
    <x v="453"/>
    <x v="25"/>
    <x v="0"/>
    <x v="0"/>
    <s v="Xerox 220"/>
    <n v="31.1"/>
    <n v="6"/>
    <n v="10.89"/>
  </r>
  <r>
    <d v="2017-11-06T00:00:00"/>
    <x v="3"/>
    <x v="10"/>
    <x v="453"/>
    <x v="25"/>
    <x v="0"/>
    <x v="3"/>
    <s v="Avery Durable Poly Binders"/>
    <n v="13.27"/>
    <n v="8"/>
    <n v="-10.62"/>
  </r>
  <r>
    <d v="2017-11-06T00:00:00"/>
    <x v="3"/>
    <x v="10"/>
    <x v="453"/>
    <x v="25"/>
    <x v="1"/>
    <x v="8"/>
    <s v="Executive Impressions 12&quot; Wall Clock"/>
    <n v="28.27"/>
    <n v="2"/>
    <n v="6.36"/>
  </r>
  <r>
    <d v="2017-11-06T00:00:00"/>
    <x v="3"/>
    <x v="10"/>
    <x v="453"/>
    <x v="25"/>
    <x v="0"/>
    <x v="2"/>
    <s v="Carina Double Wide Media Storage Towers in Natural &amp; Black"/>
    <n v="259.14"/>
    <n v="4"/>
    <n v="-51.83"/>
  </r>
  <r>
    <d v="2017-11-06T00:00:00"/>
    <x v="3"/>
    <x v="10"/>
    <x v="684"/>
    <x v="28"/>
    <x v="0"/>
    <x v="4"/>
    <s v="Newell 339"/>
    <n v="13.9"/>
    <n v="5"/>
    <n v="3.61"/>
  </r>
  <r>
    <d v="2017-11-06T00:00:00"/>
    <x v="3"/>
    <x v="10"/>
    <x v="684"/>
    <x v="28"/>
    <x v="0"/>
    <x v="0"/>
    <s v="Easy-staple paper"/>
    <n v="26.38"/>
    <n v="1"/>
    <n v="12.13"/>
  </r>
  <r>
    <d v="2017-11-06T00:00:00"/>
    <x v="3"/>
    <x v="10"/>
    <x v="505"/>
    <x v="2"/>
    <x v="1"/>
    <x v="5"/>
    <s v="Global Wood Trimmed Manager's Task Chair, Khaki"/>
    <n v="127.37"/>
    <n v="2"/>
    <n v="-30.93"/>
  </r>
  <r>
    <d v="2017-11-06T00:00:00"/>
    <x v="3"/>
    <x v="10"/>
    <x v="505"/>
    <x v="2"/>
    <x v="0"/>
    <x v="0"/>
    <s v="Xerox 191"/>
    <n v="47.95"/>
    <n v="3"/>
    <n v="16.18"/>
  </r>
  <r>
    <d v="2017-11-06T00:00:00"/>
    <x v="3"/>
    <x v="10"/>
    <x v="365"/>
    <x v="3"/>
    <x v="0"/>
    <x v="0"/>
    <s v="Xerox 191"/>
    <n v="59.94"/>
    <n v="3"/>
    <n v="28.17"/>
  </r>
  <r>
    <d v="2017-11-06T00:00:00"/>
    <x v="3"/>
    <x v="10"/>
    <x v="365"/>
    <x v="3"/>
    <x v="0"/>
    <x v="0"/>
    <s v="Easy-staple paper"/>
    <n v="45.36"/>
    <n v="4"/>
    <n v="22.23"/>
  </r>
  <r>
    <d v="2017-11-06T00:00:00"/>
    <x v="3"/>
    <x v="10"/>
    <x v="365"/>
    <x v="3"/>
    <x v="0"/>
    <x v="0"/>
    <s v="Astroparche Fine Business Paper"/>
    <n v="26.4"/>
    <n v="5"/>
    <n v="12.67"/>
  </r>
  <r>
    <d v="2017-11-06T00:00:00"/>
    <x v="3"/>
    <x v="10"/>
    <x v="365"/>
    <x v="3"/>
    <x v="0"/>
    <x v="1"/>
    <s v="Avery 503"/>
    <n v="41.4"/>
    <n v="4"/>
    <n v="19.87"/>
  </r>
  <r>
    <d v="2017-11-06T00:00:00"/>
    <x v="3"/>
    <x v="10"/>
    <x v="365"/>
    <x v="3"/>
    <x v="2"/>
    <x v="9"/>
    <s v="Kingston Digital DataTraveler 32GB USB 2.0"/>
    <n v="16.95"/>
    <n v="1"/>
    <n v="1.02"/>
  </r>
  <r>
    <d v="2017-11-06T00:00:00"/>
    <x v="3"/>
    <x v="10"/>
    <x v="778"/>
    <x v="20"/>
    <x v="0"/>
    <x v="0"/>
    <s v="Xerox 1906"/>
    <n v="318.95999999999998"/>
    <n v="9"/>
    <n v="149.91"/>
  </r>
  <r>
    <d v="2017-11-06T00:00:00"/>
    <x v="3"/>
    <x v="10"/>
    <x v="692"/>
    <x v="22"/>
    <x v="1"/>
    <x v="13"/>
    <s v="Hon 5100 Series Wood Tables"/>
    <n v="2036.86"/>
    <n v="7"/>
    <n v="366.63"/>
  </r>
  <r>
    <d v="2017-11-06T00:00:00"/>
    <x v="3"/>
    <x v="10"/>
    <x v="692"/>
    <x v="22"/>
    <x v="1"/>
    <x v="5"/>
    <s v="Hon 2090 Pillow Soft Series Mid Back Swivel/Tilt Chairs"/>
    <n v="449.57"/>
    <n v="2"/>
    <n v="-73.05"/>
  </r>
  <r>
    <d v="2017-11-06T00:00:00"/>
    <x v="3"/>
    <x v="10"/>
    <x v="692"/>
    <x v="22"/>
    <x v="2"/>
    <x v="9"/>
    <s v="SanDisk Cruzer 64 GB USB Flash Drive"/>
    <n v="108.96"/>
    <n v="3"/>
    <n v="32.69"/>
  </r>
  <r>
    <d v="2017-11-06T00:00:00"/>
    <x v="3"/>
    <x v="10"/>
    <x v="31"/>
    <x v="0"/>
    <x v="1"/>
    <x v="8"/>
    <s v="Linden 10&quot; Round Wall Clock, Black"/>
    <n v="30.56"/>
    <n v="5"/>
    <n v="-19.86"/>
  </r>
  <r>
    <d v="2017-11-06T00:00:00"/>
    <x v="3"/>
    <x v="10"/>
    <x v="757"/>
    <x v="0"/>
    <x v="0"/>
    <x v="3"/>
    <s v="Zipper Ring Binder Pockets"/>
    <n v="1.25"/>
    <n v="2"/>
    <n v="-1.93"/>
  </r>
  <r>
    <d v="2017-11-06T00:00:00"/>
    <x v="3"/>
    <x v="10"/>
    <x v="173"/>
    <x v="0"/>
    <x v="0"/>
    <x v="2"/>
    <s v="SimpliFile Personal File, Black Granite, 15w x 6-15/16d x 11-1/4h"/>
    <n v="18.16"/>
    <n v="2"/>
    <n v="1.82"/>
  </r>
  <r>
    <d v="2017-11-07T00:00:00"/>
    <x v="3"/>
    <x v="10"/>
    <x v="35"/>
    <x v="3"/>
    <x v="2"/>
    <x v="9"/>
    <s v="Anker Ultra-Slim Mini Bluetooth 3.0 Wireless Keyboard"/>
    <n v="59.97"/>
    <n v="3"/>
    <n v="13.79"/>
  </r>
  <r>
    <d v="2017-11-07T00:00:00"/>
    <x v="3"/>
    <x v="10"/>
    <x v="35"/>
    <x v="3"/>
    <x v="2"/>
    <x v="6"/>
    <s v="Plantronics CS 50-USB - headset - Convertible, Monaural"/>
    <n v="761.54"/>
    <n v="7"/>
    <n v="66.64"/>
  </r>
  <r>
    <d v="2017-11-07T00:00:00"/>
    <x v="3"/>
    <x v="10"/>
    <x v="287"/>
    <x v="2"/>
    <x v="2"/>
    <x v="6"/>
    <s v="Jabra Supreme Plus Driver Edition Headset"/>
    <n v="359.97"/>
    <n v="5"/>
    <n v="-71.989999999999995"/>
  </r>
  <r>
    <d v="2017-11-07T00:00:00"/>
    <x v="3"/>
    <x v="10"/>
    <x v="287"/>
    <x v="2"/>
    <x v="1"/>
    <x v="13"/>
    <s v="Bevis Rectangular Conference Tables"/>
    <n v="350.35"/>
    <n v="4"/>
    <n v="-140.13999999999999"/>
  </r>
  <r>
    <d v="2017-11-07T00:00:00"/>
    <x v="3"/>
    <x v="10"/>
    <x v="578"/>
    <x v="3"/>
    <x v="0"/>
    <x v="3"/>
    <s v="Avery Self-Adhesive Photo Pockets for Polaroid Photos"/>
    <n v="21.79"/>
    <n v="4"/>
    <n v="7.63"/>
  </r>
  <r>
    <d v="2017-11-07T00:00:00"/>
    <x v="3"/>
    <x v="10"/>
    <x v="578"/>
    <x v="3"/>
    <x v="2"/>
    <x v="9"/>
    <s v="Plantronics Audio 995 Wireless Stereo Headset"/>
    <n v="439.8"/>
    <n v="4"/>
    <n v="145.13"/>
  </r>
  <r>
    <d v="2017-11-07T00:00:00"/>
    <x v="3"/>
    <x v="10"/>
    <x v="500"/>
    <x v="7"/>
    <x v="0"/>
    <x v="12"/>
    <s v="Holmes Odor Grabber"/>
    <n v="100.94"/>
    <n v="7"/>
    <n v="33.31"/>
  </r>
  <r>
    <d v="2017-11-07T00:00:00"/>
    <x v="3"/>
    <x v="10"/>
    <x v="558"/>
    <x v="20"/>
    <x v="2"/>
    <x v="9"/>
    <s v="Maxell CD-R Discs"/>
    <n v="7.88"/>
    <n v="4"/>
    <n v="2.52"/>
  </r>
  <r>
    <d v="2017-11-07T00:00:00"/>
    <x v="3"/>
    <x v="10"/>
    <x v="549"/>
    <x v="36"/>
    <x v="1"/>
    <x v="5"/>
    <s v="Global Highback Leather Tilter in Burgundy"/>
    <n v="272.97000000000003"/>
    <n v="3"/>
    <n v="43.68"/>
  </r>
  <r>
    <d v="2017-11-07T00:00:00"/>
    <x v="3"/>
    <x v="10"/>
    <x v="574"/>
    <x v="39"/>
    <x v="0"/>
    <x v="3"/>
    <s v="Storex DuraTech Recycled Plastic Frosted Binders"/>
    <n v="38.159999999999997"/>
    <n v="9"/>
    <n v="19.079999999999998"/>
  </r>
  <r>
    <d v="2017-11-08T00:00:00"/>
    <x v="3"/>
    <x v="10"/>
    <x v="253"/>
    <x v="20"/>
    <x v="0"/>
    <x v="4"/>
    <s v="Panasonic KP-310 Heavy-Duty Electric Pencil Sharpener"/>
    <n v="109.9"/>
    <n v="5"/>
    <n v="32.97"/>
  </r>
  <r>
    <d v="2017-11-08T00:00:00"/>
    <x v="3"/>
    <x v="10"/>
    <x v="148"/>
    <x v="36"/>
    <x v="1"/>
    <x v="8"/>
    <s v="Howard Miller Distant Time Traveler Alarm Clock"/>
    <n v="274.2"/>
    <n v="10"/>
    <n v="112.42"/>
  </r>
  <r>
    <d v="2017-11-09T00:00:00"/>
    <x v="3"/>
    <x v="10"/>
    <x v="672"/>
    <x v="20"/>
    <x v="1"/>
    <x v="8"/>
    <s v="9-3/4 Diameter Round Wall Clock"/>
    <n v="96.53"/>
    <n v="7"/>
    <n v="40.54"/>
  </r>
  <r>
    <d v="2017-11-09T00:00:00"/>
    <x v="3"/>
    <x v="10"/>
    <x v="403"/>
    <x v="3"/>
    <x v="1"/>
    <x v="5"/>
    <s v="Global Leather Task Chair, Black"/>
    <n v="215.98"/>
    <n v="3"/>
    <n v="-2.7"/>
  </r>
  <r>
    <d v="2017-11-09T00:00:00"/>
    <x v="3"/>
    <x v="10"/>
    <x v="212"/>
    <x v="3"/>
    <x v="0"/>
    <x v="2"/>
    <s v="Safco Wire Cube Shelving System, For Use as 4 or 5 14&quot; Cubes, Black"/>
    <n v="63.56"/>
    <n v="2"/>
    <n v="3.18"/>
  </r>
  <r>
    <d v="2017-11-09T00:00:00"/>
    <x v="3"/>
    <x v="10"/>
    <x v="212"/>
    <x v="3"/>
    <x v="2"/>
    <x v="9"/>
    <s v="Razer Kraken 7.1 Surround Sound Over Ear USB Gaming Headset"/>
    <n v="99.99"/>
    <n v="1"/>
    <s v="44"/>
  </r>
  <r>
    <d v="2017-11-09T00:00:00"/>
    <x v="3"/>
    <x v="10"/>
    <x v="291"/>
    <x v="36"/>
    <x v="0"/>
    <x v="3"/>
    <s v="Wilson Jones Turn Tabs Binder Tool for Ring Binders"/>
    <n v="9.64"/>
    <n v="2"/>
    <n v="4.43"/>
  </r>
  <r>
    <d v="2017-11-09T00:00:00"/>
    <x v="3"/>
    <x v="10"/>
    <x v="291"/>
    <x v="36"/>
    <x v="2"/>
    <x v="9"/>
    <s v="Maxell iVDR EX 500GB Cartridge"/>
    <n v="826.62"/>
    <n v="3"/>
    <n v="355.45"/>
  </r>
  <r>
    <d v="2017-11-09T00:00:00"/>
    <x v="3"/>
    <x v="10"/>
    <x v="291"/>
    <x v="36"/>
    <x v="0"/>
    <x v="2"/>
    <s v="Adjustable Depth Letter/Legal Cart"/>
    <n v="1633.14"/>
    <n v="9"/>
    <n v="473.61"/>
  </r>
  <r>
    <d v="2017-11-09T00:00:00"/>
    <x v="3"/>
    <x v="10"/>
    <x v="291"/>
    <x v="36"/>
    <x v="0"/>
    <x v="2"/>
    <s v="Adjustable Depth Letter/Legal Cart"/>
    <n v="544.38"/>
    <n v="3"/>
    <n v="157.87"/>
  </r>
  <r>
    <d v="2017-11-09T00:00:00"/>
    <x v="3"/>
    <x v="10"/>
    <x v="264"/>
    <x v="3"/>
    <x v="1"/>
    <x v="8"/>
    <s v="Eldon Wave Desk Accessories"/>
    <n v="47.12"/>
    <n v="8"/>
    <n v="20.73"/>
  </r>
  <r>
    <d v="2017-11-09T00:00:00"/>
    <x v="3"/>
    <x v="10"/>
    <x v="458"/>
    <x v="3"/>
    <x v="1"/>
    <x v="5"/>
    <s v="Lifetime Advantage Folding Chairs, 4/Carton"/>
    <n v="523.39"/>
    <n v="3"/>
    <n v="52.34"/>
  </r>
  <r>
    <d v="2017-11-09T00:00:00"/>
    <x v="3"/>
    <x v="10"/>
    <x v="725"/>
    <x v="16"/>
    <x v="2"/>
    <x v="9"/>
    <s v="Logitech G602 Wireless Gaming Mouse"/>
    <n v="191.98"/>
    <n v="3"/>
    <n v="38.4"/>
  </r>
  <r>
    <d v="2017-11-09T00:00:00"/>
    <x v="3"/>
    <x v="10"/>
    <x v="725"/>
    <x v="16"/>
    <x v="2"/>
    <x v="6"/>
    <s v="Motorola L703CM"/>
    <n v="499.17"/>
    <n v="4"/>
    <n v="31.2"/>
  </r>
  <r>
    <d v="2017-11-10T00:00:00"/>
    <x v="3"/>
    <x v="10"/>
    <x v="518"/>
    <x v="12"/>
    <x v="0"/>
    <x v="3"/>
    <s v="Cardinal EasyOpen D-Ring Binders"/>
    <n v="38.39"/>
    <n v="14"/>
    <n v="-25.59"/>
  </r>
  <r>
    <d v="2017-11-10T00:00:00"/>
    <x v="3"/>
    <x v="10"/>
    <x v="518"/>
    <x v="12"/>
    <x v="2"/>
    <x v="15"/>
    <s v="DYMO CardScan Personal V9 Business Card Scanner"/>
    <n v="95.99"/>
    <n v="2"/>
    <s v="-64"/>
  </r>
  <r>
    <d v="2017-11-10T00:00:00"/>
    <x v="3"/>
    <x v="10"/>
    <x v="518"/>
    <x v="12"/>
    <x v="2"/>
    <x v="9"/>
    <s v="Case Logic 2.4GHz Wireless Keyboard"/>
    <n v="239.95"/>
    <n v="6"/>
    <n v="-35.99"/>
  </r>
  <r>
    <d v="2017-11-10T00:00:00"/>
    <x v="3"/>
    <x v="10"/>
    <x v="518"/>
    <x v="12"/>
    <x v="2"/>
    <x v="6"/>
    <s v="Adtran 1202752G1"/>
    <n v="201.58"/>
    <n v="2"/>
    <n v="15.12"/>
  </r>
  <r>
    <d v="2017-11-10T00:00:00"/>
    <x v="3"/>
    <x v="10"/>
    <x v="518"/>
    <x v="12"/>
    <x v="1"/>
    <x v="5"/>
    <s v="Hon 2090 Pillow Soft Series Mid Back Swivel/Tilt Chairs"/>
    <n v="899.14"/>
    <n v="4"/>
    <n v="-146.11000000000001"/>
  </r>
  <r>
    <d v="2017-11-10T00:00:00"/>
    <x v="3"/>
    <x v="10"/>
    <x v="136"/>
    <x v="20"/>
    <x v="0"/>
    <x v="3"/>
    <s v="Fellowes PB300 Plastic Comb Binding Machine"/>
    <n v="931.18"/>
    <n v="3"/>
    <n v="314.27"/>
  </r>
  <r>
    <d v="2017-11-10T00:00:00"/>
    <x v="3"/>
    <x v="10"/>
    <x v="136"/>
    <x v="20"/>
    <x v="2"/>
    <x v="6"/>
    <s v="Aastra 6757i CT Wireless VoIP phone"/>
    <n v="430.88"/>
    <n v="2"/>
    <n v="124.96"/>
  </r>
  <r>
    <d v="2017-11-10T00:00:00"/>
    <x v="3"/>
    <x v="10"/>
    <x v="615"/>
    <x v="0"/>
    <x v="1"/>
    <x v="8"/>
    <s v="Tenex Antistatic Computer Chair Mats"/>
    <n v="341.96"/>
    <n v="5"/>
    <n v="-427.45"/>
  </r>
  <r>
    <d v="2017-11-10T00:00:00"/>
    <x v="3"/>
    <x v="10"/>
    <x v="317"/>
    <x v="22"/>
    <x v="0"/>
    <x v="3"/>
    <s v="GBC Imprintable Covers"/>
    <n v="26.35"/>
    <n v="3"/>
    <n v="9.5500000000000007"/>
  </r>
  <r>
    <d v="2017-11-10T00:00:00"/>
    <x v="3"/>
    <x v="10"/>
    <x v="108"/>
    <x v="16"/>
    <x v="0"/>
    <x v="3"/>
    <s v="GBC VeloBinder Strips"/>
    <n v="11.52"/>
    <n v="5"/>
    <n v="-7.68"/>
  </r>
  <r>
    <d v="2017-11-10T00:00:00"/>
    <x v="3"/>
    <x v="10"/>
    <x v="586"/>
    <x v="3"/>
    <x v="0"/>
    <x v="4"/>
    <s v="12 Colored Short Pencils"/>
    <n v="7.8"/>
    <n v="3"/>
    <n v="2.11"/>
  </r>
  <r>
    <d v="2017-11-10T00:00:00"/>
    <x v="3"/>
    <x v="10"/>
    <x v="283"/>
    <x v="22"/>
    <x v="0"/>
    <x v="12"/>
    <s v="Eureka The Boss Lite 10-Amp Upright Vacuum, Blue"/>
    <n v="400.8"/>
    <n v="5"/>
    <n v="112.22"/>
  </r>
  <r>
    <d v="2017-11-10T00:00:00"/>
    <x v="3"/>
    <x v="10"/>
    <x v="283"/>
    <x v="22"/>
    <x v="0"/>
    <x v="3"/>
    <s v="GBC VeloBinder Manual Binding System"/>
    <n v="28.79"/>
    <n v="1"/>
    <n v="10.08"/>
  </r>
  <r>
    <d v="2017-11-10T00:00:00"/>
    <x v="3"/>
    <x v="10"/>
    <x v="258"/>
    <x v="3"/>
    <x v="2"/>
    <x v="9"/>
    <s v="Memorex Mini Travel Drive 16 GB USB 2.0 Flash Drive"/>
    <n v="111.79"/>
    <n v="7"/>
    <n v="43.6"/>
  </r>
  <r>
    <d v="2017-11-10T00:00:00"/>
    <x v="3"/>
    <x v="10"/>
    <x v="5"/>
    <x v="3"/>
    <x v="1"/>
    <x v="5"/>
    <s v="Global Leather &amp; Oak Executive Chair, Burgundy"/>
    <n v="241.42"/>
    <n v="2"/>
    <n v="-36.21"/>
  </r>
  <r>
    <d v="2017-11-11T00:00:00"/>
    <x v="3"/>
    <x v="10"/>
    <x v="210"/>
    <x v="0"/>
    <x v="0"/>
    <x v="1"/>
    <s v="Permanent Self-Adhesive File Folder Labels for Typewriters by Universal"/>
    <n v="10.44"/>
    <n v="5"/>
    <n v="3.39"/>
  </r>
  <r>
    <d v="2017-11-11T00:00:00"/>
    <x v="3"/>
    <x v="10"/>
    <x v="210"/>
    <x v="0"/>
    <x v="0"/>
    <x v="3"/>
    <s v="Deluxe Heavy-Duty Vinyl Round Ring Binder"/>
    <n v="18.34"/>
    <n v="4"/>
    <n v="-32.090000000000003"/>
  </r>
  <r>
    <d v="2017-11-11T00:00:00"/>
    <x v="3"/>
    <x v="10"/>
    <x v="770"/>
    <x v="10"/>
    <x v="0"/>
    <x v="0"/>
    <s v="Xerox 222"/>
    <n v="10.37"/>
    <n v="2"/>
    <n v="3.63"/>
  </r>
  <r>
    <d v="2017-11-11T00:00:00"/>
    <x v="3"/>
    <x v="10"/>
    <x v="41"/>
    <x v="3"/>
    <x v="0"/>
    <x v="12"/>
    <s v="Belkin 6 Outlet Metallic Surge Strip"/>
    <n v="10.89"/>
    <n v="1"/>
    <n v="2.83"/>
  </r>
  <r>
    <d v="2017-11-11T00:00:00"/>
    <x v="3"/>
    <x v="10"/>
    <x v="41"/>
    <x v="3"/>
    <x v="0"/>
    <x v="0"/>
    <s v="Xerox 201"/>
    <n v="19.440000000000001"/>
    <n v="3"/>
    <n v="9.33"/>
  </r>
  <r>
    <d v="2017-11-11T00:00:00"/>
    <x v="3"/>
    <x v="10"/>
    <x v="41"/>
    <x v="3"/>
    <x v="0"/>
    <x v="3"/>
    <s v="Ibico Plastic Spiral Binding Combs"/>
    <n v="121.6"/>
    <n v="5"/>
    <n v="39.520000000000003"/>
  </r>
  <r>
    <d v="2017-11-11T00:00:00"/>
    <x v="3"/>
    <x v="10"/>
    <x v="287"/>
    <x v="14"/>
    <x v="0"/>
    <x v="4"/>
    <s v="Boston 1799 Powerhouse Electric Pencil Sharpener"/>
    <n v="181.86"/>
    <n v="7"/>
    <n v="50.92"/>
  </r>
  <r>
    <d v="2017-11-11T00:00:00"/>
    <x v="3"/>
    <x v="10"/>
    <x v="494"/>
    <x v="30"/>
    <x v="0"/>
    <x v="7"/>
    <s v="Vinyl Coated Wire Paper Clips in Organizer Box, 800/Box"/>
    <n v="45.92"/>
    <n v="4"/>
    <n v="21.58"/>
  </r>
  <r>
    <d v="2017-11-11T00:00:00"/>
    <x v="3"/>
    <x v="10"/>
    <x v="651"/>
    <x v="21"/>
    <x v="0"/>
    <x v="3"/>
    <s v="Prestige Round Ring Binders"/>
    <n v="18.239999999999998"/>
    <n v="3"/>
    <n v="8.57"/>
  </r>
  <r>
    <d v="2017-11-11T00:00:00"/>
    <x v="3"/>
    <x v="10"/>
    <x v="711"/>
    <x v="20"/>
    <x v="0"/>
    <x v="2"/>
    <s v="Belkin OmniView SE Rackmount Kit"/>
    <n v="35.479999999999997"/>
    <n v="1"/>
    <s v="0"/>
  </r>
  <r>
    <d v="2017-11-11T00:00:00"/>
    <x v="3"/>
    <x v="10"/>
    <x v="653"/>
    <x v="16"/>
    <x v="0"/>
    <x v="12"/>
    <s v="Hoover Upright Vacuum With Dirt Cup"/>
    <n v="1158.1199999999999"/>
    <n v="5"/>
    <n v="130.29"/>
  </r>
  <r>
    <d v="2017-11-11T00:00:00"/>
    <x v="3"/>
    <x v="10"/>
    <x v="289"/>
    <x v="15"/>
    <x v="1"/>
    <x v="8"/>
    <s v="Executive Impressions 14&quot; Contract Wall Clock"/>
    <n v="88.92"/>
    <n v="5"/>
    <n v="14.45"/>
  </r>
  <r>
    <d v="2017-11-11T00:00:00"/>
    <x v="3"/>
    <x v="10"/>
    <x v="586"/>
    <x v="3"/>
    <x v="1"/>
    <x v="8"/>
    <s v="Dax Clear Box Frame"/>
    <n v="34.92"/>
    <n v="4"/>
    <n v="11.87"/>
  </r>
  <r>
    <d v="2017-11-11T00:00:00"/>
    <x v="3"/>
    <x v="10"/>
    <x v="190"/>
    <x v="0"/>
    <x v="2"/>
    <x v="6"/>
    <s v="OtterBox Commuter Series Case - iPhone 5 &amp; 5s"/>
    <n v="35.18"/>
    <n v="2"/>
    <n v="12.31"/>
  </r>
  <r>
    <d v="2017-11-11T00:00:00"/>
    <x v="3"/>
    <x v="10"/>
    <x v="506"/>
    <x v="19"/>
    <x v="0"/>
    <x v="14"/>
    <s v="Acme Titanium Bonded Scissors"/>
    <n v="25.5"/>
    <n v="3"/>
    <n v="6.63"/>
  </r>
  <r>
    <d v="2017-11-12T00:00:00"/>
    <x v="3"/>
    <x v="10"/>
    <x v="639"/>
    <x v="3"/>
    <x v="0"/>
    <x v="0"/>
    <s v="Xerox 4200 Series MultiUse Premium Copy Paper (20Lb. and 84 Bright)"/>
    <n v="10.56"/>
    <n v="2"/>
    <n v="4.75"/>
  </r>
  <r>
    <d v="2017-11-12T00:00:00"/>
    <x v="3"/>
    <x v="10"/>
    <x v="290"/>
    <x v="20"/>
    <x v="0"/>
    <x v="3"/>
    <s v="Avery Durable Slant Ring Binders, No Labels"/>
    <n v="15.92"/>
    <n v="5"/>
    <n v="5.37"/>
  </r>
  <r>
    <d v="2017-11-12T00:00:00"/>
    <x v="3"/>
    <x v="10"/>
    <x v="534"/>
    <x v="0"/>
    <x v="0"/>
    <x v="0"/>
    <s v="Wirebound Message Books, 5-1/2 x 4 Forms, 2 or 4 Forms per Page"/>
    <n v="16.059999999999999"/>
    <n v="3"/>
    <n v="5.82"/>
  </r>
  <r>
    <d v="2017-11-12T00:00:00"/>
    <x v="3"/>
    <x v="10"/>
    <x v="534"/>
    <x v="0"/>
    <x v="0"/>
    <x v="0"/>
    <s v="Xerox 197"/>
    <n v="223.06"/>
    <n v="9"/>
    <n v="69.709999999999994"/>
  </r>
  <r>
    <d v="2017-11-12T00:00:00"/>
    <x v="3"/>
    <x v="10"/>
    <x v="534"/>
    <x v="0"/>
    <x v="0"/>
    <x v="2"/>
    <s v="Tennsco Double-Tier Lockers"/>
    <n v="540.04999999999995"/>
    <n v="3"/>
    <n v="-47.25"/>
  </r>
  <r>
    <d v="2017-11-12T00:00:00"/>
    <x v="3"/>
    <x v="10"/>
    <x v="537"/>
    <x v="10"/>
    <x v="2"/>
    <x v="6"/>
    <s v="Jabra SPEAK 410 Multidevice Speakerphone"/>
    <n v="370.78"/>
    <n v="3"/>
    <n v="-92.7"/>
  </r>
  <r>
    <d v="2017-11-12T00:00:00"/>
    <x v="3"/>
    <x v="10"/>
    <x v="306"/>
    <x v="12"/>
    <x v="2"/>
    <x v="9"/>
    <s v="Memorex Micro Travel Drive 8 GB"/>
    <n v="41.6"/>
    <n v="4"/>
    <s v="13"/>
  </r>
  <r>
    <d v="2017-11-12T00:00:00"/>
    <x v="3"/>
    <x v="10"/>
    <x v="306"/>
    <x v="12"/>
    <x v="0"/>
    <x v="0"/>
    <s v="Xerox 1978"/>
    <n v="23.12"/>
    <n v="5"/>
    <n v="8.3800000000000008"/>
  </r>
  <r>
    <d v="2017-11-12T00:00:00"/>
    <x v="3"/>
    <x v="10"/>
    <x v="306"/>
    <x v="12"/>
    <x v="1"/>
    <x v="5"/>
    <s v="Harbour Creations 67200 Series Stacking Chairs"/>
    <n v="113.89"/>
    <n v="2"/>
    <n v="9.9700000000000006"/>
  </r>
  <r>
    <d v="2017-11-12T00:00:00"/>
    <x v="3"/>
    <x v="10"/>
    <x v="306"/>
    <x v="12"/>
    <x v="1"/>
    <x v="8"/>
    <s v="Tenex V2T-RE Standard Weight Series Chair Mat, 45&quot; x 53&quot;, Lip 25&quot; x 12&quot;"/>
    <n v="113.57"/>
    <n v="2"/>
    <n v="-5.68"/>
  </r>
  <r>
    <d v="2017-11-12T00:00:00"/>
    <x v="3"/>
    <x v="10"/>
    <x v="306"/>
    <x v="12"/>
    <x v="2"/>
    <x v="6"/>
    <s v="Cush Cases Heavy Duty Rugged Cover Case for Samsung Galaxy S5 - Purple"/>
    <n v="7.92"/>
    <n v="2"/>
    <n v="0.69"/>
  </r>
  <r>
    <d v="2017-11-12T00:00:00"/>
    <x v="3"/>
    <x v="10"/>
    <x v="306"/>
    <x v="12"/>
    <x v="2"/>
    <x v="6"/>
    <s v="Samsung Galaxy Mega 6.3"/>
    <n v="671.98"/>
    <n v="2"/>
    <n v="50.4"/>
  </r>
  <r>
    <d v="2017-11-12T00:00:00"/>
    <x v="3"/>
    <x v="10"/>
    <x v="471"/>
    <x v="0"/>
    <x v="0"/>
    <x v="3"/>
    <s v="Surelock Post Binders"/>
    <n v="30.56"/>
    <n v="5"/>
    <n v="-45.84"/>
  </r>
  <r>
    <d v="2017-11-12T00:00:00"/>
    <x v="3"/>
    <x v="10"/>
    <x v="471"/>
    <x v="0"/>
    <x v="0"/>
    <x v="2"/>
    <s v="Fellowes Neat Ideas Storage Cubes"/>
    <n v="77.95"/>
    <n v="3"/>
    <n v="-15.59"/>
  </r>
  <r>
    <d v="2017-11-12T00:00:00"/>
    <x v="3"/>
    <x v="10"/>
    <x v="471"/>
    <x v="0"/>
    <x v="2"/>
    <x v="6"/>
    <s v="Panasonic KX TS3282W Corded phone"/>
    <n v="67.989999999999995"/>
    <n v="1"/>
    <n v="8.5"/>
  </r>
  <r>
    <d v="2017-11-12T00:00:00"/>
    <x v="3"/>
    <x v="10"/>
    <x v="471"/>
    <x v="0"/>
    <x v="0"/>
    <x v="10"/>
    <s v="#10- 4 1/8&quot; x 9 1/2&quot; Security-Tint Envelopes"/>
    <n v="12.22"/>
    <n v="2"/>
    <n v="4.43"/>
  </r>
  <r>
    <d v="2017-11-12T00:00:00"/>
    <x v="3"/>
    <x v="10"/>
    <x v="471"/>
    <x v="0"/>
    <x v="2"/>
    <x v="9"/>
    <s v="Maxell LTO Ultrium - 800 GB"/>
    <n v="44.78"/>
    <n v="2"/>
    <n v="-0.56000000000000005"/>
  </r>
  <r>
    <d v="2017-11-12T00:00:00"/>
    <x v="3"/>
    <x v="10"/>
    <x v="471"/>
    <x v="0"/>
    <x v="1"/>
    <x v="8"/>
    <s v="Eldon Expressions Desk Accessory, Wood Photo Frame, Mahogany"/>
    <n v="22.85"/>
    <n v="3"/>
    <n v="-17.71"/>
  </r>
  <r>
    <d v="2017-11-12T00:00:00"/>
    <x v="3"/>
    <x v="10"/>
    <x v="472"/>
    <x v="10"/>
    <x v="0"/>
    <x v="0"/>
    <s v="Strathmore Photo Mount Cards"/>
    <n v="10.85"/>
    <n v="2"/>
    <n v="3.53"/>
  </r>
  <r>
    <d v="2017-11-12T00:00:00"/>
    <x v="3"/>
    <x v="10"/>
    <x v="472"/>
    <x v="10"/>
    <x v="2"/>
    <x v="9"/>
    <s v="Verbatim 25 GB 6x Blu-ray Single Layer Recordable Disc, 10/Pack"/>
    <n v="18.54"/>
    <n v="2"/>
    <n v="3.01"/>
  </r>
  <r>
    <d v="2017-11-12T00:00:00"/>
    <x v="3"/>
    <x v="10"/>
    <x v="349"/>
    <x v="22"/>
    <x v="0"/>
    <x v="1"/>
    <s v="Avery 483"/>
    <n v="9.9600000000000009"/>
    <n v="2"/>
    <n v="4.58"/>
  </r>
  <r>
    <d v="2017-11-12T00:00:00"/>
    <x v="3"/>
    <x v="10"/>
    <x v="349"/>
    <x v="22"/>
    <x v="0"/>
    <x v="4"/>
    <s v="Dixon Ticonderoga Maple Cedar Pencil, #2"/>
    <n v="9.2100000000000009"/>
    <n v="3"/>
    <n v="2.2999999999999998"/>
  </r>
  <r>
    <d v="2017-11-12T00:00:00"/>
    <x v="3"/>
    <x v="10"/>
    <x v="349"/>
    <x v="22"/>
    <x v="0"/>
    <x v="14"/>
    <s v="Acme Forged Steel Scissors with Black Enamel Handles"/>
    <n v="27.93"/>
    <n v="3"/>
    <n v="8.1"/>
  </r>
  <r>
    <d v="2017-11-12T00:00:00"/>
    <x v="3"/>
    <x v="10"/>
    <x v="458"/>
    <x v="3"/>
    <x v="0"/>
    <x v="3"/>
    <s v="Acco 3-Hole Punch"/>
    <n v="14.02"/>
    <n v="4"/>
    <n v="4.91"/>
  </r>
  <r>
    <d v="2017-11-12T00:00:00"/>
    <x v="3"/>
    <x v="10"/>
    <x v="337"/>
    <x v="22"/>
    <x v="0"/>
    <x v="7"/>
    <s v="Staples"/>
    <n v="18.239999999999998"/>
    <n v="3"/>
    <n v="9.1199999999999992"/>
  </r>
  <r>
    <d v="2017-11-12T00:00:00"/>
    <x v="3"/>
    <x v="10"/>
    <x v="337"/>
    <x v="22"/>
    <x v="0"/>
    <x v="12"/>
    <s v="Fellowes Superior 10 Outlet Split Surge Protector"/>
    <n v="76.12"/>
    <n v="2"/>
    <n v="22.07"/>
  </r>
  <r>
    <d v="2017-11-12T00:00:00"/>
    <x v="3"/>
    <x v="10"/>
    <x v="768"/>
    <x v="16"/>
    <x v="0"/>
    <x v="0"/>
    <s v="Xerox 1968"/>
    <n v="26.72"/>
    <n v="5"/>
    <n v="9.35"/>
  </r>
  <r>
    <d v="2017-11-12T00:00:00"/>
    <x v="3"/>
    <x v="10"/>
    <x v="351"/>
    <x v="12"/>
    <x v="2"/>
    <x v="9"/>
    <s v="SanDisk Ultra 16 GB MicroSDHC Class 10 Memory Card"/>
    <n v="62.35"/>
    <n v="6"/>
    <n v="-10.91"/>
  </r>
  <r>
    <d v="2017-11-12T00:00:00"/>
    <x v="3"/>
    <x v="10"/>
    <x v="287"/>
    <x v="3"/>
    <x v="0"/>
    <x v="0"/>
    <s v="Xerox 1899"/>
    <n v="11.56"/>
    <n v="2"/>
    <n v="5.66"/>
  </r>
  <r>
    <d v="2017-11-12T00:00:00"/>
    <x v="3"/>
    <x v="10"/>
    <x v="380"/>
    <x v="2"/>
    <x v="0"/>
    <x v="2"/>
    <s v="SAFCO Commercial Wire Shelving, Black"/>
    <n v="221.02"/>
    <n v="2"/>
    <n v="-55.26"/>
  </r>
  <r>
    <d v="2017-11-13T00:00:00"/>
    <x v="3"/>
    <x v="10"/>
    <x v="431"/>
    <x v="1"/>
    <x v="0"/>
    <x v="2"/>
    <s v="Safco Industrial Wire Shelving"/>
    <n v="230.38"/>
    <n v="3"/>
    <n v="-48.95"/>
  </r>
  <r>
    <d v="2017-11-13T00:00:00"/>
    <x v="3"/>
    <x v="10"/>
    <x v="5"/>
    <x v="0"/>
    <x v="0"/>
    <x v="12"/>
    <s v="Hoover Commercial Soft Guard Upright Vacuum And Disposable Filtration Bags"/>
    <n v="9.32"/>
    <n v="6"/>
    <n v="-24.71"/>
  </r>
  <r>
    <d v="2017-11-13T00:00:00"/>
    <x v="3"/>
    <x v="10"/>
    <x v="191"/>
    <x v="10"/>
    <x v="2"/>
    <x v="9"/>
    <s v="SanDisk Cruzer 32 GB USB Flash Drive"/>
    <n v="60.86"/>
    <n v="4"/>
    <n v="9.1300000000000008"/>
  </r>
  <r>
    <d v="2017-11-13T00:00:00"/>
    <x v="3"/>
    <x v="10"/>
    <x v="191"/>
    <x v="10"/>
    <x v="2"/>
    <x v="15"/>
    <s v="Epson TM-T88V Direct Thermal Printer - Monochrome - Desktop"/>
    <s v="653"/>
    <n v="7"/>
    <n v="-935.96"/>
  </r>
  <r>
    <d v="2017-11-13T00:00:00"/>
    <x v="3"/>
    <x v="10"/>
    <x v="191"/>
    <x v="10"/>
    <x v="0"/>
    <x v="3"/>
    <s v="Accohide Poly Flexible Ring Binders"/>
    <n v="11.22"/>
    <n v="10"/>
    <n v="-7.48"/>
  </r>
  <r>
    <d v="2017-11-13T00:00:00"/>
    <x v="3"/>
    <x v="10"/>
    <x v="525"/>
    <x v="20"/>
    <x v="2"/>
    <x v="9"/>
    <s v="KeyTronic 6101 Series - Keyboard - Black"/>
    <n v="163.96"/>
    <n v="4"/>
    <n v="70.5"/>
  </r>
  <r>
    <d v="2017-11-13T00:00:00"/>
    <x v="3"/>
    <x v="10"/>
    <x v="46"/>
    <x v="15"/>
    <x v="0"/>
    <x v="0"/>
    <s v="&quot;While you Were Out&quot; Message Book, One Form per Page"/>
    <n v="8.9"/>
    <n v="3"/>
    <n v="3.34"/>
  </r>
  <r>
    <d v="2017-11-13T00:00:00"/>
    <x v="3"/>
    <x v="10"/>
    <x v="46"/>
    <x v="15"/>
    <x v="0"/>
    <x v="2"/>
    <s v="Tennsco Double-Tier Lockers"/>
    <n v="720.06"/>
    <n v="4"/>
    <n v="-63.01"/>
  </r>
  <r>
    <d v="2017-11-13T00:00:00"/>
    <x v="3"/>
    <x v="10"/>
    <x v="207"/>
    <x v="22"/>
    <x v="1"/>
    <x v="5"/>
    <s v="Global Troy Executive Leather Low-Back Tilter"/>
    <n v="2404.6999999999998"/>
    <n v="6"/>
    <n v="150.29"/>
  </r>
  <r>
    <d v="2017-11-13T00:00:00"/>
    <x v="3"/>
    <x v="10"/>
    <x v="207"/>
    <x v="22"/>
    <x v="0"/>
    <x v="3"/>
    <s v="GBC DocuBind P50 Personal Binding Machine"/>
    <n v="563.02"/>
    <n v="11"/>
    <n v="190.02"/>
  </r>
  <r>
    <d v="2017-11-13T00:00:00"/>
    <x v="3"/>
    <x v="10"/>
    <x v="207"/>
    <x v="22"/>
    <x v="0"/>
    <x v="2"/>
    <s v="Space Solutions HD Industrial Steel Shelving."/>
    <n v="344.91"/>
    <n v="3"/>
    <n v="10.35"/>
  </r>
  <r>
    <d v="2017-11-13T00:00:00"/>
    <x v="3"/>
    <x v="10"/>
    <x v="207"/>
    <x v="22"/>
    <x v="0"/>
    <x v="1"/>
    <s v="Avery File Folder Labels"/>
    <n v="8.64"/>
    <n v="3"/>
    <n v="4.2300000000000004"/>
  </r>
  <r>
    <d v="2017-11-13T00:00:00"/>
    <x v="3"/>
    <x v="10"/>
    <x v="460"/>
    <x v="16"/>
    <x v="0"/>
    <x v="4"/>
    <s v="DIXON Oriole Pencils"/>
    <n v="2.06"/>
    <n v="1"/>
    <n v="0.15"/>
  </r>
  <r>
    <d v="2017-11-13T00:00:00"/>
    <x v="3"/>
    <x v="10"/>
    <x v="124"/>
    <x v="0"/>
    <x v="0"/>
    <x v="2"/>
    <s v="Eldon ProFile File 'N Store Portable File Tub Letter/Legal Size Black"/>
    <n v="61.79"/>
    <n v="4"/>
    <n v="6.18"/>
  </r>
  <r>
    <d v="2017-11-13T00:00:00"/>
    <x v="3"/>
    <x v="10"/>
    <x v="124"/>
    <x v="0"/>
    <x v="1"/>
    <x v="11"/>
    <s v="Bush Westfield Collection Bookcases, Fully Assembled"/>
    <s v="206"/>
    <n v="3"/>
    <n v="-27.26"/>
  </r>
  <r>
    <d v="2017-11-13T00:00:00"/>
    <x v="3"/>
    <x v="10"/>
    <x v="590"/>
    <x v="20"/>
    <x v="2"/>
    <x v="6"/>
    <s v="Nokia Lumia 925"/>
    <n v="629.95000000000005"/>
    <n v="5"/>
    <n v="163.79"/>
  </r>
  <r>
    <d v="2017-11-13T00:00:00"/>
    <x v="3"/>
    <x v="10"/>
    <x v="386"/>
    <x v="20"/>
    <x v="2"/>
    <x v="6"/>
    <s v="LF Elite 3D Dazzle Designer Hard Case Cover, Lf Stylus Pen and Wiper For Apple Iphone 5c Mini Lite"/>
    <n v="43.6"/>
    <n v="4"/>
    <n v="12.21"/>
  </r>
  <r>
    <d v="2017-11-13T00:00:00"/>
    <x v="3"/>
    <x v="10"/>
    <x v="386"/>
    <x v="20"/>
    <x v="1"/>
    <x v="8"/>
    <s v="Deflect-o EconoMat Nonstudded, No Bevel Mat"/>
    <n v="154.94999999999999"/>
    <n v="3"/>
    <n v="30.99"/>
  </r>
  <r>
    <d v="2017-11-13T00:00:00"/>
    <x v="3"/>
    <x v="10"/>
    <x v="313"/>
    <x v="20"/>
    <x v="0"/>
    <x v="2"/>
    <s v="Personal Folder Holder, Ebony"/>
    <n v="11.21"/>
    <n v="1"/>
    <n v="3.36"/>
  </r>
  <r>
    <d v="2017-11-13T00:00:00"/>
    <x v="3"/>
    <x v="10"/>
    <x v="92"/>
    <x v="33"/>
    <x v="2"/>
    <x v="9"/>
    <s v="Anker Ultrathin Bluetooth Wireless Keyboard Aluminum Cover with Stand"/>
    <n v="239.92"/>
    <n v="8"/>
    <n v="23.99"/>
  </r>
  <r>
    <d v="2017-11-13T00:00:00"/>
    <x v="3"/>
    <x v="10"/>
    <x v="145"/>
    <x v="3"/>
    <x v="2"/>
    <x v="9"/>
    <s v="Kensington K72356US Mouse-in-a-Box USB Desktop Mouse"/>
    <n v="82.95"/>
    <n v="5"/>
    <n v="29.03"/>
  </r>
  <r>
    <d v="2017-11-13T00:00:00"/>
    <x v="3"/>
    <x v="10"/>
    <x v="318"/>
    <x v="3"/>
    <x v="2"/>
    <x v="6"/>
    <s v="Samsung Replacement EH64AVFWE Premium Headset"/>
    <s v="22"/>
    <n v="5"/>
    <n v="1.38"/>
  </r>
  <r>
    <d v="2017-11-14T00:00:00"/>
    <x v="3"/>
    <x v="10"/>
    <x v="584"/>
    <x v="10"/>
    <x v="2"/>
    <x v="6"/>
    <s v="PureGear Roll-On Screen Protector"/>
    <n v="119.94"/>
    <n v="10"/>
    <n v="15.99"/>
  </r>
  <r>
    <d v="2017-11-14T00:00:00"/>
    <x v="3"/>
    <x v="10"/>
    <x v="584"/>
    <x v="10"/>
    <x v="0"/>
    <x v="3"/>
    <s v="Prestige Round Ring Binders"/>
    <n v="3.65"/>
    <n v="2"/>
    <n v="-2.8"/>
  </r>
  <r>
    <d v="2017-11-14T00:00:00"/>
    <x v="3"/>
    <x v="10"/>
    <x v="754"/>
    <x v="3"/>
    <x v="1"/>
    <x v="5"/>
    <s v="Global Leather Highback Executive Chair with Pneumatic Height Adjustment, Black"/>
    <n v="321.57"/>
    <n v="2"/>
    <n v="28.14"/>
  </r>
  <r>
    <d v="2017-11-14T00:00:00"/>
    <x v="3"/>
    <x v="10"/>
    <x v="251"/>
    <x v="20"/>
    <x v="0"/>
    <x v="3"/>
    <s v="3M Organizer Strips"/>
    <n v="8.64"/>
    <n v="2"/>
    <n v="3.02"/>
  </r>
  <r>
    <d v="2017-11-14T00:00:00"/>
    <x v="3"/>
    <x v="10"/>
    <x v="21"/>
    <x v="0"/>
    <x v="2"/>
    <x v="9"/>
    <s v="V7 USB Numeric Keypad"/>
    <n v="167.95"/>
    <n v="6"/>
    <n v="-27.29"/>
  </r>
  <r>
    <d v="2017-11-14T00:00:00"/>
    <x v="3"/>
    <x v="10"/>
    <x v="21"/>
    <x v="0"/>
    <x v="0"/>
    <x v="4"/>
    <s v="Boston Electric Pencil Sharpener, Model 1818, Charcoal Black"/>
    <n v="45.04"/>
    <n v="2"/>
    <n v="4.5"/>
  </r>
  <r>
    <d v="2017-11-14T00:00:00"/>
    <x v="3"/>
    <x v="10"/>
    <x v="203"/>
    <x v="20"/>
    <x v="0"/>
    <x v="2"/>
    <s v="Letter/Legal File Tote with Clear Snap-On Lid, Black Granite"/>
    <n v="96.36"/>
    <n v="6"/>
    <n v="25.05"/>
  </r>
  <r>
    <d v="2017-11-14T00:00:00"/>
    <x v="3"/>
    <x v="10"/>
    <x v="460"/>
    <x v="0"/>
    <x v="0"/>
    <x v="3"/>
    <s v="Wilson Jones Legal Size Ring Binders"/>
    <n v="21.99"/>
    <n v="5"/>
    <n v="-32.99"/>
  </r>
  <r>
    <d v="2017-11-14T00:00:00"/>
    <x v="3"/>
    <x v="10"/>
    <x v="299"/>
    <x v="28"/>
    <x v="0"/>
    <x v="10"/>
    <s v="Security-Tint Envelopes"/>
    <n v="15.28"/>
    <n v="2"/>
    <n v="7.49"/>
  </r>
  <r>
    <d v="2017-11-14T00:00:00"/>
    <x v="3"/>
    <x v="10"/>
    <x v="364"/>
    <x v="3"/>
    <x v="0"/>
    <x v="4"/>
    <s v="Newell 347"/>
    <n v="34.24"/>
    <n v="8"/>
    <n v="9.93"/>
  </r>
  <r>
    <d v="2017-11-15T00:00:00"/>
    <x v="3"/>
    <x v="10"/>
    <x v="613"/>
    <x v="16"/>
    <x v="1"/>
    <x v="8"/>
    <s v="Howard Miller 13-1/2&quot; Diameter Rosebrook Wall Clock"/>
    <n v="220.06"/>
    <n v="4"/>
    <n v="55.02"/>
  </r>
  <r>
    <d v="2017-11-15T00:00:00"/>
    <x v="3"/>
    <x v="10"/>
    <x v="613"/>
    <x v="16"/>
    <x v="1"/>
    <x v="8"/>
    <s v="Tenex 46&quot; x 60&quot; Computer Anti-Static Chairmat, Rectangular Shaped"/>
    <n v="339.14"/>
    <n v="4"/>
    <s v="0"/>
  </r>
  <r>
    <d v="2017-11-16T00:00:00"/>
    <x v="3"/>
    <x v="10"/>
    <x v="710"/>
    <x v="20"/>
    <x v="0"/>
    <x v="0"/>
    <s v="Tops Green Bar Computer Printout Paper"/>
    <n v="146.82"/>
    <n v="3"/>
    <n v="73.41"/>
  </r>
  <r>
    <d v="2017-11-16T00:00:00"/>
    <x v="3"/>
    <x v="10"/>
    <x v="72"/>
    <x v="3"/>
    <x v="0"/>
    <x v="2"/>
    <s v="Tennsco Regal Shelving Units"/>
    <n v="811.28"/>
    <n v="8"/>
    <n v="24.34"/>
  </r>
  <r>
    <d v="2017-11-16T00:00:00"/>
    <x v="3"/>
    <x v="10"/>
    <x v="213"/>
    <x v="3"/>
    <x v="2"/>
    <x v="15"/>
    <s v="Bady BDG101FRU Card Printer"/>
    <n v="1919.98"/>
    <n v="3"/>
    <s v="216"/>
  </r>
  <r>
    <d v="2017-11-16T00:00:00"/>
    <x v="3"/>
    <x v="10"/>
    <x v="144"/>
    <x v="3"/>
    <x v="0"/>
    <x v="2"/>
    <s v="Eldon Shelf Savers Cubes and Bins"/>
    <n v="48.86"/>
    <n v="7"/>
    <n v="0.98"/>
  </r>
  <r>
    <d v="2017-11-16T00:00:00"/>
    <x v="3"/>
    <x v="10"/>
    <x v="89"/>
    <x v="3"/>
    <x v="0"/>
    <x v="4"/>
    <s v="Newell 328"/>
    <n v="23.36"/>
    <n v="4"/>
    <n v="6.07"/>
  </r>
  <r>
    <d v="2017-11-16T00:00:00"/>
    <x v="3"/>
    <x v="10"/>
    <x v="772"/>
    <x v="20"/>
    <x v="2"/>
    <x v="15"/>
    <s v="Hewlett-Packard 300S Scientific Calculator"/>
    <n v="52.44"/>
    <n v="4"/>
    <n v="24.12"/>
  </r>
  <r>
    <d v="2017-11-16T00:00:00"/>
    <x v="3"/>
    <x v="10"/>
    <x v="393"/>
    <x v="22"/>
    <x v="0"/>
    <x v="0"/>
    <s v="Xerox 1933"/>
    <n v="73.680000000000007"/>
    <n v="6"/>
    <n v="34.630000000000003"/>
  </r>
  <r>
    <d v="2017-11-16T00:00:00"/>
    <x v="3"/>
    <x v="10"/>
    <x v="393"/>
    <x v="22"/>
    <x v="1"/>
    <x v="8"/>
    <s v="Tenex &quot;The Solids&quot; Textured Chair Mats"/>
    <n v="139.91999999999999"/>
    <n v="2"/>
    <n v="23.79"/>
  </r>
  <r>
    <d v="2017-11-16T00:00:00"/>
    <x v="3"/>
    <x v="10"/>
    <x v="393"/>
    <x v="22"/>
    <x v="2"/>
    <x v="6"/>
    <s v="Plantronics Encore H101 Dual Earpieces Headset"/>
    <n v="107.88"/>
    <n v="3"/>
    <n v="10.79"/>
  </r>
  <r>
    <d v="2017-11-16T00:00:00"/>
    <x v="3"/>
    <x v="10"/>
    <x v="393"/>
    <x v="22"/>
    <x v="0"/>
    <x v="2"/>
    <s v="Fellowes Bases and Tops For Staxonsteel/High-Stak Systems"/>
    <n v="33.29"/>
    <n v="1"/>
    <n v="7.99"/>
  </r>
  <r>
    <d v="2017-11-16T00:00:00"/>
    <x v="3"/>
    <x v="10"/>
    <x v="693"/>
    <x v="20"/>
    <x v="2"/>
    <x v="6"/>
    <s v="iOttie HLCRIO102 Car Mount"/>
    <n v="119.94"/>
    <n v="6"/>
    <s v="6"/>
  </r>
  <r>
    <d v="2017-11-16T00:00:00"/>
    <x v="3"/>
    <x v="10"/>
    <x v="2"/>
    <x v="3"/>
    <x v="1"/>
    <x v="8"/>
    <s v="DAX Cubicle Frames - 8x10"/>
    <n v="17.309999999999999"/>
    <n v="3"/>
    <n v="5.19"/>
  </r>
  <r>
    <d v="2017-11-16T00:00:00"/>
    <x v="3"/>
    <x v="10"/>
    <x v="291"/>
    <x v="10"/>
    <x v="0"/>
    <x v="3"/>
    <s v="Prestige Round Ring Binders"/>
    <n v="1.82"/>
    <n v="1"/>
    <n v="-1.4"/>
  </r>
  <r>
    <d v="2017-11-16T00:00:00"/>
    <x v="3"/>
    <x v="10"/>
    <x v="544"/>
    <x v="10"/>
    <x v="2"/>
    <x v="16"/>
    <s v="Hewlett Packard 610 Color Digital Copier / Printer"/>
    <n v="899.98"/>
    <n v="3"/>
    <s v="75"/>
  </r>
  <r>
    <d v="2017-11-16T00:00:00"/>
    <x v="3"/>
    <x v="10"/>
    <x v="544"/>
    <x v="10"/>
    <x v="0"/>
    <x v="4"/>
    <s v="Panasonic KP-380BK Classic Electric Pencil Sharpener"/>
    <n v="86.35"/>
    <n v="3"/>
    <n v="5.4"/>
  </r>
  <r>
    <d v="2017-11-16T00:00:00"/>
    <x v="3"/>
    <x v="10"/>
    <x v="544"/>
    <x v="10"/>
    <x v="2"/>
    <x v="9"/>
    <s v="Logitech Media Keyboard K200"/>
    <n v="139.96"/>
    <n v="5"/>
    <n v="-1.75"/>
  </r>
  <r>
    <d v="2017-11-16T00:00:00"/>
    <x v="3"/>
    <x v="10"/>
    <x v="164"/>
    <x v="3"/>
    <x v="1"/>
    <x v="8"/>
    <s v="Eldon Radial Chair Mat for Low to Medium Pile Carpets"/>
    <n v="119.94"/>
    <n v="3"/>
    <n v="23.99"/>
  </r>
  <r>
    <d v="2017-11-16T00:00:00"/>
    <x v="3"/>
    <x v="10"/>
    <x v="164"/>
    <x v="3"/>
    <x v="1"/>
    <x v="8"/>
    <s v="Eldon Image Series Black Desk Accessories"/>
    <n v="12.42"/>
    <n v="3"/>
    <n v="4.47"/>
  </r>
  <r>
    <d v="2017-11-17T00:00:00"/>
    <x v="3"/>
    <x v="10"/>
    <x v="349"/>
    <x v="6"/>
    <x v="0"/>
    <x v="12"/>
    <s v="Bionaire 99.97% HEPA Air Cleaner"/>
    <n v="35.04"/>
    <n v="2"/>
    <n v="12.26"/>
  </r>
  <r>
    <d v="2017-11-17T00:00:00"/>
    <x v="3"/>
    <x v="10"/>
    <x v="21"/>
    <x v="32"/>
    <x v="0"/>
    <x v="4"/>
    <s v="Stanley Bostitch Contemporary Electric Pencil Sharpeners"/>
    <n v="50.94"/>
    <n v="3"/>
    <n v="14.26"/>
  </r>
  <r>
    <d v="2017-11-17T00:00:00"/>
    <x v="3"/>
    <x v="10"/>
    <x v="733"/>
    <x v="0"/>
    <x v="1"/>
    <x v="11"/>
    <s v="Atlantic Metals Mobile 2-Shelf Bookcases, Custom Colors"/>
    <n v="327.73"/>
    <n v="2"/>
    <n v="-14.46"/>
  </r>
  <r>
    <d v="2017-11-17T00:00:00"/>
    <x v="3"/>
    <x v="10"/>
    <x v="19"/>
    <x v="7"/>
    <x v="2"/>
    <x v="16"/>
    <s v="Canon imageCLASS 2200 Advanced Copier"/>
    <n v="10499.97"/>
    <n v="3"/>
    <n v="5039.99"/>
  </r>
  <r>
    <d v="2017-11-17T00:00:00"/>
    <x v="3"/>
    <x v="10"/>
    <x v="709"/>
    <x v="1"/>
    <x v="2"/>
    <x v="9"/>
    <s v="Logitech Illuminated - Keyboard"/>
    <n v="239.96"/>
    <n v="5"/>
    <n v="83.99"/>
  </r>
  <r>
    <d v="2017-11-17T00:00:00"/>
    <x v="3"/>
    <x v="10"/>
    <x v="197"/>
    <x v="20"/>
    <x v="0"/>
    <x v="2"/>
    <s v="Deluxe Rollaway Locking File with Drawer"/>
    <n v="1247.6400000000001"/>
    <n v="3"/>
    <n v="349.34"/>
  </r>
  <r>
    <d v="2017-11-17T00:00:00"/>
    <x v="3"/>
    <x v="10"/>
    <x v="480"/>
    <x v="22"/>
    <x v="0"/>
    <x v="3"/>
    <s v="Cardinal Slant-D Ring Binder, Heavy Gauge Vinyl"/>
    <n v="13.9"/>
    <n v="2"/>
    <n v="4.5199999999999996"/>
  </r>
  <r>
    <d v="2017-11-17T00:00:00"/>
    <x v="3"/>
    <x v="10"/>
    <x v="121"/>
    <x v="11"/>
    <x v="0"/>
    <x v="0"/>
    <s v="Wirebound Message Forms, Four 2 3/4 x 5 Forms per Page, Pink Paper"/>
    <n v="19.61"/>
    <n v="3"/>
    <n v="6.62"/>
  </r>
  <r>
    <d v="2017-11-17T00:00:00"/>
    <x v="3"/>
    <x v="10"/>
    <x v="121"/>
    <x v="11"/>
    <x v="0"/>
    <x v="3"/>
    <s v="Avery Reinforcements for Hole-Punch Pages"/>
    <n v="4.16"/>
    <n v="7"/>
    <n v="-3.47"/>
  </r>
  <r>
    <d v="2017-11-17T00:00:00"/>
    <x v="3"/>
    <x v="10"/>
    <x v="584"/>
    <x v="25"/>
    <x v="0"/>
    <x v="0"/>
    <s v="Xerox 1938"/>
    <n v="268.24"/>
    <n v="7"/>
    <n v="93.88"/>
  </r>
  <r>
    <d v="2017-11-17T00:00:00"/>
    <x v="3"/>
    <x v="10"/>
    <x v="584"/>
    <x v="25"/>
    <x v="2"/>
    <x v="9"/>
    <s v="Plantronics S12 Corded Telephone Headset System"/>
    <n v="431.16"/>
    <n v="5"/>
    <n v="107.79"/>
  </r>
  <r>
    <d v="2017-11-17T00:00:00"/>
    <x v="3"/>
    <x v="10"/>
    <x v="757"/>
    <x v="20"/>
    <x v="0"/>
    <x v="0"/>
    <s v="Xerox 1905"/>
    <n v="38.880000000000003"/>
    <n v="6"/>
    <n v="18.66"/>
  </r>
  <r>
    <d v="2017-11-17T00:00:00"/>
    <x v="3"/>
    <x v="10"/>
    <x v="757"/>
    <x v="20"/>
    <x v="1"/>
    <x v="8"/>
    <s v="Howard Miller 13&quot; Diameter Goldtone Round Wall Clock"/>
    <n v="187.76"/>
    <n v="4"/>
    <n v="76.98"/>
  </r>
  <r>
    <d v="2017-11-17T00:00:00"/>
    <x v="3"/>
    <x v="10"/>
    <x v="335"/>
    <x v="36"/>
    <x v="0"/>
    <x v="3"/>
    <s v="Angle-D Binders with Locking Rings, Label Holders"/>
    <n v="43.8"/>
    <n v="6"/>
    <n v="20.59"/>
  </r>
  <r>
    <d v="2017-11-17T00:00:00"/>
    <x v="3"/>
    <x v="10"/>
    <x v="141"/>
    <x v="4"/>
    <x v="2"/>
    <x v="9"/>
    <s v="Logitech G430 Surround Sound Gaming Headset with Dolby 7.1 Technology"/>
    <n v="79.989999999999995"/>
    <n v="1"/>
    <n v="28.8"/>
  </r>
  <r>
    <d v="2017-11-17T00:00:00"/>
    <x v="3"/>
    <x v="10"/>
    <x v="141"/>
    <x v="4"/>
    <x v="2"/>
    <x v="6"/>
    <s v="Panasonic KX - TS880B Telephone"/>
    <n v="206.1"/>
    <n v="5"/>
    <n v="55.65"/>
  </r>
  <r>
    <d v="2017-11-18T00:00:00"/>
    <x v="3"/>
    <x v="10"/>
    <x v="792"/>
    <x v="22"/>
    <x v="0"/>
    <x v="2"/>
    <s v="Eldon Portable Mobile Manager"/>
    <n v="169.68"/>
    <n v="6"/>
    <n v="45.81"/>
  </r>
  <r>
    <d v="2017-11-18T00:00:00"/>
    <x v="3"/>
    <x v="10"/>
    <x v="792"/>
    <x v="22"/>
    <x v="2"/>
    <x v="9"/>
    <s v="Imation 16GB Mini TravelDrive USB 2.0 Flash Drive"/>
    <n v="132.52000000000001"/>
    <n v="4"/>
    <n v="54.33"/>
  </r>
  <r>
    <d v="2017-11-18T00:00:00"/>
    <x v="3"/>
    <x v="10"/>
    <x v="792"/>
    <x v="22"/>
    <x v="0"/>
    <x v="7"/>
    <s v="Binder Clips by OIC"/>
    <n v="2.96"/>
    <n v="2"/>
    <n v="1.42"/>
  </r>
  <r>
    <d v="2017-11-18T00:00:00"/>
    <x v="3"/>
    <x v="10"/>
    <x v="792"/>
    <x v="22"/>
    <x v="0"/>
    <x v="3"/>
    <s v="Wilson Jones 1&quot; Hanging DublLock Ring Binders"/>
    <n v="8.4499999999999993"/>
    <n v="2"/>
    <n v="2.96"/>
  </r>
  <r>
    <d v="2017-11-18T00:00:00"/>
    <x v="3"/>
    <x v="10"/>
    <x v="792"/>
    <x v="22"/>
    <x v="0"/>
    <x v="2"/>
    <s v="Fellowes Bankers Box Stor/Drawer Steel Plus"/>
    <n v="95.94"/>
    <n v="3"/>
    <n v="9.59"/>
  </r>
  <r>
    <d v="2017-11-18T00:00:00"/>
    <x v="3"/>
    <x v="10"/>
    <x v="638"/>
    <x v="10"/>
    <x v="0"/>
    <x v="4"/>
    <s v="BIC Liqua Brite Liner"/>
    <n v="38.86"/>
    <n v="7"/>
    <n v="7.77"/>
  </r>
  <r>
    <d v="2017-11-18T00:00:00"/>
    <x v="3"/>
    <x v="10"/>
    <x v="5"/>
    <x v="14"/>
    <x v="1"/>
    <x v="8"/>
    <s v="C-Line Magnetic Cubicle Keepers, Clear Polypropylene"/>
    <n v="19.760000000000002"/>
    <n v="4"/>
    <n v="8.3000000000000007"/>
  </r>
  <r>
    <d v="2017-11-18T00:00:00"/>
    <x v="3"/>
    <x v="10"/>
    <x v="721"/>
    <x v="16"/>
    <x v="0"/>
    <x v="0"/>
    <s v="Xerox 194"/>
    <n v="44.38"/>
    <n v="1"/>
    <n v="15.53"/>
  </r>
  <r>
    <d v="2017-11-18T00:00:00"/>
    <x v="3"/>
    <x v="10"/>
    <x v="721"/>
    <x v="16"/>
    <x v="0"/>
    <x v="14"/>
    <s v="Staple remover"/>
    <n v="2.94"/>
    <n v="1"/>
    <n v="-0.66"/>
  </r>
  <r>
    <d v="2017-11-18T00:00:00"/>
    <x v="3"/>
    <x v="10"/>
    <x v="610"/>
    <x v="20"/>
    <x v="2"/>
    <x v="6"/>
    <s v="Belkin SportFit Armband For iPhone 5s/5c, Fuchsia"/>
    <n v="74.95"/>
    <n v="5"/>
    <n v="36.729999999999997"/>
  </r>
  <r>
    <d v="2017-11-18T00:00:00"/>
    <x v="3"/>
    <x v="10"/>
    <x v="763"/>
    <x v="16"/>
    <x v="0"/>
    <x v="2"/>
    <s v="Tennsco Commercial Shelving"/>
    <n v="81.36"/>
    <n v="5"/>
    <n v="-19.32"/>
  </r>
  <r>
    <d v="2017-11-18T00:00:00"/>
    <x v="3"/>
    <x v="10"/>
    <x v="763"/>
    <x v="16"/>
    <x v="0"/>
    <x v="3"/>
    <s v="Ibico Plastic and Wire Spiral Binding Combs"/>
    <n v="20.23"/>
    <n v="8"/>
    <n v="-16.190000000000001"/>
  </r>
  <r>
    <d v="2017-11-18T00:00:00"/>
    <x v="3"/>
    <x v="10"/>
    <x v="763"/>
    <x v="16"/>
    <x v="0"/>
    <x v="12"/>
    <s v="Acco 7-Outlet Masterpiece Power Center, Wihtout Fax/Phone Line Protection"/>
    <n v="389.06"/>
    <n v="4"/>
    <n v="48.63"/>
  </r>
  <r>
    <d v="2017-11-18T00:00:00"/>
    <x v="3"/>
    <x v="10"/>
    <x v="763"/>
    <x v="16"/>
    <x v="0"/>
    <x v="0"/>
    <s v="Xerox 221"/>
    <n v="20.74"/>
    <n v="4"/>
    <n v="7.26"/>
  </r>
  <r>
    <d v="2017-11-18T00:00:00"/>
    <x v="3"/>
    <x v="10"/>
    <x v="763"/>
    <x v="16"/>
    <x v="0"/>
    <x v="0"/>
    <s v="Xerox 211"/>
    <n v="41.47"/>
    <n v="8"/>
    <n v="14.52"/>
  </r>
  <r>
    <d v="2017-11-18T00:00:00"/>
    <x v="3"/>
    <x v="10"/>
    <x v="446"/>
    <x v="1"/>
    <x v="0"/>
    <x v="10"/>
    <s v="Peel &amp; Seel Recycled Catalog Envelopes, Brown"/>
    <n v="55.58"/>
    <n v="6"/>
    <n v="20.84"/>
  </r>
  <r>
    <d v="2017-11-18T00:00:00"/>
    <x v="3"/>
    <x v="10"/>
    <x v="446"/>
    <x v="1"/>
    <x v="1"/>
    <x v="5"/>
    <s v="Global Highback Leather Tilter in Burgundy"/>
    <n v="127.39"/>
    <n v="2"/>
    <n v="-25.48"/>
  </r>
  <r>
    <d v="2017-11-18T00:00:00"/>
    <x v="3"/>
    <x v="10"/>
    <x v="555"/>
    <x v="21"/>
    <x v="0"/>
    <x v="2"/>
    <s v="Decoflex Hanging Personal Folder File, Blue"/>
    <n v="92.52"/>
    <n v="6"/>
    <n v="24.98"/>
  </r>
  <r>
    <d v="2017-11-18T00:00:00"/>
    <x v="3"/>
    <x v="10"/>
    <x v="555"/>
    <x v="21"/>
    <x v="0"/>
    <x v="2"/>
    <s v="Companion Letter/Legal File, Black"/>
    <n v="37.76"/>
    <n v="1"/>
    <n v="10.57"/>
  </r>
  <r>
    <d v="2017-11-18T00:00:00"/>
    <x v="3"/>
    <x v="10"/>
    <x v="555"/>
    <x v="21"/>
    <x v="0"/>
    <x v="1"/>
    <s v="Avery 487"/>
    <n v="7.38"/>
    <n v="2"/>
    <n v="3.47"/>
  </r>
  <r>
    <d v="2017-11-18T00:00:00"/>
    <x v="3"/>
    <x v="10"/>
    <x v="555"/>
    <x v="21"/>
    <x v="1"/>
    <x v="8"/>
    <s v="GE General Purpose, Extra Long Life, Showcase &amp; Floodlight Incandescent Bulbs"/>
    <n v="5.82"/>
    <n v="2"/>
    <n v="2.74"/>
  </r>
  <r>
    <d v="2017-11-19T00:00:00"/>
    <x v="3"/>
    <x v="10"/>
    <x v="657"/>
    <x v="1"/>
    <x v="1"/>
    <x v="13"/>
    <s v="BPI Conference Tables"/>
    <n v="219.08"/>
    <n v="3"/>
    <n v="-131.44999999999999"/>
  </r>
  <r>
    <d v="2017-11-19T00:00:00"/>
    <x v="3"/>
    <x v="10"/>
    <x v="775"/>
    <x v="20"/>
    <x v="0"/>
    <x v="3"/>
    <s v="Avery Printable Repositionable Plastic Tabs"/>
    <n v="41.28"/>
    <n v="6"/>
    <n v="13.93"/>
  </r>
  <r>
    <d v="2017-11-19T00:00:00"/>
    <x v="3"/>
    <x v="10"/>
    <x v="775"/>
    <x v="20"/>
    <x v="0"/>
    <x v="0"/>
    <s v="Xerox 1898"/>
    <n v="13.36"/>
    <n v="2"/>
    <n v="6.41"/>
  </r>
  <r>
    <d v="2017-11-19T00:00:00"/>
    <x v="3"/>
    <x v="10"/>
    <x v="375"/>
    <x v="3"/>
    <x v="2"/>
    <x v="6"/>
    <s v="Square Credit Card Reader"/>
    <n v="31.97"/>
    <n v="4"/>
    <n v="2.4"/>
  </r>
  <r>
    <d v="2017-11-19T00:00:00"/>
    <x v="3"/>
    <x v="10"/>
    <x v="69"/>
    <x v="0"/>
    <x v="0"/>
    <x v="0"/>
    <s v="Xerox 1901"/>
    <n v="16.899999999999999"/>
    <n v="4"/>
    <n v="5.28"/>
  </r>
  <r>
    <d v="2017-11-19T00:00:00"/>
    <x v="3"/>
    <x v="10"/>
    <x v="69"/>
    <x v="0"/>
    <x v="0"/>
    <x v="14"/>
    <s v="Acme Elite Stainless Steel Scissors"/>
    <n v="6.67"/>
    <n v="1"/>
    <n v="0.5"/>
  </r>
  <r>
    <d v="2017-11-19T00:00:00"/>
    <x v="3"/>
    <x v="10"/>
    <x v="69"/>
    <x v="0"/>
    <x v="0"/>
    <x v="4"/>
    <s v="Boston School Pro Electric Pencil Sharpener, 1670"/>
    <n v="99.14"/>
    <n v="4"/>
    <n v="8.67"/>
  </r>
  <r>
    <d v="2017-11-19T00:00:00"/>
    <x v="3"/>
    <x v="10"/>
    <x v="69"/>
    <x v="0"/>
    <x v="1"/>
    <x v="8"/>
    <s v="Telescoping Adjustable Floor Lamp"/>
    <n v="15.99"/>
    <n v="2"/>
    <n v="-13.99"/>
  </r>
  <r>
    <d v="2017-11-19T00:00:00"/>
    <x v="3"/>
    <x v="10"/>
    <x v="721"/>
    <x v="0"/>
    <x v="1"/>
    <x v="5"/>
    <s v="Office Star Flex Back Scooter Chair with White Frame"/>
    <n v="233.06"/>
    <n v="3"/>
    <n v="-53.27"/>
  </r>
  <r>
    <d v="2017-11-19T00:00:00"/>
    <x v="3"/>
    <x v="10"/>
    <x v="49"/>
    <x v="0"/>
    <x v="1"/>
    <x v="5"/>
    <s v="Lifetime Advantage Folding Chairs, 4/Carton"/>
    <n v="305.31"/>
    <n v="2"/>
    <n v="-8.7200000000000006"/>
  </r>
  <r>
    <d v="2017-11-19T00:00:00"/>
    <x v="3"/>
    <x v="10"/>
    <x v="579"/>
    <x v="5"/>
    <x v="1"/>
    <x v="8"/>
    <s v="3M Polarizing Task Lamp with Clamp Arm, Light Gray"/>
    <n v="821.88"/>
    <n v="6"/>
    <n v="213.69"/>
  </r>
  <r>
    <d v="2017-11-19T00:00:00"/>
    <x v="3"/>
    <x v="10"/>
    <x v="579"/>
    <x v="5"/>
    <x v="0"/>
    <x v="3"/>
    <s v="GBC Imprintable Covers"/>
    <n v="21.96"/>
    <n v="2"/>
    <n v="10.76"/>
  </r>
  <r>
    <d v="2017-11-19T00:00:00"/>
    <x v="3"/>
    <x v="10"/>
    <x v="260"/>
    <x v="3"/>
    <x v="0"/>
    <x v="2"/>
    <s v="File Shuttle II and Handi-File, Black"/>
    <n v="305.01"/>
    <n v="9"/>
    <n v="76.25"/>
  </r>
  <r>
    <d v="2017-11-19T00:00:00"/>
    <x v="3"/>
    <x v="10"/>
    <x v="260"/>
    <x v="3"/>
    <x v="1"/>
    <x v="8"/>
    <s v="Executive Impressions 13-1/2&quot; Indoor/Outdoor Wall Clock"/>
    <n v="18.7"/>
    <n v="1"/>
    <n v="7.11"/>
  </r>
  <r>
    <d v="2017-11-19T00:00:00"/>
    <x v="3"/>
    <x v="10"/>
    <x v="514"/>
    <x v="20"/>
    <x v="0"/>
    <x v="10"/>
    <s v="Staple envelope"/>
    <n v="16.739999999999998"/>
    <n v="3"/>
    <n v="8.3699999999999992"/>
  </r>
  <r>
    <d v="2017-11-19T00:00:00"/>
    <x v="3"/>
    <x v="10"/>
    <x v="514"/>
    <x v="20"/>
    <x v="0"/>
    <x v="12"/>
    <s v="Hoover Shoulder Vac Commercial Portable Vacuum"/>
    <n v="2504.7399999999998"/>
    <n v="7"/>
    <n v="626.19000000000005"/>
  </r>
  <r>
    <d v="2017-11-19T00:00:00"/>
    <x v="3"/>
    <x v="10"/>
    <x v="660"/>
    <x v="0"/>
    <x v="1"/>
    <x v="13"/>
    <s v="Bush Andora Conference Table, Maple/Graphite Gray Finish"/>
    <n v="718.12"/>
    <n v="6"/>
    <n v="-71.81"/>
  </r>
  <r>
    <d v="2017-11-19T00:00:00"/>
    <x v="3"/>
    <x v="10"/>
    <x v="660"/>
    <x v="0"/>
    <x v="0"/>
    <x v="4"/>
    <s v="Peel-Off China Markers"/>
    <n v="31.78"/>
    <n v="4"/>
    <n v="8.74"/>
  </r>
  <r>
    <d v="2017-11-19T00:00:00"/>
    <x v="3"/>
    <x v="10"/>
    <x v="118"/>
    <x v="6"/>
    <x v="0"/>
    <x v="7"/>
    <s v="OIC Binder Clips"/>
    <n v="25.06"/>
    <n v="7"/>
    <n v="12.53"/>
  </r>
  <r>
    <d v="2017-11-19T00:00:00"/>
    <x v="3"/>
    <x v="10"/>
    <x v="180"/>
    <x v="0"/>
    <x v="1"/>
    <x v="5"/>
    <s v="Global Wood Trimmed Manager's Task Chair, Khaki"/>
    <n v="191.06"/>
    <n v="3"/>
    <n v="-46.4"/>
  </r>
  <r>
    <d v="2017-11-19T00:00:00"/>
    <x v="3"/>
    <x v="10"/>
    <x v="180"/>
    <x v="0"/>
    <x v="0"/>
    <x v="4"/>
    <s v="Avery Hi-Liter GlideStik Fluorescent Highlighter, Yellow Ink"/>
    <n v="13.04"/>
    <n v="5"/>
    <n v="3.91"/>
  </r>
  <r>
    <d v="2017-11-19T00:00:00"/>
    <x v="3"/>
    <x v="10"/>
    <x v="180"/>
    <x v="0"/>
    <x v="0"/>
    <x v="3"/>
    <s v="Fellowes PB500 Electric Punch Plastic Comb Binding Machine with Manual Bind"/>
    <n v="1525.19"/>
    <n v="6"/>
    <n v="-2287.7800000000002"/>
  </r>
  <r>
    <d v="2017-11-19T00:00:00"/>
    <x v="3"/>
    <x v="10"/>
    <x v="54"/>
    <x v="10"/>
    <x v="0"/>
    <x v="3"/>
    <s v="Lock-Up Easel 'Spel-Binder'"/>
    <n v="59.91"/>
    <n v="7"/>
    <n v="-45.93"/>
  </r>
  <r>
    <d v="2017-11-19T00:00:00"/>
    <x v="3"/>
    <x v="10"/>
    <x v="77"/>
    <x v="6"/>
    <x v="0"/>
    <x v="4"/>
    <s v="Newell 349"/>
    <n v="22.96"/>
    <n v="7"/>
    <n v="6.66"/>
  </r>
  <r>
    <d v="2017-11-19T00:00:00"/>
    <x v="3"/>
    <x v="10"/>
    <x v="64"/>
    <x v="20"/>
    <x v="0"/>
    <x v="3"/>
    <s v="Acco Data Flex Cable Posts For Top &amp; Bottom Load Binders, 6&quot; Capacity"/>
    <n v="58.41"/>
    <n v="7"/>
    <n v="18.25"/>
  </r>
  <r>
    <d v="2017-11-19T00:00:00"/>
    <x v="3"/>
    <x v="10"/>
    <x v="64"/>
    <x v="20"/>
    <x v="1"/>
    <x v="13"/>
    <s v="Hon 61000 Series Interactive Training Tables"/>
    <n v="79.97"/>
    <n v="3"/>
    <n v="-29.32"/>
  </r>
  <r>
    <d v="2017-11-20T00:00:00"/>
    <x v="3"/>
    <x v="10"/>
    <x v="269"/>
    <x v="3"/>
    <x v="1"/>
    <x v="8"/>
    <s v="Coloredge Poster Frame"/>
    <n v="42.6"/>
    <n v="3"/>
    <n v="16.61"/>
  </r>
  <r>
    <d v="2017-11-20T00:00:00"/>
    <x v="3"/>
    <x v="10"/>
    <x v="269"/>
    <x v="3"/>
    <x v="0"/>
    <x v="3"/>
    <s v="GBC Prepunched Paper, 19-Hole, for Binding Systems, 24-lb"/>
    <n v="84.06"/>
    <n v="7"/>
    <n v="27.32"/>
  </r>
  <r>
    <d v="2017-11-20T00:00:00"/>
    <x v="3"/>
    <x v="10"/>
    <x v="54"/>
    <x v="25"/>
    <x v="0"/>
    <x v="4"/>
    <s v="Newell 336"/>
    <n v="23.97"/>
    <n v="7"/>
    <n v="2.7"/>
  </r>
  <r>
    <d v="2017-11-20T00:00:00"/>
    <x v="3"/>
    <x v="10"/>
    <x v="54"/>
    <x v="25"/>
    <x v="0"/>
    <x v="4"/>
    <s v="Staples in misc. colors"/>
    <n v="28.73"/>
    <n v="3"/>
    <n v="1.8"/>
  </r>
  <r>
    <d v="2017-11-20T00:00:00"/>
    <x v="3"/>
    <x v="10"/>
    <x v="542"/>
    <x v="10"/>
    <x v="1"/>
    <x v="8"/>
    <s v="Floodlight Indoor Halogen Bulbs, 1 Bulb per Pack, 60 Watts"/>
    <n v="77.599999999999994"/>
    <n v="5"/>
    <n v="28.13"/>
  </r>
  <r>
    <d v="2017-11-20T00:00:00"/>
    <x v="3"/>
    <x v="10"/>
    <x v="542"/>
    <x v="10"/>
    <x v="1"/>
    <x v="8"/>
    <s v="GE General Purpose, Extra Long Life, Showcase &amp; Floodlight Incandescent Bulbs"/>
    <n v="4.66"/>
    <n v="2"/>
    <n v="1.57"/>
  </r>
  <r>
    <d v="2017-11-20T00:00:00"/>
    <x v="3"/>
    <x v="10"/>
    <x v="75"/>
    <x v="3"/>
    <x v="1"/>
    <x v="5"/>
    <s v="Novimex High-Tech Fabric Mesh Task Chair"/>
    <n v="283.92"/>
    <n v="5"/>
    <n v="-46.14"/>
  </r>
  <r>
    <d v="2017-11-20T00:00:00"/>
    <x v="3"/>
    <x v="10"/>
    <x v="459"/>
    <x v="28"/>
    <x v="0"/>
    <x v="4"/>
    <s v="Sanford Uni-Blazer View Highlighters, Chisel Tip, Yellow"/>
    <s v="22"/>
    <n v="10"/>
    <n v="9.68"/>
  </r>
  <r>
    <d v="2017-11-20T00:00:00"/>
    <x v="3"/>
    <x v="10"/>
    <x v="101"/>
    <x v="20"/>
    <x v="0"/>
    <x v="0"/>
    <s v="Xerox 1968"/>
    <n v="46.76"/>
    <n v="7"/>
    <n v="22.44"/>
  </r>
  <r>
    <d v="2017-11-20T00:00:00"/>
    <x v="3"/>
    <x v="10"/>
    <x v="101"/>
    <x v="20"/>
    <x v="1"/>
    <x v="11"/>
    <s v="Sauder Camden County Collection Libraries, Planked Cherry Finish"/>
    <n v="183.97"/>
    <n v="2"/>
    <n v="-25.3"/>
  </r>
  <r>
    <d v="2017-11-20T00:00:00"/>
    <x v="3"/>
    <x v="10"/>
    <x v="101"/>
    <x v="20"/>
    <x v="2"/>
    <x v="6"/>
    <s v="Samsung Galaxy Mega 6.3"/>
    <n v="1259.97"/>
    <n v="3"/>
    <n v="327.58999999999997"/>
  </r>
  <r>
    <d v="2017-11-20T00:00:00"/>
    <x v="3"/>
    <x v="10"/>
    <x v="101"/>
    <x v="20"/>
    <x v="0"/>
    <x v="4"/>
    <s v="Boston KS Multi-Size Manual Pencil Sharpener"/>
    <n v="68.97"/>
    <n v="3"/>
    <n v="19.309999999999999"/>
  </r>
  <r>
    <d v="2017-11-20T00:00:00"/>
    <x v="3"/>
    <x v="10"/>
    <x v="414"/>
    <x v="15"/>
    <x v="1"/>
    <x v="5"/>
    <s v="Office Star - Mesh Screen back chair with Vinyl seat"/>
    <n v="209.57"/>
    <n v="2"/>
    <n v="-23.58"/>
  </r>
  <r>
    <d v="2017-11-20T00:00:00"/>
    <x v="3"/>
    <x v="10"/>
    <x v="90"/>
    <x v="5"/>
    <x v="1"/>
    <x v="8"/>
    <s v="9-3/4 Diameter Round Wall Clock"/>
    <n v="27.58"/>
    <n v="2"/>
    <n v="11.58"/>
  </r>
  <r>
    <d v="2017-11-20T00:00:00"/>
    <x v="3"/>
    <x v="10"/>
    <x v="121"/>
    <x v="20"/>
    <x v="2"/>
    <x v="9"/>
    <s v="Maxell 4.7GB DVD+R 5/Pack"/>
    <n v="2.97"/>
    <n v="3"/>
    <n v="1.34"/>
  </r>
  <r>
    <d v="2017-11-20T00:00:00"/>
    <x v="3"/>
    <x v="10"/>
    <x v="121"/>
    <x v="20"/>
    <x v="2"/>
    <x v="6"/>
    <s v="Apple iPhone 5S"/>
    <n v="569.99"/>
    <n v="1"/>
    <s v="171"/>
  </r>
  <r>
    <d v="2017-11-20T00:00:00"/>
    <x v="3"/>
    <x v="10"/>
    <x v="121"/>
    <x v="20"/>
    <x v="1"/>
    <x v="8"/>
    <s v="Tensor Brushed Steel Torchiere Floor Lamp"/>
    <n v="50.97"/>
    <n v="3"/>
    <n v="9.17"/>
  </r>
  <r>
    <d v="2017-11-21T00:00:00"/>
    <x v="3"/>
    <x v="10"/>
    <x v="157"/>
    <x v="22"/>
    <x v="1"/>
    <x v="13"/>
    <s v="Safco Drafting Table"/>
    <n v="70.98"/>
    <n v="1"/>
    <n v="20.58"/>
  </r>
  <r>
    <d v="2017-11-21T00:00:00"/>
    <x v="3"/>
    <x v="10"/>
    <x v="72"/>
    <x v="20"/>
    <x v="1"/>
    <x v="8"/>
    <s v="Howard Miller Distant Time Traveler Alarm Clock"/>
    <n v="27.42"/>
    <n v="1"/>
    <n v="11.24"/>
  </r>
  <r>
    <d v="2017-11-21T00:00:00"/>
    <x v="3"/>
    <x v="10"/>
    <x v="429"/>
    <x v="3"/>
    <x v="0"/>
    <x v="2"/>
    <s v="Eldon Portable Mobile Manager"/>
    <n v="56.56"/>
    <n v="2"/>
    <n v="15.27"/>
  </r>
  <r>
    <d v="2017-11-21T00:00:00"/>
    <x v="3"/>
    <x v="10"/>
    <x v="429"/>
    <x v="3"/>
    <x v="0"/>
    <x v="4"/>
    <s v="Newell 344"/>
    <n v="5.56"/>
    <n v="2"/>
    <n v="1.45"/>
  </r>
  <r>
    <d v="2017-11-21T00:00:00"/>
    <x v="3"/>
    <x v="10"/>
    <x v="429"/>
    <x v="3"/>
    <x v="0"/>
    <x v="7"/>
    <s v="Advantus T-Pin Paper Clips"/>
    <n v="9.02"/>
    <n v="2"/>
    <n v="3.52"/>
  </r>
  <r>
    <d v="2017-11-21T00:00:00"/>
    <x v="3"/>
    <x v="10"/>
    <x v="429"/>
    <x v="3"/>
    <x v="0"/>
    <x v="12"/>
    <s v="Acco Six-Outlet Power Strip, 4' Cord Length"/>
    <n v="8.6199999999999992"/>
    <n v="1"/>
    <n v="2.2400000000000002"/>
  </r>
  <r>
    <d v="2017-11-21T00:00:00"/>
    <x v="3"/>
    <x v="10"/>
    <x v="429"/>
    <x v="3"/>
    <x v="2"/>
    <x v="6"/>
    <s v="Mitel MiVoice 5330e IP Phone"/>
    <n v="659.98"/>
    <n v="3"/>
    <n v="49.5"/>
  </r>
  <r>
    <d v="2017-11-21T00:00:00"/>
    <x v="3"/>
    <x v="10"/>
    <x v="204"/>
    <x v="2"/>
    <x v="0"/>
    <x v="0"/>
    <s v="Xerox 1972"/>
    <n v="8.4499999999999993"/>
    <n v="2"/>
    <n v="2.64"/>
  </r>
  <r>
    <d v="2017-11-21T00:00:00"/>
    <x v="3"/>
    <x v="10"/>
    <x v="204"/>
    <x v="2"/>
    <x v="0"/>
    <x v="2"/>
    <s v="Recycled Eldon Regeneration Jumbo File"/>
    <n v="39.299999999999997"/>
    <n v="4"/>
    <n v="3.93"/>
  </r>
  <r>
    <d v="2017-11-21T00:00:00"/>
    <x v="3"/>
    <x v="10"/>
    <x v="225"/>
    <x v="3"/>
    <x v="0"/>
    <x v="4"/>
    <s v="Newell 332"/>
    <n v="11.76"/>
    <n v="4"/>
    <n v="3.18"/>
  </r>
  <r>
    <d v="2017-11-21T00:00:00"/>
    <x v="3"/>
    <x v="10"/>
    <x v="225"/>
    <x v="3"/>
    <x v="0"/>
    <x v="3"/>
    <s v="Canvas Sectional Post Binders"/>
    <n v="40.74"/>
    <n v="2"/>
    <n v="14.77"/>
  </r>
  <r>
    <d v="2017-11-21T00:00:00"/>
    <x v="3"/>
    <x v="10"/>
    <x v="74"/>
    <x v="22"/>
    <x v="0"/>
    <x v="3"/>
    <s v="Vinyl Sectional Post Binders"/>
    <n v="150.80000000000001"/>
    <n v="5"/>
    <n v="56.55"/>
  </r>
  <r>
    <d v="2017-11-21T00:00:00"/>
    <x v="3"/>
    <x v="10"/>
    <x v="74"/>
    <x v="22"/>
    <x v="2"/>
    <x v="15"/>
    <s v="3D Systems Cube Printer, 2nd Generation, White"/>
    <n v="1039.99"/>
    <n v="1"/>
    <s v="104"/>
  </r>
  <r>
    <d v="2017-11-21T00:00:00"/>
    <x v="3"/>
    <x v="10"/>
    <x v="74"/>
    <x v="22"/>
    <x v="0"/>
    <x v="0"/>
    <s v="Xerox 209"/>
    <n v="51.84"/>
    <n v="8"/>
    <n v="24.88"/>
  </r>
  <r>
    <d v="2017-11-21T00:00:00"/>
    <x v="3"/>
    <x v="10"/>
    <x v="742"/>
    <x v="0"/>
    <x v="2"/>
    <x v="6"/>
    <s v="Motorola HK250 Universal Bluetooth Headset"/>
    <n v="55.18"/>
    <n v="3"/>
    <n v="-12.41"/>
  </r>
  <r>
    <d v="2017-11-22T00:00:00"/>
    <x v="3"/>
    <x v="10"/>
    <x v="251"/>
    <x v="0"/>
    <x v="0"/>
    <x v="4"/>
    <s v="Newell 314"/>
    <n v="35.71"/>
    <n v="8"/>
    <n v="2.23"/>
  </r>
  <r>
    <d v="2017-11-23T00:00:00"/>
    <x v="3"/>
    <x v="10"/>
    <x v="744"/>
    <x v="25"/>
    <x v="2"/>
    <x v="9"/>
    <s v="Memorex Mini Travel Drive 8 GB USB 2.0 Flash Drive"/>
    <n v="74.11"/>
    <n v="8"/>
    <n v="17.600000000000001"/>
  </r>
  <r>
    <d v="2017-11-23T00:00:00"/>
    <x v="3"/>
    <x v="10"/>
    <x v="744"/>
    <x v="25"/>
    <x v="2"/>
    <x v="6"/>
    <s v="Speck Products Candyshell Flip Case"/>
    <n v="27.99"/>
    <n v="1"/>
    <n v="2.1"/>
  </r>
  <r>
    <d v="2017-11-23T00:00:00"/>
    <x v="3"/>
    <x v="10"/>
    <x v="744"/>
    <x v="25"/>
    <x v="0"/>
    <x v="4"/>
    <s v="Newell Chalk Holder"/>
    <n v="3.3"/>
    <n v="1"/>
    <n v="1.07"/>
  </r>
  <r>
    <d v="2017-11-23T00:00:00"/>
    <x v="3"/>
    <x v="10"/>
    <x v="362"/>
    <x v="14"/>
    <x v="1"/>
    <x v="8"/>
    <s v="Coloredge Poster Frame"/>
    <n v="28.4"/>
    <n v="2"/>
    <n v="11.08"/>
  </r>
  <r>
    <d v="2017-11-23T00:00:00"/>
    <x v="3"/>
    <x v="10"/>
    <x v="362"/>
    <x v="14"/>
    <x v="0"/>
    <x v="3"/>
    <s v="GBC VeloBinder Manual Binding System"/>
    <n v="287.92"/>
    <n v="8"/>
    <n v="138.19999999999999"/>
  </r>
  <r>
    <d v="2017-11-23T00:00:00"/>
    <x v="3"/>
    <x v="10"/>
    <x v="210"/>
    <x v="2"/>
    <x v="1"/>
    <x v="8"/>
    <s v="OIC Stacking Trays"/>
    <n v="24.05"/>
    <n v="9"/>
    <n v="7.21"/>
  </r>
  <r>
    <d v="2017-11-23T00:00:00"/>
    <x v="3"/>
    <x v="10"/>
    <x v="136"/>
    <x v="2"/>
    <x v="0"/>
    <x v="3"/>
    <s v="GBC Standard Therm-A-Bind Covers"/>
    <n v="7.48"/>
    <n v="1"/>
    <n v="-5.98"/>
  </r>
  <r>
    <d v="2017-11-23T00:00:00"/>
    <x v="3"/>
    <x v="10"/>
    <x v="616"/>
    <x v="1"/>
    <x v="1"/>
    <x v="8"/>
    <s v="Contemporary Wood/Metal Frame"/>
    <n v="6.46"/>
    <n v="1"/>
    <n v="-4.04"/>
  </r>
  <r>
    <d v="2017-11-23T00:00:00"/>
    <x v="3"/>
    <x v="10"/>
    <x v="616"/>
    <x v="1"/>
    <x v="0"/>
    <x v="1"/>
    <s v="Avery File Folder Labels"/>
    <n v="11.52"/>
    <n v="5"/>
    <n v="4.18"/>
  </r>
  <r>
    <d v="2017-11-23T00:00:00"/>
    <x v="3"/>
    <x v="10"/>
    <x v="616"/>
    <x v="1"/>
    <x v="2"/>
    <x v="6"/>
    <s v="Toshiba IPT2010-SD IP Telephone"/>
    <n v="222.38"/>
    <n v="2"/>
    <n v="16.68"/>
  </r>
  <r>
    <d v="2017-11-23T00:00:00"/>
    <x v="3"/>
    <x v="10"/>
    <x v="545"/>
    <x v="0"/>
    <x v="2"/>
    <x v="6"/>
    <s v="Panasonic KX TS208W Corded phone"/>
    <n v="195.96"/>
    <n v="5"/>
    <n v="19.600000000000001"/>
  </r>
  <r>
    <d v="2017-11-23T00:00:00"/>
    <x v="3"/>
    <x v="10"/>
    <x v="284"/>
    <x v="14"/>
    <x v="0"/>
    <x v="14"/>
    <s v="Staple remover"/>
    <n v="4.3600000000000003"/>
    <n v="2"/>
    <n v="0.17"/>
  </r>
  <r>
    <d v="2017-11-23T00:00:00"/>
    <x v="3"/>
    <x v="10"/>
    <x v="10"/>
    <x v="1"/>
    <x v="0"/>
    <x v="0"/>
    <s v="Xerox 1959"/>
    <n v="10.69"/>
    <n v="2"/>
    <n v="3.74"/>
  </r>
  <r>
    <d v="2017-11-23T00:00:00"/>
    <x v="3"/>
    <x v="10"/>
    <x v="359"/>
    <x v="0"/>
    <x v="0"/>
    <x v="0"/>
    <s v="Xerox 22"/>
    <n v="36.29"/>
    <n v="7"/>
    <n v="12.7"/>
  </r>
  <r>
    <d v="2017-11-23T00:00:00"/>
    <x v="3"/>
    <x v="10"/>
    <x v="359"/>
    <x v="0"/>
    <x v="0"/>
    <x v="0"/>
    <s v="Xerox 1942"/>
    <n v="78.3"/>
    <n v="2"/>
    <n v="29.36"/>
  </r>
  <r>
    <d v="2017-11-23T00:00:00"/>
    <x v="3"/>
    <x v="10"/>
    <x v="359"/>
    <x v="0"/>
    <x v="1"/>
    <x v="13"/>
    <s v="Lesro Round Back Collection Coffee Table, End Table"/>
    <n v="127.79"/>
    <n v="1"/>
    <n v="-31.03"/>
  </r>
  <r>
    <d v="2017-11-23T00:00:00"/>
    <x v="3"/>
    <x v="10"/>
    <x v="359"/>
    <x v="0"/>
    <x v="0"/>
    <x v="3"/>
    <s v="Aluminum Screw Posts"/>
    <n v="6.1"/>
    <n v="2"/>
    <n v="-9.16"/>
  </r>
  <r>
    <d v="2017-11-24T00:00:00"/>
    <x v="3"/>
    <x v="10"/>
    <x v="217"/>
    <x v="0"/>
    <x v="0"/>
    <x v="7"/>
    <s v="Advantus T-Pin Paper Clips"/>
    <n v="10.82"/>
    <n v="3"/>
    <n v="2.57"/>
  </r>
  <r>
    <d v="2017-11-24T00:00:00"/>
    <x v="3"/>
    <x v="10"/>
    <x v="477"/>
    <x v="20"/>
    <x v="0"/>
    <x v="0"/>
    <s v="Adams Telephone Message Book W/Dividers/Space For Phone Numbers, 5 1/4&quot;X8 1/2&quot;, 300/Messages"/>
    <n v="5.88"/>
    <n v="1"/>
    <n v="2.88"/>
  </r>
  <r>
    <d v="2017-11-24T00:00:00"/>
    <x v="3"/>
    <x v="10"/>
    <x v="477"/>
    <x v="20"/>
    <x v="1"/>
    <x v="5"/>
    <s v="Global Ergonomic Managers Chair"/>
    <n v="977.29"/>
    <n v="6"/>
    <n v="173.74"/>
  </r>
  <r>
    <d v="2017-11-24T00:00:00"/>
    <x v="3"/>
    <x v="10"/>
    <x v="138"/>
    <x v="9"/>
    <x v="2"/>
    <x v="6"/>
    <s v="Motorla HX550 Universal Bluetooth Headset"/>
    <n v="79.099999999999994"/>
    <n v="2"/>
    <n v="39.549999999999997"/>
  </r>
  <r>
    <d v="2017-11-24T00:00:00"/>
    <x v="3"/>
    <x v="10"/>
    <x v="138"/>
    <x v="9"/>
    <x v="0"/>
    <x v="3"/>
    <s v="Wilson Jones Ledger-Size, Piano-Hinge Binder, 2&quot;, Blue"/>
    <n v="327.84"/>
    <n v="8"/>
    <n v="157.36000000000001"/>
  </r>
  <r>
    <d v="2017-11-24T00:00:00"/>
    <x v="3"/>
    <x v="10"/>
    <x v="365"/>
    <x v="5"/>
    <x v="0"/>
    <x v="3"/>
    <s v="Avery Durable Binders"/>
    <n v="2.88"/>
    <n v="1"/>
    <n v="1.41"/>
  </r>
  <r>
    <d v="2017-11-24T00:00:00"/>
    <x v="3"/>
    <x v="10"/>
    <x v="365"/>
    <x v="5"/>
    <x v="0"/>
    <x v="2"/>
    <s v="Iceberg Mobile Mega Data/Printer Cart"/>
    <n v="1443.96"/>
    <n v="12"/>
    <n v="375.43"/>
  </r>
  <r>
    <d v="2017-11-24T00:00:00"/>
    <x v="3"/>
    <x v="10"/>
    <x v="20"/>
    <x v="12"/>
    <x v="0"/>
    <x v="3"/>
    <s v="GBC Recycled Grain Textured Covers"/>
    <n v="20.72"/>
    <n v="2"/>
    <n v="-15.2"/>
  </r>
  <r>
    <d v="2017-11-24T00:00:00"/>
    <x v="3"/>
    <x v="10"/>
    <x v="20"/>
    <x v="12"/>
    <x v="0"/>
    <x v="2"/>
    <s v="Fellowes Bankers Box Staxonsteel Drawer File/Stacking System"/>
    <n v="415.87"/>
    <n v="8"/>
    <n v="-41.59"/>
  </r>
  <r>
    <d v="2017-11-24T00:00:00"/>
    <x v="3"/>
    <x v="10"/>
    <x v="548"/>
    <x v="25"/>
    <x v="0"/>
    <x v="3"/>
    <s v="Avery Durable Slant Ring Binders"/>
    <n v="19.010000000000002"/>
    <n v="8"/>
    <n v="-12.67"/>
  </r>
  <r>
    <d v="2017-11-24T00:00:00"/>
    <x v="3"/>
    <x v="10"/>
    <x v="75"/>
    <x v="20"/>
    <x v="0"/>
    <x v="4"/>
    <s v="Crayola Anti Dust Chalk, 12/Pack"/>
    <n v="16.38"/>
    <n v="9"/>
    <n v="7.37"/>
  </r>
  <r>
    <d v="2017-11-24T00:00:00"/>
    <x v="3"/>
    <x v="10"/>
    <x v="75"/>
    <x v="20"/>
    <x v="0"/>
    <x v="10"/>
    <s v="Ames Color-File Green Diamond Border X-ray Mailers"/>
    <n v="167.96"/>
    <n v="2"/>
    <n v="78.94"/>
  </r>
  <r>
    <d v="2017-11-24T00:00:00"/>
    <x v="3"/>
    <x v="10"/>
    <x v="75"/>
    <x v="20"/>
    <x v="1"/>
    <x v="11"/>
    <s v="O'Sullivan Plantations 2-Door Library in Landvery Oak"/>
    <n v="321.57"/>
    <n v="2"/>
    <n v="-16.079999999999998"/>
  </r>
  <r>
    <d v="2017-11-24T00:00:00"/>
    <x v="3"/>
    <x v="10"/>
    <x v="75"/>
    <x v="20"/>
    <x v="0"/>
    <x v="0"/>
    <s v="Xerox 214"/>
    <n v="12.96"/>
    <n v="2"/>
    <n v="6.22"/>
  </r>
  <r>
    <d v="2017-11-24T00:00:00"/>
    <x v="3"/>
    <x v="10"/>
    <x v="190"/>
    <x v="3"/>
    <x v="0"/>
    <x v="4"/>
    <s v="BIC Liqua Brite Liner"/>
    <n v="27.76"/>
    <n v="4"/>
    <n v="9.99"/>
  </r>
  <r>
    <d v="2017-11-24T00:00:00"/>
    <x v="3"/>
    <x v="10"/>
    <x v="678"/>
    <x v="2"/>
    <x v="2"/>
    <x v="6"/>
    <s v="Blue Parrot B250XT Professional Grade Wireless Bluetooth Headset with"/>
    <n v="89.99"/>
    <n v="2"/>
    <s v="-15"/>
  </r>
  <r>
    <d v="2017-11-24T00:00:00"/>
    <x v="3"/>
    <x v="10"/>
    <x v="678"/>
    <x v="2"/>
    <x v="0"/>
    <x v="0"/>
    <s v="Xerox 1919"/>
    <n v="229.54"/>
    <n v="7"/>
    <n v="83.21"/>
  </r>
  <r>
    <d v="2017-11-24T00:00:00"/>
    <x v="3"/>
    <x v="10"/>
    <x v="196"/>
    <x v="42"/>
    <x v="0"/>
    <x v="2"/>
    <s v="Fellowes Bases and Tops For Staxonsteel/High-Stak Systems"/>
    <n v="33.29"/>
    <n v="1"/>
    <n v="7.99"/>
  </r>
  <r>
    <d v="2017-11-24T00:00:00"/>
    <x v="3"/>
    <x v="10"/>
    <x v="378"/>
    <x v="3"/>
    <x v="0"/>
    <x v="0"/>
    <s v="Southworth 100% Résumé Paper, 24lb."/>
    <n v="7.78"/>
    <n v="1"/>
    <n v="3.5"/>
  </r>
  <r>
    <d v="2017-11-24T00:00:00"/>
    <x v="3"/>
    <x v="10"/>
    <x v="739"/>
    <x v="0"/>
    <x v="0"/>
    <x v="12"/>
    <s v="Holmes Replacement Filter for HEPA Air Cleaner, Very Large Room, HEPA Filter"/>
    <n v="13.76"/>
    <n v="1"/>
    <n v="-24.77"/>
  </r>
  <r>
    <d v="2017-11-24T00:00:00"/>
    <x v="3"/>
    <x v="10"/>
    <x v="706"/>
    <x v="15"/>
    <x v="0"/>
    <x v="3"/>
    <s v="Mead 1st Gear 2&quot; Zipper Binder, Asst. Colors"/>
    <n v="11.67"/>
    <n v="3"/>
    <n v="-7.78"/>
  </r>
  <r>
    <d v="2017-11-24T00:00:00"/>
    <x v="3"/>
    <x v="10"/>
    <x v="706"/>
    <x v="15"/>
    <x v="0"/>
    <x v="10"/>
    <s v="Peel &amp; Seel Recycled Catalog Envelopes, Brown"/>
    <n v="64.849999999999994"/>
    <n v="7"/>
    <n v="24.32"/>
  </r>
  <r>
    <d v="2017-11-24T00:00:00"/>
    <x v="3"/>
    <x v="10"/>
    <x v="443"/>
    <x v="3"/>
    <x v="1"/>
    <x v="13"/>
    <s v="Hon Practical Foundations 30 x 60 Training Table, Light Gray/Charcoal"/>
    <n v="364.08"/>
    <n v="2"/>
    <n v="9.1"/>
  </r>
  <r>
    <d v="2017-11-24T00:00:00"/>
    <x v="3"/>
    <x v="10"/>
    <x v="443"/>
    <x v="3"/>
    <x v="1"/>
    <x v="13"/>
    <s v="Hon 61000 Series Interactive Training Tables"/>
    <n v="71.09"/>
    <n v="2"/>
    <n v="-1.78"/>
  </r>
  <r>
    <d v="2017-11-24T00:00:00"/>
    <x v="3"/>
    <x v="10"/>
    <x v="154"/>
    <x v="3"/>
    <x v="2"/>
    <x v="9"/>
    <s v="Memorex Mini Travel Drive 16 GB USB 2.0 Flash Drive"/>
    <n v="223.58"/>
    <n v="14"/>
    <n v="87.2"/>
  </r>
  <r>
    <d v="2017-11-25T00:00:00"/>
    <x v="3"/>
    <x v="10"/>
    <x v="381"/>
    <x v="14"/>
    <x v="0"/>
    <x v="2"/>
    <s v="Office Impressions Heavy Duty Welded Shelving &amp; Multimedia Storage Drawers"/>
    <n v="501.81"/>
    <n v="3"/>
    <s v="0"/>
  </r>
  <r>
    <d v="2017-11-25T00:00:00"/>
    <x v="3"/>
    <x v="10"/>
    <x v="32"/>
    <x v="3"/>
    <x v="1"/>
    <x v="11"/>
    <s v="Sauder Forest Hills Library, Woodland Oak Finish"/>
    <n v="359.5"/>
    <n v="3"/>
    <n v="-29.61"/>
  </r>
  <r>
    <d v="2017-11-25T00:00:00"/>
    <x v="3"/>
    <x v="10"/>
    <x v="32"/>
    <x v="3"/>
    <x v="0"/>
    <x v="2"/>
    <s v="Sterilite Officeware Hinged File Box"/>
    <n v="10.48"/>
    <n v="1"/>
    <n v="2.83"/>
  </r>
  <r>
    <d v="2017-11-25T00:00:00"/>
    <x v="3"/>
    <x v="10"/>
    <x v="615"/>
    <x v="3"/>
    <x v="2"/>
    <x v="6"/>
    <s v="PayAnywhere Card Reader"/>
    <n v="39.96"/>
    <n v="5"/>
    <n v="3.5"/>
  </r>
  <r>
    <d v="2017-11-25T00:00:00"/>
    <x v="3"/>
    <x v="10"/>
    <x v="615"/>
    <x v="3"/>
    <x v="0"/>
    <x v="0"/>
    <s v="Adams Telephone Message Book W/Dividers/Space For Phone Numbers, 5 1/4&quot;X8 1/2&quot;, 200/Messages"/>
    <n v="34.08"/>
    <n v="6"/>
    <n v="15.34"/>
  </r>
  <r>
    <d v="2017-11-25T00:00:00"/>
    <x v="3"/>
    <x v="10"/>
    <x v="16"/>
    <x v="4"/>
    <x v="0"/>
    <x v="0"/>
    <s v="Wirebound Message Book, 4 per Page"/>
    <n v="48.87"/>
    <n v="9"/>
    <n v="23.95"/>
  </r>
  <r>
    <d v="2017-11-25T00:00:00"/>
    <x v="3"/>
    <x v="10"/>
    <x v="742"/>
    <x v="16"/>
    <x v="1"/>
    <x v="11"/>
    <s v="O'Sullivan Manor Hill 2-Door Library in Brianna Oak"/>
    <n v="723.92"/>
    <n v="5"/>
    <n v="-81.44"/>
  </r>
  <r>
    <d v="2017-11-25T00:00:00"/>
    <x v="3"/>
    <x v="10"/>
    <x v="501"/>
    <x v="3"/>
    <x v="0"/>
    <x v="4"/>
    <s v="DIXON Oriole Pencils"/>
    <n v="5.16"/>
    <n v="2"/>
    <n v="1.34"/>
  </r>
  <r>
    <d v="2017-11-25T00:00:00"/>
    <x v="3"/>
    <x v="10"/>
    <x v="644"/>
    <x v="0"/>
    <x v="2"/>
    <x v="6"/>
    <s v="Blue Parrot B250XT Professional Grade Wireless Bluetooth Headset with"/>
    <n v="299.95999999999998"/>
    <n v="5"/>
    <n v="37.5"/>
  </r>
  <r>
    <d v="2017-11-25T00:00:00"/>
    <x v="3"/>
    <x v="10"/>
    <x v="644"/>
    <x v="0"/>
    <x v="0"/>
    <x v="12"/>
    <s v="Fellowes Command Center 5-outlet power strip"/>
    <n v="67.84"/>
    <n v="5"/>
    <n v="-179.78"/>
  </r>
  <r>
    <d v="2017-11-25T00:00:00"/>
    <x v="3"/>
    <x v="10"/>
    <x v="644"/>
    <x v="0"/>
    <x v="1"/>
    <x v="5"/>
    <s v="Hon Deluxe Fabric Upholstered Stacking Chairs"/>
    <n v="853.93"/>
    <n v="5"/>
    <n v="-24.4"/>
  </r>
  <r>
    <d v="2017-11-25T00:00:00"/>
    <x v="3"/>
    <x v="10"/>
    <x v="644"/>
    <x v="0"/>
    <x v="0"/>
    <x v="4"/>
    <s v="Avery Hi-Liter Smear-Safe Highlighters"/>
    <n v="18.690000000000001"/>
    <n v="4"/>
    <n v="3.74"/>
  </r>
  <r>
    <d v="2017-11-25T00:00:00"/>
    <x v="3"/>
    <x v="10"/>
    <x v="14"/>
    <x v="5"/>
    <x v="1"/>
    <x v="5"/>
    <s v="Office Star - Professional Matrix Back Chair with 2-to-1 Synchro Tilt and Mesh Fabric Seat"/>
    <n v="701.96"/>
    <n v="2"/>
    <n v="168.47"/>
  </r>
  <r>
    <d v="2017-11-26T00:00:00"/>
    <x v="3"/>
    <x v="10"/>
    <x v="462"/>
    <x v="24"/>
    <x v="1"/>
    <x v="8"/>
    <s v="Executive Impressions Supervisor Wall Clock"/>
    <n v="126.3"/>
    <n v="3"/>
    <n v="40.42"/>
  </r>
  <r>
    <d v="2017-11-26T00:00:00"/>
    <x v="3"/>
    <x v="10"/>
    <x v="462"/>
    <x v="24"/>
    <x v="2"/>
    <x v="9"/>
    <s v="SanDisk Cruzer 32 GB USB Flash Drive"/>
    <n v="38.04"/>
    <n v="2"/>
    <n v="12.17"/>
  </r>
  <r>
    <d v="2017-11-26T00:00:00"/>
    <x v="3"/>
    <x v="10"/>
    <x v="235"/>
    <x v="10"/>
    <x v="2"/>
    <x v="6"/>
    <s v="Motorola L804"/>
    <n v="220.75"/>
    <n v="8"/>
    <n v="-40.47"/>
  </r>
  <r>
    <d v="2017-11-26T00:00:00"/>
    <x v="3"/>
    <x v="10"/>
    <x v="512"/>
    <x v="4"/>
    <x v="0"/>
    <x v="4"/>
    <s v="Newell 347"/>
    <n v="12.84"/>
    <n v="3"/>
    <n v="3.72"/>
  </r>
  <r>
    <d v="2017-11-26T00:00:00"/>
    <x v="3"/>
    <x v="10"/>
    <x v="369"/>
    <x v="10"/>
    <x v="0"/>
    <x v="12"/>
    <s v="Holmes HEPA Air Purifier"/>
    <n v="52.27"/>
    <n v="3"/>
    <n v="9.8000000000000007"/>
  </r>
  <r>
    <d v="2017-11-26T00:00:00"/>
    <x v="3"/>
    <x v="10"/>
    <x v="369"/>
    <x v="10"/>
    <x v="0"/>
    <x v="12"/>
    <s v="Fellowes Superior 10 Outlet Split Surge Protector"/>
    <n v="213.14"/>
    <n v="7"/>
    <n v="23.98"/>
  </r>
  <r>
    <d v="2017-11-26T00:00:00"/>
    <x v="3"/>
    <x v="10"/>
    <x v="606"/>
    <x v="1"/>
    <x v="0"/>
    <x v="3"/>
    <s v="GBC Premium Transparent Covers with Diagonal Lined Pattern"/>
    <n v="33.57"/>
    <n v="8"/>
    <n v="-53.71"/>
  </r>
  <r>
    <d v="2017-11-26T00:00:00"/>
    <x v="3"/>
    <x v="10"/>
    <x v="215"/>
    <x v="20"/>
    <x v="0"/>
    <x v="12"/>
    <s v="Black &amp; Decker Filter for Double Action Dustbuster Cordless Vac BLDV7210"/>
    <n v="58.73"/>
    <n v="7"/>
    <n v="14.68"/>
  </r>
  <r>
    <d v="2017-11-26T00:00:00"/>
    <x v="3"/>
    <x v="10"/>
    <x v="215"/>
    <x v="20"/>
    <x v="0"/>
    <x v="3"/>
    <s v="Binding Machine Supplies"/>
    <n v="93.34"/>
    <n v="4"/>
    <n v="32.67"/>
  </r>
  <r>
    <d v="2017-11-26T00:00:00"/>
    <x v="3"/>
    <x v="10"/>
    <x v="722"/>
    <x v="18"/>
    <x v="1"/>
    <x v="13"/>
    <s v="KI Adjustable-Height Table"/>
    <n v="257.94"/>
    <n v="3"/>
    <n v="67.06"/>
  </r>
  <r>
    <d v="2017-11-26T00:00:00"/>
    <x v="3"/>
    <x v="10"/>
    <x v="722"/>
    <x v="18"/>
    <x v="2"/>
    <x v="6"/>
    <s v="Samsung Galaxy S4 Mini"/>
    <n v="1879.96"/>
    <n v="4"/>
    <n v="545.19000000000005"/>
  </r>
  <r>
    <d v="2017-11-26T00:00:00"/>
    <x v="3"/>
    <x v="10"/>
    <x v="722"/>
    <x v="18"/>
    <x v="1"/>
    <x v="8"/>
    <s v="DAX Wood Document Frame"/>
    <n v="27.46"/>
    <n v="2"/>
    <n v="9.89"/>
  </r>
  <r>
    <d v="2017-11-26T00:00:00"/>
    <x v="3"/>
    <x v="10"/>
    <x v="722"/>
    <x v="18"/>
    <x v="2"/>
    <x v="6"/>
    <s v="Innergie mMini Combo Duo USB Travel Charging Kit"/>
    <n v="89.98"/>
    <n v="2"/>
    <n v="43.19"/>
  </r>
  <r>
    <d v="2017-11-26T00:00:00"/>
    <x v="3"/>
    <x v="10"/>
    <x v="722"/>
    <x v="18"/>
    <x v="1"/>
    <x v="5"/>
    <s v="SAFCO Arco Folding Chair"/>
    <n v="828.6"/>
    <n v="3"/>
    <n v="240.29"/>
  </r>
  <r>
    <d v="2017-11-26T00:00:00"/>
    <x v="3"/>
    <x v="10"/>
    <x v="46"/>
    <x v="20"/>
    <x v="2"/>
    <x v="6"/>
    <s v="Plantronics Calisto P620-M USB Wireless Speakerphone System"/>
    <n v="979.95"/>
    <n v="5"/>
    <n v="264.58999999999997"/>
  </r>
  <r>
    <d v="2017-11-26T00:00:00"/>
    <x v="3"/>
    <x v="10"/>
    <x v="46"/>
    <x v="20"/>
    <x v="1"/>
    <x v="8"/>
    <s v="DataProducts Ampli Magnifier Task Lamp, Black,"/>
    <n v="135.30000000000001"/>
    <n v="5"/>
    <n v="37.880000000000003"/>
  </r>
  <r>
    <d v="2017-11-27T00:00:00"/>
    <x v="3"/>
    <x v="10"/>
    <x v="291"/>
    <x v="21"/>
    <x v="1"/>
    <x v="8"/>
    <s v="Howard Miller 13&quot; Diameter Goldtone Round Wall Clock"/>
    <n v="46.94"/>
    <n v="1"/>
    <n v="19.25"/>
  </r>
  <r>
    <d v="2017-11-27T00:00:00"/>
    <x v="3"/>
    <x v="10"/>
    <x v="291"/>
    <x v="21"/>
    <x v="2"/>
    <x v="9"/>
    <s v="Memorex Mini Travel Drive 16 GB USB 2.0 Flash Drive"/>
    <n v="143.72999999999999"/>
    <n v="9"/>
    <n v="56.05"/>
  </r>
  <r>
    <d v="2017-11-27T00:00:00"/>
    <x v="3"/>
    <x v="10"/>
    <x v="754"/>
    <x v="3"/>
    <x v="0"/>
    <x v="0"/>
    <s v="Tops White Computer Printout Paper"/>
    <n v="244.55"/>
    <n v="5"/>
    <n v="114.94"/>
  </r>
  <r>
    <d v="2017-11-27T00:00:00"/>
    <x v="3"/>
    <x v="10"/>
    <x v="754"/>
    <x v="3"/>
    <x v="2"/>
    <x v="9"/>
    <s v="Enermax Briskie RF Wireless Keyboard and Mouse Combo"/>
    <n v="166.16"/>
    <n v="8"/>
    <n v="59.82"/>
  </r>
  <r>
    <d v="2017-11-27T00:00:00"/>
    <x v="3"/>
    <x v="10"/>
    <x v="440"/>
    <x v="25"/>
    <x v="0"/>
    <x v="4"/>
    <s v="Pencil and Crayon Sharpener"/>
    <n v="8.76"/>
    <n v="5"/>
    <n v="0.77"/>
  </r>
  <r>
    <d v="2017-11-27T00:00:00"/>
    <x v="3"/>
    <x v="10"/>
    <x v="440"/>
    <x v="25"/>
    <x v="0"/>
    <x v="12"/>
    <s v="Belkin 5 Outlet SurgeMaster Power Centers"/>
    <n v="43.58"/>
    <n v="1"/>
    <n v="4.3600000000000003"/>
  </r>
  <r>
    <d v="2017-11-27T00:00:00"/>
    <x v="3"/>
    <x v="10"/>
    <x v="649"/>
    <x v="3"/>
    <x v="0"/>
    <x v="3"/>
    <s v="Premium Transparent Presentation Covers by GBC"/>
    <n v="117.49"/>
    <n v="7"/>
    <n v="41.12"/>
  </r>
  <r>
    <d v="2017-11-27T00:00:00"/>
    <x v="3"/>
    <x v="10"/>
    <x v="649"/>
    <x v="3"/>
    <x v="1"/>
    <x v="8"/>
    <s v="Eldon 200 Class Desk Accessories"/>
    <n v="18.84"/>
    <n v="3"/>
    <n v="6.03"/>
  </r>
  <r>
    <d v="2017-11-27T00:00:00"/>
    <x v="3"/>
    <x v="10"/>
    <x v="712"/>
    <x v="3"/>
    <x v="2"/>
    <x v="6"/>
    <s v="Griffin GC17055 Auxiliary Audio Cable"/>
    <n v="57.57"/>
    <n v="4"/>
    <n v="5.76"/>
  </r>
  <r>
    <d v="2017-11-27T00:00:00"/>
    <x v="3"/>
    <x v="10"/>
    <x v="218"/>
    <x v="20"/>
    <x v="0"/>
    <x v="4"/>
    <s v="American Pencil"/>
    <n v="6.99"/>
    <n v="3"/>
    <n v="2.0299999999999998"/>
  </r>
  <r>
    <d v="2017-11-27T00:00:00"/>
    <x v="3"/>
    <x v="10"/>
    <x v="218"/>
    <x v="20"/>
    <x v="0"/>
    <x v="3"/>
    <s v="Avery Flip-Chart Easel Binder, Black"/>
    <n v="107.42"/>
    <n v="6"/>
    <n v="36.26"/>
  </r>
  <r>
    <d v="2017-11-27T00:00:00"/>
    <x v="3"/>
    <x v="10"/>
    <x v="691"/>
    <x v="18"/>
    <x v="0"/>
    <x v="0"/>
    <s v="Xerox 1909"/>
    <n v="158.28"/>
    <n v="6"/>
    <n v="72.81"/>
  </r>
  <r>
    <d v="2017-11-27T00:00:00"/>
    <x v="3"/>
    <x v="10"/>
    <x v="691"/>
    <x v="18"/>
    <x v="0"/>
    <x v="3"/>
    <s v="GBC DocuBind P100 Manual Binding Machine"/>
    <n v="497.94"/>
    <n v="3"/>
    <n v="224.07"/>
  </r>
  <r>
    <d v="2017-11-28T00:00:00"/>
    <x v="3"/>
    <x v="10"/>
    <x v="237"/>
    <x v="2"/>
    <x v="1"/>
    <x v="8"/>
    <s v="Deflect-o RollaMat Studded, Beveled Mat for Medium Pile Carpeting"/>
    <n v="516.49"/>
    <n v="7"/>
    <n v="-12.91"/>
  </r>
  <r>
    <d v="2017-11-28T00:00:00"/>
    <x v="3"/>
    <x v="10"/>
    <x v="237"/>
    <x v="2"/>
    <x v="1"/>
    <x v="8"/>
    <s v="Luxo Professional Fluorescent Magnifier Lamp with Clamp-Mount Base"/>
    <n v="1007.23"/>
    <n v="6"/>
    <n v="75.540000000000006"/>
  </r>
  <r>
    <d v="2017-11-28T00:00:00"/>
    <x v="3"/>
    <x v="10"/>
    <x v="237"/>
    <x v="2"/>
    <x v="1"/>
    <x v="13"/>
    <s v="Riverside Furniture Oval Coffee Table, Oval End Table, End Table with Drawer"/>
    <n v="2065.3200000000002"/>
    <n v="12"/>
    <n v="-619.6"/>
  </r>
  <r>
    <d v="2017-11-28T00:00:00"/>
    <x v="3"/>
    <x v="10"/>
    <x v="237"/>
    <x v="2"/>
    <x v="0"/>
    <x v="0"/>
    <s v="Xerox 210"/>
    <n v="15.55"/>
    <n v="3"/>
    <n v="5.44"/>
  </r>
  <r>
    <d v="2017-11-28T00:00:00"/>
    <x v="3"/>
    <x v="10"/>
    <x v="237"/>
    <x v="2"/>
    <x v="0"/>
    <x v="0"/>
    <s v="Xerox 4200 Series MultiUse Premium Copy Paper (20Lb. and 84 Bright)"/>
    <n v="25.34"/>
    <n v="6"/>
    <n v="7.92"/>
  </r>
  <r>
    <d v="2017-11-28T00:00:00"/>
    <x v="3"/>
    <x v="10"/>
    <x v="356"/>
    <x v="26"/>
    <x v="0"/>
    <x v="0"/>
    <s v="Eaton Premium Continuous-Feed Paper, 25% Cotton, Letter Size, White, 1000 Shts/Box"/>
    <n v="88.77"/>
    <n v="2"/>
    <n v="31.07"/>
  </r>
  <r>
    <d v="2017-11-28T00:00:00"/>
    <x v="3"/>
    <x v="10"/>
    <x v="486"/>
    <x v="20"/>
    <x v="2"/>
    <x v="6"/>
    <s v="Google Nexus 5"/>
    <n v="1979.89"/>
    <n v="11"/>
    <n v="494.97"/>
  </r>
  <r>
    <d v="2017-11-28T00:00:00"/>
    <x v="3"/>
    <x v="10"/>
    <x v="486"/>
    <x v="20"/>
    <x v="0"/>
    <x v="10"/>
    <s v="Blue String-Tie &amp; Button Interoffice Envelopes, 10 x 13"/>
    <n v="79.959999999999994"/>
    <n v="2"/>
    <n v="35.979999999999997"/>
  </r>
  <r>
    <d v="2017-11-28T00:00:00"/>
    <x v="3"/>
    <x v="10"/>
    <x v="471"/>
    <x v="36"/>
    <x v="0"/>
    <x v="4"/>
    <s v="BIC Brite Liner Grip Highlighters"/>
    <n v="1.64"/>
    <n v="1"/>
    <n v="0.74"/>
  </r>
  <r>
    <d v="2017-11-28T00:00:00"/>
    <x v="3"/>
    <x v="10"/>
    <x v="471"/>
    <x v="36"/>
    <x v="1"/>
    <x v="8"/>
    <s v="Luxo Professional Fluorescent Magnifier Lamp with Clamp-Mount Base"/>
    <n v="1049.2"/>
    <n v="5"/>
    <n v="272.79000000000002"/>
  </r>
  <r>
    <d v="2017-11-28T00:00:00"/>
    <x v="3"/>
    <x v="10"/>
    <x v="471"/>
    <x v="36"/>
    <x v="1"/>
    <x v="8"/>
    <s v="Eldon Image Series Desk Accessories, Burgundy"/>
    <n v="20.9"/>
    <n v="5"/>
    <n v="7.52"/>
  </r>
  <r>
    <d v="2017-11-28T00:00:00"/>
    <x v="3"/>
    <x v="10"/>
    <x v="287"/>
    <x v="3"/>
    <x v="0"/>
    <x v="1"/>
    <s v="Round Specialty Laser Printer Labels"/>
    <n v="62.65"/>
    <n v="5"/>
    <n v="29.45"/>
  </r>
  <r>
    <d v="2017-11-29T00:00:00"/>
    <x v="3"/>
    <x v="10"/>
    <x v="207"/>
    <x v="15"/>
    <x v="1"/>
    <x v="5"/>
    <s v="Hon Deluxe Fabric Upholstered Stacking Chairs, Rounded Back"/>
    <n v="390.37"/>
    <n v="2"/>
    <n v="48.8"/>
  </r>
  <r>
    <d v="2017-11-29T00:00:00"/>
    <x v="3"/>
    <x v="10"/>
    <x v="207"/>
    <x v="15"/>
    <x v="1"/>
    <x v="8"/>
    <s v="Executive Impressions 13&quot; Chairman Wall Clock"/>
    <n v="101.52"/>
    <n v="5"/>
    <n v="19.04"/>
  </r>
  <r>
    <d v="2017-11-30T00:00:00"/>
    <x v="3"/>
    <x v="10"/>
    <x v="187"/>
    <x v="20"/>
    <x v="0"/>
    <x v="3"/>
    <s v="Lock-Up Easel 'Spel-Binder'"/>
    <n v="68.47"/>
    <n v="3"/>
    <n v="23.11"/>
  </r>
  <r>
    <d v="2017-11-30T00:00:00"/>
    <x v="3"/>
    <x v="10"/>
    <x v="187"/>
    <x v="20"/>
    <x v="1"/>
    <x v="5"/>
    <s v="SAFCO Arco Folding Chair"/>
    <n v="1242.9000000000001"/>
    <n v="5"/>
    <n v="262.39"/>
  </r>
  <r>
    <d v="2017-11-30T00:00:00"/>
    <x v="3"/>
    <x v="10"/>
    <x v="72"/>
    <x v="29"/>
    <x v="0"/>
    <x v="2"/>
    <s v="Home/Office Personal File Carts"/>
    <n v="173.8"/>
    <n v="5"/>
    <n v="43.45"/>
  </r>
  <r>
    <d v="2017-11-30T00:00:00"/>
    <x v="3"/>
    <x v="10"/>
    <x v="297"/>
    <x v="7"/>
    <x v="0"/>
    <x v="4"/>
    <s v="BOSTON Ranger #55 Pencil Sharpener, Black"/>
    <n v="155.94"/>
    <n v="6"/>
    <n v="45.22"/>
  </r>
  <r>
    <d v="2017-11-30T00:00:00"/>
    <x v="3"/>
    <x v="10"/>
    <x v="770"/>
    <x v="10"/>
    <x v="0"/>
    <x v="12"/>
    <s v="Kensington 7 Outlet MasterPiece Power Center with Fax/Phone Line Protection"/>
    <n v="663.94"/>
    <n v="4"/>
    <n v="82.99"/>
  </r>
  <r>
    <d v="2017-11-30T00:00:00"/>
    <x v="3"/>
    <x v="10"/>
    <x v="672"/>
    <x v="16"/>
    <x v="2"/>
    <x v="6"/>
    <s v="OtterBox Defender Series Case - Samsung Galaxy S4"/>
    <n v="71.98"/>
    <n v="3"/>
    <s v="9"/>
  </r>
  <r>
    <d v="2017-11-30T00:00:00"/>
    <x v="3"/>
    <x v="10"/>
    <x v="723"/>
    <x v="0"/>
    <x v="0"/>
    <x v="7"/>
    <s v="Binder Clips by OIC"/>
    <n v="2.37"/>
    <n v="2"/>
    <n v="0.83"/>
  </r>
  <r>
    <d v="2017-11-30T00:00:00"/>
    <x v="3"/>
    <x v="10"/>
    <x v="59"/>
    <x v="25"/>
    <x v="2"/>
    <x v="9"/>
    <s v="Logitech Wireless Gaming Headset G930"/>
    <n v="383.98"/>
    <n v="3"/>
    <n v="81.59"/>
  </r>
  <r>
    <d v="2017-11-30T00:00:00"/>
    <x v="3"/>
    <x v="10"/>
    <x v="59"/>
    <x v="25"/>
    <x v="1"/>
    <x v="13"/>
    <s v="Bush Advantage Collection Racetrack Conference Table"/>
    <n v="1781.68"/>
    <n v="7"/>
    <n v="-653.28"/>
  </r>
  <r>
    <d v="2017-11-30T00:00:00"/>
    <x v="3"/>
    <x v="10"/>
    <x v="665"/>
    <x v="20"/>
    <x v="0"/>
    <x v="2"/>
    <s v="Iris 3-Drawer Stacking Bin, Black"/>
    <n v="83.56"/>
    <n v="4"/>
    <n v="1.67"/>
  </r>
  <r>
    <d v="2017-11-30T00:00:00"/>
    <x v="3"/>
    <x v="10"/>
    <x v="665"/>
    <x v="20"/>
    <x v="2"/>
    <x v="6"/>
    <s v="Panasonic Business Telephones KX-T7736"/>
    <n v="546.05999999999995"/>
    <n v="3"/>
    <n v="163.82"/>
  </r>
  <r>
    <d v="2017-11-30T00:00:00"/>
    <x v="3"/>
    <x v="10"/>
    <x v="665"/>
    <x v="20"/>
    <x v="0"/>
    <x v="2"/>
    <s v="Fellowes Officeware Wire Shelving"/>
    <n v="269.49"/>
    <n v="3"/>
    <n v="5.39"/>
  </r>
  <r>
    <d v="2017-11-30T00:00:00"/>
    <x v="3"/>
    <x v="10"/>
    <x v="713"/>
    <x v="3"/>
    <x v="1"/>
    <x v="8"/>
    <s v="Contemporary Borderless Frame"/>
    <n v="25.83"/>
    <n v="3"/>
    <n v="9.56"/>
  </r>
  <r>
    <d v="2017-11-30T00:00:00"/>
    <x v="3"/>
    <x v="10"/>
    <x v="244"/>
    <x v="0"/>
    <x v="2"/>
    <x v="9"/>
    <s v="SanDisk Ultra 64 GB MicroSDHC Class 10 Memory Card"/>
    <n v="95.98"/>
    <n v="3"/>
    <n v="-10.8"/>
  </r>
  <r>
    <d v="2017-11-30T00:00:00"/>
    <x v="3"/>
    <x v="10"/>
    <x v="335"/>
    <x v="2"/>
    <x v="1"/>
    <x v="5"/>
    <s v="Global Commerce Series Low-Back Swivel/Tilt Chairs"/>
    <n v="1079.32"/>
    <n v="6"/>
    <n v="-15.42"/>
  </r>
  <r>
    <d v="2017-12-01T00:00:00"/>
    <x v="3"/>
    <x v="11"/>
    <x v="343"/>
    <x v="14"/>
    <x v="0"/>
    <x v="2"/>
    <s v="Tennsco Lockers, Gray"/>
    <n v="83.92"/>
    <n v="4"/>
    <n v="5.87"/>
  </r>
  <r>
    <d v="2017-12-01T00:00:00"/>
    <x v="3"/>
    <x v="11"/>
    <x v="343"/>
    <x v="14"/>
    <x v="2"/>
    <x v="6"/>
    <s v="Panasonic KX-TG6844B Expandable Digital Cordless Telephone"/>
    <n v="131.97999999999999"/>
    <n v="2"/>
    <n v="35.630000000000003"/>
  </r>
  <r>
    <d v="2017-12-01T00:00:00"/>
    <x v="3"/>
    <x v="11"/>
    <x v="343"/>
    <x v="14"/>
    <x v="0"/>
    <x v="3"/>
    <s v="Avery Durable Slant Ring Binders, No Labels"/>
    <n v="15.92"/>
    <n v="4"/>
    <n v="7.48"/>
  </r>
  <r>
    <d v="2017-12-01T00:00:00"/>
    <x v="3"/>
    <x v="11"/>
    <x v="343"/>
    <x v="14"/>
    <x v="0"/>
    <x v="7"/>
    <s v="Advantus Push Pins, Aluminum Head"/>
    <n v="52.29"/>
    <n v="9"/>
    <n v="16.21"/>
  </r>
  <r>
    <d v="2017-12-01T00:00:00"/>
    <x v="3"/>
    <x v="11"/>
    <x v="343"/>
    <x v="14"/>
    <x v="0"/>
    <x v="2"/>
    <s v="Gould Plastics 18-Pocket Panel Bin, 34w x 5-1/4d x 20-1/2h"/>
    <n v="91.99"/>
    <n v="1"/>
    <n v="3.68"/>
  </r>
  <r>
    <d v="2017-12-01T00:00:00"/>
    <x v="3"/>
    <x v="11"/>
    <x v="583"/>
    <x v="20"/>
    <x v="2"/>
    <x v="9"/>
    <s v="Sabrent 4-Port USB 2.0 Hub"/>
    <n v="20.37"/>
    <n v="3"/>
    <n v="6.93"/>
  </r>
  <r>
    <d v="2017-12-01T00:00:00"/>
    <x v="3"/>
    <x v="11"/>
    <x v="583"/>
    <x v="20"/>
    <x v="0"/>
    <x v="2"/>
    <s v="Safco Industrial Shelving"/>
    <n v="221.55"/>
    <n v="3"/>
    <n v="6.65"/>
  </r>
  <r>
    <d v="2017-12-01T00:00:00"/>
    <x v="3"/>
    <x v="11"/>
    <x v="583"/>
    <x v="20"/>
    <x v="0"/>
    <x v="3"/>
    <s v="Acco 3-Hole Punch"/>
    <n v="17.52"/>
    <n v="5"/>
    <n v="6.13"/>
  </r>
  <r>
    <d v="2017-12-01T00:00:00"/>
    <x v="3"/>
    <x v="11"/>
    <x v="265"/>
    <x v="26"/>
    <x v="2"/>
    <x v="6"/>
    <s v="GE 30524EE4"/>
    <n v="470.38"/>
    <n v="3"/>
    <n v="52.92"/>
  </r>
  <r>
    <d v="2017-12-01T00:00:00"/>
    <x v="3"/>
    <x v="11"/>
    <x v="265"/>
    <x v="26"/>
    <x v="2"/>
    <x v="6"/>
    <s v="AT&amp;T SB67148 SynJ"/>
    <n v="105.58"/>
    <n v="2"/>
    <n v="9.24"/>
  </r>
  <r>
    <d v="2017-12-01T00:00:00"/>
    <x v="3"/>
    <x v="11"/>
    <x v="265"/>
    <x v="26"/>
    <x v="0"/>
    <x v="12"/>
    <s v="Fellowes Basic Home/Office Series Surge Protectors"/>
    <n v="31.15"/>
    <n v="3"/>
    <n v="3.5"/>
  </r>
  <r>
    <d v="2017-12-01T00:00:00"/>
    <x v="3"/>
    <x v="11"/>
    <x v="265"/>
    <x v="26"/>
    <x v="0"/>
    <x v="3"/>
    <s v="Recycled Pressboard Report Cover with Reinforced Top Hinge"/>
    <n v="6.78"/>
    <n v="7"/>
    <n v="-4.75"/>
  </r>
  <r>
    <d v="2017-12-01T00:00:00"/>
    <x v="3"/>
    <x v="11"/>
    <x v="265"/>
    <x v="26"/>
    <x v="2"/>
    <x v="6"/>
    <s v="Jabra BIZ 2300 Duo QD Duo Corded Headset"/>
    <n v="406.37"/>
    <n v="4"/>
    <n v="30.48"/>
  </r>
  <r>
    <d v="2017-12-01T00:00:00"/>
    <x v="3"/>
    <x v="11"/>
    <x v="200"/>
    <x v="2"/>
    <x v="0"/>
    <x v="10"/>
    <s v="Quality Park Security Envelopes"/>
    <n v="104.68"/>
    <n v="5"/>
    <n v="35.33"/>
  </r>
  <r>
    <d v="2017-12-01T00:00:00"/>
    <x v="3"/>
    <x v="11"/>
    <x v="200"/>
    <x v="2"/>
    <x v="2"/>
    <x v="6"/>
    <s v="Belkin SportFit Armband For iPhone 5s/5c, Fuchsia"/>
    <n v="62.96"/>
    <n v="7"/>
    <n v="9.44"/>
  </r>
  <r>
    <d v="2017-12-01T00:00:00"/>
    <x v="3"/>
    <x v="11"/>
    <x v="605"/>
    <x v="0"/>
    <x v="2"/>
    <x v="6"/>
    <s v="Cisco SPA112 2 Port Phone Adapter"/>
    <n v="219.8"/>
    <n v="5"/>
    <n v="24.73"/>
  </r>
  <r>
    <d v="2017-12-01T00:00:00"/>
    <x v="3"/>
    <x v="11"/>
    <x v="605"/>
    <x v="0"/>
    <x v="1"/>
    <x v="5"/>
    <s v="DMI Arturo Collection Mission-style Design Wood Chair"/>
    <n v="317.06"/>
    <n v="3"/>
    <n v="-18.12"/>
  </r>
  <r>
    <d v="2017-12-01T00:00:00"/>
    <x v="3"/>
    <x v="11"/>
    <x v="786"/>
    <x v="3"/>
    <x v="0"/>
    <x v="0"/>
    <s v="Xerox 1905"/>
    <n v="45.36"/>
    <n v="7"/>
    <n v="21.77"/>
  </r>
  <r>
    <d v="2017-12-01T00:00:00"/>
    <x v="3"/>
    <x v="11"/>
    <x v="786"/>
    <x v="3"/>
    <x v="0"/>
    <x v="3"/>
    <s v="Cardinal HOLDit! Binder Insert Strips,Extra Strips"/>
    <n v="10.130000000000001"/>
    <n v="2"/>
    <n v="3.67"/>
  </r>
  <r>
    <d v="2017-12-01T00:00:00"/>
    <x v="3"/>
    <x v="11"/>
    <x v="565"/>
    <x v="2"/>
    <x v="0"/>
    <x v="2"/>
    <s v="Personal File Boxes with Fold-Down Carry Handle"/>
    <n v="37.39"/>
    <n v="3"/>
    <n v="2.34"/>
  </r>
  <r>
    <d v="2017-12-01T00:00:00"/>
    <x v="3"/>
    <x v="11"/>
    <x v="565"/>
    <x v="2"/>
    <x v="1"/>
    <x v="8"/>
    <s v="Ultra Door Kickplate, 8&quot;H x 34&quot;W"/>
    <n v="79.12"/>
    <n v="5"/>
    <n v="13.85"/>
  </r>
  <r>
    <d v="2017-12-01T00:00:00"/>
    <x v="3"/>
    <x v="11"/>
    <x v="525"/>
    <x v="37"/>
    <x v="0"/>
    <x v="0"/>
    <s v="Xerox 214"/>
    <n v="19.440000000000001"/>
    <n v="3"/>
    <n v="9.33"/>
  </r>
  <r>
    <d v="2017-12-01T00:00:00"/>
    <x v="3"/>
    <x v="11"/>
    <x v="525"/>
    <x v="37"/>
    <x v="1"/>
    <x v="5"/>
    <s v="Global Comet Stacking Armless Chair"/>
    <n v="897.15"/>
    <n v="3"/>
    <n v="251.2"/>
  </r>
  <r>
    <d v="2017-12-01T00:00:00"/>
    <x v="3"/>
    <x v="11"/>
    <x v="342"/>
    <x v="10"/>
    <x v="1"/>
    <x v="8"/>
    <s v="Magna Visual Magnetic Picture Hangers"/>
    <n v="7.71"/>
    <n v="2"/>
    <n v="1.74"/>
  </r>
  <r>
    <d v="2017-12-01T00:00:00"/>
    <x v="3"/>
    <x v="11"/>
    <x v="706"/>
    <x v="0"/>
    <x v="0"/>
    <x v="0"/>
    <s v="Xerox 201"/>
    <n v="10.37"/>
    <n v="2"/>
    <n v="3.63"/>
  </r>
  <r>
    <d v="2017-12-01T00:00:00"/>
    <x v="3"/>
    <x v="11"/>
    <x v="703"/>
    <x v="22"/>
    <x v="0"/>
    <x v="0"/>
    <s v="Xerox 1947"/>
    <n v="41.86"/>
    <n v="7"/>
    <n v="18.84"/>
  </r>
  <r>
    <d v="2017-12-01T00:00:00"/>
    <x v="3"/>
    <x v="11"/>
    <x v="703"/>
    <x v="22"/>
    <x v="1"/>
    <x v="11"/>
    <s v="Hon Metal Bookcases, Putty"/>
    <n v="141.96"/>
    <n v="2"/>
    <n v="41.17"/>
  </r>
  <r>
    <d v="2017-12-01T00:00:00"/>
    <x v="3"/>
    <x v="11"/>
    <x v="562"/>
    <x v="22"/>
    <x v="0"/>
    <x v="3"/>
    <s v="Ibico Presentation Index for Binding Systems"/>
    <n v="15.92"/>
    <n v="5"/>
    <n v="5.37"/>
  </r>
  <r>
    <d v="2017-12-01T00:00:00"/>
    <x v="3"/>
    <x v="11"/>
    <x v="562"/>
    <x v="22"/>
    <x v="1"/>
    <x v="8"/>
    <s v="Eldon Wave Desk Accessories"/>
    <n v="70.680000000000007"/>
    <n v="12"/>
    <n v="31.1"/>
  </r>
  <r>
    <d v="2017-12-01T00:00:00"/>
    <x v="3"/>
    <x v="11"/>
    <x v="562"/>
    <x v="22"/>
    <x v="0"/>
    <x v="2"/>
    <s v="Tennsco Stur-D-Stor Boltless Shelving, 5 Shelves, 24&quot; Deep, Sand"/>
    <n v="541.24"/>
    <n v="4"/>
    <n v="5.41"/>
  </r>
  <r>
    <d v="2017-12-01T00:00:00"/>
    <x v="3"/>
    <x v="11"/>
    <x v="770"/>
    <x v="3"/>
    <x v="1"/>
    <x v="8"/>
    <s v="Tenex &quot;The Solids&quot; Textured Chair Mats"/>
    <n v="629.64"/>
    <n v="9"/>
    <n v="107.04"/>
  </r>
  <r>
    <d v="2017-12-01T00:00:00"/>
    <x v="3"/>
    <x v="11"/>
    <x v="573"/>
    <x v="2"/>
    <x v="0"/>
    <x v="1"/>
    <s v="Avery 483"/>
    <n v="15.94"/>
    <n v="4"/>
    <n v="5.18"/>
  </r>
  <r>
    <d v="2017-12-01T00:00:00"/>
    <x v="3"/>
    <x v="11"/>
    <x v="573"/>
    <x v="2"/>
    <x v="0"/>
    <x v="3"/>
    <s v="Acco Pressboard Covers with Storage Hooks, 14 7/8&quot; x 11&quot;, Dark Blue"/>
    <s v="8"/>
    <n v="7"/>
    <n v="-5.6"/>
  </r>
  <r>
    <d v="2017-12-01T00:00:00"/>
    <x v="3"/>
    <x v="11"/>
    <x v="573"/>
    <x v="2"/>
    <x v="1"/>
    <x v="5"/>
    <s v="Global Commerce Series High-Back Swivel/Tilt Chairs"/>
    <n v="398.97"/>
    <n v="2"/>
    <n v="-28.5"/>
  </r>
  <r>
    <d v="2017-12-02T00:00:00"/>
    <x v="3"/>
    <x v="11"/>
    <x v="197"/>
    <x v="3"/>
    <x v="0"/>
    <x v="2"/>
    <s v="Fellowes Mobile File Cart, Black"/>
    <n v="559.62"/>
    <n v="9"/>
    <n v="151.1"/>
  </r>
  <r>
    <d v="2017-12-02T00:00:00"/>
    <x v="3"/>
    <x v="11"/>
    <x v="197"/>
    <x v="3"/>
    <x v="0"/>
    <x v="0"/>
    <s v="Xerox 1940"/>
    <n v="109.92"/>
    <n v="2"/>
    <n v="53.86"/>
  </r>
  <r>
    <d v="2017-12-02T00:00:00"/>
    <x v="3"/>
    <x v="11"/>
    <x v="197"/>
    <x v="3"/>
    <x v="0"/>
    <x v="0"/>
    <s v="Xerox 1962"/>
    <n v="8.56"/>
    <n v="2"/>
    <n v="3.85"/>
  </r>
  <r>
    <d v="2017-12-02T00:00:00"/>
    <x v="3"/>
    <x v="11"/>
    <x v="423"/>
    <x v="6"/>
    <x v="0"/>
    <x v="4"/>
    <s v="Newell 309"/>
    <n v="34.65"/>
    <n v="3"/>
    <n v="10.4"/>
  </r>
  <r>
    <d v="2017-12-02T00:00:00"/>
    <x v="3"/>
    <x v="11"/>
    <x v="55"/>
    <x v="0"/>
    <x v="0"/>
    <x v="12"/>
    <s v="3.6 Cubic Foot Counter Height Office Refrigerator"/>
    <n v="294.62"/>
    <n v="5"/>
    <n v="-766.01"/>
  </r>
  <r>
    <d v="2017-12-02T00:00:00"/>
    <x v="3"/>
    <x v="11"/>
    <x v="55"/>
    <x v="0"/>
    <x v="1"/>
    <x v="8"/>
    <s v="Advantus Panel Wall Acrylic Frame"/>
    <n v="8.75"/>
    <n v="4"/>
    <n v="-3.72"/>
  </r>
  <r>
    <d v="2017-12-02T00:00:00"/>
    <x v="3"/>
    <x v="11"/>
    <x v="521"/>
    <x v="16"/>
    <x v="0"/>
    <x v="4"/>
    <s v="Bulldog Vacuum Base Pencil Sharpener"/>
    <n v="47.96"/>
    <n v="5"/>
    <n v="4.2"/>
  </r>
  <r>
    <d v="2017-12-02T00:00:00"/>
    <x v="3"/>
    <x v="11"/>
    <x v="450"/>
    <x v="3"/>
    <x v="0"/>
    <x v="3"/>
    <s v="3-ring staple pack"/>
    <n v="9.02"/>
    <n v="6"/>
    <n v="3.16"/>
  </r>
  <r>
    <d v="2017-12-02T00:00:00"/>
    <x v="3"/>
    <x v="11"/>
    <x v="450"/>
    <x v="3"/>
    <x v="0"/>
    <x v="3"/>
    <s v="Satellite Sectional Post Binders"/>
    <n v="69.459999999999994"/>
    <n v="2"/>
    <n v="22.57"/>
  </r>
  <r>
    <d v="2017-12-02T00:00:00"/>
    <x v="3"/>
    <x v="11"/>
    <x v="450"/>
    <x v="3"/>
    <x v="0"/>
    <x v="0"/>
    <s v="Wirebound Message Book, 4 per Page"/>
    <n v="10.86"/>
    <n v="2"/>
    <n v="5.32"/>
  </r>
  <r>
    <d v="2017-12-02T00:00:00"/>
    <x v="3"/>
    <x v="11"/>
    <x v="450"/>
    <x v="3"/>
    <x v="0"/>
    <x v="12"/>
    <s v="Fellowes Advanced Computer Series Surge Protectors"/>
    <n v="79.47"/>
    <n v="3"/>
    <n v="22.25"/>
  </r>
  <r>
    <d v="2017-12-02T00:00:00"/>
    <x v="3"/>
    <x v="11"/>
    <x v="450"/>
    <x v="3"/>
    <x v="0"/>
    <x v="4"/>
    <s v="Prang Dustless Chalk Sticks"/>
    <n v="10.08"/>
    <n v="6"/>
    <n v="5.04"/>
  </r>
  <r>
    <d v="2017-12-02T00:00:00"/>
    <x v="3"/>
    <x v="11"/>
    <x v="474"/>
    <x v="16"/>
    <x v="0"/>
    <x v="3"/>
    <s v="Premier Elliptical Ring Binder, Black"/>
    <n v="45.66"/>
    <n v="5"/>
    <n v="-33.479999999999997"/>
  </r>
  <r>
    <d v="2017-12-02T00:00:00"/>
    <x v="3"/>
    <x v="11"/>
    <x v="60"/>
    <x v="2"/>
    <x v="0"/>
    <x v="3"/>
    <s v="GBC DocuBind 300 Electric Binding Machine"/>
    <n v="631.17999999999995"/>
    <n v="4"/>
    <n v="-462.86"/>
  </r>
  <r>
    <d v="2017-12-02T00:00:00"/>
    <x v="3"/>
    <x v="11"/>
    <x v="636"/>
    <x v="40"/>
    <x v="2"/>
    <x v="6"/>
    <s v="ClearOne CHATAttach 160 - speaker phone"/>
    <n v="2479.96"/>
    <n v="4"/>
    <n v="743.99"/>
  </r>
  <r>
    <d v="2017-12-02T00:00:00"/>
    <x v="3"/>
    <x v="11"/>
    <x v="653"/>
    <x v="3"/>
    <x v="2"/>
    <x v="6"/>
    <s v="Anker Astro 15000mAh USB Portable Charger"/>
    <n v="39.99"/>
    <n v="1"/>
    <s v="-8"/>
  </r>
  <r>
    <d v="2017-12-02T00:00:00"/>
    <x v="3"/>
    <x v="11"/>
    <x v="653"/>
    <x v="3"/>
    <x v="1"/>
    <x v="5"/>
    <s v="Office Star - Mid Back Dual function Ergonomic High Back Chair with 2-Way Adjustable Arms"/>
    <n v="1159.06"/>
    <n v="9"/>
    <n v="43.46"/>
  </r>
  <r>
    <d v="2017-12-02T00:00:00"/>
    <x v="3"/>
    <x v="11"/>
    <x v="653"/>
    <x v="3"/>
    <x v="0"/>
    <x v="4"/>
    <s v="Panasonic KP-380BK Classic Electric Pencil Sharpener"/>
    <n v="179.9"/>
    <n v="5"/>
    <n v="44.98"/>
  </r>
  <r>
    <d v="2017-12-02T00:00:00"/>
    <x v="3"/>
    <x v="11"/>
    <x v="297"/>
    <x v="6"/>
    <x v="1"/>
    <x v="5"/>
    <s v="Office Star - Professional Matrix Back Chair with 2-to-1 Synchro Tilt and Mesh Fabric Seat"/>
    <n v="701.96"/>
    <n v="2"/>
    <n v="168.47"/>
  </r>
  <r>
    <d v="2017-12-02T00:00:00"/>
    <x v="3"/>
    <x v="11"/>
    <x v="132"/>
    <x v="0"/>
    <x v="0"/>
    <x v="4"/>
    <s v="Manco Dry-Lighter Erasable Highlighter"/>
    <n v="12.16"/>
    <n v="5"/>
    <n v="2.13"/>
  </r>
  <r>
    <d v="2017-12-02T00:00:00"/>
    <x v="3"/>
    <x v="11"/>
    <x v="497"/>
    <x v="25"/>
    <x v="0"/>
    <x v="4"/>
    <s v="Sanford 52201 APSCO Electric Pencil Sharpener"/>
    <n v="32.78"/>
    <n v="1"/>
    <n v="2.46"/>
  </r>
  <r>
    <d v="2017-12-02T00:00:00"/>
    <x v="3"/>
    <x v="11"/>
    <x v="544"/>
    <x v="26"/>
    <x v="0"/>
    <x v="2"/>
    <s v="Letter Size Cart"/>
    <n v="114.29"/>
    <n v="1"/>
    <n v="12.86"/>
  </r>
  <r>
    <d v="2017-12-02T00:00:00"/>
    <x v="3"/>
    <x v="11"/>
    <x v="544"/>
    <x v="26"/>
    <x v="0"/>
    <x v="3"/>
    <s v="Aluminum Screw Posts"/>
    <n v="36.619999999999997"/>
    <n v="8"/>
    <n v="-24.42"/>
  </r>
  <r>
    <d v="2017-12-02T00:00:00"/>
    <x v="3"/>
    <x v="11"/>
    <x v="544"/>
    <x v="26"/>
    <x v="1"/>
    <x v="11"/>
    <s v="Hon 4-Shelf Metal Bookcases"/>
    <n v="242.35"/>
    <n v="8"/>
    <n v="-363.53"/>
  </r>
  <r>
    <d v="2017-12-02T00:00:00"/>
    <x v="3"/>
    <x v="11"/>
    <x v="544"/>
    <x v="26"/>
    <x v="2"/>
    <x v="6"/>
    <s v="Seidio BD2-HK3IPH5-BK DILEX Case and Holster Combo for Apple iPhone 5/5s - Black"/>
    <n v="49.62"/>
    <n v="2"/>
    <n v="4.96"/>
  </r>
  <r>
    <d v="2017-12-02T00:00:00"/>
    <x v="3"/>
    <x v="11"/>
    <x v="544"/>
    <x v="26"/>
    <x v="1"/>
    <x v="8"/>
    <s v="Tenex 46&quot; x 60&quot; Computer Anti-Static Chairmat, Rectangular Shaped"/>
    <n v="508.7"/>
    <n v="6"/>
    <s v="0"/>
  </r>
  <r>
    <d v="2017-12-02T00:00:00"/>
    <x v="3"/>
    <x v="11"/>
    <x v="544"/>
    <x v="26"/>
    <x v="2"/>
    <x v="6"/>
    <s v="Macally Suction Cup Mount"/>
    <n v="57.36"/>
    <n v="6"/>
    <n v="-14.34"/>
  </r>
  <r>
    <d v="2017-12-02T00:00:00"/>
    <x v="3"/>
    <x v="11"/>
    <x v="544"/>
    <x v="26"/>
    <x v="1"/>
    <x v="5"/>
    <s v="Hon GuestStacker Chair"/>
    <n v="906.68"/>
    <n v="5"/>
    <s v="68"/>
  </r>
  <r>
    <d v="2017-12-02T00:00:00"/>
    <x v="3"/>
    <x v="11"/>
    <x v="743"/>
    <x v="12"/>
    <x v="0"/>
    <x v="3"/>
    <s v="Vinyl Sectional Post Binders"/>
    <n v="67.86"/>
    <n v="6"/>
    <n v="-45.24"/>
  </r>
  <r>
    <d v="2017-12-02T00:00:00"/>
    <x v="3"/>
    <x v="11"/>
    <x v="442"/>
    <x v="10"/>
    <x v="0"/>
    <x v="4"/>
    <s v="Rogers Handheld Barrel Pencil Sharpener"/>
    <n v="19.73"/>
    <n v="9"/>
    <n v="1.73"/>
  </r>
  <r>
    <d v="2017-12-02T00:00:00"/>
    <x v="3"/>
    <x v="11"/>
    <x v="442"/>
    <x v="10"/>
    <x v="2"/>
    <x v="6"/>
    <s v="AT&amp;T CL2909"/>
    <n v="151.19"/>
    <n v="2"/>
    <n v="-25.2"/>
  </r>
  <r>
    <d v="2017-12-02T00:00:00"/>
    <x v="3"/>
    <x v="11"/>
    <x v="111"/>
    <x v="32"/>
    <x v="0"/>
    <x v="12"/>
    <s v="Belkin 8 Outlet Surge Protector"/>
    <n v="286.86"/>
    <n v="7"/>
    <n v="80.319999999999993"/>
  </r>
  <r>
    <d v="2017-12-02T00:00:00"/>
    <x v="3"/>
    <x v="11"/>
    <x v="111"/>
    <x v="32"/>
    <x v="2"/>
    <x v="6"/>
    <s v="GE 30524EE4"/>
    <n v="979.95"/>
    <n v="5"/>
    <n v="284.19"/>
  </r>
  <r>
    <d v="2017-12-02T00:00:00"/>
    <x v="3"/>
    <x v="11"/>
    <x v="111"/>
    <x v="32"/>
    <x v="0"/>
    <x v="14"/>
    <s v="Staple remover"/>
    <n v="4.3600000000000003"/>
    <n v="2"/>
    <n v="0.17"/>
  </r>
  <r>
    <d v="2017-12-03T00:00:00"/>
    <x v="3"/>
    <x v="11"/>
    <x v="787"/>
    <x v="20"/>
    <x v="0"/>
    <x v="3"/>
    <s v="GBC Premium Transparent Covers with Diagonal Lined Pattern"/>
    <n v="83.92"/>
    <n v="5"/>
    <n v="29.37"/>
  </r>
  <r>
    <d v="2017-12-03T00:00:00"/>
    <x v="3"/>
    <x v="11"/>
    <x v="787"/>
    <x v="20"/>
    <x v="0"/>
    <x v="3"/>
    <s v="SpineVue Locking Slant-D Ring Binders by Cardinal"/>
    <n v="14.62"/>
    <n v="2"/>
    <n v="5.12"/>
  </r>
  <r>
    <d v="2017-12-03T00:00:00"/>
    <x v="3"/>
    <x v="11"/>
    <x v="787"/>
    <x v="20"/>
    <x v="2"/>
    <x v="6"/>
    <s v="AT&amp;T 1080 Corded phone"/>
    <n v="136.99"/>
    <n v="1"/>
    <n v="36.99"/>
  </r>
  <r>
    <d v="2017-12-03T00:00:00"/>
    <x v="3"/>
    <x v="11"/>
    <x v="787"/>
    <x v="20"/>
    <x v="0"/>
    <x v="1"/>
    <s v="Avery 520"/>
    <n v="3.15"/>
    <n v="1"/>
    <n v="1.51"/>
  </r>
  <r>
    <d v="2017-12-03T00:00:00"/>
    <x v="3"/>
    <x v="11"/>
    <x v="460"/>
    <x v="3"/>
    <x v="0"/>
    <x v="0"/>
    <s v="Xerox 1888"/>
    <n v="166.44"/>
    <n v="3"/>
    <n v="79.89"/>
  </r>
  <r>
    <d v="2017-12-03T00:00:00"/>
    <x v="3"/>
    <x v="11"/>
    <x v="11"/>
    <x v="16"/>
    <x v="2"/>
    <x v="9"/>
    <s v="Kensington Orbit Wireless Mobile Trackball for PC and Mac"/>
    <n v="47.99"/>
    <n v="1"/>
    <n v="7.2"/>
  </r>
  <r>
    <d v="2017-12-03T00:00:00"/>
    <x v="3"/>
    <x v="11"/>
    <x v="550"/>
    <x v="25"/>
    <x v="0"/>
    <x v="12"/>
    <s v="Belkin F9H710-06 7 Outlet SurgeMaster Surge Protector"/>
    <n v="45.22"/>
    <n v="3"/>
    <n v="4.5199999999999996"/>
  </r>
  <r>
    <d v="2017-12-03T00:00:00"/>
    <x v="3"/>
    <x v="11"/>
    <x v="550"/>
    <x v="25"/>
    <x v="0"/>
    <x v="3"/>
    <s v="GBC Pre-Punched Binding Paper, Plastic, White, 8-1/2&quot; x 11&quot;"/>
    <n v="28.78"/>
    <n v="6"/>
    <n v="-21.11"/>
  </r>
  <r>
    <d v="2017-12-03T00:00:00"/>
    <x v="3"/>
    <x v="11"/>
    <x v="550"/>
    <x v="25"/>
    <x v="0"/>
    <x v="0"/>
    <s v="Rediform Wirebound &quot;Phone Memo&quot; Message Book, 11 x 5-3/4"/>
    <n v="24.45"/>
    <n v="4"/>
    <n v="8.86"/>
  </r>
  <r>
    <d v="2017-12-03T00:00:00"/>
    <x v="3"/>
    <x v="11"/>
    <x v="619"/>
    <x v="22"/>
    <x v="1"/>
    <x v="13"/>
    <s v="Bevis Oval Conference Table, Walnut"/>
    <n v="521.96"/>
    <n v="2"/>
    <n v="88.73"/>
  </r>
  <r>
    <d v="2017-12-03T00:00:00"/>
    <x v="3"/>
    <x v="11"/>
    <x v="20"/>
    <x v="0"/>
    <x v="1"/>
    <x v="8"/>
    <s v="Tensor Brushed Steel Torchiere Floor Lamp"/>
    <n v="13.59"/>
    <n v="2"/>
    <n v="-14.27"/>
  </r>
  <r>
    <d v="2017-12-03T00:00:00"/>
    <x v="3"/>
    <x v="11"/>
    <x v="786"/>
    <x v="0"/>
    <x v="0"/>
    <x v="0"/>
    <s v="Xerox 1998"/>
    <n v="10.37"/>
    <n v="2"/>
    <n v="3.63"/>
  </r>
  <r>
    <d v="2017-12-03T00:00:00"/>
    <x v="3"/>
    <x v="11"/>
    <x v="641"/>
    <x v="26"/>
    <x v="0"/>
    <x v="4"/>
    <s v="Newell 344"/>
    <n v="13.34"/>
    <n v="6"/>
    <s v="1"/>
  </r>
  <r>
    <d v="2017-12-03T00:00:00"/>
    <x v="3"/>
    <x v="11"/>
    <x v="641"/>
    <x v="26"/>
    <x v="2"/>
    <x v="9"/>
    <s v="Memorex Micro Travel Drive 16 GB"/>
    <n v="76.75"/>
    <n v="6"/>
    <n v="10.55"/>
  </r>
  <r>
    <d v="2017-12-03T00:00:00"/>
    <x v="3"/>
    <x v="11"/>
    <x v="641"/>
    <x v="26"/>
    <x v="2"/>
    <x v="9"/>
    <s v="Memorex Micro Travel Drive 16 GB"/>
    <n v="102.34"/>
    <n v="8"/>
    <n v="14.07"/>
  </r>
  <r>
    <d v="2017-12-03T00:00:00"/>
    <x v="3"/>
    <x v="11"/>
    <x v="641"/>
    <x v="26"/>
    <x v="0"/>
    <x v="0"/>
    <s v="Wirebound Four 2-3/4 x 5 Forms per Page, 400 Sets per Book"/>
    <n v="10.32"/>
    <n v="2"/>
    <n v="3.74"/>
  </r>
  <r>
    <d v="2017-12-03T00:00:00"/>
    <x v="3"/>
    <x v="11"/>
    <x v="641"/>
    <x v="26"/>
    <x v="0"/>
    <x v="14"/>
    <s v="Elite 5&quot; Scissors"/>
    <n v="47.32"/>
    <n v="7"/>
    <n v="5.92"/>
  </r>
  <r>
    <d v="2017-12-03T00:00:00"/>
    <x v="3"/>
    <x v="11"/>
    <x v="641"/>
    <x v="26"/>
    <x v="1"/>
    <x v="8"/>
    <s v="Staple-based wall hangings"/>
    <n v="23.38"/>
    <n v="3"/>
    <n v="7.01"/>
  </r>
  <r>
    <d v="2017-12-03T00:00:00"/>
    <x v="3"/>
    <x v="11"/>
    <x v="641"/>
    <x v="26"/>
    <x v="1"/>
    <x v="8"/>
    <s v="Eldon Image Series Desk Accessories, Burgundy"/>
    <n v="16.72"/>
    <n v="5"/>
    <n v="3.34"/>
  </r>
  <r>
    <d v="2017-12-03T00:00:00"/>
    <x v="3"/>
    <x v="11"/>
    <x v="641"/>
    <x v="26"/>
    <x v="1"/>
    <x v="8"/>
    <s v="DAX Two-Tone Silver Metal Document Frame"/>
    <n v="16.190000000000001"/>
    <n v="1"/>
    <n v="4.66"/>
  </r>
  <r>
    <d v="2017-12-04T00:00:00"/>
    <x v="3"/>
    <x v="11"/>
    <x v="773"/>
    <x v="2"/>
    <x v="0"/>
    <x v="3"/>
    <s v="Storex Dura Pro Binders"/>
    <n v="5.35"/>
    <n v="3"/>
    <n v="-4.46"/>
  </r>
  <r>
    <d v="2017-12-04T00:00:00"/>
    <x v="3"/>
    <x v="11"/>
    <x v="762"/>
    <x v="2"/>
    <x v="1"/>
    <x v="5"/>
    <s v="Safco Chair Connectors, 6/Carton"/>
    <n v="188.55"/>
    <n v="7"/>
    <n v="-2.69"/>
  </r>
  <r>
    <d v="2017-12-04T00:00:00"/>
    <x v="3"/>
    <x v="11"/>
    <x v="279"/>
    <x v="2"/>
    <x v="1"/>
    <x v="5"/>
    <s v="Global Chrome Stack Chair"/>
    <n v="239.96"/>
    <n v="10"/>
    <n v="-10.28"/>
  </r>
  <r>
    <d v="2017-12-04T00:00:00"/>
    <x v="3"/>
    <x v="11"/>
    <x v="279"/>
    <x v="2"/>
    <x v="1"/>
    <x v="8"/>
    <s v="Hand-Finished Solid Wood Document Frame"/>
    <n v="54.77"/>
    <n v="2"/>
    <n v="6.85"/>
  </r>
  <r>
    <d v="2017-12-04T00:00:00"/>
    <x v="3"/>
    <x v="11"/>
    <x v="279"/>
    <x v="2"/>
    <x v="0"/>
    <x v="4"/>
    <s v="DIXON Ticonderoga Erasable Checking Pencils"/>
    <n v="13.39"/>
    <n v="3"/>
    <n v="3.18"/>
  </r>
  <r>
    <d v="2017-12-04T00:00:00"/>
    <x v="3"/>
    <x v="11"/>
    <x v="279"/>
    <x v="2"/>
    <x v="0"/>
    <x v="0"/>
    <s v="Xerox 1956"/>
    <n v="23.92"/>
    <n v="5"/>
    <n v="8.67"/>
  </r>
  <r>
    <d v="2017-12-04T00:00:00"/>
    <x v="3"/>
    <x v="11"/>
    <x v="279"/>
    <x v="2"/>
    <x v="2"/>
    <x v="9"/>
    <s v="Logitech G13 Programmable Gameboard with LCD Display"/>
    <n v="255.97"/>
    <n v="4"/>
    <n v="-28.8"/>
  </r>
  <r>
    <d v="2017-12-04T00:00:00"/>
    <x v="3"/>
    <x v="11"/>
    <x v="710"/>
    <x v="1"/>
    <x v="0"/>
    <x v="2"/>
    <s v="Advantus Rolling Drawer Organizers"/>
    <n v="61.57"/>
    <n v="2"/>
    <n v="4.62"/>
  </r>
  <r>
    <d v="2017-12-04T00:00:00"/>
    <x v="3"/>
    <x v="11"/>
    <x v="633"/>
    <x v="28"/>
    <x v="0"/>
    <x v="4"/>
    <s v="Newell 310"/>
    <n v="8.8000000000000007"/>
    <n v="5"/>
    <n v="2.5499999999999998"/>
  </r>
  <r>
    <d v="2017-12-04T00:00:00"/>
    <x v="3"/>
    <x v="11"/>
    <x v="633"/>
    <x v="28"/>
    <x v="2"/>
    <x v="9"/>
    <s v="First Data TMFD35 PIN Pad"/>
    <n v="142.80000000000001"/>
    <n v="1"/>
    <n v="29.99"/>
  </r>
  <r>
    <d v="2017-12-04T00:00:00"/>
    <x v="3"/>
    <x v="11"/>
    <x v="633"/>
    <x v="28"/>
    <x v="2"/>
    <x v="9"/>
    <s v="Logitech G430 Surround Sound Gaming Headset with Dolby 7.1 Technology"/>
    <n v="399.95"/>
    <n v="5"/>
    <n v="143.97999999999999"/>
  </r>
  <r>
    <d v="2017-12-04T00:00:00"/>
    <x v="3"/>
    <x v="11"/>
    <x v="336"/>
    <x v="15"/>
    <x v="2"/>
    <x v="15"/>
    <s v="Okidata C610n Printer"/>
    <s v="649"/>
    <n v="2"/>
    <n v="-272.58"/>
  </r>
  <r>
    <d v="2017-12-04T00:00:00"/>
    <x v="3"/>
    <x v="11"/>
    <x v="374"/>
    <x v="10"/>
    <x v="0"/>
    <x v="0"/>
    <s v="IBM Multi-Purpose Copy Paper, 8 1/2 x 11&quot;, Case"/>
    <n v="74.349999999999994"/>
    <n v="3"/>
    <n v="23.24"/>
  </r>
  <r>
    <d v="2017-12-04T00:00:00"/>
    <x v="3"/>
    <x v="11"/>
    <x v="10"/>
    <x v="3"/>
    <x v="0"/>
    <x v="0"/>
    <s v="Adams Telephone Message Book W/Dividers/Space For Phone Numbers, 5 1/4&quot;X8 1/2&quot;, 300/Messages"/>
    <n v="11.76"/>
    <n v="2"/>
    <n v="5.76"/>
  </r>
  <r>
    <d v="2017-12-04T00:00:00"/>
    <x v="3"/>
    <x v="11"/>
    <x v="712"/>
    <x v="23"/>
    <x v="1"/>
    <x v="8"/>
    <s v="Tensor &quot;Hersey Kiss&quot; Styled Floor Lamp"/>
    <n v="12.99"/>
    <n v="1"/>
    <n v="1.56"/>
  </r>
  <r>
    <d v="2017-12-04T00:00:00"/>
    <x v="3"/>
    <x v="11"/>
    <x v="712"/>
    <x v="23"/>
    <x v="1"/>
    <x v="5"/>
    <s v="Global Value Steno Chair, Gray"/>
    <n v="182.22"/>
    <n v="3"/>
    <n v="45.56"/>
  </r>
  <r>
    <d v="2017-12-04T00:00:00"/>
    <x v="3"/>
    <x v="11"/>
    <x v="712"/>
    <x v="23"/>
    <x v="1"/>
    <x v="5"/>
    <s v="Global Low Back Tilter Chair"/>
    <n v="302.94"/>
    <n v="3"/>
    <n v="18.18"/>
  </r>
  <r>
    <d v="2017-12-04T00:00:00"/>
    <x v="3"/>
    <x v="11"/>
    <x v="124"/>
    <x v="2"/>
    <x v="1"/>
    <x v="8"/>
    <s v="C-Line Cubicle Keepers Polyproplyene Holder With Velcro Backings"/>
    <n v="11.35"/>
    <n v="3"/>
    <n v="2.7"/>
  </r>
  <r>
    <d v="2017-12-05T00:00:00"/>
    <x v="3"/>
    <x v="11"/>
    <x v="751"/>
    <x v="18"/>
    <x v="0"/>
    <x v="12"/>
    <s v="Kensington 6 Outlet Guardian Standard Surge Protector"/>
    <n v="61.44"/>
    <n v="3"/>
    <n v="16.59"/>
  </r>
  <r>
    <d v="2017-12-05T00:00:00"/>
    <x v="3"/>
    <x v="11"/>
    <x v="751"/>
    <x v="18"/>
    <x v="0"/>
    <x v="0"/>
    <s v="Southworth 100% Résumé Paper, 24lb."/>
    <n v="38.9"/>
    <n v="5"/>
    <n v="17.510000000000002"/>
  </r>
  <r>
    <d v="2017-12-05T00:00:00"/>
    <x v="3"/>
    <x v="11"/>
    <x v="751"/>
    <x v="18"/>
    <x v="2"/>
    <x v="9"/>
    <s v="Imation 16GB Mini TravelDrive USB 2.0 Flash Drive"/>
    <n v="99.39"/>
    <n v="3"/>
    <n v="40.75"/>
  </r>
  <r>
    <d v="2017-12-05T00:00:00"/>
    <x v="3"/>
    <x v="11"/>
    <x v="201"/>
    <x v="3"/>
    <x v="0"/>
    <x v="0"/>
    <s v="Xerox 1960"/>
    <n v="92.94"/>
    <n v="3"/>
    <n v="41.82"/>
  </r>
  <r>
    <d v="2017-12-05T00:00:00"/>
    <x v="3"/>
    <x v="11"/>
    <x v="87"/>
    <x v="45"/>
    <x v="2"/>
    <x v="9"/>
    <s v="Logitech ClearChat Comfort/USB Headset H390"/>
    <n v="205.03"/>
    <n v="7"/>
    <n v="67.66"/>
  </r>
  <r>
    <d v="2017-12-05T00:00:00"/>
    <x v="3"/>
    <x v="11"/>
    <x v="436"/>
    <x v="20"/>
    <x v="1"/>
    <x v="8"/>
    <s v="Eldon Expressions Wood and Plastic Desk Accessories, Cherry Wood"/>
    <n v="20.94"/>
    <n v="3"/>
    <n v="6.07"/>
  </r>
  <r>
    <d v="2017-12-05T00:00:00"/>
    <x v="3"/>
    <x v="11"/>
    <x v="436"/>
    <x v="20"/>
    <x v="1"/>
    <x v="8"/>
    <s v="Seth Thomas 14&quot; Putty-Colored Wall Clock"/>
    <n v="58.68"/>
    <n v="2"/>
    <n v="18.190000000000001"/>
  </r>
  <r>
    <d v="2017-12-05T00:00:00"/>
    <x v="3"/>
    <x v="11"/>
    <x v="436"/>
    <x v="20"/>
    <x v="0"/>
    <x v="12"/>
    <s v="Eureka The Boss Cordless Rechargeable Stick Vac"/>
    <n v="254.9"/>
    <n v="5"/>
    <n v="68.819999999999993"/>
  </r>
  <r>
    <d v="2017-12-05T00:00:00"/>
    <x v="3"/>
    <x v="11"/>
    <x v="513"/>
    <x v="22"/>
    <x v="0"/>
    <x v="3"/>
    <s v="GBC Wire Binding Combs"/>
    <n v="24.82"/>
    <n v="3"/>
    <n v="8.3800000000000008"/>
  </r>
  <r>
    <d v="2017-12-05T00:00:00"/>
    <x v="3"/>
    <x v="11"/>
    <x v="513"/>
    <x v="22"/>
    <x v="0"/>
    <x v="3"/>
    <s v="Zipper Ring Binder Pockets"/>
    <n v="14.98"/>
    <n v="6"/>
    <n v="5.43"/>
  </r>
  <r>
    <d v="2017-12-05T00:00:00"/>
    <x v="3"/>
    <x v="11"/>
    <x v="246"/>
    <x v="20"/>
    <x v="1"/>
    <x v="8"/>
    <s v="Magnifier Swing Arm Lamp"/>
    <n v="41.96"/>
    <n v="2"/>
    <n v="10.91"/>
  </r>
  <r>
    <d v="2017-12-05T00:00:00"/>
    <x v="3"/>
    <x v="11"/>
    <x v="246"/>
    <x v="20"/>
    <x v="0"/>
    <x v="1"/>
    <s v="Self-Adhesive Removable Labels"/>
    <n v="9.4499999999999993"/>
    <n v="3"/>
    <n v="4.54"/>
  </r>
  <r>
    <d v="2017-12-05T00:00:00"/>
    <x v="3"/>
    <x v="11"/>
    <x v="715"/>
    <x v="22"/>
    <x v="0"/>
    <x v="3"/>
    <s v="GBC Premium Transparent Covers with Diagonal Lined Pattern"/>
    <n v="83.92"/>
    <n v="5"/>
    <n v="29.37"/>
  </r>
  <r>
    <d v="2017-12-05T00:00:00"/>
    <x v="3"/>
    <x v="11"/>
    <x v="715"/>
    <x v="22"/>
    <x v="1"/>
    <x v="8"/>
    <s v="Eldon Radial Chair Mat for Low to Medium Pile Carpets"/>
    <n v="199.9"/>
    <n v="5"/>
    <n v="39.979999999999997"/>
  </r>
  <r>
    <d v="2017-12-05T00:00:00"/>
    <x v="3"/>
    <x v="11"/>
    <x v="715"/>
    <x v="22"/>
    <x v="2"/>
    <x v="6"/>
    <s v="Cyber Acoustics AC-202b Speech Recognition Stereo Headset"/>
    <n v="31.18"/>
    <n v="3"/>
    <n v="-7.01"/>
  </r>
  <r>
    <d v="2017-12-05T00:00:00"/>
    <x v="3"/>
    <x v="11"/>
    <x v="715"/>
    <x v="22"/>
    <x v="0"/>
    <x v="3"/>
    <s v="GBC VeloBinder Manual Binding System"/>
    <n v="172.75"/>
    <n v="6"/>
    <n v="60.46"/>
  </r>
  <r>
    <d v="2017-12-05T00:00:00"/>
    <x v="3"/>
    <x v="11"/>
    <x v="715"/>
    <x v="22"/>
    <x v="0"/>
    <x v="3"/>
    <s v="Fellowes Black Plastic Comb Bindings"/>
    <n v="9.3000000000000007"/>
    <n v="2"/>
    <n v="3.02"/>
  </r>
  <r>
    <d v="2017-12-05T00:00:00"/>
    <x v="3"/>
    <x v="11"/>
    <x v="540"/>
    <x v="20"/>
    <x v="0"/>
    <x v="0"/>
    <s v="Telephone Message Books with Fax/Mobile Section, 4 1/4&quot; x 6&quot;"/>
    <n v="21.6"/>
    <n v="6"/>
    <n v="9.94"/>
  </r>
  <r>
    <d v="2017-12-05T00:00:00"/>
    <x v="3"/>
    <x v="11"/>
    <x v="540"/>
    <x v="20"/>
    <x v="0"/>
    <x v="1"/>
    <s v="Avery 52"/>
    <n v="11.07"/>
    <n v="3"/>
    <n v="5.2"/>
  </r>
  <r>
    <d v="2017-12-06T00:00:00"/>
    <x v="3"/>
    <x v="11"/>
    <x v="396"/>
    <x v="3"/>
    <x v="0"/>
    <x v="2"/>
    <s v="Staple magnet"/>
    <n v="10.68"/>
    <n v="1"/>
    <n v="2.88"/>
  </r>
  <r>
    <d v="2017-12-07T00:00:00"/>
    <x v="3"/>
    <x v="11"/>
    <x v="558"/>
    <x v="3"/>
    <x v="2"/>
    <x v="6"/>
    <s v="Cisco SPA301"/>
    <n v="374.38"/>
    <n v="3"/>
    <n v="46.8"/>
  </r>
  <r>
    <d v="2017-12-07T00:00:00"/>
    <x v="3"/>
    <x v="11"/>
    <x v="171"/>
    <x v="0"/>
    <x v="0"/>
    <x v="7"/>
    <s v="Binder Clips by OIC"/>
    <n v="3.55"/>
    <n v="3"/>
    <n v="1.24"/>
  </r>
  <r>
    <d v="2017-12-07T00:00:00"/>
    <x v="3"/>
    <x v="11"/>
    <x v="171"/>
    <x v="0"/>
    <x v="0"/>
    <x v="0"/>
    <s v="Xerox 1995"/>
    <n v="15.55"/>
    <n v="3"/>
    <n v="5.44"/>
  </r>
  <r>
    <d v="2017-12-07T00:00:00"/>
    <x v="3"/>
    <x v="11"/>
    <x v="489"/>
    <x v="10"/>
    <x v="2"/>
    <x v="9"/>
    <s v="Logitech G602 Wireless Gaming Mouse"/>
    <n v="127.98"/>
    <n v="2"/>
    <n v="25.6"/>
  </r>
  <r>
    <d v="2017-12-07T00:00:00"/>
    <x v="3"/>
    <x v="11"/>
    <x v="587"/>
    <x v="6"/>
    <x v="1"/>
    <x v="8"/>
    <s v="DAX Wood Document Frame."/>
    <n v="82.38"/>
    <n v="6"/>
    <n v="25.54"/>
  </r>
  <r>
    <d v="2017-12-07T00:00:00"/>
    <x v="3"/>
    <x v="11"/>
    <x v="418"/>
    <x v="1"/>
    <x v="0"/>
    <x v="3"/>
    <s v="Ibico EPK-21 Electric Binding System"/>
    <n v="1889.99"/>
    <n v="5"/>
    <n v="-2929.48"/>
  </r>
  <r>
    <d v="2017-12-07T00:00:00"/>
    <x v="3"/>
    <x v="11"/>
    <x v="248"/>
    <x v="29"/>
    <x v="0"/>
    <x v="12"/>
    <s v="Eureka The Boss Lite 10-Amp Upright Vacuum, Blue"/>
    <n v="320.64"/>
    <n v="4"/>
    <n v="89.78"/>
  </r>
  <r>
    <d v="2017-12-07T00:00:00"/>
    <x v="3"/>
    <x v="11"/>
    <x v="248"/>
    <x v="29"/>
    <x v="2"/>
    <x v="9"/>
    <s v="Memorex Micro Travel Drive 8 GB"/>
    <s v="52"/>
    <n v="4"/>
    <n v="23.4"/>
  </r>
  <r>
    <d v="2017-12-07T00:00:00"/>
    <x v="3"/>
    <x v="11"/>
    <x v="492"/>
    <x v="3"/>
    <x v="0"/>
    <x v="0"/>
    <s v="REDIFORM Incoming/Outgoing Call Register, 11&quot; X 8 1/2&quot;, 100 Messages"/>
    <n v="50.04"/>
    <n v="6"/>
    <n v="25.02"/>
  </r>
  <r>
    <d v="2017-12-08T00:00:00"/>
    <x v="3"/>
    <x v="11"/>
    <x v="348"/>
    <x v="3"/>
    <x v="2"/>
    <x v="9"/>
    <s v="Sony 64GB Class 10 Micro SDHC R40 Memory Card"/>
    <n v="179.95"/>
    <n v="5"/>
    <n v="37.79"/>
  </r>
  <r>
    <d v="2017-12-08T00:00:00"/>
    <x v="3"/>
    <x v="11"/>
    <x v="348"/>
    <x v="3"/>
    <x v="2"/>
    <x v="16"/>
    <s v="Sharp AL-1530CS Digital Copier"/>
    <n v="1199.98"/>
    <n v="3"/>
    <n v="434.99"/>
  </r>
  <r>
    <d v="2017-12-08T00:00:00"/>
    <x v="3"/>
    <x v="11"/>
    <x v="348"/>
    <x v="3"/>
    <x v="0"/>
    <x v="0"/>
    <s v="Wirebound Message Book, 4 per Page"/>
    <n v="27.15"/>
    <n v="5"/>
    <n v="13.3"/>
  </r>
  <r>
    <d v="2017-12-08T00:00:00"/>
    <x v="3"/>
    <x v="11"/>
    <x v="348"/>
    <x v="3"/>
    <x v="1"/>
    <x v="13"/>
    <s v="Bevis Round Conference Table Top, X-Base"/>
    <n v="1004.02"/>
    <n v="7"/>
    <n v="-112.95"/>
  </r>
  <r>
    <d v="2017-12-08T00:00:00"/>
    <x v="3"/>
    <x v="11"/>
    <x v="348"/>
    <x v="3"/>
    <x v="0"/>
    <x v="0"/>
    <s v="Wirebound Service Call Books, 5 1/2&quot; x 4&quot;"/>
    <n v="9.68"/>
    <n v="1"/>
    <n v="4.6500000000000004"/>
  </r>
  <r>
    <d v="2017-12-08T00:00:00"/>
    <x v="3"/>
    <x v="11"/>
    <x v="348"/>
    <x v="3"/>
    <x v="0"/>
    <x v="1"/>
    <s v="Self-Adhesive Removable Labels"/>
    <n v="28.35"/>
    <n v="9"/>
    <n v="13.61"/>
  </r>
  <r>
    <d v="2017-12-08T00:00:00"/>
    <x v="3"/>
    <x v="11"/>
    <x v="348"/>
    <x v="3"/>
    <x v="0"/>
    <x v="0"/>
    <s v="Xerox 1908"/>
    <n v="55.98"/>
    <n v="1"/>
    <n v="27.43"/>
  </r>
  <r>
    <d v="2017-12-08T00:00:00"/>
    <x v="3"/>
    <x v="11"/>
    <x v="348"/>
    <x v="3"/>
    <x v="1"/>
    <x v="11"/>
    <s v="O'Sullivan 4-Shelf Bookcase in Odessa Pine"/>
    <n v="1336.83"/>
    <n v="13"/>
    <n v="31.45"/>
  </r>
  <r>
    <d v="2017-12-08T00:00:00"/>
    <x v="3"/>
    <x v="11"/>
    <x v="348"/>
    <x v="3"/>
    <x v="1"/>
    <x v="5"/>
    <s v="Novimex High-Tech Fabric Mesh Task Chair"/>
    <n v="113.57"/>
    <n v="2"/>
    <n v="-18.45"/>
  </r>
  <r>
    <d v="2017-12-08T00:00:00"/>
    <x v="3"/>
    <x v="11"/>
    <x v="16"/>
    <x v="20"/>
    <x v="1"/>
    <x v="8"/>
    <s v="C-Line Cubicle Keepers Polyproplyene Holder w/Velcro Back, 8-1/2x11, 25/Bx"/>
    <n v="109.48"/>
    <n v="2"/>
    <n v="33.94"/>
  </r>
  <r>
    <d v="2017-12-08T00:00:00"/>
    <x v="3"/>
    <x v="11"/>
    <x v="16"/>
    <x v="20"/>
    <x v="0"/>
    <x v="2"/>
    <s v="Safco Industrial Wire Shelving System"/>
    <n v="272.94"/>
    <n v="3"/>
    <s v="0"/>
  </r>
  <r>
    <d v="2017-12-08T00:00:00"/>
    <x v="3"/>
    <x v="11"/>
    <x v="16"/>
    <x v="20"/>
    <x v="0"/>
    <x v="0"/>
    <s v="Xerox 1996"/>
    <n v="19.440000000000001"/>
    <n v="3"/>
    <n v="9.33"/>
  </r>
  <r>
    <d v="2017-12-08T00:00:00"/>
    <x v="3"/>
    <x v="11"/>
    <x v="16"/>
    <x v="20"/>
    <x v="0"/>
    <x v="2"/>
    <s v="Iris Project Case"/>
    <n v="31.92"/>
    <n v="4"/>
    <n v="8.3000000000000007"/>
  </r>
  <r>
    <d v="2017-12-08T00:00:00"/>
    <x v="3"/>
    <x v="11"/>
    <x v="321"/>
    <x v="3"/>
    <x v="0"/>
    <x v="2"/>
    <s v="Akro-Mils 12-Gallon Tote"/>
    <n v="29.79"/>
    <n v="3"/>
    <n v="8.64"/>
  </r>
  <r>
    <d v="2017-12-08T00:00:00"/>
    <x v="3"/>
    <x v="11"/>
    <x v="321"/>
    <x v="3"/>
    <x v="1"/>
    <x v="8"/>
    <s v="Tenex Traditional Chairmats for Hard Floors, Average Lip, 36&quot; x 48&quot;"/>
    <n v="128.9"/>
    <n v="2"/>
    <n v="15.47"/>
  </r>
  <r>
    <d v="2017-12-08T00:00:00"/>
    <x v="3"/>
    <x v="11"/>
    <x v="321"/>
    <x v="3"/>
    <x v="0"/>
    <x v="0"/>
    <s v="Xerox 1968"/>
    <n v="60.12"/>
    <n v="9"/>
    <n v="28.86"/>
  </r>
  <r>
    <d v="2017-12-08T00:00:00"/>
    <x v="3"/>
    <x v="11"/>
    <x v="464"/>
    <x v="3"/>
    <x v="0"/>
    <x v="12"/>
    <s v="Belkin 8-Outlet Premiere SurgeMaster II Surge Protectors"/>
    <n v="69.48"/>
    <n v="1"/>
    <n v="20.84"/>
  </r>
  <r>
    <d v="2017-12-08T00:00:00"/>
    <x v="3"/>
    <x v="11"/>
    <x v="491"/>
    <x v="3"/>
    <x v="0"/>
    <x v="0"/>
    <s v="Standard Line While You Were Out Hardbound Telephone Message Book"/>
    <n v="87.92"/>
    <n v="4"/>
    <n v="40.44"/>
  </r>
  <r>
    <d v="2017-12-08T00:00:00"/>
    <x v="3"/>
    <x v="11"/>
    <x v="491"/>
    <x v="3"/>
    <x v="0"/>
    <x v="3"/>
    <s v="Performers Binder/Pad Holder, Black"/>
    <n v="22.42"/>
    <n v="1"/>
    <n v="8.41"/>
  </r>
  <r>
    <d v="2017-12-08T00:00:00"/>
    <x v="3"/>
    <x v="11"/>
    <x v="491"/>
    <x v="3"/>
    <x v="0"/>
    <x v="3"/>
    <s v="Vinyl Sectional Post Binders"/>
    <n v="90.48"/>
    <n v="3"/>
    <n v="33.93"/>
  </r>
  <r>
    <d v="2017-12-08T00:00:00"/>
    <x v="3"/>
    <x v="11"/>
    <x v="491"/>
    <x v="3"/>
    <x v="0"/>
    <x v="2"/>
    <s v="SAFCO Mobile Desk Side File, Wire Frame"/>
    <n v="42.76"/>
    <n v="1"/>
    <n v="11.12"/>
  </r>
  <r>
    <d v="2017-12-08T00:00:00"/>
    <x v="3"/>
    <x v="11"/>
    <x v="355"/>
    <x v="21"/>
    <x v="2"/>
    <x v="9"/>
    <s v="Logitech G105 Gaming Keyboard"/>
    <n v="178.11"/>
    <n v="3"/>
    <n v="32.06"/>
  </r>
  <r>
    <d v="2017-12-08T00:00:00"/>
    <x v="3"/>
    <x v="11"/>
    <x v="355"/>
    <x v="21"/>
    <x v="0"/>
    <x v="12"/>
    <s v="Hoover WindTunnel Plus Canister Vacuum"/>
    <n v="1089.75"/>
    <n v="3"/>
    <n v="305.13"/>
  </r>
  <r>
    <d v="2017-12-08T00:00:00"/>
    <x v="3"/>
    <x v="11"/>
    <x v="355"/>
    <x v="21"/>
    <x v="0"/>
    <x v="1"/>
    <s v="Avery 4027 File Folder Labels for Dot Matrix Printers, 5000 Labels per Box, White"/>
    <n v="61.06"/>
    <n v="2"/>
    <n v="28.09"/>
  </r>
  <r>
    <d v="2017-12-08T00:00:00"/>
    <x v="3"/>
    <x v="11"/>
    <x v="355"/>
    <x v="21"/>
    <x v="1"/>
    <x v="11"/>
    <s v="Sauder Camden County Collection Libraries, Planked Cherry Finish"/>
    <n v="459.92"/>
    <n v="4"/>
    <n v="41.39"/>
  </r>
  <r>
    <d v="2017-12-08T00:00:00"/>
    <x v="3"/>
    <x v="11"/>
    <x v="355"/>
    <x v="21"/>
    <x v="0"/>
    <x v="0"/>
    <s v="Adams Phone Message Book, 200 Message Capacity, 8 1/16 x 11"/>
    <n v="27.52"/>
    <n v="4"/>
    <n v="12.66"/>
  </r>
  <r>
    <d v="2017-12-08T00:00:00"/>
    <x v="3"/>
    <x v="11"/>
    <x v="249"/>
    <x v="43"/>
    <x v="0"/>
    <x v="2"/>
    <s v="Recycled Data-Pak for Archival Bound Computer Printouts, 12-1/2 x 12-1/2 x 16"/>
    <n v="592.74"/>
    <n v="6"/>
    <n v="160.04"/>
  </r>
  <r>
    <d v="2017-12-08T00:00:00"/>
    <x v="3"/>
    <x v="11"/>
    <x v="709"/>
    <x v="2"/>
    <x v="1"/>
    <x v="5"/>
    <s v="Global Deluxe Steno Chair"/>
    <n v="215.54"/>
    <n v="4"/>
    <n v="-58.5"/>
  </r>
  <r>
    <d v="2017-12-08T00:00:00"/>
    <x v="3"/>
    <x v="11"/>
    <x v="655"/>
    <x v="2"/>
    <x v="0"/>
    <x v="4"/>
    <s v="BIC Brite Liner Highlighters"/>
    <n v="13.25"/>
    <n v="4"/>
    <n v="3.64"/>
  </r>
  <r>
    <d v="2017-12-08T00:00:00"/>
    <x v="3"/>
    <x v="11"/>
    <x v="655"/>
    <x v="2"/>
    <x v="2"/>
    <x v="6"/>
    <s v="iHome FM Clock Radio with Lightning Dock"/>
    <n v="83.99"/>
    <n v="2"/>
    <s v="-21"/>
  </r>
  <r>
    <d v="2017-12-09T00:00:00"/>
    <x v="3"/>
    <x v="11"/>
    <x v="590"/>
    <x v="0"/>
    <x v="0"/>
    <x v="3"/>
    <s v="Economy Binders"/>
    <n v="1.25"/>
    <n v="3"/>
    <n v="-1.93"/>
  </r>
  <r>
    <d v="2017-12-09T00:00:00"/>
    <x v="3"/>
    <x v="11"/>
    <x v="590"/>
    <x v="0"/>
    <x v="1"/>
    <x v="8"/>
    <s v="6&quot; Cubicle Wall Clock, Black"/>
    <n v="9.7100000000000009"/>
    <n v="3"/>
    <n v="-5.82"/>
  </r>
  <r>
    <d v="2017-12-09T00:00:00"/>
    <x v="3"/>
    <x v="11"/>
    <x v="590"/>
    <x v="0"/>
    <x v="0"/>
    <x v="2"/>
    <s v="SimpliFile Personal File, Black Granite, 15w x 6-15/16d x 11-1/4h"/>
    <n v="27.24"/>
    <n v="3"/>
    <n v="2.72"/>
  </r>
  <r>
    <d v="2017-12-09T00:00:00"/>
    <x v="3"/>
    <x v="11"/>
    <x v="224"/>
    <x v="3"/>
    <x v="2"/>
    <x v="6"/>
    <s v="Nortel Business Series Terminal T7208 Digital phone"/>
    <n v="444.77"/>
    <n v="4"/>
    <n v="44.48"/>
  </r>
  <r>
    <d v="2017-12-09T00:00:00"/>
    <x v="3"/>
    <x v="11"/>
    <x v="305"/>
    <x v="10"/>
    <x v="0"/>
    <x v="2"/>
    <s v="Safco Commercial Shelving"/>
    <n v="37.21"/>
    <n v="1"/>
    <n v="-7.44"/>
  </r>
  <r>
    <d v="2017-12-09T00:00:00"/>
    <x v="3"/>
    <x v="11"/>
    <x v="305"/>
    <x v="10"/>
    <x v="0"/>
    <x v="10"/>
    <s v="Recycled Interoffice Envelopes with String and Button Closure, 10 x 13"/>
    <n v="57.58"/>
    <n v="3"/>
    <n v="21.59"/>
  </r>
  <r>
    <d v="2017-12-09T00:00:00"/>
    <x v="3"/>
    <x v="11"/>
    <x v="105"/>
    <x v="14"/>
    <x v="1"/>
    <x v="5"/>
    <s v="Global Executive Mid-Back Manager's Chair"/>
    <n v="872.94"/>
    <n v="3"/>
    <n v="226.96"/>
  </r>
  <r>
    <d v="2017-12-09T00:00:00"/>
    <x v="3"/>
    <x v="11"/>
    <x v="105"/>
    <x v="14"/>
    <x v="0"/>
    <x v="3"/>
    <s v="Wilson Jones Century Plastic Molded Ring Binders"/>
    <n v="41.54"/>
    <n v="2"/>
    <n v="19.52"/>
  </r>
  <r>
    <d v="2017-12-09T00:00:00"/>
    <x v="3"/>
    <x v="11"/>
    <x v="105"/>
    <x v="14"/>
    <x v="0"/>
    <x v="0"/>
    <s v="Xerox 1946"/>
    <n v="12.96"/>
    <n v="2"/>
    <n v="6.22"/>
  </r>
  <r>
    <d v="2017-12-09T00:00:00"/>
    <x v="3"/>
    <x v="11"/>
    <x v="221"/>
    <x v="18"/>
    <x v="0"/>
    <x v="0"/>
    <s v="Wirebound Message Books, Four 2 3/4 x 5 White Forms per Page"/>
    <n v="33.450000000000003"/>
    <n v="5"/>
    <n v="15.39"/>
  </r>
  <r>
    <d v="2017-12-09T00:00:00"/>
    <x v="3"/>
    <x v="11"/>
    <x v="221"/>
    <x v="18"/>
    <x v="0"/>
    <x v="3"/>
    <s v="Economy Binders"/>
    <n v="10.4"/>
    <n v="5"/>
    <n v="5.0999999999999996"/>
  </r>
  <r>
    <d v="2017-12-09T00:00:00"/>
    <x v="3"/>
    <x v="11"/>
    <x v="666"/>
    <x v="2"/>
    <x v="0"/>
    <x v="4"/>
    <s v="Crayola Colored Pencils"/>
    <n v="2.62"/>
    <n v="1"/>
    <n v="0.43"/>
  </r>
  <r>
    <d v="2017-12-09T00:00:00"/>
    <x v="3"/>
    <x v="11"/>
    <x v="622"/>
    <x v="14"/>
    <x v="2"/>
    <x v="9"/>
    <s v="Maxell Pro 80 Minute CD-R, 10/Pack"/>
    <n v="104.88"/>
    <n v="6"/>
    <n v="41.95"/>
  </r>
  <r>
    <d v="2017-12-09T00:00:00"/>
    <x v="3"/>
    <x v="11"/>
    <x v="622"/>
    <x v="14"/>
    <x v="0"/>
    <x v="4"/>
    <s v="BIC Liqua Brite Liner"/>
    <n v="34.700000000000003"/>
    <n v="5"/>
    <n v="12.49"/>
  </r>
  <r>
    <d v="2017-12-09T00:00:00"/>
    <x v="3"/>
    <x v="11"/>
    <x v="622"/>
    <x v="14"/>
    <x v="0"/>
    <x v="3"/>
    <s v="Ibico Plastic and Wire Spiral Binding Combs"/>
    <n v="33.72"/>
    <n v="4"/>
    <n v="15.51"/>
  </r>
  <r>
    <d v="2017-12-09T00:00:00"/>
    <x v="3"/>
    <x v="11"/>
    <x v="622"/>
    <x v="14"/>
    <x v="0"/>
    <x v="0"/>
    <s v="Easy-staple paper"/>
    <n v="14.94"/>
    <n v="3"/>
    <n v="7.02"/>
  </r>
  <r>
    <d v="2017-12-09T00:00:00"/>
    <x v="3"/>
    <x v="11"/>
    <x v="475"/>
    <x v="1"/>
    <x v="0"/>
    <x v="0"/>
    <s v="Xerox 1921"/>
    <n v="15.98"/>
    <n v="2"/>
    <s v="5"/>
  </r>
  <r>
    <d v="2017-12-09T00:00:00"/>
    <x v="3"/>
    <x v="11"/>
    <x v="538"/>
    <x v="3"/>
    <x v="0"/>
    <x v="4"/>
    <s v="Newell 314"/>
    <n v="11.16"/>
    <n v="2"/>
    <n v="2.79"/>
  </r>
  <r>
    <d v="2017-12-09T00:00:00"/>
    <x v="3"/>
    <x v="11"/>
    <x v="538"/>
    <x v="3"/>
    <x v="1"/>
    <x v="13"/>
    <s v="Bevis 36 x 72 Conference Tables"/>
    <n v="896.33"/>
    <n v="9"/>
    <n v="22.41"/>
  </r>
  <r>
    <d v="2017-12-09T00:00:00"/>
    <x v="3"/>
    <x v="11"/>
    <x v="538"/>
    <x v="3"/>
    <x v="0"/>
    <x v="12"/>
    <s v="Harmony Air Purifier"/>
    <s v="189"/>
    <n v="1"/>
    <n v="68.040000000000006"/>
  </r>
  <r>
    <d v="2017-12-09T00:00:00"/>
    <x v="3"/>
    <x v="11"/>
    <x v="352"/>
    <x v="1"/>
    <x v="0"/>
    <x v="0"/>
    <s v="Xerox 1884"/>
    <n v="143.86000000000001"/>
    <n v="9"/>
    <n v="48.55"/>
  </r>
  <r>
    <d v="2017-12-09T00:00:00"/>
    <x v="3"/>
    <x v="11"/>
    <x v="317"/>
    <x v="12"/>
    <x v="0"/>
    <x v="0"/>
    <s v="Multicolor Computer Printout Paper"/>
    <n v="419.4"/>
    <n v="5"/>
    <n v="146.79"/>
  </r>
  <r>
    <d v="2017-12-09T00:00:00"/>
    <x v="3"/>
    <x v="11"/>
    <x v="317"/>
    <x v="12"/>
    <x v="0"/>
    <x v="3"/>
    <s v="Acco Recycled 2&quot; Capacity Laser Printer Hanging Data Binders"/>
    <n v="13.01"/>
    <n v="3"/>
    <n v="-9.9700000000000006"/>
  </r>
  <r>
    <d v="2017-12-09T00:00:00"/>
    <x v="3"/>
    <x v="11"/>
    <x v="474"/>
    <x v="3"/>
    <x v="1"/>
    <x v="11"/>
    <s v="O'Sullivan 3-Shelf Heavy-Duty Bookcases"/>
    <n v="148.26"/>
    <n v="3"/>
    <n v="15.7"/>
  </r>
  <r>
    <d v="2017-12-09T00:00:00"/>
    <x v="3"/>
    <x v="11"/>
    <x v="154"/>
    <x v="5"/>
    <x v="0"/>
    <x v="3"/>
    <s v="XtraLife ClearVue Slant-D Ring Binder, White, 3&quot;"/>
    <n v="29.36"/>
    <n v="2"/>
    <n v="13.51"/>
  </r>
  <r>
    <d v="2017-12-09T00:00:00"/>
    <x v="3"/>
    <x v="11"/>
    <x v="154"/>
    <x v="5"/>
    <x v="0"/>
    <x v="12"/>
    <s v="Belkin F9M820V08 8 Outlet Surge"/>
    <n v="214.9"/>
    <n v="5"/>
    <n v="62.32"/>
  </r>
  <r>
    <d v="2017-12-09T00:00:00"/>
    <x v="3"/>
    <x v="11"/>
    <x v="154"/>
    <x v="5"/>
    <x v="0"/>
    <x v="3"/>
    <s v="Avery Durable Slant Ring Binders, No Labels"/>
    <n v="15.92"/>
    <n v="4"/>
    <n v="7.48"/>
  </r>
  <r>
    <d v="2017-12-09T00:00:00"/>
    <x v="3"/>
    <x v="11"/>
    <x v="154"/>
    <x v="5"/>
    <x v="2"/>
    <x v="9"/>
    <s v="Logitech ClearChat Comfort/USB Headset H390"/>
    <n v="146.44999999999999"/>
    <n v="5"/>
    <n v="48.33"/>
  </r>
  <r>
    <d v="2017-12-09T00:00:00"/>
    <x v="3"/>
    <x v="11"/>
    <x v="154"/>
    <x v="5"/>
    <x v="0"/>
    <x v="2"/>
    <s v="Eldon Gobal File Keepers"/>
    <n v="15.14"/>
    <n v="1"/>
    <n v="0.61"/>
  </r>
  <r>
    <d v="2017-12-09T00:00:00"/>
    <x v="3"/>
    <x v="11"/>
    <x v="154"/>
    <x v="5"/>
    <x v="0"/>
    <x v="1"/>
    <s v="Avery 492"/>
    <n v="5.76"/>
    <n v="2"/>
    <n v="2.65"/>
  </r>
  <r>
    <d v="2017-12-09T00:00:00"/>
    <x v="3"/>
    <x v="11"/>
    <x v="154"/>
    <x v="5"/>
    <x v="2"/>
    <x v="16"/>
    <s v="Canon Imageclass D680 Copier / Fax"/>
    <n v="1399.98"/>
    <n v="2"/>
    <n v="629.99"/>
  </r>
  <r>
    <d v="2017-12-09T00:00:00"/>
    <x v="3"/>
    <x v="11"/>
    <x v="310"/>
    <x v="2"/>
    <x v="0"/>
    <x v="3"/>
    <s v="Wilson Jones 1&quot; Hanging DublLock Ring Binders"/>
    <n v="11.09"/>
    <n v="7"/>
    <n v="-8.1300000000000008"/>
  </r>
  <r>
    <d v="2017-12-09T00:00:00"/>
    <x v="3"/>
    <x v="11"/>
    <x v="399"/>
    <x v="14"/>
    <x v="0"/>
    <x v="3"/>
    <s v="GBC Imprintable Covers"/>
    <n v="54.9"/>
    <n v="5"/>
    <n v="26.9"/>
  </r>
  <r>
    <d v="2017-12-10T00:00:00"/>
    <x v="3"/>
    <x v="11"/>
    <x v="624"/>
    <x v="3"/>
    <x v="0"/>
    <x v="3"/>
    <s v="Avery Hole Reinforcements"/>
    <n v="19.940000000000001"/>
    <n v="4"/>
    <n v="7.23"/>
  </r>
  <r>
    <d v="2017-12-10T00:00:00"/>
    <x v="3"/>
    <x v="11"/>
    <x v="624"/>
    <x v="3"/>
    <x v="0"/>
    <x v="3"/>
    <s v="Wilson Jones Ledger-Size, Piano-Hinge Binder, 2&quot;, Blue"/>
    <n v="65.569999999999993"/>
    <n v="2"/>
    <n v="22.95"/>
  </r>
  <r>
    <d v="2017-12-10T00:00:00"/>
    <x v="3"/>
    <x v="11"/>
    <x v="454"/>
    <x v="2"/>
    <x v="2"/>
    <x v="9"/>
    <s v="Memorex Froggy Flash Drive 8 GB"/>
    <n v="14.2"/>
    <n v="1"/>
    <n v="3.37"/>
  </r>
  <r>
    <d v="2017-12-10T00:00:00"/>
    <x v="3"/>
    <x v="11"/>
    <x v="471"/>
    <x v="40"/>
    <x v="0"/>
    <x v="3"/>
    <s v="Ibico Covers for Plastic or Wire Binding Elements"/>
    <n v="34.5"/>
    <n v="3"/>
    <n v="15.53"/>
  </r>
  <r>
    <d v="2017-12-10T00:00:00"/>
    <x v="3"/>
    <x v="11"/>
    <x v="283"/>
    <x v="17"/>
    <x v="1"/>
    <x v="13"/>
    <s v="Bretford Just In Time Height-Adjustable Multi-Task Work Tables"/>
    <n v="1669.6"/>
    <n v="4"/>
    <n v="116.87"/>
  </r>
  <r>
    <d v="2017-12-10T00:00:00"/>
    <x v="3"/>
    <x v="11"/>
    <x v="630"/>
    <x v="2"/>
    <x v="0"/>
    <x v="0"/>
    <s v="Xerox 210"/>
    <n v="10.37"/>
    <n v="2"/>
    <n v="3.63"/>
  </r>
  <r>
    <d v="2017-12-10T00:00:00"/>
    <x v="3"/>
    <x v="11"/>
    <x v="630"/>
    <x v="2"/>
    <x v="1"/>
    <x v="8"/>
    <s v="Electrix Halogen Magnifier Lamp"/>
    <n v="310.88"/>
    <n v="2"/>
    <n v="23.32"/>
  </r>
  <r>
    <d v="2017-12-10T00:00:00"/>
    <x v="3"/>
    <x v="11"/>
    <x v="393"/>
    <x v="37"/>
    <x v="0"/>
    <x v="10"/>
    <s v="Convenience Packs of Business Envelopes"/>
    <n v="10.86"/>
    <n v="3"/>
    <n v="5.0999999999999996"/>
  </r>
  <r>
    <d v="2017-12-10T00:00:00"/>
    <x v="3"/>
    <x v="11"/>
    <x v="393"/>
    <x v="37"/>
    <x v="0"/>
    <x v="12"/>
    <s v="Tripp Lite Isotel 6 Outlet Surge Protector with Fax/Modem Protection"/>
    <n v="426.79"/>
    <n v="7"/>
    <n v="123.77"/>
  </r>
  <r>
    <d v="2017-12-10T00:00:00"/>
    <x v="3"/>
    <x v="11"/>
    <x v="542"/>
    <x v="16"/>
    <x v="1"/>
    <x v="8"/>
    <s v="Staple-based wall hangings"/>
    <n v="19.100000000000001"/>
    <n v="3"/>
    <n v="5.73"/>
  </r>
  <r>
    <d v="2017-12-10T00:00:00"/>
    <x v="3"/>
    <x v="11"/>
    <x v="624"/>
    <x v="22"/>
    <x v="2"/>
    <x v="9"/>
    <s v="Logitech Desktop MK120 Mouse and keyboard Combo"/>
    <n v="49.08"/>
    <n v="3"/>
    <n v="4.91"/>
  </r>
  <r>
    <d v="2017-12-10T00:00:00"/>
    <x v="3"/>
    <x v="11"/>
    <x v="624"/>
    <x v="22"/>
    <x v="0"/>
    <x v="2"/>
    <s v="Fellowes Bankers Box Staxonsteel Drawer File/Stacking System"/>
    <n v="324.89999999999998"/>
    <n v="5"/>
    <n v="38.99"/>
  </r>
  <r>
    <d v="2017-12-10T00:00:00"/>
    <x v="3"/>
    <x v="11"/>
    <x v="624"/>
    <x v="22"/>
    <x v="0"/>
    <x v="4"/>
    <s v="Col-Erase Pencils with Erasers"/>
    <n v="18.239999999999998"/>
    <n v="3"/>
    <n v="5.29"/>
  </r>
  <r>
    <d v="2017-12-10T00:00:00"/>
    <x v="3"/>
    <x v="11"/>
    <x v="720"/>
    <x v="29"/>
    <x v="2"/>
    <x v="9"/>
    <s v="Razer Tiamat Over Ear 7.1 Surround Sound PC Gaming Headset"/>
    <n v="599.97"/>
    <n v="3"/>
    <n v="257.99"/>
  </r>
  <r>
    <d v="2017-12-10T00:00:00"/>
    <x v="3"/>
    <x v="11"/>
    <x v="720"/>
    <x v="29"/>
    <x v="2"/>
    <x v="6"/>
    <s v="Cyber Acoustics AC-202b Speech Recognition Stereo Headset"/>
    <n v="38.97"/>
    <n v="3"/>
    <n v="0.78"/>
  </r>
  <r>
    <d v="2017-12-10T00:00:00"/>
    <x v="3"/>
    <x v="11"/>
    <x v="720"/>
    <x v="29"/>
    <x v="0"/>
    <x v="3"/>
    <s v="Avery Metallic Poly Binders"/>
    <n v="45.84"/>
    <n v="8"/>
    <s v="22"/>
  </r>
  <r>
    <d v="2017-12-10T00:00:00"/>
    <x v="3"/>
    <x v="11"/>
    <x v="769"/>
    <x v="3"/>
    <x v="2"/>
    <x v="6"/>
    <s v="Jackery Bar Premium Fast-charging Portable Charger"/>
    <n v="95.84"/>
    <n v="4"/>
    <n v="34.74"/>
  </r>
  <r>
    <d v="2017-12-10T00:00:00"/>
    <x v="3"/>
    <x v="11"/>
    <x v="769"/>
    <x v="3"/>
    <x v="0"/>
    <x v="0"/>
    <s v="Xerox 225"/>
    <n v="12.96"/>
    <n v="2"/>
    <n v="6.22"/>
  </r>
  <r>
    <d v="2017-12-10T00:00:00"/>
    <x v="3"/>
    <x v="11"/>
    <x v="780"/>
    <x v="9"/>
    <x v="1"/>
    <x v="8"/>
    <s v="Eldon Expressions Wood Desk Accessories, Oak"/>
    <n v="14.76"/>
    <n v="2"/>
    <n v="4.28"/>
  </r>
  <r>
    <d v="2017-12-10T00:00:00"/>
    <x v="3"/>
    <x v="11"/>
    <x v="494"/>
    <x v="2"/>
    <x v="0"/>
    <x v="3"/>
    <s v="Heavy-Duty E-Z-D Binders"/>
    <n v="3.27"/>
    <n v="1"/>
    <n v="-2.5099999999999998"/>
  </r>
  <r>
    <d v="2017-12-10T00:00:00"/>
    <x v="3"/>
    <x v="11"/>
    <x v="494"/>
    <x v="2"/>
    <x v="1"/>
    <x v="8"/>
    <s v="Contract Clock, 14&quot;, Brown"/>
    <n v="87.92"/>
    <n v="5"/>
    <n v="15.39"/>
  </r>
  <r>
    <d v="2017-12-11T00:00:00"/>
    <x v="3"/>
    <x v="11"/>
    <x v="30"/>
    <x v="20"/>
    <x v="0"/>
    <x v="3"/>
    <s v="Angle-D Binders with Locking Rings, Label Holders"/>
    <n v="23.36"/>
    <n v="4"/>
    <n v="7.88"/>
  </r>
  <r>
    <d v="2017-12-11T00:00:00"/>
    <x v="3"/>
    <x v="11"/>
    <x v="30"/>
    <x v="20"/>
    <x v="2"/>
    <x v="9"/>
    <s v="Logitech LS21 Speaker System - PC Multimedia - 2.1-CH - Wired"/>
    <n v="39.979999999999997"/>
    <n v="2"/>
    <n v="13.59"/>
  </r>
  <r>
    <d v="2017-12-11T00:00:00"/>
    <x v="3"/>
    <x v="11"/>
    <x v="170"/>
    <x v="2"/>
    <x v="1"/>
    <x v="5"/>
    <s v="Leather Task Chair, Black"/>
    <n v="63.69"/>
    <n v="1"/>
    <n v="-9.1"/>
  </r>
  <r>
    <d v="2017-12-11T00:00:00"/>
    <x v="3"/>
    <x v="11"/>
    <x v="776"/>
    <x v="1"/>
    <x v="0"/>
    <x v="0"/>
    <s v="Xerox 21"/>
    <n v="10.37"/>
    <n v="2"/>
    <n v="3.63"/>
  </r>
  <r>
    <d v="2017-12-11T00:00:00"/>
    <x v="3"/>
    <x v="11"/>
    <x v="776"/>
    <x v="1"/>
    <x v="1"/>
    <x v="8"/>
    <s v="Electrix Halogen Magnifier Lamp"/>
    <n v="77.72"/>
    <n v="1"/>
    <n v="-66.06"/>
  </r>
  <r>
    <d v="2017-12-11T00:00:00"/>
    <x v="3"/>
    <x v="11"/>
    <x v="776"/>
    <x v="1"/>
    <x v="1"/>
    <x v="5"/>
    <s v="GuestStacker Chair with Chrome Finish Legs"/>
    <n v="520.46"/>
    <n v="2"/>
    <n v="-14.87"/>
  </r>
  <r>
    <d v="2017-12-11T00:00:00"/>
    <x v="3"/>
    <x v="11"/>
    <x v="549"/>
    <x v="32"/>
    <x v="2"/>
    <x v="6"/>
    <s v="Plantronics MX500i Earset"/>
    <n v="128.85"/>
    <n v="3"/>
    <n v="3.87"/>
  </r>
  <r>
    <d v="2017-12-11T00:00:00"/>
    <x v="3"/>
    <x v="11"/>
    <x v="756"/>
    <x v="1"/>
    <x v="2"/>
    <x v="9"/>
    <s v="Enermax Briskie RF Wireless Keyboard and Mouse Combo"/>
    <n v="116.31"/>
    <n v="7"/>
    <n v="23.26"/>
  </r>
  <r>
    <d v="2017-12-11T00:00:00"/>
    <x v="3"/>
    <x v="11"/>
    <x v="158"/>
    <x v="20"/>
    <x v="0"/>
    <x v="3"/>
    <s v="Clear Mylar Reinforcing Strips"/>
    <n v="14.95"/>
    <n v="1"/>
    <n v="5.05"/>
  </r>
  <r>
    <d v="2017-12-11T00:00:00"/>
    <x v="3"/>
    <x v="11"/>
    <x v="158"/>
    <x v="20"/>
    <x v="0"/>
    <x v="0"/>
    <s v="Xerox 1895"/>
    <n v="17.940000000000001"/>
    <n v="3"/>
    <n v="8.07"/>
  </r>
  <r>
    <d v="2017-12-11T00:00:00"/>
    <x v="3"/>
    <x v="11"/>
    <x v="158"/>
    <x v="20"/>
    <x v="2"/>
    <x v="6"/>
    <s v="Dexim XPower Skin Super-Thin Power Case for iPhone 5 - Black"/>
    <n v="116.98"/>
    <n v="2"/>
    <n v="29.25"/>
  </r>
  <r>
    <d v="2017-12-11T00:00:00"/>
    <x v="3"/>
    <x v="11"/>
    <x v="380"/>
    <x v="0"/>
    <x v="0"/>
    <x v="12"/>
    <s v="Hoover Commercial Lightweight Upright Vacuum"/>
    <n v="1.39"/>
    <n v="2"/>
    <n v="-3.76"/>
  </r>
  <r>
    <d v="2017-12-11T00:00:00"/>
    <x v="3"/>
    <x v="11"/>
    <x v="762"/>
    <x v="16"/>
    <x v="1"/>
    <x v="13"/>
    <s v="BoxOffice By Design Rectangular and Half-Moon Meeting Room Tables"/>
    <n v="721.88"/>
    <n v="6"/>
    <s v="-420"/>
  </r>
  <r>
    <d v="2017-12-11T00:00:00"/>
    <x v="3"/>
    <x v="11"/>
    <x v="762"/>
    <x v="16"/>
    <x v="2"/>
    <x v="6"/>
    <s v="Motorola HK250 Universal Bluetooth Headset"/>
    <n v="73.569999999999993"/>
    <n v="4"/>
    <n v="-16.55"/>
  </r>
  <r>
    <d v="2017-12-11T00:00:00"/>
    <x v="3"/>
    <x v="11"/>
    <x v="762"/>
    <x v="16"/>
    <x v="0"/>
    <x v="4"/>
    <s v="Stanley Bostitch Contemporary Electric Pencil Sharpeners"/>
    <n v="13.58"/>
    <n v="1"/>
    <n v="1.36"/>
  </r>
  <r>
    <d v="2017-12-11T00:00:00"/>
    <x v="3"/>
    <x v="11"/>
    <x v="762"/>
    <x v="16"/>
    <x v="1"/>
    <x v="5"/>
    <s v="Global Geo Office Task Chair, Gray"/>
    <n v="64.78"/>
    <n v="1"/>
    <n v="-12.15"/>
  </r>
  <r>
    <d v="2017-12-11T00:00:00"/>
    <x v="3"/>
    <x v="11"/>
    <x v="761"/>
    <x v="30"/>
    <x v="0"/>
    <x v="10"/>
    <s v="Pastel Pink Envelopes"/>
    <n v="7.28"/>
    <n v="1"/>
    <n v="3.49"/>
  </r>
  <r>
    <d v="2017-12-11T00:00:00"/>
    <x v="3"/>
    <x v="11"/>
    <x v="761"/>
    <x v="30"/>
    <x v="0"/>
    <x v="3"/>
    <s v="Wilson Jones Easy Flow II Sheet Lifters"/>
    <n v="5.4"/>
    <n v="3"/>
    <n v="2.59"/>
  </r>
  <r>
    <d v="2017-12-11T00:00:00"/>
    <x v="3"/>
    <x v="11"/>
    <x v="555"/>
    <x v="23"/>
    <x v="0"/>
    <x v="7"/>
    <s v="Stockwell Push Pins"/>
    <n v="6.54"/>
    <n v="3"/>
    <n v="2.16"/>
  </r>
  <r>
    <d v="2017-12-11T00:00:00"/>
    <x v="3"/>
    <x v="11"/>
    <x v="77"/>
    <x v="23"/>
    <x v="0"/>
    <x v="3"/>
    <s v="Fellowes Twister Kit, Gray/Clear, 3/pkg"/>
    <n v="40.200000000000003"/>
    <n v="5"/>
    <n v="18.09"/>
  </r>
  <r>
    <d v="2017-12-11T00:00:00"/>
    <x v="3"/>
    <x v="11"/>
    <x v="77"/>
    <x v="23"/>
    <x v="0"/>
    <x v="3"/>
    <s v="Ibico Ibimaster 300 Manual Binding System"/>
    <n v="735.98"/>
    <n v="2"/>
    <n v="331.19"/>
  </r>
  <r>
    <d v="2017-12-11T00:00:00"/>
    <x v="3"/>
    <x v="11"/>
    <x v="77"/>
    <x v="23"/>
    <x v="0"/>
    <x v="12"/>
    <s v="Bravo II Megaboss 12-Amp Hard Body Upright, Replacement Belts, 2 Belts per Pack"/>
    <n v="22.75"/>
    <n v="7"/>
    <n v="6.6"/>
  </r>
  <r>
    <d v="2017-12-13T00:00:00"/>
    <x v="3"/>
    <x v="11"/>
    <x v="363"/>
    <x v="22"/>
    <x v="0"/>
    <x v="2"/>
    <s v="Sterilite Officeware Hinged File Box"/>
    <n v="31.44"/>
    <n v="3"/>
    <n v="8.49"/>
  </r>
  <r>
    <d v="2017-12-13T00:00:00"/>
    <x v="3"/>
    <x v="11"/>
    <x v="244"/>
    <x v="20"/>
    <x v="1"/>
    <x v="11"/>
    <s v="Bush Andora Bookcase, Maple/Graphite Gray Finish"/>
    <n v="287.98"/>
    <n v="3"/>
    <n v="7.2"/>
  </r>
  <r>
    <d v="2017-12-13T00:00:00"/>
    <x v="3"/>
    <x v="11"/>
    <x v="287"/>
    <x v="3"/>
    <x v="0"/>
    <x v="1"/>
    <s v="Avery 49"/>
    <n v="8.64"/>
    <n v="3"/>
    <n v="4.2300000000000004"/>
  </r>
  <r>
    <d v="2017-12-13T00:00:00"/>
    <x v="3"/>
    <x v="11"/>
    <x v="287"/>
    <x v="3"/>
    <x v="0"/>
    <x v="0"/>
    <s v="Xerox 1996"/>
    <n v="38.880000000000003"/>
    <n v="6"/>
    <n v="18.66"/>
  </r>
  <r>
    <d v="2017-12-13T00:00:00"/>
    <x v="3"/>
    <x v="11"/>
    <x v="287"/>
    <x v="3"/>
    <x v="1"/>
    <x v="8"/>
    <s v="Eldon Executive Woodline II Desk Accessories, Mahogany"/>
    <n v="201.04"/>
    <n v="8"/>
    <n v="54.28"/>
  </r>
  <r>
    <d v="2017-12-13T00:00:00"/>
    <x v="3"/>
    <x v="11"/>
    <x v="287"/>
    <x v="3"/>
    <x v="0"/>
    <x v="0"/>
    <s v="Xerox 1975"/>
    <n v="12.96"/>
    <n v="2"/>
    <n v="6.35"/>
  </r>
  <r>
    <d v="2017-12-14T00:00:00"/>
    <x v="3"/>
    <x v="11"/>
    <x v="109"/>
    <x v="3"/>
    <x v="1"/>
    <x v="8"/>
    <s v="Eldon 400 Class Desk Accessories, Black Carbon"/>
    <n v="26.25"/>
    <n v="3"/>
    <n v="11.03"/>
  </r>
  <r>
    <d v="2017-12-14T00:00:00"/>
    <x v="3"/>
    <x v="11"/>
    <x v="109"/>
    <x v="3"/>
    <x v="0"/>
    <x v="3"/>
    <s v="Wilson Jones Clip &amp; Carry Folder Binder Tool for Ring Binders, Clear"/>
    <n v="64.959999999999994"/>
    <n v="14"/>
    <n v="22.74"/>
  </r>
  <r>
    <d v="2017-12-14T00:00:00"/>
    <x v="3"/>
    <x v="11"/>
    <x v="109"/>
    <x v="3"/>
    <x v="0"/>
    <x v="10"/>
    <s v="#10- 4 1/8&quot; x 9 1/2&quot; Recycled Envelopes"/>
    <n v="43.7"/>
    <n v="5"/>
    <n v="20.54"/>
  </r>
  <r>
    <d v="2017-12-14T00:00:00"/>
    <x v="3"/>
    <x v="11"/>
    <x v="146"/>
    <x v="1"/>
    <x v="2"/>
    <x v="9"/>
    <s v="Kensington Expert Mouse Optical USB Trackball for PC or Mac"/>
    <n v="227.98"/>
    <n v="3"/>
    <n v="28.5"/>
  </r>
  <r>
    <d v="2017-12-14T00:00:00"/>
    <x v="3"/>
    <x v="11"/>
    <x v="146"/>
    <x v="1"/>
    <x v="2"/>
    <x v="6"/>
    <s v="Samsung HM1900 Bluetooth Headset"/>
    <n v="52.68"/>
    <n v="3"/>
    <n v="19.760000000000002"/>
  </r>
  <r>
    <d v="2017-12-14T00:00:00"/>
    <x v="3"/>
    <x v="11"/>
    <x v="146"/>
    <x v="1"/>
    <x v="1"/>
    <x v="8"/>
    <s v="Master Caster Door Stop, Gray"/>
    <n v="2.0299999999999998"/>
    <n v="1"/>
    <n v="-1.32"/>
  </r>
  <r>
    <d v="2017-12-14T00:00:00"/>
    <x v="3"/>
    <x v="11"/>
    <x v="254"/>
    <x v="13"/>
    <x v="2"/>
    <x v="9"/>
    <s v="Microsoft Sculpt Comfort Mouse"/>
    <n v="159.80000000000001"/>
    <n v="4"/>
    <n v="70.31"/>
  </r>
  <r>
    <d v="2017-12-14T00:00:00"/>
    <x v="3"/>
    <x v="11"/>
    <x v="254"/>
    <x v="13"/>
    <x v="2"/>
    <x v="9"/>
    <s v="Kingston Digital DataTraveler 16GB USB 2.0"/>
    <n v="44.75"/>
    <n v="5"/>
    <n v="8.5"/>
  </r>
  <r>
    <d v="2017-12-14T00:00:00"/>
    <x v="3"/>
    <x v="11"/>
    <x v="164"/>
    <x v="0"/>
    <x v="1"/>
    <x v="13"/>
    <s v="Bretford CR4500 Series Slim Rectangular Table"/>
    <n v="974.99"/>
    <n v="4"/>
    <n v="-97.5"/>
  </r>
  <r>
    <d v="2017-12-14T00:00:00"/>
    <x v="3"/>
    <x v="11"/>
    <x v="56"/>
    <x v="1"/>
    <x v="1"/>
    <x v="8"/>
    <s v="Rubbermaid ClusterMat Chairmats, Mat Size- 66&quot; x 60&quot;, Lip 20&quot; x 11&quot; -90 Degree Angle"/>
    <n v="266.35000000000002"/>
    <n v="6"/>
    <n v="-292.99"/>
  </r>
  <r>
    <d v="2017-12-14T00:00:00"/>
    <x v="3"/>
    <x v="11"/>
    <x v="56"/>
    <x v="1"/>
    <x v="1"/>
    <x v="8"/>
    <s v="Howard Miller 13&quot; Diameter Goldtone Round Wall Clock"/>
    <n v="56.33"/>
    <n v="3"/>
    <n v="-26.76"/>
  </r>
  <r>
    <d v="2017-12-14T00:00:00"/>
    <x v="3"/>
    <x v="11"/>
    <x v="56"/>
    <x v="1"/>
    <x v="2"/>
    <x v="9"/>
    <s v="Logitech Desktop MK120 Mouse and keyboard Combo"/>
    <n v="39.26"/>
    <n v="3"/>
    <n v="-4.91"/>
  </r>
  <r>
    <d v="2017-12-14T00:00:00"/>
    <x v="3"/>
    <x v="11"/>
    <x v="56"/>
    <x v="1"/>
    <x v="0"/>
    <x v="4"/>
    <s v="Prismacolor Color Pencil Set"/>
    <n v="95.23"/>
    <n v="6"/>
    <s v="25"/>
  </r>
  <r>
    <d v="2017-12-14T00:00:00"/>
    <x v="3"/>
    <x v="11"/>
    <x v="151"/>
    <x v="32"/>
    <x v="2"/>
    <x v="16"/>
    <s v="Canon PC1080F Personal Copier"/>
    <n v="1199.98"/>
    <n v="2"/>
    <n v="467.99"/>
  </r>
  <r>
    <d v="2017-12-14T00:00:00"/>
    <x v="3"/>
    <x v="11"/>
    <x v="151"/>
    <x v="32"/>
    <x v="0"/>
    <x v="2"/>
    <s v="Safco Industrial Shelving"/>
    <n v="73.849999999999994"/>
    <n v="1"/>
    <n v="2.2200000000000002"/>
  </r>
  <r>
    <d v="2017-12-14T00:00:00"/>
    <x v="3"/>
    <x v="11"/>
    <x v="151"/>
    <x v="32"/>
    <x v="0"/>
    <x v="14"/>
    <s v="Acme Office Executive Series Stainless Steel Trimmers"/>
    <n v="25.71"/>
    <n v="3"/>
    <n v="6.68"/>
  </r>
  <r>
    <d v="2017-12-14T00:00:00"/>
    <x v="3"/>
    <x v="11"/>
    <x v="151"/>
    <x v="32"/>
    <x v="0"/>
    <x v="7"/>
    <s v="Acco Banker's Clasps, 5 3/4&quot;-Long"/>
    <n v="17.28"/>
    <n v="6"/>
    <n v="8.1199999999999992"/>
  </r>
  <r>
    <d v="2017-12-14T00:00:00"/>
    <x v="3"/>
    <x v="11"/>
    <x v="151"/>
    <x v="32"/>
    <x v="1"/>
    <x v="13"/>
    <s v="Bretford Rectangular Conference Table Tops"/>
    <n v="526.58000000000004"/>
    <n v="2"/>
    <n v="-52.66"/>
  </r>
  <r>
    <d v="2017-12-15T00:00:00"/>
    <x v="3"/>
    <x v="11"/>
    <x v="485"/>
    <x v="22"/>
    <x v="1"/>
    <x v="8"/>
    <s v="Master Giant Foot Doorstop, Safety Yellow"/>
    <n v="22.77"/>
    <n v="3"/>
    <n v="9.7899999999999991"/>
  </r>
  <r>
    <d v="2017-12-15T00:00:00"/>
    <x v="3"/>
    <x v="11"/>
    <x v="531"/>
    <x v="1"/>
    <x v="0"/>
    <x v="4"/>
    <s v="Newell 307"/>
    <n v="10.19"/>
    <n v="7"/>
    <n v="1.02"/>
  </r>
  <r>
    <d v="2017-12-15T00:00:00"/>
    <x v="3"/>
    <x v="11"/>
    <x v="580"/>
    <x v="3"/>
    <x v="0"/>
    <x v="0"/>
    <s v="Wirebound Message Books, Two 4 1/4&quot; x 5&quot; Forms per Page"/>
    <n v="22.83"/>
    <n v="3"/>
    <n v="10.73"/>
  </r>
  <r>
    <d v="2017-12-15T00:00:00"/>
    <x v="3"/>
    <x v="11"/>
    <x v="580"/>
    <x v="3"/>
    <x v="0"/>
    <x v="12"/>
    <s v="Hoover Commercial SteamVac"/>
    <n v="54.32"/>
    <n v="4"/>
    <n v="16.3"/>
  </r>
  <r>
    <d v="2017-12-15T00:00:00"/>
    <x v="3"/>
    <x v="11"/>
    <x v="580"/>
    <x v="3"/>
    <x v="2"/>
    <x v="6"/>
    <s v="Panasonic KX TS3282B Corded phone"/>
    <n v="196.78"/>
    <n v="3"/>
    <n v="14.76"/>
  </r>
  <r>
    <d v="2017-12-16T00:00:00"/>
    <x v="3"/>
    <x v="11"/>
    <x v="135"/>
    <x v="3"/>
    <x v="1"/>
    <x v="5"/>
    <s v="Global Deluxe Stacking Chair, Gray"/>
    <n v="81.569999999999993"/>
    <n v="2"/>
    <n v="9.18"/>
  </r>
  <r>
    <d v="2017-12-16T00:00:00"/>
    <x v="3"/>
    <x v="11"/>
    <x v="135"/>
    <x v="3"/>
    <x v="1"/>
    <x v="5"/>
    <s v="Global Value Steno Chair, Gray"/>
    <n v="97.18"/>
    <n v="2"/>
    <n v="6.07"/>
  </r>
  <r>
    <d v="2017-12-16T00:00:00"/>
    <x v="3"/>
    <x v="11"/>
    <x v="135"/>
    <x v="3"/>
    <x v="0"/>
    <x v="3"/>
    <s v="Prestige Round Ring Binders"/>
    <n v="24.32"/>
    <n v="5"/>
    <n v="8.2100000000000009"/>
  </r>
  <r>
    <d v="2017-12-16T00:00:00"/>
    <x v="3"/>
    <x v="11"/>
    <x v="135"/>
    <x v="3"/>
    <x v="1"/>
    <x v="8"/>
    <s v="DAX Two-Tone Rosewood/Black Document Frame, Desktop, 5 x 7"/>
    <n v="18.96"/>
    <n v="2"/>
    <n v="7.58"/>
  </r>
  <r>
    <d v="2017-12-16T00:00:00"/>
    <x v="3"/>
    <x v="11"/>
    <x v="177"/>
    <x v="39"/>
    <x v="0"/>
    <x v="3"/>
    <s v="Peel &amp; Stick Add-On Corner Pockets"/>
    <n v="10.8"/>
    <n v="5"/>
    <n v="5.18"/>
  </r>
  <r>
    <d v="2017-12-16T00:00:00"/>
    <x v="3"/>
    <x v="11"/>
    <x v="476"/>
    <x v="20"/>
    <x v="0"/>
    <x v="3"/>
    <s v="Acco Data Flex Cable Posts For Top &amp; Bottom Load Binders, 6&quot; Capacity"/>
    <n v="33.380000000000003"/>
    <n v="4"/>
    <n v="10.43"/>
  </r>
  <r>
    <d v="2017-12-16T00:00:00"/>
    <x v="3"/>
    <x v="11"/>
    <x v="81"/>
    <x v="3"/>
    <x v="0"/>
    <x v="0"/>
    <s v="Xerox 1898"/>
    <n v="13.36"/>
    <n v="2"/>
    <n v="6.41"/>
  </r>
  <r>
    <d v="2017-12-16T00:00:00"/>
    <x v="3"/>
    <x v="11"/>
    <x v="81"/>
    <x v="3"/>
    <x v="0"/>
    <x v="2"/>
    <s v="Safco Wire Cube Shelving System, For Use as 4 or 5 14&quot; Cubes, Black"/>
    <n v="158.9"/>
    <n v="5"/>
    <n v="7.95"/>
  </r>
  <r>
    <d v="2017-12-16T00:00:00"/>
    <x v="3"/>
    <x v="11"/>
    <x v="666"/>
    <x v="3"/>
    <x v="0"/>
    <x v="3"/>
    <s v="Accohide Poly Flexible Ring Binders"/>
    <n v="5.98"/>
    <n v="2"/>
    <n v="2.2400000000000002"/>
  </r>
  <r>
    <d v="2017-12-16T00:00:00"/>
    <x v="3"/>
    <x v="11"/>
    <x v="666"/>
    <x v="3"/>
    <x v="2"/>
    <x v="9"/>
    <s v="Imation Secure Drive + Hardware Encrypted USB flash drive - 16 GB"/>
    <n v="189.95"/>
    <n v="5"/>
    <n v="45.59"/>
  </r>
  <r>
    <d v="2017-12-16T00:00:00"/>
    <x v="3"/>
    <x v="11"/>
    <x v="666"/>
    <x v="3"/>
    <x v="2"/>
    <x v="9"/>
    <s v="Microsoft Natural Ergonomic Keyboard 4000"/>
    <n v="149.94999999999999"/>
    <n v="5"/>
    <n v="31.49"/>
  </r>
  <r>
    <d v="2017-12-16T00:00:00"/>
    <x v="3"/>
    <x v="11"/>
    <x v="666"/>
    <x v="3"/>
    <x v="0"/>
    <x v="4"/>
    <s v="Bulldog Table or Wall-Mount Pencil Sharpener"/>
    <n v="29.95"/>
    <n v="5"/>
    <n v="8.69"/>
  </r>
  <r>
    <d v="2017-12-16T00:00:00"/>
    <x v="3"/>
    <x v="11"/>
    <x v="666"/>
    <x v="3"/>
    <x v="0"/>
    <x v="1"/>
    <s v="Avery 475"/>
    <n v="44.4"/>
    <n v="3"/>
    <n v="22.2"/>
  </r>
  <r>
    <d v="2017-12-17T00:00:00"/>
    <x v="3"/>
    <x v="11"/>
    <x v="391"/>
    <x v="0"/>
    <x v="0"/>
    <x v="12"/>
    <s v="Eureka Sanitaire  Commercial Upright"/>
    <n v="66.28"/>
    <n v="2"/>
    <n v="-178.97"/>
  </r>
  <r>
    <d v="2017-12-17T00:00:00"/>
    <x v="3"/>
    <x v="11"/>
    <x v="391"/>
    <x v="3"/>
    <x v="0"/>
    <x v="3"/>
    <s v="Acco Pressboard Covers with Storage Hooks, 9 1/2&quot; x 11&quot;, Executive Red"/>
    <n v="15.24"/>
    <n v="5"/>
    <n v="5.14"/>
  </r>
  <r>
    <d v="2017-12-17T00:00:00"/>
    <x v="3"/>
    <x v="11"/>
    <x v="391"/>
    <x v="3"/>
    <x v="0"/>
    <x v="0"/>
    <s v="Ampad Gold Fibre Wirebound Steno Books, 6&quot; x 9&quot;, Gregg Ruled"/>
    <n v="13.23"/>
    <n v="3"/>
    <n v="6.09"/>
  </r>
  <r>
    <d v="2017-12-17T00:00:00"/>
    <x v="3"/>
    <x v="11"/>
    <x v="57"/>
    <x v="3"/>
    <x v="0"/>
    <x v="3"/>
    <s v="GBC Plastic Binding Combs"/>
    <n v="11.81"/>
    <n v="2"/>
    <n v="4.28"/>
  </r>
  <r>
    <d v="2017-12-17T00:00:00"/>
    <x v="3"/>
    <x v="11"/>
    <x v="58"/>
    <x v="18"/>
    <x v="0"/>
    <x v="0"/>
    <s v="Wirebound Message Books, 2 7/8&quot; x 5&quot;, 3 Forms per Page"/>
    <n v="28.16"/>
    <n v="4"/>
    <n v="13.24"/>
  </r>
  <r>
    <d v="2017-12-17T00:00:00"/>
    <x v="3"/>
    <x v="11"/>
    <x v="170"/>
    <x v="6"/>
    <x v="1"/>
    <x v="5"/>
    <s v="Hon Valutask Swivel Chairs"/>
    <n v="504.9"/>
    <n v="5"/>
    <n v="80.78"/>
  </r>
  <r>
    <d v="2017-12-17T00:00:00"/>
    <x v="3"/>
    <x v="11"/>
    <x v="656"/>
    <x v="6"/>
    <x v="0"/>
    <x v="2"/>
    <s v="Adjustable Depth Letter/Legal Cart"/>
    <n v="544.38"/>
    <n v="3"/>
    <n v="157.87"/>
  </r>
  <r>
    <d v="2017-12-17T00:00:00"/>
    <x v="3"/>
    <x v="11"/>
    <x v="305"/>
    <x v="3"/>
    <x v="0"/>
    <x v="2"/>
    <s v="Iceberg Mobile Mega Data/Printer Cart"/>
    <n v="481.32"/>
    <n v="4"/>
    <n v="125.14"/>
  </r>
  <r>
    <d v="2017-12-17T00:00:00"/>
    <x v="3"/>
    <x v="11"/>
    <x v="305"/>
    <x v="3"/>
    <x v="0"/>
    <x v="14"/>
    <s v="Fiskars Spring-Action Scissors"/>
    <n v="13.98"/>
    <n v="1"/>
    <n v="3.63"/>
  </r>
  <r>
    <d v="2017-12-17T00:00:00"/>
    <x v="3"/>
    <x v="11"/>
    <x v="372"/>
    <x v="20"/>
    <x v="0"/>
    <x v="2"/>
    <s v="Safco Steel Mobile File Cart"/>
    <n v="166.72"/>
    <n v="2"/>
    <n v="41.68"/>
  </r>
  <r>
    <d v="2017-12-17T00:00:00"/>
    <x v="3"/>
    <x v="11"/>
    <x v="372"/>
    <x v="20"/>
    <x v="0"/>
    <x v="3"/>
    <s v="GBC Wire Binding Combs"/>
    <n v="24.82"/>
    <n v="3"/>
    <n v="8.3800000000000008"/>
  </r>
  <r>
    <d v="2017-12-17T00:00:00"/>
    <x v="3"/>
    <x v="11"/>
    <x v="372"/>
    <x v="20"/>
    <x v="1"/>
    <x v="8"/>
    <s v="Deflect-o Glass Clear Studded Chair Mats"/>
    <n v="124.36"/>
    <n v="2"/>
    <n v="27.36"/>
  </r>
  <r>
    <d v="2017-12-17T00:00:00"/>
    <x v="3"/>
    <x v="11"/>
    <x v="679"/>
    <x v="21"/>
    <x v="0"/>
    <x v="2"/>
    <s v="Adjustable Personal File Tote"/>
    <n v="32.56"/>
    <n v="2"/>
    <n v="8.4700000000000006"/>
  </r>
  <r>
    <d v="2017-12-18T00:00:00"/>
    <x v="3"/>
    <x v="11"/>
    <x v="277"/>
    <x v="3"/>
    <x v="0"/>
    <x v="3"/>
    <s v="Binding Machine Supplies"/>
    <n v="46.67"/>
    <n v="2"/>
    <n v="16.34"/>
  </r>
  <r>
    <d v="2017-12-18T00:00:00"/>
    <x v="3"/>
    <x v="11"/>
    <x v="277"/>
    <x v="3"/>
    <x v="1"/>
    <x v="11"/>
    <s v="Bush Saratoga Collection 5-Shelf Bookcase, Hanover Cherry, *Special Order"/>
    <n v="119.83"/>
    <n v="1"/>
    <n v="-12.69"/>
  </r>
  <r>
    <d v="2017-12-18T00:00:00"/>
    <x v="3"/>
    <x v="11"/>
    <x v="277"/>
    <x v="3"/>
    <x v="2"/>
    <x v="9"/>
    <s v="Logitech Illuminated - Keyboard"/>
    <n v="119.98"/>
    <n v="2"/>
    <n v="57.59"/>
  </r>
  <r>
    <d v="2017-12-18T00:00:00"/>
    <x v="3"/>
    <x v="11"/>
    <x v="724"/>
    <x v="20"/>
    <x v="0"/>
    <x v="4"/>
    <s v="Staples in misc. colors"/>
    <n v="38.82"/>
    <n v="6"/>
    <n v="17.47"/>
  </r>
  <r>
    <d v="2017-12-18T00:00:00"/>
    <x v="3"/>
    <x v="11"/>
    <x v="724"/>
    <x v="20"/>
    <x v="1"/>
    <x v="5"/>
    <s v="Office Star - Contemporary Swivel Chair with Padded Adjustable Arms and Flex Back"/>
    <n v="1141.94"/>
    <n v="9"/>
    <n v="139.57"/>
  </r>
  <r>
    <d v="2017-12-18T00:00:00"/>
    <x v="3"/>
    <x v="11"/>
    <x v="724"/>
    <x v="20"/>
    <x v="0"/>
    <x v="12"/>
    <s v="Kensington 7 Outlet MasterPiece HOMEOFFICE Power Control Center"/>
    <n v="1704.56"/>
    <n v="13"/>
    <n v="511.37"/>
  </r>
  <r>
    <d v="2017-12-18T00:00:00"/>
    <x v="3"/>
    <x v="11"/>
    <x v="724"/>
    <x v="20"/>
    <x v="0"/>
    <x v="4"/>
    <s v="Sanford Pocket Accent Highlighters"/>
    <n v="3.2"/>
    <n v="2"/>
    <n v="1.38"/>
  </r>
  <r>
    <d v="2017-12-18T00:00:00"/>
    <x v="3"/>
    <x v="11"/>
    <x v="257"/>
    <x v="20"/>
    <x v="1"/>
    <x v="8"/>
    <s v="DAX Charcoal/Nickel-Tone Document Frame, 5 x 7"/>
    <n v="18.96"/>
    <n v="2"/>
    <n v="8.5299999999999994"/>
  </r>
  <r>
    <d v="2017-12-18T00:00:00"/>
    <x v="3"/>
    <x v="11"/>
    <x v="287"/>
    <x v="3"/>
    <x v="0"/>
    <x v="4"/>
    <s v="Newell 327"/>
    <n v="6.63"/>
    <n v="3"/>
    <n v="1.79"/>
  </r>
  <r>
    <d v="2017-12-18T00:00:00"/>
    <x v="3"/>
    <x v="11"/>
    <x v="287"/>
    <x v="3"/>
    <x v="0"/>
    <x v="0"/>
    <s v="Xerox 1996"/>
    <n v="12.96"/>
    <n v="2"/>
    <n v="6.22"/>
  </r>
  <r>
    <d v="2017-12-18T00:00:00"/>
    <x v="3"/>
    <x v="11"/>
    <x v="287"/>
    <x v="3"/>
    <x v="0"/>
    <x v="0"/>
    <s v="Xerox 213"/>
    <n v="32.4"/>
    <n v="5"/>
    <n v="15.55"/>
  </r>
  <r>
    <d v="2017-12-18T00:00:00"/>
    <x v="3"/>
    <x v="11"/>
    <x v="160"/>
    <x v="2"/>
    <x v="0"/>
    <x v="4"/>
    <s v="Avery Fluorescent Highlighter Four-Color Set"/>
    <n v="18.7"/>
    <n v="7"/>
    <n v="2.34"/>
  </r>
  <r>
    <d v="2017-12-18T00:00:00"/>
    <x v="3"/>
    <x v="11"/>
    <x v="769"/>
    <x v="25"/>
    <x v="0"/>
    <x v="4"/>
    <s v="Newell 310"/>
    <n v="12.67"/>
    <n v="9"/>
    <n v="1.43"/>
  </r>
  <r>
    <d v="2017-12-18T00:00:00"/>
    <x v="3"/>
    <x v="11"/>
    <x v="722"/>
    <x v="3"/>
    <x v="0"/>
    <x v="4"/>
    <s v="Newell 335"/>
    <n v="5.76"/>
    <n v="2"/>
    <n v="1.67"/>
  </r>
  <r>
    <d v="2017-12-18T00:00:00"/>
    <x v="3"/>
    <x v="11"/>
    <x v="443"/>
    <x v="10"/>
    <x v="0"/>
    <x v="3"/>
    <s v="Fellowes Twister Kit, Gray/Clear, 3/pkg"/>
    <n v="7.24"/>
    <n v="3"/>
    <n v="-6.03"/>
  </r>
  <r>
    <d v="2017-12-18T00:00:00"/>
    <x v="3"/>
    <x v="11"/>
    <x v="443"/>
    <x v="10"/>
    <x v="0"/>
    <x v="7"/>
    <s v="Ideal Clamps"/>
    <n v="4.82"/>
    <n v="3"/>
    <n v="1.75"/>
  </r>
  <r>
    <d v="2017-12-18T00:00:00"/>
    <x v="3"/>
    <x v="11"/>
    <x v="443"/>
    <x v="10"/>
    <x v="0"/>
    <x v="0"/>
    <s v="Xerox Color Copier Paper, 11&quot; x 17&quot;, Ream"/>
    <n v="91.36"/>
    <n v="5"/>
    <n v="29.69"/>
  </r>
  <r>
    <d v="2017-12-18T00:00:00"/>
    <x v="3"/>
    <x v="11"/>
    <x v="443"/>
    <x v="10"/>
    <x v="0"/>
    <x v="12"/>
    <s v="Kensington 4 Outlet MasterPiece Compact Power Control Center"/>
    <n v="130.11000000000001"/>
    <n v="2"/>
    <n v="13.01"/>
  </r>
  <r>
    <d v="2017-12-18T00:00:00"/>
    <x v="3"/>
    <x v="11"/>
    <x v="736"/>
    <x v="21"/>
    <x v="1"/>
    <x v="8"/>
    <s v="Tensor Track Tree Floor Lamp"/>
    <n v="99.95"/>
    <n v="5"/>
    <n v="22.99"/>
  </r>
  <r>
    <d v="2017-12-18T00:00:00"/>
    <x v="3"/>
    <x v="11"/>
    <x v="736"/>
    <x v="21"/>
    <x v="2"/>
    <x v="9"/>
    <s v="Maxell 74 Minute CDR, 10/Pack"/>
    <n v="29.34"/>
    <n v="3"/>
    <n v="10.86"/>
  </r>
  <r>
    <d v="2017-12-19T00:00:00"/>
    <x v="3"/>
    <x v="11"/>
    <x v="13"/>
    <x v="3"/>
    <x v="0"/>
    <x v="3"/>
    <s v="Deluxe Heavy-Duty Vinyl Round Ring Binder"/>
    <n v="36.67"/>
    <n v="2"/>
    <n v="11.46"/>
  </r>
  <r>
    <d v="2017-12-19T00:00:00"/>
    <x v="3"/>
    <x v="11"/>
    <x v="482"/>
    <x v="8"/>
    <x v="0"/>
    <x v="14"/>
    <s v="Martin Yale Chadless Opener Electric Letter Opener"/>
    <n v="1665.62"/>
    <n v="2"/>
    <n v="33.31"/>
  </r>
  <r>
    <d v="2017-12-19T00:00:00"/>
    <x v="3"/>
    <x v="11"/>
    <x v="578"/>
    <x v="26"/>
    <x v="1"/>
    <x v="8"/>
    <s v="OIC Stacking Trays"/>
    <n v="13.36"/>
    <n v="5"/>
    <n v="4.01"/>
  </r>
  <r>
    <d v="2017-12-19T00:00:00"/>
    <x v="3"/>
    <x v="11"/>
    <x v="578"/>
    <x v="26"/>
    <x v="0"/>
    <x v="2"/>
    <s v="Tennsco Industrial Shelving"/>
    <n v="78.260000000000005"/>
    <n v="2"/>
    <n v="-17.61"/>
  </r>
  <r>
    <d v="2017-12-19T00:00:00"/>
    <x v="3"/>
    <x v="11"/>
    <x v="578"/>
    <x v="26"/>
    <x v="1"/>
    <x v="11"/>
    <s v="O'Sullivan 2-Shelf Heavy-Duty Bookcases"/>
    <n v="102.02"/>
    <n v="7"/>
    <n v="-183.63"/>
  </r>
  <r>
    <d v="2017-12-20T00:00:00"/>
    <x v="3"/>
    <x v="11"/>
    <x v="78"/>
    <x v="20"/>
    <x v="0"/>
    <x v="0"/>
    <s v="Xerox 227"/>
    <n v="6.48"/>
    <n v="1"/>
    <n v="3.11"/>
  </r>
  <r>
    <d v="2017-12-20T00:00:00"/>
    <x v="3"/>
    <x v="11"/>
    <x v="78"/>
    <x v="20"/>
    <x v="0"/>
    <x v="3"/>
    <s v="Wilson Jones Leather-Like Binders with DublLock Round Rings"/>
    <n v="6.98"/>
    <n v="1"/>
    <n v="2.36"/>
  </r>
  <r>
    <d v="2017-12-20T00:00:00"/>
    <x v="3"/>
    <x v="11"/>
    <x v="553"/>
    <x v="20"/>
    <x v="0"/>
    <x v="0"/>
    <s v="Xerox 1908"/>
    <n v="279.89999999999998"/>
    <n v="5"/>
    <n v="137.15"/>
  </r>
  <r>
    <d v="2017-12-20T00:00:00"/>
    <x v="3"/>
    <x v="11"/>
    <x v="553"/>
    <x v="20"/>
    <x v="0"/>
    <x v="3"/>
    <s v="GBC Premium Transparent Covers with Diagonal Lined Pattern"/>
    <n v="50.35"/>
    <n v="3"/>
    <n v="17.62"/>
  </r>
  <r>
    <d v="2017-12-20T00:00:00"/>
    <x v="3"/>
    <x v="11"/>
    <x v="553"/>
    <x v="20"/>
    <x v="0"/>
    <x v="0"/>
    <s v="Xerox 188"/>
    <n v="34.020000000000003"/>
    <n v="3"/>
    <n v="16.670000000000002"/>
  </r>
  <r>
    <d v="2017-12-21T00:00:00"/>
    <x v="3"/>
    <x v="11"/>
    <x v="84"/>
    <x v="3"/>
    <x v="0"/>
    <x v="4"/>
    <s v="Newell 327"/>
    <n v="6.63"/>
    <n v="3"/>
    <n v="1.79"/>
  </r>
  <r>
    <d v="2017-12-21T00:00:00"/>
    <x v="3"/>
    <x v="11"/>
    <x v="84"/>
    <x v="3"/>
    <x v="0"/>
    <x v="4"/>
    <s v="Newell 317"/>
    <n v="5.88"/>
    <n v="2"/>
    <n v="1.71"/>
  </r>
  <r>
    <d v="2017-12-21T00:00:00"/>
    <x v="3"/>
    <x v="11"/>
    <x v="598"/>
    <x v="3"/>
    <x v="0"/>
    <x v="2"/>
    <s v="Letter Size Cart"/>
    <n v="1000.02"/>
    <n v="7"/>
    <n v="290.01"/>
  </r>
  <r>
    <d v="2017-12-21T00:00:00"/>
    <x v="3"/>
    <x v="11"/>
    <x v="622"/>
    <x v="23"/>
    <x v="2"/>
    <x v="6"/>
    <s v="Jabra SPEAK 410"/>
    <n v="281.97000000000003"/>
    <n v="3"/>
    <n v="78.95"/>
  </r>
  <r>
    <d v="2017-12-21T00:00:00"/>
    <x v="3"/>
    <x v="11"/>
    <x v="622"/>
    <x v="23"/>
    <x v="0"/>
    <x v="14"/>
    <s v="Acme Hot Forged Carbon Steel Scissors with Nickel-Plated Handles, 3 7/8&quot; Cut, 8&quot;L"/>
    <n v="69.5"/>
    <n v="5"/>
    <n v="20.16"/>
  </r>
  <r>
    <d v="2017-12-21T00:00:00"/>
    <x v="3"/>
    <x v="11"/>
    <x v="622"/>
    <x v="23"/>
    <x v="0"/>
    <x v="0"/>
    <s v="Xerox 1913"/>
    <n v="166.44"/>
    <n v="3"/>
    <n v="79.89"/>
  </r>
  <r>
    <d v="2017-12-21T00:00:00"/>
    <x v="3"/>
    <x v="11"/>
    <x v="449"/>
    <x v="5"/>
    <x v="2"/>
    <x v="9"/>
    <s v="Memorex Froggy Flash Drive 8 GB"/>
    <s v="71"/>
    <n v="4"/>
    <n v="27.69"/>
  </r>
  <r>
    <d v="2017-12-21T00:00:00"/>
    <x v="3"/>
    <x v="11"/>
    <x v="145"/>
    <x v="3"/>
    <x v="0"/>
    <x v="2"/>
    <s v="Fellowes Mobile File Cart, Black"/>
    <n v="124.36"/>
    <n v="2"/>
    <n v="33.58"/>
  </r>
  <r>
    <d v="2017-12-21T00:00:00"/>
    <x v="3"/>
    <x v="11"/>
    <x v="500"/>
    <x v="9"/>
    <x v="0"/>
    <x v="3"/>
    <s v="Ibico Presentation Index for Binding Systems"/>
    <n v="23.88"/>
    <n v="6"/>
    <n v="11.22"/>
  </r>
  <r>
    <d v="2017-12-21T00:00:00"/>
    <x v="3"/>
    <x v="11"/>
    <x v="81"/>
    <x v="40"/>
    <x v="1"/>
    <x v="8"/>
    <s v="Staple-based wall hangings"/>
    <n v="15.92"/>
    <n v="2"/>
    <s v="7"/>
  </r>
  <r>
    <d v="2017-12-21T00:00:00"/>
    <x v="3"/>
    <x v="11"/>
    <x v="760"/>
    <x v="18"/>
    <x v="0"/>
    <x v="2"/>
    <s v="Tennsco Single-Tier Lockers"/>
    <n v="375.34"/>
    <n v="1"/>
    <n v="18.77"/>
  </r>
  <r>
    <d v="2017-12-22T00:00:00"/>
    <x v="3"/>
    <x v="11"/>
    <x v="707"/>
    <x v="24"/>
    <x v="0"/>
    <x v="12"/>
    <s v="Sanyo 2.5 Cubic Foot Mid-Size Office Refrigerators"/>
    <n v="839.43"/>
    <n v="3"/>
    <n v="218.25"/>
  </r>
  <r>
    <d v="2017-12-22T00:00:00"/>
    <x v="3"/>
    <x v="11"/>
    <x v="355"/>
    <x v="16"/>
    <x v="0"/>
    <x v="10"/>
    <s v="Staple envelope"/>
    <n v="7.82"/>
    <n v="1"/>
    <n v="2.93"/>
  </r>
  <r>
    <d v="2017-12-22T00:00:00"/>
    <x v="3"/>
    <x v="11"/>
    <x v="633"/>
    <x v="14"/>
    <x v="2"/>
    <x v="9"/>
    <s v="Microsoft Wireless Mobile Mouse 4000"/>
    <n v="199.95"/>
    <n v="5"/>
    <n v="63.98"/>
  </r>
  <r>
    <d v="2017-12-22T00:00:00"/>
    <x v="3"/>
    <x v="11"/>
    <x v="633"/>
    <x v="14"/>
    <x v="1"/>
    <x v="5"/>
    <s v="Hon GuestStacker Chair"/>
    <n v="1586.69"/>
    <n v="7"/>
    <n v="412.54"/>
  </r>
  <r>
    <d v="2017-12-22T00:00:00"/>
    <x v="3"/>
    <x v="11"/>
    <x v="633"/>
    <x v="14"/>
    <x v="2"/>
    <x v="9"/>
    <s v="Logitech Gaming G510s - Keyboard"/>
    <n v="84.99"/>
    <n v="1"/>
    <n v="30.6"/>
  </r>
  <r>
    <d v="2017-12-22T00:00:00"/>
    <x v="3"/>
    <x v="11"/>
    <x v="633"/>
    <x v="14"/>
    <x v="1"/>
    <x v="13"/>
    <s v="Bevis 44 x 96 Conference Tables"/>
    <n v="411.8"/>
    <n v="2"/>
    <n v="70.010000000000005"/>
  </r>
  <r>
    <d v="2017-12-22T00:00:00"/>
    <x v="3"/>
    <x v="11"/>
    <x v="140"/>
    <x v="31"/>
    <x v="0"/>
    <x v="4"/>
    <s v="Design Ebony Sketching Pencil"/>
    <n v="4.17"/>
    <n v="3"/>
    <n v="1.08"/>
  </r>
  <r>
    <d v="2017-12-22T00:00:00"/>
    <x v="3"/>
    <x v="11"/>
    <x v="140"/>
    <x v="31"/>
    <x v="2"/>
    <x v="6"/>
    <s v="iKross Bluetooth Portable Keyboard + Cell Phone Stand Holder + Brush for Apple iPhone 5S 5C 5, 4S 4"/>
    <n v="67.040000000000006"/>
    <n v="4"/>
    <n v="6.7"/>
  </r>
  <r>
    <d v="2017-12-22T00:00:00"/>
    <x v="3"/>
    <x v="11"/>
    <x v="140"/>
    <x v="31"/>
    <x v="0"/>
    <x v="2"/>
    <s v="Eldon Simplefile Box Office"/>
    <n v="37.32"/>
    <n v="3"/>
    <n v="10.45"/>
  </r>
  <r>
    <d v="2017-12-22T00:00:00"/>
    <x v="3"/>
    <x v="11"/>
    <x v="140"/>
    <x v="31"/>
    <x v="0"/>
    <x v="1"/>
    <s v="Avery 517"/>
    <n v="18.45"/>
    <n v="5"/>
    <n v="8.67"/>
  </r>
  <r>
    <d v="2017-12-22T00:00:00"/>
    <x v="3"/>
    <x v="11"/>
    <x v="779"/>
    <x v="10"/>
    <x v="0"/>
    <x v="3"/>
    <s v="Angle-D Ring Binders"/>
    <n v="1.64"/>
    <n v="1"/>
    <n v="-1.31"/>
  </r>
  <r>
    <d v="2017-12-22T00:00:00"/>
    <x v="3"/>
    <x v="11"/>
    <x v="779"/>
    <x v="10"/>
    <x v="2"/>
    <x v="6"/>
    <s v="Panasonic KX-TG9541B DECT 6.0 Digital 2-Line Expandable Cordless Phone With Digital Answering System"/>
    <n v="629.96"/>
    <n v="7"/>
    <n v="94.49"/>
  </r>
  <r>
    <d v="2017-12-22T00:00:00"/>
    <x v="3"/>
    <x v="11"/>
    <x v="739"/>
    <x v="43"/>
    <x v="0"/>
    <x v="14"/>
    <s v="Premier Electric Letter Opener"/>
    <n v="695.16"/>
    <n v="6"/>
    <n v="34.76"/>
  </r>
  <r>
    <d v="2017-12-22T00:00:00"/>
    <x v="3"/>
    <x v="11"/>
    <x v="739"/>
    <x v="43"/>
    <x v="1"/>
    <x v="11"/>
    <s v="Bush Cubix Collection Bookcases, Fully Assembled"/>
    <n v="220.98"/>
    <n v="1"/>
    <n v="50.83"/>
  </r>
  <r>
    <d v="2017-12-22T00:00:00"/>
    <x v="3"/>
    <x v="11"/>
    <x v="769"/>
    <x v="0"/>
    <x v="0"/>
    <x v="0"/>
    <s v="Xerox 1931"/>
    <n v="25.92"/>
    <n v="5"/>
    <n v="9.07"/>
  </r>
  <r>
    <d v="2017-12-22T00:00:00"/>
    <x v="3"/>
    <x v="11"/>
    <x v="769"/>
    <x v="0"/>
    <x v="0"/>
    <x v="3"/>
    <s v="Cardinal HOLDit! Binder Insert Strips,Extra Strips"/>
    <n v="6.33"/>
    <n v="5"/>
    <n v="-9.81"/>
  </r>
  <r>
    <d v="2017-12-22T00:00:00"/>
    <x v="3"/>
    <x v="11"/>
    <x v="769"/>
    <x v="0"/>
    <x v="0"/>
    <x v="0"/>
    <s v="Xerox 1887"/>
    <n v="75.88"/>
    <n v="5"/>
    <n v="26.56"/>
  </r>
  <r>
    <d v="2017-12-22T00:00:00"/>
    <x v="3"/>
    <x v="11"/>
    <x v="253"/>
    <x v="33"/>
    <x v="1"/>
    <x v="5"/>
    <s v="Situations Contoured Folding Chairs, 4/Set"/>
    <n v="141.96"/>
    <n v="2"/>
    <n v="35.49"/>
  </r>
  <r>
    <d v="2017-12-22T00:00:00"/>
    <x v="3"/>
    <x v="11"/>
    <x v="769"/>
    <x v="12"/>
    <x v="1"/>
    <x v="13"/>
    <s v="Lesro Round Back Collection Coffee Table, End Table"/>
    <n v="182.55"/>
    <n v="2"/>
    <n v="-135.09"/>
  </r>
  <r>
    <d v="2017-12-22T00:00:00"/>
    <x v="3"/>
    <x v="11"/>
    <x v="626"/>
    <x v="3"/>
    <x v="2"/>
    <x v="9"/>
    <s v="Kensington Expert Mouse Optical USB Trackball for PC or Mac"/>
    <n v="474.95"/>
    <n v="5"/>
    <n v="142.49"/>
  </r>
  <r>
    <d v="2017-12-22T00:00:00"/>
    <x v="3"/>
    <x v="11"/>
    <x v="693"/>
    <x v="28"/>
    <x v="1"/>
    <x v="13"/>
    <s v="Office Impressions End Table, 20-1/2&quot;H x 24&quot;W x 20&quot;D"/>
    <n v="607.52"/>
    <n v="2"/>
    <n v="97.2"/>
  </r>
  <r>
    <d v="2017-12-22T00:00:00"/>
    <x v="3"/>
    <x v="11"/>
    <x v="693"/>
    <x v="28"/>
    <x v="0"/>
    <x v="2"/>
    <s v="Personal File Boxes with Fold-Down Carry Handle"/>
    <n v="31.16"/>
    <n v="2"/>
    <n v="7.79"/>
  </r>
  <r>
    <d v="2017-12-22T00:00:00"/>
    <x v="3"/>
    <x v="11"/>
    <x v="304"/>
    <x v="15"/>
    <x v="1"/>
    <x v="13"/>
    <s v="Bevis Round Bullnose 29&quot; High Table Top"/>
    <n v="934.96"/>
    <n v="6"/>
    <n v="-249.32"/>
  </r>
  <r>
    <d v="2017-12-22T00:00:00"/>
    <x v="3"/>
    <x v="11"/>
    <x v="304"/>
    <x v="15"/>
    <x v="2"/>
    <x v="9"/>
    <s v="Logitech ClearChat Comfort/USB Headset H390"/>
    <n v="46.86"/>
    <n v="2"/>
    <n v="7.62"/>
  </r>
  <r>
    <d v="2017-12-22T00:00:00"/>
    <x v="3"/>
    <x v="11"/>
    <x v="304"/>
    <x v="15"/>
    <x v="0"/>
    <x v="2"/>
    <s v="Crate-A-Files"/>
    <n v="26.16"/>
    <n v="3"/>
    <n v="1.96"/>
  </r>
  <r>
    <d v="2017-12-22T00:00:00"/>
    <x v="3"/>
    <x v="11"/>
    <x v="304"/>
    <x v="15"/>
    <x v="0"/>
    <x v="4"/>
    <s v="Newell 325"/>
    <n v="23.13"/>
    <n v="7"/>
    <n v="2.89"/>
  </r>
  <r>
    <d v="2017-12-22T00:00:00"/>
    <x v="3"/>
    <x v="11"/>
    <x v="304"/>
    <x v="15"/>
    <x v="0"/>
    <x v="12"/>
    <s v="Holmes Replacement Filter for HEPA Air Cleaner, Large Room"/>
    <n v="59.24"/>
    <n v="5"/>
    <n v="16.29"/>
  </r>
  <r>
    <d v="2017-12-23T00:00:00"/>
    <x v="3"/>
    <x v="11"/>
    <x v="333"/>
    <x v="3"/>
    <x v="0"/>
    <x v="4"/>
    <s v="Binney &amp; Smith Crayola Metallic Crayons, 16-Color Pack"/>
    <n v="13.48"/>
    <n v="4"/>
    <n v="5.93"/>
  </r>
  <r>
    <d v="2017-12-23T00:00:00"/>
    <x v="3"/>
    <x v="11"/>
    <x v="76"/>
    <x v="37"/>
    <x v="1"/>
    <x v="8"/>
    <s v="Tenex Traditional Chairmats for Medium Pile Carpet, Standard Lip, 36&quot; x 48&quot;"/>
    <n v="181.95"/>
    <n v="3"/>
    <n v="38.21"/>
  </r>
  <r>
    <d v="2017-12-23T00:00:00"/>
    <x v="3"/>
    <x v="11"/>
    <x v="13"/>
    <x v="0"/>
    <x v="0"/>
    <x v="0"/>
    <s v="Spiral Phone Message Books with Labels by Adams"/>
    <n v="28.67"/>
    <n v="8"/>
    <n v="10.39"/>
  </r>
  <r>
    <d v="2017-12-23T00:00:00"/>
    <x v="3"/>
    <x v="11"/>
    <x v="13"/>
    <x v="0"/>
    <x v="0"/>
    <x v="12"/>
    <s v="Acco 6 Outlet Guardian Premium Plus Surge Suppressor"/>
    <n v="29.31"/>
    <n v="8"/>
    <n v="-74.75"/>
  </r>
  <r>
    <d v="2017-12-23T00:00:00"/>
    <x v="3"/>
    <x v="11"/>
    <x v="536"/>
    <x v="15"/>
    <x v="1"/>
    <x v="8"/>
    <s v="Executive Impressions 14&quot; Two-Color Numerals Wall Clock"/>
    <n v="72.7"/>
    <n v="4"/>
    <n v="19.079999999999998"/>
  </r>
  <r>
    <d v="2017-12-23T00:00:00"/>
    <x v="3"/>
    <x v="11"/>
    <x v="536"/>
    <x v="15"/>
    <x v="0"/>
    <x v="4"/>
    <s v="Pencil and Crayon Sharpener"/>
    <n v="12.26"/>
    <n v="7"/>
    <n v="1.07"/>
  </r>
  <r>
    <d v="2017-12-23T00:00:00"/>
    <x v="3"/>
    <x v="11"/>
    <x v="536"/>
    <x v="15"/>
    <x v="0"/>
    <x v="2"/>
    <s v="Safco Industrial Wire Shelving System"/>
    <n v="218.35"/>
    <n v="3"/>
    <n v="-54.59"/>
  </r>
  <r>
    <d v="2017-12-23T00:00:00"/>
    <x v="3"/>
    <x v="11"/>
    <x v="407"/>
    <x v="13"/>
    <x v="0"/>
    <x v="2"/>
    <s v="Personal Filing Tote with Lid, Black/Gray"/>
    <n v="62.04"/>
    <n v="4"/>
    <n v="17.37"/>
  </r>
  <r>
    <d v="2017-12-23T00:00:00"/>
    <x v="3"/>
    <x v="11"/>
    <x v="407"/>
    <x v="13"/>
    <x v="2"/>
    <x v="6"/>
    <s v="Ativa D5772 2-Line 5.8GHz Digital Expandable Corded/Cordless Phone System with Answering &amp; Caller ID/Call Waiting, Black/Silver"/>
    <n v="494.97"/>
    <n v="3"/>
    <n v="148.49"/>
  </r>
  <r>
    <d v="2017-12-23T00:00:00"/>
    <x v="3"/>
    <x v="11"/>
    <x v="407"/>
    <x v="13"/>
    <x v="0"/>
    <x v="2"/>
    <s v="Gould Plastics 18-Pocket Panel Bin, 34w x 5-1/4d x 20-1/2h"/>
    <n v="367.96"/>
    <n v="4"/>
    <n v="14.72"/>
  </r>
  <r>
    <d v="2017-12-23T00:00:00"/>
    <x v="3"/>
    <x v="11"/>
    <x v="407"/>
    <x v="13"/>
    <x v="0"/>
    <x v="0"/>
    <s v="Ink Jet Note and Greeting Cards, 8-1/2&quot; x 5-1/2&quot; Card Size"/>
    <n v="44.96"/>
    <n v="2"/>
    <n v="20.68"/>
  </r>
  <r>
    <d v="2017-12-23T00:00:00"/>
    <x v="3"/>
    <x v="11"/>
    <x v="407"/>
    <x v="13"/>
    <x v="0"/>
    <x v="10"/>
    <s v="Tyvek Interoffice Envelopes, 9 1/2&quot; x 12 1/2&quot;, 100/Box"/>
    <n v="182.94"/>
    <n v="3"/>
    <n v="85.98"/>
  </r>
  <r>
    <d v="2017-12-23T00:00:00"/>
    <x v="3"/>
    <x v="11"/>
    <x v="403"/>
    <x v="1"/>
    <x v="0"/>
    <x v="3"/>
    <s v="Wilson Jones International Size A4 Ring Binders"/>
    <n v="13.84"/>
    <n v="4"/>
    <n v="-22.14"/>
  </r>
  <r>
    <d v="2017-12-23T00:00:00"/>
    <x v="3"/>
    <x v="11"/>
    <x v="403"/>
    <x v="1"/>
    <x v="0"/>
    <x v="0"/>
    <s v="Xerox 1940"/>
    <n v="175.87"/>
    <n v="4"/>
    <n v="63.75"/>
  </r>
  <r>
    <d v="2017-12-23T00:00:00"/>
    <x v="3"/>
    <x v="11"/>
    <x v="640"/>
    <x v="37"/>
    <x v="1"/>
    <x v="8"/>
    <s v="DAX Wood Document Frame"/>
    <n v="27.46"/>
    <n v="2"/>
    <n v="9.89"/>
  </r>
  <r>
    <d v="2017-12-24T00:00:00"/>
    <x v="3"/>
    <x v="11"/>
    <x v="503"/>
    <x v="20"/>
    <x v="0"/>
    <x v="12"/>
    <s v="Staple holder"/>
    <n v="35.909999999999997"/>
    <n v="3"/>
    <n v="9.6999999999999993"/>
  </r>
  <r>
    <d v="2017-12-24T00:00:00"/>
    <x v="3"/>
    <x v="11"/>
    <x v="539"/>
    <x v="20"/>
    <x v="0"/>
    <x v="3"/>
    <s v="Acco Four Pocket Poly Ring Binder with Label Holder, Smoke, 1&quot;"/>
    <n v="17.88"/>
    <n v="3"/>
    <n v="5.59"/>
  </r>
  <r>
    <d v="2017-12-24T00:00:00"/>
    <x v="3"/>
    <x v="11"/>
    <x v="545"/>
    <x v="22"/>
    <x v="0"/>
    <x v="2"/>
    <s v="Office Impressions Heavy Duty Welded Shelving &amp; Multimedia Storage Drawers"/>
    <n v="1003.62"/>
    <n v="6"/>
    <s v="0"/>
  </r>
  <r>
    <d v="2017-12-24T00:00:00"/>
    <x v="3"/>
    <x v="11"/>
    <x v="459"/>
    <x v="20"/>
    <x v="1"/>
    <x v="5"/>
    <s v="DMI Arturo Collection Mission-style Design Wood Chair"/>
    <n v="271.76"/>
    <n v="2"/>
    <n v="48.31"/>
  </r>
  <r>
    <d v="2017-12-24T00:00:00"/>
    <x v="3"/>
    <x v="11"/>
    <x v="459"/>
    <x v="20"/>
    <x v="0"/>
    <x v="3"/>
    <s v="DXL Angle-View Binders with Locking Rings, Black"/>
    <n v="14.38"/>
    <n v="3"/>
    <n v="4.8499999999999996"/>
  </r>
  <r>
    <d v="2017-12-24T00:00:00"/>
    <x v="3"/>
    <x v="11"/>
    <x v="689"/>
    <x v="20"/>
    <x v="1"/>
    <x v="8"/>
    <s v="Eldon Delta Triangular Chair Mat, 52&quot; x 58&quot;, Clear"/>
    <n v="37.93"/>
    <n v="1"/>
    <n v="6.83"/>
  </r>
  <r>
    <d v="2017-12-24T00:00:00"/>
    <x v="3"/>
    <x v="11"/>
    <x v="349"/>
    <x v="8"/>
    <x v="2"/>
    <x v="15"/>
    <s v="DYMO CardScan Personal V9 Business Card Scanner"/>
    <n v="479.97"/>
    <n v="3"/>
    <n v="239.99"/>
  </r>
  <r>
    <d v="2017-12-24T00:00:00"/>
    <x v="3"/>
    <x v="11"/>
    <x v="349"/>
    <x v="8"/>
    <x v="1"/>
    <x v="5"/>
    <s v="Iceberg Nesting Folding Chair, 19w x 6d x 43h"/>
    <n v="232.88"/>
    <n v="4"/>
    <n v="60.55"/>
  </r>
  <r>
    <d v="2017-12-24T00:00:00"/>
    <x v="3"/>
    <x v="11"/>
    <x v="508"/>
    <x v="3"/>
    <x v="2"/>
    <x v="16"/>
    <s v="Hewlett Packard LaserJet 3310 Copier"/>
    <n v="2879.95"/>
    <n v="6"/>
    <n v="1007.98"/>
  </r>
  <r>
    <d v="2017-12-24T00:00:00"/>
    <x v="3"/>
    <x v="11"/>
    <x v="508"/>
    <x v="3"/>
    <x v="0"/>
    <x v="3"/>
    <s v="Vinyl Sectional Post Binders"/>
    <n v="90.48"/>
    <n v="3"/>
    <n v="33.93"/>
  </r>
  <r>
    <d v="2017-12-24T00:00:00"/>
    <x v="3"/>
    <x v="11"/>
    <x v="594"/>
    <x v="12"/>
    <x v="1"/>
    <x v="8"/>
    <s v="Acrylic Self-Standing Desk Frames"/>
    <n v="8.5399999999999991"/>
    <n v="4"/>
    <n v="1.92"/>
  </r>
  <r>
    <d v="2017-12-24T00:00:00"/>
    <x v="3"/>
    <x v="11"/>
    <x v="594"/>
    <x v="12"/>
    <x v="1"/>
    <x v="5"/>
    <s v="Global Leather Executive Chair"/>
    <n v="842.38"/>
    <n v="3"/>
    <n v="105.3"/>
  </r>
  <r>
    <d v="2017-12-24T00:00:00"/>
    <x v="3"/>
    <x v="11"/>
    <x v="777"/>
    <x v="0"/>
    <x v="0"/>
    <x v="2"/>
    <s v="Economy Rollaway Files"/>
    <n v="264.32"/>
    <n v="2"/>
    <n v="19.82"/>
  </r>
  <r>
    <d v="2017-12-24T00:00:00"/>
    <x v="3"/>
    <x v="11"/>
    <x v="679"/>
    <x v="34"/>
    <x v="0"/>
    <x v="3"/>
    <s v="GBC Instant Index System for Binding Systems"/>
    <n v="21.31"/>
    <n v="3"/>
    <n v="7.99"/>
  </r>
  <r>
    <d v="2017-12-24T00:00:00"/>
    <x v="3"/>
    <x v="11"/>
    <x v="317"/>
    <x v="32"/>
    <x v="0"/>
    <x v="0"/>
    <s v="Xerox 214"/>
    <n v="19.440000000000001"/>
    <n v="3"/>
    <n v="9.33"/>
  </r>
  <r>
    <d v="2017-12-24T00:00:00"/>
    <x v="3"/>
    <x v="11"/>
    <x v="317"/>
    <x v="32"/>
    <x v="0"/>
    <x v="3"/>
    <s v="Avery Triangle Shaped Sheet Lifters, Black, 2/Pack"/>
    <n v="12.3"/>
    <n v="5"/>
    <n v="6.15"/>
  </r>
  <r>
    <d v="2017-12-25T00:00:00"/>
    <x v="3"/>
    <x v="11"/>
    <x v="755"/>
    <x v="20"/>
    <x v="1"/>
    <x v="8"/>
    <s v="Magnifier Swing Arm Lamp"/>
    <n v="41.96"/>
    <n v="2"/>
    <n v="10.91"/>
  </r>
  <r>
    <d v="2017-12-25T00:00:00"/>
    <x v="3"/>
    <x v="11"/>
    <x v="565"/>
    <x v="20"/>
    <x v="1"/>
    <x v="11"/>
    <s v="Bush Andora Bookcase, Maple/Graphite Gray Finish"/>
    <n v="191.98"/>
    <n v="2"/>
    <n v="4.8"/>
  </r>
  <r>
    <d v="2017-12-25T00:00:00"/>
    <x v="3"/>
    <x v="11"/>
    <x v="677"/>
    <x v="5"/>
    <x v="0"/>
    <x v="2"/>
    <s v="Fellowes Bankers Box Stor/Drawer Steel Plus"/>
    <n v="95.94"/>
    <n v="3"/>
    <n v="9.59"/>
  </r>
  <r>
    <d v="2017-12-25T00:00:00"/>
    <x v="3"/>
    <x v="11"/>
    <x v="677"/>
    <x v="5"/>
    <x v="1"/>
    <x v="5"/>
    <s v="Global Value Mid-Back Manager's Chair, Gray"/>
    <n v="304.45"/>
    <n v="5"/>
    <n v="76.11"/>
  </r>
  <r>
    <d v="2017-12-25T00:00:00"/>
    <x v="3"/>
    <x v="11"/>
    <x v="743"/>
    <x v="10"/>
    <x v="2"/>
    <x v="9"/>
    <s v="Maxell 4.7GB DVD-R"/>
    <n v="158.93"/>
    <n v="7"/>
    <n v="41.72"/>
  </r>
  <r>
    <d v="2017-12-25T00:00:00"/>
    <x v="3"/>
    <x v="11"/>
    <x v="743"/>
    <x v="10"/>
    <x v="0"/>
    <x v="3"/>
    <s v="Satellite Sectional Post Binders"/>
    <n v="13.02"/>
    <n v="1"/>
    <n v="-10.42"/>
  </r>
  <r>
    <d v="2017-12-25T00:00:00"/>
    <x v="3"/>
    <x v="11"/>
    <x v="743"/>
    <x v="10"/>
    <x v="1"/>
    <x v="13"/>
    <s v="Hon Rectangular Conference Tables"/>
    <n v="273.06"/>
    <n v="2"/>
    <n v="-104.67"/>
  </r>
  <r>
    <d v="2017-12-25T00:00:00"/>
    <x v="3"/>
    <x v="11"/>
    <x v="743"/>
    <x v="10"/>
    <x v="0"/>
    <x v="7"/>
    <s v="Staples"/>
    <n v="39.31"/>
    <n v="13"/>
    <n v="12.78"/>
  </r>
  <r>
    <d v="2017-12-25T00:00:00"/>
    <x v="3"/>
    <x v="11"/>
    <x v="772"/>
    <x v="33"/>
    <x v="0"/>
    <x v="0"/>
    <s v="14-7/8 x 11 Blue Bar Computer Printout Paper"/>
    <n v="96.08"/>
    <n v="2"/>
    <n v="46.12"/>
  </r>
  <r>
    <d v="2017-12-25T00:00:00"/>
    <x v="3"/>
    <x v="11"/>
    <x v="772"/>
    <x v="33"/>
    <x v="0"/>
    <x v="7"/>
    <s v="Assorted Color Push Pins"/>
    <n v="3.62"/>
    <n v="2"/>
    <n v="1.19"/>
  </r>
  <r>
    <d v="2017-12-25T00:00:00"/>
    <x v="3"/>
    <x v="11"/>
    <x v="772"/>
    <x v="33"/>
    <x v="0"/>
    <x v="0"/>
    <s v="Xerox 1915"/>
    <n v="629.1"/>
    <n v="6"/>
    <n v="301.97000000000003"/>
  </r>
  <r>
    <d v="2017-12-25T00:00:00"/>
    <x v="3"/>
    <x v="11"/>
    <x v="772"/>
    <x v="33"/>
    <x v="2"/>
    <x v="6"/>
    <s v="AT&amp;T 17929 Lendline Telephone"/>
    <n v="90.48"/>
    <n v="2"/>
    <n v="23.52"/>
  </r>
  <r>
    <d v="2017-12-25T00:00:00"/>
    <x v="3"/>
    <x v="11"/>
    <x v="470"/>
    <x v="3"/>
    <x v="0"/>
    <x v="3"/>
    <s v="GBC DocuBind P50 Personal Binding Machine"/>
    <n v="153.55000000000001"/>
    <n v="3"/>
    <n v="51.82"/>
  </r>
  <r>
    <d v="2017-12-25T00:00:00"/>
    <x v="3"/>
    <x v="11"/>
    <x v="470"/>
    <x v="3"/>
    <x v="0"/>
    <x v="2"/>
    <s v="Tennsco Stur-D-Stor Boltless Shelving, 5 Shelves, 24&quot; Deep, Sand"/>
    <n v="270.62"/>
    <n v="2"/>
    <n v="2.71"/>
  </r>
  <r>
    <d v="2017-12-25T00:00:00"/>
    <x v="3"/>
    <x v="11"/>
    <x v="186"/>
    <x v="22"/>
    <x v="0"/>
    <x v="3"/>
    <s v="Tuff Stuff Recycled Round Ring Binders"/>
    <n v="3.86"/>
    <n v="1"/>
    <n v="1.4"/>
  </r>
  <r>
    <d v="2017-12-25T00:00:00"/>
    <x v="3"/>
    <x v="11"/>
    <x v="41"/>
    <x v="0"/>
    <x v="0"/>
    <x v="3"/>
    <s v="Wilson Jones Legal Size Ring Binders"/>
    <n v="39.58"/>
    <n v="9"/>
    <n v="-59.37"/>
  </r>
  <r>
    <d v="2017-12-25T00:00:00"/>
    <x v="3"/>
    <x v="11"/>
    <x v="41"/>
    <x v="0"/>
    <x v="0"/>
    <x v="14"/>
    <s v="Staple remover"/>
    <n v="44.69"/>
    <n v="7"/>
    <n v="5.03"/>
  </r>
  <r>
    <d v="2017-12-25T00:00:00"/>
    <x v="3"/>
    <x v="11"/>
    <x v="41"/>
    <x v="0"/>
    <x v="0"/>
    <x v="4"/>
    <s v="Newell 34"/>
    <n v="31.74"/>
    <n v="2"/>
    <n v="2.38"/>
  </r>
  <r>
    <d v="2017-12-25T00:00:00"/>
    <x v="3"/>
    <x v="11"/>
    <x v="41"/>
    <x v="0"/>
    <x v="0"/>
    <x v="3"/>
    <s v="Wilson Jones Ledger-Size, Piano-Hinge Binder, 2&quot;, Blue"/>
    <n v="40.98"/>
    <n v="5"/>
    <n v="-65.569999999999993"/>
  </r>
  <r>
    <d v="2017-12-25T00:00:00"/>
    <x v="3"/>
    <x v="11"/>
    <x v="41"/>
    <x v="0"/>
    <x v="0"/>
    <x v="3"/>
    <s v="Wilson Jones 1&quot; Hanging DublLock Ring Binders"/>
    <n v="3.17"/>
    <n v="3"/>
    <n v="-5.07"/>
  </r>
  <r>
    <d v="2017-12-25T00:00:00"/>
    <x v="3"/>
    <x v="11"/>
    <x v="54"/>
    <x v="16"/>
    <x v="1"/>
    <x v="8"/>
    <s v="Eldon 400 Class Desk Accessories, Black Carbon"/>
    <s v="21"/>
    <n v="3"/>
    <n v="5.78"/>
  </r>
  <r>
    <d v="2017-12-25T00:00:00"/>
    <x v="3"/>
    <x v="11"/>
    <x v="54"/>
    <x v="16"/>
    <x v="2"/>
    <x v="15"/>
    <s v="Lexmark 20R1285 X6650 Wireless All-in-One Printer"/>
    <s v="120"/>
    <n v="2"/>
    <n v="-7.2"/>
  </r>
  <r>
    <d v="2017-12-25T00:00:00"/>
    <x v="3"/>
    <x v="11"/>
    <x v="99"/>
    <x v="23"/>
    <x v="2"/>
    <x v="9"/>
    <s v="Memorex Micro Travel Drive 4 GB"/>
    <n v="31.8"/>
    <n v="3"/>
    <n v="13.67"/>
  </r>
  <r>
    <d v="2017-12-26T00:00:00"/>
    <x v="3"/>
    <x v="11"/>
    <x v="487"/>
    <x v="30"/>
    <x v="0"/>
    <x v="0"/>
    <s v="Recycled Desk Saver Line &quot;While You Were Out&quot; Book, 5 1/2&quot; X 4&quot;"/>
    <n v="44.75"/>
    <n v="5"/>
    <n v="20.59"/>
  </r>
  <r>
    <d v="2017-12-26T00:00:00"/>
    <x v="3"/>
    <x v="11"/>
    <x v="492"/>
    <x v="10"/>
    <x v="0"/>
    <x v="3"/>
    <s v="Acco Economy Flexible Poly Round Ring Binder"/>
    <n v="3.13"/>
    <n v="2"/>
    <n v="-2.61"/>
  </r>
  <r>
    <d v="2017-12-26T00:00:00"/>
    <x v="3"/>
    <x v="11"/>
    <x v="515"/>
    <x v="40"/>
    <x v="0"/>
    <x v="2"/>
    <s v="Tennsco Single-Tier Lockers"/>
    <n v="750.68"/>
    <n v="2"/>
    <n v="37.53"/>
  </r>
  <r>
    <d v="2017-12-26T00:00:00"/>
    <x v="3"/>
    <x v="11"/>
    <x v="119"/>
    <x v="0"/>
    <x v="0"/>
    <x v="0"/>
    <s v="Xerox 1959"/>
    <n v="16.03"/>
    <n v="3"/>
    <n v="5.61"/>
  </r>
  <r>
    <d v="2017-12-27T00:00:00"/>
    <x v="3"/>
    <x v="11"/>
    <x v="696"/>
    <x v="10"/>
    <x v="2"/>
    <x v="6"/>
    <s v="AT&amp;T 1080 Corded phone"/>
    <n v="164.39"/>
    <n v="2"/>
    <n v="-35.619999999999997"/>
  </r>
  <r>
    <d v="2017-12-27T00:00:00"/>
    <x v="3"/>
    <x v="11"/>
    <x v="696"/>
    <x v="10"/>
    <x v="0"/>
    <x v="4"/>
    <s v="BIC Brite Liner Highlighters"/>
    <n v="13.25"/>
    <n v="4"/>
    <n v="3.64"/>
  </r>
  <r>
    <d v="2017-12-28T00:00:00"/>
    <x v="3"/>
    <x v="11"/>
    <x v="94"/>
    <x v="3"/>
    <x v="0"/>
    <x v="2"/>
    <s v="Adjustable Depth Letter/Legal Cart"/>
    <n v="725.84"/>
    <n v="4"/>
    <n v="210.49"/>
  </r>
  <r>
    <d v="2017-12-28T00:00:00"/>
    <x v="3"/>
    <x v="11"/>
    <x v="259"/>
    <x v="20"/>
    <x v="0"/>
    <x v="1"/>
    <s v="Avery 473"/>
    <n v="72.45"/>
    <n v="7"/>
    <n v="34.78"/>
  </r>
  <r>
    <d v="2017-12-28T00:00:00"/>
    <x v="3"/>
    <x v="11"/>
    <x v="259"/>
    <x v="20"/>
    <x v="0"/>
    <x v="7"/>
    <s v="OIC Bulk Pack Metal Binder Clips"/>
    <n v="13.96"/>
    <n v="4"/>
    <n v="6.42"/>
  </r>
  <r>
    <d v="2017-12-28T00:00:00"/>
    <x v="3"/>
    <x v="11"/>
    <x v="259"/>
    <x v="20"/>
    <x v="0"/>
    <x v="3"/>
    <s v="Storex Dura Pro Binders"/>
    <n v="33.26"/>
    <n v="7"/>
    <n v="11.23"/>
  </r>
  <r>
    <d v="2017-12-28T00:00:00"/>
    <x v="3"/>
    <x v="11"/>
    <x v="259"/>
    <x v="20"/>
    <x v="2"/>
    <x v="6"/>
    <s v="Cush Cases Heavy Duty Rugged Cover Case for Samsung Galaxy S5 - Purple"/>
    <n v="14.85"/>
    <n v="3"/>
    <n v="4.01"/>
  </r>
  <r>
    <d v="2017-12-28T00:00:00"/>
    <x v="3"/>
    <x v="11"/>
    <x v="714"/>
    <x v="0"/>
    <x v="0"/>
    <x v="4"/>
    <s v="Stanley Bostitch Contemporary Electric Pencil Sharpeners"/>
    <n v="27.17"/>
    <n v="2"/>
    <n v="2.72"/>
  </r>
  <r>
    <d v="2017-12-28T00:00:00"/>
    <x v="3"/>
    <x v="11"/>
    <x v="714"/>
    <x v="0"/>
    <x v="1"/>
    <x v="11"/>
    <s v="Bush Westfield Collection Bookcases, Medium Cherry Finish"/>
    <n v="78.849999999999994"/>
    <n v="2"/>
    <n v="-11.6"/>
  </r>
  <r>
    <d v="2017-12-28T00:00:00"/>
    <x v="3"/>
    <x v="11"/>
    <x v="312"/>
    <x v="22"/>
    <x v="1"/>
    <x v="8"/>
    <s v="3M Hangers With Command Adhesive"/>
    <n v="7.4"/>
    <n v="2"/>
    <n v="3.03"/>
  </r>
  <r>
    <d v="2017-12-28T00:00:00"/>
    <x v="3"/>
    <x v="11"/>
    <x v="200"/>
    <x v="15"/>
    <x v="0"/>
    <x v="2"/>
    <s v="Carina Double Wide Media Storage Towers in Natural &amp; Black"/>
    <n v="64.78"/>
    <n v="1"/>
    <n v="-12.96"/>
  </r>
  <r>
    <d v="2017-12-28T00:00:00"/>
    <x v="3"/>
    <x v="11"/>
    <x v="593"/>
    <x v="26"/>
    <x v="0"/>
    <x v="3"/>
    <s v="Avery Reinforcements for Hole-Punch Pages"/>
    <n v="1.19"/>
    <n v="2"/>
    <n v="-0.99"/>
  </r>
  <r>
    <d v="2017-12-28T00:00:00"/>
    <x v="3"/>
    <x v="11"/>
    <x v="739"/>
    <x v="3"/>
    <x v="1"/>
    <x v="5"/>
    <s v="Novimex Turbo Task Chair"/>
    <n v="340.7"/>
    <n v="6"/>
    <n v="-34.07"/>
  </r>
  <r>
    <d v="2017-12-28T00:00:00"/>
    <x v="3"/>
    <x v="11"/>
    <x v="604"/>
    <x v="1"/>
    <x v="0"/>
    <x v="3"/>
    <s v="Computer Printout Index Tabs"/>
    <n v="1.68"/>
    <n v="5"/>
    <n v="-2.69"/>
  </r>
  <r>
    <d v="2017-12-28T00:00:00"/>
    <x v="3"/>
    <x v="11"/>
    <x v="604"/>
    <x v="1"/>
    <x v="1"/>
    <x v="8"/>
    <s v="G.E. Longer-Life Indoor Recessed Floodlight Bulbs"/>
    <n v="7.97"/>
    <n v="3"/>
    <n v="-2.39"/>
  </r>
  <r>
    <d v="2017-12-28T00:00:00"/>
    <x v="3"/>
    <x v="11"/>
    <x v="604"/>
    <x v="1"/>
    <x v="1"/>
    <x v="5"/>
    <s v="Padded Folding Chairs, Black, 4/Carton"/>
    <n v="113.37"/>
    <n v="2"/>
    <n v="-3.24"/>
  </r>
  <r>
    <d v="2017-12-28T00:00:00"/>
    <x v="3"/>
    <x v="11"/>
    <x v="604"/>
    <x v="1"/>
    <x v="1"/>
    <x v="8"/>
    <s v="3M Hangers With Command Adhesive"/>
    <n v="2.96"/>
    <n v="2"/>
    <n v="-1.41"/>
  </r>
  <r>
    <d v="2017-12-28T00:00:00"/>
    <x v="3"/>
    <x v="11"/>
    <x v="431"/>
    <x v="47"/>
    <x v="0"/>
    <x v="4"/>
    <s v="Staples in misc. colors"/>
    <n v="2.48"/>
    <n v="1"/>
    <n v="0.87"/>
  </r>
  <r>
    <d v="2017-12-28T00:00:00"/>
    <x v="3"/>
    <x v="11"/>
    <x v="431"/>
    <x v="47"/>
    <x v="0"/>
    <x v="3"/>
    <s v="Wilson Jones Impact Binders"/>
    <n v="25.9"/>
    <n v="5"/>
    <n v="12.69"/>
  </r>
  <r>
    <d v="2017-12-28T00:00:00"/>
    <x v="3"/>
    <x v="11"/>
    <x v="743"/>
    <x v="31"/>
    <x v="0"/>
    <x v="2"/>
    <s v="Eldon Mobile Mega Data Cart  Mega Stackable  Add-On Trays"/>
    <n v="118.25"/>
    <n v="5"/>
    <n v="34.29"/>
  </r>
  <r>
    <d v="2017-12-28T00:00:00"/>
    <x v="3"/>
    <x v="11"/>
    <x v="743"/>
    <x v="31"/>
    <x v="0"/>
    <x v="0"/>
    <s v="Xerox 1953"/>
    <n v="4.28"/>
    <n v="1"/>
    <n v="1.93"/>
  </r>
  <r>
    <d v="2017-12-29T00:00:00"/>
    <x v="3"/>
    <x v="11"/>
    <x v="229"/>
    <x v="3"/>
    <x v="1"/>
    <x v="5"/>
    <s v="Global High-Back Leather Tilter, Burgundy"/>
    <n v="393.57"/>
    <n v="4"/>
    <n v="-44.28"/>
  </r>
  <r>
    <d v="2017-12-29T00:00:00"/>
    <x v="3"/>
    <x v="11"/>
    <x v="229"/>
    <x v="3"/>
    <x v="2"/>
    <x v="6"/>
    <s v="Adtran 1202752G1"/>
    <n v="302.38"/>
    <n v="3"/>
    <n v="22.68"/>
  </r>
  <r>
    <d v="2017-12-29T00:00:00"/>
    <x v="3"/>
    <x v="11"/>
    <x v="283"/>
    <x v="20"/>
    <x v="0"/>
    <x v="7"/>
    <s v="Ideal Clamps"/>
    <n v="6.03"/>
    <n v="3"/>
    <n v="2.95"/>
  </r>
  <r>
    <d v="2017-12-29T00:00:00"/>
    <x v="3"/>
    <x v="11"/>
    <x v="590"/>
    <x v="14"/>
    <x v="0"/>
    <x v="0"/>
    <s v="Xerox 1915"/>
    <n v="209.7"/>
    <n v="2"/>
    <n v="100.66"/>
  </r>
  <r>
    <d v="2017-12-29T00:00:00"/>
    <x v="3"/>
    <x v="11"/>
    <x v="624"/>
    <x v="3"/>
    <x v="1"/>
    <x v="8"/>
    <s v="Nu-Dell Executive Frame"/>
    <n v="101.12"/>
    <n v="8"/>
    <n v="37.409999999999997"/>
  </r>
  <r>
    <d v="2017-12-29T00:00:00"/>
    <x v="3"/>
    <x v="11"/>
    <x v="206"/>
    <x v="22"/>
    <x v="0"/>
    <x v="7"/>
    <s v="Acco Glide Clips"/>
    <n v="19.600000000000001"/>
    <n v="5"/>
    <n v="9.6"/>
  </r>
  <r>
    <d v="2017-12-29T00:00:00"/>
    <x v="3"/>
    <x v="11"/>
    <x v="206"/>
    <x v="22"/>
    <x v="1"/>
    <x v="8"/>
    <s v="Hand-Finished Solid Wood Document Frame"/>
    <n v="68.459999999999994"/>
    <n v="2"/>
    <n v="20.54"/>
  </r>
  <r>
    <d v="2017-12-29T00:00:00"/>
    <x v="3"/>
    <x v="11"/>
    <x v="175"/>
    <x v="5"/>
    <x v="1"/>
    <x v="5"/>
    <s v="DMI Arturo Collection Mission-style Design Wood Chair"/>
    <n v="1207.8399999999999"/>
    <n v="8"/>
    <n v="314.04000000000002"/>
  </r>
  <r>
    <d v="2017-12-29T00:00:00"/>
    <x v="3"/>
    <x v="11"/>
    <x v="175"/>
    <x v="5"/>
    <x v="0"/>
    <x v="3"/>
    <s v="GBC ProClick Spines for 32-Hole Punch"/>
    <n v="12.53"/>
    <n v="1"/>
    <n v="5.89"/>
  </r>
  <r>
    <d v="2017-12-29T00:00:00"/>
    <x v="3"/>
    <x v="11"/>
    <x v="175"/>
    <x v="5"/>
    <x v="0"/>
    <x v="4"/>
    <s v="Panasonic KP-350BK Electric Pencil Sharpener with Auto Stop"/>
    <n v="34.58"/>
    <n v="1"/>
    <n v="10.029999999999999"/>
  </r>
  <r>
    <d v="2017-12-29T00:00:00"/>
    <x v="3"/>
    <x v="11"/>
    <x v="175"/>
    <x v="5"/>
    <x v="1"/>
    <x v="5"/>
    <s v="Global Leather and Oak Executive Chair, Black"/>
    <n v="300.98"/>
    <n v="1"/>
    <n v="87.28"/>
  </r>
  <r>
    <d v="2017-12-29T00:00:00"/>
    <x v="3"/>
    <x v="11"/>
    <x v="175"/>
    <x v="5"/>
    <x v="1"/>
    <x v="5"/>
    <s v="Harbour Creations Steel Folding Chair"/>
    <n v="258.75"/>
    <n v="3"/>
    <n v="77.63"/>
  </r>
  <r>
    <d v="2017-12-30T00:00:00"/>
    <x v="3"/>
    <x v="11"/>
    <x v="684"/>
    <x v="18"/>
    <x v="0"/>
    <x v="12"/>
    <s v="Eureka The Boss Plus 12-Amp Hard Box Upright Vacuum, Red"/>
    <n v="209.3"/>
    <n v="2"/>
    <n v="56.51"/>
  </r>
  <r>
    <d v="2017-12-30T00:00:00"/>
    <x v="3"/>
    <x v="11"/>
    <x v="99"/>
    <x v="20"/>
    <x v="1"/>
    <x v="11"/>
    <s v="Bush Westfield Collection Bookcases, Fully Assembled"/>
    <n v="323.14"/>
    <n v="4"/>
    <n v="12.12"/>
  </r>
  <r>
    <d v="2017-12-30T00:00:00"/>
    <x v="3"/>
    <x v="11"/>
    <x v="99"/>
    <x v="20"/>
    <x v="2"/>
    <x v="6"/>
    <s v="Gear Head AU3700S Headset"/>
    <n v="90.93"/>
    <n v="7"/>
    <n v="2.73"/>
  </r>
  <r>
    <d v="2017-12-30T00:00:00"/>
    <x v="3"/>
    <x v="11"/>
    <x v="99"/>
    <x v="20"/>
    <x v="0"/>
    <x v="3"/>
    <s v="Wilson Jones Legal Size Ring Binders"/>
    <n v="52.78"/>
    <n v="3"/>
    <n v="19.79"/>
  </r>
  <r>
    <d v="2017-12-30T00:00:00"/>
    <x v="3"/>
    <x v="11"/>
    <x v="732"/>
    <x v="3"/>
    <x v="0"/>
    <x v="3"/>
    <s v="Cardinal Slant-D Ring Binder, Heavy Gauge Vinyl"/>
    <n v="13.9"/>
    <n v="2"/>
    <n v="4.5199999999999996"/>
  </r>
  <r>
    <d v="2017-12-30T00:00:00"/>
    <x v="3"/>
    <x v="11"/>
    <x v="732"/>
    <x v="3"/>
    <x v="0"/>
    <x v="3"/>
    <s v="GBC Binding covers"/>
    <n v="20.72"/>
    <n v="2"/>
    <n v="6.48"/>
  </r>
  <r>
    <d v="2017-12-30T00:00:00"/>
    <x v="3"/>
    <x v="11"/>
    <x v="747"/>
    <x v="26"/>
    <x v="0"/>
    <x v="7"/>
    <s v="Bagged Rubber Bands"/>
    <n v="3.02"/>
    <n v="3"/>
    <n v="-0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9">
  <r>
    <x v="0"/>
    <s v="Darren Powers"/>
  </r>
  <r>
    <x v="0"/>
    <s v="Phillina Ober"/>
  </r>
  <r>
    <x v="0"/>
    <s v="Mick Brown"/>
  </r>
  <r>
    <x v="0"/>
    <s v="Lycoris Saunders"/>
  </r>
  <r>
    <x v="0"/>
    <s v="Jack O'Briant"/>
  </r>
  <r>
    <x v="0"/>
    <s v="Maria Etezadi"/>
  </r>
  <r>
    <x v="0"/>
    <s v="Vivek Sundaresam"/>
  </r>
  <r>
    <x v="0"/>
    <s v="Melanie Seite"/>
  </r>
  <r>
    <x v="0"/>
    <s v="Anthony Jacobs"/>
  </r>
  <r>
    <x v="0"/>
    <s v="Seth Vernon"/>
  </r>
  <r>
    <x v="0"/>
    <s v="Chris Selesnick"/>
  </r>
  <r>
    <x v="0"/>
    <s v="Natalie DeCherney"/>
  </r>
  <r>
    <x v="0"/>
    <s v="Brian Dahlen"/>
  </r>
  <r>
    <x v="0"/>
    <s v="Michael Moore"/>
  </r>
  <r>
    <x v="0"/>
    <s v="Brendan Sweed"/>
  </r>
  <r>
    <x v="0"/>
    <s v="Erica Hackney"/>
  </r>
  <r>
    <x v="0"/>
    <s v="Delfina Latchford"/>
  </r>
  <r>
    <x v="0"/>
    <s v="David Wiener"/>
  </r>
  <r>
    <x v="0"/>
    <s v="Toby Swindell"/>
  </r>
  <r>
    <x v="0"/>
    <s v="Hunter Lopez"/>
  </r>
  <r>
    <x v="0"/>
    <s v="Mark Van Huff"/>
  </r>
  <r>
    <x v="0"/>
    <s v="Xylona Preis"/>
  </r>
  <r>
    <x v="0"/>
    <s v="Muhammed MacIntyre"/>
  </r>
  <r>
    <x v="0"/>
    <s v="Tom Boeckenhauer"/>
  </r>
  <r>
    <x v="0"/>
    <s v="Ionia McGrath"/>
  </r>
  <r>
    <x v="0"/>
    <s v="Speros Goranitis"/>
  </r>
  <r>
    <x v="0"/>
    <s v="Shirley Daniels"/>
  </r>
  <r>
    <x v="0"/>
    <s v="Carol Adams"/>
  </r>
  <r>
    <x v="0"/>
    <s v="Ed Jacobs"/>
  </r>
  <r>
    <x v="0"/>
    <s v="Jasper Cacioppo"/>
  </r>
  <r>
    <x v="0"/>
    <s v="Mike Vittorini"/>
  </r>
  <r>
    <x v="0"/>
    <s v="Liz Carlisle"/>
  </r>
  <r>
    <x v="0"/>
    <s v="Bradley Drucker"/>
  </r>
  <r>
    <x v="0"/>
    <s v="Cynthia Delaney"/>
  </r>
  <r>
    <x v="0"/>
    <s v="Eric Barreto"/>
  </r>
  <r>
    <x v="0"/>
    <s v="Deborah Brumfield"/>
  </r>
  <r>
    <x v="0"/>
    <s v="Mark Haberlin"/>
  </r>
  <r>
    <x v="0"/>
    <s v="Neil Ducich"/>
  </r>
  <r>
    <x v="0"/>
    <s v="Cyma Kinney"/>
  </r>
  <r>
    <x v="0"/>
    <s v="Nathan Mautz"/>
  </r>
  <r>
    <x v="0"/>
    <s v="Natalie Fritzler"/>
  </r>
  <r>
    <x v="0"/>
    <s v="Guy Armstrong"/>
  </r>
  <r>
    <x v="0"/>
    <s v="Sanjit Chand"/>
  </r>
  <r>
    <x v="0"/>
    <s v="Shui Tom"/>
  </r>
  <r>
    <x v="0"/>
    <s v="Marina Lichtenstein"/>
  </r>
  <r>
    <x v="0"/>
    <s v="Barry Französisch"/>
  </r>
  <r>
    <x v="0"/>
    <s v="Michael Nguyen"/>
  </r>
  <r>
    <x v="0"/>
    <s v="Troy Blackwell"/>
  </r>
  <r>
    <x v="0"/>
    <s v="Aaron Bergman"/>
  </r>
  <r>
    <x v="0"/>
    <s v="Linda Cazamias"/>
  </r>
  <r>
    <x v="0"/>
    <s v="Steven Roelle"/>
  </r>
  <r>
    <x v="0"/>
    <s v="Tamara Manning"/>
  </r>
  <r>
    <x v="0"/>
    <s v="Sue Ann Reed"/>
  </r>
  <r>
    <x v="0"/>
    <s v="Michael Grace"/>
  </r>
  <r>
    <x v="0"/>
    <s v="Jennifer Halladay"/>
  </r>
  <r>
    <x v="0"/>
    <s v="Joy Smith"/>
  </r>
  <r>
    <x v="0"/>
    <s v="Dave Brooks"/>
  </r>
  <r>
    <x v="0"/>
    <s v="Hallie Redmond"/>
  </r>
  <r>
    <x v="0"/>
    <s v="Vicky Freymann"/>
  </r>
  <r>
    <x v="0"/>
    <s v="Shahid Collister"/>
  </r>
  <r>
    <x v="0"/>
    <s v="Giulietta Weimer"/>
  </r>
  <r>
    <x v="0"/>
    <s v="Kristina Nunn"/>
  </r>
  <r>
    <x v="0"/>
    <s v="Nicole Hansen"/>
  </r>
  <r>
    <x v="0"/>
    <s v="Ashley Jarboe"/>
  </r>
  <r>
    <x v="0"/>
    <s v="Anne Pryor"/>
  </r>
  <r>
    <x v="0"/>
    <s v="Jill Stevenson"/>
  </r>
  <r>
    <x v="0"/>
    <s v="Sam Craven"/>
  </r>
  <r>
    <x v="0"/>
    <s v="Eva Jacobs"/>
  </r>
  <r>
    <x v="0"/>
    <s v="Clay Ludtke"/>
  </r>
  <r>
    <x v="0"/>
    <s v="Aimee Bixby"/>
  </r>
  <r>
    <x v="0"/>
    <s v="Nora Pelletier"/>
  </r>
  <r>
    <x v="0"/>
    <s v="Craig Molinari"/>
  </r>
  <r>
    <x v="0"/>
    <s v="Scott Williamson"/>
  </r>
  <r>
    <x v="0"/>
    <s v="Kean Thornton"/>
  </r>
  <r>
    <x v="0"/>
    <s v="Chloris Kastensmidt"/>
  </r>
  <r>
    <x v="0"/>
    <s v="Kelly Andreada"/>
  </r>
  <r>
    <x v="0"/>
    <s v="Filia McAdams"/>
  </r>
  <r>
    <x v="0"/>
    <s v="Richard Bierner"/>
  </r>
  <r>
    <x v="0"/>
    <s v="Dean Katz"/>
  </r>
  <r>
    <x v="0"/>
    <s v="Christine Kargatis"/>
  </r>
  <r>
    <x v="0"/>
    <s v="Jason Fortune-"/>
  </r>
  <r>
    <x v="0"/>
    <s v="Rick Bensley"/>
  </r>
  <r>
    <x v="0"/>
    <s v="Neil Französisch"/>
  </r>
  <r>
    <x v="0"/>
    <s v="Alan Shonely"/>
  </r>
  <r>
    <x v="0"/>
    <s v="Bradley Nguyen"/>
  </r>
  <r>
    <x v="0"/>
    <s v="Christine Phan"/>
  </r>
  <r>
    <x v="0"/>
    <s v="Annie Zypern"/>
  </r>
  <r>
    <x v="0"/>
    <s v="Quincy Jones"/>
  </r>
  <r>
    <x v="0"/>
    <s v="Sean Miller"/>
  </r>
  <r>
    <x v="0"/>
    <s v="Eileen Kiefer"/>
  </r>
  <r>
    <x v="0"/>
    <s v="Sample Company A"/>
  </r>
  <r>
    <x v="0"/>
    <s v="Matt Connell"/>
  </r>
  <r>
    <x v="0"/>
    <s v="Cassandra Brandow"/>
  </r>
  <r>
    <x v="0"/>
    <s v="Thomas Seio"/>
  </r>
  <r>
    <x v="0"/>
    <s v="Kristen Hastings"/>
  </r>
  <r>
    <x v="0"/>
    <s v="Gary McGarr"/>
  </r>
  <r>
    <x v="0"/>
    <s v="Craig Carroll"/>
  </r>
  <r>
    <x v="0"/>
    <s v="Beth Fritzler"/>
  </r>
  <r>
    <x v="0"/>
    <s v="Vivian Mathis"/>
  </r>
  <r>
    <x v="0"/>
    <s v="Patrick O'Donnell"/>
  </r>
  <r>
    <x v="0"/>
    <s v="Bruce Geld"/>
  </r>
  <r>
    <x v="0"/>
    <s v="Carlos Daly"/>
  </r>
  <r>
    <x v="0"/>
    <s v="Maurice Satty"/>
  </r>
  <r>
    <x v="0"/>
    <s v="Christina Anderson"/>
  </r>
  <r>
    <x v="0"/>
    <s v="Jonathan Doherty"/>
  </r>
  <r>
    <x v="0"/>
    <s v="Damala Kotsonis"/>
  </r>
  <r>
    <x v="0"/>
    <s v="Cindy Stewart"/>
  </r>
  <r>
    <x v="0"/>
    <s v="Christina VanderZanden"/>
  </r>
  <r>
    <x v="0"/>
    <s v="Daniel Raglin"/>
  </r>
  <r>
    <x v="0"/>
    <s v="Mike Pelletier"/>
  </r>
  <r>
    <x v="0"/>
    <s v="Mike Gockenbach"/>
  </r>
  <r>
    <x v="0"/>
    <s v="Kunst Miller"/>
  </r>
  <r>
    <x v="0"/>
    <s v="Dorris liebe"/>
  </r>
  <r>
    <x v="0"/>
    <s v="Susan Gilcrest"/>
  </r>
  <r>
    <x v="0"/>
    <s v="Mark Packer"/>
  </r>
  <r>
    <x v="0"/>
    <s v="Nat Carroll"/>
  </r>
  <r>
    <x v="0"/>
    <s v="Alex Avila"/>
  </r>
  <r>
    <x v="0"/>
    <s v="Jas O'Carroll"/>
  </r>
  <r>
    <x v="0"/>
    <s v="Dorothy Dickinson"/>
  </r>
  <r>
    <x v="0"/>
    <s v="Karen Bern"/>
  </r>
  <r>
    <x v="0"/>
    <s v="Trudy Glocke"/>
  </r>
  <r>
    <x v="0"/>
    <s v="Katharine Harms"/>
  </r>
  <r>
    <x v="0"/>
    <s v="Rob Dowd"/>
  </r>
  <r>
    <x v="0"/>
    <s v="Anna Häberlin"/>
  </r>
  <r>
    <x v="0"/>
    <s v="Katrina Edelman"/>
  </r>
  <r>
    <x v="0"/>
    <s v="Paul Knutson"/>
  </r>
  <r>
    <x v="0"/>
    <s v="Mary Zewe"/>
  </r>
  <r>
    <x v="0"/>
    <s v="Ken Black"/>
  </r>
  <r>
    <x v="0"/>
    <s v="Tracy Hopkins"/>
  </r>
  <r>
    <x v="0"/>
    <s v="Greg Maxwell"/>
  </r>
  <r>
    <x v="0"/>
    <s v="John Grady"/>
  </r>
  <r>
    <x v="0"/>
    <s v="Ruben Dartt"/>
  </r>
  <r>
    <x v="0"/>
    <s v="Roy Phan"/>
  </r>
  <r>
    <x v="0"/>
    <s v="Guy Phonely"/>
  </r>
  <r>
    <x v="0"/>
    <s v="Scott Cohen"/>
  </r>
  <r>
    <x v="0"/>
    <s v="Andy Yotov"/>
  </r>
  <r>
    <x v="0"/>
    <s v="Frank Hawley"/>
  </r>
  <r>
    <x v="0"/>
    <s v="Pauline Johnson"/>
  </r>
  <r>
    <x v="0"/>
    <s v="Roland Schwarz"/>
  </r>
  <r>
    <x v="0"/>
    <s v="Valerie Mitchum"/>
  </r>
  <r>
    <x v="0"/>
    <s v="Jim Mitchum"/>
  </r>
  <r>
    <x v="0"/>
    <s v="Ruben Ausman"/>
  </r>
  <r>
    <x v="0"/>
    <s v="Pauline Chand"/>
  </r>
  <r>
    <x v="0"/>
    <s v="John Stevenson"/>
  </r>
  <r>
    <x v="0"/>
    <s v="Jay Kimmel"/>
  </r>
  <r>
    <x v="0"/>
    <s v="Sanjit Engle"/>
  </r>
  <r>
    <x v="0"/>
    <s v="Gary Mitchum"/>
  </r>
  <r>
    <x v="0"/>
    <s v="Michelle Moray"/>
  </r>
  <r>
    <x v="0"/>
    <s v="Kean Nguyen"/>
  </r>
  <r>
    <x v="0"/>
    <s v="Stewart Visinsky"/>
  </r>
  <r>
    <x v="0"/>
    <s v="Edward Hooks"/>
  </r>
  <r>
    <x v="0"/>
    <s v="Ben Ferrer"/>
  </r>
  <r>
    <x v="0"/>
    <s v="Paul Stevenson"/>
  </r>
  <r>
    <x v="0"/>
    <s v="Stephanie Phelps"/>
  </r>
  <r>
    <x v="0"/>
    <s v="John Lee"/>
  </r>
  <r>
    <x v="0"/>
    <s v="Nicole Fjeld"/>
  </r>
  <r>
    <x v="0"/>
    <s v="Allen Goldenen"/>
  </r>
  <r>
    <x v="0"/>
    <s v="Benjamin Patterson"/>
  </r>
  <r>
    <x v="0"/>
    <s v="Allen Armold"/>
  </r>
  <r>
    <x v="0"/>
    <s v="Dorothy Badders"/>
  </r>
  <r>
    <x v="0"/>
    <s v="Aaron Hawkins"/>
  </r>
  <r>
    <x v="0"/>
    <s v="Theresa Swint"/>
  </r>
  <r>
    <x v="0"/>
    <s v="Laurel Beltran"/>
  </r>
  <r>
    <x v="0"/>
    <s v="Dianna Arnett"/>
  </r>
  <r>
    <x v="0"/>
    <s v="Lena Creighton"/>
  </r>
  <r>
    <x v="0"/>
    <s v="Beth Thompson"/>
  </r>
  <r>
    <x v="0"/>
    <s v="Aleksandra Gannaway"/>
  </r>
  <r>
    <x v="0"/>
    <s v="Marc Harrigan"/>
  </r>
  <r>
    <x v="0"/>
    <s v="Muhammed Yedwab"/>
  </r>
  <r>
    <x v="0"/>
    <s v="George Bell"/>
  </r>
  <r>
    <x v="0"/>
    <s v="Arianne Irving"/>
  </r>
  <r>
    <x v="0"/>
    <s v="David Smith"/>
  </r>
  <r>
    <x v="0"/>
    <s v="Lauren Leatherbury"/>
  </r>
  <r>
    <x v="0"/>
    <s v="Harry Greene"/>
  </r>
  <r>
    <x v="0"/>
    <s v="Laura Armstrong"/>
  </r>
  <r>
    <x v="0"/>
    <s v="Katherine Hughes"/>
  </r>
  <r>
    <x v="0"/>
    <s v="Justin MacKendrick"/>
  </r>
  <r>
    <x v="0"/>
    <s v="Andrew Roberts"/>
  </r>
  <r>
    <x v="0"/>
    <s v="Cari Schnelling"/>
  </r>
  <r>
    <x v="0"/>
    <s v="Joni Sundaresam"/>
  </r>
  <r>
    <x v="0"/>
    <s v="Nathan Cano"/>
  </r>
  <r>
    <x v="0"/>
    <s v="Paul MacIntyre"/>
  </r>
  <r>
    <x v="0"/>
    <s v="Andrew Allen"/>
  </r>
  <r>
    <x v="0"/>
    <s v="Bill Shonely"/>
  </r>
  <r>
    <x v="0"/>
    <s v="Peter Fuller"/>
  </r>
  <r>
    <x v="0"/>
    <s v="Emily Burns"/>
  </r>
  <r>
    <x v="0"/>
    <s v="Giulietta Dortch"/>
  </r>
  <r>
    <x v="0"/>
    <s v="Harold Pawlan"/>
  </r>
  <r>
    <x v="0"/>
    <s v="Steve Nguyen"/>
  </r>
  <r>
    <x v="0"/>
    <s v="Carol Triggs"/>
  </r>
  <r>
    <x v="0"/>
    <s v="Patrick Gardner"/>
  </r>
  <r>
    <x v="0"/>
    <s v="Sean Braxton"/>
  </r>
  <r>
    <x v="0"/>
    <s v="Art Foster"/>
  </r>
  <r>
    <x v="0"/>
    <s v="Greg Matthias"/>
  </r>
  <r>
    <x v="0"/>
    <s v="Paul Gonzalez"/>
  </r>
  <r>
    <x v="0"/>
    <s v="Raymond Messe"/>
  </r>
  <r>
    <x v="0"/>
    <s v="Brooke Gillingham"/>
  </r>
  <r>
    <x v="0"/>
    <s v="Victoria Wilson"/>
  </r>
  <r>
    <x v="0"/>
    <s v="Harold Dahlen"/>
  </r>
  <r>
    <x v="0"/>
    <s v="Alejandro Grove"/>
  </r>
  <r>
    <x v="0"/>
    <s v="Erica Hernandez"/>
  </r>
  <r>
    <x v="0"/>
    <s v="Naresj Patel"/>
  </r>
  <r>
    <x v="0"/>
    <s v="Anthony Johnson"/>
  </r>
  <r>
    <x v="0"/>
    <s v="Pauline Webber"/>
  </r>
  <r>
    <x v="0"/>
    <s v="Cindy Chapman"/>
  </r>
  <r>
    <x v="0"/>
    <s v="Pete Armstrong"/>
  </r>
  <r>
    <x v="0"/>
    <s v="Bruce Stewart"/>
  </r>
  <r>
    <x v="0"/>
    <s v="Ted Trevino"/>
  </r>
  <r>
    <x v="0"/>
    <s v="George Ashbrook"/>
  </r>
  <r>
    <x v="0"/>
    <s v="John Huston"/>
  </r>
  <r>
    <x v="0"/>
    <s v="Tamara Dahlen"/>
  </r>
  <r>
    <x v="0"/>
    <s v="Randy Ferguson"/>
  </r>
  <r>
    <x v="0"/>
    <s v="Matt Collister"/>
  </r>
  <r>
    <x v="0"/>
    <s v="Mitch Willingham"/>
  </r>
  <r>
    <x v="0"/>
    <s v="Bradley Talbott"/>
  </r>
  <r>
    <x v="0"/>
    <s v="Frank Gastineau"/>
  </r>
  <r>
    <x v="0"/>
    <s v="Evan Henry"/>
  </r>
  <r>
    <x v="0"/>
    <s v="Greg Tran"/>
  </r>
  <r>
    <x v="0"/>
    <s v="Resi Pölking"/>
  </r>
  <r>
    <x v="0"/>
    <s v="Janet Lee"/>
  </r>
  <r>
    <x v="0"/>
    <s v="Barry Weirich"/>
  </r>
  <r>
    <x v="0"/>
    <s v="Herbert Flentye"/>
  </r>
  <r>
    <x v="0"/>
    <s v="Dean percer"/>
  </r>
  <r>
    <x v="0"/>
    <s v="Maya Herman"/>
  </r>
  <r>
    <x v="0"/>
    <s v="Laurel Elliston"/>
  </r>
  <r>
    <x v="0"/>
    <s v="Patrick Jones"/>
  </r>
  <r>
    <x v="0"/>
    <s v="Magdelene Morse"/>
  </r>
  <r>
    <x v="0"/>
    <s v="Ellis Ballard"/>
  </r>
  <r>
    <x v="0"/>
    <s v="Shahid Shariari"/>
  </r>
  <r>
    <x v="0"/>
    <s v="James Galang"/>
  </r>
  <r>
    <x v="0"/>
    <s v="Laurel Workman"/>
  </r>
  <r>
    <x v="0"/>
    <s v="Mark Cousins"/>
  </r>
  <r>
    <x v="0"/>
    <s v="Jim Karlsson"/>
  </r>
  <r>
    <x v="0"/>
    <s v="Dianna Wilson"/>
  </r>
  <r>
    <x v="0"/>
    <s v="Corey Roper"/>
  </r>
  <r>
    <x v="0"/>
    <s v="Liz Thompson"/>
  </r>
  <r>
    <x v="0"/>
    <s v="Steven Cartwright"/>
  </r>
  <r>
    <x v="0"/>
    <s v="Ross Baird"/>
  </r>
  <r>
    <x v="0"/>
    <s v="Richard Eichhorn"/>
  </r>
  <r>
    <x v="0"/>
    <s v="Bobby Trafton"/>
  </r>
  <r>
    <x v="0"/>
    <s v="Bryan Mills"/>
  </r>
  <r>
    <x v="0"/>
    <s v="Grant Thornton"/>
  </r>
  <r>
    <x v="0"/>
    <s v="Sarah Bern"/>
  </r>
  <r>
    <x v="0"/>
    <s v="Valerie Takahito"/>
  </r>
  <r>
    <x v="0"/>
    <s v="Bart Pistole"/>
  </r>
  <r>
    <x v="0"/>
    <s v="Nick Radford"/>
  </r>
  <r>
    <x v="0"/>
    <s v="Carlos Soltero"/>
  </r>
  <r>
    <x v="0"/>
    <s v="Rick Duston"/>
  </r>
  <r>
    <x v="0"/>
    <s v="Brosina Hoffman"/>
  </r>
  <r>
    <x v="0"/>
    <s v="Carl Weiss"/>
  </r>
  <r>
    <x v="0"/>
    <s v="Chuck Magee"/>
  </r>
  <r>
    <x v="0"/>
    <s v="Frank Olsen"/>
  </r>
  <r>
    <x v="0"/>
    <s v="Heather Kirkland"/>
  </r>
  <r>
    <x v="0"/>
    <s v="Sharelle Roach"/>
  </r>
  <r>
    <x v="0"/>
    <s v="Kelly Lampkin"/>
  </r>
  <r>
    <x v="0"/>
    <s v="Pamela Stobb"/>
  </r>
  <r>
    <x v="0"/>
    <s v="Sonia Cooley"/>
  </r>
  <r>
    <x v="0"/>
    <s v="Duane Benoit"/>
  </r>
  <r>
    <x v="0"/>
    <s v="Gary Hwang"/>
  </r>
  <r>
    <x v="0"/>
    <s v="Jennifer Ferguson"/>
  </r>
  <r>
    <x v="0"/>
    <s v="Mick Crebagga"/>
  </r>
  <r>
    <x v="0"/>
    <s v="Corey-Lock"/>
  </r>
  <r>
    <x v="0"/>
    <s v="Natalie Webber"/>
  </r>
  <r>
    <x v="0"/>
    <s v="Toby Braunhardt"/>
  </r>
  <r>
    <x v="0"/>
    <s v="Joel Eaton"/>
  </r>
  <r>
    <x v="0"/>
    <s v="Dianna Vittorini"/>
  </r>
  <r>
    <x v="0"/>
    <s v="Anna Andreadi"/>
  </r>
  <r>
    <x v="0"/>
    <s v="Brian Stugart"/>
  </r>
  <r>
    <x v="0"/>
    <s v="Denise Leinenbach"/>
  </r>
  <r>
    <x v="0"/>
    <s v="Liz Pelletier"/>
  </r>
  <r>
    <x v="0"/>
    <s v="Noel Staavos"/>
  </r>
  <r>
    <x v="0"/>
    <s v="Grace Kelly"/>
  </r>
  <r>
    <x v="0"/>
    <s v="Liz MacKendrick"/>
  </r>
  <r>
    <x v="0"/>
    <s v="Cynthia Arntzen"/>
  </r>
  <r>
    <x v="0"/>
    <s v="Rob Williams"/>
  </r>
  <r>
    <x v="0"/>
    <s v="Dan Lawera"/>
  </r>
  <r>
    <x v="0"/>
    <s v="Helen Abelman"/>
  </r>
  <r>
    <x v="0"/>
    <s v="Russell Applegate"/>
  </r>
  <r>
    <x v="0"/>
    <s v="Anthony Rawles"/>
  </r>
  <r>
    <x v="0"/>
    <s v="Michael Stewart"/>
  </r>
  <r>
    <x v="0"/>
    <s v="Brian DeCherney"/>
  </r>
  <r>
    <x v="0"/>
    <s v="Eric Hoffmann"/>
  </r>
  <r>
    <x v="0"/>
    <s v="Maxwell Schwartz"/>
  </r>
  <r>
    <x v="0"/>
    <s v="Michael Chen"/>
  </r>
  <r>
    <x v="0"/>
    <s v="Dan Campbell"/>
  </r>
  <r>
    <x v="0"/>
    <s v="Dennis Pardue"/>
  </r>
  <r>
    <x v="0"/>
    <s v="Don Miller"/>
  </r>
  <r>
    <x v="0"/>
    <s v="Emily Phan"/>
  </r>
  <r>
    <x v="0"/>
    <s v="Becky Castell"/>
  </r>
  <r>
    <x v="0"/>
    <s v="Michelle Huthwaite"/>
  </r>
  <r>
    <x v="0"/>
    <s v="Ed Braxton"/>
  </r>
  <r>
    <x v="0"/>
    <s v="Brian Moss"/>
  </r>
  <r>
    <x v="0"/>
    <s v="Gary Hansen"/>
  </r>
  <r>
    <x v="0"/>
    <s v="Darrin Sayre"/>
  </r>
  <r>
    <x v="0"/>
    <s v="Mark Hamilton"/>
  </r>
  <r>
    <x v="0"/>
    <s v="Jamie Kunitz"/>
  </r>
  <r>
    <x v="0"/>
    <s v="Alyssa Crouse"/>
  </r>
  <r>
    <x v="0"/>
    <s v="Max Engle"/>
  </r>
  <r>
    <x v="0"/>
    <s v="Paul Van Hugh"/>
  </r>
  <r>
    <x v="0"/>
    <s v="Arthur Wiediger"/>
  </r>
  <r>
    <x v="0"/>
    <s v="Philip Brown"/>
  </r>
  <r>
    <x v="0"/>
    <s v="Shirley Schmidt"/>
  </r>
  <r>
    <x v="0"/>
    <s v="Barbara Fisher"/>
  </r>
  <r>
    <x v="0"/>
    <s v="Adrian Hane"/>
  </r>
  <r>
    <x v="0"/>
    <s v="Jack Lebron"/>
  </r>
  <r>
    <x v="0"/>
    <s v="Christine Abelman"/>
  </r>
  <r>
    <x v="0"/>
    <s v="Eugene Moren"/>
  </r>
  <r>
    <x v="0"/>
    <s v="Katherine Murray"/>
  </r>
  <r>
    <x v="0"/>
    <s v="Scot Wooten"/>
  </r>
  <r>
    <x v="0"/>
    <s v="Charles Crestani"/>
  </r>
  <r>
    <x v="0"/>
    <s v="Roger Demir"/>
  </r>
  <r>
    <x v="0"/>
    <s v="Michelle Ellison"/>
  </r>
  <r>
    <x v="0"/>
    <s v="Harry Marie"/>
  </r>
  <r>
    <x v="0"/>
    <s v="Erin Mull"/>
  </r>
  <r>
    <x v="0"/>
    <s v="Alejandro Ballentine"/>
  </r>
  <r>
    <x v="0"/>
    <s v="John Lucas"/>
  </r>
  <r>
    <x v="0"/>
    <s v="Arthur Gainer"/>
  </r>
  <r>
    <x v="0"/>
    <s v="Nick Crebassa"/>
  </r>
  <r>
    <x v="0"/>
    <s v="Ken Lonsdale"/>
  </r>
  <r>
    <x v="0"/>
    <s v="Carl Ludwig"/>
  </r>
  <r>
    <x v="0"/>
    <s v="Sheri Gordon"/>
  </r>
  <r>
    <x v="0"/>
    <s v="Luke Foster"/>
  </r>
  <r>
    <x v="0"/>
    <s v="Aaron Smayling"/>
  </r>
  <r>
    <x v="0"/>
    <s v="Barry Blumstein"/>
  </r>
  <r>
    <x v="0"/>
    <s v="Tom Stivers"/>
  </r>
  <r>
    <x v="0"/>
    <s v="Ivan Liston"/>
  </r>
  <r>
    <x v="0"/>
    <s v="Ann Steele"/>
  </r>
  <r>
    <x v="0"/>
    <s v="Nick Zandusky"/>
  </r>
  <r>
    <x v="0"/>
    <s v="Berenike Kampe"/>
  </r>
  <r>
    <x v="0"/>
    <s v="Valerie Dominguez"/>
  </r>
  <r>
    <x v="0"/>
    <s v="Chad Sievert"/>
  </r>
  <r>
    <x v="0"/>
    <s v="Sonia Sunley"/>
  </r>
  <r>
    <x v="0"/>
    <s v="Ricardo Sperren"/>
  </r>
  <r>
    <x v="0"/>
    <s v="Gary Zandusky"/>
  </r>
  <r>
    <x v="0"/>
    <s v="Roland Fjeld"/>
  </r>
  <r>
    <x v="0"/>
    <s v="Trudy Brown"/>
  </r>
  <r>
    <x v="0"/>
    <s v="Lena Radford"/>
  </r>
  <r>
    <x v="0"/>
    <s v="Maria Bertelson"/>
  </r>
  <r>
    <x v="0"/>
    <s v="Matt Abelman"/>
  </r>
  <r>
    <x v="0"/>
    <s v="Vivek Gonzalez"/>
  </r>
  <r>
    <x v="0"/>
    <s v="Andy Gerbode"/>
  </r>
  <r>
    <x v="0"/>
    <s v="Emily Ducich"/>
  </r>
  <r>
    <x v="0"/>
    <s v="Matthew Grinstein"/>
  </r>
  <r>
    <x v="0"/>
    <s v="Joseph Holt"/>
  </r>
  <r>
    <x v="0"/>
    <s v="Gene McClure"/>
  </r>
  <r>
    <x v="0"/>
    <s v="Charles Sheldon"/>
  </r>
  <r>
    <x v="0"/>
    <s v="Ben Wallace"/>
  </r>
  <r>
    <x v="0"/>
    <s v="Duane Huffman"/>
  </r>
  <r>
    <x v="0"/>
    <s v="Keith Herrera"/>
  </r>
  <r>
    <x v="0"/>
    <s v="Christine Sundaresam"/>
  </r>
  <r>
    <x v="0"/>
    <s v="Troy Staebel"/>
  </r>
  <r>
    <x v="0"/>
    <s v="Don Jones"/>
  </r>
  <r>
    <x v="0"/>
    <s v="Lena Hernandez"/>
  </r>
  <r>
    <x v="0"/>
    <s v="Craig Reiter"/>
  </r>
  <r>
    <x v="0"/>
    <s v="Deanra Eno"/>
  </r>
  <r>
    <x v="0"/>
    <s v="Jeremy Pistek"/>
  </r>
  <r>
    <x v="0"/>
    <s v="Rick Hansen"/>
  </r>
  <r>
    <x v="0"/>
    <s v="Robert Barroso"/>
  </r>
  <r>
    <x v="0"/>
    <s v="Arthur Prichep"/>
  </r>
  <r>
    <x v="0"/>
    <s v="Jennifer Patt"/>
  </r>
  <r>
    <x v="0"/>
    <s v="Dorothy Wardle"/>
  </r>
  <r>
    <x v="0"/>
    <s v="Ryan Crowe"/>
  </r>
  <r>
    <x v="0"/>
    <s v="Janet Molinari"/>
  </r>
  <r>
    <x v="0"/>
    <s v="Mitch Webber"/>
  </r>
  <r>
    <x v="0"/>
    <s v="Joe Elijah"/>
  </r>
  <r>
    <x v="0"/>
    <s v="Frank Merwin"/>
  </r>
  <r>
    <x v="0"/>
    <s v="Karl Braun"/>
  </r>
  <r>
    <x v="0"/>
    <s v="Paul Prost"/>
  </r>
  <r>
    <x v="0"/>
    <s v="Zuschuss Donatelli"/>
  </r>
  <r>
    <x v="0"/>
    <s v="Corey Catlett"/>
  </r>
  <r>
    <x v="0"/>
    <s v="Hilary Holden"/>
  </r>
  <r>
    <x v="0"/>
    <s v="Ryan Akin"/>
  </r>
  <r>
    <x v="0"/>
    <s v="Annie Thurman"/>
  </r>
  <r>
    <x v="0"/>
    <s v="Shirley Jackson"/>
  </r>
  <r>
    <x v="0"/>
    <s v="Larry Tron"/>
  </r>
  <r>
    <x v="0"/>
    <s v="Katherine Ducich"/>
  </r>
  <r>
    <x v="0"/>
    <s v="Mathew Reese"/>
  </r>
  <r>
    <x v="0"/>
    <s v="Nora Preis"/>
  </r>
  <r>
    <x v="0"/>
    <s v="Patrick Ryan"/>
  </r>
  <r>
    <x v="0"/>
    <s v="Victoria Pisteka"/>
  </r>
  <r>
    <x v="0"/>
    <s v="Dennis Kane"/>
  </r>
  <r>
    <x v="0"/>
    <s v="Sam Zeldin"/>
  </r>
  <r>
    <x v="0"/>
    <s v="Lisa Ryan"/>
  </r>
  <r>
    <x v="0"/>
    <s v="Becky Martin"/>
  </r>
  <r>
    <x v="0"/>
    <s v="Lisa Hazard"/>
  </r>
  <r>
    <x v="0"/>
    <s v="Karen Carlisle"/>
  </r>
  <r>
    <x v="0"/>
    <s v="Stefania Perrino"/>
  </r>
  <r>
    <x v="0"/>
    <s v="Marc Crier"/>
  </r>
  <r>
    <x v="0"/>
    <s v="Kean Takahito"/>
  </r>
  <r>
    <x v="0"/>
    <s v="Maribeth Schnelling"/>
  </r>
  <r>
    <x v="0"/>
    <s v="Rick Reed"/>
  </r>
  <r>
    <x v="0"/>
    <s v="Logan Currie"/>
  </r>
  <r>
    <x v="0"/>
    <s v="Daniel Lacy"/>
  </r>
  <r>
    <x v="0"/>
    <s v="Chris Cortes"/>
  </r>
  <r>
    <x v="0"/>
    <s v="Sandra Flanagan"/>
  </r>
  <r>
    <x v="0"/>
    <s v="Liz Willingham"/>
  </r>
  <r>
    <x v="0"/>
    <s v="Brad Norvell"/>
  </r>
  <r>
    <x v="0"/>
    <s v="Pete Takahito"/>
  </r>
  <r>
    <x v="0"/>
    <s v="Tom Ashbrook"/>
  </r>
  <r>
    <x v="0"/>
    <s v="Luke Weiss"/>
  </r>
  <r>
    <x v="0"/>
    <s v="Erin Ashbrook"/>
  </r>
  <r>
    <x v="0"/>
    <s v="Jessica Myrick"/>
  </r>
  <r>
    <x v="0"/>
    <s v="Odella Nelson"/>
  </r>
  <r>
    <x v="0"/>
    <s v="Jennifer Braxton"/>
  </r>
  <r>
    <x v="0"/>
    <s v="Astrea Jones"/>
  </r>
  <r>
    <x v="0"/>
    <s v="John Castell"/>
  </r>
  <r>
    <x v="0"/>
    <s v="Darrin Martin"/>
  </r>
  <r>
    <x v="0"/>
    <s v="Monica Federle"/>
  </r>
  <r>
    <x v="0"/>
    <s v="Anthony Garverick"/>
  </r>
  <r>
    <x v="0"/>
    <s v="Joseph Airdo"/>
  </r>
  <r>
    <x v="0"/>
    <s v="Frank Atkinson"/>
  </r>
  <r>
    <x v="0"/>
    <s v="Mike Caudle"/>
  </r>
  <r>
    <x v="0"/>
    <s v="Jim Kriz"/>
  </r>
  <r>
    <x v="0"/>
    <s v="Philip Fox"/>
  </r>
  <r>
    <x v="0"/>
    <s v="Erica Smith"/>
  </r>
  <r>
    <x v="0"/>
    <s v="Michelle Arnett"/>
  </r>
  <r>
    <x v="0"/>
    <s v="Duane Noonan"/>
  </r>
  <r>
    <x v="0"/>
    <s v="Sarah Brown"/>
  </r>
  <r>
    <x v="0"/>
    <s v="Henry Goldwyn"/>
  </r>
  <r>
    <x v="0"/>
    <s v="Jack Garza"/>
  </r>
  <r>
    <x v="0"/>
    <s v="Larry Hughes"/>
  </r>
  <r>
    <x v="0"/>
    <s v="Sara Luxemburg"/>
  </r>
  <r>
    <x v="0"/>
    <s v="Vivek Grady"/>
  </r>
  <r>
    <x v="0"/>
    <s v="Adam Shillingsburg"/>
  </r>
  <r>
    <x v="0"/>
    <s v="Thea Hudgings"/>
  </r>
  <r>
    <x v="0"/>
    <s v="Julie Prescott"/>
  </r>
  <r>
    <x v="0"/>
    <s v="Thomas Thornton"/>
  </r>
  <r>
    <x v="0"/>
    <s v="Julia Dunbar"/>
  </r>
  <r>
    <x v="0"/>
    <s v="Michelle Tran"/>
  </r>
  <r>
    <x v="0"/>
    <s v="Barry Franz"/>
  </r>
  <r>
    <x v="0"/>
    <s v="Nicole Brennan"/>
  </r>
  <r>
    <x v="0"/>
    <s v="Christopher Schild"/>
  </r>
  <r>
    <x v="0"/>
    <s v="Karen Ferguson"/>
  </r>
  <r>
    <x v="0"/>
    <s v="Thea Hendricks"/>
  </r>
  <r>
    <x v="0"/>
    <s v="George Zrebassa"/>
  </r>
  <r>
    <x v="0"/>
    <s v="Keith Dawkins"/>
  </r>
  <r>
    <x v="0"/>
    <s v="Suzanne McNair"/>
  </r>
  <r>
    <x v="0"/>
    <s v="Lisa DeCherney"/>
  </r>
  <r>
    <x v="0"/>
    <s v="Evan Bailliet"/>
  </r>
  <r>
    <x v="0"/>
    <s v="Kelly Williams"/>
  </r>
  <r>
    <x v="0"/>
    <s v="Doug Bickford"/>
  </r>
  <r>
    <x v="0"/>
    <s v="Dario Medina"/>
  </r>
  <r>
    <x v="0"/>
    <s v="Erin Smith"/>
  </r>
  <r>
    <x v="0"/>
    <s v="Beth Paige"/>
  </r>
  <r>
    <x v="0"/>
    <s v="Allen Rosenblatt"/>
  </r>
  <r>
    <x v="0"/>
    <s v="Denny Ordway"/>
  </r>
  <r>
    <x v="0"/>
    <s v="Russell D'Ascenzo"/>
  </r>
  <r>
    <x v="0"/>
    <s v="David Flashing"/>
  </r>
  <r>
    <x v="0"/>
    <s v="Joy Daniels"/>
  </r>
  <r>
    <x v="0"/>
    <s v="Brian Derr"/>
  </r>
  <r>
    <x v="0"/>
    <s v="Alice McCarthy"/>
  </r>
  <r>
    <x v="0"/>
    <s v="Tanja Norvell"/>
  </r>
  <r>
    <x v="0"/>
    <s v="Fred Chung"/>
  </r>
  <r>
    <x v="0"/>
    <s v="Jill Fjeld"/>
  </r>
  <r>
    <x v="0"/>
    <s v="Helen Andreada"/>
  </r>
  <r>
    <x v="0"/>
    <s v="Barry Pond"/>
  </r>
  <r>
    <x v="0"/>
    <s v="Zuschuss Carroll"/>
  </r>
  <r>
    <x v="0"/>
    <s v="Sibella Parks"/>
  </r>
  <r>
    <x v="0"/>
    <s v="Jim Epp"/>
  </r>
  <r>
    <x v="0"/>
    <s v="Hunter Glantz"/>
  </r>
  <r>
    <x v="0"/>
    <s v="Toby Carlisle"/>
  </r>
  <r>
    <x v="0"/>
    <s v="Anna Chung"/>
  </r>
  <r>
    <x v="0"/>
    <s v="Lynn Smith"/>
  </r>
  <r>
    <x v="0"/>
    <s v="Tracy Blumstein"/>
  </r>
  <r>
    <x v="0"/>
    <s v="Alan Schoenberger"/>
  </r>
  <r>
    <x v="0"/>
    <s v="Luke Schmidt"/>
  </r>
  <r>
    <x v="0"/>
    <s v="Ivan Gibson"/>
  </r>
  <r>
    <x v="0"/>
    <s v="Jeremy Farry"/>
  </r>
  <r>
    <x v="0"/>
    <s v="Rachel Payne"/>
  </r>
  <r>
    <x v="0"/>
    <s v="Eugene Hildebrand"/>
  </r>
  <r>
    <x v="0"/>
    <s v="Fred Hopkins"/>
  </r>
  <r>
    <x v="0"/>
    <s v="Lindsay Shagiari"/>
  </r>
  <r>
    <x v="0"/>
    <s v="Sylvia Foulston"/>
  </r>
  <r>
    <x v="0"/>
    <s v="Maureen Gastineau"/>
  </r>
  <r>
    <x v="0"/>
    <s v="Daniel Byrd"/>
  </r>
  <r>
    <x v="0"/>
    <s v="Angele Hood"/>
  </r>
  <r>
    <x v="0"/>
    <s v="Ross DeVincentis"/>
  </r>
  <r>
    <x v="0"/>
    <s v="Todd Sumrall"/>
  </r>
  <r>
    <x v="0"/>
    <s v="Bill Tyler"/>
  </r>
  <r>
    <x v="0"/>
    <s v="Noah Childs"/>
  </r>
  <r>
    <x v="0"/>
    <s v="Greg Guthrie"/>
  </r>
  <r>
    <x v="0"/>
    <s v="Anne McFarland"/>
  </r>
  <r>
    <x v="0"/>
    <s v="Amy Cox"/>
  </r>
  <r>
    <x v="0"/>
    <s v="Nancy Lomonaco"/>
  </r>
  <r>
    <x v="0"/>
    <s v="Ken Heidel"/>
  </r>
  <r>
    <x v="0"/>
    <s v="Paul Lucas"/>
  </r>
  <r>
    <x v="0"/>
    <s v="Deirdre Greer"/>
  </r>
  <r>
    <x v="0"/>
    <s v="Patrick O'Brill"/>
  </r>
  <r>
    <x v="0"/>
    <s v="Julie Kriz"/>
  </r>
  <r>
    <x v="0"/>
    <s v="Shahid Hopkins"/>
  </r>
  <r>
    <x v="0"/>
    <s v="Steven Ward"/>
  </r>
  <r>
    <x v="0"/>
    <s v="Denise Monton"/>
  </r>
  <r>
    <x v="0"/>
    <s v="Tracy Collins"/>
  </r>
  <r>
    <x v="0"/>
    <s v="MaryBeth Skach"/>
  </r>
  <r>
    <x v="0"/>
    <s v="William Brown"/>
  </r>
  <r>
    <x v="0"/>
    <s v="Tiffany House"/>
  </r>
  <r>
    <x v="0"/>
    <s v="Maribeth Dona"/>
  </r>
  <r>
    <x v="0"/>
    <s v="Barry Gonzalez"/>
  </r>
  <r>
    <x v="0"/>
    <s v="Tamara Chand"/>
  </r>
  <r>
    <x v="0"/>
    <s v="Benjamin Farhat"/>
  </r>
  <r>
    <x v="0"/>
    <s v="Pete Kriz"/>
  </r>
  <r>
    <x v="0"/>
    <s v="Tracy Zic"/>
  </r>
  <r>
    <x v="0"/>
    <s v="Karen Daniels"/>
  </r>
  <r>
    <x v="0"/>
    <s v="Roy Französisch"/>
  </r>
  <r>
    <x v="0"/>
    <s v="Darren Budd"/>
  </r>
  <r>
    <x v="0"/>
    <s v="Maris LaWare"/>
  </r>
  <r>
    <x v="0"/>
    <s v="Jeremy Lonsdale"/>
  </r>
  <r>
    <x v="0"/>
    <s v="Candace McMahon"/>
  </r>
  <r>
    <x v="0"/>
    <s v="Robert Marley"/>
  </r>
  <r>
    <x v="0"/>
    <s v="Jamie Frazer"/>
  </r>
  <r>
    <x v="0"/>
    <s v="Peter Bühler"/>
  </r>
  <r>
    <x v="0"/>
    <s v="Rick Huthwaite"/>
  </r>
  <r>
    <x v="0"/>
    <s v="Adam Hart"/>
  </r>
  <r>
    <x v="0"/>
    <s v="Alan Barnes"/>
  </r>
  <r>
    <x v="0"/>
    <s v="Justin Deggeller"/>
  </r>
  <r>
    <x v="0"/>
    <s v="Yoseph Carroll"/>
  </r>
  <r>
    <x v="0"/>
    <s v="Randy Bradley"/>
  </r>
  <r>
    <x v="0"/>
    <s v="Pierre Wener"/>
  </r>
  <r>
    <x v="0"/>
    <s v="Ann Blume"/>
  </r>
  <r>
    <x v="0"/>
    <s v="Joe Kamberova"/>
  </r>
  <r>
    <x v="0"/>
    <s v="Julie Creighton"/>
  </r>
  <r>
    <x v="0"/>
    <s v="Michael Kennedy"/>
  </r>
  <r>
    <x v="0"/>
    <s v="John Murray"/>
  </r>
  <r>
    <x v="0"/>
    <s v="Georgia Rosenberg"/>
  </r>
  <r>
    <x v="0"/>
    <s v="Dennis Bolton"/>
  </r>
  <r>
    <x v="0"/>
    <s v="Alan Dominguez"/>
  </r>
  <r>
    <x v="0"/>
    <s v="Dave Hallsten"/>
  </r>
  <r>
    <x v="0"/>
    <s v="Jason Klamczynski"/>
  </r>
  <r>
    <x v="0"/>
    <s v="Steve Carroll"/>
  </r>
  <r>
    <x v="0"/>
    <s v="Tony Chapman"/>
  </r>
  <r>
    <x v="0"/>
    <s v="Susan Pistek"/>
  </r>
  <r>
    <x v="0"/>
    <s v="Saphhira Shifley"/>
  </r>
  <r>
    <x v="0"/>
    <s v="Phillip Breyer"/>
  </r>
  <r>
    <x v="0"/>
    <s v="Sally Matthias"/>
  </r>
  <r>
    <x v="0"/>
    <s v="Nathan Gelder"/>
  </r>
  <r>
    <x v="0"/>
    <s v="Harold Ryan"/>
  </r>
  <r>
    <x v="0"/>
    <s v="Darren Koutras"/>
  </r>
  <r>
    <x v="0"/>
    <s v="Nat Gilpin"/>
  </r>
  <r>
    <x v="0"/>
    <s v="Alyssa Tate"/>
  </r>
  <r>
    <x v="0"/>
    <s v="Andy Reiter"/>
  </r>
  <r>
    <x v="0"/>
    <s v="Bart Folk"/>
  </r>
  <r>
    <x v="0"/>
    <s v="Mary O'Rourke"/>
  </r>
  <r>
    <x v="0"/>
    <s v="Brian Thompson"/>
  </r>
  <r>
    <x v="0"/>
    <s v="Matthew Clasen"/>
  </r>
  <r>
    <x v="0"/>
    <s v="Bill Stewart"/>
  </r>
  <r>
    <x v="0"/>
    <s v="Alan Hwang"/>
  </r>
  <r>
    <x v="0"/>
    <s v="Toby Ritter"/>
  </r>
  <r>
    <x v="0"/>
    <s v="David Philippe"/>
  </r>
  <r>
    <x v="0"/>
    <s v="Michael Dominguez"/>
  </r>
  <r>
    <x v="0"/>
    <s v="Katherine Nockton"/>
  </r>
  <r>
    <x v="0"/>
    <s v="Matt Collins"/>
  </r>
  <r>
    <x v="0"/>
    <s v="Elizabeth Moffitt"/>
  </r>
  <r>
    <x v="0"/>
    <s v="Cathy Prescott"/>
  </r>
  <r>
    <x v="0"/>
    <s v="David Kendrick"/>
  </r>
  <r>
    <x v="0"/>
    <s v="Roy Collins"/>
  </r>
  <r>
    <x v="0"/>
    <s v="Nona Balk"/>
  </r>
  <r>
    <x v="0"/>
    <s v="Rob Lucas"/>
  </r>
  <r>
    <x v="0"/>
    <s v="Joni Blumstein"/>
  </r>
  <r>
    <x v="0"/>
    <s v="Frank Preis"/>
  </r>
  <r>
    <x v="0"/>
    <s v="Thomas Boland"/>
  </r>
  <r>
    <x v="0"/>
    <s v="Tim Brockman"/>
  </r>
  <r>
    <x v="0"/>
    <s v="Denny Joy"/>
  </r>
  <r>
    <x v="0"/>
    <s v="Sally Hughsby"/>
  </r>
  <r>
    <x v="0"/>
    <s v="Craig Yedwab"/>
  </r>
  <r>
    <x v="0"/>
    <s v="Logan Haushalter"/>
  </r>
  <r>
    <x v="0"/>
    <s v="Ralph Arnett"/>
  </r>
  <r>
    <x v="0"/>
    <s v="Kimberly Carter"/>
  </r>
  <r>
    <x v="0"/>
    <s v="Sung Shariari"/>
  </r>
  <r>
    <x v="0"/>
    <s v="Cari Sayre"/>
  </r>
  <r>
    <x v="0"/>
    <s v="Sung Pak"/>
  </r>
  <r>
    <x v="0"/>
    <s v="Chad Cunningham"/>
  </r>
  <r>
    <x v="0"/>
    <s v="Steve Chapman"/>
  </r>
  <r>
    <x v="0"/>
    <s v="Stefanie Holloman"/>
  </r>
  <r>
    <x v="0"/>
    <s v="Sean Christensen"/>
  </r>
  <r>
    <x v="0"/>
    <s v="Erin Creighton"/>
  </r>
  <r>
    <x v="0"/>
    <s v="Mike Kennedy"/>
  </r>
  <r>
    <x v="0"/>
    <s v="Irene Maddox"/>
  </r>
  <r>
    <x v="0"/>
    <s v="Penelope Sewall"/>
  </r>
  <r>
    <x v="0"/>
    <s v="Tony Sayre"/>
  </r>
  <r>
    <x v="0"/>
    <s v="Adrian Barton"/>
  </r>
  <r>
    <x v="0"/>
    <s v="Khloe Miller"/>
  </r>
  <r>
    <x v="0"/>
    <s v="Tamara Willingham"/>
  </r>
  <r>
    <x v="0"/>
    <s v="Sarah Foster"/>
  </r>
  <r>
    <x v="0"/>
    <s v="Craig Carreira"/>
  </r>
  <r>
    <x v="0"/>
    <s v="Clytie Kelty"/>
  </r>
  <r>
    <x v="0"/>
    <s v="Maureen Gnade"/>
  </r>
  <r>
    <x v="0"/>
    <s v="Thomas Brumley"/>
  </r>
  <r>
    <x v="0"/>
    <s v="Debra Catini"/>
  </r>
  <r>
    <x v="0"/>
    <s v="Michael Granlund"/>
  </r>
  <r>
    <x v="0"/>
    <s v="Ricardo Emerson"/>
  </r>
  <r>
    <x v="0"/>
    <s v="Ken Brennan"/>
  </r>
  <r>
    <x v="0"/>
    <s v="Maureen Fritzler"/>
  </r>
  <r>
    <x v="0"/>
    <s v="Alex Russell"/>
  </r>
  <r>
    <x v="0"/>
    <s v="Pamela Coakley"/>
  </r>
  <r>
    <x v="0"/>
    <s v="James Lanier"/>
  </r>
  <r>
    <x v="1"/>
    <s v="Victoria Wilson"/>
  </r>
  <r>
    <x v="1"/>
    <s v="Claudia Bergmann"/>
  </r>
  <r>
    <x v="1"/>
    <s v="Sylvia Foulston"/>
  </r>
  <r>
    <x v="1"/>
    <s v="Amy Hunt"/>
  </r>
  <r>
    <x v="1"/>
    <s v="Chris Selesnick"/>
  </r>
  <r>
    <x v="1"/>
    <s v="Andrew Gjertsen"/>
  </r>
  <r>
    <x v="1"/>
    <s v="Steven Roelle"/>
  </r>
  <r>
    <x v="1"/>
    <s v="Brooke Gillingham"/>
  </r>
  <r>
    <x v="1"/>
    <s v="James Lanier"/>
  </r>
  <r>
    <x v="1"/>
    <s v="Stefania Perrino"/>
  </r>
  <r>
    <x v="1"/>
    <s v="Craig Carroll"/>
  </r>
  <r>
    <x v="1"/>
    <s v="Michael Moore"/>
  </r>
  <r>
    <x v="1"/>
    <s v="Yana Sorensen"/>
  </r>
  <r>
    <x v="1"/>
    <s v="Cindy Schnelling"/>
  </r>
  <r>
    <x v="1"/>
    <s v="Philip Brown"/>
  </r>
  <r>
    <x v="1"/>
    <s v="Karen Seio"/>
  </r>
  <r>
    <x v="1"/>
    <s v="Joni Sundaresam"/>
  </r>
  <r>
    <x v="1"/>
    <s v="Scott Cohen"/>
  </r>
  <r>
    <x v="1"/>
    <s v="Paul MacIntyre"/>
  </r>
  <r>
    <x v="1"/>
    <s v="Carl Weiss"/>
  </r>
  <r>
    <x v="1"/>
    <s v="Cyra Reiten"/>
  </r>
  <r>
    <x v="1"/>
    <s v="Elizabeth Moffitt"/>
  </r>
  <r>
    <x v="1"/>
    <s v="Seth Vernon"/>
  </r>
  <r>
    <x v="1"/>
    <s v="Sean Christensen"/>
  </r>
  <r>
    <x v="1"/>
    <s v="Joseph Holt"/>
  </r>
  <r>
    <x v="1"/>
    <s v="Jeremy Pistek"/>
  </r>
  <r>
    <x v="1"/>
    <s v="Charles Crestani"/>
  </r>
  <r>
    <x v="1"/>
    <s v="Karl Braun"/>
  </r>
  <r>
    <x v="1"/>
    <s v="Allen Armold"/>
  </r>
  <r>
    <x v="1"/>
    <s v="Rick Wilson"/>
  </r>
  <r>
    <x v="1"/>
    <s v="Ken Heidel"/>
  </r>
  <r>
    <x v="1"/>
    <s v="Frank Olsen"/>
  </r>
  <r>
    <x v="1"/>
    <s v="Pauline Webber"/>
  </r>
  <r>
    <x v="1"/>
    <s v="Ivan Liston"/>
  </r>
  <r>
    <x v="1"/>
    <s v="Trudy Schmidt"/>
  </r>
  <r>
    <x v="1"/>
    <s v="Lori Olson"/>
  </r>
  <r>
    <x v="1"/>
    <s v="Damala Kotsonis"/>
  </r>
  <r>
    <x v="1"/>
    <s v="Lisa Hazard"/>
  </r>
  <r>
    <x v="1"/>
    <s v="Brosina Hoffman"/>
  </r>
  <r>
    <x v="1"/>
    <s v="Michael Stewart"/>
  </r>
  <r>
    <x v="1"/>
    <s v="Frank Atkinson"/>
  </r>
  <r>
    <x v="1"/>
    <s v="Sarah Jordon"/>
  </r>
  <r>
    <x v="1"/>
    <s v="Jill Fjeld"/>
  </r>
  <r>
    <x v="1"/>
    <s v="Nona Balk"/>
  </r>
  <r>
    <x v="1"/>
    <s v="Ted Trevino"/>
  </r>
  <r>
    <x v="1"/>
    <s v="Roy Phan"/>
  </r>
  <r>
    <x v="1"/>
    <s v="Justin MacKendrick"/>
  </r>
  <r>
    <x v="1"/>
    <s v="Sung Pak"/>
  </r>
  <r>
    <x v="1"/>
    <s v="Rob Dowd"/>
  </r>
  <r>
    <x v="1"/>
    <s v="Ann Blume"/>
  </r>
  <r>
    <x v="1"/>
    <s v="Guy Thornton"/>
  </r>
  <r>
    <x v="1"/>
    <s v="Liz MacKendrick"/>
  </r>
  <r>
    <x v="1"/>
    <s v="Kelly Andreada"/>
  </r>
  <r>
    <x v="1"/>
    <s v="Joe Elijah"/>
  </r>
  <r>
    <x v="1"/>
    <s v="Pierre Wener"/>
  </r>
  <r>
    <x v="1"/>
    <s v="Penelope Sewall"/>
  </r>
  <r>
    <x v="1"/>
    <s v="Lindsay Castell"/>
  </r>
  <r>
    <x v="1"/>
    <s v="Sung Shariari"/>
  </r>
  <r>
    <x v="1"/>
    <s v="Bill Tyler"/>
  </r>
  <r>
    <x v="1"/>
    <s v="Erin Smith"/>
  </r>
  <r>
    <x v="1"/>
    <s v="Nora Paige"/>
  </r>
  <r>
    <x v="1"/>
    <s v="Valerie Dominguez"/>
  </r>
  <r>
    <x v="1"/>
    <s v="Shui Tom"/>
  </r>
  <r>
    <x v="1"/>
    <s v="Dave Hallsten"/>
  </r>
  <r>
    <x v="1"/>
    <s v="Resi Pölking"/>
  </r>
  <r>
    <x v="1"/>
    <s v="Craig Molinari"/>
  </r>
  <r>
    <x v="1"/>
    <s v="Tracy Poddar"/>
  </r>
  <r>
    <x v="1"/>
    <s v="Dave Kipp"/>
  </r>
  <r>
    <x v="1"/>
    <s v="Pete Armstrong"/>
  </r>
  <r>
    <x v="1"/>
    <s v="Luke Foster"/>
  </r>
  <r>
    <x v="1"/>
    <s v="Sarah Foster"/>
  </r>
  <r>
    <x v="1"/>
    <s v="Katherine Nockton"/>
  </r>
  <r>
    <x v="1"/>
    <s v="Alan Haines"/>
  </r>
  <r>
    <x v="1"/>
    <s v="Mike Vittorini"/>
  </r>
  <r>
    <x v="1"/>
    <s v="Jennifer Jackson"/>
  </r>
  <r>
    <x v="1"/>
    <s v="Maribeth Schnelling"/>
  </r>
  <r>
    <x v="1"/>
    <s v="John Lucas"/>
  </r>
  <r>
    <x v="1"/>
    <s v="Eugene Moren"/>
  </r>
  <r>
    <x v="1"/>
    <s v="Dana Kaydos"/>
  </r>
  <r>
    <x v="1"/>
    <s v="Anthony Rawles"/>
  </r>
  <r>
    <x v="1"/>
    <s v="Fred Chung"/>
  </r>
  <r>
    <x v="1"/>
    <s v="Noel Staavos"/>
  </r>
  <r>
    <x v="1"/>
    <s v="Toby Gnade"/>
  </r>
  <r>
    <x v="1"/>
    <s v="Toby Swindell"/>
  </r>
  <r>
    <x v="1"/>
    <s v="Ken Black"/>
  </r>
  <r>
    <x v="1"/>
    <s v="Edward Becker"/>
  </r>
  <r>
    <x v="1"/>
    <s v="Evan Bailliet"/>
  </r>
  <r>
    <x v="1"/>
    <s v="Marc Crier"/>
  </r>
  <r>
    <x v="1"/>
    <s v="Nicole Fjeld"/>
  </r>
  <r>
    <x v="1"/>
    <s v="Emily Phan"/>
  </r>
  <r>
    <x v="1"/>
    <s v="Arianne Irving"/>
  </r>
  <r>
    <x v="1"/>
    <s v="Christopher Martinez"/>
  </r>
  <r>
    <x v="1"/>
    <s v="Jeremy Ellison"/>
  </r>
  <r>
    <x v="1"/>
    <s v="Monica Federle"/>
  </r>
  <r>
    <x v="1"/>
    <s v="Maurice Satty"/>
  </r>
  <r>
    <x v="1"/>
    <s v="Jim Kriz"/>
  </r>
  <r>
    <x v="1"/>
    <s v="Harold Ryan"/>
  </r>
  <r>
    <x v="1"/>
    <s v="Jesus Ocampo"/>
  </r>
  <r>
    <x v="1"/>
    <s v="Fred Hopkins"/>
  </r>
  <r>
    <x v="1"/>
    <s v="Berenike Kampe"/>
  </r>
  <r>
    <x v="1"/>
    <s v="Dan Campbell"/>
  </r>
  <r>
    <x v="1"/>
    <s v="Mike Caudle"/>
  </r>
  <r>
    <x v="1"/>
    <s v="Guy Armstrong"/>
  </r>
  <r>
    <x v="1"/>
    <s v="Corinna Mitchell"/>
  </r>
  <r>
    <x v="1"/>
    <s v="Bart Watters"/>
  </r>
  <r>
    <x v="1"/>
    <s v="Joe Kamberova"/>
  </r>
  <r>
    <x v="1"/>
    <s v="Bryan Mills"/>
  </r>
  <r>
    <x v="1"/>
    <s v="Julia West"/>
  </r>
  <r>
    <x v="1"/>
    <s v="Dean Braden"/>
  </r>
  <r>
    <x v="1"/>
    <s v="Ruben Dartt"/>
  </r>
  <r>
    <x v="1"/>
    <s v="Justin Deggeller"/>
  </r>
  <r>
    <x v="1"/>
    <s v="Fred Wasserman"/>
  </r>
  <r>
    <x v="1"/>
    <s v="Debra Catini"/>
  </r>
  <r>
    <x v="1"/>
    <s v="Julia Dunbar"/>
  </r>
  <r>
    <x v="1"/>
    <s v="Sheri Gordon"/>
  </r>
  <r>
    <x v="1"/>
    <s v="Bart Pistole"/>
  </r>
  <r>
    <x v="1"/>
    <s v="Alice McCarthy"/>
  </r>
  <r>
    <x v="1"/>
    <s v="Dennis Pardue"/>
  </r>
  <r>
    <x v="1"/>
    <s v="Ben Peterman"/>
  </r>
  <r>
    <x v="1"/>
    <s v="Cathy Prescott"/>
  </r>
  <r>
    <x v="1"/>
    <s v="Benjamin Venier"/>
  </r>
  <r>
    <x v="1"/>
    <s v="Gene McClure"/>
  </r>
  <r>
    <x v="1"/>
    <s v="Ellis Ballard"/>
  </r>
  <r>
    <x v="1"/>
    <s v="Suzanne McNair"/>
  </r>
  <r>
    <x v="1"/>
    <s v="Mark Van Huff"/>
  </r>
  <r>
    <x v="1"/>
    <s v="Alan Barnes"/>
  </r>
  <r>
    <x v="1"/>
    <s v="Chloris Kastensmidt"/>
  </r>
  <r>
    <x v="1"/>
    <s v="John Huston"/>
  </r>
  <r>
    <x v="1"/>
    <s v="Sara Luxemburg"/>
  </r>
  <r>
    <x v="1"/>
    <s v="Denny Ordway"/>
  </r>
  <r>
    <x v="1"/>
    <s v="Richard Bierner"/>
  </r>
  <r>
    <x v="1"/>
    <s v="Alan Shonely"/>
  </r>
  <r>
    <x v="1"/>
    <s v="Chad McGuire"/>
  </r>
  <r>
    <x v="1"/>
    <s v="Daniel Raglin"/>
  </r>
  <r>
    <x v="1"/>
    <s v="Ed Braxton"/>
  </r>
  <r>
    <x v="1"/>
    <s v="Michael Oakman"/>
  </r>
  <r>
    <x v="1"/>
    <s v="Cari Sayre"/>
  </r>
  <r>
    <x v="1"/>
    <s v="John Dryer"/>
  </r>
  <r>
    <x v="1"/>
    <s v="Nat Carroll"/>
  </r>
  <r>
    <x v="1"/>
    <s v="Greg Guthrie"/>
  </r>
  <r>
    <x v="1"/>
    <s v="Valerie Takahito"/>
  </r>
  <r>
    <x v="1"/>
    <s v="Carol Adams"/>
  </r>
  <r>
    <x v="1"/>
    <s v="Jennifer Ferguson"/>
  </r>
  <r>
    <x v="1"/>
    <s v="Thomas Thornton"/>
  </r>
  <r>
    <x v="1"/>
    <s v="Mark Hamilton"/>
  </r>
  <r>
    <x v="1"/>
    <s v="Peter Fuller"/>
  </r>
  <r>
    <x v="1"/>
    <s v="Frank Merwin"/>
  </r>
  <r>
    <x v="1"/>
    <s v="Jay Kimmel"/>
  </r>
  <r>
    <x v="1"/>
    <s v="Mick Crebagga"/>
  </r>
  <r>
    <x v="1"/>
    <s v="Ivan Gibson"/>
  </r>
  <r>
    <x v="1"/>
    <s v="Dario Medina"/>
  </r>
  <r>
    <x v="1"/>
    <s v="Eugene Hildebrand"/>
  </r>
  <r>
    <x v="1"/>
    <s v="Sanjit Engle"/>
  </r>
  <r>
    <x v="1"/>
    <s v="Patrick Ryan"/>
  </r>
  <r>
    <x v="1"/>
    <s v="Andy Reiter"/>
  </r>
  <r>
    <x v="1"/>
    <s v="Robert Dilbeck"/>
  </r>
  <r>
    <x v="1"/>
    <s v="Zuschuss Carroll"/>
  </r>
  <r>
    <x v="1"/>
    <s v="Anthony Witt"/>
  </r>
  <r>
    <x v="1"/>
    <s v="Heather Jas"/>
  </r>
  <r>
    <x v="1"/>
    <s v="Sonia Sunley"/>
  </r>
  <r>
    <x v="1"/>
    <s v="Eugene Barchas"/>
  </r>
  <r>
    <x v="1"/>
    <s v="Thea Hendricks"/>
  </r>
  <r>
    <x v="1"/>
    <s v="Frank Preis"/>
  </r>
  <r>
    <x v="1"/>
    <s v="Theone Pippenger"/>
  </r>
  <r>
    <x v="1"/>
    <s v="Theresa Swint"/>
  </r>
  <r>
    <x v="1"/>
    <s v="Brad Norvell"/>
  </r>
  <r>
    <x v="1"/>
    <s v="Sarah Brown"/>
  </r>
  <r>
    <x v="1"/>
    <s v="Lauren Leatherbury"/>
  </r>
  <r>
    <x v="1"/>
    <s v="Denise Monton"/>
  </r>
  <r>
    <x v="1"/>
    <s v="George Ashbrook"/>
  </r>
  <r>
    <x v="1"/>
    <s v="Jessica Myrick"/>
  </r>
  <r>
    <x v="1"/>
    <s v="Darren Powers"/>
  </r>
  <r>
    <x v="1"/>
    <s v="Kelly Williams"/>
  </r>
  <r>
    <x v="1"/>
    <s v="Roland Fjeld"/>
  </r>
  <r>
    <x v="1"/>
    <s v="Deanra Eno"/>
  </r>
  <r>
    <x v="1"/>
    <s v="Nathan Cano"/>
  </r>
  <r>
    <x v="1"/>
    <s v="Michael Paige"/>
  </r>
  <r>
    <x v="1"/>
    <s v="Patrick Gardner"/>
  </r>
  <r>
    <x v="1"/>
    <s v="Erica Smith"/>
  </r>
  <r>
    <x v="1"/>
    <s v="Olvera Toch"/>
  </r>
  <r>
    <x v="1"/>
    <s v="Juliana Krohn"/>
  </r>
  <r>
    <x v="1"/>
    <s v="Annie Zypern"/>
  </r>
  <r>
    <x v="1"/>
    <s v="Deborah Brumfield"/>
  </r>
  <r>
    <x v="1"/>
    <s v="Jill Stevenson"/>
  </r>
  <r>
    <x v="1"/>
    <s v="Linda Southworth"/>
  </r>
  <r>
    <x v="1"/>
    <s v="Joel Eaton"/>
  </r>
  <r>
    <x v="1"/>
    <s v="Sue Ann Reed"/>
  </r>
  <r>
    <x v="1"/>
    <s v="Greg Tran"/>
  </r>
  <r>
    <x v="1"/>
    <s v="Tony Chapman"/>
  </r>
  <r>
    <x v="1"/>
    <s v="Russell Applegate"/>
  </r>
  <r>
    <x v="1"/>
    <s v="Shirley Daniels"/>
  </r>
  <r>
    <x v="1"/>
    <s v="Paul Stevenson"/>
  </r>
  <r>
    <x v="1"/>
    <s v="Benjamin Patterson"/>
  </r>
  <r>
    <x v="1"/>
    <s v="Jane Waco"/>
  </r>
  <r>
    <x v="1"/>
    <s v="Jennifer Braxton"/>
  </r>
  <r>
    <x v="1"/>
    <s v="David Bremer"/>
  </r>
  <r>
    <x v="1"/>
    <s v="Patrick O'Brill"/>
  </r>
  <r>
    <x v="1"/>
    <s v="Noah Childs"/>
  </r>
  <r>
    <x v="1"/>
    <s v="Julia Barnett"/>
  </r>
  <r>
    <x v="1"/>
    <s v="Stewart Visinsky"/>
  </r>
  <r>
    <x v="1"/>
    <s v="Lena Cacioppo"/>
  </r>
  <r>
    <x v="1"/>
    <s v="Alan Schoenberger"/>
  </r>
  <r>
    <x v="1"/>
    <s v="Laura Armstrong"/>
  </r>
  <r>
    <x v="1"/>
    <s v="Anna Häberlin"/>
  </r>
  <r>
    <x v="1"/>
    <s v="Stuart Van"/>
  </r>
  <r>
    <x v="1"/>
    <s v="Anna Gayman"/>
  </r>
  <r>
    <x v="1"/>
    <s v="Chris Cortes"/>
  </r>
  <r>
    <x v="1"/>
    <s v="Daniel Lacy"/>
  </r>
  <r>
    <x v="1"/>
    <s v="Alejandro Ballentine"/>
  </r>
  <r>
    <x v="1"/>
    <s v="Natalie Webber"/>
  </r>
  <r>
    <x v="1"/>
    <s v="Max Engle"/>
  </r>
  <r>
    <x v="1"/>
    <s v="Cindy Stewart"/>
  </r>
  <r>
    <x v="1"/>
    <s v="Larry Tron"/>
  </r>
  <r>
    <x v="1"/>
    <s v="Rose O'Brian"/>
  </r>
  <r>
    <x v="1"/>
    <s v="James Galang"/>
  </r>
  <r>
    <x v="1"/>
    <s v="Ben Ferrer"/>
  </r>
  <r>
    <x v="1"/>
    <s v="Hunter Glantz"/>
  </r>
  <r>
    <x v="1"/>
    <s v="Tracy Hopkins"/>
  </r>
  <r>
    <x v="1"/>
    <s v="Odella Nelson"/>
  </r>
  <r>
    <x v="1"/>
    <s v="Dianna Vittorini"/>
  </r>
  <r>
    <x v="1"/>
    <s v="Anthony Jacobs"/>
  </r>
  <r>
    <x v="1"/>
    <s v="Michelle Ellison"/>
  </r>
  <r>
    <x v="1"/>
    <s v="Henry Goldwyn"/>
  </r>
  <r>
    <x v="1"/>
    <s v="Erin Ashbrook"/>
  </r>
  <r>
    <x v="1"/>
    <s v="Emily Burns"/>
  </r>
  <r>
    <x v="1"/>
    <s v="Kristen Hastings"/>
  </r>
  <r>
    <x v="1"/>
    <s v="Nathan Mautz"/>
  </r>
  <r>
    <x v="1"/>
    <s v="Vivek Sundaresam"/>
  </r>
  <r>
    <x v="1"/>
    <s v="Justin Hirsh"/>
  </r>
  <r>
    <x v="1"/>
    <s v="Nora Pelletier"/>
  </r>
  <r>
    <x v="1"/>
    <s v="Craig Yedwab"/>
  </r>
  <r>
    <x v="1"/>
    <s v="Muhammed MacIntyre"/>
  </r>
  <r>
    <x v="1"/>
    <s v="Pamela Stobb"/>
  </r>
  <r>
    <x v="1"/>
    <s v="Neil Knudson"/>
  </r>
  <r>
    <x v="1"/>
    <s v="Maxwell Schwartz"/>
  </r>
  <r>
    <x v="1"/>
    <s v="Trudy Brown"/>
  </r>
  <r>
    <x v="1"/>
    <s v="Victoria Pisteka"/>
  </r>
  <r>
    <x v="1"/>
    <s v="Chad Cunningham"/>
  </r>
  <r>
    <x v="1"/>
    <s v="Edward Nazzal"/>
  </r>
  <r>
    <x v="1"/>
    <s v="Brendan Dodson"/>
  </r>
  <r>
    <x v="1"/>
    <s v="Stephanie Phelps"/>
  </r>
  <r>
    <x v="1"/>
    <s v="Sample Company A"/>
  </r>
  <r>
    <x v="1"/>
    <s v="Tamara Manning"/>
  </r>
  <r>
    <x v="1"/>
    <s v="Bill Donatelli"/>
  </r>
  <r>
    <x v="1"/>
    <s v="Muhammed Lee"/>
  </r>
  <r>
    <x v="1"/>
    <s v="Janet Molinari"/>
  </r>
  <r>
    <x v="1"/>
    <s v="Katrina Edelman"/>
  </r>
  <r>
    <x v="1"/>
    <s v="Ashley Jarboe"/>
  </r>
  <r>
    <x v="1"/>
    <s v="Catherine Glotzbach"/>
  </r>
  <r>
    <x v="1"/>
    <s v="Tracy Collins"/>
  </r>
  <r>
    <x v="1"/>
    <s v="Becky Pak"/>
  </r>
  <r>
    <x v="1"/>
    <s v="Brenda Bowman"/>
  </r>
  <r>
    <x v="1"/>
    <s v="Eleni McCrary"/>
  </r>
  <r>
    <x v="1"/>
    <s v="Harold Dahlen"/>
  </r>
  <r>
    <x v="1"/>
    <s v="Maureen Gnade"/>
  </r>
  <r>
    <x v="1"/>
    <s v="Anthony Garverick"/>
  </r>
  <r>
    <x v="1"/>
    <s v="Trudy Glocke"/>
  </r>
  <r>
    <x v="1"/>
    <s v="Max Jones"/>
  </r>
  <r>
    <x v="1"/>
    <s v="Brian Dahlen"/>
  </r>
  <r>
    <x v="1"/>
    <s v="Jim Epp"/>
  </r>
  <r>
    <x v="1"/>
    <s v="Giulietta Baptist"/>
  </r>
  <r>
    <x v="1"/>
    <s v="Laurel Elliston"/>
  </r>
  <r>
    <x v="1"/>
    <s v="Jonathan Howell"/>
  </r>
  <r>
    <x v="1"/>
    <s v="Sam Zeldin"/>
  </r>
  <r>
    <x v="1"/>
    <s v="Barbara Fisher"/>
  </r>
  <r>
    <x v="1"/>
    <s v="Frank Carlisle"/>
  </r>
  <r>
    <x v="1"/>
    <s v="Alan Dominguez"/>
  </r>
  <r>
    <x v="1"/>
    <s v="Amy Cox"/>
  </r>
  <r>
    <x v="1"/>
    <s v="Grace Kelly"/>
  </r>
  <r>
    <x v="1"/>
    <s v="Lycoris Saunders"/>
  </r>
  <r>
    <x v="1"/>
    <s v="Lena Creighton"/>
  </r>
  <r>
    <x v="1"/>
    <s v="Skye Norling"/>
  </r>
  <r>
    <x v="1"/>
    <s v="Bruce Geld"/>
  </r>
  <r>
    <x v="1"/>
    <s v="Keith Herrera"/>
  </r>
  <r>
    <x v="1"/>
    <s v="Logan Haushalter"/>
  </r>
  <r>
    <x v="1"/>
    <s v="Maria Etezadi"/>
  </r>
  <r>
    <x v="1"/>
    <s v="Katherine Murray"/>
  </r>
  <r>
    <x v="1"/>
    <s v="Paul Prost"/>
  </r>
  <r>
    <x v="1"/>
    <s v="Stewart Carmichael"/>
  </r>
  <r>
    <x v="1"/>
    <s v="Becky Castell"/>
  </r>
  <r>
    <x v="1"/>
    <s v="Ken Lonsdale"/>
  </r>
  <r>
    <x v="1"/>
    <s v="Michael Grace"/>
  </r>
  <r>
    <x v="1"/>
    <s v="Shaun Weien"/>
  </r>
  <r>
    <x v="1"/>
    <s v="Rick Duston"/>
  </r>
  <r>
    <x v="1"/>
    <s v="Christine Sundaresam"/>
  </r>
  <r>
    <x v="1"/>
    <s v="Randy Ferguson"/>
  </r>
  <r>
    <x v="1"/>
    <s v="Cathy Hwang"/>
  </r>
  <r>
    <x v="1"/>
    <s v="Dennis Bolton"/>
  </r>
  <r>
    <x v="1"/>
    <s v="Dorothy Wardle"/>
  </r>
  <r>
    <x v="1"/>
    <s v="Mark Packer"/>
  </r>
  <r>
    <x v="1"/>
    <s v="Steven Cartwright"/>
  </r>
  <r>
    <x v="1"/>
    <s v="Michelle Moray"/>
  </r>
  <r>
    <x v="1"/>
    <s v="Neil Französisch"/>
  </r>
  <r>
    <x v="1"/>
    <s v="Rob Haberlin"/>
  </r>
  <r>
    <x v="1"/>
    <s v="Bruce Degenhardt"/>
  </r>
  <r>
    <x v="1"/>
    <s v="Deirdre Greer"/>
  </r>
  <r>
    <x v="1"/>
    <s v="Irene Maddox"/>
  </r>
  <r>
    <x v="1"/>
    <s v="Julie Prescott"/>
  </r>
  <r>
    <x v="1"/>
    <s v="Victor Preis"/>
  </r>
  <r>
    <x v="1"/>
    <s v="Mitch Webber"/>
  </r>
  <r>
    <x v="1"/>
    <s v="Roland Schwarz"/>
  </r>
  <r>
    <x v="1"/>
    <s v="Kalyca Meade"/>
  </r>
  <r>
    <x v="1"/>
    <s v="Darrin Martin"/>
  </r>
  <r>
    <x v="1"/>
    <s v="Brian Thompson"/>
  </r>
  <r>
    <x v="1"/>
    <s v="Matt Collins"/>
  </r>
  <r>
    <x v="1"/>
    <s v="Kean Nguyen"/>
  </r>
  <r>
    <x v="1"/>
    <s v="Eric Hoffmann"/>
  </r>
  <r>
    <x v="1"/>
    <s v="Clytie Kelty"/>
  </r>
  <r>
    <x v="1"/>
    <s v="Shahid Collister"/>
  </r>
  <r>
    <x v="1"/>
    <s v="Todd Sumrall"/>
  </r>
  <r>
    <x v="1"/>
    <s v="Rob Lucas"/>
  </r>
  <r>
    <x v="1"/>
    <s v="Fred McMath"/>
  </r>
  <r>
    <x v="1"/>
    <s v="Natalie DeCherney"/>
  </r>
  <r>
    <x v="1"/>
    <s v="Neil Ducich"/>
  </r>
  <r>
    <x v="1"/>
    <s v="Michael Granlund"/>
  </r>
  <r>
    <x v="1"/>
    <s v="Victoria Brennan"/>
  </r>
  <r>
    <x v="1"/>
    <s v="Karen Carlisle"/>
  </r>
  <r>
    <x v="1"/>
    <s v="Pauline Johnson"/>
  </r>
  <r>
    <x v="1"/>
    <s v="Thais Sissman"/>
  </r>
  <r>
    <x v="1"/>
    <s v="Ralph Kennedy"/>
  </r>
  <r>
    <x v="1"/>
    <s v="Melanie Seite"/>
  </r>
  <r>
    <x v="1"/>
    <s v="Shirley Schmidt"/>
  </r>
  <r>
    <x v="1"/>
    <s v="Ross Baird"/>
  </r>
  <r>
    <x v="1"/>
    <s v="Michelle Huthwaite"/>
  </r>
  <r>
    <x v="1"/>
    <s v="Russell D'Ascenzo"/>
  </r>
  <r>
    <x v="1"/>
    <s v="Cynthia Arntzen"/>
  </r>
  <r>
    <x v="1"/>
    <s v="Helen Andreada"/>
  </r>
  <r>
    <x v="1"/>
    <s v="Cyma Kinney"/>
  </r>
  <r>
    <x v="1"/>
    <s v="Corey Catlett"/>
  </r>
  <r>
    <x v="1"/>
    <s v="Gary Hansen"/>
  </r>
  <r>
    <x v="1"/>
    <s v="Rick Hansen"/>
  </r>
  <r>
    <x v="1"/>
    <s v="Allen Rosenblatt"/>
  </r>
  <r>
    <x v="1"/>
    <s v="Steve Chapman"/>
  </r>
  <r>
    <x v="1"/>
    <s v="Pauline Chand"/>
  </r>
  <r>
    <x v="1"/>
    <s v="Corey-Lock"/>
  </r>
  <r>
    <x v="1"/>
    <s v="Brad Eason"/>
  </r>
  <r>
    <x v="1"/>
    <s v="Darren Koutras"/>
  </r>
  <r>
    <x v="1"/>
    <s v="Rachel Payne"/>
  </r>
  <r>
    <x v="1"/>
    <s v="Parhena Norris"/>
  </r>
  <r>
    <x v="1"/>
    <s v="Jim Karlsson"/>
  </r>
  <r>
    <x v="1"/>
    <s v="Eudokia Martin"/>
  </r>
  <r>
    <x v="1"/>
    <s v="Denny Blanton"/>
  </r>
  <r>
    <x v="1"/>
    <s v="David Smith"/>
  </r>
  <r>
    <x v="1"/>
    <s v="Naresj Patel"/>
  </r>
  <r>
    <x v="1"/>
    <s v="Ruben Ausman"/>
  </r>
  <r>
    <x v="1"/>
    <s v="Hallie Redmond"/>
  </r>
  <r>
    <x v="1"/>
    <s v="Julie Kriz"/>
  </r>
  <r>
    <x v="1"/>
    <s v="William Brown"/>
  </r>
  <r>
    <x v="1"/>
    <s v="Barry Weirich"/>
  </r>
  <r>
    <x v="1"/>
    <s v="Philisse Overcash"/>
  </r>
  <r>
    <x v="1"/>
    <s v="Ralph Arnett"/>
  </r>
  <r>
    <x v="1"/>
    <s v="Ed Jacobs"/>
  </r>
  <r>
    <x v="1"/>
    <s v="Sandra Flanagan"/>
  </r>
  <r>
    <x v="1"/>
    <s v="Tim Taslimi"/>
  </r>
  <r>
    <x v="1"/>
    <s v="Richard Eichhorn"/>
  </r>
  <r>
    <x v="1"/>
    <s v="John Murray"/>
  </r>
  <r>
    <x v="1"/>
    <s v="Joni Wasserman"/>
  </r>
  <r>
    <x v="1"/>
    <s v="Shaun Chance"/>
  </r>
  <r>
    <x v="1"/>
    <s v="Nick Zandusky"/>
  </r>
  <r>
    <x v="1"/>
    <s v="Sean Miller"/>
  </r>
  <r>
    <x v="1"/>
    <s v="Dave Poirier"/>
  </r>
  <r>
    <x v="1"/>
    <s v="Roger Barcio"/>
  </r>
  <r>
    <x v="1"/>
    <s v="Tamara Dahlen"/>
  </r>
  <r>
    <x v="1"/>
    <s v="Fred Harton"/>
  </r>
  <r>
    <x v="1"/>
    <s v="Cassandra Brandow"/>
  </r>
  <r>
    <x v="1"/>
    <s v="Katrina Willman"/>
  </r>
  <r>
    <x v="1"/>
    <s v="Nancy Lomonaco"/>
  </r>
  <r>
    <x v="1"/>
    <s v="Ryan Akin"/>
  </r>
  <r>
    <x v="1"/>
    <s v="Philip Fox"/>
  </r>
  <r>
    <x v="1"/>
    <s v="Andrew Roberts"/>
  </r>
  <r>
    <x v="1"/>
    <s v="Rick Huthwaite"/>
  </r>
  <r>
    <x v="1"/>
    <s v="Doug Bickford"/>
  </r>
  <r>
    <x v="1"/>
    <s v="Julie Creighton"/>
  </r>
  <r>
    <x v="1"/>
    <s v="Mike Gockenbach"/>
  </r>
  <r>
    <x v="1"/>
    <s v="Ann Steele"/>
  </r>
  <r>
    <x v="1"/>
    <s v="Arthur Gainer"/>
  </r>
  <r>
    <x v="1"/>
    <s v="Cathy Armstrong"/>
  </r>
  <r>
    <x v="1"/>
    <s v="Tamara Willingham"/>
  </r>
  <r>
    <x v="1"/>
    <s v="Beth Thompson"/>
  </r>
  <r>
    <x v="1"/>
    <s v="Chuck Clark"/>
  </r>
  <r>
    <x v="1"/>
    <s v="Alyssa Tate"/>
  </r>
  <r>
    <x v="1"/>
    <s v="Brendan Sweed"/>
  </r>
  <r>
    <x v="1"/>
    <s v="Andy Gerbode"/>
  </r>
  <r>
    <x v="1"/>
    <s v="Lisa Ryan"/>
  </r>
  <r>
    <x v="1"/>
    <s v="Tanja Norvell"/>
  </r>
  <r>
    <x v="1"/>
    <s v="Neoma Murray"/>
  </r>
  <r>
    <x v="1"/>
    <s v="Aimee Bixby"/>
  </r>
  <r>
    <x v="1"/>
    <s v="Edward Hooks"/>
  </r>
  <r>
    <x v="1"/>
    <s v="Bobby Odegard"/>
  </r>
  <r>
    <x v="1"/>
    <s v="Alex Russell"/>
  </r>
  <r>
    <x v="1"/>
    <s v="Sean Braxton"/>
  </r>
  <r>
    <x v="1"/>
    <s v="Don Miller"/>
  </r>
  <r>
    <x v="1"/>
    <s v="George Bell"/>
  </r>
  <r>
    <x v="1"/>
    <s v="Paul Gonzalez"/>
  </r>
  <r>
    <x v="1"/>
    <s v="Craig Carreira"/>
  </r>
  <r>
    <x v="1"/>
    <s v="Harry Greene"/>
  </r>
  <r>
    <x v="1"/>
    <s v="Anne McFarland"/>
  </r>
  <r>
    <x v="1"/>
    <s v="Ken Dana"/>
  </r>
  <r>
    <x v="1"/>
    <s v="Christina Anderson"/>
  </r>
  <r>
    <x v="1"/>
    <s v="Nat Gilpin"/>
  </r>
  <r>
    <x v="1"/>
    <s v="Carol Triggs"/>
  </r>
  <r>
    <x v="1"/>
    <s v="Brendan Murry"/>
  </r>
  <r>
    <x v="1"/>
    <s v="Ann Chong"/>
  </r>
  <r>
    <x v="1"/>
    <s v="Bradley Drucker"/>
  </r>
  <r>
    <x v="1"/>
    <s v="Tracy Blumstein"/>
  </r>
  <r>
    <x v="1"/>
    <s v="Meg O'Connel"/>
  </r>
  <r>
    <x v="1"/>
    <s v="Lindsay Shagiari"/>
  </r>
  <r>
    <x v="1"/>
    <s v="Justin Ritter"/>
  </r>
  <r>
    <x v="1"/>
    <s v="Adam Bellavance"/>
  </r>
  <r>
    <x v="1"/>
    <s v="Charlotte Melton"/>
  </r>
  <r>
    <x v="1"/>
    <s v="Nicole Hansen"/>
  </r>
  <r>
    <x v="1"/>
    <s v="Giulietta Weimer"/>
  </r>
  <r>
    <x v="1"/>
    <s v="Marc Harrigan"/>
  </r>
  <r>
    <x v="1"/>
    <s v="Alejandro Grove"/>
  </r>
  <r>
    <x v="1"/>
    <s v="Tamara Chand"/>
  </r>
  <r>
    <x v="1"/>
    <s v="Barry Gonzalez"/>
  </r>
  <r>
    <x v="1"/>
    <s v="Chad Sievert"/>
  </r>
  <r>
    <x v="1"/>
    <s v="Cynthia Delaney"/>
  </r>
  <r>
    <x v="1"/>
    <s v="Duane Huffman"/>
  </r>
  <r>
    <x v="1"/>
    <s v="Sanjit Jacobs"/>
  </r>
  <r>
    <x v="1"/>
    <s v="Steve Carroll"/>
  </r>
  <r>
    <x v="1"/>
    <s v="Carlos Meador"/>
  </r>
  <r>
    <x v="1"/>
    <s v="Kunst Miller"/>
  </r>
  <r>
    <x v="1"/>
    <s v="Maria Bertelson"/>
  </r>
  <r>
    <x v="1"/>
    <s v="Jamie Frazer"/>
  </r>
  <r>
    <x v="1"/>
    <s v="Phillina Ober"/>
  </r>
  <r>
    <x v="1"/>
    <s v="Dan Reichenbach"/>
  </r>
  <r>
    <x v="1"/>
    <s v="Erica Hackney"/>
  </r>
  <r>
    <x v="1"/>
    <s v="Sally Hughsby"/>
  </r>
  <r>
    <x v="1"/>
    <s v="Marina Lichtenstein"/>
  </r>
  <r>
    <x v="1"/>
    <s v="Carlos Soltero"/>
  </r>
  <r>
    <x v="1"/>
    <s v="Bryan Spruell"/>
  </r>
  <r>
    <x v="1"/>
    <s v="Helen Wasserman"/>
  </r>
  <r>
    <x v="1"/>
    <s v="Jamie Kunitz"/>
  </r>
  <r>
    <x v="1"/>
    <s v="Saphhira Shifley"/>
  </r>
  <r>
    <x v="1"/>
    <s v="Robert Marley"/>
  </r>
  <r>
    <x v="1"/>
    <s v="Eric Murdock"/>
  </r>
  <r>
    <x v="1"/>
    <s v="Jennifer Patt"/>
  </r>
  <r>
    <x v="1"/>
    <s v="Christopher Schild"/>
  </r>
  <r>
    <x v="1"/>
    <s v="Henry MacAllister"/>
  </r>
  <r>
    <x v="1"/>
    <s v="Mary Zewe"/>
  </r>
  <r>
    <x v="1"/>
    <s v="Bruce Stewart"/>
  </r>
  <r>
    <x v="1"/>
    <s v="Denny Joy"/>
  </r>
  <r>
    <x v="1"/>
    <s v="Alex Avila"/>
  </r>
  <r>
    <x v="1"/>
    <s v="Joel Jenkins"/>
  </r>
  <r>
    <x v="1"/>
    <s v="Jeremy Farry"/>
  </r>
  <r>
    <x v="1"/>
    <s v="Gene Hale"/>
  </r>
  <r>
    <x v="1"/>
    <s v="Tim Brockman"/>
  </r>
  <r>
    <x v="1"/>
    <s v="Brian Moss"/>
  </r>
  <r>
    <x v="1"/>
    <s v="Sonia Cooley"/>
  </r>
  <r>
    <x v="1"/>
    <s v="David Philippe"/>
  </r>
  <r>
    <x v="1"/>
    <s v="Sean O'Donnell"/>
  </r>
  <r>
    <x v="1"/>
    <s v="Shahid Hopkins"/>
  </r>
  <r>
    <x v="1"/>
    <s v="Art Foster"/>
  </r>
  <r>
    <x v="1"/>
    <s v="Claire Gute"/>
  </r>
  <r>
    <x v="1"/>
    <s v="Kristina Nunn"/>
  </r>
  <r>
    <x v="1"/>
    <s v="John Castell"/>
  </r>
  <r>
    <x v="1"/>
    <s v="Cari Schnelling"/>
  </r>
  <r>
    <x v="1"/>
    <s v="Liz Thompson"/>
  </r>
  <r>
    <x v="1"/>
    <s v="Jay Fein"/>
  </r>
  <r>
    <x v="1"/>
    <s v="Michelle Tran"/>
  </r>
  <r>
    <x v="1"/>
    <s v="Heather Kirkland"/>
  </r>
  <r>
    <x v="1"/>
    <s v="Maribeth Yedwab"/>
  </r>
  <r>
    <x v="1"/>
    <s v="Barry Französisch"/>
  </r>
  <r>
    <x v="1"/>
    <s v="Harold Pawlan"/>
  </r>
  <r>
    <x v="1"/>
    <s v="Kean Thornton"/>
  </r>
  <r>
    <x v="1"/>
    <s v="Sandra Glassco"/>
  </r>
  <r>
    <x v="1"/>
    <s v="Valerie Mitchum"/>
  </r>
  <r>
    <x v="1"/>
    <s v="Quincy Jones"/>
  </r>
  <r>
    <x v="1"/>
    <s v="MaryBeth Skach"/>
  </r>
  <r>
    <x v="1"/>
    <s v="Jas O'Carroll"/>
  </r>
  <r>
    <x v="1"/>
    <s v="Kelly Collister"/>
  </r>
  <r>
    <x v="1"/>
    <s v="Scot Wooten"/>
  </r>
  <r>
    <x v="1"/>
    <s v="Emily Ducich"/>
  </r>
  <r>
    <x v="1"/>
    <s v="Barry Blumstein"/>
  </r>
  <r>
    <x v="1"/>
    <s v="Emily Grady"/>
  </r>
  <r>
    <x v="1"/>
    <s v="Grant Thornton"/>
  </r>
  <r>
    <x v="1"/>
    <s v="Nathan Gelder"/>
  </r>
  <r>
    <x v="1"/>
    <s v="Christy Brittain"/>
  </r>
  <r>
    <x v="1"/>
    <s v="Meg Tillman"/>
  </r>
  <r>
    <x v="1"/>
    <s v="Karen Bern"/>
  </r>
  <r>
    <x v="1"/>
    <s v="Christine Phan"/>
  </r>
  <r>
    <x v="1"/>
    <s v="Doug O'Connell"/>
  </r>
  <r>
    <x v="1"/>
    <s v="Adrian Barton"/>
  </r>
  <r>
    <x v="1"/>
    <s v="Helen Abelman"/>
  </r>
  <r>
    <x v="1"/>
    <s v="Maria Zettner"/>
  </r>
  <r>
    <x v="1"/>
    <s v="Sanjit Chand"/>
  </r>
  <r>
    <x v="1"/>
    <s v="Duane Benoit"/>
  </r>
  <r>
    <x v="1"/>
    <s v="Keith Dawkins"/>
  </r>
  <r>
    <x v="1"/>
    <s v="Adam Shillingsburg"/>
  </r>
  <r>
    <x v="1"/>
    <s v="Dean percer"/>
  </r>
  <r>
    <x v="1"/>
    <s v="Alan Hwang"/>
  </r>
  <r>
    <x v="1"/>
    <s v="Sam Craven"/>
  </r>
  <r>
    <x v="1"/>
    <s v="Yoseph Carroll"/>
  </r>
  <r>
    <x v="1"/>
    <s v="Arthur Wiediger"/>
  </r>
  <r>
    <x v="1"/>
    <s v="Patrick Jones"/>
  </r>
  <r>
    <x v="1"/>
    <s v="Maureen Gastineau"/>
  </r>
  <r>
    <x v="1"/>
    <s v="Gary Zandusky"/>
  </r>
  <r>
    <x v="1"/>
    <s v="Dean Katz"/>
  </r>
  <r>
    <x v="1"/>
    <s v="Maya Herman"/>
  </r>
  <r>
    <x v="1"/>
    <s v="Mike Pelletier"/>
  </r>
  <r>
    <x v="1"/>
    <s v="Matt Connell"/>
  </r>
  <r>
    <x v="1"/>
    <s v="John Grady"/>
  </r>
  <r>
    <x v="1"/>
    <s v="Greg Hansen"/>
  </r>
  <r>
    <x v="1"/>
    <s v="Brian Stugart"/>
  </r>
  <r>
    <x v="1"/>
    <s v="Anna Andreadi"/>
  </r>
  <r>
    <x v="1"/>
    <s v="Aleksandra Gannaway"/>
  </r>
  <r>
    <x v="1"/>
    <s v="Katherine Ducich"/>
  </r>
  <r>
    <x v="1"/>
    <s v="Dan Lawera"/>
  </r>
  <r>
    <x v="1"/>
    <s v="Patrick Bzostek"/>
  </r>
  <r>
    <x v="1"/>
    <s v="Katrina Bavinger"/>
  </r>
  <r>
    <x v="1"/>
    <s v="Denise Leinenbach"/>
  </r>
  <r>
    <x v="1"/>
    <s v="Shahid Shariari"/>
  </r>
  <r>
    <x v="1"/>
    <s v="Anne Pryor"/>
  </r>
  <r>
    <x v="1"/>
    <s v="Annie Thurman"/>
  </r>
  <r>
    <x v="1"/>
    <s v="Guy Phonely"/>
  </r>
  <r>
    <x v="1"/>
    <s v="Stefanie Holloman"/>
  </r>
  <r>
    <x v="1"/>
    <s v="Carlos Daly"/>
  </r>
  <r>
    <x v="1"/>
    <s v="Thomas Brumley"/>
  </r>
  <r>
    <x v="1"/>
    <s v="Steve Nguyen"/>
  </r>
  <r>
    <x v="1"/>
    <s v="Matt Abelman"/>
  </r>
  <r>
    <x v="1"/>
    <s v="Tom Prescott"/>
  </r>
  <r>
    <x v="1"/>
    <s v="Mark Cousins"/>
  </r>
  <r>
    <x v="1"/>
    <s v="Michelle Arnett"/>
  </r>
  <r>
    <x v="1"/>
    <s v="Eileen Kiefer"/>
  </r>
  <r>
    <x v="1"/>
    <s v="Raymond Messe"/>
  </r>
  <r>
    <x v="1"/>
    <s v="Janet Lee"/>
  </r>
  <r>
    <x v="1"/>
    <s v="Lena Radford"/>
  </r>
  <r>
    <x v="1"/>
    <s v="Logan Currie"/>
  </r>
  <r>
    <x v="1"/>
    <s v="Bill Stewart"/>
  </r>
  <r>
    <x v="1"/>
    <s v="Jack Garza"/>
  </r>
  <r>
    <x v="1"/>
    <s v="Ritsa Hightower"/>
  </r>
  <r>
    <x v="1"/>
    <s v="Harry Marie"/>
  </r>
  <r>
    <x v="1"/>
    <s v="Tracy Zic"/>
  </r>
  <r>
    <x v="1"/>
    <s v="Matt Hagelstein"/>
  </r>
  <r>
    <x v="1"/>
    <s v="Stephanie Ulpright"/>
  </r>
  <r>
    <x v="1"/>
    <s v="Brian Derr"/>
  </r>
  <r>
    <x v="1"/>
    <s v="Rick Reed"/>
  </r>
  <r>
    <x v="1"/>
    <s v="Gary Hwang"/>
  </r>
  <r>
    <x v="1"/>
    <s v="Dennis Kane"/>
  </r>
  <r>
    <x v="1"/>
    <s v="Speros Goranitis"/>
  </r>
  <r>
    <x v="1"/>
    <s v="Art Ferguson"/>
  </r>
  <r>
    <x v="1"/>
    <s v="Tonja Turnell"/>
  </r>
  <r>
    <x v="1"/>
    <s v="Ken Brennan"/>
  </r>
  <r>
    <x v="1"/>
    <s v="Khloe Miller"/>
  </r>
  <r>
    <x v="1"/>
    <s v="Stuart Calhoun"/>
  </r>
  <r>
    <x v="1"/>
    <s v="Joni Blumstein"/>
  </r>
  <r>
    <x v="1"/>
    <s v="Xylona Preis"/>
  </r>
  <r>
    <x v="1"/>
    <s v="Jonathan Doherty"/>
  </r>
  <r>
    <x v="1"/>
    <s v="Karen Daniels"/>
  </r>
  <r>
    <x v="1"/>
    <s v="Doug Jacobs"/>
  </r>
  <r>
    <x v="1"/>
    <s v="Darren Budd"/>
  </r>
  <r>
    <x v="1"/>
    <s v="Natalie Fritzler"/>
  </r>
  <r>
    <x v="1"/>
    <s v="John Lee"/>
  </r>
  <r>
    <x v="1"/>
    <s v="Michael Kennedy"/>
  </r>
  <r>
    <x v="1"/>
    <s v="Robert Barroso"/>
  </r>
  <r>
    <x v="1"/>
    <s v="Peter McVee"/>
  </r>
  <r>
    <x v="1"/>
    <s v="Evan Minnotte"/>
  </r>
  <r>
    <x v="1"/>
    <s v="John Stevenson"/>
  </r>
  <r>
    <x v="1"/>
    <s v="Elpida Rittenbach"/>
  </r>
  <r>
    <x v="1"/>
    <s v="Lynn Smith"/>
  </r>
  <r>
    <x v="1"/>
    <s v="Roger Demir"/>
  </r>
  <r>
    <x v="1"/>
    <s v="Adam Hart"/>
  </r>
  <r>
    <x v="1"/>
    <s v="Jim Radford"/>
  </r>
  <r>
    <x v="1"/>
    <s v="Kean Takahito"/>
  </r>
  <r>
    <x v="1"/>
    <s v="Dionis Lloyd"/>
  </r>
  <r>
    <x v="1"/>
    <s v="Lena Hernandez"/>
  </r>
  <r>
    <x v="1"/>
    <s v="David Flashing"/>
  </r>
  <r>
    <x v="1"/>
    <s v="Maribeth Dona"/>
  </r>
  <r>
    <x v="1"/>
    <s v="Brad Thomas"/>
  </r>
  <r>
    <x v="1"/>
    <s v="Aaron Hawkins"/>
  </r>
  <r>
    <x v="1"/>
    <s v="Roy Französisch"/>
  </r>
  <r>
    <x v="1"/>
    <s v="Clay Ludtke"/>
  </r>
  <r>
    <x v="2"/>
    <s v="Brendan Murry"/>
  </r>
  <r>
    <x v="2"/>
    <s v="Lena Radford"/>
  </r>
  <r>
    <x v="2"/>
    <s v="Christine Abelman"/>
  </r>
  <r>
    <x v="2"/>
    <s v="Bill Overfelt"/>
  </r>
  <r>
    <x v="2"/>
    <s v="Erica Bern"/>
  </r>
  <r>
    <x v="2"/>
    <s v="Ben Peterman"/>
  </r>
  <r>
    <x v="2"/>
    <s v="Anthony Johnson"/>
  </r>
  <r>
    <x v="2"/>
    <s v="Dianna Wilson"/>
  </r>
  <r>
    <x v="2"/>
    <s v="Neoma Murray"/>
  </r>
  <r>
    <x v="2"/>
    <s v="Jack O'Briant"/>
  </r>
  <r>
    <x v="2"/>
    <s v="Vivek Sundaresam"/>
  </r>
  <r>
    <x v="2"/>
    <s v="Laura Armstrong"/>
  </r>
  <r>
    <x v="2"/>
    <s v="Maureen Fritzler"/>
  </r>
  <r>
    <x v="2"/>
    <s v="Ken Black"/>
  </r>
  <r>
    <x v="2"/>
    <s v="Joy Bell-"/>
  </r>
  <r>
    <x v="2"/>
    <s v="Deanra Eno"/>
  </r>
  <r>
    <x v="2"/>
    <s v="Mark Packer"/>
  </r>
  <r>
    <x v="2"/>
    <s v="Anna Gayman"/>
  </r>
  <r>
    <x v="2"/>
    <s v="Dean percer"/>
  </r>
  <r>
    <x v="2"/>
    <s v="Roy Collins"/>
  </r>
  <r>
    <x v="2"/>
    <s v="William Brown"/>
  </r>
  <r>
    <x v="2"/>
    <s v="Bill Eplett"/>
  </r>
  <r>
    <x v="2"/>
    <s v="Eric Hoffmann"/>
  </r>
  <r>
    <x v="2"/>
    <s v="Chuck Clark"/>
  </r>
  <r>
    <x v="2"/>
    <s v="Dionis Lloyd"/>
  </r>
  <r>
    <x v="2"/>
    <s v="Tamara Dahlen"/>
  </r>
  <r>
    <x v="2"/>
    <s v="Paul Gonzalez"/>
  </r>
  <r>
    <x v="2"/>
    <s v="Carlos Meador"/>
  </r>
  <r>
    <x v="2"/>
    <s v="Marc Crier"/>
  </r>
  <r>
    <x v="2"/>
    <s v="Frank Preis"/>
  </r>
  <r>
    <x v="2"/>
    <s v="Bradley Talbott"/>
  </r>
  <r>
    <x v="2"/>
    <s v="Toby Braunhardt"/>
  </r>
  <r>
    <x v="2"/>
    <s v="Christy Brittain"/>
  </r>
  <r>
    <x v="2"/>
    <s v="Claudia Bergmann"/>
  </r>
  <r>
    <x v="2"/>
    <s v="Henry Goldwyn"/>
  </r>
  <r>
    <x v="2"/>
    <s v="Todd Boyes"/>
  </r>
  <r>
    <x v="2"/>
    <s v="Jonathan Doherty"/>
  </r>
  <r>
    <x v="2"/>
    <s v="Jeremy Farry"/>
  </r>
  <r>
    <x v="2"/>
    <s v="Steven Cartwright"/>
  </r>
  <r>
    <x v="2"/>
    <s v="Tim Brockman"/>
  </r>
  <r>
    <x v="2"/>
    <s v="Harold Engle"/>
  </r>
  <r>
    <x v="2"/>
    <s v="David Flashing"/>
  </r>
  <r>
    <x v="2"/>
    <s v="Sample Company A"/>
  </r>
  <r>
    <x v="2"/>
    <s v="Aimee Bixby"/>
  </r>
  <r>
    <x v="2"/>
    <s v="Jason Klamczynski"/>
  </r>
  <r>
    <x v="2"/>
    <s v="Ben Ferrer"/>
  </r>
  <r>
    <x v="2"/>
    <s v="Cyma Kinney"/>
  </r>
  <r>
    <x v="2"/>
    <s v="Suzanne McNair"/>
  </r>
  <r>
    <x v="2"/>
    <s v="Adrian Barton"/>
  </r>
  <r>
    <x v="2"/>
    <s v="Sanjit Engle"/>
  </r>
  <r>
    <x v="2"/>
    <s v="Noel Staavos"/>
  </r>
  <r>
    <x v="2"/>
    <s v="Liz Carlisle"/>
  </r>
  <r>
    <x v="2"/>
    <s v="Tracy Blumstein"/>
  </r>
  <r>
    <x v="2"/>
    <s v="Maribeth Schnelling"/>
  </r>
  <r>
    <x v="2"/>
    <s v="Jennifer Braxton"/>
  </r>
  <r>
    <x v="2"/>
    <s v="Paul Prost"/>
  </r>
  <r>
    <x v="2"/>
    <s v="Annie Zypern"/>
  </r>
  <r>
    <x v="2"/>
    <s v="Karen Bern"/>
  </r>
  <r>
    <x v="2"/>
    <s v="Christina Anderson"/>
  </r>
  <r>
    <x v="2"/>
    <s v="Bobby Elias"/>
  </r>
  <r>
    <x v="2"/>
    <s v="Cathy Hwang"/>
  </r>
  <r>
    <x v="2"/>
    <s v="Mark Haberlin"/>
  </r>
  <r>
    <x v="2"/>
    <s v="Justin Ritter"/>
  </r>
  <r>
    <x v="2"/>
    <s v="Phillip Breyer"/>
  </r>
  <r>
    <x v="2"/>
    <s v="John Stevenson"/>
  </r>
  <r>
    <x v="2"/>
    <s v="Ross DeVincentis"/>
  </r>
  <r>
    <x v="2"/>
    <s v="Dave Kipp"/>
  </r>
  <r>
    <x v="2"/>
    <s v="Fred McMath"/>
  </r>
  <r>
    <x v="2"/>
    <s v="Patrick Gardner"/>
  </r>
  <r>
    <x v="2"/>
    <s v="Erin Ashbrook"/>
  </r>
  <r>
    <x v="2"/>
    <s v="John Dryer"/>
  </r>
  <r>
    <x v="2"/>
    <s v="Giulietta Weimer"/>
  </r>
  <r>
    <x v="2"/>
    <s v="Jill Fjeld"/>
  </r>
  <r>
    <x v="2"/>
    <s v="Greg Tran"/>
  </r>
  <r>
    <x v="2"/>
    <s v="Alan Hwang"/>
  </r>
  <r>
    <x v="2"/>
    <s v="Matthew Clasen"/>
  </r>
  <r>
    <x v="2"/>
    <s v="Benjamin Venier"/>
  </r>
  <r>
    <x v="2"/>
    <s v="Lindsay Castell"/>
  </r>
  <r>
    <x v="2"/>
    <s v="Paul Van Hugh"/>
  </r>
  <r>
    <x v="2"/>
    <s v="Tracy Zic"/>
  </r>
  <r>
    <x v="2"/>
    <s v="Alyssa Crouse"/>
  </r>
  <r>
    <x v="2"/>
    <s v="Bruce Degenhardt"/>
  </r>
  <r>
    <x v="2"/>
    <s v="Dan Lawera"/>
  </r>
  <r>
    <x v="2"/>
    <s v="Eric Barreto"/>
  </r>
  <r>
    <x v="2"/>
    <s v="Don Weiss"/>
  </r>
  <r>
    <x v="2"/>
    <s v="Rick Reed"/>
  </r>
  <r>
    <x v="2"/>
    <s v="Lena Cacioppo"/>
  </r>
  <r>
    <x v="2"/>
    <s v="Karen Daniels"/>
  </r>
  <r>
    <x v="2"/>
    <s v="Odella Nelson"/>
  </r>
  <r>
    <x v="2"/>
    <s v="Brosina Hoffman"/>
  </r>
  <r>
    <x v="2"/>
    <s v="Jason Gross"/>
  </r>
  <r>
    <x v="2"/>
    <s v="Craig Carreira"/>
  </r>
  <r>
    <x v="2"/>
    <s v="Chris Cortes"/>
  </r>
  <r>
    <x v="2"/>
    <s v="Theresa Swint"/>
  </r>
  <r>
    <x v="2"/>
    <s v="Alex Avila"/>
  </r>
  <r>
    <x v="2"/>
    <s v="Michael Granlund"/>
  </r>
  <r>
    <x v="2"/>
    <s v="Randy Ferguson"/>
  </r>
  <r>
    <x v="2"/>
    <s v="Rick Duston"/>
  </r>
  <r>
    <x v="2"/>
    <s v="Eleni McCrary"/>
  </r>
  <r>
    <x v="2"/>
    <s v="Rob Williams"/>
  </r>
  <r>
    <x v="2"/>
    <s v="Julia Barnett"/>
  </r>
  <r>
    <x v="2"/>
    <s v="Ed Braxton"/>
  </r>
  <r>
    <x v="2"/>
    <s v="Zuschuss Carroll"/>
  </r>
  <r>
    <x v="2"/>
    <s v="Brian DeCherney"/>
  </r>
  <r>
    <x v="2"/>
    <s v="Giulietta Baptist"/>
  </r>
  <r>
    <x v="2"/>
    <s v="Sanjit Jacobs"/>
  </r>
  <r>
    <x v="2"/>
    <s v="Stephanie Phelps"/>
  </r>
  <r>
    <x v="2"/>
    <s v="Rick Bensley"/>
  </r>
  <r>
    <x v="2"/>
    <s v="Pamela Stobb"/>
  </r>
  <r>
    <x v="2"/>
    <s v="Caroline Jumper"/>
  </r>
  <r>
    <x v="2"/>
    <s v="Bryan Davis"/>
  </r>
  <r>
    <x v="2"/>
    <s v="Karen Ferguson"/>
  </r>
  <r>
    <x v="2"/>
    <s v="Rick Huthwaite"/>
  </r>
  <r>
    <x v="2"/>
    <s v="Maya Herman"/>
  </r>
  <r>
    <x v="2"/>
    <s v="Mick Brown"/>
  </r>
  <r>
    <x v="2"/>
    <s v="Julie Prescott"/>
  </r>
  <r>
    <x v="2"/>
    <s v="Brad Thomas"/>
  </r>
  <r>
    <x v="2"/>
    <s v="Mike Caudle"/>
  </r>
  <r>
    <x v="2"/>
    <s v="Clytie Kelty"/>
  </r>
  <r>
    <x v="2"/>
    <s v="Dean Katz"/>
  </r>
  <r>
    <x v="2"/>
    <s v="Scot Wooten"/>
  </r>
  <r>
    <x v="2"/>
    <s v="Tamara Willingham"/>
  </r>
  <r>
    <x v="2"/>
    <s v="Liz Thompson"/>
  </r>
  <r>
    <x v="2"/>
    <s v="Adam Bellavance"/>
  </r>
  <r>
    <x v="2"/>
    <s v="Edward Hooks"/>
  </r>
  <r>
    <x v="2"/>
    <s v="Stewart Carmichael"/>
  </r>
  <r>
    <x v="2"/>
    <s v="Dennis Bolton"/>
  </r>
  <r>
    <x v="2"/>
    <s v="Henia Zydlo"/>
  </r>
  <r>
    <x v="2"/>
    <s v="Muhammed MacIntyre"/>
  </r>
  <r>
    <x v="2"/>
    <s v="Sibella Parks"/>
  </r>
  <r>
    <x v="2"/>
    <s v="Paul Lucas"/>
  </r>
  <r>
    <x v="2"/>
    <s v="Fred Chung"/>
  </r>
  <r>
    <x v="2"/>
    <s v="Muhammed Yedwab"/>
  </r>
  <r>
    <x v="2"/>
    <s v="Christine Sundaresam"/>
  </r>
  <r>
    <x v="2"/>
    <s v="Vivian Mathis"/>
  </r>
  <r>
    <x v="2"/>
    <s v="Gary Zandusky"/>
  </r>
  <r>
    <x v="2"/>
    <s v="Anna Chung"/>
  </r>
  <r>
    <x v="2"/>
    <s v="Rose O'Brian"/>
  </r>
  <r>
    <x v="2"/>
    <s v="Dave Brooks"/>
  </r>
  <r>
    <x v="2"/>
    <s v="Bobby Trafton"/>
  </r>
  <r>
    <x v="2"/>
    <s v="Susan Vittorini"/>
  </r>
  <r>
    <x v="2"/>
    <s v="Corey Catlett"/>
  </r>
  <r>
    <x v="2"/>
    <s v="Peter Bühler"/>
  </r>
  <r>
    <x v="2"/>
    <s v="Robert Dilbeck"/>
  </r>
  <r>
    <x v="2"/>
    <s v="Aaron Hawkins"/>
  </r>
  <r>
    <x v="2"/>
    <s v="Kean Takahito"/>
  </r>
  <r>
    <x v="2"/>
    <s v="Dario Medina"/>
  </r>
  <r>
    <x v="2"/>
    <s v="Robert Barroso"/>
  </r>
  <r>
    <x v="2"/>
    <s v="Dan Reichenbach"/>
  </r>
  <r>
    <x v="2"/>
    <s v="Vivek Grady"/>
  </r>
  <r>
    <x v="2"/>
    <s v="Dan Campbell"/>
  </r>
  <r>
    <x v="2"/>
    <s v="Damala Kotsonis"/>
  </r>
  <r>
    <x v="2"/>
    <s v="Dean Braden"/>
  </r>
  <r>
    <x v="2"/>
    <s v="Mark Van Huff"/>
  </r>
  <r>
    <x v="2"/>
    <s v="David Smith"/>
  </r>
  <r>
    <x v="2"/>
    <s v="Aaron Smayling"/>
  </r>
  <r>
    <x v="2"/>
    <s v="Maria Etezadi"/>
  </r>
  <r>
    <x v="2"/>
    <s v="Janet Martin"/>
  </r>
  <r>
    <x v="2"/>
    <s v="Troy Blackwell"/>
  </r>
  <r>
    <x v="2"/>
    <s v="Cathy Prescott"/>
  </r>
  <r>
    <x v="2"/>
    <s v="Carlos Soltero"/>
  </r>
  <r>
    <x v="2"/>
    <s v="Erica Hackney"/>
  </r>
  <r>
    <x v="2"/>
    <s v="Raymond Buch"/>
  </r>
  <r>
    <x v="2"/>
    <s v="Barry Blumstein"/>
  </r>
  <r>
    <x v="2"/>
    <s v="Thomas Boland"/>
  </r>
  <r>
    <x v="2"/>
    <s v="Daniel Byrd"/>
  </r>
  <r>
    <x v="2"/>
    <s v="Denny Joy"/>
  </r>
  <r>
    <x v="2"/>
    <s v="Zuschuss Donatelli"/>
  </r>
  <r>
    <x v="2"/>
    <s v="Steven Roelle"/>
  </r>
  <r>
    <x v="2"/>
    <s v="Evan Henry"/>
  </r>
  <r>
    <x v="2"/>
    <s v="Becky Castell"/>
  </r>
  <r>
    <x v="2"/>
    <s v="Gary Mitchum"/>
  </r>
  <r>
    <x v="2"/>
    <s v="Justin Hirsh"/>
  </r>
  <r>
    <x v="2"/>
    <s v="Valerie Mitchum"/>
  </r>
  <r>
    <x v="2"/>
    <s v="Yoseph Carroll"/>
  </r>
  <r>
    <x v="2"/>
    <s v="Dorris liebe"/>
  </r>
  <r>
    <x v="2"/>
    <s v="Sarah Foster"/>
  </r>
  <r>
    <x v="2"/>
    <s v="Erin Smith"/>
  </r>
  <r>
    <x v="2"/>
    <s v="Alan Shonely"/>
  </r>
  <r>
    <x v="2"/>
    <s v="Jeremy Lonsdale"/>
  </r>
  <r>
    <x v="2"/>
    <s v="Logan Currie"/>
  </r>
  <r>
    <x v="2"/>
    <s v="Eugene Hildebrand"/>
  </r>
  <r>
    <x v="2"/>
    <s v="Raymond Messe"/>
  </r>
  <r>
    <x v="2"/>
    <s v="Christine Kargatis"/>
  </r>
  <r>
    <x v="2"/>
    <s v="Edward Becker"/>
  </r>
  <r>
    <x v="2"/>
    <s v="Sean Wendt"/>
  </r>
  <r>
    <x v="2"/>
    <s v="Herbert Flentye"/>
  </r>
  <r>
    <x v="2"/>
    <s v="Filia McAdams"/>
  </r>
  <r>
    <x v="2"/>
    <s v="Brian Thompson"/>
  </r>
  <r>
    <x v="2"/>
    <s v="Quincy Jones"/>
  </r>
  <r>
    <x v="2"/>
    <s v="Brian Dahlen"/>
  </r>
  <r>
    <x v="2"/>
    <s v="Beth Paige"/>
  </r>
  <r>
    <x v="2"/>
    <s v="Jason Fortune-"/>
  </r>
  <r>
    <x v="2"/>
    <s v="Susan Pistek"/>
  </r>
  <r>
    <x v="2"/>
    <s v="Philip Brown"/>
  </r>
  <r>
    <x v="2"/>
    <s v="Tom Boeckenhauer"/>
  </r>
  <r>
    <x v="2"/>
    <s v="Jill Matthias"/>
  </r>
  <r>
    <x v="2"/>
    <s v="Ross Baird"/>
  </r>
  <r>
    <x v="2"/>
    <s v="Bill Donatelli"/>
  </r>
  <r>
    <x v="2"/>
    <s v="Julie Kriz"/>
  </r>
  <r>
    <x v="2"/>
    <s v="Arthur Prichep"/>
  </r>
  <r>
    <x v="2"/>
    <s v="Bill Shonely"/>
  </r>
  <r>
    <x v="2"/>
    <s v="Bryan Mills"/>
  </r>
  <r>
    <x v="2"/>
    <s v="Pete Kriz"/>
  </r>
  <r>
    <x v="2"/>
    <s v="Jessica Myrick"/>
  </r>
  <r>
    <x v="2"/>
    <s v="Charles Sheldon"/>
  </r>
  <r>
    <x v="2"/>
    <s v="Clay Rozendal"/>
  </r>
  <r>
    <x v="2"/>
    <s v="Roy Französisch"/>
  </r>
  <r>
    <x v="2"/>
    <s v="Thea Hudgings"/>
  </r>
  <r>
    <x v="2"/>
    <s v="Cindy Schnelling"/>
  </r>
  <r>
    <x v="2"/>
    <s v="Jas O'Carroll"/>
  </r>
  <r>
    <x v="2"/>
    <s v="Kunst Miller"/>
  </r>
  <r>
    <x v="2"/>
    <s v="Duane Noonan"/>
  </r>
  <r>
    <x v="2"/>
    <s v="Tanja Norvell"/>
  </r>
  <r>
    <x v="2"/>
    <s v="Ed Ludwig"/>
  </r>
  <r>
    <x v="2"/>
    <s v="Tonja Turnell"/>
  </r>
  <r>
    <x v="2"/>
    <s v="Michael Moore"/>
  </r>
  <r>
    <x v="2"/>
    <s v="Grace Kelly"/>
  </r>
  <r>
    <x v="2"/>
    <s v="Heather Kirkland"/>
  </r>
  <r>
    <x v="2"/>
    <s v="Max Jones"/>
  </r>
  <r>
    <x v="2"/>
    <s v="Art Ferguson"/>
  </r>
  <r>
    <x v="2"/>
    <s v="Cathy Armstrong"/>
  </r>
  <r>
    <x v="2"/>
    <s v="Jack Lebron"/>
  </r>
  <r>
    <x v="2"/>
    <s v="Craig Leslie"/>
  </r>
  <r>
    <x v="2"/>
    <s v="John Lucas"/>
  </r>
  <r>
    <x v="2"/>
    <s v="Nona Balk"/>
  </r>
  <r>
    <x v="2"/>
    <s v="Erica Hernandez"/>
  </r>
  <r>
    <x v="2"/>
    <s v="Rob Beeghly"/>
  </r>
  <r>
    <x v="2"/>
    <s v="John Lee"/>
  </r>
  <r>
    <x v="2"/>
    <s v="Ken Dana"/>
  </r>
  <r>
    <x v="2"/>
    <s v="Chris McAfee"/>
  </r>
  <r>
    <x v="2"/>
    <s v="Cindy Chapman"/>
  </r>
  <r>
    <x v="2"/>
    <s v="Adam Shillingsburg"/>
  </r>
  <r>
    <x v="2"/>
    <s v="Nick Radford"/>
  </r>
  <r>
    <x v="2"/>
    <s v="Susan MacKendrick"/>
  </r>
  <r>
    <x v="2"/>
    <s v="Natalie DeCherney"/>
  </r>
  <r>
    <x v="2"/>
    <s v="Patrick Jones"/>
  </r>
  <r>
    <x v="2"/>
    <s v="Barry Franz"/>
  </r>
  <r>
    <x v="2"/>
    <s v="Darrin Martin"/>
  </r>
  <r>
    <x v="2"/>
    <s v="Amy Hunt"/>
  </r>
  <r>
    <x v="2"/>
    <s v="Lindsay Williams"/>
  </r>
  <r>
    <x v="2"/>
    <s v="Brad Eason"/>
  </r>
  <r>
    <x v="2"/>
    <s v="Gene McClure"/>
  </r>
  <r>
    <x v="2"/>
    <s v="George Bell"/>
  </r>
  <r>
    <x v="2"/>
    <s v="Clay Ludtke"/>
  </r>
  <r>
    <x v="2"/>
    <s v="Trudy Brown"/>
  </r>
  <r>
    <x v="2"/>
    <s v="Sonia Sunley"/>
  </r>
  <r>
    <x v="2"/>
    <s v="Julia West"/>
  </r>
  <r>
    <x v="2"/>
    <s v="Paul Stevenson"/>
  </r>
  <r>
    <x v="2"/>
    <s v="Ricardo Sperren"/>
  </r>
  <r>
    <x v="2"/>
    <s v="Thea Hendricks"/>
  </r>
  <r>
    <x v="2"/>
    <s v="Cynthia Voltz"/>
  </r>
  <r>
    <x v="2"/>
    <s v="Roger Demir"/>
  </r>
  <r>
    <x v="2"/>
    <s v="Christopher Schild"/>
  </r>
  <r>
    <x v="2"/>
    <s v="Ted Trevino"/>
  </r>
  <r>
    <x v="2"/>
    <s v="Harry Marie"/>
  </r>
  <r>
    <x v="2"/>
    <s v="Logan Haushalter"/>
  </r>
  <r>
    <x v="2"/>
    <s v="Michael Kennedy"/>
  </r>
  <r>
    <x v="2"/>
    <s v="Tiffany House"/>
  </r>
  <r>
    <x v="2"/>
    <s v="Steve Nguyen"/>
  </r>
  <r>
    <x v="2"/>
    <s v="Thomas Thornton"/>
  </r>
  <r>
    <x v="2"/>
    <s v="Darren Powers"/>
  </r>
  <r>
    <x v="2"/>
    <s v="Michael Nguyen"/>
  </r>
  <r>
    <x v="2"/>
    <s v="Jim Radford"/>
  </r>
  <r>
    <x v="2"/>
    <s v="Denny Ordway"/>
  </r>
  <r>
    <x v="2"/>
    <s v="Sanjit Chand"/>
  </r>
  <r>
    <x v="2"/>
    <s v="Roy Phan"/>
  </r>
  <r>
    <x v="2"/>
    <s v="Arthur Gainer"/>
  </r>
  <r>
    <x v="2"/>
    <s v="Luke Weiss"/>
  </r>
  <r>
    <x v="2"/>
    <s v="Laurel Elliston"/>
  </r>
  <r>
    <x v="2"/>
    <s v="Bradley Nguyen"/>
  </r>
  <r>
    <x v="2"/>
    <s v="Bill Tyler"/>
  </r>
  <r>
    <x v="2"/>
    <s v="Anna Häberlin"/>
  </r>
  <r>
    <x v="2"/>
    <s v="Joe Kamberova"/>
  </r>
  <r>
    <x v="2"/>
    <s v="Linda Cazamias"/>
  </r>
  <r>
    <x v="2"/>
    <s v="Christine Phan"/>
  </r>
  <r>
    <x v="2"/>
    <s v="Alejandro Savely"/>
  </r>
  <r>
    <x v="2"/>
    <s v="Sally Hughsby"/>
  </r>
  <r>
    <x v="2"/>
    <s v="Jim Epp"/>
  </r>
  <r>
    <x v="2"/>
    <s v="Lisa DeCherney"/>
  </r>
  <r>
    <x v="2"/>
    <s v="Ken Lonsdale"/>
  </r>
  <r>
    <x v="2"/>
    <s v="Anne Pryor"/>
  </r>
  <r>
    <x v="2"/>
    <s v="Christopher Conant"/>
  </r>
  <r>
    <x v="2"/>
    <s v="Dennis Pardue"/>
  </r>
  <r>
    <x v="2"/>
    <s v="Maurice Satty"/>
  </r>
  <r>
    <x v="2"/>
    <s v="Stewart Visinsky"/>
  </r>
  <r>
    <x v="2"/>
    <s v="Brian Stugart"/>
  </r>
  <r>
    <x v="2"/>
    <s v="Lynn Smith"/>
  </r>
  <r>
    <x v="2"/>
    <s v="Valerie Dominguez"/>
  </r>
  <r>
    <x v="2"/>
    <s v="Kimberly Carter"/>
  </r>
  <r>
    <x v="2"/>
    <s v="Rob Lucas"/>
  </r>
  <r>
    <x v="2"/>
    <s v="Maribeth Yedwab"/>
  </r>
  <r>
    <x v="2"/>
    <s v="Robert Waldorf"/>
  </r>
  <r>
    <x v="2"/>
    <s v="Brooke Gillingham"/>
  </r>
  <r>
    <x v="2"/>
    <s v="Justin MacKendrick"/>
  </r>
  <r>
    <x v="2"/>
    <s v="Nancy Lomonaco"/>
  </r>
  <r>
    <x v="2"/>
    <s v="Eugene Moren"/>
  </r>
  <r>
    <x v="2"/>
    <s v="Annie Thurman"/>
  </r>
  <r>
    <x v="2"/>
    <s v="Karen Carlisle"/>
  </r>
  <r>
    <x v="2"/>
    <s v="Edward Nazzal"/>
  </r>
  <r>
    <x v="2"/>
    <s v="Joni Sundaresam"/>
  </r>
  <r>
    <x v="2"/>
    <s v="Janet Lee"/>
  </r>
  <r>
    <x v="2"/>
    <s v="Chloris Kastensmidt"/>
  </r>
  <r>
    <x v="2"/>
    <s v="Ken Brennan"/>
  </r>
  <r>
    <x v="2"/>
    <s v="Scot Coram"/>
  </r>
  <r>
    <x v="2"/>
    <s v="Liz Preis"/>
  </r>
  <r>
    <x v="2"/>
    <s v="Frank Merwin"/>
  </r>
  <r>
    <x v="2"/>
    <s v="Roy Skaria"/>
  </r>
  <r>
    <x v="2"/>
    <s v="Greg Matthias"/>
  </r>
  <r>
    <x v="2"/>
    <s v="Toby Carlisle"/>
  </r>
  <r>
    <x v="2"/>
    <s v="Benjamin Farhat"/>
  </r>
  <r>
    <x v="2"/>
    <s v="Olvera Toch"/>
  </r>
  <r>
    <x v="2"/>
    <s v="Mary Zewe"/>
  </r>
  <r>
    <x v="2"/>
    <s v="Erica Smith"/>
  </r>
  <r>
    <x v="2"/>
    <s v="Seth Vernon"/>
  </r>
  <r>
    <x v="2"/>
    <s v="Darrin Van Huff"/>
  </r>
  <r>
    <x v="2"/>
    <s v="Philisse Overcash"/>
  </r>
  <r>
    <x v="2"/>
    <s v="Craig Reiter"/>
  </r>
  <r>
    <x v="2"/>
    <s v="Arthur Wiediger"/>
  </r>
  <r>
    <x v="2"/>
    <s v="Marc Harrigan"/>
  </r>
  <r>
    <x v="2"/>
    <s v="Jim Sink"/>
  </r>
  <r>
    <x v="2"/>
    <s v="Anthony Rawles"/>
  </r>
  <r>
    <x v="2"/>
    <s v="James Lanier"/>
  </r>
  <r>
    <x v="2"/>
    <s v="Jennifer Jackson"/>
  </r>
  <r>
    <x v="2"/>
    <s v="Ted Butterfield"/>
  </r>
  <r>
    <x v="2"/>
    <s v="Ivan Gibson"/>
  </r>
  <r>
    <x v="2"/>
    <s v="Mike Vittorini"/>
  </r>
  <r>
    <x v="2"/>
    <s v="Lena Creighton"/>
  </r>
  <r>
    <x v="2"/>
    <s v="Denise Monton"/>
  </r>
  <r>
    <x v="2"/>
    <s v="Lena Hernandez"/>
  </r>
  <r>
    <x v="2"/>
    <s v="Dave Poirier"/>
  </r>
  <r>
    <x v="2"/>
    <s v="Catherine Glotzbach"/>
  </r>
  <r>
    <x v="2"/>
    <s v="Irene Maddox"/>
  </r>
  <r>
    <x v="2"/>
    <s v="Maureen Gnade"/>
  </r>
  <r>
    <x v="2"/>
    <s v="Ruben Dartt"/>
  </r>
  <r>
    <x v="2"/>
    <s v="Sally Matthias"/>
  </r>
  <r>
    <x v="2"/>
    <s v="Hunter Lopez"/>
  </r>
  <r>
    <x v="2"/>
    <s v="Dave Hallsten"/>
  </r>
  <r>
    <x v="2"/>
    <s v="John Grady"/>
  </r>
  <r>
    <x v="2"/>
    <s v="Alejandro Ballentine"/>
  </r>
  <r>
    <x v="2"/>
    <s v="Lela Donovan"/>
  </r>
  <r>
    <x v="2"/>
    <s v="Skye Norling"/>
  </r>
  <r>
    <x v="2"/>
    <s v="Adam Hart"/>
  </r>
  <r>
    <x v="2"/>
    <s v="Victoria Pisteka"/>
  </r>
  <r>
    <x v="2"/>
    <s v="Phillip Flathmann"/>
  </r>
  <r>
    <x v="2"/>
    <s v="Katharine Harms"/>
  </r>
  <r>
    <x v="2"/>
    <s v="Roland Fjeld"/>
  </r>
  <r>
    <x v="2"/>
    <s v="Chris Selesnick"/>
  </r>
  <r>
    <x v="2"/>
    <s v="Becky Pak"/>
  </r>
  <r>
    <x v="2"/>
    <s v="Corey-Lock"/>
  </r>
  <r>
    <x v="2"/>
    <s v="Philip Fox"/>
  </r>
  <r>
    <x v="2"/>
    <s v="Adrian Hane"/>
  </r>
  <r>
    <x v="2"/>
    <s v="Jay Fein"/>
  </r>
  <r>
    <x v="2"/>
    <s v="Stephanie Ulpright"/>
  </r>
  <r>
    <x v="2"/>
    <s v="Nick Zandusky"/>
  </r>
  <r>
    <x v="2"/>
    <s v="Katherine Hughes"/>
  </r>
  <r>
    <x v="2"/>
    <s v="Guy Thornton"/>
  </r>
  <r>
    <x v="2"/>
    <s v="Anna Andreadi"/>
  </r>
  <r>
    <x v="2"/>
    <s v="Steve Chapman"/>
  </r>
  <r>
    <x v="2"/>
    <s v="Barry Französisch"/>
  </r>
  <r>
    <x v="2"/>
    <s v="Chad Cunningham"/>
  </r>
  <r>
    <x v="2"/>
    <s v="Joe Elijah"/>
  </r>
  <r>
    <x v="2"/>
    <s v="Allen Armold"/>
  </r>
  <r>
    <x v="2"/>
    <s v="Kristen Hastings"/>
  </r>
  <r>
    <x v="2"/>
    <s v="Theone Pippenger"/>
  </r>
  <r>
    <x v="2"/>
    <s v="Steven Ward"/>
  </r>
  <r>
    <x v="2"/>
    <s v="Rob Haberlin"/>
  </r>
  <r>
    <x v="2"/>
    <s v="Richard Eichhorn"/>
  </r>
  <r>
    <x v="2"/>
    <s v="Anemone Ratner"/>
  </r>
  <r>
    <x v="2"/>
    <s v="Mark Cousins"/>
  </r>
  <r>
    <x v="2"/>
    <s v="Alice McCarthy"/>
  </r>
  <r>
    <x v="2"/>
    <s v="Ruben Ausman"/>
  </r>
  <r>
    <x v="2"/>
    <s v="Matt Collister"/>
  </r>
  <r>
    <x v="2"/>
    <s v="Andrew Allen"/>
  </r>
  <r>
    <x v="2"/>
    <s v="Dennis Kane"/>
  </r>
  <r>
    <x v="2"/>
    <s v="Linda Southworth"/>
  </r>
  <r>
    <x v="2"/>
    <s v="Jennifer Patt"/>
  </r>
  <r>
    <x v="2"/>
    <s v="Nora Paige"/>
  </r>
  <r>
    <x v="2"/>
    <s v="Neil Knudson"/>
  </r>
  <r>
    <x v="2"/>
    <s v="Joy Smith"/>
  </r>
  <r>
    <x v="2"/>
    <s v="Tracy Collins"/>
  </r>
  <r>
    <x v="2"/>
    <s v="Pauline Johnson"/>
  </r>
  <r>
    <x v="2"/>
    <s v="Kristina Nunn"/>
  </r>
  <r>
    <x v="2"/>
    <s v="Neil Französisch"/>
  </r>
  <r>
    <x v="2"/>
    <s v="Ivan Liston"/>
  </r>
  <r>
    <x v="2"/>
    <s v="Darren Budd"/>
  </r>
  <r>
    <x v="2"/>
    <s v="James Galang"/>
  </r>
  <r>
    <x v="2"/>
    <s v="Larry Blacks"/>
  </r>
  <r>
    <x v="2"/>
    <s v="Ken Heidel"/>
  </r>
  <r>
    <x v="2"/>
    <s v="Meg Tillman"/>
  </r>
  <r>
    <x v="2"/>
    <s v="Katherine Murray"/>
  </r>
  <r>
    <x v="2"/>
    <s v="Steve Carroll"/>
  </r>
  <r>
    <x v="2"/>
    <s v="Khloe Miller"/>
  </r>
  <r>
    <x v="2"/>
    <s v="Pierre Wener"/>
  </r>
  <r>
    <x v="2"/>
    <s v="Ritsa Hightower"/>
  </r>
  <r>
    <x v="2"/>
    <s v="Lindsay Shagiari"/>
  </r>
  <r>
    <x v="2"/>
    <s v="Susan Gilcrest"/>
  </r>
  <r>
    <x v="2"/>
    <s v="Thomas Seio"/>
  </r>
  <r>
    <x v="2"/>
    <s v="Alex Grayson"/>
  </r>
  <r>
    <x v="2"/>
    <s v="Max Ludwig"/>
  </r>
  <r>
    <x v="2"/>
    <s v="Ralph Arnett"/>
  </r>
  <r>
    <x v="2"/>
    <s v="Vivek Gonzalez"/>
  </r>
  <r>
    <x v="2"/>
    <s v="Liz MacKendrick"/>
  </r>
  <r>
    <x v="2"/>
    <s v="Dorothy Wardle"/>
  </r>
  <r>
    <x v="2"/>
    <s v="Corinna Mitchell"/>
  </r>
  <r>
    <x v="2"/>
    <s v="Charles Crestani"/>
  </r>
  <r>
    <x v="2"/>
    <s v="Helen Andreada"/>
  </r>
  <r>
    <x v="2"/>
    <s v="Gary Hansen"/>
  </r>
  <r>
    <x v="2"/>
    <s v="Michelle Tran"/>
  </r>
  <r>
    <x v="2"/>
    <s v="Nora Preis"/>
  </r>
  <r>
    <x v="2"/>
    <s v="Deborah Brumfield"/>
  </r>
  <r>
    <x v="2"/>
    <s v="Erin Mull"/>
  </r>
  <r>
    <x v="2"/>
    <s v="Hunter Glantz"/>
  </r>
  <r>
    <x v="2"/>
    <s v="Carol Triggs"/>
  </r>
  <r>
    <x v="2"/>
    <s v="Toby Ritter"/>
  </r>
  <r>
    <x v="2"/>
    <s v="Max Engle"/>
  </r>
  <r>
    <x v="2"/>
    <s v="Craig Yedwab"/>
  </r>
  <r>
    <x v="2"/>
    <s v="John Castell"/>
  </r>
  <r>
    <x v="2"/>
    <s v="Anthony O'Donnell"/>
  </r>
  <r>
    <x v="2"/>
    <s v="Jeremy Pistek"/>
  </r>
  <r>
    <x v="2"/>
    <s v="Helen Wasserman"/>
  </r>
  <r>
    <x v="2"/>
    <s v="Greg Guthrie"/>
  </r>
  <r>
    <x v="2"/>
    <s v="Natalie Fritzler"/>
  </r>
  <r>
    <x v="2"/>
    <s v="Matt Abelman"/>
  </r>
  <r>
    <x v="2"/>
    <s v="Resi Pölking"/>
  </r>
  <r>
    <x v="2"/>
    <s v="Rachel Payne"/>
  </r>
  <r>
    <x v="2"/>
    <s v="Jay Kimmel"/>
  </r>
  <r>
    <x v="2"/>
    <s v="Dorothy Dickinson"/>
  </r>
  <r>
    <x v="2"/>
    <s v="Sheri Gordon"/>
  </r>
  <r>
    <x v="2"/>
    <s v="Deirdre Greer"/>
  </r>
  <r>
    <x v="2"/>
    <s v="Tony Chapman"/>
  </r>
  <r>
    <x v="2"/>
    <s v="Pauline Webber"/>
  </r>
  <r>
    <x v="2"/>
    <s v="Mick Hernandez"/>
  </r>
  <r>
    <x v="2"/>
    <s v="Maxwell Schwartz"/>
  </r>
  <r>
    <x v="2"/>
    <s v="Don Jones"/>
  </r>
  <r>
    <x v="2"/>
    <s v="Tom Stivers"/>
  </r>
  <r>
    <x v="2"/>
    <s v="Shirley Schmidt"/>
  </r>
  <r>
    <x v="2"/>
    <s v="Xylona Preis"/>
  </r>
  <r>
    <x v="2"/>
    <s v="Stuart Van"/>
  </r>
  <r>
    <x v="2"/>
    <s v="Sung Shariari"/>
  </r>
  <r>
    <x v="2"/>
    <s v="Elizabeth Moffitt"/>
  </r>
  <r>
    <x v="2"/>
    <s v="Chad Sievert"/>
  </r>
  <r>
    <x v="2"/>
    <s v="Tom Prescott"/>
  </r>
  <r>
    <x v="2"/>
    <s v="Meg O'Connel"/>
  </r>
  <r>
    <x v="2"/>
    <s v="Patrick O'Brill"/>
  </r>
  <r>
    <x v="2"/>
    <s v="Bruce Geld"/>
  </r>
  <r>
    <x v="2"/>
    <s v="Joseph Airdo"/>
  </r>
  <r>
    <x v="2"/>
    <s v="Laurel Beltran"/>
  </r>
  <r>
    <x v="2"/>
    <s v="Sam Zeldin"/>
  </r>
  <r>
    <x v="2"/>
    <s v="Tom Ashbrook"/>
  </r>
  <r>
    <x v="2"/>
    <s v="Toby Gnade"/>
  </r>
  <r>
    <x v="2"/>
    <s v="Becky Martin"/>
  </r>
  <r>
    <x v="2"/>
    <s v="Paul Knutson"/>
  </r>
  <r>
    <x v="2"/>
    <s v="Matt Hagelstein"/>
  </r>
  <r>
    <x v="2"/>
    <s v="Christina VanderZanden"/>
  </r>
  <r>
    <x v="2"/>
    <s v="Delfina Latchford"/>
  </r>
  <r>
    <x v="2"/>
    <s v="Ionia McGrath"/>
  </r>
  <r>
    <x v="2"/>
    <s v="Marina Lichtenstein"/>
  </r>
  <r>
    <x v="2"/>
    <s v="Jasper Cacioppo"/>
  </r>
  <r>
    <x v="2"/>
    <s v="Joseph Holt"/>
  </r>
  <r>
    <x v="2"/>
    <s v="Don Miller"/>
  </r>
  <r>
    <x v="2"/>
    <s v="Pete Takahito"/>
  </r>
  <r>
    <x v="2"/>
    <s v="Maribeth Dona"/>
  </r>
  <r>
    <x v="2"/>
    <s v="Fred Wasserman"/>
  </r>
  <r>
    <x v="2"/>
    <s v="Elpida Rittenbach"/>
  </r>
  <r>
    <x v="2"/>
    <s v="Mary O'Rourke"/>
  </r>
  <r>
    <x v="2"/>
    <s v="Karl Braun"/>
  </r>
  <r>
    <x v="2"/>
    <s v="Michael Grace"/>
  </r>
  <r>
    <x v="2"/>
    <s v="Troy Staebel"/>
  </r>
  <r>
    <x v="2"/>
    <s v="Parhena Norris"/>
  </r>
  <r>
    <x v="2"/>
    <s v="Kean Thornton"/>
  </r>
  <r>
    <x v="2"/>
    <s v="Dianna Vittorini"/>
  </r>
  <r>
    <x v="2"/>
    <s v="Kelly Collister"/>
  </r>
  <r>
    <x v="2"/>
    <s v="Giulietta Dortch"/>
  </r>
  <r>
    <x v="2"/>
    <s v="Eugene Barchas"/>
  </r>
  <r>
    <x v="2"/>
    <s v="Ryan Crowe"/>
  </r>
  <r>
    <x v="2"/>
    <s v="Alejandro Grove"/>
  </r>
  <r>
    <x v="2"/>
    <s v="Justin Deggeller"/>
  </r>
  <r>
    <x v="2"/>
    <s v="Angele Hood"/>
  </r>
  <r>
    <x v="2"/>
    <s v="Keith Dawkins"/>
  </r>
  <r>
    <x v="2"/>
    <s v="Corey Roper"/>
  </r>
  <r>
    <x v="2"/>
    <s v="Cindy Stewart"/>
  </r>
  <r>
    <x v="2"/>
    <s v="Brendan Sweed"/>
  </r>
  <r>
    <x v="2"/>
    <s v="Patrick O'Donnell"/>
  </r>
  <r>
    <x v="2"/>
    <s v="Henry MacAllister"/>
  </r>
  <r>
    <x v="2"/>
    <s v="Anne McFarland"/>
  </r>
  <r>
    <x v="2"/>
    <s v="Magdelene Morse"/>
  </r>
  <r>
    <x v="2"/>
    <s v="Jane Waco"/>
  </r>
  <r>
    <x v="2"/>
    <s v="Shirley Daniels"/>
  </r>
  <r>
    <x v="2"/>
    <s v="Frank Hawley"/>
  </r>
  <r>
    <x v="2"/>
    <s v="Greg Maxwell"/>
  </r>
  <r>
    <x v="2"/>
    <s v="Helen Abelman"/>
  </r>
  <r>
    <x v="2"/>
    <s v="Heather Jas"/>
  </r>
  <r>
    <x v="2"/>
    <s v="Amy Cox"/>
  </r>
  <r>
    <x v="2"/>
    <s v="Ann Steele"/>
  </r>
  <r>
    <x v="2"/>
    <s v="Nora Pelletier"/>
  </r>
  <r>
    <x v="2"/>
    <s v="Kelly Lampkin"/>
  </r>
  <r>
    <x v="2"/>
    <s v="Russell Applegate"/>
  </r>
  <r>
    <x v="2"/>
    <s v="Candace McMahon"/>
  </r>
  <r>
    <x v="2"/>
    <s v="Benjamin Patterson"/>
  </r>
  <r>
    <x v="2"/>
    <s v="Nicole Hansen"/>
  </r>
  <r>
    <x v="2"/>
    <s v="Katrina Edelman"/>
  </r>
  <r>
    <x v="2"/>
    <s v="Tony Sayre"/>
  </r>
  <r>
    <x v="2"/>
    <s v="Chuck Magee"/>
  </r>
  <r>
    <x v="2"/>
    <s v="Shahid Collister"/>
  </r>
  <r>
    <x v="2"/>
    <s v="Lisa Ryan"/>
  </r>
  <r>
    <x v="2"/>
    <s v="Brian Moss"/>
  </r>
  <r>
    <x v="2"/>
    <s v="Shaun Weien"/>
  </r>
  <r>
    <x v="2"/>
    <s v="Andy Reiter"/>
  </r>
  <r>
    <x v="2"/>
    <s v="Maris LaWare"/>
  </r>
  <r>
    <x v="2"/>
    <s v="Sarah Jordon"/>
  </r>
  <r>
    <x v="2"/>
    <s v="Jamie Kunitz"/>
  </r>
  <r>
    <x v="2"/>
    <s v="Tim Taslimi"/>
  </r>
  <r>
    <x v="2"/>
    <s v="Tamara Chand"/>
  </r>
  <r>
    <x v="2"/>
    <s v="Emily Burns"/>
  </r>
  <r>
    <x v="2"/>
    <s v="Tracy Poddar"/>
  </r>
  <r>
    <x v="2"/>
    <s v="Daniel Raglin"/>
  </r>
  <r>
    <x v="2"/>
    <s v="Melanie Seite"/>
  </r>
  <r>
    <x v="2"/>
    <s v="Jonathan Howell"/>
  </r>
  <r>
    <x v="2"/>
    <s v="Mick Crebagga"/>
  </r>
  <r>
    <x v="2"/>
    <s v="Bart Watters"/>
  </r>
  <r>
    <x v="2"/>
    <s v="Joel Eaton"/>
  </r>
  <r>
    <x v="2"/>
    <s v="Peter McVee"/>
  </r>
  <r>
    <x v="2"/>
    <s v="Doug Bickford"/>
  </r>
  <r>
    <x v="2"/>
    <s v="Michael Paige"/>
  </r>
  <r>
    <x v="2"/>
    <s v="Maria Zettner"/>
  </r>
  <r>
    <x v="2"/>
    <s v="Emily Phan"/>
  </r>
  <r>
    <x v="2"/>
    <s v="Noah Childs"/>
  </r>
  <r>
    <x v="2"/>
    <s v="Nathan Cano"/>
  </r>
  <r>
    <x v="2"/>
    <s v="Patrick Bzostek"/>
  </r>
  <r>
    <x v="2"/>
    <s v="Cynthia Delaney"/>
  </r>
  <r>
    <x v="2"/>
    <s v="Frank Carlisle"/>
  </r>
  <r>
    <x v="2"/>
    <s v="Luke Foster"/>
  </r>
  <r>
    <x v="2"/>
    <s v="Andrew Gjertsen"/>
  </r>
  <r>
    <x v="2"/>
    <s v="Charles McCrossin"/>
  </r>
  <r>
    <x v="2"/>
    <s v="Victoria Wilson"/>
  </r>
  <r>
    <x v="2"/>
    <s v="MaryBeth Skach"/>
  </r>
  <r>
    <x v="2"/>
    <s v="Emily Ducich"/>
  </r>
  <r>
    <x v="2"/>
    <s v="Jill Stevenson"/>
  </r>
  <r>
    <x v="2"/>
    <s v="Jeremy Ellison"/>
  </r>
  <r>
    <x v="2"/>
    <s v="Bart Pistole"/>
  </r>
  <r>
    <x v="2"/>
    <s v="Ben Wallace"/>
  </r>
  <r>
    <x v="2"/>
    <s v="Pete Armstrong"/>
  </r>
  <r>
    <x v="2"/>
    <s v="Denise Leinenbach"/>
  </r>
  <r>
    <x v="2"/>
    <s v="Victoria Brennan"/>
  </r>
  <r>
    <x v="2"/>
    <s v="Jim Mitchum"/>
  </r>
  <r>
    <x v="2"/>
    <s v="Katrina Willman"/>
  </r>
  <r>
    <x v="2"/>
    <s v="Frank Olsen"/>
  </r>
  <r>
    <x v="2"/>
    <s v="Sylvia Foulston"/>
  </r>
  <r>
    <x v="2"/>
    <s v="Natalie Webber"/>
  </r>
  <r>
    <x v="2"/>
    <s v="Lisa Hazard"/>
  </r>
  <r>
    <x v="2"/>
    <s v="Carl Weiss"/>
  </r>
  <r>
    <x v="2"/>
    <s v="Michelle Arnett"/>
  </r>
  <r>
    <x v="2"/>
    <s v="Evan Bailliet"/>
  </r>
  <r>
    <x v="2"/>
    <s v="Liz Willingham"/>
  </r>
  <r>
    <x v="2"/>
    <s v="Eudokia Martin"/>
  </r>
  <r>
    <x v="2"/>
    <s v="Penelope Sewall"/>
  </r>
  <r>
    <x v="2"/>
    <s v="Michael Chen"/>
  </r>
  <r>
    <x v="2"/>
    <s v="Claire Gute"/>
  </r>
  <r>
    <x v="2"/>
    <s v="Pamela Coakley"/>
  </r>
  <r>
    <x v="2"/>
    <s v="Debra Catini"/>
  </r>
  <r>
    <x v="2"/>
    <s v="Art Foster"/>
  </r>
  <r>
    <x v="2"/>
    <s v="Kalyca Meade"/>
  </r>
  <r>
    <x v="2"/>
    <s v="Arianne Irving"/>
  </r>
  <r>
    <x v="2"/>
    <s v="Aaron Bergman"/>
  </r>
  <r>
    <x v="2"/>
    <s v="Scott Williamson"/>
  </r>
  <r>
    <x v="2"/>
    <s v="Brenda Bowman"/>
  </r>
  <r>
    <x v="2"/>
    <s v="Berenike Kampe"/>
  </r>
  <r>
    <x v="2"/>
    <s v="Liz Pelletier"/>
  </r>
  <r>
    <x v="2"/>
    <s v="Sung Chung"/>
  </r>
  <r>
    <x v="2"/>
    <s v="Adrian Shami"/>
  </r>
  <r>
    <x v="2"/>
    <s v="Ralph Ritter"/>
  </r>
  <r>
    <x v="2"/>
    <s v="Maria Bertelson"/>
  </r>
  <r>
    <x v="2"/>
    <s v="Barry Gonzalez"/>
  </r>
  <r>
    <x v="2"/>
    <s v="Sean Braxton"/>
  </r>
  <r>
    <x v="2"/>
    <s v="Ashley Jarboe"/>
  </r>
  <r>
    <x v="2"/>
    <s v="Doug Jacobs"/>
  </r>
  <r>
    <x v="2"/>
    <s v="Janet Molinari"/>
  </r>
  <r>
    <x v="2"/>
    <s v="Allen Goldenen"/>
  </r>
  <r>
    <x v="2"/>
    <s v="David Wiener"/>
  </r>
  <r>
    <x v="2"/>
    <s v="Barbara Fisher"/>
  </r>
  <r>
    <x v="2"/>
    <s v="Matt Connell"/>
  </r>
  <r>
    <x v="2"/>
    <s v="Shirley Jackson"/>
  </r>
  <r>
    <x v="2"/>
    <s v="Frank Atkinson"/>
  </r>
  <r>
    <x v="2"/>
    <s v="Rob Dowd"/>
  </r>
  <r>
    <x v="2"/>
    <s v="Luke Schmidt"/>
  </r>
  <r>
    <x v="2"/>
    <s v="Matthew Grinstein"/>
  </r>
  <r>
    <x v="2"/>
    <s v="Nat Carroll"/>
  </r>
  <r>
    <x v="2"/>
    <s v="Alyssa Tate"/>
  </r>
  <r>
    <x v="2"/>
    <s v="Neola Schneider"/>
  </r>
  <r>
    <x v="2"/>
    <s v="Carol Darley"/>
  </r>
  <r>
    <x v="2"/>
    <s v="George Ashbrook"/>
  </r>
  <r>
    <x v="2"/>
    <s v="Sung Pak"/>
  </r>
  <r>
    <x v="2"/>
    <s v="Barry Pond"/>
  </r>
  <r>
    <x v="2"/>
    <s v="Mark Hamilton"/>
  </r>
  <r>
    <x v="2"/>
    <s v="Cassandra Brandow"/>
  </r>
  <r>
    <x v="2"/>
    <s v="Sally Knutson"/>
  </r>
  <r>
    <x v="2"/>
    <s v="Anthony Jacobs"/>
  </r>
  <r>
    <x v="2"/>
    <s v="Nick Crebassa"/>
  </r>
  <r>
    <x v="2"/>
    <s v="Bruce Stewart"/>
  </r>
  <r>
    <x v="2"/>
    <s v="Carl Ludwig"/>
  </r>
  <r>
    <x v="2"/>
    <s v="John Murray"/>
  </r>
  <r>
    <x v="2"/>
    <s v="Eva Jacobs"/>
  </r>
  <r>
    <x v="2"/>
    <s v="Fred Hopkins"/>
  </r>
  <r>
    <x v="2"/>
    <s v="Mike Kennedy"/>
  </r>
  <r>
    <x v="2"/>
    <s v="Jamie Frazer"/>
  </r>
  <r>
    <x v="2"/>
    <s v="Alan Schoenberger"/>
  </r>
  <r>
    <x v="2"/>
    <s v="Emily Grady"/>
  </r>
  <r>
    <x v="2"/>
    <s v="Gary McGarr"/>
  </r>
  <r>
    <x v="2"/>
    <s v="Ellis Ballard"/>
  </r>
  <r>
    <x v="2"/>
    <s v="Justin Ellison"/>
  </r>
  <r>
    <x v="2"/>
    <s v="Aleksandra Gannaway"/>
  </r>
  <r>
    <x v="2"/>
    <s v="Mike Pelletier"/>
  </r>
  <r>
    <x v="2"/>
    <s v="Gene Hale"/>
  </r>
  <r>
    <x v="2"/>
    <s v="Stefania Perrino"/>
  </r>
  <r>
    <x v="2"/>
    <s v="Paul MacIntyre"/>
  </r>
  <r>
    <x v="2"/>
    <s v="Sara Luxemburg"/>
  </r>
  <r>
    <x v="2"/>
    <s v="Cynthia Arntzen"/>
  </r>
  <r>
    <x v="2"/>
    <s v="Erin Creighton"/>
  </r>
  <r>
    <x v="2"/>
    <s v="Shahid Hopkins"/>
  </r>
  <r>
    <x v="2"/>
    <s v="Sandra Flanagan"/>
  </r>
  <r>
    <x v="2"/>
    <s v="Alan Haines"/>
  </r>
  <r>
    <x v="2"/>
    <s v="Andy Yotov"/>
  </r>
  <r>
    <x v="2"/>
    <s v="Stuart Calhoun"/>
  </r>
  <r>
    <x v="2"/>
    <s v="Matt Collins"/>
  </r>
  <r>
    <x v="2"/>
    <s v="Sue Ann Reed"/>
  </r>
  <r>
    <x v="2"/>
    <s v="Carol Adams"/>
  </r>
  <r>
    <x v="2"/>
    <s v="Sean Christensen"/>
  </r>
  <r>
    <x v="2"/>
    <s v="Saphhira Shifley"/>
  </r>
  <r>
    <x v="2"/>
    <s v="Laurel Workman"/>
  </r>
  <r>
    <x v="2"/>
    <s v="Trudy Schmidt"/>
  </r>
  <r>
    <x v="2"/>
    <s v="Andrew Roberts"/>
  </r>
  <r>
    <x v="2"/>
    <s v="Mitch Webber"/>
  </r>
  <r>
    <x v="2"/>
    <s v="Joni Wasserman"/>
  </r>
  <r>
    <x v="2"/>
    <s v="Kelly Andreada"/>
  </r>
  <r>
    <x v="2"/>
    <s v="Carlos Daly"/>
  </r>
  <r>
    <x v="2"/>
    <s v="Carl Jackson"/>
  </r>
  <r>
    <x v="2"/>
    <s v="Duane Benoit"/>
  </r>
  <r>
    <x v="3"/>
    <s v="Guy Armstrong"/>
  </r>
  <r>
    <x v="3"/>
    <s v="Steven Cartwright"/>
  </r>
  <r>
    <x v="3"/>
    <s v="Dennis Pardue"/>
  </r>
  <r>
    <x v="3"/>
    <s v="Janet Martin"/>
  </r>
  <r>
    <x v="3"/>
    <s v="Aaron Smayling"/>
  </r>
  <r>
    <x v="3"/>
    <s v="Trudy Schmidt"/>
  </r>
  <r>
    <x v="3"/>
    <s v="Fred Wasserman"/>
  </r>
  <r>
    <x v="3"/>
    <s v="Delfina Latchford"/>
  </r>
  <r>
    <x v="3"/>
    <s v="Christopher Martinez"/>
  </r>
  <r>
    <x v="3"/>
    <s v="Bart Watters"/>
  </r>
  <r>
    <x v="3"/>
    <s v="Thais Sissman"/>
  </r>
  <r>
    <x v="3"/>
    <s v="Jamie Frazer"/>
  </r>
  <r>
    <x v="3"/>
    <s v="Ricardo Sperren"/>
  </r>
  <r>
    <x v="3"/>
    <s v="Beth Paige"/>
  </r>
  <r>
    <x v="3"/>
    <s v="Dianna Arnett"/>
  </r>
  <r>
    <x v="3"/>
    <s v="Linda Southworth"/>
  </r>
  <r>
    <x v="3"/>
    <s v="David Bremer"/>
  </r>
  <r>
    <x v="3"/>
    <s v="Cathy Prescott"/>
  </r>
  <r>
    <x v="3"/>
    <s v="Rob Beeghly"/>
  </r>
  <r>
    <x v="3"/>
    <s v="Tracy Poddar"/>
  </r>
  <r>
    <x v="3"/>
    <s v="Brosina Hoffman"/>
  </r>
  <r>
    <x v="3"/>
    <s v="Sean O'Donnell"/>
  </r>
  <r>
    <x v="3"/>
    <s v="Hallie Redmond"/>
  </r>
  <r>
    <x v="3"/>
    <s v="Robert Waldorf"/>
  </r>
  <r>
    <x v="3"/>
    <s v="Sanjit Chand"/>
  </r>
  <r>
    <x v="3"/>
    <s v="Tonja Turnell"/>
  </r>
  <r>
    <x v="3"/>
    <s v="Tim Brockman"/>
  </r>
  <r>
    <x v="3"/>
    <s v="Jack O'Briant"/>
  </r>
  <r>
    <x v="3"/>
    <s v="Andy Reiter"/>
  </r>
  <r>
    <x v="3"/>
    <s v="Dan Lawera"/>
  </r>
  <r>
    <x v="3"/>
    <s v="Neola Schneider"/>
  </r>
  <r>
    <x v="3"/>
    <s v="Raymond Messe"/>
  </r>
  <r>
    <x v="3"/>
    <s v="Cynthia Voltz"/>
  </r>
  <r>
    <x v="3"/>
    <s v="Thea Hendricks"/>
  </r>
  <r>
    <x v="3"/>
    <s v="Tamara Manning"/>
  </r>
  <r>
    <x v="3"/>
    <s v="Jeremy Farry"/>
  </r>
  <r>
    <x v="3"/>
    <s v="Maris LaWare"/>
  </r>
  <r>
    <x v="3"/>
    <s v="Darrin Sayre"/>
  </r>
  <r>
    <x v="3"/>
    <s v="Penelope Sewall"/>
  </r>
  <r>
    <x v="3"/>
    <s v="Mick Hernandez"/>
  </r>
  <r>
    <x v="3"/>
    <s v="Bobby Elias"/>
  </r>
  <r>
    <x v="3"/>
    <s v="Alan Dominguez"/>
  </r>
  <r>
    <x v="3"/>
    <s v="Edward Hooks"/>
  </r>
  <r>
    <x v="3"/>
    <s v="Matt Connell"/>
  </r>
  <r>
    <x v="3"/>
    <s v="Chris Selesnick"/>
  </r>
  <r>
    <x v="3"/>
    <s v="Harold Pawlan"/>
  </r>
  <r>
    <x v="3"/>
    <s v="Theone Pippenger"/>
  </r>
  <r>
    <x v="3"/>
    <s v="Keith Dawkins"/>
  </r>
  <r>
    <x v="3"/>
    <s v="Carol Adams"/>
  </r>
  <r>
    <x v="3"/>
    <s v="Claire Gute"/>
  </r>
  <r>
    <x v="3"/>
    <s v="Caroline Jumper"/>
  </r>
  <r>
    <x v="3"/>
    <s v="Bradley Drucker"/>
  </r>
  <r>
    <x v="3"/>
    <s v="John Huston"/>
  </r>
  <r>
    <x v="3"/>
    <s v="Toby Gnade"/>
  </r>
  <r>
    <x v="3"/>
    <s v="Beth Thompson"/>
  </r>
  <r>
    <x v="3"/>
    <s v="Giulietta Baptist"/>
  </r>
  <r>
    <x v="3"/>
    <s v="Craig Leslie"/>
  </r>
  <r>
    <x v="3"/>
    <s v="Clytie Kelty"/>
  </r>
  <r>
    <x v="3"/>
    <s v="Vivek Gonzalez"/>
  </r>
  <r>
    <x v="3"/>
    <s v="Rob Dowd"/>
  </r>
  <r>
    <x v="3"/>
    <s v="Bryan Davis"/>
  </r>
  <r>
    <x v="3"/>
    <s v="Benjamin Venier"/>
  </r>
  <r>
    <x v="3"/>
    <s v="Michael Moore"/>
  </r>
  <r>
    <x v="3"/>
    <s v="Eugene Hildebrand"/>
  </r>
  <r>
    <x v="3"/>
    <s v="Emily Burns"/>
  </r>
  <r>
    <x v="3"/>
    <s v="Liz Preis"/>
  </r>
  <r>
    <x v="3"/>
    <s v="Sam Zeldin"/>
  </r>
  <r>
    <x v="3"/>
    <s v="Dorothy Wardle"/>
  </r>
  <r>
    <x v="3"/>
    <s v="John Lee"/>
  </r>
  <r>
    <x v="3"/>
    <s v="Bill Overfelt"/>
  </r>
  <r>
    <x v="3"/>
    <s v="Matt Collins"/>
  </r>
  <r>
    <x v="3"/>
    <s v="Shahid Collister"/>
  </r>
  <r>
    <x v="3"/>
    <s v="Ross DeVincentis"/>
  </r>
  <r>
    <x v="3"/>
    <s v="Jay Fein"/>
  </r>
  <r>
    <x v="3"/>
    <s v="Cassandra Brandow"/>
  </r>
  <r>
    <x v="3"/>
    <s v="Fred Chung"/>
  </r>
  <r>
    <x v="3"/>
    <s v="Mark Van Huff"/>
  </r>
  <r>
    <x v="3"/>
    <s v="Sibella Parks"/>
  </r>
  <r>
    <x v="3"/>
    <s v="Skye Norling"/>
  </r>
  <r>
    <x v="3"/>
    <s v="Tom Prescott"/>
  </r>
  <r>
    <x v="3"/>
    <s v="Marina Lichtenstein"/>
  </r>
  <r>
    <x v="3"/>
    <s v="Sarah Bern"/>
  </r>
  <r>
    <x v="3"/>
    <s v="Mike Pelletier"/>
  </r>
  <r>
    <x v="3"/>
    <s v="Michael Nguyen"/>
  </r>
  <r>
    <x v="3"/>
    <s v="Victoria Wilson"/>
  </r>
  <r>
    <x v="3"/>
    <s v="Cari Sayre"/>
  </r>
  <r>
    <x v="3"/>
    <s v="Don Jones"/>
  </r>
  <r>
    <x v="3"/>
    <s v="Magdelene Morse"/>
  </r>
  <r>
    <x v="3"/>
    <s v="Fred Harton"/>
  </r>
  <r>
    <x v="3"/>
    <s v="Stewart Visinsky"/>
  </r>
  <r>
    <x v="3"/>
    <s v="Jennifer Patt"/>
  </r>
  <r>
    <x v="3"/>
    <s v="Mark Hamilton"/>
  </r>
  <r>
    <x v="3"/>
    <s v="Luke Foster"/>
  </r>
  <r>
    <x v="3"/>
    <s v="Nat Gilpin"/>
  </r>
  <r>
    <x v="3"/>
    <s v="Joy Smith"/>
  </r>
  <r>
    <x v="3"/>
    <s v="Julie Kriz"/>
  </r>
  <r>
    <x v="3"/>
    <s v="Lauren Leatherbury"/>
  </r>
  <r>
    <x v="3"/>
    <s v="Gary Hansen"/>
  </r>
  <r>
    <x v="3"/>
    <s v="Cyra Reiten"/>
  </r>
  <r>
    <x v="3"/>
    <s v="Christine Kargatis"/>
  </r>
  <r>
    <x v="3"/>
    <s v="Nicole Hansen"/>
  </r>
  <r>
    <x v="3"/>
    <s v="Max Engle"/>
  </r>
  <r>
    <x v="3"/>
    <s v="Emily Ducich"/>
  </r>
  <r>
    <x v="3"/>
    <s v="Helen Wasserman"/>
  </r>
  <r>
    <x v="3"/>
    <s v="Julie Prescott"/>
  </r>
  <r>
    <x v="3"/>
    <s v="Bart Pistole"/>
  </r>
  <r>
    <x v="3"/>
    <s v="Katherine Murray"/>
  </r>
  <r>
    <x v="3"/>
    <s v="Dave Kipp"/>
  </r>
  <r>
    <x v="3"/>
    <s v="Ann Chong"/>
  </r>
  <r>
    <x v="3"/>
    <s v="Christy Brittain"/>
  </r>
  <r>
    <x v="3"/>
    <s v="Erin Smith"/>
  </r>
  <r>
    <x v="3"/>
    <s v="Michelle Huthwaite"/>
  </r>
  <r>
    <x v="3"/>
    <s v="Scot Wooten"/>
  </r>
  <r>
    <x v="3"/>
    <s v="Bradley Talbott"/>
  </r>
  <r>
    <x v="3"/>
    <s v="Becky Martin"/>
  </r>
  <r>
    <x v="3"/>
    <s v="Dave Brooks"/>
  </r>
  <r>
    <x v="3"/>
    <s v="Duane Benoit"/>
  </r>
  <r>
    <x v="3"/>
    <s v="Stewart Carmichael"/>
  </r>
  <r>
    <x v="3"/>
    <s v="Maribeth Yedwab"/>
  </r>
  <r>
    <x v="3"/>
    <s v="Dorothy Badders"/>
  </r>
  <r>
    <x v="3"/>
    <s v="Joseph Airdo"/>
  </r>
  <r>
    <x v="3"/>
    <s v="Ken Dana"/>
  </r>
  <r>
    <x v="3"/>
    <s v="Roland Schwarz"/>
  </r>
  <r>
    <x v="3"/>
    <s v="Richard Eichhorn"/>
  </r>
  <r>
    <x v="3"/>
    <s v="Emily Phan"/>
  </r>
  <r>
    <x v="3"/>
    <s v="Ed Jacobs"/>
  </r>
  <r>
    <x v="3"/>
    <s v="Bill Tyler"/>
  </r>
  <r>
    <x v="3"/>
    <s v="Sung Pak"/>
  </r>
  <r>
    <x v="3"/>
    <s v="Darren Powers"/>
  </r>
  <r>
    <x v="3"/>
    <s v="Pete Kriz"/>
  </r>
  <r>
    <x v="3"/>
    <s v="Julia Dunbar"/>
  </r>
  <r>
    <x v="3"/>
    <s v="Claudia Bergmann"/>
  </r>
  <r>
    <x v="3"/>
    <s v="Roland Murray"/>
  </r>
  <r>
    <x v="3"/>
    <s v="Ben Ferrer"/>
  </r>
  <r>
    <x v="3"/>
    <s v="Sally Hughsby"/>
  </r>
  <r>
    <x v="3"/>
    <s v="Frank Carlisle"/>
  </r>
  <r>
    <x v="3"/>
    <s v="Don Weiss"/>
  </r>
  <r>
    <x v="3"/>
    <s v="Michael Granlund"/>
  </r>
  <r>
    <x v="3"/>
    <s v="Shahid Hopkins"/>
  </r>
  <r>
    <x v="3"/>
    <s v="Victoria Brennan"/>
  </r>
  <r>
    <x v="3"/>
    <s v="Alan Hwang"/>
  </r>
  <r>
    <x v="3"/>
    <s v="Lindsay Williams"/>
  </r>
  <r>
    <x v="3"/>
    <s v="Karl Braun"/>
  </r>
  <r>
    <x v="3"/>
    <s v="Karen Seio"/>
  </r>
  <r>
    <x v="3"/>
    <s v="Candace McMahon"/>
  </r>
  <r>
    <x v="3"/>
    <s v="Maribeth Dona"/>
  </r>
  <r>
    <x v="3"/>
    <s v="Max Jones"/>
  </r>
  <r>
    <x v="3"/>
    <s v="Marc Harrigan"/>
  </r>
  <r>
    <x v="3"/>
    <s v="Paul Van Hugh"/>
  </r>
  <r>
    <x v="3"/>
    <s v="Ken Black"/>
  </r>
  <r>
    <x v="3"/>
    <s v="Bill Stewart"/>
  </r>
  <r>
    <x v="3"/>
    <s v="Karen Ferguson"/>
  </r>
  <r>
    <x v="3"/>
    <s v="Benjamin Farhat"/>
  </r>
  <r>
    <x v="3"/>
    <s v="Sanjit Engle"/>
  </r>
  <r>
    <x v="3"/>
    <s v="Stephanie Ulpright"/>
  </r>
  <r>
    <x v="3"/>
    <s v="Joy Bell-"/>
  </r>
  <r>
    <x v="3"/>
    <s v="Meg Tillman"/>
  </r>
  <r>
    <x v="3"/>
    <s v="Frank Hawley"/>
  </r>
  <r>
    <x v="3"/>
    <s v="Brad Norvell"/>
  </r>
  <r>
    <x v="3"/>
    <s v="Valerie Mitchum"/>
  </r>
  <r>
    <x v="3"/>
    <s v="Matthew Grinstein"/>
  </r>
  <r>
    <x v="3"/>
    <s v="Susan Pistek"/>
  </r>
  <r>
    <x v="3"/>
    <s v="Clay Ludtke"/>
  </r>
  <r>
    <x v="3"/>
    <s v="Denny Blanton"/>
  </r>
  <r>
    <x v="3"/>
    <s v="Philisse Overcash"/>
  </r>
  <r>
    <x v="3"/>
    <s v="Ann Steele"/>
  </r>
  <r>
    <x v="3"/>
    <s v="Carol Darley"/>
  </r>
  <r>
    <x v="3"/>
    <s v="Edward Nazzal"/>
  </r>
  <r>
    <x v="3"/>
    <s v="Scott Williamson"/>
  </r>
  <r>
    <x v="3"/>
    <s v="Thomas Thornton"/>
  </r>
  <r>
    <x v="3"/>
    <s v="Barry Pond"/>
  </r>
  <r>
    <x v="3"/>
    <s v="Jason Klamczynski"/>
  </r>
  <r>
    <x v="3"/>
    <s v="Catherine Glotzbach"/>
  </r>
  <r>
    <x v="3"/>
    <s v="Natalie DeCherney"/>
  </r>
  <r>
    <x v="3"/>
    <s v="Sue Ann Reed"/>
  </r>
  <r>
    <x v="3"/>
    <s v="George Zrebassa"/>
  </r>
  <r>
    <x v="3"/>
    <s v="Vivek Grady"/>
  </r>
  <r>
    <x v="3"/>
    <s v="Troy Blackwell"/>
  </r>
  <r>
    <x v="3"/>
    <s v="Roger Demir"/>
  </r>
  <r>
    <x v="3"/>
    <s v="Harry Greene"/>
  </r>
  <r>
    <x v="3"/>
    <s v="Pauline Webber"/>
  </r>
  <r>
    <x v="3"/>
    <s v="Ted Butterfield"/>
  </r>
  <r>
    <x v="3"/>
    <s v="Paul Stevenson"/>
  </r>
  <r>
    <x v="3"/>
    <s v="Bill Eplett"/>
  </r>
  <r>
    <x v="3"/>
    <s v="Anna Chung"/>
  </r>
  <r>
    <x v="3"/>
    <s v="Erin Creighton"/>
  </r>
  <r>
    <x v="3"/>
    <s v="Mary Zewe"/>
  </r>
  <r>
    <x v="3"/>
    <s v="Sanjit Jacobs"/>
  </r>
  <r>
    <x v="3"/>
    <s v="Raymond Buch"/>
  </r>
  <r>
    <x v="3"/>
    <s v="Brian Moss"/>
  </r>
  <r>
    <x v="3"/>
    <s v="Harold Ryan"/>
  </r>
  <r>
    <x v="3"/>
    <s v="John Castell"/>
  </r>
  <r>
    <x v="3"/>
    <s v="Christina VanderZanden"/>
  </r>
  <r>
    <x v="3"/>
    <s v="Justin Deggeller"/>
  </r>
  <r>
    <x v="3"/>
    <s v="Filia McAdams"/>
  </r>
  <r>
    <x v="3"/>
    <s v="Gary McGarr"/>
  </r>
  <r>
    <x v="3"/>
    <s v="Maria Zettner"/>
  </r>
  <r>
    <x v="3"/>
    <s v="Michelle Lonsdale"/>
  </r>
  <r>
    <x v="3"/>
    <s v="Evan Minnotte"/>
  </r>
  <r>
    <x v="3"/>
    <s v="Heather Kirkland"/>
  </r>
  <r>
    <x v="3"/>
    <s v="Alejandro Grove"/>
  </r>
  <r>
    <x v="3"/>
    <s v="Brendan Dodson"/>
  </r>
  <r>
    <x v="3"/>
    <s v="Lena Cacioppo"/>
  </r>
  <r>
    <x v="3"/>
    <s v="Cyma Kinney"/>
  </r>
  <r>
    <x v="3"/>
    <s v="Dave Hallsten"/>
  </r>
  <r>
    <x v="3"/>
    <s v="Tony Molinari"/>
  </r>
  <r>
    <x v="3"/>
    <s v="Becky Pak"/>
  </r>
  <r>
    <x v="3"/>
    <s v="Maria Etezadi"/>
  </r>
  <r>
    <x v="3"/>
    <s v="Tom Boeckenhauer"/>
  </r>
  <r>
    <x v="3"/>
    <s v="Alan Barnes"/>
  </r>
  <r>
    <x v="3"/>
    <s v="David Smith"/>
  </r>
  <r>
    <x v="3"/>
    <s v="Chad McGuire"/>
  </r>
  <r>
    <x v="3"/>
    <s v="Denny Ordway"/>
  </r>
  <r>
    <x v="3"/>
    <s v="Daniel Byrd"/>
  </r>
  <r>
    <x v="3"/>
    <s v="Emily Grady"/>
  </r>
  <r>
    <x v="3"/>
    <s v="Jim Epp"/>
  </r>
  <r>
    <x v="3"/>
    <s v="Scott Cohen"/>
  </r>
  <r>
    <x v="3"/>
    <s v="Henry Goldwyn"/>
  </r>
  <r>
    <x v="3"/>
    <s v="Adam Shillingsburg"/>
  </r>
  <r>
    <x v="3"/>
    <s v="Maribeth Schnelling"/>
  </r>
  <r>
    <x v="3"/>
    <s v="Nick Crebassa"/>
  </r>
  <r>
    <x v="3"/>
    <s v="Barry Französisch"/>
  </r>
  <r>
    <x v="3"/>
    <s v="George Bell"/>
  </r>
  <r>
    <x v="3"/>
    <s v="Tony Chapman"/>
  </r>
  <r>
    <x v="3"/>
    <s v="Alyssa Tate"/>
  </r>
  <r>
    <x v="3"/>
    <s v="Amy Hunt"/>
  </r>
  <r>
    <x v="3"/>
    <s v="Katherine Hughes"/>
  </r>
  <r>
    <x v="3"/>
    <s v="Anne McFarland"/>
  </r>
  <r>
    <x v="3"/>
    <s v="Tom Ashbrook"/>
  </r>
  <r>
    <x v="3"/>
    <s v="Max Ludwig"/>
  </r>
  <r>
    <x v="3"/>
    <s v="Charles Sheldon"/>
  </r>
  <r>
    <x v="3"/>
    <s v="Christopher Schild"/>
  </r>
  <r>
    <x v="3"/>
    <s v="Denise Monton"/>
  </r>
  <r>
    <x v="3"/>
    <s v="Adrian Hane"/>
  </r>
  <r>
    <x v="3"/>
    <s v="Bryan Spruell"/>
  </r>
  <r>
    <x v="3"/>
    <s v="Ken Lonsdale"/>
  </r>
  <r>
    <x v="3"/>
    <s v="Noah Childs"/>
  </r>
  <r>
    <x v="3"/>
    <s v="Russell D'Ascenzo"/>
  </r>
  <r>
    <x v="3"/>
    <s v="Mitch Gastineau"/>
  </r>
  <r>
    <x v="3"/>
    <s v="Dennis Bolton"/>
  </r>
  <r>
    <x v="3"/>
    <s v="Bruce Stewart"/>
  </r>
  <r>
    <x v="3"/>
    <s v="Luke Weiss"/>
  </r>
  <r>
    <x v="3"/>
    <s v="Sample Company A"/>
  </r>
  <r>
    <x v="3"/>
    <s v="Jack Lebron"/>
  </r>
  <r>
    <x v="3"/>
    <s v="Henry MacAllister"/>
  </r>
  <r>
    <x v="3"/>
    <s v="Bill Donatelli"/>
  </r>
  <r>
    <x v="3"/>
    <s v="Rob Williams"/>
  </r>
  <r>
    <x v="3"/>
    <s v="Yana Sorensen"/>
  </r>
  <r>
    <x v="3"/>
    <s v="Dave Poirier"/>
  </r>
  <r>
    <x v="3"/>
    <s v="Christine Sundaresam"/>
  </r>
  <r>
    <x v="3"/>
    <s v="Harry Marie"/>
  </r>
  <r>
    <x v="3"/>
    <s v="Andrew Allen"/>
  </r>
  <r>
    <x v="3"/>
    <s v="Adam Hart"/>
  </r>
  <r>
    <x v="3"/>
    <s v="Noel Staavos"/>
  </r>
  <r>
    <x v="3"/>
    <s v="Shirley Daniels"/>
  </r>
  <r>
    <x v="3"/>
    <s v="Paul Lucas"/>
  </r>
  <r>
    <x v="3"/>
    <s v="Roy Französisch"/>
  </r>
  <r>
    <x v="3"/>
    <s v="Joel Eaton"/>
  </r>
  <r>
    <x v="3"/>
    <s v="Edward Becker"/>
  </r>
  <r>
    <x v="3"/>
    <s v="Jesus Ocampo"/>
  </r>
  <r>
    <x v="3"/>
    <s v="Sharelle Roach"/>
  </r>
  <r>
    <x v="3"/>
    <s v="Bruce Geld"/>
  </r>
  <r>
    <x v="3"/>
    <s v="Pamela Stobb"/>
  </r>
  <r>
    <x v="3"/>
    <s v="Brendan Murry"/>
  </r>
  <r>
    <x v="3"/>
    <s v="Sarah Jordon"/>
  </r>
  <r>
    <x v="3"/>
    <s v="Brad Eason"/>
  </r>
  <r>
    <x v="3"/>
    <s v="Shirley Jackson"/>
  </r>
  <r>
    <x v="3"/>
    <s v="Resi Pölking"/>
  </r>
  <r>
    <x v="3"/>
    <s v="Joni Wasserman"/>
  </r>
  <r>
    <x v="3"/>
    <s v="Katherine Nockton"/>
  </r>
  <r>
    <x v="3"/>
    <s v="Meg O'Connel"/>
  </r>
  <r>
    <x v="3"/>
    <s v="Bruce Degenhardt"/>
  </r>
  <r>
    <x v="3"/>
    <s v="Sally Knutson"/>
  </r>
  <r>
    <x v="3"/>
    <s v="Sean Christensen"/>
  </r>
  <r>
    <x v="3"/>
    <s v="Tamara Dahlen"/>
  </r>
  <r>
    <x v="3"/>
    <s v="Greg Guthrie"/>
  </r>
  <r>
    <x v="3"/>
    <s v="Parhena Norris"/>
  </r>
  <r>
    <x v="3"/>
    <s v="Damala Kotsonis"/>
  </r>
  <r>
    <x v="3"/>
    <s v="Christine Phan"/>
  </r>
  <r>
    <x v="3"/>
    <s v="Susan Vittorini"/>
  </r>
  <r>
    <x v="3"/>
    <s v="Art Ferguson"/>
  </r>
  <r>
    <x v="3"/>
    <s v="Mick Brown"/>
  </r>
  <r>
    <x v="3"/>
    <s v="Larry Hughes"/>
  </r>
  <r>
    <x v="3"/>
    <s v="Speros Goranitis"/>
  </r>
  <r>
    <x v="3"/>
    <s v="Rob Lucas"/>
  </r>
  <r>
    <x v="3"/>
    <s v="Larry Blacks"/>
  </r>
  <r>
    <x v="3"/>
    <s v="Arthur Prichep"/>
  </r>
  <r>
    <x v="3"/>
    <s v="Janet Lee"/>
  </r>
  <r>
    <x v="3"/>
    <s v="Kean Thornton"/>
  </r>
  <r>
    <x v="3"/>
    <s v="Dionis Lloyd"/>
  </r>
  <r>
    <x v="3"/>
    <s v="Quincy Jones"/>
  </r>
  <r>
    <x v="3"/>
    <s v="Saphhira Shifley"/>
  </r>
  <r>
    <x v="3"/>
    <s v="Neoma Murray"/>
  </r>
  <r>
    <x v="3"/>
    <s v="Erin Ashbrook"/>
  </r>
  <r>
    <x v="3"/>
    <s v="Nick Zandusky"/>
  </r>
  <r>
    <x v="3"/>
    <s v="Arthur Gainer"/>
  </r>
  <r>
    <x v="3"/>
    <s v="Elizabeth Moffitt"/>
  </r>
  <r>
    <x v="3"/>
    <s v="Dorothy Dickinson"/>
  </r>
  <r>
    <x v="3"/>
    <s v="Darren Budd"/>
  </r>
  <r>
    <x v="3"/>
    <s v="Mike Kennedy"/>
  </r>
  <r>
    <x v="3"/>
    <s v="Muhammed Yedwab"/>
  </r>
  <r>
    <x v="3"/>
    <s v="Chris Cortes"/>
  </r>
  <r>
    <x v="3"/>
    <s v="Darren Koutras"/>
  </r>
  <r>
    <x v="3"/>
    <s v="Lisa Hazard"/>
  </r>
  <r>
    <x v="3"/>
    <s v="Arianne Irving"/>
  </r>
  <r>
    <x v="3"/>
    <s v="Toby Carlisle"/>
  </r>
  <r>
    <x v="3"/>
    <s v="Gary Zandusky"/>
  </r>
  <r>
    <x v="3"/>
    <s v="Doug Bickford"/>
  </r>
  <r>
    <x v="3"/>
    <s v="Rick Wilson"/>
  </r>
  <r>
    <x v="3"/>
    <s v="Adam Bellavance"/>
  </r>
  <r>
    <x v="3"/>
    <s v="Carlos Soltero"/>
  </r>
  <r>
    <x v="3"/>
    <s v="Michelle Moray"/>
  </r>
  <r>
    <x v="3"/>
    <s v="Ed Braxton"/>
  </r>
  <r>
    <x v="3"/>
    <s v="Laurel Beltran"/>
  </r>
  <r>
    <x v="3"/>
    <s v="Liz Pelletier"/>
  </r>
  <r>
    <x v="3"/>
    <s v="Todd Sumrall"/>
  </r>
  <r>
    <x v="3"/>
    <s v="Zuschuss Carroll"/>
  </r>
  <r>
    <x v="3"/>
    <s v="Alyssa Crouse"/>
  </r>
  <r>
    <x v="3"/>
    <s v="Chloris Kastensmidt"/>
  </r>
  <r>
    <x v="3"/>
    <s v="Jonathan Howell"/>
  </r>
  <r>
    <x v="3"/>
    <s v="Cynthia Arntzen"/>
  </r>
  <r>
    <x v="3"/>
    <s v="Ross Baird"/>
  </r>
  <r>
    <x v="3"/>
    <s v="Carl Weiss"/>
  </r>
  <r>
    <x v="3"/>
    <s v="Pauline Johnson"/>
  </r>
  <r>
    <x v="3"/>
    <s v="Eva Jacobs"/>
  </r>
  <r>
    <x v="3"/>
    <s v="Greg Tran"/>
  </r>
  <r>
    <x v="3"/>
    <s v="Anthony Jacobs"/>
  </r>
  <r>
    <x v="3"/>
    <s v="Jason Fortune-"/>
  </r>
  <r>
    <x v="3"/>
    <s v="Joy Daniels"/>
  </r>
  <r>
    <x v="3"/>
    <s v="John Murray"/>
  </r>
  <r>
    <x v="3"/>
    <s v="Toby Swindell"/>
  </r>
  <r>
    <x v="3"/>
    <s v="Susan Gilcrest"/>
  </r>
  <r>
    <x v="3"/>
    <s v="Todd Boyes"/>
  </r>
  <r>
    <x v="3"/>
    <s v="Adrian Barton"/>
  </r>
  <r>
    <x v="3"/>
    <s v="Paul Prost"/>
  </r>
  <r>
    <x v="3"/>
    <s v="Annie Thurman"/>
  </r>
  <r>
    <x v="3"/>
    <s v="Becky Castell"/>
  </r>
  <r>
    <x v="3"/>
    <s v="Patrick Jones"/>
  </r>
  <r>
    <x v="3"/>
    <s v="Neil Ducich"/>
  </r>
  <r>
    <x v="3"/>
    <s v="Nat Carroll"/>
  </r>
  <r>
    <x v="3"/>
    <s v="Chuck Clark"/>
  </r>
  <r>
    <x v="3"/>
    <s v="Allen Rosenblatt"/>
  </r>
  <r>
    <x v="3"/>
    <s v="Rick Duston"/>
  </r>
  <r>
    <x v="3"/>
    <s v="John Grady"/>
  </r>
  <r>
    <x v="3"/>
    <s v="Laurel Elliston"/>
  </r>
  <r>
    <x v="3"/>
    <s v="Eric Hoffmann"/>
  </r>
  <r>
    <x v="3"/>
    <s v="Vicky Freymann"/>
  </r>
  <r>
    <x v="3"/>
    <s v="Vivek Sundaresam"/>
  </r>
  <r>
    <x v="3"/>
    <s v="Trudy Brown"/>
  </r>
  <r>
    <x v="3"/>
    <s v="Jeremy Lonsdale"/>
  </r>
  <r>
    <x v="3"/>
    <s v="Kimberly Carter"/>
  </r>
  <r>
    <x v="3"/>
    <s v="Bryan Mills"/>
  </r>
  <r>
    <x v="3"/>
    <s v="Carlos Daly"/>
  </r>
  <r>
    <x v="3"/>
    <s v="Dianna Wilson"/>
  </r>
  <r>
    <x v="3"/>
    <s v="Roy Phan"/>
  </r>
  <r>
    <x v="3"/>
    <s v="James Galang"/>
  </r>
  <r>
    <x v="3"/>
    <s v="Duane Noonan"/>
  </r>
  <r>
    <x v="3"/>
    <s v="Patrick O'Donnell"/>
  </r>
  <r>
    <x v="3"/>
    <s v="Lori Olson"/>
  </r>
  <r>
    <x v="3"/>
    <s v="Tiffany House"/>
  </r>
  <r>
    <x v="3"/>
    <s v="Michael Dominguez"/>
  </r>
  <r>
    <x v="3"/>
    <s v="Alice McCarthy"/>
  </r>
  <r>
    <x v="3"/>
    <s v="Guy Thornton"/>
  </r>
  <r>
    <x v="3"/>
    <s v="Henia Zydlo"/>
  </r>
  <r>
    <x v="3"/>
    <s v="Suzanne McNair"/>
  </r>
  <r>
    <x v="3"/>
    <s v="Kelly Andreada"/>
  </r>
  <r>
    <x v="3"/>
    <s v="Barry Blumstein"/>
  </r>
  <r>
    <x v="3"/>
    <s v="Barry Weirich"/>
  </r>
  <r>
    <x v="3"/>
    <s v="Alejandro Ballentine"/>
  </r>
  <r>
    <x v="3"/>
    <s v="Cari Schnelling"/>
  </r>
  <r>
    <x v="3"/>
    <s v="John Dryer"/>
  </r>
  <r>
    <x v="3"/>
    <s v="Giulietta Dortch"/>
  </r>
  <r>
    <x v="3"/>
    <s v="Nick Radford"/>
  </r>
  <r>
    <x v="3"/>
    <s v="Dan Campbell"/>
  </r>
  <r>
    <x v="3"/>
    <s v="Carol Triggs"/>
  </r>
  <r>
    <x v="3"/>
    <s v="Erica Hernandez"/>
  </r>
  <r>
    <x v="3"/>
    <s v="Erin Mull"/>
  </r>
  <r>
    <x v="3"/>
    <s v="Dorris liebe"/>
  </r>
  <r>
    <x v="3"/>
    <s v="Liz Willingham"/>
  </r>
  <r>
    <x v="3"/>
    <s v="Ben Wallace"/>
  </r>
  <r>
    <x v="3"/>
    <s v="Maureen Gastineau"/>
  </r>
  <r>
    <x v="3"/>
    <s v="Frank Olsen"/>
  </r>
  <r>
    <x v="3"/>
    <s v="Anna Gayman"/>
  </r>
  <r>
    <x v="3"/>
    <s v="Michelle Tran"/>
  </r>
  <r>
    <x v="3"/>
    <s v="Carl Ludwig"/>
  </r>
  <r>
    <x v="3"/>
    <s v="Linda Cazamias"/>
  </r>
  <r>
    <x v="3"/>
    <s v="Muhammed MacIntyre"/>
  </r>
  <r>
    <x v="3"/>
    <s v="Dianna Vittorini"/>
  </r>
  <r>
    <x v="3"/>
    <s v="Kristina Nunn"/>
  </r>
  <r>
    <x v="3"/>
    <s v="Zuschuss Donatelli"/>
  </r>
  <r>
    <x v="3"/>
    <s v="Lena Creighton"/>
  </r>
  <r>
    <x v="3"/>
    <s v="Hunter Glantz"/>
  </r>
  <r>
    <x v="3"/>
    <s v="Sarah Brown"/>
  </r>
  <r>
    <x v="3"/>
    <s v="Troy Staebel"/>
  </r>
  <r>
    <x v="3"/>
    <s v="Paul Gonzalez"/>
  </r>
  <r>
    <x v="3"/>
    <s v="Tamara Willingham"/>
  </r>
  <r>
    <x v="3"/>
    <s v="Clay Cheatham"/>
  </r>
  <r>
    <x v="3"/>
    <s v="Stuart Calhoun"/>
  </r>
  <r>
    <x v="3"/>
    <s v="Dean percer"/>
  </r>
  <r>
    <x v="3"/>
    <s v="Kristen Hastings"/>
  </r>
  <r>
    <x v="3"/>
    <s v="Thomas Seio"/>
  </r>
  <r>
    <x v="3"/>
    <s v="Joe Elijah"/>
  </r>
  <r>
    <x v="3"/>
    <s v="Michael Kennedy"/>
  </r>
  <r>
    <x v="3"/>
    <s v="Katherine Ducich"/>
  </r>
  <r>
    <x v="3"/>
    <s v="Philip Fox"/>
  </r>
  <r>
    <x v="3"/>
    <s v="Luke Schmidt"/>
  </r>
  <r>
    <x v="3"/>
    <s v="Ryan Akin"/>
  </r>
  <r>
    <x v="3"/>
    <s v="Steven Roelle"/>
  </r>
  <r>
    <x v="3"/>
    <s v="Craig Carreira"/>
  </r>
  <r>
    <x v="3"/>
    <s v="Neil Knudson"/>
  </r>
  <r>
    <x v="3"/>
    <s v="Katharine Harms"/>
  </r>
  <r>
    <x v="3"/>
    <s v="Deborah Brumfield"/>
  </r>
  <r>
    <x v="3"/>
    <s v="Jim Sink"/>
  </r>
  <r>
    <x v="3"/>
    <s v="George Ashbrook"/>
  </r>
  <r>
    <x v="3"/>
    <s v="Toby Ritter"/>
  </r>
  <r>
    <x v="3"/>
    <s v="Jeremy Ellison"/>
  </r>
  <r>
    <x v="3"/>
    <s v="Shui Tom"/>
  </r>
  <r>
    <x v="3"/>
    <s v="Alan Shonely"/>
  </r>
  <r>
    <x v="3"/>
    <s v="Joe Kamberova"/>
  </r>
  <r>
    <x v="3"/>
    <s v="Rick Bensley"/>
  </r>
  <r>
    <x v="3"/>
    <s v="Maria Bertelson"/>
  </r>
  <r>
    <x v="3"/>
    <s v="Matthew Clasen"/>
  </r>
  <r>
    <x v="3"/>
    <s v="Sonia Cooley"/>
  </r>
  <r>
    <x v="3"/>
    <s v="Fred McMath"/>
  </r>
  <r>
    <x v="3"/>
    <s v="Olvera Toch"/>
  </r>
  <r>
    <x v="3"/>
    <s v="Tracy Hopkins"/>
  </r>
  <r>
    <x v="3"/>
    <s v="Nora Preis"/>
  </r>
  <r>
    <x v="3"/>
    <s v="Dan Reichenbach"/>
  </r>
  <r>
    <x v="3"/>
    <s v="Michelle Arnett"/>
  </r>
  <r>
    <x v="3"/>
    <s v="Dean Katz"/>
  </r>
  <r>
    <x v="3"/>
    <s v="Alex Avila"/>
  </r>
  <r>
    <x v="3"/>
    <s v="William Brown"/>
  </r>
  <r>
    <x v="3"/>
    <s v="Victor Preis"/>
  </r>
  <r>
    <x v="3"/>
    <s v="Sheri Gordon"/>
  </r>
  <r>
    <x v="3"/>
    <s v="Ralph Arnett"/>
  </r>
  <r>
    <x v="3"/>
    <s v="Darrin Van Huff"/>
  </r>
  <r>
    <x v="3"/>
    <s v="Chuck Sachs"/>
  </r>
  <r>
    <x v="3"/>
    <s v="Christina Anderson"/>
  </r>
  <r>
    <x v="3"/>
    <s v="Jim Kriz"/>
  </r>
  <r>
    <x v="3"/>
    <s v="Frank Merwin"/>
  </r>
  <r>
    <x v="3"/>
    <s v="Michael Oakman"/>
  </r>
  <r>
    <x v="3"/>
    <s v="Tony Sayre"/>
  </r>
  <r>
    <x v="3"/>
    <s v="Fred Hopkins"/>
  </r>
  <r>
    <x v="3"/>
    <s v="Angele Hood"/>
  </r>
  <r>
    <x v="3"/>
    <s v="Patrick O'Brill"/>
  </r>
  <r>
    <x v="3"/>
    <s v="Michael Paige"/>
  </r>
  <r>
    <x v="3"/>
    <s v="Jenna Caffey"/>
  </r>
  <r>
    <x v="3"/>
    <s v="Harold Engle"/>
  </r>
  <r>
    <x v="3"/>
    <s v="Mathew Reese"/>
  </r>
  <r>
    <x v="3"/>
    <s v="Sean Miller"/>
  </r>
  <r>
    <x v="3"/>
    <s v="Frank Gastineau"/>
  </r>
  <r>
    <x v="3"/>
    <s v="Beth Fritzler"/>
  </r>
  <r>
    <x v="3"/>
    <s v="Natalie Webber"/>
  </r>
  <r>
    <x v="3"/>
    <s v="Karen Bern"/>
  </r>
  <r>
    <x v="3"/>
    <s v="Tom Stivers"/>
  </r>
  <r>
    <x v="3"/>
    <s v="Rick Reed"/>
  </r>
  <r>
    <x v="3"/>
    <s v="Sandra Flanagan"/>
  </r>
  <r>
    <x v="3"/>
    <s v="Natalie Fritzler"/>
  </r>
  <r>
    <x v="3"/>
    <s v="Shaun Weien"/>
  </r>
  <r>
    <x v="3"/>
    <s v="Anthony Johnson"/>
  </r>
  <r>
    <x v="3"/>
    <s v="Seth Vernon"/>
  </r>
  <r>
    <x v="3"/>
    <s v="Anthony Rawles"/>
  </r>
  <r>
    <x v="3"/>
    <s v="Sarah Foster"/>
  </r>
  <r>
    <x v="3"/>
    <s v="Sean Wendt"/>
  </r>
  <r>
    <x v="3"/>
    <s v="Gene McClure"/>
  </r>
  <r>
    <x v="3"/>
    <s v="Kelly Lampkin"/>
  </r>
  <r>
    <x v="3"/>
    <s v="Pete Takahito"/>
  </r>
  <r>
    <x v="3"/>
    <s v="Eric Barreto"/>
  </r>
  <r>
    <x v="3"/>
    <s v="Lena Hernandez"/>
  </r>
  <r>
    <x v="3"/>
    <s v="Lisa Ryan"/>
  </r>
  <r>
    <x v="3"/>
    <s v="Nathan Mautz"/>
  </r>
  <r>
    <x v="3"/>
    <s v="Tracy Blumstein"/>
  </r>
  <r>
    <x v="3"/>
    <s v="Annie Zypern"/>
  </r>
  <r>
    <x v="3"/>
    <s v="Mike Gockenbach"/>
  </r>
  <r>
    <x v="3"/>
    <s v="Dennis Kane"/>
  </r>
  <r>
    <x v="3"/>
    <s v="Matt Hagelstein"/>
  </r>
  <r>
    <x v="3"/>
    <s v="Giulietta Weimer"/>
  </r>
  <r>
    <x v="3"/>
    <s v="Laura Armstrong"/>
  </r>
  <r>
    <x v="3"/>
    <s v="Roland Fjeld"/>
  </r>
  <r>
    <x v="3"/>
    <s v="Katrina Willman"/>
  </r>
  <r>
    <x v="3"/>
    <s v="Greg Matthias"/>
  </r>
  <r>
    <x v="3"/>
    <s v="Eric Murdock"/>
  </r>
  <r>
    <x v="3"/>
    <s v="Charlotte Melton"/>
  </r>
  <r>
    <x v="3"/>
    <s v="Scot Coram"/>
  </r>
  <r>
    <x v="3"/>
    <s v="Gary Mitchum"/>
  </r>
  <r>
    <x v="3"/>
    <s v="Jay Kimmel"/>
  </r>
  <r>
    <x v="3"/>
    <s v="Cindy Chapman"/>
  </r>
  <r>
    <x v="3"/>
    <s v="Ivan Liston"/>
  </r>
  <r>
    <x v="3"/>
    <s v="Steve Chapman"/>
  </r>
  <r>
    <x v="3"/>
    <s v="Sylvia Foulston"/>
  </r>
  <r>
    <x v="3"/>
    <s v="Daniel Raglin"/>
  </r>
  <r>
    <x v="3"/>
    <s v="Rick Hansen"/>
  </r>
  <r>
    <x v="3"/>
    <s v="Justin MacKendrick"/>
  </r>
  <r>
    <x v="3"/>
    <s v="Brenda Bowman"/>
  </r>
  <r>
    <x v="3"/>
    <s v="Dana Kaydos"/>
  </r>
  <r>
    <x v="3"/>
    <s v="Russell Applegate"/>
  </r>
  <r>
    <x v="3"/>
    <s v="Nicole Fjeld"/>
  </r>
  <r>
    <x v="3"/>
    <s v="Charles McCrossin"/>
  </r>
  <r>
    <x v="3"/>
    <s v="Jennifer Braxton"/>
  </r>
  <r>
    <x v="3"/>
    <s v="Doug O'Connell"/>
  </r>
  <r>
    <x v="3"/>
    <s v="Eleni McCrary"/>
  </r>
  <r>
    <x v="3"/>
    <s v="Patrick Ryan"/>
  </r>
  <r>
    <x v="3"/>
    <s v="Sung Chung"/>
  </r>
  <r>
    <x v="3"/>
    <s v="Alan Haines"/>
  </r>
  <r>
    <x v="3"/>
    <s v="Darrin Martin"/>
  </r>
  <r>
    <x v="3"/>
    <s v="Steve Carroll"/>
  </r>
  <r>
    <x v="3"/>
    <s v="Heather Jas"/>
  </r>
  <r>
    <x v="3"/>
    <s v="Stefania Perrino"/>
  </r>
  <r>
    <x v="3"/>
    <s v="Ben Peterman"/>
  </r>
  <r>
    <x v="3"/>
    <s v="Ashley Jarboe"/>
  </r>
  <r>
    <x v="3"/>
    <s v="Arthur Wiediger"/>
  </r>
  <r>
    <x v="3"/>
    <s v="Barry Gonzalez"/>
  </r>
  <r>
    <x v="3"/>
    <s v="Maxwell Schwartz"/>
  </r>
  <r>
    <x v="3"/>
    <s v="Bradley Nguyen"/>
  </r>
  <r>
    <x v="3"/>
    <s v="Sung Shariari"/>
  </r>
  <r>
    <x v="3"/>
    <s v="Ralph Kennedy"/>
  </r>
  <r>
    <x v="3"/>
    <s v="Phillip Flathmann"/>
  </r>
  <r>
    <x v="3"/>
    <s v="Anthony Witt"/>
  </r>
  <r>
    <x v="3"/>
    <s v="Jill Stevenson"/>
  </r>
  <r>
    <x v="3"/>
    <s v="Mick Crebagga"/>
  </r>
  <r>
    <x v="3"/>
    <s v="Aleksandra Gannaway"/>
  </r>
  <r>
    <x v="3"/>
    <s v="Katrina Bavinger"/>
  </r>
  <r>
    <x v="3"/>
    <s v="Aimee Bixby"/>
  </r>
  <r>
    <x v="3"/>
    <s v="Greg Maxwell"/>
  </r>
  <r>
    <x v="3"/>
    <s v="Vivian Mathis"/>
  </r>
  <r>
    <x v="3"/>
    <s v="Michael Grace"/>
  </r>
  <r>
    <x v="3"/>
    <s v="Jasper Cacioppo"/>
  </r>
  <r>
    <x v="3"/>
    <s v="Ruben Dartt"/>
  </r>
  <r>
    <x v="3"/>
    <s v="Robert Dilbeck"/>
  </r>
  <r>
    <x v="3"/>
    <s v="Allen Goldenen"/>
  </r>
  <r>
    <x v="3"/>
    <s v="Trudy Glocke"/>
  </r>
  <r>
    <x v="3"/>
    <s v="Dario Medina"/>
  </r>
  <r>
    <x v="3"/>
    <s v="Allen Armold"/>
  </r>
  <r>
    <x v="3"/>
    <s v="Eugene Barchas"/>
  </r>
  <r>
    <x v="3"/>
    <s v="Alex Russell"/>
  </r>
  <r>
    <x v="3"/>
    <s v="Eudokia Martin"/>
  </r>
  <r>
    <x v="3"/>
    <s v="Sean Braxton"/>
  </r>
  <r>
    <x v="3"/>
    <s v="Liz Carlisle"/>
  </r>
  <r>
    <x v="3"/>
    <s v="Grace Kelly"/>
  </r>
  <r>
    <x v="3"/>
    <s v="Logan Currie"/>
  </r>
  <r>
    <x v="3"/>
    <s v="Ken Heidel"/>
  </r>
  <r>
    <x v="3"/>
    <s v="Shahid Shariari"/>
  </r>
  <r>
    <x v="3"/>
    <s v="Helen Abelman"/>
  </r>
  <r>
    <x v="3"/>
    <s v="Ryan Crowe"/>
  </r>
  <r>
    <x v="3"/>
    <s v="Helen Andreada"/>
  </r>
  <r>
    <x v="3"/>
    <s v="Jennifer Ferguson"/>
  </r>
  <r>
    <x v="3"/>
    <s v="Jessica Myrick"/>
  </r>
  <r>
    <x v="3"/>
    <s v="Bart Folk"/>
  </r>
  <r>
    <x v="3"/>
    <s v="Liz Thompson"/>
  </r>
  <r>
    <x v="3"/>
    <s v="Roger Barcio"/>
  </r>
  <r>
    <x v="3"/>
    <s v="Craig Yedwab"/>
  </r>
  <r>
    <x v="3"/>
    <s v="Erica Smith"/>
  </r>
  <r>
    <x v="3"/>
    <s v="Theresa Coyne"/>
  </r>
  <r>
    <x v="3"/>
    <s v="Charles Crestani"/>
  </r>
  <r>
    <x v="3"/>
    <s v="Evan Henry"/>
  </r>
  <r>
    <x v="3"/>
    <s v="Alan Schoenberger"/>
  </r>
  <r>
    <x v="3"/>
    <s v="Pete Armstrong"/>
  </r>
  <r>
    <x v="3"/>
    <s v="Justin Ritter"/>
  </r>
  <r>
    <x v="3"/>
    <s v="Muhammed Lee"/>
  </r>
  <r>
    <x v="3"/>
    <s v="David Wiener"/>
  </r>
  <r>
    <x v="3"/>
    <s v="Shaun Chance"/>
  </r>
  <r>
    <x v="3"/>
    <s v="Peter Bühler"/>
  </r>
  <r>
    <x v="3"/>
    <s v="Berenike Kampe"/>
  </r>
  <r>
    <x v="3"/>
    <s v="Brooke Gillingham"/>
  </r>
  <r>
    <x v="3"/>
    <s v="Maya Herman"/>
  </r>
  <r>
    <x v="3"/>
    <s v="Brian Dahlen"/>
  </r>
  <r>
    <x v="3"/>
    <s v="Kelly Collister"/>
  </r>
  <r>
    <x v="3"/>
    <s v="Frank Atkinson"/>
  </r>
  <r>
    <x v="3"/>
    <s v="Philip Brown"/>
  </r>
  <r>
    <x v="3"/>
    <s v="Rose O'Brian"/>
  </r>
  <r>
    <x v="3"/>
    <s v="Ruben Ausman"/>
  </r>
  <r>
    <x v="3"/>
    <s v="Sara Luxemburg"/>
  </r>
  <r>
    <x v="3"/>
    <s v="Jas O'Carroll"/>
  </r>
  <r>
    <x v="3"/>
    <s v="Patrick Gardner"/>
  </r>
  <r>
    <x v="3"/>
    <s v="Michelle Ellison"/>
  </r>
  <r>
    <x v="3"/>
    <s v="Barbara Fisher"/>
  </r>
  <r>
    <x v="3"/>
    <s v="Ellis Ballard"/>
  </r>
  <r>
    <x v="3"/>
    <s v="Corinna Mitchell"/>
  </r>
  <r>
    <x v="3"/>
    <s v="Tanja Norvell"/>
  </r>
  <r>
    <x v="3"/>
    <s v="Jane Waco"/>
  </r>
  <r>
    <x v="3"/>
    <s v="Juliana Krohn"/>
  </r>
  <r>
    <x v="3"/>
    <s v="Amy Cox"/>
  </r>
  <r>
    <x v="3"/>
    <s v="Hunter Lopez"/>
  </r>
  <r>
    <x v="3"/>
    <s v="Laurel Workman"/>
  </r>
  <r>
    <x v="3"/>
    <s v="Phillina Ober"/>
  </r>
  <r>
    <x v="3"/>
    <s v="Xylona Preis"/>
  </r>
  <r>
    <x v="3"/>
    <s v="Debra Catini"/>
  </r>
  <r>
    <x v="3"/>
    <s v="Dean Braden"/>
  </r>
  <r>
    <x v="3"/>
    <s v="Evan Bailliet"/>
  </r>
  <r>
    <x v="3"/>
    <s v="Steve Nguyen"/>
  </r>
  <r>
    <x v="3"/>
    <s v="Nora Paige"/>
  </r>
  <r>
    <x v="3"/>
    <s v="Andrew Gjertsen"/>
  </r>
  <r>
    <x v="3"/>
    <s v="Craig Reiter"/>
  </r>
  <r>
    <x v="3"/>
    <s v="Ed Ludwig"/>
  </r>
  <r>
    <x v="3"/>
    <s v="Anthony Garverick"/>
  </r>
  <r>
    <x v="3"/>
    <s v="Marc Crier"/>
  </r>
  <r>
    <x v="3"/>
    <s v="Stuart Van"/>
  </r>
  <r>
    <x v="3"/>
    <s v="Bobby Odegard"/>
  </r>
  <r>
    <x v="3"/>
    <s v="Victoria Pisteka"/>
  </r>
  <r>
    <x v="3"/>
    <s v="Astrea Jones"/>
  </r>
  <r>
    <x v="3"/>
    <s v="Matt Abelman"/>
  </r>
  <r>
    <x v="3"/>
    <s v="Hilary Holden"/>
  </r>
  <r>
    <x v="3"/>
    <s v="Mary O'Rourke"/>
  </r>
  <r>
    <x v="3"/>
    <s v="Ivan Gibson"/>
  </r>
  <r>
    <x v="3"/>
    <s v="Justin Ellison"/>
  </r>
  <r>
    <x v="3"/>
    <s v="Patricia Hirasaki"/>
  </r>
  <r>
    <x v="3"/>
    <s v="Brian DeCherney"/>
  </r>
  <r>
    <x v="3"/>
    <s v="Jocasta Rupert"/>
  </r>
  <r>
    <x v="3"/>
    <s v="Julie Creighton"/>
  </r>
  <r>
    <x v="3"/>
    <s v="Randy Bradley"/>
  </r>
  <r>
    <x v="3"/>
    <s v="Jim Mitchum"/>
  </r>
  <r>
    <x v="3"/>
    <s v="Nona Balk"/>
  </r>
  <r>
    <x v="3"/>
    <s v="Keith Herrera"/>
  </r>
  <r>
    <x v="3"/>
    <s v="Jamie Kunitz"/>
  </r>
  <r>
    <x v="3"/>
    <s v="Jim Karlsson"/>
  </r>
  <r>
    <x v="3"/>
    <s v="Kalyca Meade"/>
  </r>
  <r>
    <x v="3"/>
    <s v="Nancy Lomonaco"/>
  </r>
  <r>
    <x v="3"/>
    <s v="Thomas Boland"/>
  </r>
  <r>
    <x v="3"/>
    <s v="Thea Hudgings"/>
  </r>
  <r>
    <x v="3"/>
    <s v="Cindy Stewart"/>
  </r>
  <r>
    <x v="3"/>
    <s v="Denise Leinenbach"/>
  </r>
  <r>
    <x v="3"/>
    <s v="Daniel Lacy"/>
  </r>
  <r>
    <x v="3"/>
    <s v="Clay Rozendal"/>
  </r>
  <r>
    <x v="3"/>
    <s v="Grant Thornton"/>
  </r>
  <r>
    <x v="3"/>
    <s v="James Lanier"/>
  </r>
  <r>
    <x v="3"/>
    <s v="Anna Andreadi"/>
  </r>
  <r>
    <x v="3"/>
    <s v="Christina DeMoss"/>
  </r>
  <r>
    <x v="3"/>
    <s v="Jill Fjeld"/>
  </r>
  <r>
    <x v="3"/>
    <s v="Christopher Conant"/>
  </r>
  <r>
    <x v="3"/>
    <s v="Frank Preis"/>
  </r>
  <r>
    <x v="3"/>
    <s v="Kean Nguyen"/>
  </r>
  <r>
    <x v="3"/>
    <s v="Matt Collister"/>
  </r>
  <r>
    <x v="3"/>
    <s v="Peter McVee"/>
  </r>
  <r>
    <x v="3"/>
    <s v="Ann Blume"/>
  </r>
  <r>
    <x v="3"/>
    <s v="Thomas Brumley"/>
  </r>
  <r>
    <x v="3"/>
    <s v="Michael Chen"/>
  </r>
  <r>
    <x v="3"/>
    <s v="Gary Hwang"/>
  </r>
  <r>
    <x v="3"/>
    <s v="Nathan Gelder"/>
  </r>
  <r>
    <x v="3"/>
    <s v="Eugene Moren"/>
  </r>
  <r>
    <x v="3"/>
    <s v="Lindsay Shagiari"/>
  </r>
  <r>
    <x v="3"/>
    <s v="Ted Trevino"/>
  </r>
  <r>
    <x v="3"/>
    <s v="Katrina Edelman"/>
  </r>
  <r>
    <x v="3"/>
    <s v="Ken Brennan"/>
  </r>
  <r>
    <x v="3"/>
    <s v="Mitch Willingham"/>
  </r>
  <r>
    <x v="3"/>
    <s v="Eileen Kiefer"/>
  </r>
  <r>
    <x v="3"/>
    <s v="Adrian Shami"/>
  </r>
  <r>
    <x v="3"/>
    <s v="Nathan Cano"/>
  </r>
  <r>
    <x v="3"/>
    <s v="Jennifer Halladay"/>
  </r>
  <r>
    <x v="3"/>
    <s v="Richard Bierner"/>
  </r>
  <r>
    <x v="3"/>
    <s v="Anne Pryor"/>
  </r>
  <r>
    <x v="3"/>
    <s v="Brian Thompson"/>
  </r>
  <r>
    <x v="3"/>
    <s v="Benjamin Patterson"/>
  </r>
  <r>
    <x v="3"/>
    <s v="Barry Franz"/>
  </r>
  <r>
    <x v="3"/>
    <s v="Janet Molinari"/>
  </r>
  <r>
    <x v="3"/>
    <s v="Jason Gross"/>
  </r>
  <r>
    <x v="3"/>
    <s v="Tracy Zic"/>
  </r>
  <r>
    <x v="3"/>
    <s v="Brendan Sweed"/>
  </r>
  <r>
    <x v="3"/>
    <s v="Lynn Smith"/>
  </r>
  <r>
    <x v="3"/>
    <s v="Corey Catlett"/>
  </r>
  <r>
    <x v="3"/>
    <s v="Deirdre Greer"/>
  </r>
  <r>
    <x v="3"/>
    <s v="Joseph Holt"/>
  </r>
  <r>
    <x v="3"/>
    <s v="Kunst Miller"/>
  </r>
  <r>
    <x v="3"/>
    <s v="Michael Stewart"/>
  </r>
  <r>
    <x v="3"/>
    <s v="Lena Radford"/>
  </r>
  <r>
    <x v="3"/>
    <s v="Larry Tron"/>
  </r>
  <r>
    <x v="3"/>
    <s v="Naresj Patel"/>
  </r>
  <r>
    <x v="3"/>
    <s v="Patrick Bzostek"/>
  </r>
  <r>
    <x v="3"/>
    <s v="Tracy Collins"/>
  </r>
  <r>
    <x v="3"/>
    <s v="Jeremy Pistek"/>
  </r>
  <r>
    <x v="3"/>
    <s v="Christine Abelman"/>
  </r>
  <r>
    <x v="3"/>
    <s v="Herbert Flentye"/>
  </r>
  <r>
    <x v="3"/>
    <s v="Alex Grayson"/>
  </r>
  <r>
    <x v="3"/>
    <s v="Mike Vittorini"/>
  </r>
  <r>
    <x v="3"/>
    <s v="Ralph Ritter"/>
  </r>
  <r>
    <x v="3"/>
    <s v="Alejandro Savely"/>
  </r>
  <r>
    <x v="3"/>
    <s v="Roy Skaria"/>
  </r>
  <r>
    <x v="3"/>
    <s v="Mitch Webber"/>
  </r>
  <r>
    <x v="3"/>
    <s v="Khloe Miller"/>
  </r>
  <r>
    <x v="3"/>
    <s v="Andy Yotov"/>
  </r>
  <r>
    <x v="3"/>
    <s v="Andrew Roberts"/>
  </r>
  <r>
    <x v="3"/>
    <s v="Doug Jacobs"/>
  </r>
  <r>
    <x v="3"/>
    <s v="Aaron Hawkins"/>
  </r>
  <r>
    <x v="3"/>
    <s v="David Kendrick"/>
  </r>
  <r>
    <x v="3"/>
    <s v="Brian Derr"/>
  </r>
  <r>
    <x v="3"/>
    <s v="Sandra Glassco"/>
  </r>
  <r>
    <x v="3"/>
    <s v="Monica Federle"/>
  </r>
  <r>
    <x v="3"/>
    <s v="Julia Barnett"/>
  </r>
  <r>
    <x v="3"/>
    <s v="Robert Marley"/>
  </r>
  <r>
    <x v="3"/>
    <s v="Yoseph Carroll"/>
  </r>
  <r>
    <x v="3"/>
    <s v="Greg Hansen"/>
  </r>
  <r>
    <x v="3"/>
    <s v="Pamela Coakley"/>
  </r>
  <r>
    <x v="3"/>
    <s v="Erica Bern"/>
  </r>
  <r>
    <x v="3"/>
    <s v="Jill Matthi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0">
  <location ref="A3:B21" firstHeaderRow="1" firstDataRow="1" firstDataCol="1"/>
  <pivotFields count="11">
    <pivotField numFmtId="14" showAll="0"/>
    <pivotField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numFmtId="1" showAll="0"/>
    <pivotField showAll="0"/>
  </pivotFields>
  <rowFields count="1">
    <field x="6"/>
  </rowFields>
  <rowItems count="18">
    <i>
      <x v="5"/>
    </i>
    <i>
      <x v="13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a z Sales" fld="8" baseField="6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przestawna4" cacheId="0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chartFormat="4">
  <location ref="A3:D8" firstHeaderRow="1" firstDataRow="2" firstDataCol="1"/>
  <pivotFields count="11">
    <pivotField numFmtId="14" showAll="0"/>
    <pivotField axis="axisRow"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1" showAll="0"/>
    <pivotField dataField="1"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Suma z Profit" fld="10" baseField="1" baseItem="0"/>
  </dataFields>
  <chartFormats count="7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przestawna5" cacheId="0" applyNumberFormats="0" applyBorderFormats="0" applyFontFormats="0" applyPatternFormats="0" applyAlignmentFormats="0" applyWidthHeightFormats="1" dataCaption="Wartości" updatedVersion="8" minRefreshableVersion="3" useAutoFormatting="1" rowGrandTotals="0" itemPrintTitles="1" createdVersion="8" indent="0" outline="1" outlineData="1" multipleFieldFilters="0" chartFormat="11">
  <location ref="A3:B15" firstHeaderRow="1" firstDataRow="1" firstDataCol="1"/>
  <pivotFields count="11">
    <pivotField numFmtId="14" showAll="0"/>
    <pivotField numFmtId="1" showAll="0">
      <items count="5">
        <item x="0"/>
        <item x="1"/>
        <item x="2"/>
        <item x="3"/>
        <item t="default"/>
      </items>
    </pivotField>
    <pivotField axis="axisRow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1"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a z Sales" fld="8" baseField="2" baseItem="0"/>
  </dataField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przestawna6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797" firstHeaderRow="1" firstDataRow="1" firstDataCol="1"/>
  <pivotFields count="11">
    <pivotField numFmtId="14" showAll="0"/>
    <pivotField numFmtId="1" showAll="0">
      <items count="5">
        <item x="0"/>
        <item x="1"/>
        <item x="2"/>
        <item x="3"/>
        <item t="default"/>
      </items>
    </pivotField>
    <pivotField numFmtId="1" showAll="0"/>
    <pivotField axis="axisRow" showAll="0" sortType="descending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1" showAll="0"/>
    <pivotField dataField="1" showAll="0"/>
  </pivotFields>
  <rowFields count="1">
    <field x="3"/>
  </rowFields>
  <rowItems count="794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>
      <x v="758"/>
    </i>
    <i>
      <x v="561"/>
    </i>
    <i>
      <x v="672"/>
    </i>
    <i>
      <x v="90"/>
    </i>
    <i>
      <x v="322"/>
    </i>
    <i>
      <x v="756"/>
    </i>
    <i>
      <x v="109"/>
    </i>
    <i>
      <x v="346"/>
    </i>
    <i>
      <x v="327"/>
    </i>
    <i>
      <x v="312"/>
    </i>
    <i>
      <x v="450"/>
    </i>
    <i>
      <x v="3"/>
    </i>
    <i>
      <x v="289"/>
    </i>
    <i>
      <x v="603"/>
    </i>
    <i>
      <x v="714"/>
    </i>
    <i>
      <x v="697"/>
    </i>
    <i>
      <x v="169"/>
    </i>
    <i>
      <x v="643"/>
    </i>
    <i>
      <x v="11"/>
    </i>
    <i>
      <x v="486"/>
    </i>
    <i>
      <x v="789"/>
    </i>
    <i>
      <x v="427"/>
    </i>
    <i>
      <x v="601"/>
    </i>
    <i>
      <x v="199"/>
    </i>
    <i>
      <x v="493"/>
    </i>
    <i>
      <x v="417"/>
    </i>
    <i>
      <x v="190"/>
    </i>
    <i>
      <x v="372"/>
    </i>
    <i>
      <x v="775"/>
    </i>
    <i>
      <x v="634"/>
    </i>
    <i>
      <x v="389"/>
    </i>
    <i>
      <x v="175"/>
    </i>
    <i>
      <x v="224"/>
    </i>
    <i>
      <x v="77"/>
    </i>
    <i>
      <x v="595"/>
    </i>
    <i>
      <x v="88"/>
    </i>
    <i>
      <x v="547"/>
    </i>
    <i>
      <x v="408"/>
    </i>
    <i>
      <x v="342"/>
    </i>
    <i>
      <x v="249"/>
    </i>
    <i>
      <x v="29"/>
    </i>
    <i>
      <x v="306"/>
    </i>
    <i>
      <x v="230"/>
    </i>
    <i>
      <x v="221"/>
    </i>
    <i>
      <x v="13"/>
    </i>
    <i>
      <x v="274"/>
    </i>
    <i>
      <x v="790"/>
    </i>
    <i>
      <x v="45"/>
    </i>
    <i>
      <x v="657"/>
    </i>
    <i>
      <x v="614"/>
    </i>
    <i>
      <x v="632"/>
    </i>
    <i>
      <x v="713"/>
    </i>
    <i>
      <x v="379"/>
    </i>
    <i>
      <x v="457"/>
    </i>
    <i>
      <x v="546"/>
    </i>
    <i>
      <x v="444"/>
    </i>
    <i>
      <x v="345"/>
    </i>
    <i>
      <x v="281"/>
    </i>
    <i>
      <x v="553"/>
    </i>
    <i>
      <x v="649"/>
    </i>
    <i>
      <x v="615"/>
    </i>
    <i>
      <x v="320"/>
    </i>
    <i>
      <x v="203"/>
    </i>
    <i>
      <x v="293"/>
    </i>
    <i>
      <x v="374"/>
    </i>
    <i>
      <x v="52"/>
    </i>
    <i>
      <x v="99"/>
    </i>
    <i>
      <x v="303"/>
    </i>
    <i>
      <x v="689"/>
    </i>
    <i>
      <x v="740"/>
    </i>
    <i>
      <x v="761"/>
    </i>
    <i>
      <x v="338"/>
    </i>
    <i>
      <x v="416"/>
    </i>
    <i>
      <x v="296"/>
    </i>
    <i>
      <x v="46"/>
    </i>
    <i>
      <x v="514"/>
    </i>
    <i>
      <x v="283"/>
    </i>
    <i>
      <x v="369"/>
    </i>
    <i>
      <x v="87"/>
    </i>
    <i>
      <x v="156"/>
    </i>
    <i>
      <x v="391"/>
    </i>
    <i>
      <x v="558"/>
    </i>
    <i>
      <x v="102"/>
    </i>
    <i>
      <x v="668"/>
    </i>
    <i>
      <x v="167"/>
    </i>
    <i>
      <x v="266"/>
    </i>
    <i>
      <x v="129"/>
    </i>
    <i>
      <x v="335"/>
    </i>
    <i>
      <x v="423"/>
    </i>
    <i>
      <x v="48"/>
    </i>
    <i>
      <x v="324"/>
    </i>
    <i>
      <x v="567"/>
    </i>
    <i>
      <x v="187"/>
    </i>
    <i>
      <x v="610"/>
    </i>
    <i>
      <x v="677"/>
    </i>
    <i>
      <x v="42"/>
    </i>
    <i>
      <x v="113"/>
    </i>
    <i>
      <x v="132"/>
    </i>
    <i>
      <x v="177"/>
    </i>
    <i>
      <x v="191"/>
    </i>
    <i>
      <x v="415"/>
    </i>
    <i>
      <x v="489"/>
    </i>
    <i>
      <x v="216"/>
    </i>
    <i>
      <x v="299"/>
    </i>
    <i>
      <x v="479"/>
    </i>
    <i>
      <x v="642"/>
    </i>
    <i>
      <x v="743"/>
    </i>
    <i>
      <x v="301"/>
    </i>
    <i>
      <x v="745"/>
    </i>
    <i>
      <x v="155"/>
    </i>
    <i>
      <x v="441"/>
    </i>
    <i>
      <x v="333"/>
    </i>
    <i>
      <x v="600"/>
    </i>
    <i>
      <x v="695"/>
    </i>
    <i>
      <x v="295"/>
    </i>
    <i>
      <x v="566"/>
    </i>
    <i>
      <x v="499"/>
    </i>
    <i>
      <x v="409"/>
    </i>
    <i>
      <x v="388"/>
    </i>
    <i>
      <x v="414"/>
    </i>
    <i>
      <x v="572"/>
    </i>
    <i>
      <x v="93"/>
    </i>
    <i>
      <x v="411"/>
    </i>
    <i>
      <x v="736"/>
    </i>
    <i>
      <x v="148"/>
    </i>
    <i>
      <x v="733"/>
    </i>
    <i>
      <x v="637"/>
    </i>
    <i>
      <x v="709"/>
    </i>
    <i>
      <x v="17"/>
    </i>
    <i>
      <x v="633"/>
    </i>
    <i>
      <x v="14"/>
    </i>
    <i>
      <x v="502"/>
    </i>
    <i>
      <x v="787"/>
    </i>
    <i>
      <x v="287"/>
    </i>
    <i>
      <x v="373"/>
    </i>
    <i>
      <x v="644"/>
    </i>
    <i>
      <x v="288"/>
    </i>
    <i>
      <x v="56"/>
    </i>
    <i>
      <x v="640"/>
    </i>
    <i>
      <x v="521"/>
    </i>
    <i>
      <x v="240"/>
    </i>
    <i>
      <x v="339"/>
    </i>
    <i>
      <x v="599"/>
    </i>
    <i>
      <x v="253"/>
    </i>
    <i>
      <x v="752"/>
    </i>
    <i>
      <x v="647"/>
    </i>
    <i>
      <x v="366"/>
    </i>
    <i>
      <x v="682"/>
    </i>
    <i>
      <x v="464"/>
    </i>
    <i>
      <x v="432"/>
    </i>
    <i>
      <x v="491"/>
    </i>
    <i>
      <x v="76"/>
    </i>
    <i>
      <x v="529"/>
    </i>
    <i>
      <x v="359"/>
    </i>
    <i>
      <x v="413"/>
    </i>
    <i>
      <x v="106"/>
    </i>
    <i>
      <x v="446"/>
    </i>
    <i>
      <x v="626"/>
    </i>
    <i>
      <x v="629"/>
    </i>
    <i>
      <x v="788"/>
    </i>
    <i>
      <x v="578"/>
    </i>
    <i>
      <x v="621"/>
    </i>
    <i>
      <x v="711"/>
    </i>
    <i>
      <x v="254"/>
    </i>
    <i>
      <x v="720"/>
    </i>
    <i>
      <x v="751"/>
    </i>
    <i>
      <x v="639"/>
    </i>
    <i>
      <x v="440"/>
    </i>
    <i>
      <x v="655"/>
    </i>
    <i>
      <x v="365"/>
    </i>
    <i>
      <x v="613"/>
    </i>
    <i>
      <x v="404"/>
    </i>
    <i>
      <x v="728"/>
    </i>
    <i>
      <x v="341"/>
    </i>
    <i>
      <x v="554"/>
    </i>
    <i>
      <x v="437"/>
    </i>
    <i>
      <x v="60"/>
    </i>
    <i>
      <x v="193"/>
    </i>
    <i>
      <x v="344"/>
    </i>
    <i>
      <x v="732"/>
    </i>
    <i>
      <x v="670"/>
    </i>
    <i>
      <x v="722"/>
    </i>
    <i>
      <x v="390"/>
    </i>
    <i>
      <x v="631"/>
    </i>
    <i>
      <x v="218"/>
    </i>
    <i>
      <x v="454"/>
    </i>
    <i>
      <x v="465"/>
    </i>
    <i>
      <x v="617"/>
    </i>
    <i>
      <x v="496"/>
    </i>
    <i>
      <x v="244"/>
    </i>
    <i>
      <x v="729"/>
    </i>
    <i>
      <x v="439"/>
    </i>
    <i>
      <x v="204"/>
    </i>
    <i>
      <x v="663"/>
    </i>
    <i>
      <x v="459"/>
    </i>
    <i>
      <x v="422"/>
    </i>
    <i>
      <x v="458"/>
    </i>
    <i>
      <x v="675"/>
    </i>
    <i>
      <x v="607"/>
    </i>
    <i>
      <x v="80"/>
    </i>
    <i>
      <x v="62"/>
    </i>
    <i>
      <x v="336"/>
    </i>
    <i>
      <x v="576"/>
    </i>
    <i>
      <x v="577"/>
    </i>
    <i>
      <x v="776"/>
    </i>
    <i>
      <x v="519"/>
    </i>
    <i>
      <x v="257"/>
    </i>
    <i>
      <x v="357"/>
    </i>
    <i>
      <x v="349"/>
    </i>
    <i>
      <x v="171"/>
    </i>
    <i>
      <x v="250"/>
    </i>
    <i>
      <x v="54"/>
    </i>
    <i>
      <x v="750"/>
    </i>
    <i>
      <x v="717"/>
    </i>
    <i>
      <x v="495"/>
    </i>
    <i>
      <x v="226"/>
    </i>
    <i>
      <x v="630"/>
    </i>
    <i>
      <x v="627"/>
    </i>
    <i>
      <x v="533"/>
    </i>
    <i>
      <x v="205"/>
    </i>
    <i>
      <x v="624"/>
    </i>
    <i>
      <x v="215"/>
    </i>
    <i>
      <x v="705"/>
    </i>
    <i>
      <x v="483"/>
    </i>
    <i>
      <x v="712"/>
    </i>
    <i>
      <x v="548"/>
    </i>
    <i>
      <x v="658"/>
    </i>
    <i>
      <x v="412"/>
    </i>
    <i>
      <x v="275"/>
    </i>
    <i>
      <x v="680"/>
    </i>
    <i>
      <x v="202"/>
    </i>
    <i>
      <x v="111"/>
    </i>
    <i>
      <x v="562"/>
    </i>
    <i>
      <x v="587"/>
    </i>
    <i>
      <x v="298"/>
    </i>
    <i>
      <x v="239"/>
    </i>
    <i>
      <x v="589"/>
    </i>
    <i>
      <x v="31"/>
    </i>
    <i>
      <x v="597"/>
    </i>
    <i>
      <x v="72"/>
    </i>
    <i>
      <x v="151"/>
    </i>
    <i>
      <x v="192"/>
    </i>
    <i>
      <x v="225"/>
    </i>
    <i>
      <x v="137"/>
    </i>
    <i>
      <x v="126"/>
    </i>
    <i>
      <x v="160"/>
    </i>
    <i>
      <x v="86"/>
    </i>
    <i>
      <x v="515"/>
    </i>
    <i>
      <x v="101"/>
    </i>
    <i>
      <x v="139"/>
    </i>
    <i>
      <x v="362"/>
    </i>
    <i>
      <x v="184"/>
    </i>
    <i>
      <x v="569"/>
    </i>
    <i>
      <x v="280"/>
    </i>
    <i>
      <x v="426"/>
    </i>
    <i>
      <x v="282"/>
    </i>
    <i>
      <x v="694"/>
    </i>
    <i>
      <x v="146"/>
    </i>
    <i>
      <x v="623"/>
    </i>
    <i>
      <x v="735"/>
    </i>
    <i>
      <x v="571"/>
    </i>
    <i>
      <x v="246"/>
    </i>
    <i>
      <x v="105"/>
    </i>
    <i>
      <x v="772"/>
    </i>
    <i>
      <x v="223"/>
    </i>
    <i>
      <x v="780"/>
    </i>
    <i>
      <x v="125"/>
    </i>
    <i>
      <x v="710"/>
    </i>
    <i>
      <x v="667"/>
    </i>
    <i>
      <x v="773"/>
    </i>
    <i>
      <x v="1"/>
    </i>
    <i>
      <x v="147"/>
    </i>
    <i>
      <x v="78"/>
    </i>
    <i>
      <x v="319"/>
    </i>
    <i>
      <x v="302"/>
    </i>
    <i>
      <x v="367"/>
    </i>
    <i>
      <x v="556"/>
    </i>
    <i>
      <x v="481"/>
    </i>
    <i>
      <x v="294"/>
    </i>
    <i>
      <x v="232"/>
    </i>
    <i>
      <x v="59"/>
    </i>
    <i>
      <x v="552"/>
    </i>
    <i>
      <x v="508"/>
    </i>
    <i>
      <x v="100"/>
    </i>
    <i>
      <x v="471"/>
    </i>
    <i>
      <x v="172"/>
    </i>
    <i>
      <x v="114"/>
    </i>
    <i>
      <x v="214"/>
    </i>
    <i>
      <x v="683"/>
    </i>
    <i>
      <x v="124"/>
    </i>
    <i>
      <x v="18"/>
    </i>
    <i>
      <x v="674"/>
    </i>
    <i>
      <x v="189"/>
    </i>
    <i>
      <x v="472"/>
    </i>
    <i>
      <x v="337"/>
    </i>
    <i>
      <x v="490"/>
    </i>
    <i>
      <x v="652"/>
    </i>
    <i>
      <x v="57"/>
    </i>
    <i>
      <x v="421"/>
    </i>
    <i>
      <x v="475"/>
    </i>
    <i>
      <x v="9"/>
    </i>
    <i>
      <x v="555"/>
    </i>
    <i>
      <x v="82"/>
    </i>
    <i>
      <x v="356"/>
    </i>
    <i>
      <x v="407"/>
    </i>
    <i>
      <x v="180"/>
    </i>
    <i>
      <x v="445"/>
    </i>
    <i>
      <x v="355"/>
    </i>
    <i>
      <x v="67"/>
    </i>
    <i>
      <x v="462"/>
    </i>
    <i>
      <x v="229"/>
    </i>
    <i>
      <x v="40"/>
    </i>
    <i>
      <x v="32"/>
    </i>
    <i>
      <x v="241"/>
    </i>
    <i>
      <x v="438"/>
    </i>
    <i>
      <x v="763"/>
    </i>
    <i>
      <x v="527"/>
    </i>
    <i>
      <x v="219"/>
    </i>
    <i>
      <x v="678"/>
    </i>
    <i>
      <x v="47"/>
    </i>
    <i>
      <x v="420"/>
    </i>
    <i>
      <x v="276"/>
    </i>
    <i>
      <x v="4"/>
    </i>
    <i>
      <x v="516"/>
    </i>
    <i>
      <x v="531"/>
    </i>
    <i>
      <x v="608"/>
    </i>
    <i>
      <x v="654"/>
    </i>
    <i>
      <x v="383"/>
    </i>
    <i>
      <x v="746"/>
    </i>
    <i>
      <x v="318"/>
    </i>
    <i>
      <x v="425"/>
    </i>
    <i>
      <x v="544"/>
    </i>
    <i>
      <x v="581"/>
    </i>
    <i>
      <x v="325"/>
    </i>
    <i>
      <x v="618"/>
    </i>
    <i>
      <x v="755"/>
    </i>
    <i>
      <x v="708"/>
    </i>
    <i>
      <x v="741"/>
    </i>
    <i>
      <x v="463"/>
    </i>
    <i>
      <x v="286"/>
    </i>
    <i>
      <x v="690"/>
    </i>
    <i>
      <x v="256"/>
    </i>
    <i>
      <x v="363"/>
    </i>
    <i>
      <x v="707"/>
    </i>
    <i>
      <x v="748"/>
    </i>
    <i>
      <x v="149"/>
    </i>
    <i>
      <x v="92"/>
    </i>
    <i>
      <x v="591"/>
    </i>
    <i>
      <x v="429"/>
    </i>
    <i>
      <x v="208"/>
    </i>
    <i>
      <x v="279"/>
    </i>
    <i>
      <x v="628"/>
    </i>
    <i>
      <x v="222"/>
    </i>
    <i>
      <x v="742"/>
    </i>
    <i>
      <x v="79"/>
    </i>
    <i>
      <x v="270"/>
    </i>
    <i>
      <x v="152"/>
    </i>
    <i>
      <x v="590"/>
    </i>
    <i>
      <x v="512"/>
    </i>
    <i>
      <x v="504"/>
    </i>
    <i>
      <x v="460"/>
    </i>
    <i>
      <x v="478"/>
    </i>
    <i>
      <x v="792"/>
    </i>
    <i>
      <x v="645"/>
    </i>
    <i>
      <x v="198"/>
    </i>
    <i>
      <x v="271"/>
    </i>
    <i>
      <x v="89"/>
    </i>
    <i>
      <x v="153"/>
    </i>
    <i>
      <x v="517"/>
    </i>
    <i>
      <x v="433"/>
    </i>
    <i>
      <x v="474"/>
    </i>
    <i>
      <x v="304"/>
    </i>
    <i>
      <x v="585"/>
    </i>
    <i>
      <x v="685"/>
    </i>
    <i>
      <x v="150"/>
    </i>
    <i>
      <x v="178"/>
    </i>
    <i>
      <x v="387"/>
    </i>
    <i>
      <x v="669"/>
    </i>
    <i>
      <x v="542"/>
    </i>
    <i>
      <x v="64"/>
    </i>
    <i>
      <x v="543"/>
    </i>
    <i>
      <x v="196"/>
    </i>
    <i>
      <x v="602"/>
    </i>
    <i>
      <x v="220"/>
    </i>
    <i>
      <x v="381"/>
    </i>
    <i>
      <x v="138"/>
    </i>
    <i>
      <x v="774"/>
    </i>
    <i>
      <x v="10"/>
    </i>
    <i>
      <x v="753"/>
    </i>
    <i>
      <x v="605"/>
    </i>
    <i>
      <x v="560"/>
    </i>
    <i>
      <x v="285"/>
    </i>
    <i>
      <x v="120"/>
    </i>
    <i>
      <x v="485"/>
    </i>
    <i>
      <x v="503"/>
    </i>
    <i>
      <x v="213"/>
    </i>
    <i>
      <x v="69"/>
    </i>
    <i>
      <x v="343"/>
    </i>
    <i>
      <x v="646"/>
    </i>
    <i>
      <x v="107"/>
    </i>
    <i>
      <x v="385"/>
    </i>
    <i>
      <x v="766"/>
    </i>
    <i>
      <x v="779"/>
    </i>
    <i>
      <x v="183"/>
    </i>
    <i>
      <x v="174"/>
    </i>
    <i>
      <x v="73"/>
    </i>
    <i>
      <x v="350"/>
    </i>
    <i>
      <x v="405"/>
    </i>
    <i>
      <x v="401"/>
    </i>
    <i>
      <x v="361"/>
    </i>
    <i>
      <x v="699"/>
    </i>
    <i>
      <x v="233"/>
    </i>
    <i>
      <x v="719"/>
    </i>
    <i>
      <x v="596"/>
    </i>
    <i>
      <x v="284"/>
    </i>
    <i>
      <x v="136"/>
    </i>
    <i>
      <x v="23"/>
    </i>
    <i>
      <x v="119"/>
    </i>
    <i>
      <x v="200"/>
    </i>
    <i>
      <x v="473"/>
    </i>
    <i>
      <x v="497"/>
    </i>
    <i>
      <x v="311"/>
    </i>
    <i>
      <x v="212"/>
    </i>
    <i>
      <x v="176"/>
    </i>
    <i>
      <x v="110"/>
    </i>
    <i>
      <x v="316"/>
    </i>
    <i>
      <x v="121"/>
    </i>
    <i>
      <x v="609"/>
    </i>
    <i>
      <x v="583"/>
    </i>
    <i>
      <x v="744"/>
    </i>
    <i>
      <x v="482"/>
    </i>
    <i>
      <x v="242"/>
    </i>
    <i>
      <x v="141"/>
    </i>
    <i>
      <x v="395"/>
    </i>
    <i>
      <x v="238"/>
    </i>
    <i>
      <x v="16"/>
    </i>
    <i>
      <x v="524"/>
    </i>
    <i>
      <x v="539"/>
    </i>
    <i>
      <x v="166"/>
    </i>
    <i>
      <x v="290"/>
    </i>
    <i>
      <x v="518"/>
    </i>
    <i>
      <x v="769"/>
    </i>
    <i>
      <x v="664"/>
    </i>
    <i>
      <x v="505"/>
    </i>
    <i>
      <x v="368"/>
    </i>
    <i>
      <x v="638"/>
    </i>
    <i>
      <x v="135"/>
    </i>
    <i>
      <x v="210"/>
    </i>
    <i>
      <x v="501"/>
    </i>
    <i>
      <x v="24"/>
    </i>
    <i>
      <x v="131"/>
    </i>
    <i>
      <x v="74"/>
    </i>
    <i>
      <x v="594"/>
    </i>
    <i>
      <x v="676"/>
    </i>
    <i>
      <x v="443"/>
    </i>
    <i>
      <x v="162"/>
    </i>
    <i>
      <x v="358"/>
    </i>
    <i>
      <x v="49"/>
    </i>
    <i>
      <x v="163"/>
    </i>
    <i>
      <x v="403"/>
    </i>
    <i>
      <x v="452"/>
    </i>
    <i>
      <x v="264"/>
    </i>
    <i>
      <x v="133"/>
    </i>
    <i>
      <x v="476"/>
    </i>
    <i>
      <x v="321"/>
    </i>
    <i>
      <x v="173"/>
    </i>
    <i>
      <x v="673"/>
    </i>
    <i>
      <x v="140"/>
    </i>
    <i>
      <x v="783"/>
    </i>
    <i>
      <x v="108"/>
    </i>
    <i>
      <x v="117"/>
    </i>
    <i>
      <x v="768"/>
    </i>
    <i>
      <x v="96"/>
    </i>
    <i>
      <x v="534"/>
    </i>
    <i>
      <x v="118"/>
    </i>
    <i>
      <x v="586"/>
    </i>
    <i>
      <x v="313"/>
    </i>
    <i>
      <x v="41"/>
    </i>
    <i>
      <x v="217"/>
    </i>
    <i>
      <x v="406"/>
    </i>
    <i>
      <x/>
    </i>
    <i>
      <x v="98"/>
    </i>
    <i>
      <x v="398"/>
    </i>
    <i>
      <x v="506"/>
    </i>
    <i>
      <x v="540"/>
    </i>
    <i>
      <x v="564"/>
    </i>
    <i>
      <x v="115"/>
    </i>
    <i>
      <x v="762"/>
    </i>
    <i>
      <x v="537"/>
    </i>
    <i>
      <x v="575"/>
    </i>
    <i>
      <x v="330"/>
    </i>
    <i>
      <x v="375"/>
    </i>
    <i>
      <x v="103"/>
    </i>
    <i>
      <x v="786"/>
    </i>
    <i>
      <x v="243"/>
    </i>
    <i>
      <x v="428"/>
    </i>
    <i>
      <x v="51"/>
    </i>
    <i>
      <x v="143"/>
    </i>
    <i>
      <x v="370"/>
    </i>
    <i>
      <x v="402"/>
    </i>
    <i>
      <x v="71"/>
    </i>
    <i>
      <x v="470"/>
    </i>
    <i>
      <x v="235"/>
    </i>
    <i>
      <x v="195"/>
    </i>
    <i>
      <x v="378"/>
    </i>
    <i>
      <x v="436"/>
    </i>
    <i>
      <x v="532"/>
    </i>
    <i>
      <x v="727"/>
    </i>
    <i>
      <x v="179"/>
    </i>
    <i>
      <x v="258"/>
    </i>
    <i>
      <x v="36"/>
    </i>
    <i>
      <x v="262"/>
    </i>
    <i>
      <x v="28"/>
    </i>
    <i>
      <x v="703"/>
    </i>
    <i>
      <x v="185"/>
    </i>
    <i>
      <x v="323"/>
    </i>
    <i>
      <x v="351"/>
    </i>
    <i>
      <x v="251"/>
    </i>
    <i>
      <x v="273"/>
    </i>
    <i>
      <x v="688"/>
    </i>
    <i>
      <x v="104"/>
    </i>
    <i>
      <x v="749"/>
    </i>
    <i>
      <x v="747"/>
    </i>
    <i>
      <x v="442"/>
    </i>
    <i>
      <x v="731"/>
    </i>
    <i>
      <x v="468"/>
    </i>
    <i>
      <x v="332"/>
    </i>
    <i>
      <x v="563"/>
    </i>
    <i>
      <x v="144"/>
    </i>
    <i>
      <x v="487"/>
    </i>
    <i>
      <x v="700"/>
    </i>
    <i>
      <x v="500"/>
    </i>
    <i>
      <x v="186"/>
    </i>
    <i>
      <x v="326"/>
    </i>
    <i>
      <x v="526"/>
    </i>
    <i>
      <x v="159"/>
    </i>
    <i>
      <x v="38"/>
    </i>
    <i>
      <x v="636"/>
    </i>
    <i>
      <x v="268"/>
    </i>
    <i>
      <x v="170"/>
    </i>
    <i>
      <x v="434"/>
    </i>
    <i>
      <x v="641"/>
    </i>
    <i>
      <x v="698"/>
    </i>
    <i>
      <x v="234"/>
    </i>
    <i>
      <x v="25"/>
    </i>
    <i>
      <x v="134"/>
    </i>
    <i>
      <x v="715"/>
    </i>
    <i>
      <x v="513"/>
    </i>
    <i>
      <x v="419"/>
    </i>
    <i>
      <x v="5"/>
    </i>
    <i>
      <x v="161"/>
    </i>
    <i>
      <x v="653"/>
    </i>
    <i>
      <x v="386"/>
    </i>
    <i>
      <x v="494"/>
    </i>
    <i>
      <x v="181"/>
    </i>
    <i>
      <x v="63"/>
    </i>
    <i>
      <x v="94"/>
    </i>
    <i>
      <x v="498"/>
    </i>
    <i>
      <x v="19"/>
    </i>
    <i>
      <x v="449"/>
    </i>
    <i>
      <x v="550"/>
    </i>
    <i>
      <x v="65"/>
    </i>
    <i>
      <x v="659"/>
    </i>
    <i>
      <x v="228"/>
    </i>
    <i>
      <x v="353"/>
    </i>
    <i>
      <x v="530"/>
    </i>
    <i>
      <x v="347"/>
    </i>
    <i>
      <x v="261"/>
    </i>
    <i>
      <x v="616"/>
    </i>
    <i>
      <x v="704"/>
    </i>
    <i>
      <x v="760"/>
    </i>
    <i>
      <x v="584"/>
    </i>
    <i>
      <x v="33"/>
    </i>
    <i>
      <x v="549"/>
    </i>
    <i>
      <x v="269"/>
    </i>
    <i>
      <x v="480"/>
    </i>
    <i>
      <x v="588"/>
    </i>
    <i>
      <x v="112"/>
    </i>
    <i>
      <x v="97"/>
    </i>
    <i>
      <x v="310"/>
    </i>
    <i>
      <x v="168"/>
    </i>
    <i>
      <x v="15"/>
    </i>
    <i>
      <x v="37"/>
    </i>
    <i>
      <x v="453"/>
    </i>
    <i>
      <x v="314"/>
    </i>
    <i>
      <x v="721"/>
    </i>
    <i>
      <x v="145"/>
    </i>
    <i>
      <x v="55"/>
    </i>
    <i>
      <x v="484"/>
    </i>
    <i>
      <x v="648"/>
    </i>
    <i>
      <x v="247"/>
    </i>
    <i>
      <x v="399"/>
    </i>
    <i>
      <x v="510"/>
    </i>
    <i>
      <x v="84"/>
    </i>
    <i>
      <x v="570"/>
    </i>
    <i>
      <x v="277"/>
    </i>
    <i>
      <x v="291"/>
    </i>
    <i>
      <x v="382"/>
    </i>
    <i>
      <x v="236"/>
    </i>
    <i>
      <x v="612"/>
    </i>
    <i>
      <x v="8"/>
    </i>
    <i>
      <x v="278"/>
    </i>
    <i>
      <x v="348"/>
    </i>
    <i>
      <x v="520"/>
    </i>
    <i>
      <x v="447"/>
    </i>
    <i>
      <x v="718"/>
    </i>
    <i>
      <x v="122"/>
    </i>
    <i>
      <x v="245"/>
    </i>
    <i>
      <x v="308"/>
    </i>
    <i>
      <x v="53"/>
    </i>
    <i>
      <x v="764"/>
    </i>
    <i>
      <x v="662"/>
    </i>
    <i>
      <x v="2"/>
    </i>
    <i>
      <x v="656"/>
    </i>
    <i>
      <x v="625"/>
    </i>
    <i>
      <x v="272"/>
    </i>
    <i>
      <x v="263"/>
    </i>
    <i>
      <x v="300"/>
    </i>
    <i>
      <x v="352"/>
    </i>
    <i>
      <x v="123"/>
    </i>
    <i>
      <x v="260"/>
    </i>
    <i>
      <x v="455"/>
    </i>
    <i>
      <x v="635"/>
    </i>
    <i>
      <x v="418"/>
    </i>
    <i>
      <x v="354"/>
    </i>
    <i>
      <x v="593"/>
    </i>
    <i>
      <x v="545"/>
    </i>
    <i>
      <x v="7"/>
    </i>
    <i>
      <x v="737"/>
    </i>
    <i>
      <x v="724"/>
    </i>
    <i>
      <x v="660"/>
    </i>
    <i>
      <x v="522"/>
    </i>
    <i>
      <x v="448"/>
    </i>
    <i>
      <x v="21"/>
    </i>
    <i>
      <x v="309"/>
    </i>
    <i>
      <x v="315"/>
    </i>
    <i>
      <x v="201"/>
    </i>
    <i>
      <x v="50"/>
    </i>
    <i>
      <x v="565"/>
    </i>
    <i>
      <x v="392"/>
    </i>
    <i>
      <x v="364"/>
    </i>
    <i>
      <x v="681"/>
    </i>
    <i>
      <x v="579"/>
    </i>
    <i>
      <x v="604"/>
    </i>
    <i>
      <x v="679"/>
    </i>
    <i>
      <x v="536"/>
    </i>
    <i>
      <x v="360"/>
    </i>
    <i>
      <x v="568"/>
    </i>
    <i>
      <x v="665"/>
    </i>
    <i>
      <x v="43"/>
    </i>
    <i>
      <x v="726"/>
    </i>
    <i>
      <x v="259"/>
    </i>
    <i>
      <x v="331"/>
    </i>
    <i>
      <x v="227"/>
    </i>
    <i>
      <x v="451"/>
    </i>
    <i>
      <x v="209"/>
    </i>
    <i>
      <x v="127"/>
    </i>
    <i>
      <x v="469"/>
    </i>
    <i>
      <x v="611"/>
    </i>
    <i>
      <x v="784"/>
    </i>
    <i>
      <x v="231"/>
    </i>
    <i>
      <x v="377"/>
    </i>
    <i>
      <x v="380"/>
    </i>
    <i>
      <x v="70"/>
    </i>
    <i>
      <x v="27"/>
    </i>
    <i>
      <x v="83"/>
    </i>
    <i>
      <x v="538"/>
    </i>
    <i>
      <x v="619"/>
    </i>
    <i>
      <x v="723"/>
    </i>
    <i>
      <x v="492"/>
    </i>
    <i>
      <x v="95"/>
    </i>
    <i>
      <x v="248"/>
    </i>
    <i>
      <x v="687"/>
    </i>
    <i>
      <x v="528"/>
    </i>
    <i>
      <x v="211"/>
    </i>
    <i>
      <x v="541"/>
    </i>
    <i>
      <x v="265"/>
    </i>
    <i>
      <x v="297"/>
    </i>
    <i>
      <x v="778"/>
    </i>
    <i>
      <x v="410"/>
    </i>
    <i>
      <x v="26"/>
    </i>
    <i>
      <x v="430"/>
    </i>
    <i>
      <x v="61"/>
    </i>
    <i>
      <x v="197"/>
    </i>
    <i>
      <x v="116"/>
    </i>
    <i>
      <x v="701"/>
    </i>
    <i>
      <x v="696"/>
    </i>
    <i>
      <x v="128"/>
    </i>
    <i>
      <x v="328"/>
    </i>
    <i>
      <x v="252"/>
    </i>
    <i>
      <x v="582"/>
    </i>
    <i>
      <x v="738"/>
    </i>
    <i>
      <x v="770"/>
    </i>
    <i>
      <x v="317"/>
    </i>
    <i>
      <x v="424"/>
    </i>
    <i>
      <x v="34"/>
    </i>
    <i>
      <x v="691"/>
    </i>
    <i>
      <x v="91"/>
    </i>
    <i>
      <x v="58"/>
    </i>
    <i>
      <x v="620"/>
    </i>
    <i>
      <x v="371"/>
    </i>
    <i>
      <x v="456"/>
    </i>
    <i>
      <x v="598"/>
    </i>
    <i>
      <x v="754"/>
    </i>
    <i>
      <x v="30"/>
    </i>
    <i>
      <x v="81"/>
    </i>
    <i>
      <x v="130"/>
    </i>
    <i>
      <x v="340"/>
    </i>
    <i>
      <x v="39"/>
    </i>
    <i>
      <x v="466"/>
    </i>
    <i>
      <x v="158"/>
    </i>
    <i>
      <x v="22"/>
    </i>
    <i>
      <x v="777"/>
    </i>
    <i>
      <x v="574"/>
    </i>
    <i>
      <x v="725"/>
    </i>
    <i>
      <x v="488"/>
    </i>
    <i>
      <x v="435"/>
    </i>
    <i>
      <x v="44"/>
    </i>
    <i>
      <x v="507"/>
    </i>
    <i>
      <x v="739"/>
    </i>
    <i>
      <x v="785"/>
    </i>
    <i>
      <x v="384"/>
    </i>
    <i>
      <x v="237"/>
    </i>
    <i>
      <x v="305"/>
    </i>
    <i>
      <x v="706"/>
    </i>
    <i>
      <x v="267"/>
    </i>
    <i>
      <x v="393"/>
    </i>
    <i>
      <x v="66"/>
    </i>
    <i>
      <x v="771"/>
    </i>
    <i>
      <x v="255"/>
    </i>
    <i>
      <x v="164"/>
    </i>
    <i>
      <x v="400"/>
    </i>
    <i>
      <x v="666"/>
    </i>
    <i>
      <x v="142"/>
    </i>
    <i>
      <x v="461"/>
    </i>
    <i>
      <x v="85"/>
    </i>
    <i>
      <x v="394"/>
    </i>
    <i>
      <x v="182"/>
    </i>
    <i>
      <x v="509"/>
    </i>
    <i>
      <x v="573"/>
    </i>
    <i>
      <x v="20"/>
    </i>
    <i>
      <x v="551"/>
    </i>
    <i>
      <x v="12"/>
    </i>
    <i>
      <x v="467"/>
    </i>
    <i>
      <x v="511"/>
    </i>
    <i>
      <x v="207"/>
    </i>
    <i>
      <x v="525"/>
    </i>
    <i>
      <x v="661"/>
    </i>
    <i>
      <x v="651"/>
    </i>
    <i>
      <x v="523"/>
    </i>
    <i>
      <x v="535"/>
    </i>
    <i>
      <x v="292"/>
    </i>
    <i>
      <x v="767"/>
    </i>
    <i>
      <x v="606"/>
    </i>
    <i>
      <x v="397"/>
    </i>
    <i>
      <x v="716"/>
    </i>
    <i>
      <x v="68"/>
    </i>
    <i>
      <x v="734"/>
    </i>
    <i>
      <x v="702"/>
    </i>
    <i>
      <x v="376"/>
    </i>
    <i>
      <x v="592"/>
    </i>
    <i>
      <x v="396"/>
    </i>
    <i>
      <x v="782"/>
    </i>
    <i>
      <x v="580"/>
    </i>
    <i>
      <x v="692"/>
    </i>
    <i>
      <x v="781"/>
    </i>
    <i>
      <x v="791"/>
    </i>
    <i>
      <x v="759"/>
    </i>
    <i>
      <x v="650"/>
    </i>
    <i>
      <x v="684"/>
    </i>
    <i>
      <x v="206"/>
    </i>
    <i>
      <x v="188"/>
    </i>
    <i>
      <x v="765"/>
    </i>
    <i>
      <x v="75"/>
    </i>
    <i>
      <x v="557"/>
    </i>
    <i>
      <x v="154"/>
    </i>
    <i>
      <x v="686"/>
    </i>
    <i>
      <x v="559"/>
    </i>
    <i>
      <x v="329"/>
    </i>
    <i>
      <x v="693"/>
    </i>
    <i>
      <x v="477"/>
    </i>
    <i>
      <x v="307"/>
    </i>
    <i>
      <x v="165"/>
    </i>
    <i t="grand">
      <x/>
    </i>
  </rowItems>
  <colItems count="1">
    <i/>
  </colItems>
  <dataFields count="1">
    <dataField name="Suma z Profit" fld="10" baseField="3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przestawna7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53" firstHeaderRow="1" firstDataRow="1" firstDataCol="1"/>
  <pivotFields count="11">
    <pivotField numFmtId="14" showAll="0"/>
    <pivotField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axis="axisRow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1" showAll="0"/>
    <pivotField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a z Sales" fld="8" baseField="4" baseItem="0" numFmtId="44"/>
  </dataFields>
  <formats count="1">
    <format dxfId="0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ela przestawna11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7">
  <location ref="D9:E14" firstHeaderRow="1" firstDataRow="1" firstDataCol="1"/>
  <pivotFields count="2">
    <pivotField axis="axisRow" numFmtId="1" showAll="0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Liczba z Customer Name" fld="1" subtotal="count" baseField="0" baseItem="0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F395A-E0F1-41B1-8D33-298180DD78CD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4" firstHeaderRow="0" firstDataRow="1" firstDataCol="0"/>
  <pivotFields count="11">
    <pivotField numFmtId="14" showAll="0"/>
    <pivotField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showAll="0"/>
    <pivotField showAll="0"/>
    <pivotField showAll="0"/>
    <pivotField showAll="0"/>
    <pivotField dataField="1" showAll="0"/>
    <pivotField numFmtI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z Sales" fld="8" baseField="0" baseItem="0"/>
    <dataField name="Suma z Profit" fld="10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800-000000000000}" autoFormatId="16" applyNumberFormats="0" applyBorderFormats="0" applyFontFormats="0" applyPatternFormats="0" applyAlignmentFormats="0" applyWidthHeightFormats="0">
  <queryTableRefresh nextId="12">
    <queryTableFields count="11">
      <queryTableField id="1" name="Order Date" tableColumnId="1"/>
      <queryTableField id="11" dataBound="0" tableColumnId="11"/>
      <queryTableField id="10" dataBound="0" tableColumnId="10"/>
      <queryTableField id="2" name="Customer Name" tableColumnId="2"/>
      <queryTableField id="3" name="State" tableColumnId="3"/>
      <queryTableField id="4" name="Category" tableColumnId="4"/>
      <queryTableField id="5" name="Sub-Category" tableColumnId="5"/>
      <queryTableField id="6" name="Product Name" tableColumnId="6"/>
      <queryTableField id="7" name="Sales" tableColumnId="7"/>
      <queryTableField id="8" name="Quantity" tableColumnId="8"/>
      <queryTableField id="9" name="Profit" tableColumnId="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Year" xr10:uid="{00000000-0013-0000-FFFF-FFFF01000000}" sourceName="Year">
  <pivotTables>
    <pivotTable tabId="7" name="Tabela przestawna7"/>
    <pivotTable tabId="3" name="Tabela przestawna1"/>
    <pivotTable tabId="6" name="Tabela przestawna6"/>
    <pivotTable tabId="5" name="Tabela przestawna5"/>
    <pivotTable tabId="11" name="Tabela przestawna1"/>
  </pivotTables>
  <data>
    <tabular pivotCacheId="1400282395">
      <items count="4">
        <i x="0" s="1"/>
        <i x="1" s="1"/>
        <i x="2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" xr10:uid="{00000000-0013-0000-FFFF-FFFF02000000}" sourceName="Category">
  <pivotTables>
    <pivotTable tabId="7" name="Tabela przestawna7"/>
    <pivotTable tabId="3" name="Tabela przestawna1"/>
    <pivotTable tabId="6" name="Tabela przestawna6"/>
    <pivotTable tabId="5" name="Tabela przestawna5"/>
  </pivotTables>
  <data>
    <tabular pivotCacheId="1400282395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00000000-0014-0000-FFFF-FFFF01000000}" cache="Fragmentator_Year" caption="Year" columnCount="4" style="SlicerStyleDark3" rowHeight="234950"/>
  <slicer name="Category" xr10:uid="{00000000-0014-0000-FFFF-FFFF02000000}" cache="Fragmentator_Category" caption="Category" columnCount="3" style="SlicerStyleDark3" rowHeight="23495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9:B2508" totalsRowShown="0" dataDxfId="16">
  <autoFilter ref="A9:B2508" xr:uid="{00000000-0009-0000-0100-000002000000}"/>
  <tableColumns count="2">
    <tableColumn id="1" xr3:uid="{00000000-0010-0000-0000-000001000000}" name="Year" dataDxfId="15"/>
    <tableColumn id="2" xr3:uid="{00000000-0010-0000-0000-000002000000}" name="Customer Name" dataDxfId="1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7F726C-E57C-41C1-BBEB-3F3102862CC7}" name="Tabela3" displayName="Tabela3" ref="D3:E4" totalsRowShown="0">
  <autoFilter ref="D3:E4" xr:uid="{FE7F726C-E57C-41C1-BBEB-3F3102862CC7}"/>
  <tableColumns count="2">
    <tableColumn id="1" xr3:uid="{BDF8E872-DAC4-449A-904F-ECB3DA0CBD7F}" name="Sales" dataDxfId="13" dataCellStyle="Walutowy">
      <calculatedColumnFormula>GETPIVOTDATA("Suma z Sales",$A$3)</calculatedColumnFormula>
    </tableColumn>
    <tableColumn id="2" xr3:uid="{75D7A4A5-F1AD-448B-AF64-C53BE2463864}" name="Profit" dataDxfId="12">
      <calculatedColumnFormula>GETPIVOTDATA("Suma z Profit",$A$3)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salesdata" displayName="salesdata" ref="A1:K9995" tableType="queryTable" totalsRowShown="0">
  <autoFilter ref="A1:K9995" xr:uid="{00000000-0009-0000-0100-000001000000}"/>
  <sortState xmlns:xlrd2="http://schemas.microsoft.com/office/spreadsheetml/2017/richdata2" ref="A2:K9995">
    <sortCondition ref="A9996"/>
  </sortState>
  <tableColumns count="11">
    <tableColumn id="1" xr3:uid="{00000000-0010-0000-0100-000001000000}" uniqueName="1" name="Order Date" queryTableFieldId="1" dataDxfId="11"/>
    <tableColumn id="11" xr3:uid="{00000000-0010-0000-0100-00000B000000}" uniqueName="11" name="Year" queryTableFieldId="11" dataDxfId="10">
      <calculatedColumnFormula>YEAR(salesdata[[#This Row],[Order Date]])</calculatedColumnFormula>
    </tableColumn>
    <tableColumn id="10" xr3:uid="{00000000-0010-0000-0100-00000A000000}" uniqueName="10" name="Month" queryTableFieldId="10" dataDxfId="9">
      <calculatedColumnFormula>MONTH(salesdata[[#This Row],[Order Date]])</calculatedColumnFormula>
    </tableColumn>
    <tableColumn id="2" xr3:uid="{00000000-0010-0000-0100-000002000000}" uniqueName="2" name="Customer Name" queryTableFieldId="2" dataDxfId="8"/>
    <tableColumn id="3" xr3:uid="{00000000-0010-0000-0100-000003000000}" uniqueName="3" name="State" queryTableFieldId="3" dataDxfId="7"/>
    <tableColumn id="4" xr3:uid="{00000000-0010-0000-0100-000004000000}" uniqueName="4" name="Category" queryTableFieldId="4" dataDxfId="6"/>
    <tableColumn id="5" xr3:uid="{00000000-0010-0000-0100-000005000000}" uniqueName="5" name="Sub-Category" queryTableFieldId="5" dataDxfId="5"/>
    <tableColumn id="6" xr3:uid="{00000000-0010-0000-0100-000006000000}" uniqueName="6" name="Product Name" queryTableFieldId="6" dataDxfId="4"/>
    <tableColumn id="7" xr3:uid="{00000000-0010-0000-0100-000007000000}" uniqueName="7" name="Sales" queryTableFieldId="7" dataDxfId="3" dataCellStyle="Walutowy"/>
    <tableColumn id="8" xr3:uid="{00000000-0010-0000-0100-000008000000}" uniqueName="8" name="Quantity" queryTableFieldId="8" dataDxfId="2"/>
    <tableColumn id="9" xr3:uid="{00000000-0010-0000-0100-000009000000}" uniqueName="9" name="Profit" queryTableFieldId="9" dataDxfId="1" dataCellStyle="Walutow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21"/>
  <sheetViews>
    <sheetView tabSelected="1" workbookViewId="0">
      <selection activeCell="G27" sqref="G27"/>
    </sheetView>
  </sheetViews>
  <sheetFormatPr defaultRowHeight="14.4" x14ac:dyDescent="0.3"/>
  <cols>
    <col min="1" max="1" width="16.21875" bestFit="1" customWidth="1"/>
    <col min="2" max="2" width="11.21875" bestFit="1" customWidth="1"/>
  </cols>
  <sheetData>
    <row r="3" spans="1:5" x14ac:dyDescent="0.3">
      <c r="A3" s="7" t="s">
        <v>2894</v>
      </c>
      <c r="B3" s="6" t="s">
        <v>2896</v>
      </c>
    </row>
    <row r="4" spans="1:5" x14ac:dyDescent="0.3">
      <c r="A4" s="11" t="s">
        <v>35</v>
      </c>
      <c r="B4" s="34">
        <v>327425.76000000047</v>
      </c>
      <c r="D4" t="str">
        <f>A4</f>
        <v>Chairs</v>
      </c>
      <c r="E4">
        <f>GETPIVOTDATA("Sales",$A$3,"Sub-Category","Chairs")</f>
        <v>327425.76000000047</v>
      </c>
    </row>
    <row r="5" spans="1:5" x14ac:dyDescent="0.3">
      <c r="A5" s="12" t="s">
        <v>40</v>
      </c>
      <c r="B5" s="35">
        <v>325457.09999999969</v>
      </c>
      <c r="D5" t="str">
        <f t="shared" ref="D5:D20" si="0">A5</f>
        <v>Phones</v>
      </c>
      <c r="E5">
        <f>GETPIVOTDATA("Sales",$A$3,"Sub-Category","Phones")</f>
        <v>325457.09999999969</v>
      </c>
    </row>
    <row r="6" spans="1:5" x14ac:dyDescent="0.3">
      <c r="A6" s="12" t="s">
        <v>18</v>
      </c>
      <c r="B6" s="35">
        <v>223017.59000000026</v>
      </c>
      <c r="D6" t="str">
        <f t="shared" si="0"/>
        <v>Storage</v>
      </c>
      <c r="E6">
        <f>GETPIVOTDATA("Sales",$A$3,"Sub-Category","Storage")</f>
        <v>223017.59000000026</v>
      </c>
    </row>
    <row r="7" spans="1:5" x14ac:dyDescent="0.3">
      <c r="A7" s="12" t="s">
        <v>147</v>
      </c>
      <c r="B7" s="35">
        <v>206632.67999999988</v>
      </c>
      <c r="D7" t="str">
        <f t="shared" si="0"/>
        <v>Tables</v>
      </c>
      <c r="E7">
        <f>GETPIVOTDATA("Sales",$A$3,"Sub-Category","Tables")</f>
        <v>206632.67999999988</v>
      </c>
    </row>
    <row r="8" spans="1:5" x14ac:dyDescent="0.3">
      <c r="A8" s="12" t="s">
        <v>20</v>
      </c>
      <c r="B8" s="35">
        <v>203039.77000000008</v>
      </c>
      <c r="D8" t="str">
        <f t="shared" si="0"/>
        <v>Binders</v>
      </c>
      <c r="E8">
        <f>GETPIVOTDATA("Sales",$A$3,"Sub-Category","Binders")</f>
        <v>203039.77000000008</v>
      </c>
    </row>
    <row r="9" spans="1:5" x14ac:dyDescent="0.3">
      <c r="A9" s="12" t="s">
        <v>306</v>
      </c>
      <c r="B9" s="35">
        <v>179632.68000000008</v>
      </c>
      <c r="D9" t="str">
        <f t="shared" si="0"/>
        <v>Machines</v>
      </c>
      <c r="E9">
        <f>GETPIVOTDATA("Sales",$A$3,"Sub-Category","Machines")</f>
        <v>179632.68000000008</v>
      </c>
    </row>
    <row r="10" spans="1:5" x14ac:dyDescent="0.3">
      <c r="A10" s="12" t="s">
        <v>52</v>
      </c>
      <c r="B10" s="35">
        <v>157162.31000000006</v>
      </c>
      <c r="D10" t="str">
        <f t="shared" si="0"/>
        <v>Accessories</v>
      </c>
      <c r="E10">
        <f>GETPIVOTDATA("Sales",$A$3,"Sub-Category","Accessories")</f>
        <v>157162.31000000006</v>
      </c>
    </row>
    <row r="11" spans="1:5" x14ac:dyDescent="0.3">
      <c r="A11" s="12" t="s">
        <v>614</v>
      </c>
      <c r="B11" s="35">
        <v>149528.01000000004</v>
      </c>
      <c r="D11" t="str">
        <f t="shared" si="0"/>
        <v>Copiers</v>
      </c>
      <c r="E11">
        <f>GETPIVOTDATA("Sales",$A$3,"Sub-Category","Copiers")</f>
        <v>149528.01000000004</v>
      </c>
    </row>
    <row r="12" spans="1:5" x14ac:dyDescent="0.3">
      <c r="A12" s="12" t="s">
        <v>74</v>
      </c>
      <c r="B12" s="35">
        <v>110599.05000000013</v>
      </c>
      <c r="D12" t="str">
        <f t="shared" si="0"/>
        <v>Bookcases</v>
      </c>
      <c r="E12">
        <f>GETPIVOTDATA("Sales",$A$3,"Sub-Category","Bookcases")</f>
        <v>110599.05000000013</v>
      </c>
    </row>
    <row r="13" spans="1:5" x14ac:dyDescent="0.3">
      <c r="A13" s="12" t="s">
        <v>93</v>
      </c>
      <c r="B13" s="35">
        <v>106913.13999999996</v>
      </c>
      <c r="D13" t="str">
        <f t="shared" si="0"/>
        <v>Appliances</v>
      </c>
      <c r="E13">
        <f>GETPIVOTDATA("Sales",$A$3,"Sub-Category","Appliances")</f>
        <v>106913.13999999996</v>
      </c>
    </row>
    <row r="14" spans="1:5" x14ac:dyDescent="0.3">
      <c r="A14" s="12" t="s">
        <v>47</v>
      </c>
      <c r="B14" s="35">
        <v>90911.119999999981</v>
      </c>
      <c r="D14" t="str">
        <f t="shared" si="0"/>
        <v>Furnishings</v>
      </c>
      <c r="E14">
        <f>GETPIVOTDATA("Sales",$A$3,"Sub-Category","Furnishings")</f>
        <v>90911.119999999981</v>
      </c>
    </row>
    <row r="15" spans="1:5" x14ac:dyDescent="0.3">
      <c r="A15" s="12" t="s">
        <v>12</v>
      </c>
      <c r="B15" s="35">
        <v>78400.240000000122</v>
      </c>
      <c r="D15" t="str">
        <f t="shared" si="0"/>
        <v>Paper</v>
      </c>
      <c r="E15">
        <f>GETPIVOTDATA("Sales",$A$3,"Sub-Category","Paper")</f>
        <v>78400.240000000122</v>
      </c>
    </row>
    <row r="16" spans="1:5" x14ac:dyDescent="0.3">
      <c r="A16" s="12" t="s">
        <v>204</v>
      </c>
      <c r="B16" s="35">
        <v>46656.52000000004</v>
      </c>
      <c r="D16" t="str">
        <f t="shared" si="0"/>
        <v>Supplies</v>
      </c>
      <c r="E16">
        <f>GETPIVOTDATA("Sales",$A$3,"Sub-Category","Supplies")</f>
        <v>46656.52000000004</v>
      </c>
    </row>
    <row r="17" spans="1:5" x14ac:dyDescent="0.3">
      <c r="A17" s="12" t="s">
        <v>24</v>
      </c>
      <c r="B17" s="35">
        <v>27053.800000000003</v>
      </c>
      <c r="D17" t="str">
        <f t="shared" si="0"/>
        <v>Art</v>
      </c>
      <c r="E17">
        <f>GETPIVOTDATA("Sales",$A$3,"Sub-Category","Art")</f>
        <v>27053.800000000003</v>
      </c>
    </row>
    <row r="18" spans="1:5" x14ac:dyDescent="0.3">
      <c r="A18" s="12" t="s">
        <v>63</v>
      </c>
      <c r="B18" s="35">
        <v>16476.379999999997</v>
      </c>
      <c r="D18" t="str">
        <f t="shared" si="0"/>
        <v>Envelopes</v>
      </c>
      <c r="E18">
        <f>GETPIVOTDATA("Sales",$A$3,"Sub-Category","Envelopes")</f>
        <v>16476.379999999997</v>
      </c>
    </row>
    <row r="19" spans="1:5" x14ac:dyDescent="0.3">
      <c r="A19" s="12" t="s">
        <v>16</v>
      </c>
      <c r="B19" s="35">
        <v>12248.30000000001</v>
      </c>
      <c r="D19" t="str">
        <f t="shared" si="0"/>
        <v>Labels</v>
      </c>
      <c r="E19">
        <f>GETPIVOTDATA("Sales",$A$3,"Sub-Category","Labels")</f>
        <v>12248.30000000001</v>
      </c>
    </row>
    <row r="20" spans="1:5" x14ac:dyDescent="0.3">
      <c r="A20" s="12" t="s">
        <v>43</v>
      </c>
      <c r="B20" s="35">
        <v>2799.2500000000014</v>
      </c>
      <c r="D20" t="str">
        <f t="shared" si="0"/>
        <v>Fasteners</v>
      </c>
      <c r="E20">
        <f>GETPIVOTDATA("Sales",$A$3,"Sub-Category","Fasteners")</f>
        <v>2799.2500000000014</v>
      </c>
    </row>
    <row r="21" spans="1:5" x14ac:dyDescent="0.3">
      <c r="A21" s="13" t="s">
        <v>2895</v>
      </c>
      <c r="B21" s="36">
        <v>2263953.7000000007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8"/>
  <sheetViews>
    <sheetView workbookViewId="0">
      <selection activeCell="B4" sqref="B4"/>
    </sheetView>
  </sheetViews>
  <sheetFormatPr defaultRowHeight="14.4" x14ac:dyDescent="0.3"/>
  <cols>
    <col min="1" max="2" width="16.21875" bestFit="1" customWidth="1"/>
    <col min="3" max="3" width="13.109375" bestFit="1" customWidth="1"/>
    <col min="4" max="4" width="10.33203125" bestFit="1" customWidth="1"/>
    <col min="5" max="5" width="13.44140625" bestFit="1" customWidth="1"/>
  </cols>
  <sheetData>
    <row r="3" spans="1:4" x14ac:dyDescent="0.3">
      <c r="A3" s="7" t="s">
        <v>2897</v>
      </c>
      <c r="B3" s="7" t="s">
        <v>2898</v>
      </c>
      <c r="C3" s="4"/>
      <c r="D3" s="5"/>
    </row>
    <row r="4" spans="1:4" x14ac:dyDescent="0.3">
      <c r="A4" s="7" t="s">
        <v>2894</v>
      </c>
      <c r="B4" s="3" t="s">
        <v>34</v>
      </c>
      <c r="C4" s="14" t="s">
        <v>11</v>
      </c>
      <c r="D4" s="15" t="s">
        <v>39</v>
      </c>
    </row>
    <row r="5" spans="1:4" x14ac:dyDescent="0.3">
      <c r="A5" s="8">
        <v>2014</v>
      </c>
      <c r="B5" s="3">
        <v>5600.7699999999986</v>
      </c>
      <c r="C5" s="14">
        <v>22548.399999999965</v>
      </c>
      <c r="D5" s="15">
        <v>20778.950000000008</v>
      </c>
    </row>
    <row r="6" spans="1:4" x14ac:dyDescent="0.3">
      <c r="A6" s="9">
        <v>2015</v>
      </c>
      <c r="B6" s="24">
        <v>3093.17</v>
      </c>
      <c r="C6" s="25">
        <v>25041.55000000001</v>
      </c>
      <c r="D6" s="26">
        <v>31413.970000000005</v>
      </c>
    </row>
    <row r="7" spans="1:4" x14ac:dyDescent="0.3">
      <c r="A7" s="9">
        <v>2016</v>
      </c>
      <c r="B7" s="24">
        <v>6917.9299999999948</v>
      </c>
      <c r="C7" s="25">
        <v>34730.239999999983</v>
      </c>
      <c r="D7" s="26">
        <v>36553.099999999991</v>
      </c>
    </row>
    <row r="8" spans="1:4" x14ac:dyDescent="0.3">
      <c r="A8" s="16">
        <v>2017</v>
      </c>
      <c r="B8" s="27">
        <v>3329.4399999999978</v>
      </c>
      <c r="C8" s="28">
        <v>39498.689999999959</v>
      </c>
      <c r="D8" s="29">
        <v>48779.640000000007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15"/>
  <sheetViews>
    <sheetView workbookViewId="0">
      <selection activeCell="A5" sqref="A5"/>
    </sheetView>
  </sheetViews>
  <sheetFormatPr defaultRowHeight="14.4" x14ac:dyDescent="0.3"/>
  <cols>
    <col min="1" max="1" width="16.21875" bestFit="1" customWidth="1"/>
    <col min="2" max="2" width="11.21875" bestFit="1" customWidth="1"/>
  </cols>
  <sheetData>
    <row r="3" spans="1:2" x14ac:dyDescent="0.3">
      <c r="A3" s="7" t="s">
        <v>2894</v>
      </c>
      <c r="B3" s="6" t="s">
        <v>2896</v>
      </c>
    </row>
    <row r="4" spans="1:2" x14ac:dyDescent="0.3">
      <c r="A4" s="8">
        <v>1</v>
      </c>
      <c r="B4" s="34">
        <v>92522.870000000024</v>
      </c>
    </row>
    <row r="5" spans="1:2" x14ac:dyDescent="0.3">
      <c r="A5" s="9">
        <v>2</v>
      </c>
      <c r="B5" s="35">
        <v>59636.260000000017</v>
      </c>
    </row>
    <row r="6" spans="1:2" x14ac:dyDescent="0.3">
      <c r="A6" s="9">
        <v>3</v>
      </c>
      <c r="B6" s="35">
        <v>202537.51000000033</v>
      </c>
    </row>
    <row r="7" spans="1:2" x14ac:dyDescent="0.3">
      <c r="A7" s="9">
        <v>4</v>
      </c>
      <c r="B7" s="35">
        <v>135709.78999999983</v>
      </c>
    </row>
    <row r="8" spans="1:2" x14ac:dyDescent="0.3">
      <c r="A8" s="9">
        <v>5</v>
      </c>
      <c r="B8" s="35">
        <v>152158.83000000002</v>
      </c>
    </row>
    <row r="9" spans="1:2" x14ac:dyDescent="0.3">
      <c r="A9" s="9">
        <v>6</v>
      </c>
      <c r="B9" s="35">
        <v>151678.72000000006</v>
      </c>
    </row>
    <row r="10" spans="1:2" x14ac:dyDescent="0.3">
      <c r="A10" s="9">
        <v>7</v>
      </c>
      <c r="B10" s="35">
        <v>145203.11000000007</v>
      </c>
    </row>
    <row r="11" spans="1:2" x14ac:dyDescent="0.3">
      <c r="A11" s="9">
        <v>8</v>
      </c>
      <c r="B11" s="35">
        <v>155680.99000000011</v>
      </c>
    </row>
    <row r="12" spans="1:2" x14ac:dyDescent="0.3">
      <c r="A12" s="9">
        <v>9</v>
      </c>
      <c r="B12" s="35">
        <v>303245.96000000049</v>
      </c>
    </row>
    <row r="13" spans="1:2" x14ac:dyDescent="0.3">
      <c r="A13" s="9">
        <v>10</v>
      </c>
      <c r="B13" s="35">
        <v>196939.02999999988</v>
      </c>
    </row>
    <row r="14" spans="1:2" x14ac:dyDescent="0.3">
      <c r="A14" s="9">
        <v>11</v>
      </c>
      <c r="B14" s="35">
        <v>346069.08999999968</v>
      </c>
    </row>
    <row r="15" spans="1:2" x14ac:dyDescent="0.3">
      <c r="A15" s="16">
        <v>12</v>
      </c>
      <c r="B15" s="37">
        <v>322571.54000000039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797"/>
  <sheetViews>
    <sheetView workbookViewId="0">
      <selection activeCell="E9" sqref="E9"/>
    </sheetView>
  </sheetViews>
  <sheetFormatPr defaultRowHeight="14.4" x14ac:dyDescent="0.3"/>
  <cols>
    <col min="1" max="1" width="20.44140625" bestFit="1" customWidth="1"/>
    <col min="2" max="2" width="11.6640625" bestFit="1" customWidth="1"/>
  </cols>
  <sheetData>
    <row r="3" spans="1:5" x14ac:dyDescent="0.3">
      <c r="A3" s="7" t="s">
        <v>2894</v>
      </c>
      <c r="B3" s="6" t="s">
        <v>2897</v>
      </c>
    </row>
    <row r="4" spans="1:5" x14ac:dyDescent="0.3">
      <c r="A4" s="11" t="s">
        <v>1624</v>
      </c>
      <c r="B4" s="34">
        <v>8981.32</v>
      </c>
      <c r="D4" t="s">
        <v>1624</v>
      </c>
      <c r="E4">
        <f>GETPIVOTDATA("Profit",$A$3,"Customer Name","Tamara Chand")</f>
        <v>8981.32</v>
      </c>
    </row>
    <row r="5" spans="1:5" x14ac:dyDescent="0.3">
      <c r="A5" s="12" t="s">
        <v>2584</v>
      </c>
      <c r="B5" s="35">
        <v>6976.09</v>
      </c>
      <c r="D5" t="s">
        <v>2584</v>
      </c>
      <c r="E5">
        <f>GETPIVOTDATA("Profit",$A$3,"Customer Name","Raymond Buch")</f>
        <v>6976.09</v>
      </c>
    </row>
    <row r="6" spans="1:5" x14ac:dyDescent="0.3">
      <c r="A6" s="12" t="s">
        <v>197</v>
      </c>
      <c r="B6" s="35">
        <v>5757.42</v>
      </c>
      <c r="D6" t="s">
        <v>197</v>
      </c>
      <c r="E6">
        <f>GETPIVOTDATA("Profit",$A$3,"Customer Name","Sanjit Chand")</f>
        <v>5757.42</v>
      </c>
    </row>
    <row r="7" spans="1:5" x14ac:dyDescent="0.3">
      <c r="A7" s="12" t="s">
        <v>101</v>
      </c>
      <c r="B7" s="35">
        <v>5622.43</v>
      </c>
      <c r="D7" t="s">
        <v>101</v>
      </c>
      <c r="E7">
        <f>GETPIVOTDATA("Profit",$A$3,"Customer Name","Hunter Lopez")</f>
        <v>5622.43</v>
      </c>
    </row>
    <row r="8" spans="1:5" x14ac:dyDescent="0.3">
      <c r="A8" s="12" t="s">
        <v>1873</v>
      </c>
      <c r="B8" s="35">
        <v>5444.8099999999995</v>
      </c>
      <c r="D8" t="s">
        <v>1873</v>
      </c>
      <c r="E8">
        <f>GETPIVOTDATA("Profit",$A$3,"Customer Name","Adrian Barton")</f>
        <v>5444.8099999999995</v>
      </c>
    </row>
    <row r="9" spans="1:5" x14ac:dyDescent="0.3">
      <c r="A9" s="12" t="s">
        <v>1314</v>
      </c>
      <c r="B9" s="35">
        <v>4703.8</v>
      </c>
    </row>
    <row r="10" spans="1:5" x14ac:dyDescent="0.3">
      <c r="A10" s="12" t="s">
        <v>2012</v>
      </c>
      <c r="B10" s="35">
        <v>3899.9099999999994</v>
      </c>
    </row>
    <row r="11" spans="1:5" x14ac:dyDescent="0.3">
      <c r="A11" s="12" t="s">
        <v>1433</v>
      </c>
      <c r="B11" s="35">
        <v>3038.58</v>
      </c>
    </row>
    <row r="12" spans="1:5" x14ac:dyDescent="0.3">
      <c r="A12" s="12" t="s">
        <v>1758</v>
      </c>
      <c r="B12" s="35">
        <v>2884.6099999999997</v>
      </c>
    </row>
    <row r="13" spans="1:5" x14ac:dyDescent="0.3">
      <c r="A13" s="12" t="s">
        <v>406</v>
      </c>
      <c r="B13" s="35">
        <v>2869.08</v>
      </c>
    </row>
    <row r="14" spans="1:5" x14ac:dyDescent="0.3">
      <c r="A14" s="12" t="s">
        <v>123</v>
      </c>
      <c r="B14" s="35">
        <v>2798.3700000000003</v>
      </c>
    </row>
    <row r="15" spans="1:5" x14ac:dyDescent="0.3">
      <c r="A15" s="12" t="s">
        <v>184</v>
      </c>
      <c r="B15" s="35">
        <v>2751.69</v>
      </c>
    </row>
    <row r="16" spans="1:5" x14ac:dyDescent="0.3">
      <c r="A16" s="12" t="s">
        <v>518</v>
      </c>
      <c r="B16" s="35">
        <v>2650.67</v>
      </c>
    </row>
    <row r="17" spans="1:2" x14ac:dyDescent="0.3">
      <c r="A17" s="12" t="s">
        <v>627</v>
      </c>
      <c r="B17" s="35">
        <v>2616.06</v>
      </c>
    </row>
    <row r="18" spans="1:2" x14ac:dyDescent="0.3">
      <c r="A18" s="12" t="s">
        <v>1017</v>
      </c>
      <c r="B18" s="35">
        <v>2437.9699999999993</v>
      </c>
    </row>
    <row r="19" spans="1:2" x14ac:dyDescent="0.3">
      <c r="A19" s="12" t="s">
        <v>1559</v>
      </c>
      <c r="B19" s="35">
        <v>2371.7300000000005</v>
      </c>
    </row>
    <row r="20" spans="1:2" x14ac:dyDescent="0.3">
      <c r="A20" s="12" t="s">
        <v>947</v>
      </c>
      <c r="B20" s="35">
        <v>2199.2800000000002</v>
      </c>
    </row>
    <row r="21" spans="1:2" x14ac:dyDescent="0.3">
      <c r="A21" s="12" t="s">
        <v>2115</v>
      </c>
      <c r="B21" s="35">
        <v>2181.71</v>
      </c>
    </row>
    <row r="22" spans="1:2" x14ac:dyDescent="0.3">
      <c r="A22" s="12" t="s">
        <v>2354</v>
      </c>
      <c r="B22" s="35">
        <v>2164.1700000000005</v>
      </c>
    </row>
    <row r="23" spans="1:2" x14ac:dyDescent="0.3">
      <c r="A23" s="12" t="s">
        <v>725</v>
      </c>
      <c r="B23" s="35">
        <v>2136.4200000000005</v>
      </c>
    </row>
    <row r="24" spans="1:2" x14ac:dyDescent="0.3">
      <c r="A24" s="12" t="s">
        <v>603</v>
      </c>
      <c r="B24" s="35">
        <v>2059.13</v>
      </c>
    </row>
    <row r="25" spans="1:2" x14ac:dyDescent="0.3">
      <c r="A25" s="12" t="s">
        <v>2335</v>
      </c>
      <c r="B25" s="35">
        <v>2054.6</v>
      </c>
    </row>
    <row r="26" spans="1:2" x14ac:dyDescent="0.3">
      <c r="A26" s="12" t="s">
        <v>1540</v>
      </c>
      <c r="B26" s="35">
        <v>2050.2799999999997</v>
      </c>
    </row>
    <row r="27" spans="1:2" x14ac:dyDescent="0.3">
      <c r="A27" s="12" t="s">
        <v>1642</v>
      </c>
      <c r="B27" s="35">
        <v>1998.26</v>
      </c>
    </row>
    <row r="28" spans="1:2" x14ac:dyDescent="0.3">
      <c r="A28" s="12" t="s">
        <v>219</v>
      </c>
      <c r="B28" s="35">
        <v>1990.43</v>
      </c>
    </row>
    <row r="29" spans="1:2" x14ac:dyDescent="0.3">
      <c r="A29" s="12" t="s">
        <v>133</v>
      </c>
      <c r="B29" s="35">
        <v>1979.1900000000003</v>
      </c>
    </row>
    <row r="30" spans="1:2" x14ac:dyDescent="0.3">
      <c r="A30" s="12" t="s">
        <v>260</v>
      </c>
      <c r="B30" s="35">
        <v>1933.7899999999997</v>
      </c>
    </row>
    <row r="31" spans="1:2" x14ac:dyDescent="0.3">
      <c r="A31" s="12" t="s">
        <v>1671</v>
      </c>
      <c r="B31" s="35">
        <v>1902.5500000000002</v>
      </c>
    </row>
    <row r="32" spans="1:2" x14ac:dyDescent="0.3">
      <c r="A32" s="12" t="s">
        <v>1718</v>
      </c>
      <c r="B32" s="35">
        <v>1869.92</v>
      </c>
    </row>
    <row r="33" spans="1:2" x14ac:dyDescent="0.3">
      <c r="A33" s="12" t="s">
        <v>32</v>
      </c>
      <c r="B33" s="35">
        <v>1853.4499999999998</v>
      </c>
    </row>
    <row r="34" spans="1:2" x14ac:dyDescent="0.3">
      <c r="A34" s="12" t="s">
        <v>1951</v>
      </c>
      <c r="B34" s="35">
        <v>1778.3100000000002</v>
      </c>
    </row>
    <row r="35" spans="1:2" x14ac:dyDescent="0.3">
      <c r="A35" s="12" t="s">
        <v>2290</v>
      </c>
      <c r="B35" s="35">
        <v>1756.1400000000006</v>
      </c>
    </row>
    <row r="36" spans="1:2" x14ac:dyDescent="0.3">
      <c r="A36" s="12" t="s">
        <v>1867</v>
      </c>
      <c r="B36" s="35">
        <v>1742.7400000000002</v>
      </c>
    </row>
    <row r="37" spans="1:2" x14ac:dyDescent="0.3">
      <c r="A37" s="12" t="s">
        <v>1338</v>
      </c>
      <c r="B37" s="35">
        <v>1677.4100000000005</v>
      </c>
    </row>
    <row r="38" spans="1:2" x14ac:dyDescent="0.3">
      <c r="A38" s="12" t="s">
        <v>766</v>
      </c>
      <c r="B38" s="35">
        <v>1667.4</v>
      </c>
    </row>
    <row r="39" spans="1:2" x14ac:dyDescent="0.3">
      <c r="A39" s="12" t="s">
        <v>1424</v>
      </c>
      <c r="B39" s="35">
        <v>1660.1200000000001</v>
      </c>
    </row>
    <row r="40" spans="1:2" x14ac:dyDescent="0.3">
      <c r="A40" s="12" t="s">
        <v>2347</v>
      </c>
      <c r="B40" s="35">
        <v>1641.8600000000001</v>
      </c>
    </row>
    <row r="41" spans="1:2" x14ac:dyDescent="0.3">
      <c r="A41" s="12" t="s">
        <v>1508</v>
      </c>
      <c r="B41" s="35">
        <v>1612.4099999999999</v>
      </c>
    </row>
    <row r="42" spans="1:2" x14ac:dyDescent="0.3">
      <c r="A42" s="12" t="s">
        <v>1083</v>
      </c>
      <c r="B42" s="35">
        <v>1582.8100000000002</v>
      </c>
    </row>
    <row r="43" spans="1:2" x14ac:dyDescent="0.3">
      <c r="A43" s="12" t="s">
        <v>1968</v>
      </c>
      <c r="B43" s="35">
        <v>1577.6399999999999</v>
      </c>
    </row>
    <row r="44" spans="1:2" x14ac:dyDescent="0.3">
      <c r="A44" s="12" t="s">
        <v>1714</v>
      </c>
      <c r="B44" s="35">
        <v>1574.6100000000006</v>
      </c>
    </row>
    <row r="45" spans="1:2" x14ac:dyDescent="0.3">
      <c r="A45" s="12" t="s">
        <v>2026</v>
      </c>
      <c r="B45" s="35">
        <v>1572.44</v>
      </c>
    </row>
    <row r="46" spans="1:2" x14ac:dyDescent="0.3">
      <c r="A46" s="12" t="s">
        <v>933</v>
      </c>
      <c r="B46" s="35">
        <v>1571.83</v>
      </c>
    </row>
    <row r="47" spans="1:2" x14ac:dyDescent="0.3">
      <c r="A47" s="12" t="s">
        <v>539</v>
      </c>
      <c r="B47" s="35">
        <v>1538.22</v>
      </c>
    </row>
    <row r="48" spans="1:2" x14ac:dyDescent="0.3">
      <c r="A48" s="12" t="s">
        <v>1210</v>
      </c>
      <c r="B48" s="35">
        <v>1495.1100000000001</v>
      </c>
    </row>
    <row r="49" spans="1:2" x14ac:dyDescent="0.3">
      <c r="A49" s="12" t="s">
        <v>2535</v>
      </c>
      <c r="B49" s="35">
        <v>1487.79</v>
      </c>
    </row>
    <row r="50" spans="1:2" x14ac:dyDescent="0.3">
      <c r="A50" s="12" t="s">
        <v>707</v>
      </c>
      <c r="B50" s="35">
        <v>1449.52</v>
      </c>
    </row>
    <row r="51" spans="1:2" x14ac:dyDescent="0.3">
      <c r="A51" s="12" t="s">
        <v>1686</v>
      </c>
      <c r="B51" s="35">
        <v>1433.55</v>
      </c>
    </row>
    <row r="52" spans="1:2" x14ac:dyDescent="0.3">
      <c r="A52" s="12" t="s">
        <v>759</v>
      </c>
      <c r="B52" s="35">
        <v>1415.6700000000003</v>
      </c>
    </row>
    <row r="53" spans="1:2" x14ac:dyDescent="0.3">
      <c r="A53" s="12" t="s">
        <v>534</v>
      </c>
      <c r="B53" s="35">
        <v>1393.4899999999998</v>
      </c>
    </row>
    <row r="54" spans="1:2" x14ac:dyDescent="0.3">
      <c r="A54" s="12" t="s">
        <v>1580</v>
      </c>
      <c r="B54" s="35">
        <v>1372.01</v>
      </c>
    </row>
    <row r="55" spans="1:2" x14ac:dyDescent="0.3">
      <c r="A55" s="12" t="s">
        <v>898</v>
      </c>
      <c r="B55" s="35">
        <v>1357.56</v>
      </c>
    </row>
    <row r="56" spans="1:2" x14ac:dyDescent="0.3">
      <c r="A56" s="12" t="s">
        <v>771</v>
      </c>
      <c r="B56" s="35">
        <v>1320.75</v>
      </c>
    </row>
    <row r="57" spans="1:2" x14ac:dyDescent="0.3">
      <c r="A57" s="12" t="s">
        <v>1602</v>
      </c>
      <c r="B57" s="35">
        <v>1319.0700000000002</v>
      </c>
    </row>
    <row r="58" spans="1:2" x14ac:dyDescent="0.3">
      <c r="A58" s="12" t="s">
        <v>1776</v>
      </c>
      <c r="B58" s="35">
        <v>1308.5599999999997</v>
      </c>
    </row>
    <row r="59" spans="1:2" x14ac:dyDescent="0.3">
      <c r="A59" s="12" t="s">
        <v>996</v>
      </c>
      <c r="B59" s="35">
        <v>1306.3700000000003</v>
      </c>
    </row>
    <row r="60" spans="1:2" x14ac:dyDescent="0.3">
      <c r="A60" s="12" t="s">
        <v>1689</v>
      </c>
      <c r="B60" s="35">
        <v>1305.6399999999999</v>
      </c>
    </row>
    <row r="61" spans="1:2" x14ac:dyDescent="0.3">
      <c r="A61" s="12" t="s">
        <v>452</v>
      </c>
      <c r="B61" s="35">
        <v>1297.9999999999998</v>
      </c>
    </row>
    <row r="62" spans="1:2" x14ac:dyDescent="0.3">
      <c r="A62" s="12" t="s">
        <v>507</v>
      </c>
      <c r="B62" s="35">
        <v>1292.8700000000001</v>
      </c>
    </row>
    <row r="63" spans="1:2" x14ac:dyDescent="0.3">
      <c r="A63" s="12" t="s">
        <v>1694</v>
      </c>
      <c r="B63" s="35">
        <v>1290.3400000000004</v>
      </c>
    </row>
    <row r="64" spans="1:2" x14ac:dyDescent="0.3">
      <c r="A64" s="12" t="s">
        <v>1680</v>
      </c>
      <c r="B64" s="35">
        <v>1289.45</v>
      </c>
    </row>
    <row r="65" spans="1:2" x14ac:dyDescent="0.3">
      <c r="A65" s="12" t="s">
        <v>788</v>
      </c>
      <c r="B65" s="35">
        <v>1276.6400000000003</v>
      </c>
    </row>
    <row r="66" spans="1:2" x14ac:dyDescent="0.3">
      <c r="A66" s="12" t="s">
        <v>1202</v>
      </c>
      <c r="B66" s="35">
        <v>1262.2800000000002</v>
      </c>
    </row>
    <row r="67" spans="1:2" x14ac:dyDescent="0.3">
      <c r="A67" s="12" t="s">
        <v>576</v>
      </c>
      <c r="B67" s="35">
        <v>1250.3600000000004</v>
      </c>
    </row>
    <row r="68" spans="1:2" x14ac:dyDescent="0.3">
      <c r="A68" s="12" t="s">
        <v>1201</v>
      </c>
      <c r="B68" s="35">
        <v>1238.43</v>
      </c>
    </row>
    <row r="69" spans="1:2" x14ac:dyDescent="0.3">
      <c r="A69" s="12" t="s">
        <v>364</v>
      </c>
      <c r="B69" s="35">
        <v>1227.5100000000002</v>
      </c>
    </row>
    <row r="70" spans="1:2" x14ac:dyDescent="0.3">
      <c r="A70" s="12" t="s">
        <v>962</v>
      </c>
      <c r="B70" s="35">
        <v>1219.98</v>
      </c>
    </row>
    <row r="71" spans="1:2" x14ac:dyDescent="0.3">
      <c r="A71" s="12" t="s">
        <v>2185</v>
      </c>
      <c r="B71" s="35">
        <v>1217.1799999999998</v>
      </c>
    </row>
    <row r="72" spans="1:2" x14ac:dyDescent="0.3">
      <c r="A72" s="12" t="s">
        <v>681</v>
      </c>
      <c r="B72" s="35">
        <v>1208.9100000000001</v>
      </c>
    </row>
    <row r="73" spans="1:2" x14ac:dyDescent="0.3">
      <c r="A73" s="12" t="s">
        <v>499</v>
      </c>
      <c r="B73" s="35">
        <v>1206.3899999999999</v>
      </c>
    </row>
    <row r="74" spans="1:2" x14ac:dyDescent="0.3">
      <c r="A74" s="12" t="s">
        <v>339</v>
      </c>
      <c r="B74" s="35">
        <v>1203.69</v>
      </c>
    </row>
    <row r="75" spans="1:2" x14ac:dyDescent="0.3">
      <c r="A75" s="12" t="s">
        <v>1741</v>
      </c>
      <c r="B75" s="35">
        <v>1196.95</v>
      </c>
    </row>
    <row r="76" spans="1:2" x14ac:dyDescent="0.3">
      <c r="A76" s="12" t="s">
        <v>1722</v>
      </c>
      <c r="B76" s="35">
        <v>1181.7399999999998</v>
      </c>
    </row>
    <row r="77" spans="1:2" x14ac:dyDescent="0.3">
      <c r="A77" s="12" t="s">
        <v>849</v>
      </c>
      <c r="B77" s="35">
        <v>1176.4099999999999</v>
      </c>
    </row>
    <row r="78" spans="1:2" x14ac:dyDescent="0.3">
      <c r="A78" s="12" t="s">
        <v>1369</v>
      </c>
      <c r="B78" s="35">
        <v>1172.53</v>
      </c>
    </row>
    <row r="79" spans="1:2" x14ac:dyDescent="0.3">
      <c r="A79" s="12" t="s">
        <v>684</v>
      </c>
      <c r="B79" s="35">
        <v>1158.71</v>
      </c>
    </row>
    <row r="80" spans="1:2" x14ac:dyDescent="0.3">
      <c r="A80" s="12" t="s">
        <v>159</v>
      </c>
      <c r="B80" s="35">
        <v>1142.1299999999999</v>
      </c>
    </row>
    <row r="81" spans="1:2" x14ac:dyDescent="0.3">
      <c r="A81" s="12" t="s">
        <v>2181</v>
      </c>
      <c r="B81" s="35">
        <v>1135.8400000000001</v>
      </c>
    </row>
    <row r="82" spans="1:2" x14ac:dyDescent="0.3">
      <c r="A82" s="12" t="s">
        <v>58</v>
      </c>
      <c r="B82" s="35">
        <v>1129.45</v>
      </c>
    </row>
    <row r="83" spans="1:2" x14ac:dyDescent="0.3">
      <c r="A83" s="12" t="s">
        <v>2087</v>
      </c>
      <c r="B83" s="35">
        <v>1129.1299999999999</v>
      </c>
    </row>
    <row r="84" spans="1:2" x14ac:dyDescent="0.3">
      <c r="A84" s="12" t="s">
        <v>2482</v>
      </c>
      <c r="B84" s="35">
        <v>1124.5</v>
      </c>
    </row>
    <row r="85" spans="1:2" x14ac:dyDescent="0.3">
      <c r="A85" s="12" t="s">
        <v>1070</v>
      </c>
      <c r="B85" s="35">
        <v>1121.93</v>
      </c>
    </row>
    <row r="86" spans="1:2" x14ac:dyDescent="0.3">
      <c r="A86" s="12" t="s">
        <v>1648</v>
      </c>
      <c r="B86" s="35">
        <v>1097.6999999999996</v>
      </c>
    </row>
    <row r="87" spans="1:2" x14ac:dyDescent="0.3">
      <c r="A87" s="12" t="s">
        <v>1102</v>
      </c>
      <c r="B87" s="35">
        <v>1087.75</v>
      </c>
    </row>
    <row r="88" spans="1:2" x14ac:dyDescent="0.3">
      <c r="A88" s="12" t="s">
        <v>1574</v>
      </c>
      <c r="B88" s="35">
        <v>1085.75</v>
      </c>
    </row>
    <row r="89" spans="1:2" x14ac:dyDescent="0.3">
      <c r="A89" s="12" t="s">
        <v>2177</v>
      </c>
      <c r="B89" s="35">
        <v>1075.5400000000002</v>
      </c>
    </row>
    <row r="90" spans="1:2" x14ac:dyDescent="0.3">
      <c r="A90" s="12" t="s">
        <v>492</v>
      </c>
      <c r="B90" s="35">
        <v>1073.29</v>
      </c>
    </row>
    <row r="91" spans="1:2" x14ac:dyDescent="0.3">
      <c r="A91" s="12" t="s">
        <v>1489</v>
      </c>
      <c r="B91" s="35">
        <v>1073.1900000000005</v>
      </c>
    </row>
    <row r="92" spans="1:2" x14ac:dyDescent="0.3">
      <c r="A92" s="12" t="s">
        <v>2164</v>
      </c>
      <c r="B92" s="35">
        <v>1070.5099999999998</v>
      </c>
    </row>
    <row r="93" spans="1:2" x14ac:dyDescent="0.3">
      <c r="A93" s="12" t="s">
        <v>2643</v>
      </c>
      <c r="B93" s="35">
        <v>1057.05</v>
      </c>
    </row>
    <row r="94" spans="1:2" x14ac:dyDescent="0.3">
      <c r="A94" s="12" t="s">
        <v>394</v>
      </c>
      <c r="B94" s="35">
        <v>1050.26</v>
      </c>
    </row>
    <row r="95" spans="1:2" x14ac:dyDescent="0.3">
      <c r="A95" s="12" t="s">
        <v>871</v>
      </c>
      <c r="B95" s="35">
        <v>1023.1200000000002</v>
      </c>
    </row>
    <row r="96" spans="1:2" x14ac:dyDescent="0.3">
      <c r="A96" s="12" t="s">
        <v>2173</v>
      </c>
      <c r="B96" s="35">
        <v>1023.06</v>
      </c>
    </row>
    <row r="97" spans="1:2" x14ac:dyDescent="0.3">
      <c r="A97" s="12" t="s">
        <v>349</v>
      </c>
      <c r="B97" s="35">
        <v>1011.73</v>
      </c>
    </row>
    <row r="98" spans="1:2" x14ac:dyDescent="0.3">
      <c r="A98" s="12" t="s">
        <v>1943</v>
      </c>
      <c r="B98" s="35">
        <v>1007.5500000000001</v>
      </c>
    </row>
    <row r="99" spans="1:2" x14ac:dyDescent="0.3">
      <c r="A99" s="12" t="s">
        <v>1372</v>
      </c>
      <c r="B99" s="35">
        <v>1003.2999999999998</v>
      </c>
    </row>
    <row r="100" spans="1:2" x14ac:dyDescent="0.3">
      <c r="A100" s="12" t="s">
        <v>141</v>
      </c>
      <c r="B100" s="35">
        <v>978.3900000000001</v>
      </c>
    </row>
    <row r="101" spans="1:2" x14ac:dyDescent="0.3">
      <c r="A101" s="12" t="s">
        <v>126</v>
      </c>
      <c r="B101" s="35">
        <v>975.78</v>
      </c>
    </row>
    <row r="102" spans="1:2" x14ac:dyDescent="0.3">
      <c r="A102" s="12" t="s">
        <v>998</v>
      </c>
      <c r="B102" s="35">
        <v>973.77999999999963</v>
      </c>
    </row>
    <row r="103" spans="1:2" x14ac:dyDescent="0.3">
      <c r="A103" s="12" t="s">
        <v>1225</v>
      </c>
      <c r="B103" s="35">
        <v>960.11999999999989</v>
      </c>
    </row>
    <row r="104" spans="1:2" x14ac:dyDescent="0.3">
      <c r="A104" s="12" t="s">
        <v>834</v>
      </c>
      <c r="B104" s="35">
        <v>956.96999999999991</v>
      </c>
    </row>
    <row r="105" spans="1:2" x14ac:dyDescent="0.3">
      <c r="A105" s="12" t="s">
        <v>1034</v>
      </c>
      <c r="B105" s="35">
        <v>954.77</v>
      </c>
    </row>
    <row r="106" spans="1:2" x14ac:dyDescent="0.3">
      <c r="A106" s="12" t="s">
        <v>396</v>
      </c>
      <c r="B106" s="35">
        <v>881.13</v>
      </c>
    </row>
    <row r="107" spans="1:2" x14ac:dyDescent="0.3">
      <c r="A107" s="12" t="s">
        <v>2263</v>
      </c>
      <c r="B107" s="35">
        <v>880.45000000000016</v>
      </c>
    </row>
    <row r="108" spans="1:2" x14ac:dyDescent="0.3">
      <c r="A108" s="12" t="s">
        <v>1378</v>
      </c>
      <c r="B108" s="35">
        <v>876.47000000000014</v>
      </c>
    </row>
    <row r="109" spans="1:2" x14ac:dyDescent="0.3">
      <c r="A109" s="12" t="s">
        <v>884</v>
      </c>
      <c r="B109" s="35">
        <v>857.8</v>
      </c>
    </row>
    <row r="110" spans="1:2" x14ac:dyDescent="0.3">
      <c r="A110" s="12" t="s">
        <v>817</v>
      </c>
      <c r="B110" s="35">
        <v>852.80000000000007</v>
      </c>
    </row>
    <row r="111" spans="1:2" x14ac:dyDescent="0.3">
      <c r="A111" s="12" t="s">
        <v>2562</v>
      </c>
      <c r="B111" s="35">
        <v>851.75</v>
      </c>
    </row>
    <row r="112" spans="1:2" x14ac:dyDescent="0.3">
      <c r="A112" s="12" t="s">
        <v>373</v>
      </c>
      <c r="B112" s="35">
        <v>850.15</v>
      </c>
    </row>
    <row r="113" spans="1:2" x14ac:dyDescent="0.3">
      <c r="A113" s="12" t="s">
        <v>2005</v>
      </c>
      <c r="B113" s="35">
        <v>847.66</v>
      </c>
    </row>
    <row r="114" spans="1:2" x14ac:dyDescent="0.3">
      <c r="A114" s="12" t="s">
        <v>1273</v>
      </c>
      <c r="B114" s="35">
        <v>846.12000000000012</v>
      </c>
    </row>
    <row r="115" spans="1:2" x14ac:dyDescent="0.3">
      <c r="A115" s="12" t="s">
        <v>1289</v>
      </c>
      <c r="B115" s="35">
        <v>844.95</v>
      </c>
    </row>
    <row r="116" spans="1:2" x14ac:dyDescent="0.3">
      <c r="A116" s="12" t="s">
        <v>170</v>
      </c>
      <c r="B116" s="35">
        <v>841.83999999999992</v>
      </c>
    </row>
    <row r="117" spans="1:2" x14ac:dyDescent="0.3">
      <c r="A117" s="12" t="s">
        <v>695</v>
      </c>
      <c r="B117" s="35">
        <v>840.89</v>
      </c>
    </row>
    <row r="118" spans="1:2" x14ac:dyDescent="0.3">
      <c r="A118" s="12" t="s">
        <v>1318</v>
      </c>
      <c r="B118" s="35">
        <v>837.24000000000012</v>
      </c>
    </row>
    <row r="119" spans="1:2" x14ac:dyDescent="0.3">
      <c r="A119" s="12" t="s">
        <v>2076</v>
      </c>
      <c r="B119" s="35">
        <v>835.77</v>
      </c>
    </row>
    <row r="120" spans="1:2" x14ac:dyDescent="0.3">
      <c r="A120" s="12" t="s">
        <v>1814</v>
      </c>
      <c r="B120" s="35">
        <v>829.18</v>
      </c>
    </row>
    <row r="121" spans="1:2" x14ac:dyDescent="0.3">
      <c r="A121" s="12" t="s">
        <v>1432</v>
      </c>
      <c r="B121" s="35">
        <v>828.66</v>
      </c>
    </row>
    <row r="122" spans="1:2" x14ac:dyDescent="0.3">
      <c r="A122" s="12" t="s">
        <v>362</v>
      </c>
      <c r="B122" s="35">
        <v>827.90000000000009</v>
      </c>
    </row>
    <row r="123" spans="1:2" x14ac:dyDescent="0.3">
      <c r="A123" s="12" t="s">
        <v>1151</v>
      </c>
      <c r="B123" s="35">
        <v>822.94</v>
      </c>
    </row>
    <row r="124" spans="1:2" x14ac:dyDescent="0.3">
      <c r="A124" s="12" t="s">
        <v>1038</v>
      </c>
      <c r="B124" s="35">
        <v>806.8399999999998</v>
      </c>
    </row>
    <row r="125" spans="1:2" x14ac:dyDescent="0.3">
      <c r="A125" s="12" t="s">
        <v>1510</v>
      </c>
      <c r="B125" s="35">
        <v>804.62</v>
      </c>
    </row>
    <row r="126" spans="1:2" x14ac:dyDescent="0.3">
      <c r="A126" s="12" t="s">
        <v>686</v>
      </c>
      <c r="B126" s="35">
        <v>803.82</v>
      </c>
    </row>
    <row r="127" spans="1:2" x14ac:dyDescent="0.3">
      <c r="A127" s="12" t="s">
        <v>2197</v>
      </c>
      <c r="B127" s="35">
        <v>793.64</v>
      </c>
    </row>
    <row r="128" spans="1:2" x14ac:dyDescent="0.3">
      <c r="A128" s="12" t="s">
        <v>521</v>
      </c>
      <c r="B128" s="35">
        <v>793.29000000000008</v>
      </c>
    </row>
    <row r="129" spans="1:2" x14ac:dyDescent="0.3">
      <c r="A129" s="12" t="s">
        <v>2309</v>
      </c>
      <c r="B129" s="35">
        <v>788.95</v>
      </c>
    </row>
    <row r="130" spans="1:2" x14ac:dyDescent="0.3">
      <c r="A130" s="12" t="s">
        <v>459</v>
      </c>
      <c r="B130" s="35">
        <v>787.75000000000011</v>
      </c>
    </row>
    <row r="131" spans="1:2" x14ac:dyDescent="0.3">
      <c r="A131" s="12" t="s">
        <v>2786</v>
      </c>
      <c r="B131" s="35">
        <v>783.64999999999986</v>
      </c>
    </row>
    <row r="132" spans="1:2" x14ac:dyDescent="0.3">
      <c r="A132" s="12" t="s">
        <v>1029</v>
      </c>
      <c r="B132" s="35">
        <v>779.9</v>
      </c>
    </row>
    <row r="133" spans="1:2" x14ac:dyDescent="0.3">
      <c r="A133" s="12" t="s">
        <v>436</v>
      </c>
      <c r="B133" s="35">
        <v>763.92</v>
      </c>
    </row>
    <row r="134" spans="1:2" x14ac:dyDescent="0.3">
      <c r="A134" s="12" t="s">
        <v>245</v>
      </c>
      <c r="B134" s="35">
        <v>760.17</v>
      </c>
    </row>
    <row r="135" spans="1:2" x14ac:dyDescent="0.3">
      <c r="A135" s="12" t="s">
        <v>2551</v>
      </c>
      <c r="B135" s="35">
        <v>755.90999999999985</v>
      </c>
    </row>
    <row r="136" spans="1:2" x14ac:dyDescent="0.3">
      <c r="A136" s="12" t="s">
        <v>609</v>
      </c>
      <c r="B136" s="35">
        <v>754.12000000000012</v>
      </c>
    </row>
    <row r="137" spans="1:2" x14ac:dyDescent="0.3">
      <c r="A137" s="12" t="s">
        <v>692</v>
      </c>
      <c r="B137" s="35">
        <v>751.96999999999991</v>
      </c>
    </row>
    <row r="138" spans="1:2" x14ac:dyDescent="0.3">
      <c r="A138" s="12" t="s">
        <v>61</v>
      </c>
      <c r="B138" s="35">
        <v>738.37</v>
      </c>
    </row>
    <row r="139" spans="1:2" x14ac:dyDescent="0.3">
      <c r="A139" s="12" t="s">
        <v>1882</v>
      </c>
      <c r="B139" s="35">
        <v>737.38999999999987</v>
      </c>
    </row>
    <row r="140" spans="1:2" x14ac:dyDescent="0.3">
      <c r="A140" s="12" t="s">
        <v>446</v>
      </c>
      <c r="B140" s="35">
        <v>734.52</v>
      </c>
    </row>
    <row r="141" spans="1:2" x14ac:dyDescent="0.3">
      <c r="A141" s="12" t="s">
        <v>2478</v>
      </c>
      <c r="B141" s="35">
        <v>732.48</v>
      </c>
    </row>
    <row r="142" spans="1:2" x14ac:dyDescent="0.3">
      <c r="A142" s="12" t="s">
        <v>678</v>
      </c>
      <c r="B142" s="35">
        <v>724.75</v>
      </c>
    </row>
    <row r="143" spans="1:2" x14ac:dyDescent="0.3">
      <c r="A143" s="12" t="s">
        <v>1291</v>
      </c>
      <c r="B143" s="35">
        <v>721.69</v>
      </c>
    </row>
    <row r="144" spans="1:2" x14ac:dyDescent="0.3">
      <c r="A144" s="12" t="s">
        <v>1523</v>
      </c>
      <c r="B144" s="35">
        <v>719.7700000000001</v>
      </c>
    </row>
    <row r="145" spans="1:2" x14ac:dyDescent="0.3">
      <c r="A145" s="12" t="s">
        <v>1116</v>
      </c>
      <c r="B145" s="35">
        <v>715.23000000000025</v>
      </c>
    </row>
    <row r="146" spans="1:2" x14ac:dyDescent="0.3">
      <c r="A146" s="12" t="s">
        <v>1611</v>
      </c>
      <c r="B146" s="35">
        <v>714.34</v>
      </c>
    </row>
    <row r="147" spans="1:2" x14ac:dyDescent="0.3">
      <c r="A147" s="12" t="s">
        <v>1487</v>
      </c>
      <c r="B147" s="35">
        <v>714.29</v>
      </c>
    </row>
    <row r="148" spans="1:2" x14ac:dyDescent="0.3">
      <c r="A148" s="12" t="s">
        <v>768</v>
      </c>
      <c r="B148" s="35">
        <v>712.94000000000017</v>
      </c>
    </row>
    <row r="149" spans="1:2" x14ac:dyDescent="0.3">
      <c r="A149" s="12" t="s">
        <v>2650</v>
      </c>
      <c r="B149" s="35">
        <v>707.55000000000007</v>
      </c>
    </row>
    <row r="150" spans="1:2" x14ac:dyDescent="0.3">
      <c r="A150" s="12" t="s">
        <v>2286</v>
      </c>
      <c r="B150" s="35">
        <v>706.28</v>
      </c>
    </row>
    <row r="151" spans="1:2" x14ac:dyDescent="0.3">
      <c r="A151" s="12" t="s">
        <v>596</v>
      </c>
      <c r="B151" s="35">
        <v>705.7299999999999</v>
      </c>
    </row>
    <row r="152" spans="1:2" x14ac:dyDescent="0.3">
      <c r="A152" s="12" t="s">
        <v>906</v>
      </c>
      <c r="B152" s="35">
        <v>698.85</v>
      </c>
    </row>
    <row r="153" spans="1:2" x14ac:dyDescent="0.3">
      <c r="A153" s="12" t="s">
        <v>927</v>
      </c>
      <c r="B153" s="35">
        <v>698.42000000000007</v>
      </c>
    </row>
    <row r="154" spans="1:2" x14ac:dyDescent="0.3">
      <c r="A154" s="12" t="s">
        <v>2495</v>
      </c>
      <c r="B154" s="35">
        <v>695.57</v>
      </c>
    </row>
    <row r="155" spans="1:2" x14ac:dyDescent="0.3">
      <c r="A155" s="12" t="s">
        <v>1383</v>
      </c>
      <c r="B155" s="35">
        <v>684.19999999999993</v>
      </c>
    </row>
    <row r="156" spans="1:2" x14ac:dyDescent="0.3">
      <c r="A156" s="12" t="s">
        <v>496</v>
      </c>
      <c r="B156" s="35">
        <v>683.0100000000001</v>
      </c>
    </row>
    <row r="157" spans="1:2" x14ac:dyDescent="0.3">
      <c r="A157" s="12" t="s">
        <v>1795</v>
      </c>
      <c r="B157" s="35">
        <v>682.56</v>
      </c>
    </row>
    <row r="158" spans="1:2" x14ac:dyDescent="0.3">
      <c r="A158" s="12" t="s">
        <v>2009</v>
      </c>
      <c r="B158" s="35">
        <v>682.17000000000007</v>
      </c>
    </row>
    <row r="159" spans="1:2" x14ac:dyDescent="0.3">
      <c r="A159" s="12" t="s">
        <v>1104</v>
      </c>
      <c r="B159" s="35">
        <v>675.63</v>
      </c>
    </row>
    <row r="160" spans="1:2" x14ac:dyDescent="0.3">
      <c r="A160" s="12" t="s">
        <v>1174</v>
      </c>
      <c r="B160" s="35">
        <v>669.18999999999994</v>
      </c>
    </row>
    <row r="161" spans="1:2" x14ac:dyDescent="0.3">
      <c r="A161" s="12" t="s">
        <v>484</v>
      </c>
      <c r="B161" s="35">
        <v>669.01</v>
      </c>
    </row>
    <row r="162" spans="1:2" x14ac:dyDescent="0.3">
      <c r="A162" s="12" t="s">
        <v>2623</v>
      </c>
      <c r="B162" s="35">
        <v>658.83</v>
      </c>
    </row>
    <row r="163" spans="1:2" x14ac:dyDescent="0.3">
      <c r="A163" s="12" t="s">
        <v>1150</v>
      </c>
      <c r="B163" s="35">
        <v>656.11999999999978</v>
      </c>
    </row>
    <row r="164" spans="1:2" x14ac:dyDescent="0.3">
      <c r="A164" s="12" t="s">
        <v>201</v>
      </c>
      <c r="B164" s="35">
        <v>655.93000000000018</v>
      </c>
    </row>
    <row r="165" spans="1:2" x14ac:dyDescent="0.3">
      <c r="A165" s="12" t="s">
        <v>2171</v>
      </c>
      <c r="B165" s="35">
        <v>647.38</v>
      </c>
    </row>
    <row r="166" spans="1:2" x14ac:dyDescent="0.3">
      <c r="A166" s="12" t="s">
        <v>2099</v>
      </c>
      <c r="B166" s="35">
        <v>638.15000000000009</v>
      </c>
    </row>
    <row r="167" spans="1:2" x14ac:dyDescent="0.3">
      <c r="A167" s="12" t="s">
        <v>852</v>
      </c>
      <c r="B167" s="35">
        <v>635.64</v>
      </c>
    </row>
    <row r="168" spans="1:2" x14ac:dyDescent="0.3">
      <c r="A168" s="12" t="s">
        <v>2221</v>
      </c>
      <c r="B168" s="35">
        <v>635.12000000000012</v>
      </c>
    </row>
    <row r="169" spans="1:2" x14ac:dyDescent="0.3">
      <c r="A169" s="12" t="s">
        <v>72</v>
      </c>
      <c r="B169" s="35">
        <v>634.83000000000004</v>
      </c>
    </row>
    <row r="170" spans="1:2" x14ac:dyDescent="0.3">
      <c r="A170" s="12" t="s">
        <v>413</v>
      </c>
      <c r="B170" s="35">
        <v>631.76999999999987</v>
      </c>
    </row>
    <row r="171" spans="1:2" x14ac:dyDescent="0.3">
      <c r="A171" s="12" t="s">
        <v>1098</v>
      </c>
      <c r="B171" s="35">
        <v>627.45000000000005</v>
      </c>
    </row>
    <row r="172" spans="1:2" x14ac:dyDescent="0.3">
      <c r="A172" s="12" t="s">
        <v>305</v>
      </c>
      <c r="B172" s="35">
        <v>624.54999999999984</v>
      </c>
    </row>
    <row r="173" spans="1:2" x14ac:dyDescent="0.3">
      <c r="A173" s="12" t="s">
        <v>110</v>
      </c>
      <c r="B173" s="35">
        <v>621.23</v>
      </c>
    </row>
    <row r="174" spans="1:2" x14ac:dyDescent="0.3">
      <c r="A174" s="12" t="s">
        <v>1241</v>
      </c>
      <c r="B174" s="35">
        <v>619.23</v>
      </c>
    </row>
    <row r="175" spans="1:2" x14ac:dyDescent="0.3">
      <c r="A175" s="12" t="s">
        <v>699</v>
      </c>
      <c r="B175" s="35">
        <v>615.69999999999993</v>
      </c>
    </row>
    <row r="176" spans="1:2" x14ac:dyDescent="0.3">
      <c r="A176" s="12" t="s">
        <v>1853</v>
      </c>
      <c r="B176" s="35">
        <v>611.81999999999994</v>
      </c>
    </row>
    <row r="177" spans="1:2" x14ac:dyDescent="0.3">
      <c r="A177" s="12" t="s">
        <v>755</v>
      </c>
      <c r="B177" s="35">
        <v>611.20000000000005</v>
      </c>
    </row>
    <row r="178" spans="1:2" x14ac:dyDescent="0.3">
      <c r="A178" s="12" t="s">
        <v>222</v>
      </c>
      <c r="B178" s="35">
        <v>610.13999999999976</v>
      </c>
    </row>
    <row r="179" spans="1:2" x14ac:dyDescent="0.3">
      <c r="A179" s="12" t="s">
        <v>1514</v>
      </c>
      <c r="B179" s="35">
        <v>606.37000000000012</v>
      </c>
    </row>
    <row r="180" spans="1:2" x14ac:dyDescent="0.3">
      <c r="A180" s="12" t="s">
        <v>1805</v>
      </c>
      <c r="B180" s="35">
        <v>601.15</v>
      </c>
    </row>
    <row r="181" spans="1:2" x14ac:dyDescent="0.3">
      <c r="A181" s="12" t="s">
        <v>1585</v>
      </c>
      <c r="B181" s="35">
        <v>597.38000000000011</v>
      </c>
    </row>
    <row r="182" spans="1:2" x14ac:dyDescent="0.3">
      <c r="A182" s="12" t="s">
        <v>477</v>
      </c>
      <c r="B182" s="35">
        <v>594.61</v>
      </c>
    </row>
    <row r="183" spans="1:2" x14ac:dyDescent="0.3">
      <c r="A183" s="12" t="s">
        <v>1668</v>
      </c>
      <c r="B183" s="35">
        <v>591.71</v>
      </c>
    </row>
    <row r="184" spans="1:2" x14ac:dyDescent="0.3">
      <c r="A184" s="12" t="s">
        <v>2676</v>
      </c>
      <c r="B184" s="35">
        <v>591.29999999999984</v>
      </c>
    </row>
    <row r="185" spans="1:2" x14ac:dyDescent="0.3">
      <c r="A185" s="12" t="s">
        <v>2105</v>
      </c>
      <c r="B185" s="35">
        <v>586.66999999999996</v>
      </c>
    </row>
    <row r="186" spans="1:2" x14ac:dyDescent="0.3">
      <c r="A186" s="12" t="s">
        <v>1440</v>
      </c>
      <c r="B186" s="35">
        <v>581.56999999999994</v>
      </c>
    </row>
    <row r="187" spans="1:2" x14ac:dyDescent="0.3">
      <c r="A187" s="12" t="s">
        <v>29</v>
      </c>
      <c r="B187" s="35">
        <v>581.41</v>
      </c>
    </row>
    <row r="188" spans="1:2" x14ac:dyDescent="0.3">
      <c r="A188" s="12" t="s">
        <v>425</v>
      </c>
      <c r="B188" s="35">
        <v>580.31000000000006</v>
      </c>
    </row>
    <row r="189" spans="1:2" x14ac:dyDescent="0.3">
      <c r="A189" s="12" t="s">
        <v>461</v>
      </c>
      <c r="B189" s="35">
        <v>579.36</v>
      </c>
    </row>
    <row r="190" spans="1:2" x14ac:dyDescent="0.3">
      <c r="A190" s="12" t="s">
        <v>1181</v>
      </c>
      <c r="B190" s="35">
        <v>579.31000000000029</v>
      </c>
    </row>
    <row r="191" spans="1:2" x14ac:dyDescent="0.3">
      <c r="A191" s="12" t="s">
        <v>1298</v>
      </c>
      <c r="B191" s="35">
        <v>576.21</v>
      </c>
    </row>
    <row r="192" spans="1:2" x14ac:dyDescent="0.3">
      <c r="A192" s="12" t="s">
        <v>1674</v>
      </c>
      <c r="B192" s="35">
        <v>575.12000000000012</v>
      </c>
    </row>
    <row r="193" spans="1:2" x14ac:dyDescent="0.3">
      <c r="A193" s="12" t="s">
        <v>221</v>
      </c>
      <c r="B193" s="35">
        <v>573.30000000000007</v>
      </c>
    </row>
    <row r="194" spans="1:2" x14ac:dyDescent="0.3">
      <c r="A194" s="12" t="s">
        <v>2394</v>
      </c>
      <c r="B194" s="35">
        <v>570.44999999999993</v>
      </c>
    </row>
    <row r="195" spans="1:2" x14ac:dyDescent="0.3">
      <c r="A195" s="12" t="s">
        <v>1846</v>
      </c>
      <c r="B195" s="35">
        <v>566.71</v>
      </c>
    </row>
    <row r="196" spans="1:2" x14ac:dyDescent="0.3">
      <c r="A196" s="12" t="s">
        <v>512</v>
      </c>
      <c r="B196" s="35">
        <v>564.97</v>
      </c>
    </row>
    <row r="197" spans="1:2" x14ac:dyDescent="0.3">
      <c r="A197" s="12" t="s">
        <v>1177</v>
      </c>
      <c r="B197" s="35">
        <v>563.78</v>
      </c>
    </row>
    <row r="198" spans="1:2" x14ac:dyDescent="0.3">
      <c r="A198" s="12" t="s">
        <v>1591</v>
      </c>
      <c r="B198" s="35">
        <v>562.7700000000001</v>
      </c>
    </row>
    <row r="199" spans="1:2" x14ac:dyDescent="0.3">
      <c r="A199" s="12" t="s">
        <v>600</v>
      </c>
      <c r="B199" s="35">
        <v>560.02</v>
      </c>
    </row>
    <row r="200" spans="1:2" x14ac:dyDescent="0.3">
      <c r="A200" s="12" t="s">
        <v>1444</v>
      </c>
      <c r="B200" s="35">
        <v>557.15</v>
      </c>
    </row>
    <row r="201" spans="1:2" x14ac:dyDescent="0.3">
      <c r="A201" s="12" t="s">
        <v>1836</v>
      </c>
      <c r="B201" s="35">
        <v>546.08999999999992</v>
      </c>
    </row>
    <row r="202" spans="1:2" x14ac:dyDescent="0.3">
      <c r="A202" s="12" t="s">
        <v>421</v>
      </c>
      <c r="B202" s="35">
        <v>545.30000000000007</v>
      </c>
    </row>
    <row r="203" spans="1:2" x14ac:dyDescent="0.3">
      <c r="A203" s="12" t="s">
        <v>1376</v>
      </c>
      <c r="B203" s="35">
        <v>540.53</v>
      </c>
    </row>
    <row r="204" spans="1:2" x14ac:dyDescent="0.3">
      <c r="A204" s="12" t="s">
        <v>1547</v>
      </c>
      <c r="B204" s="35">
        <v>539.94000000000005</v>
      </c>
    </row>
    <row r="205" spans="1:2" x14ac:dyDescent="0.3">
      <c r="A205" s="12" t="s">
        <v>2323</v>
      </c>
      <c r="B205" s="35">
        <v>539.71999999999991</v>
      </c>
    </row>
    <row r="206" spans="1:2" x14ac:dyDescent="0.3">
      <c r="A206" s="12" t="s">
        <v>1997</v>
      </c>
      <c r="B206" s="35">
        <v>539.4</v>
      </c>
    </row>
    <row r="207" spans="1:2" x14ac:dyDescent="0.3">
      <c r="A207" s="12" t="s">
        <v>1825</v>
      </c>
      <c r="B207" s="35">
        <v>538.44999999999993</v>
      </c>
    </row>
    <row r="208" spans="1:2" x14ac:dyDescent="0.3">
      <c r="A208" s="12" t="s">
        <v>1107</v>
      </c>
      <c r="B208" s="35">
        <v>535.49</v>
      </c>
    </row>
    <row r="209" spans="1:2" x14ac:dyDescent="0.3">
      <c r="A209" s="12" t="s">
        <v>606</v>
      </c>
      <c r="B209" s="35">
        <v>528.19999999999993</v>
      </c>
    </row>
    <row r="210" spans="1:2" x14ac:dyDescent="0.3">
      <c r="A210" s="12" t="s">
        <v>1167</v>
      </c>
      <c r="B210" s="35">
        <v>528.06999999999994</v>
      </c>
    </row>
    <row r="211" spans="1:2" x14ac:dyDescent="0.3">
      <c r="A211" s="12" t="s">
        <v>1395</v>
      </c>
      <c r="B211" s="35">
        <v>527.98</v>
      </c>
    </row>
    <row r="212" spans="1:2" x14ac:dyDescent="0.3">
      <c r="A212" s="12" t="s">
        <v>2507</v>
      </c>
      <c r="B212" s="35">
        <v>526.76</v>
      </c>
    </row>
    <row r="213" spans="1:2" x14ac:dyDescent="0.3">
      <c r="A213" s="12" t="s">
        <v>1633</v>
      </c>
      <c r="B213" s="35">
        <v>523.21999999999991</v>
      </c>
    </row>
    <row r="214" spans="1:2" x14ac:dyDescent="0.3">
      <c r="A214" s="12" t="s">
        <v>248</v>
      </c>
      <c r="B214" s="35">
        <v>521.14</v>
      </c>
    </row>
    <row r="215" spans="1:2" x14ac:dyDescent="0.3">
      <c r="A215" s="12" t="s">
        <v>1859</v>
      </c>
      <c r="B215" s="35">
        <v>514.66000000000008</v>
      </c>
    </row>
    <row r="216" spans="1:2" x14ac:dyDescent="0.3">
      <c r="A216" s="12" t="s">
        <v>1989</v>
      </c>
      <c r="B216" s="35">
        <v>514.6</v>
      </c>
    </row>
    <row r="217" spans="1:2" x14ac:dyDescent="0.3">
      <c r="A217" s="12" t="s">
        <v>272</v>
      </c>
      <c r="B217" s="35">
        <v>514.5</v>
      </c>
    </row>
    <row r="218" spans="1:2" x14ac:dyDescent="0.3">
      <c r="A218" s="12" t="s">
        <v>501</v>
      </c>
      <c r="B218" s="35">
        <v>513.54000000000008</v>
      </c>
    </row>
    <row r="219" spans="1:2" x14ac:dyDescent="0.3">
      <c r="A219" s="12" t="s">
        <v>2409</v>
      </c>
      <c r="B219" s="35">
        <v>509.02</v>
      </c>
    </row>
    <row r="220" spans="1:2" x14ac:dyDescent="0.3">
      <c r="A220" s="12" t="s">
        <v>1126</v>
      </c>
      <c r="B220" s="35">
        <v>507.44999999999993</v>
      </c>
    </row>
    <row r="221" spans="1:2" x14ac:dyDescent="0.3">
      <c r="A221" s="12" t="s">
        <v>2843</v>
      </c>
      <c r="B221" s="35">
        <v>502.93</v>
      </c>
    </row>
    <row r="222" spans="1:2" x14ac:dyDescent="0.3">
      <c r="A222" s="12" t="s">
        <v>1196</v>
      </c>
      <c r="B222" s="35">
        <v>502.63</v>
      </c>
    </row>
    <row r="223" spans="1:2" x14ac:dyDescent="0.3">
      <c r="A223" s="12" t="s">
        <v>1896</v>
      </c>
      <c r="B223" s="35">
        <v>499.69000000000005</v>
      </c>
    </row>
    <row r="224" spans="1:2" x14ac:dyDescent="0.3">
      <c r="A224" s="12" t="s">
        <v>2158</v>
      </c>
      <c r="B224" s="35">
        <v>496.10999999999996</v>
      </c>
    </row>
    <row r="225" spans="1:2" x14ac:dyDescent="0.3">
      <c r="A225" s="12" t="s">
        <v>914</v>
      </c>
      <c r="B225" s="35">
        <v>494.83000000000004</v>
      </c>
    </row>
    <row r="226" spans="1:2" x14ac:dyDescent="0.3">
      <c r="A226" s="12" t="s">
        <v>876</v>
      </c>
      <c r="B226" s="35">
        <v>490.96999999999997</v>
      </c>
    </row>
    <row r="227" spans="1:2" x14ac:dyDescent="0.3">
      <c r="A227" s="12" t="s">
        <v>532</v>
      </c>
      <c r="B227" s="35">
        <v>485.03</v>
      </c>
    </row>
    <row r="228" spans="1:2" x14ac:dyDescent="0.3">
      <c r="A228" s="12" t="s">
        <v>959</v>
      </c>
      <c r="B228" s="35">
        <v>484.79</v>
      </c>
    </row>
    <row r="229" spans="1:2" x14ac:dyDescent="0.3">
      <c r="A229" s="12" t="s">
        <v>1820</v>
      </c>
      <c r="B229" s="35">
        <v>483.03</v>
      </c>
    </row>
    <row r="230" spans="1:2" x14ac:dyDescent="0.3">
      <c r="A230" s="12" t="s">
        <v>815</v>
      </c>
      <c r="B230" s="35">
        <v>477.58999999999992</v>
      </c>
    </row>
    <row r="231" spans="1:2" x14ac:dyDescent="0.3">
      <c r="A231" s="12" t="s">
        <v>293</v>
      </c>
      <c r="B231" s="35">
        <v>477.23</v>
      </c>
    </row>
    <row r="232" spans="1:2" x14ac:dyDescent="0.3">
      <c r="A232" s="12" t="s">
        <v>945</v>
      </c>
      <c r="B232" s="35">
        <v>476.9</v>
      </c>
    </row>
    <row r="233" spans="1:2" x14ac:dyDescent="0.3">
      <c r="A233" s="12" t="s">
        <v>2282</v>
      </c>
      <c r="B233" s="35">
        <v>473.17</v>
      </c>
    </row>
    <row r="234" spans="1:2" x14ac:dyDescent="0.3">
      <c r="A234" s="12" t="s">
        <v>728</v>
      </c>
      <c r="B234" s="35">
        <v>465.25</v>
      </c>
    </row>
    <row r="235" spans="1:2" x14ac:dyDescent="0.3">
      <c r="A235" s="12" t="s">
        <v>1172</v>
      </c>
      <c r="B235" s="35">
        <v>464.47999999999996</v>
      </c>
    </row>
    <row r="236" spans="1:2" x14ac:dyDescent="0.3">
      <c r="A236" s="12" t="s">
        <v>129</v>
      </c>
      <c r="B236" s="35">
        <v>463.27</v>
      </c>
    </row>
    <row r="237" spans="1:2" x14ac:dyDescent="0.3">
      <c r="A237" s="12" t="s">
        <v>1282</v>
      </c>
      <c r="B237" s="35">
        <v>461.02000000000004</v>
      </c>
    </row>
    <row r="238" spans="1:2" x14ac:dyDescent="0.3">
      <c r="A238" s="12" t="s">
        <v>640</v>
      </c>
      <c r="B238" s="35">
        <v>460.74999999999994</v>
      </c>
    </row>
    <row r="239" spans="1:2" x14ac:dyDescent="0.3">
      <c r="A239" s="12" t="s">
        <v>1345</v>
      </c>
      <c r="B239" s="35">
        <v>456.86000000000007</v>
      </c>
    </row>
    <row r="240" spans="1:2" x14ac:dyDescent="0.3">
      <c r="A240" s="12" t="s">
        <v>474</v>
      </c>
      <c r="B240" s="35">
        <v>455.53000000000003</v>
      </c>
    </row>
    <row r="241" spans="1:2" x14ac:dyDescent="0.3">
      <c r="A241" s="12" t="s">
        <v>2334</v>
      </c>
      <c r="B241" s="35">
        <v>452.37</v>
      </c>
    </row>
    <row r="242" spans="1:2" x14ac:dyDescent="0.3">
      <c r="A242" s="12" t="s">
        <v>258</v>
      </c>
      <c r="B242" s="35">
        <v>451.88</v>
      </c>
    </row>
    <row r="243" spans="1:2" x14ac:dyDescent="0.3">
      <c r="A243" s="12" t="s">
        <v>2655</v>
      </c>
      <c r="B243" s="35">
        <v>448.14000000000004</v>
      </c>
    </row>
    <row r="244" spans="1:2" x14ac:dyDescent="0.3">
      <c r="A244" s="12" t="s">
        <v>231</v>
      </c>
      <c r="B244" s="35">
        <v>448.02000000000004</v>
      </c>
    </row>
    <row r="245" spans="1:2" x14ac:dyDescent="0.3">
      <c r="A245" s="12" t="s">
        <v>1772</v>
      </c>
      <c r="B245" s="35">
        <v>447.77</v>
      </c>
    </row>
    <row r="246" spans="1:2" x14ac:dyDescent="0.3">
      <c r="A246" s="12" t="s">
        <v>174</v>
      </c>
      <c r="B246" s="35">
        <v>443.34</v>
      </c>
    </row>
    <row r="247" spans="1:2" x14ac:dyDescent="0.3">
      <c r="A247" s="12" t="s">
        <v>751</v>
      </c>
      <c r="B247" s="35">
        <v>442.14</v>
      </c>
    </row>
    <row r="248" spans="1:2" x14ac:dyDescent="0.3">
      <c r="A248" s="12" t="s">
        <v>1133</v>
      </c>
      <c r="B248" s="35">
        <v>440.32000000000005</v>
      </c>
    </row>
    <row r="249" spans="1:2" x14ac:dyDescent="0.3">
      <c r="A249" s="12" t="s">
        <v>1452</v>
      </c>
      <c r="B249" s="35">
        <v>438.8</v>
      </c>
    </row>
    <row r="250" spans="1:2" x14ac:dyDescent="0.3">
      <c r="A250" s="12" t="s">
        <v>380</v>
      </c>
      <c r="B250" s="35">
        <v>437.85</v>
      </c>
    </row>
    <row r="251" spans="1:2" x14ac:dyDescent="0.3">
      <c r="A251" s="12" t="s">
        <v>624</v>
      </c>
      <c r="B251" s="35">
        <v>435.82</v>
      </c>
    </row>
    <row r="252" spans="1:2" x14ac:dyDescent="0.3">
      <c r="A252" s="12" t="s">
        <v>972</v>
      </c>
      <c r="B252" s="35">
        <v>434.53999999999996</v>
      </c>
    </row>
    <row r="253" spans="1:2" x14ac:dyDescent="0.3">
      <c r="A253" s="12" t="s">
        <v>809</v>
      </c>
      <c r="B253" s="35">
        <v>433.97999999999996</v>
      </c>
    </row>
    <row r="254" spans="1:2" x14ac:dyDescent="0.3">
      <c r="A254" s="12" t="s">
        <v>402</v>
      </c>
      <c r="B254" s="35">
        <v>433.09000000000003</v>
      </c>
    </row>
    <row r="255" spans="1:2" x14ac:dyDescent="0.3">
      <c r="A255" s="12" t="s">
        <v>1552</v>
      </c>
      <c r="B255" s="35">
        <v>431.38</v>
      </c>
    </row>
    <row r="256" spans="1:2" x14ac:dyDescent="0.3">
      <c r="A256" s="12" t="s">
        <v>2258</v>
      </c>
      <c r="B256" s="35">
        <v>429.91999999999996</v>
      </c>
    </row>
    <row r="257" spans="1:2" x14ac:dyDescent="0.3">
      <c r="A257" s="12" t="s">
        <v>1798</v>
      </c>
      <c r="B257" s="35">
        <v>427.03</v>
      </c>
    </row>
    <row r="258" spans="1:2" x14ac:dyDescent="0.3">
      <c r="A258" s="12" t="s">
        <v>385</v>
      </c>
      <c r="B258" s="35">
        <v>426.65</v>
      </c>
    </row>
    <row r="259" spans="1:2" x14ac:dyDescent="0.3">
      <c r="A259" s="12" t="s">
        <v>2304</v>
      </c>
      <c r="B259" s="35">
        <v>424.63</v>
      </c>
    </row>
    <row r="260" spans="1:2" x14ac:dyDescent="0.3">
      <c r="A260" s="12" t="s">
        <v>578</v>
      </c>
      <c r="B260" s="35">
        <v>417.57999999999993</v>
      </c>
    </row>
    <row r="261" spans="1:2" x14ac:dyDescent="0.3">
      <c r="A261" s="12" t="s">
        <v>2702</v>
      </c>
      <c r="B261" s="35">
        <v>409.51</v>
      </c>
    </row>
    <row r="262" spans="1:2" x14ac:dyDescent="0.3">
      <c r="A262" s="12" t="s">
        <v>710</v>
      </c>
      <c r="B262" s="35">
        <v>409.49</v>
      </c>
    </row>
    <row r="263" spans="1:2" x14ac:dyDescent="0.3">
      <c r="A263" s="12" t="s">
        <v>2051</v>
      </c>
      <c r="B263" s="35">
        <v>409.07</v>
      </c>
    </row>
    <row r="264" spans="1:2" x14ac:dyDescent="0.3">
      <c r="A264" s="12" t="s">
        <v>1190</v>
      </c>
      <c r="B264" s="35">
        <v>406.74000000000007</v>
      </c>
    </row>
    <row r="265" spans="1:2" x14ac:dyDescent="0.3">
      <c r="A265" s="12" t="s">
        <v>162</v>
      </c>
      <c r="B265" s="35">
        <v>403.85</v>
      </c>
    </row>
    <row r="266" spans="1:2" x14ac:dyDescent="0.3">
      <c r="A266" s="12" t="s">
        <v>1074</v>
      </c>
      <c r="B266" s="35">
        <v>402.42000000000007</v>
      </c>
    </row>
    <row r="267" spans="1:2" x14ac:dyDescent="0.3">
      <c r="A267" s="12" t="s">
        <v>1364</v>
      </c>
      <c r="B267" s="35">
        <v>401.53</v>
      </c>
    </row>
    <row r="268" spans="1:2" x14ac:dyDescent="0.3">
      <c r="A268" s="12" t="s">
        <v>454</v>
      </c>
      <c r="B268" s="35">
        <v>397.89</v>
      </c>
    </row>
    <row r="269" spans="1:2" x14ac:dyDescent="0.3">
      <c r="A269" s="12" t="s">
        <v>711</v>
      </c>
      <c r="B269" s="35">
        <v>394.74</v>
      </c>
    </row>
    <row r="270" spans="1:2" x14ac:dyDescent="0.3">
      <c r="A270" s="12" t="s">
        <v>2276</v>
      </c>
      <c r="B270" s="35">
        <v>394.56</v>
      </c>
    </row>
    <row r="271" spans="1:2" x14ac:dyDescent="0.3">
      <c r="A271" s="12" t="s">
        <v>1303</v>
      </c>
      <c r="B271" s="35">
        <v>393.97</v>
      </c>
    </row>
    <row r="272" spans="1:2" x14ac:dyDescent="0.3">
      <c r="A272" s="12" t="s">
        <v>669</v>
      </c>
      <c r="B272" s="35">
        <v>392.16</v>
      </c>
    </row>
    <row r="273" spans="1:2" x14ac:dyDescent="0.3">
      <c r="A273" s="12" t="s">
        <v>2668</v>
      </c>
      <c r="B273" s="35">
        <v>390.21999999999991</v>
      </c>
    </row>
    <row r="274" spans="1:2" x14ac:dyDescent="0.3">
      <c r="A274" s="12" t="s">
        <v>554</v>
      </c>
      <c r="B274" s="35">
        <v>388.20000000000005</v>
      </c>
    </row>
    <row r="275" spans="1:2" x14ac:dyDescent="0.3">
      <c r="A275" s="12" t="s">
        <v>145</v>
      </c>
      <c r="B275" s="35">
        <v>387.02</v>
      </c>
    </row>
    <row r="276" spans="1:2" x14ac:dyDescent="0.3">
      <c r="A276" s="12" t="s">
        <v>82</v>
      </c>
      <c r="B276" s="35">
        <v>381.78</v>
      </c>
    </row>
    <row r="277" spans="1:2" x14ac:dyDescent="0.3">
      <c r="A277" s="12" t="s">
        <v>1105</v>
      </c>
      <c r="B277" s="35">
        <v>379.87999999999994</v>
      </c>
    </row>
    <row r="278" spans="1:2" x14ac:dyDescent="0.3">
      <c r="A278" s="12" t="s">
        <v>1252</v>
      </c>
      <c r="B278" s="35">
        <v>377.04999999999995</v>
      </c>
    </row>
    <row r="279" spans="1:2" x14ac:dyDescent="0.3">
      <c r="A279" s="12" t="s">
        <v>2237</v>
      </c>
      <c r="B279" s="35">
        <v>371.25</v>
      </c>
    </row>
    <row r="280" spans="1:2" x14ac:dyDescent="0.3">
      <c r="A280" s="12" t="s">
        <v>824</v>
      </c>
      <c r="B280" s="35">
        <v>370.84</v>
      </c>
    </row>
    <row r="281" spans="1:2" x14ac:dyDescent="0.3">
      <c r="A281" s="12" t="s">
        <v>1725</v>
      </c>
      <c r="B281" s="35">
        <v>370.16999999999996</v>
      </c>
    </row>
    <row r="282" spans="1:2" x14ac:dyDescent="0.3">
      <c r="A282" s="12" t="s">
        <v>1254</v>
      </c>
      <c r="B282" s="35">
        <v>366.43000000000006</v>
      </c>
    </row>
    <row r="283" spans="1:2" x14ac:dyDescent="0.3">
      <c r="A283" s="12" t="s">
        <v>438</v>
      </c>
      <c r="B283" s="35">
        <v>365.70000000000005</v>
      </c>
    </row>
    <row r="284" spans="1:2" x14ac:dyDescent="0.3">
      <c r="A284" s="12" t="s">
        <v>567</v>
      </c>
      <c r="B284" s="35">
        <v>365.22</v>
      </c>
    </row>
    <row r="285" spans="1:2" x14ac:dyDescent="0.3">
      <c r="A285" s="12" t="s">
        <v>2617</v>
      </c>
      <c r="B285" s="35">
        <v>365.03</v>
      </c>
    </row>
    <row r="286" spans="1:2" x14ac:dyDescent="0.3">
      <c r="A286" s="12" t="s">
        <v>2039</v>
      </c>
      <c r="B286" s="35">
        <v>363.59000000000003</v>
      </c>
    </row>
    <row r="287" spans="1:2" x14ac:dyDescent="0.3">
      <c r="A287" s="12" t="s">
        <v>638</v>
      </c>
      <c r="B287" s="35">
        <v>361.86999999999995</v>
      </c>
    </row>
    <row r="288" spans="1:2" x14ac:dyDescent="0.3">
      <c r="A288" s="12" t="s">
        <v>1715</v>
      </c>
      <c r="B288" s="35">
        <v>359.83000000000004</v>
      </c>
    </row>
    <row r="289" spans="1:2" x14ac:dyDescent="0.3">
      <c r="A289" s="12" t="s">
        <v>1320</v>
      </c>
      <c r="B289" s="35">
        <v>356.53000000000003</v>
      </c>
    </row>
    <row r="290" spans="1:2" x14ac:dyDescent="0.3">
      <c r="A290" s="12" t="s">
        <v>69</v>
      </c>
      <c r="B290" s="35">
        <v>353.63999999999987</v>
      </c>
    </row>
    <row r="291" spans="1:2" x14ac:dyDescent="0.3">
      <c r="A291" s="12" t="s">
        <v>1519</v>
      </c>
      <c r="B291" s="35">
        <v>348.36000000000007</v>
      </c>
    </row>
    <row r="292" spans="1:2" x14ac:dyDescent="0.3">
      <c r="A292" s="12" t="s">
        <v>370</v>
      </c>
      <c r="B292" s="35">
        <v>347.2700000000001</v>
      </c>
    </row>
    <row r="293" spans="1:2" x14ac:dyDescent="0.3">
      <c r="A293" s="12" t="s">
        <v>1160</v>
      </c>
      <c r="B293" s="35">
        <v>344.25999999999993</v>
      </c>
    </row>
    <row r="294" spans="1:2" x14ac:dyDescent="0.3">
      <c r="A294" s="12" t="s">
        <v>1030</v>
      </c>
      <c r="B294" s="35">
        <v>343.66999999999996</v>
      </c>
    </row>
    <row r="295" spans="1:2" x14ac:dyDescent="0.3">
      <c r="A295" s="12" t="s">
        <v>1581</v>
      </c>
      <c r="B295" s="35">
        <v>343.64000000000004</v>
      </c>
    </row>
    <row r="296" spans="1:2" x14ac:dyDescent="0.3">
      <c r="A296" s="12" t="s">
        <v>1128</v>
      </c>
      <c r="B296" s="35">
        <v>341.90999999999997</v>
      </c>
    </row>
    <row r="297" spans="1:2" x14ac:dyDescent="0.3">
      <c r="A297" s="12" t="s">
        <v>318</v>
      </c>
      <c r="B297" s="35">
        <v>340.71999999999997</v>
      </c>
    </row>
    <row r="298" spans="1:2" x14ac:dyDescent="0.3">
      <c r="A298" s="12" t="s">
        <v>2658</v>
      </c>
      <c r="B298" s="35">
        <v>338.45</v>
      </c>
    </row>
    <row r="299" spans="1:2" x14ac:dyDescent="0.3">
      <c r="A299" s="12" t="s">
        <v>1215</v>
      </c>
      <c r="B299" s="35">
        <v>334.45000000000005</v>
      </c>
    </row>
    <row r="300" spans="1:2" x14ac:dyDescent="0.3">
      <c r="A300" s="12" t="s">
        <v>2211</v>
      </c>
      <c r="B300" s="35">
        <v>333.99000000000007</v>
      </c>
    </row>
    <row r="301" spans="1:2" x14ac:dyDescent="0.3">
      <c r="A301" s="12" t="s">
        <v>740</v>
      </c>
      <c r="B301" s="35">
        <v>333.36999999999955</v>
      </c>
    </row>
    <row r="302" spans="1:2" x14ac:dyDescent="0.3">
      <c r="A302" s="12" t="s">
        <v>279</v>
      </c>
      <c r="B302" s="35">
        <v>332.86999999999995</v>
      </c>
    </row>
    <row r="303" spans="1:2" x14ac:dyDescent="0.3">
      <c r="A303" s="12" t="s">
        <v>1042</v>
      </c>
      <c r="B303" s="35">
        <v>328.08</v>
      </c>
    </row>
    <row r="304" spans="1:2" x14ac:dyDescent="0.3">
      <c r="A304" s="12" t="s">
        <v>2640</v>
      </c>
      <c r="B304" s="35">
        <v>323.63</v>
      </c>
    </row>
    <row r="305" spans="1:2" x14ac:dyDescent="0.3">
      <c r="A305" s="12" t="s">
        <v>1733</v>
      </c>
      <c r="B305" s="35">
        <v>322.33000000000004</v>
      </c>
    </row>
    <row r="306" spans="1:2" x14ac:dyDescent="0.3">
      <c r="A306" s="12" t="s">
        <v>907</v>
      </c>
      <c r="B306" s="35">
        <v>322.24000000000007</v>
      </c>
    </row>
    <row r="307" spans="1:2" x14ac:dyDescent="0.3">
      <c r="A307" s="12" t="s">
        <v>779</v>
      </c>
      <c r="B307" s="35">
        <v>320.98</v>
      </c>
    </row>
    <row r="308" spans="1:2" x14ac:dyDescent="0.3">
      <c r="A308" s="12" t="s">
        <v>1530</v>
      </c>
      <c r="B308" s="35">
        <v>320.49</v>
      </c>
    </row>
    <row r="309" spans="1:2" x14ac:dyDescent="0.3">
      <c r="A309" s="12" t="s">
        <v>2384</v>
      </c>
      <c r="B309" s="35">
        <v>319.14</v>
      </c>
    </row>
    <row r="310" spans="1:2" x14ac:dyDescent="0.3">
      <c r="A310" s="12" t="s">
        <v>1558</v>
      </c>
      <c r="B310" s="35">
        <v>318.45</v>
      </c>
    </row>
    <row r="311" spans="1:2" x14ac:dyDescent="0.3">
      <c r="A311" s="12" t="s">
        <v>2480</v>
      </c>
      <c r="B311" s="35">
        <v>317.96999999999997</v>
      </c>
    </row>
    <row r="312" spans="1:2" x14ac:dyDescent="0.3">
      <c r="A312" s="12" t="s">
        <v>1237</v>
      </c>
      <c r="B312" s="35">
        <v>316.58999999999997</v>
      </c>
    </row>
    <row r="313" spans="1:2" x14ac:dyDescent="0.3">
      <c r="A313" s="12" t="s">
        <v>1833</v>
      </c>
      <c r="B313" s="35">
        <v>316.54000000000002</v>
      </c>
    </row>
    <row r="314" spans="1:2" x14ac:dyDescent="0.3">
      <c r="A314" s="12" t="s">
        <v>263</v>
      </c>
      <c r="B314" s="35">
        <v>313.65999999999997</v>
      </c>
    </row>
    <row r="315" spans="1:2" x14ac:dyDescent="0.3">
      <c r="A315" s="12" t="s">
        <v>1749</v>
      </c>
      <c r="B315" s="35">
        <v>313.63000000000005</v>
      </c>
    </row>
    <row r="316" spans="1:2" x14ac:dyDescent="0.3">
      <c r="A316" s="12" t="s">
        <v>2042</v>
      </c>
      <c r="B316" s="35">
        <v>313.23</v>
      </c>
    </row>
    <row r="317" spans="1:2" x14ac:dyDescent="0.3">
      <c r="A317" s="12" t="s">
        <v>514</v>
      </c>
      <c r="B317" s="35">
        <v>312.29000000000002</v>
      </c>
    </row>
    <row r="318" spans="1:2" x14ac:dyDescent="0.3">
      <c r="A318" s="12" t="s">
        <v>1408</v>
      </c>
      <c r="B318" s="35">
        <v>309.70999999999998</v>
      </c>
    </row>
    <row r="319" spans="1:2" x14ac:dyDescent="0.3">
      <c r="A319" s="12" t="s">
        <v>1169</v>
      </c>
      <c r="B319" s="35">
        <v>306.92</v>
      </c>
    </row>
    <row r="320" spans="1:2" x14ac:dyDescent="0.3">
      <c r="A320" s="12" t="s">
        <v>243</v>
      </c>
      <c r="B320" s="35">
        <v>304.77</v>
      </c>
    </row>
    <row r="321" spans="1:2" x14ac:dyDescent="0.3">
      <c r="A321" s="12" t="s">
        <v>2380</v>
      </c>
      <c r="B321" s="35">
        <v>302.2</v>
      </c>
    </row>
    <row r="322" spans="1:2" x14ac:dyDescent="0.3">
      <c r="A322" s="12" t="s">
        <v>206</v>
      </c>
      <c r="B322" s="35">
        <v>302.01000000000005</v>
      </c>
    </row>
    <row r="323" spans="1:2" x14ac:dyDescent="0.3">
      <c r="A323" s="12" t="s">
        <v>1985</v>
      </c>
      <c r="B323" s="35">
        <v>299.46999999999997</v>
      </c>
    </row>
    <row r="324" spans="1:2" x14ac:dyDescent="0.3">
      <c r="A324" s="12" t="s">
        <v>882</v>
      </c>
      <c r="B324" s="35">
        <v>299.21000000000004</v>
      </c>
    </row>
    <row r="325" spans="1:2" x14ac:dyDescent="0.3">
      <c r="A325" s="12" t="s">
        <v>2327</v>
      </c>
      <c r="B325" s="35">
        <v>298.82</v>
      </c>
    </row>
    <row r="326" spans="1:2" x14ac:dyDescent="0.3">
      <c r="A326" s="12" t="s">
        <v>1946</v>
      </c>
      <c r="B326" s="35">
        <v>295.68000000000006</v>
      </c>
    </row>
    <row r="327" spans="1:2" x14ac:dyDescent="0.3">
      <c r="A327" s="12" t="s">
        <v>2413</v>
      </c>
      <c r="B327" s="35">
        <v>294.07</v>
      </c>
    </row>
    <row r="328" spans="1:2" x14ac:dyDescent="0.3">
      <c r="A328" s="12" t="s">
        <v>1925</v>
      </c>
      <c r="B328" s="35">
        <v>293.56</v>
      </c>
    </row>
    <row r="329" spans="1:2" x14ac:dyDescent="0.3">
      <c r="A329" s="12" t="s">
        <v>2812</v>
      </c>
      <c r="B329" s="35">
        <v>292.52999999999997</v>
      </c>
    </row>
    <row r="330" spans="1:2" x14ac:dyDescent="0.3">
      <c r="A330" s="12" t="s">
        <v>208</v>
      </c>
      <c r="B330" s="35">
        <v>290.82</v>
      </c>
    </row>
    <row r="331" spans="1:2" x14ac:dyDescent="0.3">
      <c r="A331" s="12" t="s">
        <v>86</v>
      </c>
      <c r="B331" s="35">
        <v>288.87</v>
      </c>
    </row>
    <row r="332" spans="1:2" x14ac:dyDescent="0.3">
      <c r="A332" s="12" t="s">
        <v>1884</v>
      </c>
      <c r="B332" s="35">
        <v>286.90999999999997</v>
      </c>
    </row>
    <row r="333" spans="1:2" x14ac:dyDescent="0.3">
      <c r="A333" s="12" t="s">
        <v>250</v>
      </c>
      <c r="B333" s="35">
        <v>285.8</v>
      </c>
    </row>
    <row r="334" spans="1:2" x14ac:dyDescent="0.3">
      <c r="A334" s="12" t="s">
        <v>442</v>
      </c>
      <c r="B334" s="35">
        <v>283.78999999999996</v>
      </c>
    </row>
    <row r="335" spans="1:2" x14ac:dyDescent="0.3">
      <c r="A335" s="12" t="s">
        <v>1447</v>
      </c>
      <c r="B335" s="35">
        <v>282.16999999999996</v>
      </c>
    </row>
    <row r="336" spans="1:2" x14ac:dyDescent="0.3">
      <c r="A336" s="12" t="s">
        <v>1682</v>
      </c>
      <c r="B336" s="35">
        <v>281.2000000000001</v>
      </c>
    </row>
    <row r="337" spans="1:2" x14ac:dyDescent="0.3">
      <c r="A337" s="12" t="s">
        <v>925</v>
      </c>
      <c r="B337" s="35">
        <v>280.86</v>
      </c>
    </row>
    <row r="338" spans="1:2" x14ac:dyDescent="0.3">
      <c r="A338" s="12" t="s">
        <v>1375</v>
      </c>
      <c r="B338" s="35">
        <v>280.77999999999997</v>
      </c>
    </row>
    <row r="339" spans="1:2" x14ac:dyDescent="0.3">
      <c r="A339" s="12" t="s">
        <v>978</v>
      </c>
      <c r="B339" s="35">
        <v>280.65999999999997</v>
      </c>
    </row>
    <row r="340" spans="1:2" x14ac:dyDescent="0.3">
      <c r="A340" s="12" t="s">
        <v>1660</v>
      </c>
      <c r="B340" s="35">
        <v>280.02</v>
      </c>
    </row>
    <row r="341" spans="1:2" x14ac:dyDescent="0.3">
      <c r="A341" s="12" t="s">
        <v>1336</v>
      </c>
      <c r="B341" s="35">
        <v>279.58</v>
      </c>
    </row>
    <row r="342" spans="1:2" x14ac:dyDescent="0.3">
      <c r="A342" s="12" t="s">
        <v>1410</v>
      </c>
      <c r="B342" s="35">
        <v>278.75</v>
      </c>
    </row>
    <row r="343" spans="1:2" x14ac:dyDescent="0.3">
      <c r="A343" s="12" t="s">
        <v>2543</v>
      </c>
      <c r="B343" s="35">
        <v>274.39999999999998</v>
      </c>
    </row>
    <row r="344" spans="1:2" x14ac:dyDescent="0.3">
      <c r="A344" s="12" t="s">
        <v>2443</v>
      </c>
      <c r="B344" s="35">
        <v>274.28000000000003</v>
      </c>
    </row>
    <row r="345" spans="1:2" x14ac:dyDescent="0.3">
      <c r="A345" s="12" t="s">
        <v>154</v>
      </c>
      <c r="B345" s="35">
        <v>273.83999999999997</v>
      </c>
    </row>
    <row r="346" spans="1:2" x14ac:dyDescent="0.3">
      <c r="A346" s="12" t="s">
        <v>1930</v>
      </c>
      <c r="B346" s="35">
        <v>272.68</v>
      </c>
    </row>
    <row r="347" spans="1:2" x14ac:dyDescent="0.3">
      <c r="A347" s="12" t="s">
        <v>910</v>
      </c>
      <c r="B347" s="35">
        <v>270.86000000000007</v>
      </c>
    </row>
    <row r="348" spans="1:2" x14ac:dyDescent="0.3">
      <c r="A348" s="12" t="s">
        <v>2241</v>
      </c>
      <c r="B348" s="35">
        <v>269.68999999999994</v>
      </c>
    </row>
    <row r="349" spans="1:2" x14ac:dyDescent="0.3">
      <c r="A349" s="12" t="s">
        <v>2539</v>
      </c>
      <c r="B349" s="35">
        <v>268.95999999999998</v>
      </c>
    </row>
    <row r="350" spans="1:2" x14ac:dyDescent="0.3">
      <c r="A350" s="12" t="s">
        <v>545</v>
      </c>
      <c r="B350" s="35">
        <v>268.46999999999997</v>
      </c>
    </row>
    <row r="351" spans="1:2" x14ac:dyDescent="0.3">
      <c r="A351" s="12" t="s">
        <v>2855</v>
      </c>
      <c r="B351" s="35">
        <v>265.52999999999997</v>
      </c>
    </row>
    <row r="352" spans="1:2" x14ac:dyDescent="0.3">
      <c r="A352" s="12" t="s">
        <v>1542</v>
      </c>
      <c r="B352" s="35">
        <v>262.62</v>
      </c>
    </row>
    <row r="353" spans="1:2" x14ac:dyDescent="0.3">
      <c r="A353" s="12" t="s">
        <v>1812</v>
      </c>
      <c r="B353" s="35">
        <v>262.45999999999998</v>
      </c>
    </row>
    <row r="354" spans="1:2" x14ac:dyDescent="0.3">
      <c r="A354" s="12" t="s">
        <v>237</v>
      </c>
      <c r="B354" s="35">
        <v>261.67000000000007</v>
      </c>
    </row>
    <row r="355" spans="1:2" x14ac:dyDescent="0.3">
      <c r="A355" s="12" t="s">
        <v>634</v>
      </c>
      <c r="B355" s="35">
        <v>261.52000000000004</v>
      </c>
    </row>
    <row r="356" spans="1:2" x14ac:dyDescent="0.3">
      <c r="A356" s="12" t="s">
        <v>2015</v>
      </c>
      <c r="B356" s="35">
        <v>261.24</v>
      </c>
    </row>
    <row r="357" spans="1:2" x14ac:dyDescent="0.3">
      <c r="A357" s="12" t="s">
        <v>1854</v>
      </c>
      <c r="B357" s="35">
        <v>260.63</v>
      </c>
    </row>
    <row r="358" spans="1:2" x14ac:dyDescent="0.3">
      <c r="A358" s="12" t="s">
        <v>1816</v>
      </c>
      <c r="B358" s="35">
        <v>260.60000000000002</v>
      </c>
    </row>
    <row r="359" spans="1:2" x14ac:dyDescent="0.3">
      <c r="A359" s="12" t="s">
        <v>390</v>
      </c>
      <c r="B359" s="35">
        <v>258.62000000000006</v>
      </c>
    </row>
    <row r="360" spans="1:2" x14ac:dyDescent="0.3">
      <c r="A360" s="12" t="s">
        <v>1563</v>
      </c>
      <c r="B360" s="35">
        <v>257.90000000000003</v>
      </c>
    </row>
    <row r="361" spans="1:2" x14ac:dyDescent="0.3">
      <c r="A361" s="12" t="s">
        <v>665</v>
      </c>
      <c r="B361" s="35">
        <v>257.51</v>
      </c>
    </row>
    <row r="362" spans="1:2" x14ac:dyDescent="0.3">
      <c r="A362" s="12" t="s">
        <v>1285</v>
      </c>
      <c r="B362" s="35">
        <v>254.02000000000004</v>
      </c>
    </row>
    <row r="363" spans="1:2" x14ac:dyDescent="0.3">
      <c r="A363" s="12" t="s">
        <v>1800</v>
      </c>
      <c r="B363" s="35">
        <v>249.94</v>
      </c>
    </row>
    <row r="364" spans="1:2" x14ac:dyDescent="0.3">
      <c r="A364" s="12" t="s">
        <v>289</v>
      </c>
      <c r="B364" s="35">
        <v>249.67999999999998</v>
      </c>
    </row>
    <row r="365" spans="1:2" x14ac:dyDescent="0.3">
      <c r="A365" s="12" t="s">
        <v>791</v>
      </c>
      <c r="B365" s="35">
        <v>249.22</v>
      </c>
    </row>
    <row r="366" spans="1:2" x14ac:dyDescent="0.3">
      <c r="A366" s="12" t="s">
        <v>1716</v>
      </c>
      <c r="B366" s="35">
        <v>249.01</v>
      </c>
    </row>
    <row r="367" spans="1:2" x14ac:dyDescent="0.3">
      <c r="A367" s="12" t="s">
        <v>569</v>
      </c>
      <c r="B367" s="35">
        <v>248.88000000000002</v>
      </c>
    </row>
    <row r="368" spans="1:2" x14ac:dyDescent="0.3">
      <c r="A368" s="12" t="s">
        <v>1142</v>
      </c>
      <c r="B368" s="35">
        <v>246.99999999999994</v>
      </c>
    </row>
    <row r="369" spans="1:2" x14ac:dyDescent="0.3">
      <c r="A369" s="12" t="s">
        <v>1456</v>
      </c>
      <c r="B369" s="35">
        <v>246.68</v>
      </c>
    </row>
    <row r="370" spans="1:2" x14ac:dyDescent="0.3">
      <c r="A370" s="12" t="s">
        <v>992</v>
      </c>
      <c r="B370" s="35">
        <v>246.01</v>
      </c>
    </row>
    <row r="371" spans="1:2" x14ac:dyDescent="0.3">
      <c r="A371" s="12" t="s">
        <v>1242</v>
      </c>
      <c r="B371" s="35">
        <v>245.60999999999999</v>
      </c>
    </row>
    <row r="372" spans="1:2" x14ac:dyDescent="0.3">
      <c r="A372" s="12" t="s">
        <v>387</v>
      </c>
      <c r="B372" s="35">
        <v>245.43000000000006</v>
      </c>
    </row>
    <row r="373" spans="1:2" x14ac:dyDescent="0.3">
      <c r="A373" s="12" t="s">
        <v>704</v>
      </c>
      <c r="B373" s="35">
        <v>244.98999999999995</v>
      </c>
    </row>
    <row r="374" spans="1:2" x14ac:dyDescent="0.3">
      <c r="A374" s="12" t="s">
        <v>216</v>
      </c>
      <c r="B374" s="35">
        <v>244.27999999999997</v>
      </c>
    </row>
    <row r="375" spans="1:2" x14ac:dyDescent="0.3">
      <c r="A375" s="12" t="s">
        <v>1528</v>
      </c>
      <c r="B375" s="35">
        <v>244.19000000000003</v>
      </c>
    </row>
    <row r="376" spans="1:2" x14ac:dyDescent="0.3">
      <c r="A376" s="12" t="s">
        <v>1212</v>
      </c>
      <c r="B376" s="35">
        <v>244.13</v>
      </c>
    </row>
    <row r="377" spans="1:2" x14ac:dyDescent="0.3">
      <c r="A377" s="12" t="s">
        <v>2283</v>
      </c>
      <c r="B377" s="35">
        <v>243.07999999999998</v>
      </c>
    </row>
    <row r="378" spans="1:2" x14ac:dyDescent="0.3">
      <c r="A378" s="12" t="s">
        <v>9</v>
      </c>
      <c r="B378" s="35">
        <v>241.45000000000002</v>
      </c>
    </row>
    <row r="379" spans="1:2" x14ac:dyDescent="0.3">
      <c r="A379" s="12" t="s">
        <v>2254</v>
      </c>
      <c r="B379" s="35">
        <v>240.23000000000002</v>
      </c>
    </row>
    <row r="380" spans="1:2" x14ac:dyDescent="0.3">
      <c r="A380" s="12" t="s">
        <v>2525</v>
      </c>
      <c r="B380" s="35">
        <v>239.78000000000009</v>
      </c>
    </row>
    <row r="381" spans="1:2" x14ac:dyDescent="0.3">
      <c r="A381" s="12" t="s">
        <v>297</v>
      </c>
      <c r="B381" s="35">
        <v>239.23000000000002</v>
      </c>
    </row>
    <row r="382" spans="1:2" x14ac:dyDescent="0.3">
      <c r="A382" s="12" t="s">
        <v>743</v>
      </c>
      <c r="B382" s="35">
        <v>238.56</v>
      </c>
    </row>
    <row r="383" spans="1:2" x14ac:dyDescent="0.3">
      <c r="A383" s="12" t="s">
        <v>287</v>
      </c>
      <c r="B383" s="35">
        <v>234.91</v>
      </c>
    </row>
    <row r="384" spans="1:2" x14ac:dyDescent="0.3">
      <c r="A384" s="12" t="s">
        <v>1294</v>
      </c>
      <c r="B384" s="35">
        <v>231.12</v>
      </c>
    </row>
    <row r="385" spans="1:2" x14ac:dyDescent="0.3">
      <c r="A385" s="12" t="s">
        <v>636</v>
      </c>
      <c r="B385" s="35">
        <v>230.95</v>
      </c>
    </row>
    <row r="386" spans="1:2" x14ac:dyDescent="0.3">
      <c r="A386" s="12" t="s">
        <v>2442</v>
      </c>
      <c r="B386" s="35">
        <v>229.23000000000002</v>
      </c>
    </row>
    <row r="387" spans="1:2" x14ac:dyDescent="0.3">
      <c r="A387" s="12" t="s">
        <v>1855</v>
      </c>
      <c r="B387" s="35">
        <v>229.14999999999992</v>
      </c>
    </row>
    <row r="388" spans="1:2" x14ac:dyDescent="0.3">
      <c r="A388" s="12" t="s">
        <v>2873</v>
      </c>
      <c r="B388" s="35">
        <v>229.01000000000002</v>
      </c>
    </row>
    <row r="389" spans="1:2" x14ac:dyDescent="0.3">
      <c r="A389" s="12" t="s">
        <v>2614</v>
      </c>
      <c r="B389" s="35">
        <v>229</v>
      </c>
    </row>
    <row r="390" spans="1:2" x14ac:dyDescent="0.3">
      <c r="A390" s="12" t="s">
        <v>546</v>
      </c>
      <c r="B390" s="35">
        <v>228.92000000000007</v>
      </c>
    </row>
    <row r="391" spans="1:2" x14ac:dyDescent="0.3">
      <c r="A391" s="12" t="s">
        <v>1305</v>
      </c>
      <c r="B391" s="35">
        <v>228.17000000000002</v>
      </c>
    </row>
    <row r="392" spans="1:2" x14ac:dyDescent="0.3">
      <c r="A392" s="12" t="s">
        <v>1857</v>
      </c>
      <c r="B392" s="35">
        <v>227.84</v>
      </c>
    </row>
    <row r="393" spans="1:2" x14ac:dyDescent="0.3">
      <c r="A393" s="12" t="s">
        <v>984</v>
      </c>
      <c r="B393" s="35">
        <v>227.44</v>
      </c>
    </row>
    <row r="394" spans="1:2" x14ac:dyDescent="0.3">
      <c r="A394" s="12" t="s">
        <v>409</v>
      </c>
      <c r="B394" s="35">
        <v>226.48000000000005</v>
      </c>
    </row>
    <row r="395" spans="1:2" x14ac:dyDescent="0.3">
      <c r="A395" s="12" t="s">
        <v>1664</v>
      </c>
      <c r="B395" s="35">
        <v>226.01000000000002</v>
      </c>
    </row>
    <row r="396" spans="1:2" x14ac:dyDescent="0.3">
      <c r="A396" s="12" t="s">
        <v>689</v>
      </c>
      <c r="B396" s="35">
        <v>225.86</v>
      </c>
    </row>
    <row r="397" spans="1:2" x14ac:dyDescent="0.3">
      <c r="A397" s="12" t="s">
        <v>891</v>
      </c>
      <c r="B397" s="35">
        <v>222.68999999999997</v>
      </c>
    </row>
    <row r="398" spans="1:2" x14ac:dyDescent="0.3">
      <c r="A398" s="12" t="s">
        <v>880</v>
      </c>
      <c r="B398" s="35">
        <v>221.77000000000004</v>
      </c>
    </row>
    <row r="399" spans="1:2" x14ac:dyDescent="0.3">
      <c r="A399" s="12" t="s">
        <v>1848</v>
      </c>
      <c r="B399" s="35">
        <v>221.6</v>
      </c>
    </row>
    <row r="400" spans="1:2" x14ac:dyDescent="0.3">
      <c r="A400" s="12" t="s">
        <v>1971</v>
      </c>
      <c r="B400" s="35">
        <v>220.90000000000009</v>
      </c>
    </row>
    <row r="401" spans="1:2" x14ac:dyDescent="0.3">
      <c r="A401" s="12" t="s">
        <v>1684</v>
      </c>
      <c r="B401" s="35">
        <v>220.82</v>
      </c>
    </row>
    <row r="402" spans="1:2" x14ac:dyDescent="0.3">
      <c r="A402" s="12" t="s">
        <v>1780</v>
      </c>
      <c r="B402" s="35">
        <v>220.35999999999996</v>
      </c>
    </row>
    <row r="403" spans="1:2" x14ac:dyDescent="0.3">
      <c r="A403" s="12" t="s">
        <v>1676</v>
      </c>
      <c r="B403" s="35">
        <v>218.16</v>
      </c>
    </row>
    <row r="404" spans="1:2" x14ac:dyDescent="0.3">
      <c r="A404" s="12" t="s">
        <v>1740</v>
      </c>
      <c r="B404" s="35">
        <v>217.09999999999997</v>
      </c>
    </row>
    <row r="405" spans="1:2" x14ac:dyDescent="0.3">
      <c r="A405" s="12" t="s">
        <v>830</v>
      </c>
      <c r="B405" s="35">
        <v>215.58999999999997</v>
      </c>
    </row>
    <row r="406" spans="1:2" x14ac:dyDescent="0.3">
      <c r="A406" s="12" t="s">
        <v>1669</v>
      </c>
      <c r="B406" s="35">
        <v>214.45</v>
      </c>
    </row>
    <row r="407" spans="1:2" x14ac:dyDescent="0.3">
      <c r="A407" s="12" t="s">
        <v>1112</v>
      </c>
      <c r="B407" s="35">
        <v>212.43</v>
      </c>
    </row>
    <row r="408" spans="1:2" x14ac:dyDescent="0.3">
      <c r="A408" s="12" t="s">
        <v>1792</v>
      </c>
      <c r="B408" s="35">
        <v>210.74</v>
      </c>
    </row>
    <row r="409" spans="1:2" x14ac:dyDescent="0.3">
      <c r="A409" s="12" t="s">
        <v>295</v>
      </c>
      <c r="B409" s="35">
        <v>209.90000000000003</v>
      </c>
    </row>
    <row r="410" spans="1:2" x14ac:dyDescent="0.3">
      <c r="A410" s="12" t="s">
        <v>1499</v>
      </c>
      <c r="B410" s="35">
        <v>209.78000000000003</v>
      </c>
    </row>
    <row r="411" spans="1:2" x14ac:dyDescent="0.3">
      <c r="A411" s="12" t="s">
        <v>1936</v>
      </c>
      <c r="B411" s="35">
        <v>209.28</v>
      </c>
    </row>
    <row r="412" spans="1:2" x14ac:dyDescent="0.3">
      <c r="A412" s="12" t="s">
        <v>1008</v>
      </c>
      <c r="B412" s="35">
        <v>207.34</v>
      </c>
    </row>
    <row r="413" spans="1:2" x14ac:dyDescent="0.3">
      <c r="A413" s="12" t="s">
        <v>918</v>
      </c>
      <c r="B413" s="35">
        <v>206.77</v>
      </c>
    </row>
    <row r="414" spans="1:2" x14ac:dyDescent="0.3">
      <c r="A414" s="12" t="s">
        <v>471</v>
      </c>
      <c r="B414" s="35">
        <v>206.10000000000002</v>
      </c>
    </row>
    <row r="415" spans="1:2" x14ac:dyDescent="0.3">
      <c r="A415" s="12" t="s">
        <v>1604</v>
      </c>
      <c r="B415" s="35">
        <v>205.95</v>
      </c>
    </row>
    <row r="416" spans="1:2" x14ac:dyDescent="0.3">
      <c r="A416" s="12" t="s">
        <v>2218</v>
      </c>
      <c r="B416" s="35">
        <v>205.39</v>
      </c>
    </row>
    <row r="417" spans="1:2" x14ac:dyDescent="0.3">
      <c r="A417" s="12" t="s">
        <v>902</v>
      </c>
      <c r="B417" s="35">
        <v>204.49</v>
      </c>
    </row>
    <row r="418" spans="1:2" x14ac:dyDescent="0.3">
      <c r="A418" s="12" t="s">
        <v>862</v>
      </c>
      <c r="B418" s="35">
        <v>202.62999999999997</v>
      </c>
    </row>
    <row r="419" spans="1:2" x14ac:dyDescent="0.3">
      <c r="A419" s="12" t="s">
        <v>2027</v>
      </c>
      <c r="B419" s="35">
        <v>202.26</v>
      </c>
    </row>
    <row r="420" spans="1:2" x14ac:dyDescent="0.3">
      <c r="A420" s="12" t="s">
        <v>430</v>
      </c>
      <c r="B420" s="35">
        <v>202.14</v>
      </c>
    </row>
    <row r="421" spans="1:2" x14ac:dyDescent="0.3">
      <c r="A421" s="12" t="s">
        <v>1707</v>
      </c>
      <c r="B421" s="35">
        <v>201.6</v>
      </c>
    </row>
    <row r="422" spans="1:2" x14ac:dyDescent="0.3">
      <c r="A422" s="12" t="s">
        <v>2124</v>
      </c>
      <c r="B422" s="35">
        <v>201.52000000000004</v>
      </c>
    </row>
    <row r="423" spans="1:2" x14ac:dyDescent="0.3">
      <c r="A423" s="12" t="s">
        <v>2001</v>
      </c>
      <c r="B423" s="35">
        <v>200.55999999999997</v>
      </c>
    </row>
    <row r="424" spans="1:2" x14ac:dyDescent="0.3">
      <c r="A424" s="12" t="s">
        <v>982</v>
      </c>
      <c r="B424" s="35">
        <v>199.93</v>
      </c>
    </row>
    <row r="425" spans="1:2" x14ac:dyDescent="0.3">
      <c r="A425" s="12" t="s">
        <v>935</v>
      </c>
      <c r="B425" s="35">
        <v>199.78</v>
      </c>
    </row>
    <row r="426" spans="1:2" x14ac:dyDescent="0.3">
      <c r="A426" s="12" t="s">
        <v>2131</v>
      </c>
      <c r="B426" s="35">
        <v>199.64000000000001</v>
      </c>
    </row>
    <row r="427" spans="1:2" x14ac:dyDescent="0.3">
      <c r="A427" s="12" t="s">
        <v>542</v>
      </c>
      <c r="B427" s="35">
        <v>198.52999999999997</v>
      </c>
    </row>
    <row r="428" spans="1:2" x14ac:dyDescent="0.3">
      <c r="A428" s="12" t="s">
        <v>1206</v>
      </c>
      <c r="B428" s="35">
        <v>198.11</v>
      </c>
    </row>
    <row r="429" spans="1:2" x14ac:dyDescent="0.3">
      <c r="A429" s="12" t="s">
        <v>2203</v>
      </c>
      <c r="B429" s="35">
        <v>195.16000000000003</v>
      </c>
    </row>
    <row r="430" spans="1:2" x14ac:dyDescent="0.3">
      <c r="A430" s="12" t="s">
        <v>1477</v>
      </c>
      <c r="B430" s="35">
        <v>194.98999999999995</v>
      </c>
    </row>
    <row r="431" spans="1:2" x14ac:dyDescent="0.3">
      <c r="A431" s="12" t="s">
        <v>2352</v>
      </c>
      <c r="B431" s="35">
        <v>194.04999999999998</v>
      </c>
    </row>
    <row r="432" spans="1:2" x14ac:dyDescent="0.3">
      <c r="A432" s="12" t="s">
        <v>952</v>
      </c>
      <c r="B432" s="35">
        <v>193.34</v>
      </c>
    </row>
    <row r="433" spans="1:2" x14ac:dyDescent="0.3">
      <c r="A433" s="12" t="s">
        <v>1307</v>
      </c>
      <c r="B433" s="35">
        <v>192.63000000000002</v>
      </c>
    </row>
    <row r="434" spans="1:2" x14ac:dyDescent="0.3">
      <c r="A434" s="12" t="s">
        <v>108</v>
      </c>
      <c r="B434" s="35">
        <v>189.01</v>
      </c>
    </row>
    <row r="435" spans="1:2" x14ac:dyDescent="0.3">
      <c r="A435" s="12" t="s">
        <v>467</v>
      </c>
      <c r="B435" s="35">
        <v>188.72000000000003</v>
      </c>
    </row>
    <row r="436" spans="1:2" x14ac:dyDescent="0.3">
      <c r="A436" s="12" t="s">
        <v>2032</v>
      </c>
      <c r="B436" s="35">
        <v>187.95</v>
      </c>
    </row>
    <row r="437" spans="1:2" x14ac:dyDescent="0.3">
      <c r="A437" s="12" t="s">
        <v>1887</v>
      </c>
      <c r="B437" s="35">
        <v>187.83</v>
      </c>
    </row>
    <row r="438" spans="1:2" x14ac:dyDescent="0.3">
      <c r="A438" s="12" t="s">
        <v>889</v>
      </c>
      <c r="B438" s="35">
        <v>186.72999999999996</v>
      </c>
    </row>
    <row r="439" spans="1:2" x14ac:dyDescent="0.3">
      <c r="A439" s="12" t="s">
        <v>232</v>
      </c>
      <c r="B439" s="35">
        <v>185.58</v>
      </c>
    </row>
    <row r="440" spans="1:2" x14ac:dyDescent="0.3">
      <c r="A440" s="12" t="s">
        <v>1843</v>
      </c>
      <c r="B440" s="35">
        <v>185.37</v>
      </c>
    </row>
    <row r="441" spans="1:2" x14ac:dyDescent="0.3">
      <c r="A441" s="12" t="s">
        <v>1371</v>
      </c>
      <c r="B441" s="35">
        <v>184.88000000000005</v>
      </c>
    </row>
    <row r="442" spans="1:2" x14ac:dyDescent="0.3">
      <c r="A442" s="12" t="s">
        <v>2251</v>
      </c>
      <c r="B442" s="35">
        <v>183.03999999999996</v>
      </c>
    </row>
    <row r="443" spans="1:2" x14ac:dyDescent="0.3">
      <c r="A443" s="12" t="s">
        <v>1903</v>
      </c>
      <c r="B443" s="35">
        <v>179.01000000000002</v>
      </c>
    </row>
    <row r="444" spans="1:2" x14ac:dyDescent="0.3">
      <c r="A444" s="12" t="s">
        <v>753</v>
      </c>
      <c r="B444" s="35">
        <v>178.41</v>
      </c>
    </row>
    <row r="445" spans="1:2" x14ac:dyDescent="0.3">
      <c r="A445" s="12" t="s">
        <v>847</v>
      </c>
      <c r="B445" s="35">
        <v>177.66</v>
      </c>
    </row>
    <row r="446" spans="1:2" x14ac:dyDescent="0.3">
      <c r="A446" s="12" t="s">
        <v>1003</v>
      </c>
      <c r="B446" s="35">
        <v>176.29000000000002</v>
      </c>
    </row>
    <row r="447" spans="1:2" x14ac:dyDescent="0.3">
      <c r="A447" s="12" t="s">
        <v>2273</v>
      </c>
      <c r="B447" s="35">
        <v>175.42000000000002</v>
      </c>
    </row>
    <row r="448" spans="1:2" x14ac:dyDescent="0.3">
      <c r="A448" s="12" t="s">
        <v>415</v>
      </c>
      <c r="B448" s="35">
        <v>175.22999999999996</v>
      </c>
    </row>
    <row r="449" spans="1:2" x14ac:dyDescent="0.3">
      <c r="A449" s="12" t="s">
        <v>1028</v>
      </c>
      <c r="B449" s="35">
        <v>174.57</v>
      </c>
    </row>
    <row r="450" spans="1:2" x14ac:dyDescent="0.3">
      <c r="A450" s="12" t="s">
        <v>1921</v>
      </c>
      <c r="B450" s="35">
        <v>171.73999999999998</v>
      </c>
    </row>
    <row r="451" spans="1:2" x14ac:dyDescent="0.3">
      <c r="A451" s="12" t="s">
        <v>2708</v>
      </c>
      <c r="B451" s="35">
        <v>170.98000000000008</v>
      </c>
    </row>
    <row r="452" spans="1:2" x14ac:dyDescent="0.3">
      <c r="A452" s="12" t="s">
        <v>2371</v>
      </c>
      <c r="B452" s="35">
        <v>169.93</v>
      </c>
    </row>
    <row r="453" spans="1:2" x14ac:dyDescent="0.3">
      <c r="A453" s="12" t="s">
        <v>2231</v>
      </c>
      <c r="B453" s="35">
        <v>169.49999999999997</v>
      </c>
    </row>
    <row r="454" spans="1:2" x14ac:dyDescent="0.3">
      <c r="A454" s="12" t="s">
        <v>2329</v>
      </c>
      <c r="B454" s="35">
        <v>169.33999999999997</v>
      </c>
    </row>
    <row r="455" spans="1:2" x14ac:dyDescent="0.3">
      <c r="A455" s="12" t="s">
        <v>1644</v>
      </c>
      <c r="B455" s="35">
        <v>168.89999999999998</v>
      </c>
    </row>
    <row r="456" spans="1:2" x14ac:dyDescent="0.3">
      <c r="A456" s="12" t="s">
        <v>2784</v>
      </c>
      <c r="B456" s="35">
        <v>168.79</v>
      </c>
    </row>
    <row r="457" spans="1:2" x14ac:dyDescent="0.3">
      <c r="A457" s="12" t="s">
        <v>353</v>
      </c>
      <c r="B457" s="35">
        <v>168.45</v>
      </c>
    </row>
    <row r="458" spans="1:2" x14ac:dyDescent="0.3">
      <c r="A458" s="12" t="s">
        <v>2021</v>
      </c>
      <c r="B458" s="35">
        <v>167.68</v>
      </c>
    </row>
    <row r="459" spans="1:2" x14ac:dyDescent="0.3">
      <c r="A459" s="12" t="s">
        <v>2210</v>
      </c>
      <c r="B459" s="35">
        <v>166.63000000000002</v>
      </c>
    </row>
    <row r="460" spans="1:2" x14ac:dyDescent="0.3">
      <c r="A460" s="12" t="s">
        <v>2301</v>
      </c>
      <c r="B460" s="35">
        <v>164.26000000000002</v>
      </c>
    </row>
    <row r="461" spans="1:2" x14ac:dyDescent="0.3">
      <c r="A461" s="12" t="s">
        <v>599</v>
      </c>
      <c r="B461" s="35">
        <v>163.68</v>
      </c>
    </row>
    <row r="462" spans="1:2" x14ac:dyDescent="0.3">
      <c r="A462" s="12" t="s">
        <v>1239</v>
      </c>
      <c r="B462" s="35">
        <v>162.94</v>
      </c>
    </row>
    <row r="463" spans="1:2" x14ac:dyDescent="0.3">
      <c r="A463" s="12" t="s">
        <v>563</v>
      </c>
      <c r="B463" s="35">
        <v>162.39999999999998</v>
      </c>
    </row>
    <row r="464" spans="1:2" x14ac:dyDescent="0.3">
      <c r="A464" s="12" t="s">
        <v>642</v>
      </c>
      <c r="B464" s="35">
        <v>161.21999999999997</v>
      </c>
    </row>
    <row r="465" spans="1:2" x14ac:dyDescent="0.3">
      <c r="A465" s="12" t="s">
        <v>941</v>
      </c>
      <c r="B465" s="35">
        <v>159.61000000000001</v>
      </c>
    </row>
    <row r="466" spans="1:2" x14ac:dyDescent="0.3">
      <c r="A466" s="12" t="s">
        <v>622</v>
      </c>
      <c r="B466" s="35">
        <v>157.88</v>
      </c>
    </row>
    <row r="467" spans="1:2" x14ac:dyDescent="0.3">
      <c r="A467" s="12" t="s">
        <v>805</v>
      </c>
      <c r="B467" s="35">
        <v>157.67999999999998</v>
      </c>
    </row>
    <row r="468" spans="1:2" x14ac:dyDescent="0.3">
      <c r="A468" s="12" t="s">
        <v>1838</v>
      </c>
      <c r="B468" s="35">
        <v>156.77000000000001</v>
      </c>
    </row>
    <row r="469" spans="1:2" x14ac:dyDescent="0.3">
      <c r="A469" s="12" t="s">
        <v>2840</v>
      </c>
      <c r="B469" s="35">
        <v>156.26</v>
      </c>
    </row>
    <row r="470" spans="1:2" x14ac:dyDescent="0.3">
      <c r="A470" s="12" t="s">
        <v>1330</v>
      </c>
      <c r="B470" s="35">
        <v>156.05000000000001</v>
      </c>
    </row>
    <row r="471" spans="1:2" x14ac:dyDescent="0.3">
      <c r="A471" s="12" t="s">
        <v>329</v>
      </c>
      <c r="B471" s="35">
        <v>154.95999999999998</v>
      </c>
    </row>
    <row r="472" spans="1:2" x14ac:dyDescent="0.3">
      <c r="A472" s="12" t="s">
        <v>687</v>
      </c>
      <c r="B472" s="35">
        <v>154.85</v>
      </c>
    </row>
    <row r="473" spans="1:2" x14ac:dyDescent="0.3">
      <c r="A473" s="12" t="s">
        <v>2030</v>
      </c>
      <c r="B473" s="35">
        <v>154.06</v>
      </c>
    </row>
    <row r="474" spans="1:2" x14ac:dyDescent="0.3">
      <c r="A474" s="12" t="s">
        <v>749</v>
      </c>
      <c r="B474" s="35">
        <v>153.75000000000003</v>
      </c>
    </row>
    <row r="475" spans="1:2" x14ac:dyDescent="0.3">
      <c r="A475" s="12" t="s">
        <v>84</v>
      </c>
      <c r="B475" s="35">
        <v>150.36999999999998</v>
      </c>
    </row>
    <row r="476" spans="1:2" x14ac:dyDescent="0.3">
      <c r="A476" s="12" t="s">
        <v>359</v>
      </c>
      <c r="B476" s="35">
        <v>150.21</v>
      </c>
    </row>
    <row r="477" spans="1:2" x14ac:dyDescent="0.3">
      <c r="A477" s="12" t="s">
        <v>1973</v>
      </c>
      <c r="B477" s="35">
        <v>150.16000000000003</v>
      </c>
    </row>
    <row r="478" spans="1:2" x14ac:dyDescent="0.3">
      <c r="A478" s="12" t="s">
        <v>602</v>
      </c>
      <c r="B478" s="35">
        <v>147.01</v>
      </c>
    </row>
    <row r="479" spans="1:2" x14ac:dyDescent="0.3">
      <c r="A479" s="12" t="s">
        <v>776</v>
      </c>
      <c r="B479" s="35">
        <v>144.77000000000001</v>
      </c>
    </row>
    <row r="480" spans="1:2" x14ac:dyDescent="0.3">
      <c r="A480" s="12" t="s">
        <v>2341</v>
      </c>
      <c r="B480" s="35">
        <v>144.13000000000005</v>
      </c>
    </row>
    <row r="481" spans="1:2" x14ac:dyDescent="0.3">
      <c r="A481" s="12" t="s">
        <v>1092</v>
      </c>
      <c r="B481" s="35">
        <v>143.83000000000004</v>
      </c>
    </row>
    <row r="482" spans="1:2" x14ac:dyDescent="0.3">
      <c r="A482" s="12" t="s">
        <v>1122</v>
      </c>
      <c r="B482" s="35">
        <v>143.63</v>
      </c>
    </row>
    <row r="483" spans="1:2" x14ac:dyDescent="0.3">
      <c r="A483" s="12" t="s">
        <v>1475</v>
      </c>
      <c r="B483" s="35">
        <v>141.54</v>
      </c>
    </row>
    <row r="484" spans="1:2" x14ac:dyDescent="0.3">
      <c r="A484" s="12" t="s">
        <v>2563</v>
      </c>
      <c r="B484" s="35">
        <v>141.28</v>
      </c>
    </row>
    <row r="485" spans="1:2" x14ac:dyDescent="0.3">
      <c r="A485" s="12" t="s">
        <v>1995</v>
      </c>
      <c r="B485" s="35">
        <v>139.22000000000003</v>
      </c>
    </row>
    <row r="486" spans="1:2" x14ac:dyDescent="0.3">
      <c r="A486" s="12" t="s">
        <v>2249</v>
      </c>
      <c r="B486" s="35">
        <v>139.20999999999998</v>
      </c>
    </row>
    <row r="487" spans="1:2" x14ac:dyDescent="0.3">
      <c r="A487" s="12" t="s">
        <v>2808</v>
      </c>
      <c r="B487" s="35">
        <v>138.71</v>
      </c>
    </row>
    <row r="488" spans="1:2" x14ac:dyDescent="0.3">
      <c r="A488" s="12" t="s">
        <v>799</v>
      </c>
      <c r="B488" s="35">
        <v>137.71999999999997</v>
      </c>
    </row>
    <row r="489" spans="1:2" x14ac:dyDescent="0.3">
      <c r="A489" s="12" t="s">
        <v>648</v>
      </c>
      <c r="B489" s="35">
        <v>137.48000000000002</v>
      </c>
    </row>
    <row r="490" spans="1:2" x14ac:dyDescent="0.3">
      <c r="A490" s="12" t="s">
        <v>189</v>
      </c>
      <c r="B490" s="35">
        <v>136.70000000000002</v>
      </c>
    </row>
    <row r="491" spans="1:2" x14ac:dyDescent="0.3">
      <c r="A491" s="12" t="s">
        <v>1072</v>
      </c>
      <c r="B491" s="35">
        <v>136.47999999999999</v>
      </c>
    </row>
    <row r="492" spans="1:2" x14ac:dyDescent="0.3">
      <c r="A492" s="12" t="s">
        <v>1914</v>
      </c>
      <c r="B492" s="35">
        <v>132.08000000000001</v>
      </c>
    </row>
    <row r="493" spans="1:2" x14ac:dyDescent="0.3">
      <c r="A493" s="12" t="s">
        <v>1594</v>
      </c>
      <c r="B493" s="35">
        <v>129.65999999999997</v>
      </c>
    </row>
    <row r="494" spans="1:2" x14ac:dyDescent="0.3">
      <c r="A494" s="12" t="s">
        <v>214</v>
      </c>
      <c r="B494" s="35">
        <v>129.34</v>
      </c>
    </row>
    <row r="495" spans="1:2" x14ac:dyDescent="0.3">
      <c r="A495" s="12" t="s">
        <v>2518</v>
      </c>
      <c r="B495" s="35">
        <v>126.87</v>
      </c>
    </row>
    <row r="496" spans="1:2" x14ac:dyDescent="0.3">
      <c r="A496" s="12" t="s">
        <v>2532</v>
      </c>
      <c r="B496" s="35">
        <v>126.75999999999999</v>
      </c>
    </row>
    <row r="497" spans="1:2" x14ac:dyDescent="0.3">
      <c r="A497" s="12" t="s">
        <v>2477</v>
      </c>
      <c r="B497" s="35">
        <v>122.35</v>
      </c>
    </row>
    <row r="498" spans="1:2" x14ac:dyDescent="0.3">
      <c r="A498" s="12" t="s">
        <v>1367</v>
      </c>
      <c r="B498" s="35">
        <v>121.74</v>
      </c>
    </row>
    <row r="499" spans="1:2" x14ac:dyDescent="0.3">
      <c r="A499" s="12" t="s">
        <v>2152</v>
      </c>
      <c r="B499" s="35">
        <v>121.23</v>
      </c>
    </row>
    <row r="500" spans="1:2" x14ac:dyDescent="0.3">
      <c r="A500" s="12" t="s">
        <v>383</v>
      </c>
      <c r="B500" s="35">
        <v>119.35</v>
      </c>
    </row>
    <row r="501" spans="1:2" x14ac:dyDescent="0.3">
      <c r="A501" s="12" t="s">
        <v>1729</v>
      </c>
      <c r="B501" s="35">
        <v>119.1</v>
      </c>
    </row>
    <row r="502" spans="1:2" x14ac:dyDescent="0.3">
      <c r="A502" s="12" t="s">
        <v>22</v>
      </c>
      <c r="B502" s="35">
        <v>117.8</v>
      </c>
    </row>
    <row r="503" spans="1:2" x14ac:dyDescent="0.3">
      <c r="A503" s="12" t="s">
        <v>1802</v>
      </c>
      <c r="B503" s="35">
        <v>117.63999999999997</v>
      </c>
    </row>
    <row r="504" spans="1:2" x14ac:dyDescent="0.3">
      <c r="A504" s="12" t="s">
        <v>2361</v>
      </c>
      <c r="B504" s="35">
        <v>117.27000000000001</v>
      </c>
    </row>
    <row r="505" spans="1:2" x14ac:dyDescent="0.3">
      <c r="A505" s="12" t="s">
        <v>504</v>
      </c>
      <c r="B505" s="35">
        <v>117.20000000000002</v>
      </c>
    </row>
    <row r="506" spans="1:2" x14ac:dyDescent="0.3">
      <c r="A506" s="12" t="s">
        <v>2161</v>
      </c>
      <c r="B506" s="35">
        <v>116.71000000000001</v>
      </c>
    </row>
    <row r="507" spans="1:2" x14ac:dyDescent="0.3">
      <c r="A507" s="12" t="s">
        <v>379</v>
      </c>
      <c r="B507" s="35">
        <v>116.63999999999999</v>
      </c>
    </row>
    <row r="508" spans="1:2" x14ac:dyDescent="0.3">
      <c r="A508" s="12" t="s">
        <v>1144</v>
      </c>
      <c r="B508" s="35">
        <v>115.68</v>
      </c>
    </row>
    <row r="509" spans="1:2" x14ac:dyDescent="0.3">
      <c r="A509" s="12" t="s">
        <v>528</v>
      </c>
      <c r="B509" s="35">
        <v>114.30000000000001</v>
      </c>
    </row>
    <row r="510" spans="1:2" x14ac:dyDescent="0.3">
      <c r="A510" s="12" t="s">
        <v>54</v>
      </c>
      <c r="B510" s="35">
        <v>113.71999999999996</v>
      </c>
    </row>
    <row r="511" spans="1:2" x14ac:dyDescent="0.3">
      <c r="A511" s="12" t="s">
        <v>1140</v>
      </c>
      <c r="B511" s="35">
        <v>113.14999999999998</v>
      </c>
    </row>
    <row r="512" spans="1:2" x14ac:dyDescent="0.3">
      <c r="A512" s="12" t="s">
        <v>2598</v>
      </c>
      <c r="B512" s="35">
        <v>113.12</v>
      </c>
    </row>
    <row r="513" spans="1:2" x14ac:dyDescent="0.3">
      <c r="A513" s="12" t="s">
        <v>1412</v>
      </c>
      <c r="B513" s="35">
        <v>111.12</v>
      </c>
    </row>
    <row r="514" spans="1:2" x14ac:dyDescent="0.3">
      <c r="A514" s="12" t="s">
        <v>1765</v>
      </c>
      <c r="B514" s="35">
        <v>110.93</v>
      </c>
    </row>
    <row r="515" spans="1:2" x14ac:dyDescent="0.3">
      <c r="A515" s="12" t="s">
        <v>894</v>
      </c>
      <c r="B515" s="35">
        <v>110.78999999999999</v>
      </c>
    </row>
    <row r="516" spans="1:2" x14ac:dyDescent="0.3">
      <c r="A516" s="12" t="s">
        <v>565</v>
      </c>
      <c r="B516" s="35">
        <v>109.34999999999998</v>
      </c>
    </row>
    <row r="517" spans="1:2" x14ac:dyDescent="0.3">
      <c r="A517" s="12" t="s">
        <v>1453</v>
      </c>
      <c r="B517" s="35">
        <v>108.76</v>
      </c>
    </row>
    <row r="518" spans="1:2" x14ac:dyDescent="0.3">
      <c r="A518" s="12" t="s">
        <v>2869</v>
      </c>
      <c r="B518" s="35">
        <v>107.99</v>
      </c>
    </row>
    <row r="519" spans="1:2" x14ac:dyDescent="0.3">
      <c r="A519" s="12" t="s">
        <v>1451</v>
      </c>
      <c r="B519" s="35">
        <v>107.92999999999999</v>
      </c>
    </row>
    <row r="520" spans="1:2" x14ac:dyDescent="0.3">
      <c r="A520" s="12" t="s">
        <v>1014</v>
      </c>
      <c r="B520" s="35">
        <v>107.35</v>
      </c>
    </row>
    <row r="521" spans="1:2" x14ac:dyDescent="0.3">
      <c r="A521" s="12" t="s">
        <v>2574</v>
      </c>
      <c r="B521" s="35">
        <v>106.9</v>
      </c>
    </row>
    <row r="522" spans="1:2" x14ac:dyDescent="0.3">
      <c r="A522" s="12" t="s">
        <v>274</v>
      </c>
      <c r="B522" s="35">
        <v>104.31999999999996</v>
      </c>
    </row>
    <row r="523" spans="1:2" x14ac:dyDescent="0.3">
      <c r="A523" s="12" t="s">
        <v>2402</v>
      </c>
      <c r="B523" s="35">
        <v>104.25999999999999</v>
      </c>
    </row>
    <row r="524" spans="1:2" x14ac:dyDescent="0.3">
      <c r="A524" s="12" t="s">
        <v>487</v>
      </c>
      <c r="B524" s="35">
        <v>103.33999999999999</v>
      </c>
    </row>
    <row r="525" spans="1:2" x14ac:dyDescent="0.3">
      <c r="A525" s="12" t="s">
        <v>2359</v>
      </c>
      <c r="B525" s="35">
        <v>102.29999999999998</v>
      </c>
    </row>
    <row r="526" spans="1:2" x14ac:dyDescent="0.3">
      <c r="A526" s="12" t="s">
        <v>1752</v>
      </c>
      <c r="B526" s="35">
        <v>100.87</v>
      </c>
    </row>
    <row r="527" spans="1:2" x14ac:dyDescent="0.3">
      <c r="A527" s="12" t="s">
        <v>844</v>
      </c>
      <c r="B527" s="35">
        <v>100.22999999999999</v>
      </c>
    </row>
    <row r="528" spans="1:2" x14ac:dyDescent="0.3">
      <c r="A528" s="12" t="s">
        <v>2631</v>
      </c>
      <c r="B528" s="35">
        <v>98.98</v>
      </c>
    </row>
    <row r="529" spans="1:2" x14ac:dyDescent="0.3">
      <c r="A529" s="12" t="s">
        <v>2078</v>
      </c>
      <c r="B529" s="35">
        <v>98.670000000000016</v>
      </c>
    </row>
    <row r="530" spans="1:2" x14ac:dyDescent="0.3">
      <c r="A530" s="12" t="s">
        <v>299</v>
      </c>
      <c r="B530" s="35">
        <v>97.289999999999992</v>
      </c>
    </row>
    <row r="531" spans="1:2" x14ac:dyDescent="0.3">
      <c r="A531" s="12" t="s">
        <v>347</v>
      </c>
      <c r="B531" s="35">
        <v>97.1</v>
      </c>
    </row>
    <row r="532" spans="1:2" x14ac:dyDescent="0.3">
      <c r="A532" s="12" t="s">
        <v>1539</v>
      </c>
      <c r="B532" s="35">
        <v>96.27000000000001</v>
      </c>
    </row>
    <row r="533" spans="1:2" x14ac:dyDescent="0.3">
      <c r="A533" s="12" t="s">
        <v>2594</v>
      </c>
      <c r="B533" s="35">
        <v>95.839999999999989</v>
      </c>
    </row>
    <row r="534" spans="1:2" x14ac:dyDescent="0.3">
      <c r="A534" s="12" t="s">
        <v>2325</v>
      </c>
      <c r="B534" s="35">
        <v>95.580000000000013</v>
      </c>
    </row>
    <row r="535" spans="1:2" x14ac:dyDescent="0.3">
      <c r="A535" s="12" t="s">
        <v>2266</v>
      </c>
      <c r="B535" s="35">
        <v>93.92</v>
      </c>
    </row>
    <row r="536" spans="1:2" x14ac:dyDescent="0.3">
      <c r="A536" s="12" t="s">
        <v>1616</v>
      </c>
      <c r="B536" s="35">
        <v>92.720000000000013</v>
      </c>
    </row>
    <row r="537" spans="1:2" x14ac:dyDescent="0.3">
      <c r="A537" s="12" t="s">
        <v>1878</v>
      </c>
      <c r="B537" s="35">
        <v>91.15</v>
      </c>
    </row>
    <row r="538" spans="1:2" x14ac:dyDescent="0.3">
      <c r="A538" s="12" t="s">
        <v>698</v>
      </c>
      <c r="B538" s="35">
        <v>88.179999999999993</v>
      </c>
    </row>
    <row r="539" spans="1:2" x14ac:dyDescent="0.3">
      <c r="A539" s="12" t="s">
        <v>157</v>
      </c>
      <c r="B539" s="35">
        <v>86.77</v>
      </c>
    </row>
    <row r="540" spans="1:2" x14ac:dyDescent="0.3">
      <c r="A540" s="12" t="s">
        <v>1219</v>
      </c>
      <c r="B540" s="35">
        <v>86.73</v>
      </c>
    </row>
    <row r="541" spans="1:2" x14ac:dyDescent="0.3">
      <c r="A541" s="12" t="s">
        <v>309</v>
      </c>
      <c r="B541" s="35">
        <v>85.92</v>
      </c>
    </row>
    <row r="542" spans="1:2" x14ac:dyDescent="0.3">
      <c r="A542" s="12" t="s">
        <v>2336</v>
      </c>
      <c r="B542" s="35">
        <v>85.210000000000008</v>
      </c>
    </row>
    <row r="543" spans="1:2" x14ac:dyDescent="0.3">
      <c r="A543" s="12" t="s">
        <v>2416</v>
      </c>
      <c r="B543" s="35">
        <v>85.02000000000001</v>
      </c>
    </row>
    <row r="544" spans="1:2" x14ac:dyDescent="0.3">
      <c r="A544" s="12" t="s">
        <v>199</v>
      </c>
      <c r="B544" s="35">
        <v>84.460000000000022</v>
      </c>
    </row>
    <row r="545" spans="1:2" x14ac:dyDescent="0.3">
      <c r="A545" s="12" t="s">
        <v>1610</v>
      </c>
      <c r="B545" s="35">
        <v>84.02</v>
      </c>
    </row>
    <row r="546" spans="1:2" x14ac:dyDescent="0.3">
      <c r="A546" s="12" t="s">
        <v>1960</v>
      </c>
      <c r="B546" s="35">
        <v>83.27</v>
      </c>
    </row>
    <row r="547" spans="1:2" x14ac:dyDescent="0.3">
      <c r="A547" s="12" t="s">
        <v>1494</v>
      </c>
      <c r="B547" s="35">
        <v>83.139999999999986</v>
      </c>
    </row>
    <row r="548" spans="1:2" x14ac:dyDescent="0.3">
      <c r="A548" s="12" t="s">
        <v>78</v>
      </c>
      <c r="B548" s="35">
        <v>82.12</v>
      </c>
    </row>
    <row r="549" spans="1:2" x14ac:dyDescent="0.3">
      <c r="A549" s="12" t="s">
        <v>2408</v>
      </c>
      <c r="B549" s="35">
        <v>80.400000000000006</v>
      </c>
    </row>
    <row r="550" spans="1:2" x14ac:dyDescent="0.3">
      <c r="A550" s="12" t="s">
        <v>1556</v>
      </c>
      <c r="B550" s="35">
        <v>78.97</v>
      </c>
    </row>
    <row r="551" spans="1:2" x14ac:dyDescent="0.3">
      <c r="A551" s="12" t="s">
        <v>2616</v>
      </c>
      <c r="B551" s="35">
        <v>76.900000000000006</v>
      </c>
    </row>
    <row r="552" spans="1:2" x14ac:dyDescent="0.3">
      <c r="A552" s="12" t="s">
        <v>1856</v>
      </c>
      <c r="B552" s="35">
        <v>76.44</v>
      </c>
    </row>
    <row r="553" spans="1:2" x14ac:dyDescent="0.3">
      <c r="A553" s="12" t="s">
        <v>2609</v>
      </c>
      <c r="B553" s="35">
        <v>74.399999999999991</v>
      </c>
    </row>
    <row r="554" spans="1:2" x14ac:dyDescent="0.3">
      <c r="A554" s="12" t="s">
        <v>2396</v>
      </c>
      <c r="B554" s="35">
        <v>73.430000000000007</v>
      </c>
    </row>
    <row r="555" spans="1:2" x14ac:dyDescent="0.3">
      <c r="A555" s="12" t="s">
        <v>1180</v>
      </c>
      <c r="B555" s="35">
        <v>72.680000000000007</v>
      </c>
    </row>
    <row r="556" spans="1:2" x14ac:dyDescent="0.3">
      <c r="A556" s="12" t="s">
        <v>1227</v>
      </c>
      <c r="B556" s="35">
        <v>71.09</v>
      </c>
    </row>
    <row r="557" spans="1:2" x14ac:dyDescent="0.3">
      <c r="A557" s="12" t="s">
        <v>2554</v>
      </c>
      <c r="B557" s="35">
        <v>69.66</v>
      </c>
    </row>
    <row r="558" spans="1:2" x14ac:dyDescent="0.3">
      <c r="A558" s="12" t="s">
        <v>556</v>
      </c>
      <c r="B558" s="35">
        <v>69.269999999999982</v>
      </c>
    </row>
    <row r="559" spans="1:2" x14ac:dyDescent="0.3">
      <c r="A559" s="12" t="s">
        <v>2170</v>
      </c>
      <c r="B559" s="35">
        <v>68.519999999999982</v>
      </c>
    </row>
    <row r="560" spans="1:2" x14ac:dyDescent="0.3">
      <c r="A560" s="12" t="s">
        <v>1597</v>
      </c>
      <c r="B560" s="35">
        <v>68.239999999999995</v>
      </c>
    </row>
    <row r="561" spans="1:2" x14ac:dyDescent="0.3">
      <c r="A561" s="12" t="s">
        <v>969</v>
      </c>
      <c r="B561" s="35">
        <v>64.81</v>
      </c>
    </row>
    <row r="562" spans="1:2" x14ac:dyDescent="0.3">
      <c r="A562" s="12" t="s">
        <v>1207</v>
      </c>
      <c r="B562" s="35">
        <v>64.72</v>
      </c>
    </row>
    <row r="563" spans="1:2" x14ac:dyDescent="0.3">
      <c r="A563" s="12" t="s">
        <v>1399</v>
      </c>
      <c r="B563" s="35">
        <v>64.530000000000015</v>
      </c>
    </row>
    <row r="564" spans="1:2" x14ac:dyDescent="0.3">
      <c r="A564" s="12" t="s">
        <v>827</v>
      </c>
      <c r="B564" s="35">
        <v>64.430000000000007</v>
      </c>
    </row>
    <row r="565" spans="1:2" x14ac:dyDescent="0.3">
      <c r="A565" s="12" t="s">
        <v>1801</v>
      </c>
      <c r="B565" s="35">
        <v>63.99</v>
      </c>
    </row>
    <row r="566" spans="1:2" x14ac:dyDescent="0.3">
      <c r="A566" s="12" t="s">
        <v>696</v>
      </c>
      <c r="B566" s="35">
        <v>62.070000000000007</v>
      </c>
    </row>
    <row r="567" spans="1:2" x14ac:dyDescent="0.3">
      <c r="A567" s="12" t="s">
        <v>173</v>
      </c>
      <c r="B567" s="35">
        <v>61.430000000000007</v>
      </c>
    </row>
    <row r="568" spans="1:2" x14ac:dyDescent="0.3">
      <c r="A568" s="12" t="s">
        <v>1831</v>
      </c>
      <c r="B568" s="35">
        <v>60.639999999999972</v>
      </c>
    </row>
    <row r="569" spans="1:2" x14ac:dyDescent="0.3">
      <c r="A569" s="12" t="s">
        <v>1333</v>
      </c>
      <c r="B569" s="35">
        <v>60.430000000000007</v>
      </c>
    </row>
    <row r="570" spans="1:2" x14ac:dyDescent="0.3">
      <c r="A570" s="12" t="s">
        <v>2311</v>
      </c>
      <c r="B570" s="35">
        <v>59.46</v>
      </c>
    </row>
    <row r="571" spans="1:2" x14ac:dyDescent="0.3">
      <c r="A571" s="12" t="s">
        <v>1767</v>
      </c>
      <c r="B571" s="35">
        <v>59.36</v>
      </c>
    </row>
    <row r="572" spans="1:2" x14ac:dyDescent="0.3">
      <c r="A572" s="12" t="s">
        <v>582</v>
      </c>
      <c r="B572" s="35">
        <v>59.3</v>
      </c>
    </row>
    <row r="573" spans="1:2" x14ac:dyDescent="0.3">
      <c r="A573" s="12" t="s">
        <v>1229</v>
      </c>
      <c r="B573" s="35">
        <v>59.039999999999992</v>
      </c>
    </row>
    <row r="574" spans="1:2" x14ac:dyDescent="0.3">
      <c r="A574" s="12" t="s">
        <v>120</v>
      </c>
      <c r="B574" s="35">
        <v>58.89</v>
      </c>
    </row>
    <row r="575" spans="1:2" x14ac:dyDescent="0.3">
      <c r="A575" s="12" t="s">
        <v>1063</v>
      </c>
      <c r="B575" s="35">
        <v>58.57</v>
      </c>
    </row>
    <row r="576" spans="1:2" x14ac:dyDescent="0.3">
      <c r="A576" s="12" t="s">
        <v>912</v>
      </c>
      <c r="B576" s="35">
        <v>56.879999999999974</v>
      </c>
    </row>
    <row r="577" spans="1:2" x14ac:dyDescent="0.3">
      <c r="A577" s="12" t="s">
        <v>573</v>
      </c>
      <c r="B577" s="35">
        <v>56.789999999999992</v>
      </c>
    </row>
    <row r="578" spans="1:2" x14ac:dyDescent="0.3">
      <c r="A578" s="12" t="s">
        <v>1724</v>
      </c>
      <c r="B578" s="35">
        <v>55.33</v>
      </c>
    </row>
    <row r="579" spans="1:2" x14ac:dyDescent="0.3">
      <c r="A579" s="12" t="s">
        <v>915</v>
      </c>
      <c r="B579" s="35">
        <v>55.230000000000004</v>
      </c>
    </row>
    <row r="580" spans="1:2" x14ac:dyDescent="0.3">
      <c r="A580" s="12" t="s">
        <v>730</v>
      </c>
      <c r="B580" s="35">
        <v>54.51</v>
      </c>
    </row>
    <row r="581" spans="1:2" x14ac:dyDescent="0.3">
      <c r="A581" s="12" t="s">
        <v>923</v>
      </c>
      <c r="B581" s="35">
        <v>53.539999999999978</v>
      </c>
    </row>
    <row r="582" spans="1:2" x14ac:dyDescent="0.3">
      <c r="A582" s="12" t="s">
        <v>1534</v>
      </c>
      <c r="B582" s="35">
        <v>50.52000000000001</v>
      </c>
    </row>
    <row r="583" spans="1:2" x14ac:dyDescent="0.3">
      <c r="A583" s="12" t="s">
        <v>1095</v>
      </c>
      <c r="B583" s="35">
        <v>49.539999999999992</v>
      </c>
    </row>
    <row r="584" spans="1:2" x14ac:dyDescent="0.3">
      <c r="A584" s="12" t="s">
        <v>1066</v>
      </c>
      <c r="B584" s="35">
        <v>48.700000000000017</v>
      </c>
    </row>
    <row r="585" spans="1:2" x14ac:dyDescent="0.3">
      <c r="A585" s="12" t="s">
        <v>2867</v>
      </c>
      <c r="B585" s="35">
        <v>47.89</v>
      </c>
    </row>
    <row r="586" spans="1:2" x14ac:dyDescent="0.3">
      <c r="A586" s="12" t="s">
        <v>612</v>
      </c>
      <c r="B586" s="35">
        <v>43.65</v>
      </c>
    </row>
    <row r="587" spans="1:2" x14ac:dyDescent="0.3">
      <c r="A587" s="12" t="s">
        <v>2165</v>
      </c>
      <c r="B587" s="35">
        <v>42.67</v>
      </c>
    </row>
    <row r="588" spans="1:2" x14ac:dyDescent="0.3">
      <c r="A588" s="12" t="s">
        <v>1022</v>
      </c>
      <c r="B588" s="35">
        <v>40.150000000000006</v>
      </c>
    </row>
    <row r="589" spans="1:2" x14ac:dyDescent="0.3">
      <c r="A589" s="12" t="s">
        <v>26</v>
      </c>
      <c r="B589" s="35">
        <v>39.19</v>
      </c>
    </row>
    <row r="590" spans="1:2" x14ac:dyDescent="0.3">
      <c r="A590" s="12" t="s">
        <v>1593</v>
      </c>
      <c r="B590" s="35">
        <v>38.469999999999942</v>
      </c>
    </row>
    <row r="591" spans="1:2" x14ac:dyDescent="0.3">
      <c r="A591" s="12" t="s">
        <v>671</v>
      </c>
      <c r="B591" s="35">
        <v>37.590000000000003</v>
      </c>
    </row>
    <row r="592" spans="1:2" x14ac:dyDescent="0.3">
      <c r="A592" s="12" t="s">
        <v>1309</v>
      </c>
      <c r="B592" s="35">
        <v>36.61</v>
      </c>
    </row>
    <row r="593" spans="1:2" x14ac:dyDescent="0.3">
      <c r="A593" s="12" t="s">
        <v>659</v>
      </c>
      <c r="B593" s="35">
        <v>35.47000000000002</v>
      </c>
    </row>
    <row r="594" spans="1:2" x14ac:dyDescent="0.3">
      <c r="A594" s="12" t="s">
        <v>2834</v>
      </c>
      <c r="B594" s="35">
        <v>33.870000000000005</v>
      </c>
    </row>
    <row r="595" spans="1:2" x14ac:dyDescent="0.3">
      <c r="A595" s="12" t="s">
        <v>311</v>
      </c>
      <c r="B595" s="35">
        <v>33.720000000000006</v>
      </c>
    </row>
    <row r="596" spans="1:2" x14ac:dyDescent="0.3">
      <c r="A596" s="12" t="s">
        <v>2683</v>
      </c>
      <c r="B596" s="35">
        <v>32.64</v>
      </c>
    </row>
    <row r="597" spans="1:2" x14ac:dyDescent="0.3">
      <c r="A597" s="12" t="s">
        <v>760</v>
      </c>
      <c r="B597" s="35">
        <v>32.569999999999972</v>
      </c>
    </row>
    <row r="598" spans="1:2" x14ac:dyDescent="0.3">
      <c r="A598" s="12" t="s">
        <v>479</v>
      </c>
      <c r="B598" s="35">
        <v>31.840000000000003</v>
      </c>
    </row>
    <row r="599" spans="1:2" x14ac:dyDescent="0.3">
      <c r="A599" s="12" t="s">
        <v>2762</v>
      </c>
      <c r="B599" s="35">
        <v>31.18</v>
      </c>
    </row>
    <row r="600" spans="1:2" x14ac:dyDescent="0.3">
      <c r="A600" s="12" t="s">
        <v>284</v>
      </c>
      <c r="B600" s="35">
        <v>29.250000000000004</v>
      </c>
    </row>
    <row r="601" spans="1:2" x14ac:dyDescent="0.3">
      <c r="A601" s="12" t="s">
        <v>2077</v>
      </c>
      <c r="B601" s="35">
        <v>28.78</v>
      </c>
    </row>
    <row r="602" spans="1:2" x14ac:dyDescent="0.3">
      <c r="A602" s="12" t="s">
        <v>585</v>
      </c>
      <c r="B602" s="35">
        <v>28.770000000000017</v>
      </c>
    </row>
    <row r="603" spans="1:2" x14ac:dyDescent="0.3">
      <c r="A603" s="12" t="s">
        <v>2804</v>
      </c>
      <c r="B603" s="35">
        <v>28.68</v>
      </c>
    </row>
    <row r="604" spans="1:2" x14ac:dyDescent="0.3">
      <c r="A604" s="12" t="s">
        <v>2611</v>
      </c>
      <c r="B604" s="35">
        <v>27.11</v>
      </c>
    </row>
    <row r="605" spans="1:2" x14ac:dyDescent="0.3">
      <c r="A605" s="12" t="s">
        <v>1472</v>
      </c>
      <c r="B605" s="35">
        <v>26.760000000000009</v>
      </c>
    </row>
    <row r="606" spans="1:2" x14ac:dyDescent="0.3">
      <c r="A606" s="12" t="s">
        <v>1550</v>
      </c>
      <c r="B606" s="35">
        <v>25.890000000000008</v>
      </c>
    </row>
    <row r="607" spans="1:2" x14ac:dyDescent="0.3">
      <c r="A607" s="12" t="s">
        <v>376</v>
      </c>
      <c r="B607" s="35">
        <v>25.880000000000003</v>
      </c>
    </row>
    <row r="608" spans="1:2" x14ac:dyDescent="0.3">
      <c r="A608" s="12" t="s">
        <v>1420</v>
      </c>
      <c r="B608" s="35">
        <v>24.79</v>
      </c>
    </row>
    <row r="609" spans="1:2" x14ac:dyDescent="0.3">
      <c r="A609" s="12" t="s">
        <v>717</v>
      </c>
      <c r="B609" s="35">
        <v>24.130000000000003</v>
      </c>
    </row>
    <row r="610" spans="1:2" x14ac:dyDescent="0.3">
      <c r="A610" s="12" t="s">
        <v>2036</v>
      </c>
      <c r="B610" s="35">
        <v>23.5</v>
      </c>
    </row>
    <row r="611" spans="1:2" x14ac:dyDescent="0.3">
      <c r="A611" s="12" t="s">
        <v>2364</v>
      </c>
      <c r="B611" s="35">
        <v>22.46</v>
      </c>
    </row>
    <row r="612" spans="1:2" x14ac:dyDescent="0.3">
      <c r="A612" s="12" t="s">
        <v>432</v>
      </c>
      <c r="B612" s="35">
        <v>22.439999999999998</v>
      </c>
    </row>
    <row r="613" spans="1:2" x14ac:dyDescent="0.3">
      <c r="A613" s="12" t="s">
        <v>1735</v>
      </c>
      <c r="B613" s="35">
        <v>21.9</v>
      </c>
    </row>
    <row r="614" spans="1:2" x14ac:dyDescent="0.3">
      <c r="A614" s="12" t="s">
        <v>2763</v>
      </c>
      <c r="B614" s="35">
        <v>21.84</v>
      </c>
    </row>
    <row r="615" spans="1:2" x14ac:dyDescent="0.3">
      <c r="A615" s="12" t="s">
        <v>2508</v>
      </c>
      <c r="B615" s="35">
        <v>21.78</v>
      </c>
    </row>
    <row r="616" spans="1:2" x14ac:dyDescent="0.3">
      <c r="A616" s="12" t="s">
        <v>2580</v>
      </c>
      <c r="B616" s="35">
        <v>19.809999999999992</v>
      </c>
    </row>
    <row r="617" spans="1:2" x14ac:dyDescent="0.3">
      <c r="A617" s="12" t="s">
        <v>50</v>
      </c>
      <c r="B617" s="35">
        <v>19.429999999999996</v>
      </c>
    </row>
    <row r="618" spans="1:2" x14ac:dyDescent="0.3">
      <c r="A618" s="12" t="s">
        <v>2695</v>
      </c>
      <c r="B618" s="35">
        <v>18.649999999999999</v>
      </c>
    </row>
    <row r="619" spans="1:2" x14ac:dyDescent="0.3">
      <c r="A619" s="12" t="s">
        <v>2487</v>
      </c>
      <c r="B619" s="35">
        <v>15.83</v>
      </c>
    </row>
    <row r="620" spans="1:2" x14ac:dyDescent="0.3">
      <c r="A620" s="12" t="s">
        <v>613</v>
      </c>
      <c r="B620" s="35">
        <v>15.82</v>
      </c>
    </row>
    <row r="621" spans="1:2" x14ac:dyDescent="0.3">
      <c r="A621" s="12" t="s">
        <v>946</v>
      </c>
      <c r="B621" s="35">
        <v>13.620000000000001</v>
      </c>
    </row>
    <row r="622" spans="1:2" x14ac:dyDescent="0.3">
      <c r="A622" s="12" t="s">
        <v>1567</v>
      </c>
      <c r="B622" s="35">
        <v>12.689999999999994</v>
      </c>
    </row>
    <row r="623" spans="1:2" x14ac:dyDescent="0.3">
      <c r="A623" s="12" t="s">
        <v>2706</v>
      </c>
      <c r="B623" s="35">
        <v>12.1</v>
      </c>
    </row>
    <row r="624" spans="1:2" x14ac:dyDescent="0.3">
      <c r="A624" s="12" t="s">
        <v>1869</v>
      </c>
      <c r="B624" s="35">
        <v>11.389999999999986</v>
      </c>
    </row>
    <row r="625" spans="1:2" x14ac:dyDescent="0.3">
      <c r="A625" s="12" t="s">
        <v>1193</v>
      </c>
      <c r="B625" s="35">
        <v>10.539999999999988</v>
      </c>
    </row>
    <row r="626" spans="1:2" x14ac:dyDescent="0.3">
      <c r="A626" s="12" t="s">
        <v>1061</v>
      </c>
      <c r="B626" s="35">
        <v>10.410000000000013</v>
      </c>
    </row>
    <row r="627" spans="1:2" x14ac:dyDescent="0.3">
      <c r="A627" s="12" t="s">
        <v>2659</v>
      </c>
      <c r="B627" s="35">
        <v>9.58</v>
      </c>
    </row>
    <row r="628" spans="1:2" x14ac:dyDescent="0.3">
      <c r="A628" s="12" t="s">
        <v>1924</v>
      </c>
      <c r="B628" s="35">
        <v>6.05</v>
      </c>
    </row>
    <row r="629" spans="1:2" x14ac:dyDescent="0.3">
      <c r="A629" s="12" t="s">
        <v>2082</v>
      </c>
      <c r="B629" s="35">
        <v>4.759999999999998</v>
      </c>
    </row>
    <row r="630" spans="1:2" x14ac:dyDescent="0.3">
      <c r="A630" s="12" t="s">
        <v>2526</v>
      </c>
      <c r="B630" s="35">
        <v>3.8900000000000006</v>
      </c>
    </row>
    <row r="631" spans="1:2" x14ac:dyDescent="0.3">
      <c r="A631" s="12" t="s">
        <v>592</v>
      </c>
      <c r="B631" s="35">
        <v>3.8500000000000014</v>
      </c>
    </row>
    <row r="632" spans="1:2" x14ac:dyDescent="0.3">
      <c r="A632" s="12" t="s">
        <v>2557</v>
      </c>
      <c r="B632" s="35">
        <v>3.8199999999999932</v>
      </c>
    </row>
    <row r="633" spans="1:2" x14ac:dyDescent="0.3">
      <c r="A633" s="12" t="s">
        <v>2796</v>
      </c>
      <c r="B633" s="35">
        <v>1.65</v>
      </c>
    </row>
    <row r="634" spans="1:2" x14ac:dyDescent="0.3">
      <c r="A634" s="12" t="s">
        <v>164</v>
      </c>
      <c r="B634" s="35">
        <v>0.61000000000001364</v>
      </c>
    </row>
    <row r="635" spans="1:2" x14ac:dyDescent="0.3">
      <c r="A635" s="12" t="s">
        <v>2674</v>
      </c>
      <c r="B635" s="35">
        <v>0.46</v>
      </c>
    </row>
    <row r="636" spans="1:2" x14ac:dyDescent="0.3">
      <c r="A636" s="12" t="s">
        <v>2475</v>
      </c>
      <c r="B636" s="35">
        <v>0.30999999999999872</v>
      </c>
    </row>
    <row r="637" spans="1:2" x14ac:dyDescent="0.3">
      <c r="A637" s="12" t="s">
        <v>1958</v>
      </c>
      <c r="B637" s="35">
        <v>0.10999999999999943</v>
      </c>
    </row>
    <row r="638" spans="1:2" x14ac:dyDescent="0.3">
      <c r="A638" s="12" t="s">
        <v>151</v>
      </c>
      <c r="B638" s="35">
        <v>-0.35000000000000009</v>
      </c>
    </row>
    <row r="639" spans="1:2" x14ac:dyDescent="0.3">
      <c r="A639" s="12" t="s">
        <v>1588</v>
      </c>
      <c r="B639" s="35">
        <v>-0.76000000000000156</v>
      </c>
    </row>
    <row r="640" spans="1:2" x14ac:dyDescent="0.3">
      <c r="A640" s="12" t="s">
        <v>2817</v>
      </c>
      <c r="B640" s="35">
        <v>-1.2399999999999998</v>
      </c>
    </row>
    <row r="641" spans="1:2" x14ac:dyDescent="0.3">
      <c r="A641" s="12" t="s">
        <v>988</v>
      </c>
      <c r="B641" s="35">
        <v>-2.3000000000000149</v>
      </c>
    </row>
    <row r="642" spans="1:2" x14ac:dyDescent="0.3">
      <c r="A642" s="12" t="s">
        <v>2239</v>
      </c>
      <c r="B642" s="35">
        <v>-3.3200000000000003</v>
      </c>
    </row>
    <row r="643" spans="1:2" x14ac:dyDescent="0.3">
      <c r="A643" s="12" t="s">
        <v>418</v>
      </c>
      <c r="B643" s="35">
        <v>-3.7</v>
      </c>
    </row>
    <row r="644" spans="1:2" x14ac:dyDescent="0.3">
      <c r="A644" s="12" t="s">
        <v>1468</v>
      </c>
      <c r="B644" s="35">
        <v>-3.9600000000000009</v>
      </c>
    </row>
    <row r="645" spans="1:2" x14ac:dyDescent="0.3">
      <c r="A645" s="12" t="s">
        <v>1788</v>
      </c>
      <c r="B645" s="35">
        <v>-4.0300000000000029</v>
      </c>
    </row>
    <row r="646" spans="1:2" x14ac:dyDescent="0.3">
      <c r="A646" s="12" t="s">
        <v>1394</v>
      </c>
      <c r="B646" s="35">
        <v>-4.37</v>
      </c>
    </row>
    <row r="647" spans="1:2" x14ac:dyDescent="0.3">
      <c r="A647" s="12" t="s">
        <v>2700</v>
      </c>
      <c r="B647" s="35">
        <v>-5.1399999999999864</v>
      </c>
    </row>
    <row r="648" spans="1:2" x14ac:dyDescent="0.3">
      <c r="A648" s="12" t="s">
        <v>2438</v>
      </c>
      <c r="B648" s="35">
        <v>-5.81</v>
      </c>
    </row>
    <row r="649" spans="1:2" x14ac:dyDescent="0.3">
      <c r="A649" s="12" t="s">
        <v>1983</v>
      </c>
      <c r="B649" s="35">
        <v>-6.1400000000000006</v>
      </c>
    </row>
    <row r="650" spans="1:2" x14ac:dyDescent="0.3">
      <c r="A650" s="12" t="s">
        <v>2662</v>
      </c>
      <c r="B650" s="35">
        <v>-7.1800000000000042</v>
      </c>
    </row>
    <row r="651" spans="1:2" x14ac:dyDescent="0.3">
      <c r="A651" s="12" t="s">
        <v>1347</v>
      </c>
      <c r="B651" s="35">
        <v>-8.4199999999999982</v>
      </c>
    </row>
    <row r="652" spans="1:2" x14ac:dyDescent="0.3">
      <c r="A652" s="12" t="s">
        <v>2773</v>
      </c>
      <c r="B652" s="35">
        <v>-12.310000000000002</v>
      </c>
    </row>
    <row r="653" spans="1:2" x14ac:dyDescent="0.3">
      <c r="A653" s="12" t="s">
        <v>2182</v>
      </c>
      <c r="B653" s="35">
        <v>-13.550000000000011</v>
      </c>
    </row>
    <row r="654" spans="1:2" x14ac:dyDescent="0.3">
      <c r="A654" s="12" t="s">
        <v>1532</v>
      </c>
      <c r="B654" s="35">
        <v>-18.049999999999997</v>
      </c>
    </row>
    <row r="655" spans="1:2" x14ac:dyDescent="0.3">
      <c r="A655" s="12" t="s">
        <v>1002</v>
      </c>
      <c r="B655" s="35">
        <v>-19.609999999999989</v>
      </c>
    </row>
    <row r="656" spans="1:2" x14ac:dyDescent="0.3">
      <c r="A656" s="12" t="s">
        <v>1322</v>
      </c>
      <c r="B656" s="35">
        <v>-19.879999999999995</v>
      </c>
    </row>
    <row r="657" spans="1:2" x14ac:dyDescent="0.3">
      <c r="A657" s="12" t="s">
        <v>1311</v>
      </c>
      <c r="B657" s="35">
        <v>-20.049999999999997</v>
      </c>
    </row>
    <row r="658" spans="1:2" x14ac:dyDescent="0.3">
      <c r="A658" s="12" t="s">
        <v>1978</v>
      </c>
      <c r="B658" s="35">
        <v>-23.52</v>
      </c>
    </row>
    <row r="659" spans="1:2" x14ac:dyDescent="0.3">
      <c r="A659" s="12" t="s">
        <v>1414</v>
      </c>
      <c r="B659" s="35">
        <v>-23.680000000000007</v>
      </c>
    </row>
    <row r="660" spans="1:2" x14ac:dyDescent="0.3">
      <c r="A660" s="12" t="s">
        <v>227</v>
      </c>
      <c r="B660" s="35">
        <v>-24.06</v>
      </c>
    </row>
    <row r="661" spans="1:2" x14ac:dyDescent="0.3">
      <c r="A661" s="12" t="s">
        <v>810</v>
      </c>
      <c r="B661" s="35">
        <v>-25.130000000000006</v>
      </c>
    </row>
    <row r="662" spans="1:2" x14ac:dyDescent="0.3">
      <c r="A662" s="12" t="s">
        <v>1737</v>
      </c>
      <c r="B662" s="35">
        <v>-26.590000000000003</v>
      </c>
    </row>
    <row r="663" spans="1:2" x14ac:dyDescent="0.3">
      <c r="A663" s="12" t="s">
        <v>1518</v>
      </c>
      <c r="B663" s="35">
        <v>-28.700000000000003</v>
      </c>
    </row>
    <row r="664" spans="1:2" x14ac:dyDescent="0.3">
      <c r="A664" s="12" t="s">
        <v>1730</v>
      </c>
      <c r="B664" s="35">
        <v>-29.310000000000009</v>
      </c>
    </row>
    <row r="665" spans="1:2" x14ac:dyDescent="0.3">
      <c r="A665" s="12" t="s">
        <v>938</v>
      </c>
      <c r="B665" s="35">
        <v>-30.059999999999913</v>
      </c>
    </row>
    <row r="666" spans="1:2" x14ac:dyDescent="0.3">
      <c r="A666" s="12" t="s">
        <v>738</v>
      </c>
      <c r="B666" s="35">
        <v>-37.869999999999976</v>
      </c>
    </row>
    <row r="667" spans="1:2" x14ac:dyDescent="0.3">
      <c r="A667" s="12" t="s">
        <v>1465</v>
      </c>
      <c r="B667" s="35">
        <v>-38.889999999999993</v>
      </c>
    </row>
    <row r="668" spans="1:2" x14ac:dyDescent="0.3">
      <c r="A668" s="12" t="s">
        <v>571</v>
      </c>
      <c r="B668" s="35">
        <v>-40.109999999999715</v>
      </c>
    </row>
    <row r="669" spans="1:2" x14ac:dyDescent="0.3">
      <c r="A669" s="12" t="s">
        <v>1787</v>
      </c>
      <c r="B669" s="35">
        <v>-41.94</v>
      </c>
    </row>
    <row r="670" spans="1:2" x14ac:dyDescent="0.3">
      <c r="A670" s="12" t="s">
        <v>2344</v>
      </c>
      <c r="B670" s="35">
        <v>-43.73</v>
      </c>
    </row>
    <row r="671" spans="1:2" x14ac:dyDescent="0.3">
      <c r="A671" s="12" t="s">
        <v>901</v>
      </c>
      <c r="B671" s="35">
        <v>-47.880000000000017</v>
      </c>
    </row>
    <row r="672" spans="1:2" x14ac:dyDescent="0.3">
      <c r="A672" s="12" t="s">
        <v>14</v>
      </c>
      <c r="B672" s="35">
        <v>-49.689999999999984</v>
      </c>
    </row>
    <row r="673" spans="1:2" x14ac:dyDescent="0.3">
      <c r="A673" s="12" t="s">
        <v>1397</v>
      </c>
      <c r="B673" s="35">
        <v>-52.33</v>
      </c>
    </row>
    <row r="674" spans="1:2" x14ac:dyDescent="0.3">
      <c r="A674" s="12" t="s">
        <v>2514</v>
      </c>
      <c r="B674" s="35">
        <v>-52.789999999999985</v>
      </c>
    </row>
    <row r="675" spans="1:2" x14ac:dyDescent="0.3">
      <c r="A675" s="12" t="s">
        <v>2666</v>
      </c>
      <c r="B675" s="35">
        <v>-54.860000000000014</v>
      </c>
    </row>
    <row r="676" spans="1:2" x14ac:dyDescent="0.3">
      <c r="A676" s="12" t="s">
        <v>1704</v>
      </c>
      <c r="B676" s="35">
        <v>-54.949999999999932</v>
      </c>
    </row>
    <row r="677" spans="1:2" x14ac:dyDescent="0.3">
      <c r="A677" s="12" t="s">
        <v>733</v>
      </c>
      <c r="B677" s="35">
        <v>-58.289999999999992</v>
      </c>
    </row>
    <row r="678" spans="1:2" x14ac:dyDescent="0.3">
      <c r="A678" s="12" t="s">
        <v>964</v>
      </c>
      <c r="B678" s="35">
        <v>-62.13</v>
      </c>
    </row>
    <row r="679" spans="1:2" x14ac:dyDescent="0.3">
      <c r="A679" s="12" t="s">
        <v>1079</v>
      </c>
      <c r="B679" s="35">
        <v>-63.759999999999962</v>
      </c>
    </row>
    <row r="680" spans="1:2" x14ac:dyDescent="0.3">
      <c r="A680" s="12" t="s">
        <v>854</v>
      </c>
      <c r="B680" s="35">
        <v>-64.169999999999973</v>
      </c>
    </row>
    <row r="681" spans="1:2" x14ac:dyDescent="0.3">
      <c r="A681" s="12" t="s">
        <v>2766</v>
      </c>
      <c r="B681" s="35">
        <v>-73.83</v>
      </c>
    </row>
    <row r="682" spans="1:2" x14ac:dyDescent="0.3">
      <c r="A682" s="12" t="s">
        <v>1840</v>
      </c>
      <c r="B682" s="35">
        <v>-75.570000000000007</v>
      </c>
    </row>
    <row r="683" spans="1:2" x14ac:dyDescent="0.3">
      <c r="A683" s="12" t="s">
        <v>1667</v>
      </c>
      <c r="B683" s="35">
        <v>-76.17999999999995</v>
      </c>
    </row>
    <row r="684" spans="1:2" x14ac:dyDescent="0.3">
      <c r="A684" s="12" t="s">
        <v>795</v>
      </c>
      <c r="B684" s="35">
        <v>-77.52000000000001</v>
      </c>
    </row>
    <row r="685" spans="1:2" x14ac:dyDescent="0.3">
      <c r="A685" s="12" t="s">
        <v>2010</v>
      </c>
      <c r="B685" s="35">
        <v>-80.289999999999992</v>
      </c>
    </row>
    <row r="686" spans="1:2" x14ac:dyDescent="0.3">
      <c r="A686" s="12" t="s">
        <v>2369</v>
      </c>
      <c r="B686" s="35">
        <v>-81.070000000000007</v>
      </c>
    </row>
    <row r="687" spans="1:2" x14ac:dyDescent="0.3">
      <c r="A687" s="12" t="s">
        <v>2056</v>
      </c>
      <c r="B687" s="35">
        <v>-82.01</v>
      </c>
    </row>
    <row r="688" spans="1:2" x14ac:dyDescent="0.3">
      <c r="A688" s="12" t="s">
        <v>91</v>
      </c>
      <c r="B688" s="35">
        <v>-86.87</v>
      </c>
    </row>
    <row r="689" spans="1:2" x14ac:dyDescent="0.3">
      <c r="A689" s="12" t="s">
        <v>411</v>
      </c>
      <c r="B689" s="35">
        <v>-93.629999999999939</v>
      </c>
    </row>
    <row r="690" spans="1:2" x14ac:dyDescent="0.3">
      <c r="A690" s="12" t="s">
        <v>679</v>
      </c>
      <c r="B690" s="35">
        <v>-94.140000000000015</v>
      </c>
    </row>
    <row r="691" spans="1:2" x14ac:dyDescent="0.3">
      <c r="A691" s="12" t="s">
        <v>2367</v>
      </c>
      <c r="B691" s="35">
        <v>-95.45</v>
      </c>
    </row>
    <row r="692" spans="1:2" x14ac:dyDescent="0.3">
      <c r="A692" s="12" t="s">
        <v>234</v>
      </c>
      <c r="B692" s="35">
        <v>-96.28</v>
      </c>
    </row>
    <row r="693" spans="1:2" x14ac:dyDescent="0.3">
      <c r="A693" s="12" t="s">
        <v>2148</v>
      </c>
      <c r="B693" s="35">
        <v>-96.96</v>
      </c>
    </row>
    <row r="694" spans="1:2" x14ac:dyDescent="0.3">
      <c r="A694" s="12" t="s">
        <v>1463</v>
      </c>
      <c r="B694" s="35">
        <v>-98.760000000000019</v>
      </c>
    </row>
    <row r="695" spans="1:2" x14ac:dyDescent="0.3">
      <c r="A695" s="12" t="s">
        <v>281</v>
      </c>
      <c r="B695" s="35">
        <v>-99.930000000000021</v>
      </c>
    </row>
    <row r="696" spans="1:2" x14ac:dyDescent="0.3">
      <c r="A696" s="12" t="s">
        <v>976</v>
      </c>
      <c r="B696" s="35">
        <v>-104.54000000000003</v>
      </c>
    </row>
    <row r="697" spans="1:2" x14ac:dyDescent="0.3">
      <c r="A697" s="12" t="s">
        <v>1746</v>
      </c>
      <c r="B697" s="35">
        <v>-107.37</v>
      </c>
    </row>
    <row r="698" spans="1:2" x14ac:dyDescent="0.3">
      <c r="A698" s="12" t="s">
        <v>690</v>
      </c>
      <c r="B698" s="35">
        <v>-113.31000000000012</v>
      </c>
    </row>
    <row r="699" spans="1:2" x14ac:dyDescent="0.3">
      <c r="A699" s="12" t="s">
        <v>1505</v>
      </c>
      <c r="B699" s="35">
        <v>-118.77000000000005</v>
      </c>
    </row>
    <row r="700" spans="1:2" x14ac:dyDescent="0.3">
      <c r="A700" s="12" t="s">
        <v>1050</v>
      </c>
      <c r="B700" s="35">
        <v>-119.00999999999999</v>
      </c>
    </row>
    <row r="701" spans="1:2" x14ac:dyDescent="0.3">
      <c r="A701" s="12" t="s">
        <v>812</v>
      </c>
      <c r="B701" s="35">
        <v>-126.42</v>
      </c>
    </row>
    <row r="702" spans="1:2" x14ac:dyDescent="0.3">
      <c r="A702" s="12" t="s">
        <v>2571</v>
      </c>
      <c r="B702" s="35">
        <v>-130.38999999999999</v>
      </c>
    </row>
    <row r="703" spans="1:2" x14ac:dyDescent="0.3">
      <c r="A703" s="12" t="s">
        <v>2174</v>
      </c>
      <c r="B703" s="35">
        <v>-133.82</v>
      </c>
    </row>
    <row r="704" spans="1:2" x14ac:dyDescent="0.3">
      <c r="A704" s="12" t="s">
        <v>842</v>
      </c>
      <c r="B704" s="35">
        <v>-134.44000000000003</v>
      </c>
    </row>
    <row r="705" spans="1:2" x14ac:dyDescent="0.3">
      <c r="A705" s="12" t="s">
        <v>1431</v>
      </c>
      <c r="B705" s="35">
        <v>-135.21999999999997</v>
      </c>
    </row>
    <row r="706" spans="1:2" x14ac:dyDescent="0.3">
      <c r="A706" s="12" t="s">
        <v>212</v>
      </c>
      <c r="B706" s="35">
        <v>-136.39999999999998</v>
      </c>
    </row>
    <row r="707" spans="1:2" x14ac:dyDescent="0.3">
      <c r="A707" s="12" t="s">
        <v>675</v>
      </c>
      <c r="B707" s="35">
        <v>-136.88999999999999</v>
      </c>
    </row>
    <row r="708" spans="1:2" x14ac:dyDescent="0.3">
      <c r="A708" s="12" t="s">
        <v>1790</v>
      </c>
      <c r="B708" s="35">
        <v>-151.15000000000006</v>
      </c>
    </row>
    <row r="709" spans="1:2" x14ac:dyDescent="0.3">
      <c r="A709" s="12" t="s">
        <v>1124</v>
      </c>
      <c r="B709" s="35">
        <v>-152.75</v>
      </c>
    </row>
    <row r="710" spans="1:2" x14ac:dyDescent="0.3">
      <c r="A710" s="12" t="s">
        <v>1595</v>
      </c>
      <c r="B710" s="35">
        <v>-155.52000000000001</v>
      </c>
    </row>
    <row r="711" spans="1:2" x14ac:dyDescent="0.3">
      <c r="A711" s="12" t="s">
        <v>1775</v>
      </c>
      <c r="B711" s="35">
        <v>-160.52999999999997</v>
      </c>
    </row>
    <row r="712" spans="1:2" x14ac:dyDescent="0.3">
      <c r="A712" s="12" t="s">
        <v>656</v>
      </c>
      <c r="B712" s="35">
        <v>-163.13</v>
      </c>
    </row>
    <row r="713" spans="1:2" x14ac:dyDescent="0.3">
      <c r="A713" s="12" t="s">
        <v>1692</v>
      </c>
      <c r="B713" s="35">
        <v>-164.40999999999997</v>
      </c>
    </row>
    <row r="714" spans="1:2" x14ac:dyDescent="0.3">
      <c r="A714" s="12" t="s">
        <v>253</v>
      </c>
      <c r="B714" s="35">
        <v>-175.56000000000003</v>
      </c>
    </row>
    <row r="715" spans="1:2" x14ac:dyDescent="0.3">
      <c r="A715" s="12" t="s">
        <v>2127</v>
      </c>
      <c r="B715" s="35">
        <v>-180.26</v>
      </c>
    </row>
    <row r="716" spans="1:2" x14ac:dyDescent="0.3">
      <c r="A716" s="12" t="s">
        <v>509</v>
      </c>
      <c r="B716" s="35">
        <v>-184.34</v>
      </c>
    </row>
    <row r="717" spans="1:2" x14ac:dyDescent="0.3">
      <c r="A717" s="12" t="s">
        <v>95</v>
      </c>
      <c r="B717" s="35">
        <v>-185.00000000000003</v>
      </c>
    </row>
    <row r="718" spans="1:2" x14ac:dyDescent="0.3">
      <c r="A718" s="12" t="s">
        <v>1945</v>
      </c>
      <c r="B718" s="35">
        <v>-196.13</v>
      </c>
    </row>
    <row r="719" spans="1:2" x14ac:dyDescent="0.3">
      <c r="A719" s="12" t="s">
        <v>561</v>
      </c>
      <c r="B719" s="35">
        <v>-197.27999999999997</v>
      </c>
    </row>
    <row r="720" spans="1:2" x14ac:dyDescent="0.3">
      <c r="A720" s="12" t="s">
        <v>2774</v>
      </c>
      <c r="B720" s="35">
        <v>-206.71</v>
      </c>
    </row>
    <row r="721" spans="1:2" x14ac:dyDescent="0.3">
      <c r="A721" s="12" t="s">
        <v>990</v>
      </c>
      <c r="B721" s="35">
        <v>-207.79</v>
      </c>
    </row>
    <row r="722" spans="1:2" x14ac:dyDescent="0.3">
      <c r="A722" s="12" t="s">
        <v>1700</v>
      </c>
      <c r="B722" s="35">
        <v>-210.95000000000002</v>
      </c>
    </row>
    <row r="723" spans="1:2" x14ac:dyDescent="0.3">
      <c r="A723" s="12" t="s">
        <v>1272</v>
      </c>
      <c r="B723" s="35">
        <v>-215.75</v>
      </c>
    </row>
    <row r="724" spans="1:2" x14ac:dyDescent="0.3">
      <c r="A724" s="12" t="s">
        <v>1422</v>
      </c>
      <c r="B724" s="35">
        <v>-218.8</v>
      </c>
    </row>
    <row r="725" spans="1:2" x14ac:dyDescent="0.3">
      <c r="A725" s="12" t="s">
        <v>1927</v>
      </c>
      <c r="B725" s="35">
        <v>-221.04999999999998</v>
      </c>
    </row>
    <row r="726" spans="1:2" x14ac:dyDescent="0.3">
      <c r="A726" s="12" t="s">
        <v>807</v>
      </c>
      <c r="B726" s="35">
        <v>-224.09</v>
      </c>
    </row>
    <row r="727" spans="1:2" x14ac:dyDescent="0.3">
      <c r="A727" s="12" t="s">
        <v>896</v>
      </c>
      <c r="B727" s="35">
        <v>-234.76000000000002</v>
      </c>
    </row>
    <row r="728" spans="1:2" x14ac:dyDescent="0.3">
      <c r="A728" s="12" t="s">
        <v>2620</v>
      </c>
      <c r="B728" s="35">
        <v>-237.29</v>
      </c>
    </row>
    <row r="729" spans="1:2" x14ac:dyDescent="0.3">
      <c r="A729" s="12" t="s">
        <v>1619</v>
      </c>
      <c r="B729" s="35">
        <v>-241.97999999999996</v>
      </c>
    </row>
    <row r="730" spans="1:2" x14ac:dyDescent="0.3">
      <c r="A730" s="12" t="s">
        <v>838</v>
      </c>
      <c r="B730" s="35">
        <v>-244.79000000000002</v>
      </c>
    </row>
    <row r="731" spans="1:2" x14ac:dyDescent="0.3">
      <c r="A731" s="12" t="s">
        <v>2132</v>
      </c>
      <c r="B731" s="35">
        <v>-246.40000000000003</v>
      </c>
    </row>
    <row r="732" spans="1:2" x14ac:dyDescent="0.3">
      <c r="A732" s="12" t="s">
        <v>1773</v>
      </c>
      <c r="B732" s="35">
        <v>-247.94</v>
      </c>
    </row>
    <row r="733" spans="1:2" x14ac:dyDescent="0.3">
      <c r="A733" s="12" t="s">
        <v>1407</v>
      </c>
      <c r="B733" s="35">
        <v>-252.55</v>
      </c>
    </row>
    <row r="734" spans="1:2" x14ac:dyDescent="0.3">
      <c r="A734" s="12" t="s">
        <v>46</v>
      </c>
      <c r="B734" s="35">
        <v>-262.81000000000006</v>
      </c>
    </row>
    <row r="735" spans="1:2" x14ac:dyDescent="0.3">
      <c r="A735" s="12" t="s">
        <v>2059</v>
      </c>
      <c r="B735" s="35">
        <v>-266.55999999999995</v>
      </c>
    </row>
    <row r="736" spans="1:2" x14ac:dyDescent="0.3">
      <c r="A736" s="12" t="s">
        <v>1192</v>
      </c>
      <c r="B736" s="35">
        <v>-266.89999999999998</v>
      </c>
    </row>
    <row r="737" spans="1:2" x14ac:dyDescent="0.3">
      <c r="A737" s="12" t="s">
        <v>241</v>
      </c>
      <c r="B737" s="35">
        <v>-268.54999999999995</v>
      </c>
    </row>
    <row r="738" spans="1:2" x14ac:dyDescent="0.3">
      <c r="A738" s="12" t="s">
        <v>1280</v>
      </c>
      <c r="B738" s="35">
        <v>-270.42999999999995</v>
      </c>
    </row>
    <row r="739" spans="1:2" x14ac:dyDescent="0.3">
      <c r="A739" s="12" t="s">
        <v>1319</v>
      </c>
      <c r="B739" s="35">
        <v>-286.73</v>
      </c>
    </row>
    <row r="740" spans="1:2" x14ac:dyDescent="0.3">
      <c r="A740" s="12" t="s">
        <v>1806</v>
      </c>
      <c r="B740" s="35">
        <v>-286.98</v>
      </c>
    </row>
    <row r="741" spans="1:2" x14ac:dyDescent="0.3">
      <c r="A741" s="12" t="s">
        <v>1417</v>
      </c>
      <c r="B741" s="35">
        <v>-291.37</v>
      </c>
    </row>
    <row r="742" spans="1:2" x14ac:dyDescent="0.3">
      <c r="A742" s="12" t="s">
        <v>1158</v>
      </c>
      <c r="B742" s="35">
        <v>-294.70000000000005</v>
      </c>
    </row>
    <row r="743" spans="1:2" x14ac:dyDescent="0.3">
      <c r="A743" s="12" t="s">
        <v>2509</v>
      </c>
      <c r="B743" s="35">
        <v>-295.74</v>
      </c>
    </row>
    <row r="744" spans="1:2" x14ac:dyDescent="0.3">
      <c r="A744" s="12" t="s">
        <v>1952</v>
      </c>
      <c r="B744" s="35">
        <v>-302.85999999999996</v>
      </c>
    </row>
    <row r="745" spans="1:2" x14ac:dyDescent="0.3">
      <c r="A745" s="12" t="s">
        <v>229</v>
      </c>
      <c r="B745" s="35">
        <v>-311.25000000000006</v>
      </c>
    </row>
    <row r="746" spans="1:2" x14ac:dyDescent="0.3">
      <c r="A746" s="12" t="s">
        <v>256</v>
      </c>
      <c r="B746" s="35">
        <v>-317.04000000000002</v>
      </c>
    </row>
    <row r="747" spans="1:2" x14ac:dyDescent="0.3">
      <c r="A747" s="12" t="s">
        <v>2748</v>
      </c>
      <c r="B747" s="35">
        <v>-317.37</v>
      </c>
    </row>
    <row r="748" spans="1:2" x14ac:dyDescent="0.3">
      <c r="A748" s="12" t="s">
        <v>2108</v>
      </c>
      <c r="B748" s="35">
        <v>-318.7600000000001</v>
      </c>
    </row>
    <row r="749" spans="1:2" x14ac:dyDescent="0.3">
      <c r="A749" s="12" t="s">
        <v>1462</v>
      </c>
      <c r="B749" s="35">
        <v>-319.06999999999994</v>
      </c>
    </row>
    <row r="750" spans="1:2" x14ac:dyDescent="0.3">
      <c r="A750" s="12" t="s">
        <v>617</v>
      </c>
      <c r="B750" s="35">
        <v>-327.93000000000006</v>
      </c>
    </row>
    <row r="751" spans="1:2" x14ac:dyDescent="0.3">
      <c r="A751" s="12" t="s">
        <v>180</v>
      </c>
      <c r="B751" s="35">
        <v>-338.44</v>
      </c>
    </row>
    <row r="752" spans="1:2" x14ac:dyDescent="0.3">
      <c r="A752" s="12" t="s">
        <v>1926</v>
      </c>
      <c r="B752" s="35">
        <v>-341.53000000000003</v>
      </c>
    </row>
    <row r="753" spans="1:2" x14ac:dyDescent="0.3">
      <c r="A753" s="12" t="s">
        <v>1565</v>
      </c>
      <c r="B753" s="35">
        <v>-359.02000000000004</v>
      </c>
    </row>
    <row r="754" spans="1:2" x14ac:dyDescent="0.3">
      <c r="A754" s="12" t="s">
        <v>427</v>
      </c>
      <c r="B754" s="35">
        <v>-362.87000000000006</v>
      </c>
    </row>
    <row r="755" spans="1:2" x14ac:dyDescent="0.3">
      <c r="A755" s="12" t="s">
        <v>587</v>
      </c>
      <c r="B755" s="35">
        <v>-371.71000000000009</v>
      </c>
    </row>
    <row r="756" spans="1:2" x14ac:dyDescent="0.3">
      <c r="A756" s="12" t="s">
        <v>1999</v>
      </c>
      <c r="B756" s="35">
        <v>-378.54</v>
      </c>
    </row>
    <row r="757" spans="1:2" x14ac:dyDescent="0.3">
      <c r="A757" s="12" t="s">
        <v>1261</v>
      </c>
      <c r="B757" s="35">
        <v>-382.8</v>
      </c>
    </row>
    <row r="758" spans="1:2" x14ac:dyDescent="0.3">
      <c r="A758" s="12" t="s">
        <v>1898</v>
      </c>
      <c r="B758" s="35">
        <v>-398.8</v>
      </c>
    </row>
    <row r="759" spans="1:2" x14ac:dyDescent="0.3">
      <c r="A759" s="12" t="s">
        <v>1470</v>
      </c>
      <c r="B759" s="35">
        <v>-403.31000000000006</v>
      </c>
    </row>
    <row r="760" spans="1:2" x14ac:dyDescent="0.3">
      <c r="A760" s="12" t="s">
        <v>1709</v>
      </c>
      <c r="B760" s="35">
        <v>-405.33999999999986</v>
      </c>
    </row>
    <row r="761" spans="1:2" x14ac:dyDescent="0.3">
      <c r="A761" s="12" t="s">
        <v>1222</v>
      </c>
      <c r="B761" s="35">
        <v>-445.69</v>
      </c>
    </row>
    <row r="762" spans="1:2" x14ac:dyDescent="0.3">
      <c r="A762" s="12" t="s">
        <v>789</v>
      </c>
      <c r="B762" s="35">
        <v>-461.74</v>
      </c>
    </row>
    <row r="763" spans="1:2" x14ac:dyDescent="0.3">
      <c r="A763" s="12" t="s">
        <v>224</v>
      </c>
      <c r="B763" s="35">
        <v>-470.77</v>
      </c>
    </row>
    <row r="764" spans="1:2" x14ac:dyDescent="0.3">
      <c r="A764" s="12" t="s">
        <v>523</v>
      </c>
      <c r="B764" s="35">
        <v>-520.3599999999999</v>
      </c>
    </row>
    <row r="765" spans="1:2" x14ac:dyDescent="0.3">
      <c r="A765" s="12" t="s">
        <v>949</v>
      </c>
      <c r="B765" s="35">
        <v>-576.82999999999993</v>
      </c>
    </row>
    <row r="766" spans="1:2" x14ac:dyDescent="0.3">
      <c r="A766" s="12" t="s">
        <v>465</v>
      </c>
      <c r="B766" s="35">
        <v>-603.98</v>
      </c>
    </row>
    <row r="767" spans="1:2" x14ac:dyDescent="0.3">
      <c r="A767" s="12" t="s">
        <v>630</v>
      </c>
      <c r="B767" s="35">
        <v>-614.29999999999973</v>
      </c>
    </row>
    <row r="768" spans="1:2" x14ac:dyDescent="0.3">
      <c r="A768" s="12" t="s">
        <v>1131</v>
      </c>
      <c r="B768" s="35">
        <v>-644.70999999999992</v>
      </c>
    </row>
    <row r="769" spans="1:2" x14ac:dyDescent="0.3">
      <c r="A769" s="12" t="s">
        <v>2194</v>
      </c>
      <c r="B769" s="35">
        <v>-671.19</v>
      </c>
    </row>
    <row r="770" spans="1:2" x14ac:dyDescent="0.3">
      <c r="A770" s="12" t="s">
        <v>1622</v>
      </c>
      <c r="B770" s="35">
        <v>-711.41</v>
      </c>
    </row>
    <row r="771" spans="1:2" x14ac:dyDescent="0.3">
      <c r="A771" s="12" t="s">
        <v>1483</v>
      </c>
      <c r="B771" s="35">
        <v>-714.05000000000007</v>
      </c>
    </row>
    <row r="772" spans="1:2" x14ac:dyDescent="0.3">
      <c r="A772" s="12" t="s">
        <v>2187</v>
      </c>
      <c r="B772" s="35">
        <v>-716.86000000000013</v>
      </c>
    </row>
    <row r="773" spans="1:2" x14ac:dyDescent="0.3">
      <c r="A773" s="12" t="s">
        <v>2513</v>
      </c>
      <c r="B773" s="35">
        <v>-785.16</v>
      </c>
    </row>
    <row r="774" spans="1:2" x14ac:dyDescent="0.3">
      <c r="A774" s="12" t="s">
        <v>455</v>
      </c>
      <c r="B774" s="35">
        <v>-798.70999999999992</v>
      </c>
    </row>
    <row r="775" spans="1:2" x14ac:dyDescent="0.3">
      <c r="A775" s="12" t="s">
        <v>1355</v>
      </c>
      <c r="B775" s="35">
        <v>-842.41999999999985</v>
      </c>
    </row>
    <row r="776" spans="1:2" x14ac:dyDescent="0.3">
      <c r="A776" s="12" t="s">
        <v>673</v>
      </c>
      <c r="B776" s="35">
        <v>-895.6600000000002</v>
      </c>
    </row>
    <row r="777" spans="1:2" x14ac:dyDescent="0.3">
      <c r="A777" s="12" t="s">
        <v>2103</v>
      </c>
      <c r="B777" s="35">
        <v>-925.12999999999965</v>
      </c>
    </row>
    <row r="778" spans="1:2" x14ac:dyDescent="0.3">
      <c r="A778" s="12" t="s">
        <v>757</v>
      </c>
      <c r="B778" s="35">
        <v>-1010.97</v>
      </c>
    </row>
    <row r="779" spans="1:2" x14ac:dyDescent="0.3">
      <c r="A779" s="12" t="s">
        <v>1245</v>
      </c>
      <c r="B779" s="35">
        <v>-1018.76</v>
      </c>
    </row>
    <row r="780" spans="1:2" x14ac:dyDescent="0.3">
      <c r="A780" s="12" t="s">
        <v>1501</v>
      </c>
      <c r="B780" s="35">
        <v>-1048.1299999999999</v>
      </c>
    </row>
    <row r="781" spans="1:2" x14ac:dyDescent="0.3">
      <c r="A781" s="12" t="s">
        <v>2462</v>
      </c>
      <c r="B781" s="35">
        <v>-1103.3800000000001</v>
      </c>
    </row>
    <row r="782" spans="1:2" x14ac:dyDescent="0.3">
      <c r="A782" s="12" t="s">
        <v>2138</v>
      </c>
      <c r="B782" s="35">
        <v>-1262.5799999999997</v>
      </c>
    </row>
    <row r="783" spans="1:2" x14ac:dyDescent="0.3">
      <c r="A783" s="12" t="s">
        <v>650</v>
      </c>
      <c r="B783" s="35">
        <v>-1320.75</v>
      </c>
    </row>
    <row r="784" spans="1:2" x14ac:dyDescent="0.3">
      <c r="A784" s="12" t="s">
        <v>2120</v>
      </c>
      <c r="B784" s="35">
        <v>-1421.78</v>
      </c>
    </row>
    <row r="785" spans="1:2" x14ac:dyDescent="0.3">
      <c r="A785" s="12" t="s">
        <v>930</v>
      </c>
      <c r="B785" s="35">
        <v>-1441.64</v>
      </c>
    </row>
    <row r="786" spans="1:2" x14ac:dyDescent="0.3">
      <c r="A786" s="12" t="s">
        <v>1521</v>
      </c>
      <c r="B786" s="35">
        <v>-1585.05</v>
      </c>
    </row>
    <row r="787" spans="1:2" x14ac:dyDescent="0.3">
      <c r="A787" s="12" t="s">
        <v>1265</v>
      </c>
      <c r="B787" s="35">
        <v>-1668.9699999999998</v>
      </c>
    </row>
    <row r="788" spans="1:2" x14ac:dyDescent="0.3">
      <c r="A788" s="12" t="s">
        <v>186</v>
      </c>
      <c r="B788" s="35">
        <v>-1747.9599999999998</v>
      </c>
    </row>
    <row r="789" spans="1:2" x14ac:dyDescent="0.3">
      <c r="A789" s="12" t="s">
        <v>323</v>
      </c>
      <c r="B789" s="35">
        <v>-1850.3100000000004</v>
      </c>
    </row>
    <row r="790" spans="1:2" x14ac:dyDescent="0.3">
      <c r="A790" s="12" t="s">
        <v>341</v>
      </c>
      <c r="B790" s="35">
        <v>-1981.75</v>
      </c>
    </row>
    <row r="791" spans="1:2" x14ac:dyDescent="0.3">
      <c r="A791" s="12" t="s">
        <v>619</v>
      </c>
      <c r="B791" s="35">
        <v>-2204.8100000000004</v>
      </c>
    </row>
    <row r="792" spans="1:2" x14ac:dyDescent="0.3">
      <c r="A792" s="12" t="s">
        <v>1380</v>
      </c>
      <c r="B792" s="35">
        <v>-2797.95</v>
      </c>
    </row>
    <row r="793" spans="1:2" x14ac:dyDescent="0.3">
      <c r="A793" s="12" t="s">
        <v>836</v>
      </c>
      <c r="B793" s="35">
        <v>-3333.9100000000008</v>
      </c>
    </row>
    <row r="794" spans="1:2" x14ac:dyDescent="0.3">
      <c r="A794" s="12" t="s">
        <v>1054</v>
      </c>
      <c r="B794" s="35">
        <v>-3583.9700000000003</v>
      </c>
    </row>
    <row r="795" spans="1:2" x14ac:dyDescent="0.3">
      <c r="A795" s="12" t="s">
        <v>801</v>
      </c>
      <c r="B795" s="35">
        <v>-4108.66</v>
      </c>
    </row>
    <row r="796" spans="1:2" x14ac:dyDescent="0.3">
      <c r="A796" s="12" t="s">
        <v>399</v>
      </c>
      <c r="B796" s="35">
        <v>-6647.37</v>
      </c>
    </row>
    <row r="797" spans="1:2" x14ac:dyDescent="0.3">
      <c r="A797" s="13" t="s">
        <v>2895</v>
      </c>
      <c r="B797" s="36">
        <v>278285.85000000015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E53"/>
  <sheetViews>
    <sheetView workbookViewId="0">
      <selection activeCell="G12" sqref="G12"/>
    </sheetView>
  </sheetViews>
  <sheetFormatPr defaultRowHeight="14.4" x14ac:dyDescent="0.3"/>
  <cols>
    <col min="1" max="1" width="17.33203125" bestFit="1" customWidth="1"/>
    <col min="2" max="2" width="14.44140625" bestFit="1" customWidth="1"/>
    <col min="5" max="5" width="12.88671875" bestFit="1" customWidth="1"/>
  </cols>
  <sheetData>
    <row r="3" spans="1:5" x14ac:dyDescent="0.3">
      <c r="A3" s="7" t="s">
        <v>2894</v>
      </c>
      <c r="B3" s="6" t="s">
        <v>2896</v>
      </c>
    </row>
    <row r="4" spans="1:5" x14ac:dyDescent="0.3">
      <c r="A4" s="11" t="s">
        <v>497</v>
      </c>
      <c r="B4" s="30">
        <v>15943.639999999998</v>
      </c>
      <c r="D4" t="s">
        <v>497</v>
      </c>
      <c r="E4" s="23">
        <f>GETPIVOTDATA("Sales",$A$3,"State","Alabama")</f>
        <v>15943.639999999998</v>
      </c>
    </row>
    <row r="5" spans="1:5" x14ac:dyDescent="0.3">
      <c r="A5" s="12" t="s">
        <v>96</v>
      </c>
      <c r="B5" s="31">
        <v>34730.020000000011</v>
      </c>
      <c r="D5" t="s">
        <v>96</v>
      </c>
      <c r="E5" s="23">
        <f>GETPIVOTDATA("Sales",$A$3,"State","Arizona")</f>
        <v>34730.020000000011</v>
      </c>
    </row>
    <row r="6" spans="1:5" x14ac:dyDescent="0.3">
      <c r="A6" s="12" t="s">
        <v>102</v>
      </c>
      <c r="B6" s="31">
        <v>11648.13</v>
      </c>
      <c r="D6" t="s">
        <v>102</v>
      </c>
      <c r="E6" s="23">
        <f>GETPIVOTDATA("Sales",$A$3,"State","Arkansas")</f>
        <v>11648.13</v>
      </c>
    </row>
    <row r="7" spans="1:5" x14ac:dyDescent="0.3">
      <c r="A7" s="12" t="s">
        <v>27</v>
      </c>
      <c r="B7" s="31">
        <v>450839.68000000104</v>
      </c>
      <c r="D7" t="s">
        <v>27</v>
      </c>
      <c r="E7" s="23">
        <f>GETPIVOTDATA("Sales",$A$3,"State","California")</f>
        <v>450839.68000000104</v>
      </c>
    </row>
    <row r="8" spans="1:5" x14ac:dyDescent="0.3">
      <c r="A8" s="12" t="s">
        <v>282</v>
      </c>
      <c r="B8" s="31">
        <v>32108.12</v>
      </c>
      <c r="D8" t="s">
        <v>282</v>
      </c>
      <c r="E8" s="23">
        <f>GETPIVOTDATA("Sales",$A$3,"State","Colorado")</f>
        <v>32108.12</v>
      </c>
    </row>
    <row r="9" spans="1:5" x14ac:dyDescent="0.3">
      <c r="A9" s="12" t="s">
        <v>625</v>
      </c>
      <c r="B9" s="31">
        <v>13146.359999999999</v>
      </c>
      <c r="D9" t="s">
        <v>625</v>
      </c>
      <c r="E9" s="23">
        <f>GETPIVOTDATA("Sales",$A$3,"State","Connecticut")</f>
        <v>13146.359999999999</v>
      </c>
    </row>
    <row r="10" spans="1:5" x14ac:dyDescent="0.3">
      <c r="A10" s="12" t="s">
        <v>59</v>
      </c>
      <c r="B10" s="31">
        <v>26690.069999999996</v>
      </c>
      <c r="D10" t="s">
        <v>59</v>
      </c>
      <c r="E10" s="23">
        <f>GETPIVOTDATA("Sales",$A$3,"State","Delaware")</f>
        <v>26690.069999999996</v>
      </c>
    </row>
    <row r="11" spans="1:5" x14ac:dyDescent="0.3">
      <c r="A11" s="12" t="s">
        <v>2111</v>
      </c>
      <c r="B11" s="31">
        <v>2865.0199999999995</v>
      </c>
      <c r="D11" t="s">
        <v>2111</v>
      </c>
      <c r="E11" s="23">
        <f>GETPIVOTDATA("Sales",$A$3,"State","District of Columbia")</f>
        <v>2865.0199999999995</v>
      </c>
    </row>
    <row r="12" spans="1:5" x14ac:dyDescent="0.3">
      <c r="A12" s="12" t="s">
        <v>124</v>
      </c>
      <c r="B12" s="31">
        <v>89307.73</v>
      </c>
      <c r="D12" t="s">
        <v>124</v>
      </c>
      <c r="E12" s="23">
        <f>GETPIVOTDATA("Sales",$A$3,"State","Florida")</f>
        <v>89307.73</v>
      </c>
    </row>
    <row r="13" spans="1:5" x14ac:dyDescent="0.3">
      <c r="A13" s="12" t="s">
        <v>30</v>
      </c>
      <c r="B13" s="31">
        <v>47948.840000000011</v>
      </c>
      <c r="D13" t="s">
        <v>30</v>
      </c>
      <c r="E13" s="23">
        <f>GETPIVOTDATA("Sales",$A$3,"State","Georgia")</f>
        <v>47948.840000000011</v>
      </c>
    </row>
    <row r="14" spans="1:5" x14ac:dyDescent="0.3">
      <c r="A14" s="12" t="s">
        <v>519</v>
      </c>
      <c r="B14" s="31">
        <v>4347.4900000000007</v>
      </c>
      <c r="D14" t="s">
        <v>519</v>
      </c>
      <c r="E14" s="23">
        <f>GETPIVOTDATA("Sales",$A$3,"State","Idaho")</f>
        <v>4347.4900000000007</v>
      </c>
    </row>
    <row r="15" spans="1:5" x14ac:dyDescent="0.3">
      <c r="A15" s="12" t="s">
        <v>15</v>
      </c>
      <c r="B15" s="31">
        <v>80128.160000000033</v>
      </c>
      <c r="D15" t="s">
        <v>15</v>
      </c>
      <c r="E15" s="23">
        <f>GETPIVOTDATA("Sales",$A$3,"State","Illinois")</f>
        <v>80128.160000000033</v>
      </c>
    </row>
    <row r="16" spans="1:5" x14ac:dyDescent="0.3">
      <c r="A16" s="12" t="s">
        <v>130</v>
      </c>
      <c r="B16" s="31">
        <v>53555.360000000015</v>
      </c>
      <c r="D16" t="s">
        <v>130</v>
      </c>
      <c r="E16" s="23">
        <f>GETPIVOTDATA("Sales",$A$3,"State","Indiana")</f>
        <v>53555.360000000015</v>
      </c>
    </row>
    <row r="17" spans="1:5" x14ac:dyDescent="0.3">
      <c r="A17" s="12" t="s">
        <v>403</v>
      </c>
      <c r="B17" s="31">
        <v>4372.7599999999984</v>
      </c>
      <c r="D17" t="s">
        <v>403</v>
      </c>
      <c r="E17" s="23">
        <f>GETPIVOTDATA("Sales",$A$3,"State","Iowa")</f>
        <v>4372.7599999999984</v>
      </c>
    </row>
    <row r="18" spans="1:5" x14ac:dyDescent="0.3">
      <c r="A18" s="12" t="s">
        <v>1315</v>
      </c>
      <c r="B18" s="31">
        <v>2762.31</v>
      </c>
      <c r="D18" t="s">
        <v>1315</v>
      </c>
      <c r="E18" s="23">
        <f>GETPIVOTDATA("Sales",$A$3,"State","Kansas")</f>
        <v>2762.31</v>
      </c>
    </row>
    <row r="19" spans="1:5" x14ac:dyDescent="0.3">
      <c r="A19" s="12" t="s">
        <v>33</v>
      </c>
      <c r="B19" s="31">
        <v>32485.749999999989</v>
      </c>
      <c r="D19" t="s">
        <v>33</v>
      </c>
      <c r="E19" s="23">
        <f>GETPIVOTDATA("Sales",$A$3,"State","Kentucky")</f>
        <v>32485.749999999989</v>
      </c>
    </row>
    <row r="20" spans="1:5" x14ac:dyDescent="0.3">
      <c r="A20" s="12" t="s">
        <v>62</v>
      </c>
      <c r="B20" s="31">
        <v>9188.0299999999988</v>
      </c>
      <c r="D20" t="s">
        <v>62</v>
      </c>
      <c r="E20" s="23">
        <f>GETPIVOTDATA("Sales",$A$3,"State","Louisiana")</f>
        <v>9188.0299999999988</v>
      </c>
    </row>
    <row r="21" spans="1:5" x14ac:dyDescent="0.3">
      <c r="A21" s="12" t="s">
        <v>1089</v>
      </c>
      <c r="B21" s="31">
        <v>1270.5300000000002</v>
      </c>
      <c r="D21" t="s">
        <v>1089</v>
      </c>
      <c r="E21" s="23">
        <f>GETPIVOTDATA("Sales",$A$3,"State","Maine")</f>
        <v>1270.5300000000002</v>
      </c>
    </row>
    <row r="22" spans="1:5" x14ac:dyDescent="0.3">
      <c r="A22" s="12" t="s">
        <v>540</v>
      </c>
      <c r="B22" s="31">
        <v>23631.52</v>
      </c>
      <c r="D22" t="s">
        <v>540</v>
      </c>
      <c r="E22" s="23">
        <f>GETPIVOTDATA("Sales",$A$3,"State","Maryland")</f>
        <v>23631.52</v>
      </c>
    </row>
    <row r="23" spans="1:5" x14ac:dyDescent="0.3">
      <c r="A23" s="12" t="s">
        <v>443</v>
      </c>
      <c r="B23" s="31">
        <v>28428.439999999995</v>
      </c>
      <c r="D23" t="s">
        <v>443</v>
      </c>
      <c r="E23" s="23">
        <f>GETPIVOTDATA("Sales",$A$3,"State","Massachusetts")</f>
        <v>28428.439999999995</v>
      </c>
    </row>
    <row r="24" spans="1:5" x14ac:dyDescent="0.3">
      <c r="A24" s="12" t="s">
        <v>111</v>
      </c>
      <c r="B24" s="31">
        <v>76000.610000000015</v>
      </c>
      <c r="D24" t="s">
        <v>111</v>
      </c>
      <c r="E24" s="23">
        <f>GETPIVOTDATA("Sales",$A$3,"State","Michigan")</f>
        <v>76000.610000000015</v>
      </c>
    </row>
    <row r="25" spans="1:5" x14ac:dyDescent="0.3">
      <c r="A25" s="12" t="s">
        <v>319</v>
      </c>
      <c r="B25" s="31">
        <v>29734.149999999994</v>
      </c>
      <c r="D25" t="s">
        <v>319</v>
      </c>
      <c r="E25" s="23">
        <f>GETPIVOTDATA("Sales",$A$3,"State","Minnesota")</f>
        <v>29734.149999999994</v>
      </c>
    </row>
    <row r="26" spans="1:5" x14ac:dyDescent="0.3">
      <c r="A26" s="12" t="s">
        <v>333</v>
      </c>
      <c r="B26" s="31">
        <v>10703.34</v>
      </c>
      <c r="D26" t="s">
        <v>333</v>
      </c>
      <c r="E26" s="23">
        <f>GETPIVOTDATA("Sales",$A$3,"State","Mississippi")</f>
        <v>10703.34</v>
      </c>
    </row>
    <row r="27" spans="1:5" x14ac:dyDescent="0.3">
      <c r="A27" s="12" t="s">
        <v>190</v>
      </c>
      <c r="B27" s="31">
        <v>22205.149999999998</v>
      </c>
      <c r="D27" t="s">
        <v>190</v>
      </c>
      <c r="E27" s="23">
        <f>GETPIVOTDATA("Sales",$A$3,"State","Missouri")</f>
        <v>22205.149999999998</v>
      </c>
    </row>
    <row r="28" spans="1:5" x14ac:dyDescent="0.3">
      <c r="A28" s="12" t="s">
        <v>524</v>
      </c>
      <c r="B28" s="31">
        <v>5589.35</v>
      </c>
      <c r="D28" t="s">
        <v>524</v>
      </c>
      <c r="E28" s="23">
        <f>GETPIVOTDATA("Sales",$A$3,"State","Montana")</f>
        <v>5589.35</v>
      </c>
    </row>
    <row r="29" spans="1:5" x14ac:dyDescent="0.3">
      <c r="A29" s="12" t="s">
        <v>1021</v>
      </c>
      <c r="B29" s="31">
        <v>7086.93</v>
      </c>
      <c r="D29" t="s">
        <v>1021</v>
      </c>
      <c r="E29" s="23">
        <f>GETPIVOTDATA("Sales",$A$3,"State","Nebraska")</f>
        <v>7086.93</v>
      </c>
    </row>
    <row r="30" spans="1:5" x14ac:dyDescent="0.3">
      <c r="A30" s="12" t="s">
        <v>127</v>
      </c>
      <c r="B30" s="31">
        <v>16729.100000000002</v>
      </c>
      <c r="D30" t="s">
        <v>127</v>
      </c>
      <c r="E30" s="23">
        <f>GETPIVOTDATA("Sales",$A$3,"State","Nevada")</f>
        <v>16729.100000000002</v>
      </c>
    </row>
    <row r="31" spans="1:5" x14ac:dyDescent="0.3">
      <c r="A31" s="12" t="s">
        <v>700</v>
      </c>
      <c r="B31" s="31">
        <v>7292.5199999999995</v>
      </c>
      <c r="D31" t="s">
        <v>700</v>
      </c>
      <c r="E31" s="23">
        <f>GETPIVOTDATA("Sales",$A$3,"State","New Hampshire")</f>
        <v>7292.5199999999995</v>
      </c>
    </row>
    <row r="32" spans="1:5" x14ac:dyDescent="0.3">
      <c r="A32" s="12" t="s">
        <v>181</v>
      </c>
      <c r="B32" s="31">
        <v>34172.320000000007</v>
      </c>
      <c r="D32" t="s">
        <v>181</v>
      </c>
      <c r="E32" s="23">
        <f>GETPIVOTDATA("Sales",$A$3,"State","New Jersey")</f>
        <v>34172.320000000007</v>
      </c>
    </row>
    <row r="33" spans="1:5" x14ac:dyDescent="0.3">
      <c r="A33" s="12" t="s">
        <v>407</v>
      </c>
      <c r="B33" s="31">
        <v>4188.54</v>
      </c>
      <c r="D33" t="s">
        <v>407</v>
      </c>
      <c r="E33" s="23">
        <f>GETPIVOTDATA("Sales",$A$3,"State","New Mexico")</f>
        <v>4188.54</v>
      </c>
    </row>
    <row r="34" spans="1:5" x14ac:dyDescent="0.3">
      <c r="A34" s="12" t="s">
        <v>152</v>
      </c>
      <c r="B34" s="31">
        <v>306993.20000000036</v>
      </c>
      <c r="D34" t="s">
        <v>152</v>
      </c>
      <c r="E34" s="23">
        <f>GETPIVOTDATA("Sales",$A$3,"State","New York")</f>
        <v>306993.20000000036</v>
      </c>
    </row>
    <row r="35" spans="1:5" x14ac:dyDescent="0.3">
      <c r="A35" s="12" t="s">
        <v>249</v>
      </c>
      <c r="B35" s="31">
        <v>55143.09</v>
      </c>
      <c r="D35" t="s">
        <v>249</v>
      </c>
      <c r="E35" s="23">
        <f>GETPIVOTDATA("Sales",$A$3,"State","North Carolina")</f>
        <v>55143.09</v>
      </c>
    </row>
    <row r="36" spans="1:5" x14ac:dyDescent="0.3">
      <c r="A36" s="12" t="s">
        <v>2826</v>
      </c>
      <c r="B36" s="31">
        <v>919.91</v>
      </c>
      <c r="D36" t="s">
        <v>2826</v>
      </c>
      <c r="E36" s="23">
        <f>GETPIVOTDATA("Sales",$A$3,"State","North Dakota")</f>
        <v>919.91</v>
      </c>
    </row>
    <row r="37" spans="1:5" x14ac:dyDescent="0.3">
      <c r="A37" s="12" t="s">
        <v>79</v>
      </c>
      <c r="B37" s="31">
        <v>75749.840000000084</v>
      </c>
      <c r="D37" t="s">
        <v>79</v>
      </c>
      <c r="E37" s="23">
        <f>GETPIVOTDATA("Sales",$A$3,"State","Ohio")</f>
        <v>75749.840000000084</v>
      </c>
    </row>
    <row r="38" spans="1:5" x14ac:dyDescent="0.3">
      <c r="A38" s="12" t="s">
        <v>863</v>
      </c>
      <c r="B38" s="31">
        <v>19683.389999999996</v>
      </c>
      <c r="D38" t="s">
        <v>863</v>
      </c>
      <c r="E38" s="23">
        <f>GETPIVOTDATA("Sales",$A$3,"State","Oklahoma")</f>
        <v>19683.389999999996</v>
      </c>
    </row>
    <row r="39" spans="1:5" x14ac:dyDescent="0.3">
      <c r="A39" s="12" t="s">
        <v>92</v>
      </c>
      <c r="B39" s="31">
        <v>17431.140000000007</v>
      </c>
      <c r="D39" t="s">
        <v>92</v>
      </c>
      <c r="E39" s="23">
        <f>GETPIVOTDATA("Sales",$A$3,"State","Oregon")</f>
        <v>17431.140000000007</v>
      </c>
    </row>
    <row r="40" spans="1:5" x14ac:dyDescent="0.3">
      <c r="A40" s="12" t="s">
        <v>23</v>
      </c>
      <c r="B40" s="31">
        <v>116121.01999999995</v>
      </c>
      <c r="D40" t="s">
        <v>23</v>
      </c>
      <c r="E40" s="23">
        <f>GETPIVOTDATA("Sales",$A$3,"State","Pennsylvania")</f>
        <v>116121.01999999995</v>
      </c>
    </row>
    <row r="41" spans="1:5" x14ac:dyDescent="0.3">
      <c r="A41" s="12" t="s">
        <v>1575</v>
      </c>
      <c r="B41" s="31">
        <v>22340.959999999999</v>
      </c>
      <c r="D41" t="s">
        <v>1575</v>
      </c>
      <c r="E41" s="23">
        <f>GETPIVOTDATA("Sales",$A$3,"State","Rhode Island")</f>
        <v>22340.959999999999</v>
      </c>
    </row>
    <row r="42" spans="1:5" x14ac:dyDescent="0.3">
      <c r="A42" s="12" t="s">
        <v>70</v>
      </c>
      <c r="B42" s="31">
        <v>8481.7099999999973</v>
      </c>
      <c r="D42" t="s">
        <v>70</v>
      </c>
      <c r="E42" s="23">
        <f>GETPIVOTDATA("Sales",$A$3,"State","South Carolina")</f>
        <v>8481.7099999999973</v>
      </c>
    </row>
    <row r="43" spans="1:5" x14ac:dyDescent="0.3">
      <c r="A43" s="12" t="s">
        <v>142</v>
      </c>
      <c r="B43" s="31">
        <v>1272.56</v>
      </c>
      <c r="D43" t="s">
        <v>142</v>
      </c>
      <c r="E43" s="23">
        <f>GETPIVOTDATA("Sales",$A$3,"State","South Dakota")</f>
        <v>1272.56</v>
      </c>
    </row>
    <row r="44" spans="1:5" x14ac:dyDescent="0.3">
      <c r="A44" s="12" t="s">
        <v>121</v>
      </c>
      <c r="B44" s="31">
        <v>29997.919999999991</v>
      </c>
      <c r="D44" t="s">
        <v>121</v>
      </c>
      <c r="E44" s="23">
        <f>GETPIVOTDATA("Sales",$A$3,"State","Tennessee")</f>
        <v>29997.919999999991</v>
      </c>
    </row>
    <row r="45" spans="1:5" x14ac:dyDescent="0.3">
      <c r="A45" s="12" t="s">
        <v>10</v>
      </c>
      <c r="B45" s="31">
        <v>167675.98000000004</v>
      </c>
      <c r="D45" t="s">
        <v>10</v>
      </c>
      <c r="E45" s="23">
        <f>GETPIVOTDATA("Sales",$A$3,"State","Texas")</f>
        <v>167675.98000000004</v>
      </c>
    </row>
    <row r="46" spans="1:5" x14ac:dyDescent="0.3">
      <c r="A46" s="12" t="s">
        <v>300</v>
      </c>
      <c r="B46" s="31">
        <v>11220.06</v>
      </c>
      <c r="D46" t="s">
        <v>300</v>
      </c>
      <c r="E46" s="23">
        <f>GETPIVOTDATA("Sales",$A$3,"State","Utah")</f>
        <v>11220.06</v>
      </c>
    </row>
    <row r="47" spans="1:5" x14ac:dyDescent="0.3">
      <c r="A47" s="12" t="s">
        <v>2412</v>
      </c>
      <c r="B47" s="31">
        <v>8929.3700000000008</v>
      </c>
      <c r="D47" t="s">
        <v>2412</v>
      </c>
      <c r="E47" s="23">
        <f>GETPIVOTDATA("Sales",$A$3,"State","Vermont")</f>
        <v>8929.3700000000008</v>
      </c>
    </row>
    <row r="48" spans="1:5" x14ac:dyDescent="0.3">
      <c r="A48" s="12" t="s">
        <v>55</v>
      </c>
      <c r="B48" s="31">
        <v>70430.72000000003</v>
      </c>
      <c r="D48" t="s">
        <v>55</v>
      </c>
      <c r="E48" s="23">
        <f>GETPIVOTDATA("Sales",$A$3,"State","Virginia")</f>
        <v>70430.72000000003</v>
      </c>
    </row>
    <row r="49" spans="1:5" x14ac:dyDescent="0.3">
      <c r="A49" s="12" t="s">
        <v>167</v>
      </c>
      <c r="B49" s="31">
        <v>137535.28999999998</v>
      </c>
      <c r="D49" t="s">
        <v>167</v>
      </c>
      <c r="E49" s="23">
        <f>GETPIVOTDATA("Sales",$A$3,"State","Washington")</f>
        <v>137535.28999999998</v>
      </c>
    </row>
    <row r="50" spans="1:5" x14ac:dyDescent="0.3">
      <c r="A50" s="12" t="s">
        <v>2838</v>
      </c>
      <c r="B50" s="31">
        <v>1209.8200000000002</v>
      </c>
      <c r="D50" t="s">
        <v>2838</v>
      </c>
      <c r="E50" s="23">
        <f>GETPIVOTDATA("Sales",$A$3,"State","West Virginia")</f>
        <v>1209.8200000000002</v>
      </c>
    </row>
    <row r="51" spans="1:5" x14ac:dyDescent="0.3">
      <c r="A51" s="12" t="s">
        <v>160</v>
      </c>
      <c r="B51" s="31">
        <v>32114.610000000015</v>
      </c>
      <c r="D51" t="s">
        <v>160</v>
      </c>
      <c r="E51" s="23">
        <f>GETPIVOTDATA("Sales",$A$3,"State","Wisconsin")</f>
        <v>32114.610000000015</v>
      </c>
    </row>
    <row r="52" spans="1:5" x14ac:dyDescent="0.3">
      <c r="A52" s="12" t="s">
        <v>2758</v>
      </c>
      <c r="B52" s="31">
        <v>1603.14</v>
      </c>
      <c r="D52" t="s">
        <v>2758</v>
      </c>
      <c r="E52" s="23">
        <f>GETPIVOTDATA("Sales",$A$3,"State","Wyoming")</f>
        <v>1603.14</v>
      </c>
    </row>
    <row r="53" spans="1:5" x14ac:dyDescent="0.3">
      <c r="A53" s="13" t="s">
        <v>2895</v>
      </c>
      <c r="B53" s="32">
        <v>2263953.7000000011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9:E2508"/>
  <sheetViews>
    <sheetView workbookViewId="0">
      <selection activeCell="E10" sqref="E10"/>
    </sheetView>
  </sheetViews>
  <sheetFormatPr defaultRowHeight="14.4" x14ac:dyDescent="0.3"/>
  <cols>
    <col min="1" max="1" width="16.21875" bestFit="1" customWidth="1"/>
    <col min="2" max="2" width="21.109375" bestFit="1" customWidth="1"/>
    <col min="4" max="4" width="16.21875" bestFit="1" customWidth="1"/>
    <col min="5" max="5" width="21.109375" bestFit="1" customWidth="1"/>
  </cols>
  <sheetData>
    <row r="9" spans="1:5" x14ac:dyDescent="0.3">
      <c r="A9" t="s">
        <v>2892</v>
      </c>
      <c r="B9" t="s">
        <v>1</v>
      </c>
      <c r="D9" s="7" t="s">
        <v>2894</v>
      </c>
      <c r="E9" s="6" t="s">
        <v>2899</v>
      </c>
    </row>
    <row r="10" spans="1:5" x14ac:dyDescent="0.3">
      <c r="A10" s="17">
        <v>2014</v>
      </c>
      <c r="B10" s="18" t="s">
        <v>9</v>
      </c>
      <c r="D10" s="8">
        <v>2014</v>
      </c>
      <c r="E10" s="6">
        <v>595</v>
      </c>
    </row>
    <row r="11" spans="1:5" x14ac:dyDescent="0.3">
      <c r="A11" s="2">
        <v>2014</v>
      </c>
      <c r="B11" t="s">
        <v>14</v>
      </c>
      <c r="D11" s="9">
        <v>2015</v>
      </c>
      <c r="E11" s="19">
        <v>573</v>
      </c>
    </row>
    <row r="12" spans="1:5" x14ac:dyDescent="0.3">
      <c r="A12" s="17">
        <v>2014</v>
      </c>
      <c r="B12" s="18" t="s">
        <v>22</v>
      </c>
      <c r="D12" s="9">
        <v>2016</v>
      </c>
      <c r="E12" s="19">
        <v>638</v>
      </c>
    </row>
    <row r="13" spans="1:5" x14ac:dyDescent="0.3">
      <c r="A13" s="2">
        <v>2014</v>
      </c>
      <c r="B13" t="s">
        <v>26</v>
      </c>
      <c r="D13" s="9">
        <v>2017</v>
      </c>
      <c r="E13" s="19">
        <v>693</v>
      </c>
    </row>
    <row r="14" spans="1:5" x14ac:dyDescent="0.3">
      <c r="A14" s="17">
        <v>2014</v>
      </c>
      <c r="B14" s="18" t="s">
        <v>29</v>
      </c>
      <c r="D14" s="10" t="s">
        <v>2895</v>
      </c>
      <c r="E14" s="20">
        <v>2499</v>
      </c>
    </row>
    <row r="15" spans="1:5" x14ac:dyDescent="0.3">
      <c r="A15" s="2">
        <v>2014</v>
      </c>
      <c r="B15" t="s">
        <v>32</v>
      </c>
    </row>
    <row r="16" spans="1:5" x14ac:dyDescent="0.3">
      <c r="A16" s="17">
        <v>2014</v>
      </c>
      <c r="B16" s="18" t="s">
        <v>46</v>
      </c>
    </row>
    <row r="17" spans="1:2" x14ac:dyDescent="0.3">
      <c r="A17" s="17">
        <v>2014</v>
      </c>
      <c r="B17" s="18" t="s">
        <v>50</v>
      </c>
    </row>
    <row r="18" spans="1:2" x14ac:dyDescent="0.3">
      <c r="A18" s="17">
        <v>2014</v>
      </c>
      <c r="B18" s="18" t="s">
        <v>54</v>
      </c>
    </row>
    <row r="19" spans="1:2" x14ac:dyDescent="0.3">
      <c r="A19" s="17">
        <v>2014</v>
      </c>
      <c r="B19" s="18" t="s">
        <v>58</v>
      </c>
    </row>
    <row r="20" spans="1:2" x14ac:dyDescent="0.3">
      <c r="A20" s="2">
        <v>2014</v>
      </c>
      <c r="B20" t="s">
        <v>61</v>
      </c>
    </row>
    <row r="21" spans="1:2" x14ac:dyDescent="0.3">
      <c r="A21" s="17">
        <v>2014</v>
      </c>
      <c r="B21" s="18" t="s">
        <v>69</v>
      </c>
    </row>
    <row r="22" spans="1:2" x14ac:dyDescent="0.3">
      <c r="A22" s="2">
        <v>2014</v>
      </c>
      <c r="B22" t="s">
        <v>72</v>
      </c>
    </row>
    <row r="23" spans="1:2" x14ac:dyDescent="0.3">
      <c r="A23" s="17">
        <v>2014</v>
      </c>
      <c r="B23" s="18" t="s">
        <v>78</v>
      </c>
    </row>
    <row r="24" spans="1:2" x14ac:dyDescent="0.3">
      <c r="A24" s="17">
        <v>2014</v>
      </c>
      <c r="B24" s="18" t="s">
        <v>82</v>
      </c>
    </row>
    <row r="25" spans="1:2" x14ac:dyDescent="0.3">
      <c r="A25" s="2">
        <v>2014</v>
      </c>
      <c r="B25" t="s">
        <v>84</v>
      </c>
    </row>
    <row r="26" spans="1:2" x14ac:dyDescent="0.3">
      <c r="A26" s="17">
        <v>2014</v>
      </c>
      <c r="B26" s="18" t="s">
        <v>86</v>
      </c>
    </row>
    <row r="27" spans="1:2" x14ac:dyDescent="0.3">
      <c r="A27" s="17">
        <v>2014</v>
      </c>
      <c r="B27" s="18" t="s">
        <v>91</v>
      </c>
    </row>
    <row r="28" spans="1:2" x14ac:dyDescent="0.3">
      <c r="A28" s="2">
        <v>2014</v>
      </c>
      <c r="B28" t="s">
        <v>95</v>
      </c>
    </row>
    <row r="29" spans="1:2" x14ac:dyDescent="0.3">
      <c r="A29" s="2">
        <v>2014</v>
      </c>
      <c r="B29" t="s">
        <v>101</v>
      </c>
    </row>
    <row r="30" spans="1:2" x14ac:dyDescent="0.3">
      <c r="A30" s="2">
        <v>2014</v>
      </c>
      <c r="B30" t="s">
        <v>108</v>
      </c>
    </row>
    <row r="31" spans="1:2" x14ac:dyDescent="0.3">
      <c r="A31" s="2">
        <v>2014</v>
      </c>
      <c r="B31" t="s">
        <v>110</v>
      </c>
    </row>
    <row r="32" spans="1:2" x14ac:dyDescent="0.3">
      <c r="A32" s="2">
        <v>2014</v>
      </c>
      <c r="B32" t="s">
        <v>120</v>
      </c>
    </row>
    <row r="33" spans="1:2" x14ac:dyDescent="0.3">
      <c r="A33" s="17">
        <v>2014</v>
      </c>
      <c r="B33" s="18" t="s">
        <v>123</v>
      </c>
    </row>
    <row r="34" spans="1:2" x14ac:dyDescent="0.3">
      <c r="A34" s="2">
        <v>2014</v>
      </c>
      <c r="B34" t="s">
        <v>126</v>
      </c>
    </row>
    <row r="35" spans="1:2" x14ac:dyDescent="0.3">
      <c r="A35" s="17">
        <v>2014</v>
      </c>
      <c r="B35" s="18" t="s">
        <v>129</v>
      </c>
    </row>
    <row r="36" spans="1:2" x14ac:dyDescent="0.3">
      <c r="A36" s="2">
        <v>2014</v>
      </c>
      <c r="B36" t="s">
        <v>133</v>
      </c>
    </row>
    <row r="37" spans="1:2" x14ac:dyDescent="0.3">
      <c r="A37" s="17">
        <v>2014</v>
      </c>
      <c r="B37" s="18" t="s">
        <v>141</v>
      </c>
    </row>
    <row r="38" spans="1:2" x14ac:dyDescent="0.3">
      <c r="A38" s="17">
        <v>2014</v>
      </c>
      <c r="B38" s="18" t="s">
        <v>145</v>
      </c>
    </row>
    <row r="39" spans="1:2" x14ac:dyDescent="0.3">
      <c r="A39" s="2">
        <v>2014</v>
      </c>
      <c r="B39" t="s">
        <v>151</v>
      </c>
    </row>
    <row r="40" spans="1:2" x14ac:dyDescent="0.3">
      <c r="A40" s="17">
        <v>2014</v>
      </c>
      <c r="B40" s="18" t="s">
        <v>154</v>
      </c>
    </row>
    <row r="41" spans="1:2" x14ac:dyDescent="0.3">
      <c r="A41" s="17">
        <v>2014</v>
      </c>
      <c r="B41" s="18" t="s">
        <v>157</v>
      </c>
    </row>
    <row r="42" spans="1:2" x14ac:dyDescent="0.3">
      <c r="A42" s="2">
        <v>2014</v>
      </c>
      <c r="B42" t="s">
        <v>159</v>
      </c>
    </row>
    <row r="43" spans="1:2" x14ac:dyDescent="0.3">
      <c r="A43" s="17">
        <v>2014</v>
      </c>
      <c r="B43" s="18" t="s">
        <v>162</v>
      </c>
    </row>
    <row r="44" spans="1:2" x14ac:dyDescent="0.3">
      <c r="A44" s="2">
        <v>2014</v>
      </c>
      <c r="B44" t="s">
        <v>164</v>
      </c>
    </row>
    <row r="45" spans="1:2" x14ac:dyDescent="0.3">
      <c r="A45" s="2">
        <v>2014</v>
      </c>
      <c r="B45" t="s">
        <v>170</v>
      </c>
    </row>
    <row r="46" spans="1:2" x14ac:dyDescent="0.3">
      <c r="A46" s="2">
        <v>2014</v>
      </c>
      <c r="B46" t="s">
        <v>173</v>
      </c>
    </row>
    <row r="47" spans="1:2" x14ac:dyDescent="0.3">
      <c r="A47" s="17">
        <v>2014</v>
      </c>
      <c r="B47" s="18" t="s">
        <v>174</v>
      </c>
    </row>
    <row r="48" spans="1:2" x14ac:dyDescent="0.3">
      <c r="A48" s="17">
        <v>2014</v>
      </c>
      <c r="B48" s="18" t="s">
        <v>180</v>
      </c>
    </row>
    <row r="49" spans="1:2" x14ac:dyDescent="0.3">
      <c r="A49" s="17">
        <v>2014</v>
      </c>
      <c r="B49" s="18" t="s">
        <v>184</v>
      </c>
    </row>
    <row r="50" spans="1:2" x14ac:dyDescent="0.3">
      <c r="A50" s="2">
        <v>2014</v>
      </c>
      <c r="B50" t="s">
        <v>186</v>
      </c>
    </row>
    <row r="51" spans="1:2" x14ac:dyDescent="0.3">
      <c r="A51" s="17">
        <v>2014</v>
      </c>
      <c r="B51" s="18" t="s">
        <v>189</v>
      </c>
    </row>
    <row r="52" spans="1:2" x14ac:dyDescent="0.3">
      <c r="A52" s="17">
        <v>2014</v>
      </c>
      <c r="B52" s="18" t="s">
        <v>197</v>
      </c>
    </row>
    <row r="53" spans="1:2" x14ac:dyDescent="0.3">
      <c r="A53" s="2">
        <v>2014</v>
      </c>
      <c r="B53" t="s">
        <v>199</v>
      </c>
    </row>
    <row r="54" spans="1:2" x14ac:dyDescent="0.3">
      <c r="A54" s="17">
        <v>2014</v>
      </c>
      <c r="B54" s="18" t="s">
        <v>201</v>
      </c>
    </row>
    <row r="55" spans="1:2" x14ac:dyDescent="0.3">
      <c r="A55" s="2">
        <v>2014</v>
      </c>
      <c r="B55" t="s">
        <v>206</v>
      </c>
    </row>
    <row r="56" spans="1:2" x14ac:dyDescent="0.3">
      <c r="A56" s="17">
        <v>2014</v>
      </c>
      <c r="B56" s="18" t="s">
        <v>208</v>
      </c>
    </row>
    <row r="57" spans="1:2" x14ac:dyDescent="0.3">
      <c r="A57" s="2">
        <v>2014</v>
      </c>
      <c r="B57" t="s">
        <v>212</v>
      </c>
    </row>
    <row r="58" spans="1:2" x14ac:dyDescent="0.3">
      <c r="A58" s="17">
        <v>2014</v>
      </c>
      <c r="B58" s="18" t="s">
        <v>214</v>
      </c>
    </row>
    <row r="59" spans="1:2" x14ac:dyDescent="0.3">
      <c r="A59" s="2">
        <v>2014</v>
      </c>
      <c r="B59" t="s">
        <v>216</v>
      </c>
    </row>
    <row r="60" spans="1:2" x14ac:dyDescent="0.3">
      <c r="A60" s="2">
        <v>2014</v>
      </c>
      <c r="B60" t="s">
        <v>219</v>
      </c>
    </row>
    <row r="61" spans="1:2" x14ac:dyDescent="0.3">
      <c r="A61" s="17">
        <v>2014</v>
      </c>
      <c r="B61" s="18" t="s">
        <v>221</v>
      </c>
    </row>
    <row r="62" spans="1:2" x14ac:dyDescent="0.3">
      <c r="A62" s="2">
        <v>2014</v>
      </c>
      <c r="B62" t="s">
        <v>222</v>
      </c>
    </row>
    <row r="63" spans="1:2" x14ac:dyDescent="0.3">
      <c r="A63" s="17">
        <v>2014</v>
      </c>
      <c r="B63" s="18" t="s">
        <v>224</v>
      </c>
    </row>
    <row r="64" spans="1:2" x14ac:dyDescent="0.3">
      <c r="A64" s="17">
        <v>2014</v>
      </c>
      <c r="B64" s="18" t="s">
        <v>227</v>
      </c>
    </row>
    <row r="65" spans="1:2" x14ac:dyDescent="0.3">
      <c r="A65" s="17">
        <v>2014</v>
      </c>
      <c r="B65" s="18" t="s">
        <v>229</v>
      </c>
    </row>
    <row r="66" spans="1:2" x14ac:dyDescent="0.3">
      <c r="A66" s="2">
        <v>2014</v>
      </c>
      <c r="B66" t="s">
        <v>231</v>
      </c>
    </row>
    <row r="67" spans="1:2" x14ac:dyDescent="0.3">
      <c r="A67" s="17">
        <v>2014</v>
      </c>
      <c r="B67" s="18" t="s">
        <v>232</v>
      </c>
    </row>
    <row r="68" spans="1:2" x14ac:dyDescent="0.3">
      <c r="A68" s="2">
        <v>2014</v>
      </c>
      <c r="B68" t="s">
        <v>234</v>
      </c>
    </row>
    <row r="69" spans="1:2" x14ac:dyDescent="0.3">
      <c r="A69" s="2">
        <v>2014</v>
      </c>
      <c r="B69" t="s">
        <v>237</v>
      </c>
    </row>
    <row r="70" spans="1:2" x14ac:dyDescent="0.3">
      <c r="A70" s="2">
        <v>2014</v>
      </c>
      <c r="B70" t="s">
        <v>241</v>
      </c>
    </row>
    <row r="71" spans="1:2" x14ac:dyDescent="0.3">
      <c r="A71" s="2">
        <v>2014</v>
      </c>
      <c r="B71" t="s">
        <v>243</v>
      </c>
    </row>
    <row r="72" spans="1:2" x14ac:dyDescent="0.3">
      <c r="A72" s="2">
        <v>2014</v>
      </c>
      <c r="B72" t="s">
        <v>245</v>
      </c>
    </row>
    <row r="73" spans="1:2" x14ac:dyDescent="0.3">
      <c r="A73" s="2">
        <v>2014</v>
      </c>
      <c r="B73" t="s">
        <v>248</v>
      </c>
    </row>
    <row r="74" spans="1:2" x14ac:dyDescent="0.3">
      <c r="A74" s="17">
        <v>2014</v>
      </c>
      <c r="B74" s="18" t="s">
        <v>250</v>
      </c>
    </row>
    <row r="75" spans="1:2" x14ac:dyDescent="0.3">
      <c r="A75" s="2">
        <v>2014</v>
      </c>
      <c r="B75" t="s">
        <v>253</v>
      </c>
    </row>
    <row r="76" spans="1:2" x14ac:dyDescent="0.3">
      <c r="A76" s="17">
        <v>2014</v>
      </c>
      <c r="B76" s="18" t="s">
        <v>256</v>
      </c>
    </row>
    <row r="77" spans="1:2" x14ac:dyDescent="0.3">
      <c r="A77" s="2">
        <v>2014</v>
      </c>
      <c r="B77" t="s">
        <v>258</v>
      </c>
    </row>
    <row r="78" spans="1:2" x14ac:dyDescent="0.3">
      <c r="A78" s="17">
        <v>2014</v>
      </c>
      <c r="B78" s="18" t="s">
        <v>260</v>
      </c>
    </row>
    <row r="79" spans="1:2" x14ac:dyDescent="0.3">
      <c r="A79" s="17">
        <v>2014</v>
      </c>
      <c r="B79" s="18" t="s">
        <v>263</v>
      </c>
    </row>
    <row r="80" spans="1:2" x14ac:dyDescent="0.3">
      <c r="A80" s="17">
        <v>2014</v>
      </c>
      <c r="B80" s="18" t="s">
        <v>272</v>
      </c>
    </row>
    <row r="81" spans="1:2" x14ac:dyDescent="0.3">
      <c r="A81" s="2">
        <v>2014</v>
      </c>
      <c r="B81" t="s">
        <v>274</v>
      </c>
    </row>
    <row r="82" spans="1:2" x14ac:dyDescent="0.3">
      <c r="A82" s="2">
        <v>2014</v>
      </c>
      <c r="B82" t="s">
        <v>279</v>
      </c>
    </row>
    <row r="83" spans="1:2" x14ac:dyDescent="0.3">
      <c r="A83" s="17">
        <v>2014</v>
      </c>
      <c r="B83" s="18" t="s">
        <v>281</v>
      </c>
    </row>
    <row r="84" spans="1:2" x14ac:dyDescent="0.3">
      <c r="A84" s="17">
        <v>2014</v>
      </c>
      <c r="B84" s="18" t="s">
        <v>284</v>
      </c>
    </row>
    <row r="85" spans="1:2" x14ac:dyDescent="0.3">
      <c r="A85" s="17">
        <v>2014</v>
      </c>
      <c r="B85" s="18" t="s">
        <v>287</v>
      </c>
    </row>
    <row r="86" spans="1:2" x14ac:dyDescent="0.3">
      <c r="A86" s="2">
        <v>2014</v>
      </c>
      <c r="B86" t="s">
        <v>289</v>
      </c>
    </row>
    <row r="87" spans="1:2" x14ac:dyDescent="0.3">
      <c r="A87" s="2">
        <v>2014</v>
      </c>
      <c r="B87" t="s">
        <v>293</v>
      </c>
    </row>
    <row r="88" spans="1:2" x14ac:dyDescent="0.3">
      <c r="A88" s="17">
        <v>2014</v>
      </c>
      <c r="B88" s="18" t="s">
        <v>295</v>
      </c>
    </row>
    <row r="89" spans="1:2" x14ac:dyDescent="0.3">
      <c r="A89" s="17">
        <v>2014</v>
      </c>
      <c r="B89" s="18" t="s">
        <v>297</v>
      </c>
    </row>
    <row r="90" spans="1:2" x14ac:dyDescent="0.3">
      <c r="A90" s="2">
        <v>2014</v>
      </c>
      <c r="B90" t="s">
        <v>299</v>
      </c>
    </row>
    <row r="91" spans="1:2" x14ac:dyDescent="0.3">
      <c r="A91" s="17">
        <v>2014</v>
      </c>
      <c r="B91" s="18" t="s">
        <v>305</v>
      </c>
    </row>
    <row r="92" spans="1:2" x14ac:dyDescent="0.3">
      <c r="A92" s="17">
        <v>2014</v>
      </c>
      <c r="B92" s="18" t="s">
        <v>309</v>
      </c>
    </row>
    <row r="93" spans="1:2" x14ac:dyDescent="0.3">
      <c r="A93" s="2">
        <v>2014</v>
      </c>
      <c r="B93" t="s">
        <v>311</v>
      </c>
    </row>
    <row r="94" spans="1:2" x14ac:dyDescent="0.3">
      <c r="A94" s="2">
        <v>2014</v>
      </c>
      <c r="B94" t="s">
        <v>318</v>
      </c>
    </row>
    <row r="95" spans="1:2" x14ac:dyDescent="0.3">
      <c r="A95" s="17">
        <v>2014</v>
      </c>
      <c r="B95" s="18" t="s">
        <v>323</v>
      </c>
    </row>
    <row r="96" spans="1:2" x14ac:dyDescent="0.3">
      <c r="A96" s="2">
        <v>2014</v>
      </c>
      <c r="B96" t="s">
        <v>329</v>
      </c>
    </row>
    <row r="97" spans="1:2" x14ac:dyDescent="0.3">
      <c r="A97" s="2">
        <v>2014</v>
      </c>
      <c r="B97" t="s">
        <v>339</v>
      </c>
    </row>
    <row r="98" spans="1:2" x14ac:dyDescent="0.3">
      <c r="A98" s="17">
        <v>2014</v>
      </c>
      <c r="B98" s="18" t="s">
        <v>341</v>
      </c>
    </row>
    <row r="99" spans="1:2" x14ac:dyDescent="0.3">
      <c r="A99" s="2">
        <v>2014</v>
      </c>
      <c r="B99" t="s">
        <v>347</v>
      </c>
    </row>
    <row r="100" spans="1:2" x14ac:dyDescent="0.3">
      <c r="A100" s="17">
        <v>2014</v>
      </c>
      <c r="B100" s="18" t="s">
        <v>349</v>
      </c>
    </row>
    <row r="101" spans="1:2" x14ac:dyDescent="0.3">
      <c r="A101" s="2">
        <v>2014</v>
      </c>
      <c r="B101" t="s">
        <v>353</v>
      </c>
    </row>
    <row r="102" spans="1:2" x14ac:dyDescent="0.3">
      <c r="A102" s="17">
        <v>2014</v>
      </c>
      <c r="B102" s="18" t="s">
        <v>359</v>
      </c>
    </row>
    <row r="103" spans="1:2" x14ac:dyDescent="0.3">
      <c r="A103" s="17">
        <v>2014</v>
      </c>
      <c r="B103" s="18" t="s">
        <v>362</v>
      </c>
    </row>
    <row r="104" spans="1:2" x14ac:dyDescent="0.3">
      <c r="A104" s="2">
        <v>2014</v>
      </c>
      <c r="B104" t="s">
        <v>364</v>
      </c>
    </row>
    <row r="105" spans="1:2" x14ac:dyDescent="0.3">
      <c r="A105" s="17">
        <v>2014</v>
      </c>
      <c r="B105" s="18" t="s">
        <v>370</v>
      </c>
    </row>
    <row r="106" spans="1:2" x14ac:dyDescent="0.3">
      <c r="A106" s="2">
        <v>2014</v>
      </c>
      <c r="B106" t="s">
        <v>373</v>
      </c>
    </row>
    <row r="107" spans="1:2" x14ac:dyDescent="0.3">
      <c r="A107" s="2">
        <v>2014</v>
      </c>
      <c r="B107" t="s">
        <v>376</v>
      </c>
    </row>
    <row r="108" spans="1:2" x14ac:dyDescent="0.3">
      <c r="A108" s="2">
        <v>2014</v>
      </c>
      <c r="B108" t="s">
        <v>379</v>
      </c>
    </row>
    <row r="109" spans="1:2" x14ac:dyDescent="0.3">
      <c r="A109" s="17">
        <v>2014</v>
      </c>
      <c r="B109" s="18" t="s">
        <v>380</v>
      </c>
    </row>
    <row r="110" spans="1:2" x14ac:dyDescent="0.3">
      <c r="A110" s="17">
        <v>2014</v>
      </c>
      <c r="B110" s="18" t="s">
        <v>383</v>
      </c>
    </row>
    <row r="111" spans="1:2" x14ac:dyDescent="0.3">
      <c r="A111" s="2">
        <v>2014</v>
      </c>
      <c r="B111" t="s">
        <v>385</v>
      </c>
    </row>
    <row r="112" spans="1:2" x14ac:dyDescent="0.3">
      <c r="A112" s="17">
        <v>2014</v>
      </c>
      <c r="B112" s="18" t="s">
        <v>387</v>
      </c>
    </row>
    <row r="113" spans="1:2" x14ac:dyDescent="0.3">
      <c r="A113" s="17">
        <v>2014</v>
      </c>
      <c r="B113" s="18" t="s">
        <v>390</v>
      </c>
    </row>
    <row r="114" spans="1:2" x14ac:dyDescent="0.3">
      <c r="A114" s="17">
        <v>2014</v>
      </c>
      <c r="B114" s="18" t="s">
        <v>394</v>
      </c>
    </row>
    <row r="115" spans="1:2" x14ac:dyDescent="0.3">
      <c r="A115" s="2">
        <v>2014</v>
      </c>
      <c r="B115" t="s">
        <v>396</v>
      </c>
    </row>
    <row r="116" spans="1:2" x14ac:dyDescent="0.3">
      <c r="A116" s="17">
        <v>2014</v>
      </c>
      <c r="B116" s="18" t="s">
        <v>399</v>
      </c>
    </row>
    <row r="117" spans="1:2" x14ac:dyDescent="0.3">
      <c r="A117" s="2">
        <v>2014</v>
      </c>
      <c r="B117" t="s">
        <v>402</v>
      </c>
    </row>
    <row r="118" spans="1:2" x14ac:dyDescent="0.3">
      <c r="A118" s="2">
        <v>2014</v>
      </c>
      <c r="B118" t="s">
        <v>406</v>
      </c>
    </row>
    <row r="119" spans="1:2" x14ac:dyDescent="0.3">
      <c r="A119" s="17">
        <v>2014</v>
      </c>
      <c r="B119" s="18" t="s">
        <v>409</v>
      </c>
    </row>
    <row r="120" spans="1:2" x14ac:dyDescent="0.3">
      <c r="A120" s="2">
        <v>2014</v>
      </c>
      <c r="B120" t="s">
        <v>411</v>
      </c>
    </row>
    <row r="121" spans="1:2" x14ac:dyDescent="0.3">
      <c r="A121" s="17">
        <v>2014</v>
      </c>
      <c r="B121" s="18" t="s">
        <v>413</v>
      </c>
    </row>
    <row r="122" spans="1:2" x14ac:dyDescent="0.3">
      <c r="A122" s="2">
        <v>2014</v>
      </c>
      <c r="B122" t="s">
        <v>415</v>
      </c>
    </row>
    <row r="123" spans="1:2" x14ac:dyDescent="0.3">
      <c r="A123" s="2">
        <v>2014</v>
      </c>
      <c r="B123" t="s">
        <v>418</v>
      </c>
    </row>
    <row r="124" spans="1:2" x14ac:dyDescent="0.3">
      <c r="A124" s="2">
        <v>2014</v>
      </c>
      <c r="B124" t="s">
        <v>421</v>
      </c>
    </row>
    <row r="125" spans="1:2" x14ac:dyDescent="0.3">
      <c r="A125" s="17">
        <v>2014</v>
      </c>
      <c r="B125" s="18" t="s">
        <v>425</v>
      </c>
    </row>
    <row r="126" spans="1:2" x14ac:dyDescent="0.3">
      <c r="A126" s="2">
        <v>2014</v>
      </c>
      <c r="B126" t="s">
        <v>427</v>
      </c>
    </row>
    <row r="127" spans="1:2" x14ac:dyDescent="0.3">
      <c r="A127" s="2">
        <v>2014</v>
      </c>
      <c r="B127" t="s">
        <v>430</v>
      </c>
    </row>
    <row r="128" spans="1:2" x14ac:dyDescent="0.3">
      <c r="A128" s="17">
        <v>2014</v>
      </c>
      <c r="B128" s="18" t="s">
        <v>432</v>
      </c>
    </row>
    <row r="129" spans="1:2" x14ac:dyDescent="0.3">
      <c r="A129" s="17">
        <v>2014</v>
      </c>
      <c r="B129" s="18" t="s">
        <v>436</v>
      </c>
    </row>
    <row r="130" spans="1:2" x14ac:dyDescent="0.3">
      <c r="A130" s="2">
        <v>2014</v>
      </c>
      <c r="B130" t="s">
        <v>438</v>
      </c>
    </row>
    <row r="131" spans="1:2" x14ac:dyDescent="0.3">
      <c r="A131" s="17">
        <v>2014</v>
      </c>
      <c r="B131" s="18" t="s">
        <v>442</v>
      </c>
    </row>
    <row r="132" spans="1:2" x14ac:dyDescent="0.3">
      <c r="A132" s="17">
        <v>2014</v>
      </c>
      <c r="B132" s="18" t="s">
        <v>446</v>
      </c>
    </row>
    <row r="133" spans="1:2" x14ac:dyDescent="0.3">
      <c r="A133" s="2">
        <v>2014</v>
      </c>
      <c r="B133" t="s">
        <v>452</v>
      </c>
    </row>
    <row r="134" spans="1:2" x14ac:dyDescent="0.3">
      <c r="A134" s="17">
        <v>2014</v>
      </c>
      <c r="B134" s="18" t="s">
        <v>454</v>
      </c>
    </row>
    <row r="135" spans="1:2" x14ac:dyDescent="0.3">
      <c r="A135" s="2">
        <v>2014</v>
      </c>
      <c r="B135" t="s">
        <v>455</v>
      </c>
    </row>
    <row r="136" spans="1:2" x14ac:dyDescent="0.3">
      <c r="A136" s="17">
        <v>2014</v>
      </c>
      <c r="B136" s="18" t="s">
        <v>459</v>
      </c>
    </row>
    <row r="137" spans="1:2" x14ac:dyDescent="0.3">
      <c r="A137" s="2">
        <v>2014</v>
      </c>
      <c r="B137" t="s">
        <v>461</v>
      </c>
    </row>
    <row r="138" spans="1:2" x14ac:dyDescent="0.3">
      <c r="A138" s="2">
        <v>2014</v>
      </c>
      <c r="B138" t="s">
        <v>465</v>
      </c>
    </row>
    <row r="139" spans="1:2" x14ac:dyDescent="0.3">
      <c r="A139" s="17">
        <v>2014</v>
      </c>
      <c r="B139" s="18" t="s">
        <v>467</v>
      </c>
    </row>
    <row r="140" spans="1:2" x14ac:dyDescent="0.3">
      <c r="A140" s="2">
        <v>2014</v>
      </c>
      <c r="B140" t="s">
        <v>471</v>
      </c>
    </row>
    <row r="141" spans="1:2" x14ac:dyDescent="0.3">
      <c r="A141" s="2">
        <v>2014</v>
      </c>
      <c r="B141" t="s">
        <v>474</v>
      </c>
    </row>
    <row r="142" spans="1:2" x14ac:dyDescent="0.3">
      <c r="A142" s="2">
        <v>2014</v>
      </c>
      <c r="B142" t="s">
        <v>477</v>
      </c>
    </row>
    <row r="143" spans="1:2" x14ac:dyDescent="0.3">
      <c r="A143" s="17">
        <v>2014</v>
      </c>
      <c r="B143" s="18" t="s">
        <v>479</v>
      </c>
    </row>
    <row r="144" spans="1:2" x14ac:dyDescent="0.3">
      <c r="A144" s="17">
        <v>2014</v>
      </c>
      <c r="B144" s="18" t="s">
        <v>484</v>
      </c>
    </row>
    <row r="145" spans="1:2" x14ac:dyDescent="0.3">
      <c r="A145" s="17">
        <v>2014</v>
      </c>
      <c r="B145" s="18" t="s">
        <v>487</v>
      </c>
    </row>
    <row r="146" spans="1:2" x14ac:dyDescent="0.3">
      <c r="A146" s="17">
        <v>2014</v>
      </c>
      <c r="B146" s="18" t="s">
        <v>492</v>
      </c>
    </row>
    <row r="147" spans="1:2" x14ac:dyDescent="0.3">
      <c r="A147" s="2">
        <v>2014</v>
      </c>
      <c r="B147" t="s">
        <v>496</v>
      </c>
    </row>
    <row r="148" spans="1:2" x14ac:dyDescent="0.3">
      <c r="A148" s="17">
        <v>2014</v>
      </c>
      <c r="B148" s="18" t="s">
        <v>499</v>
      </c>
    </row>
    <row r="149" spans="1:2" x14ac:dyDescent="0.3">
      <c r="A149" s="17">
        <v>2014</v>
      </c>
      <c r="B149" s="18" t="s">
        <v>501</v>
      </c>
    </row>
    <row r="150" spans="1:2" x14ac:dyDescent="0.3">
      <c r="A150" s="17">
        <v>2014</v>
      </c>
      <c r="B150" s="18" t="s">
        <v>504</v>
      </c>
    </row>
    <row r="151" spans="1:2" x14ac:dyDescent="0.3">
      <c r="A151" s="17">
        <v>2014</v>
      </c>
      <c r="B151" s="18" t="s">
        <v>507</v>
      </c>
    </row>
    <row r="152" spans="1:2" x14ac:dyDescent="0.3">
      <c r="A152" s="2">
        <v>2014</v>
      </c>
      <c r="B152" t="s">
        <v>509</v>
      </c>
    </row>
    <row r="153" spans="1:2" x14ac:dyDescent="0.3">
      <c r="A153" s="17">
        <v>2014</v>
      </c>
      <c r="B153" s="18" t="s">
        <v>512</v>
      </c>
    </row>
    <row r="154" spans="1:2" x14ac:dyDescent="0.3">
      <c r="A154" s="2">
        <v>2014</v>
      </c>
      <c r="B154" t="s">
        <v>514</v>
      </c>
    </row>
    <row r="155" spans="1:2" x14ac:dyDescent="0.3">
      <c r="A155" s="2">
        <v>2014</v>
      </c>
      <c r="B155" t="s">
        <v>518</v>
      </c>
    </row>
    <row r="156" spans="1:2" x14ac:dyDescent="0.3">
      <c r="A156" s="17">
        <v>2014</v>
      </c>
      <c r="B156" s="18" t="s">
        <v>521</v>
      </c>
    </row>
    <row r="157" spans="1:2" x14ac:dyDescent="0.3">
      <c r="A157" s="2">
        <v>2014</v>
      </c>
      <c r="B157" t="s">
        <v>523</v>
      </c>
    </row>
    <row r="158" spans="1:2" x14ac:dyDescent="0.3">
      <c r="A158" s="17">
        <v>2014</v>
      </c>
      <c r="B158" s="18" t="s">
        <v>528</v>
      </c>
    </row>
    <row r="159" spans="1:2" x14ac:dyDescent="0.3">
      <c r="A159" s="17">
        <v>2014</v>
      </c>
      <c r="B159" s="18" t="s">
        <v>532</v>
      </c>
    </row>
    <row r="160" spans="1:2" x14ac:dyDescent="0.3">
      <c r="A160" s="2">
        <v>2014</v>
      </c>
      <c r="B160" t="s">
        <v>534</v>
      </c>
    </row>
    <row r="161" spans="1:2" x14ac:dyDescent="0.3">
      <c r="A161" s="17">
        <v>2014</v>
      </c>
      <c r="B161" s="18" t="s">
        <v>539</v>
      </c>
    </row>
    <row r="162" spans="1:2" x14ac:dyDescent="0.3">
      <c r="A162" s="2">
        <v>2014</v>
      </c>
      <c r="B162" t="s">
        <v>542</v>
      </c>
    </row>
    <row r="163" spans="1:2" x14ac:dyDescent="0.3">
      <c r="A163" s="2">
        <v>2014</v>
      </c>
      <c r="B163" t="s">
        <v>545</v>
      </c>
    </row>
    <row r="164" spans="1:2" x14ac:dyDescent="0.3">
      <c r="A164" s="17">
        <v>2014</v>
      </c>
      <c r="B164" s="18" t="s">
        <v>546</v>
      </c>
    </row>
    <row r="165" spans="1:2" x14ac:dyDescent="0.3">
      <c r="A165" s="17">
        <v>2014</v>
      </c>
      <c r="B165" s="18" t="s">
        <v>554</v>
      </c>
    </row>
    <row r="166" spans="1:2" x14ac:dyDescent="0.3">
      <c r="A166" s="2">
        <v>2014</v>
      </c>
      <c r="B166" t="s">
        <v>556</v>
      </c>
    </row>
    <row r="167" spans="1:2" x14ac:dyDescent="0.3">
      <c r="A167" s="17">
        <v>2014</v>
      </c>
      <c r="B167" s="18" t="s">
        <v>561</v>
      </c>
    </row>
    <row r="168" spans="1:2" x14ac:dyDescent="0.3">
      <c r="A168" s="2">
        <v>2014</v>
      </c>
      <c r="B168" t="s">
        <v>563</v>
      </c>
    </row>
    <row r="169" spans="1:2" x14ac:dyDescent="0.3">
      <c r="A169" s="17">
        <v>2014</v>
      </c>
      <c r="B169" s="18" t="s">
        <v>565</v>
      </c>
    </row>
    <row r="170" spans="1:2" x14ac:dyDescent="0.3">
      <c r="A170" s="2">
        <v>2014</v>
      </c>
      <c r="B170" t="s">
        <v>567</v>
      </c>
    </row>
    <row r="171" spans="1:2" x14ac:dyDescent="0.3">
      <c r="A171" s="2">
        <v>2014</v>
      </c>
      <c r="B171" t="s">
        <v>569</v>
      </c>
    </row>
    <row r="172" spans="1:2" x14ac:dyDescent="0.3">
      <c r="A172" s="17">
        <v>2014</v>
      </c>
      <c r="B172" s="18" t="s">
        <v>571</v>
      </c>
    </row>
    <row r="173" spans="1:2" x14ac:dyDescent="0.3">
      <c r="A173" s="17">
        <v>2014</v>
      </c>
      <c r="B173" s="18" t="s">
        <v>573</v>
      </c>
    </row>
    <row r="174" spans="1:2" x14ac:dyDescent="0.3">
      <c r="A174" s="17">
        <v>2014</v>
      </c>
      <c r="B174" s="18" t="s">
        <v>576</v>
      </c>
    </row>
    <row r="175" spans="1:2" x14ac:dyDescent="0.3">
      <c r="A175" s="2">
        <v>2014</v>
      </c>
      <c r="B175" t="s">
        <v>578</v>
      </c>
    </row>
    <row r="176" spans="1:2" x14ac:dyDescent="0.3">
      <c r="A176" s="17">
        <v>2014</v>
      </c>
      <c r="B176" s="18" t="s">
        <v>582</v>
      </c>
    </row>
    <row r="177" spans="1:2" x14ac:dyDescent="0.3">
      <c r="A177" s="17">
        <v>2014</v>
      </c>
      <c r="B177" s="18" t="s">
        <v>585</v>
      </c>
    </row>
    <row r="178" spans="1:2" x14ac:dyDescent="0.3">
      <c r="A178" s="17">
        <v>2014</v>
      </c>
      <c r="B178" s="18" t="s">
        <v>587</v>
      </c>
    </row>
    <row r="179" spans="1:2" x14ac:dyDescent="0.3">
      <c r="A179" s="17">
        <v>2014</v>
      </c>
      <c r="B179" s="18" t="s">
        <v>592</v>
      </c>
    </row>
    <row r="180" spans="1:2" x14ac:dyDescent="0.3">
      <c r="A180" s="2">
        <v>2014</v>
      </c>
      <c r="B180" t="s">
        <v>596</v>
      </c>
    </row>
    <row r="181" spans="1:2" x14ac:dyDescent="0.3">
      <c r="A181" s="17">
        <v>2014</v>
      </c>
      <c r="B181" s="18" t="s">
        <v>599</v>
      </c>
    </row>
    <row r="182" spans="1:2" x14ac:dyDescent="0.3">
      <c r="A182" s="2">
        <v>2014</v>
      </c>
      <c r="B182" t="s">
        <v>600</v>
      </c>
    </row>
    <row r="183" spans="1:2" x14ac:dyDescent="0.3">
      <c r="A183" s="17">
        <v>2014</v>
      </c>
      <c r="B183" s="18" t="s">
        <v>602</v>
      </c>
    </row>
    <row r="184" spans="1:2" x14ac:dyDescent="0.3">
      <c r="A184" s="17">
        <v>2014</v>
      </c>
      <c r="B184" s="18" t="s">
        <v>603</v>
      </c>
    </row>
    <row r="185" spans="1:2" x14ac:dyDescent="0.3">
      <c r="A185" s="17">
        <v>2014</v>
      </c>
      <c r="B185" s="18" t="s">
        <v>606</v>
      </c>
    </row>
    <row r="186" spans="1:2" x14ac:dyDescent="0.3">
      <c r="A186" s="17">
        <v>2014</v>
      </c>
      <c r="B186" s="18" t="s">
        <v>609</v>
      </c>
    </row>
    <row r="187" spans="1:2" x14ac:dyDescent="0.3">
      <c r="A187" s="17">
        <v>2014</v>
      </c>
      <c r="B187" s="18" t="s">
        <v>612</v>
      </c>
    </row>
    <row r="188" spans="1:2" x14ac:dyDescent="0.3">
      <c r="A188" s="2">
        <v>2014</v>
      </c>
      <c r="B188" t="s">
        <v>613</v>
      </c>
    </row>
    <row r="189" spans="1:2" x14ac:dyDescent="0.3">
      <c r="A189" s="17">
        <v>2014</v>
      </c>
      <c r="B189" s="18" t="s">
        <v>617</v>
      </c>
    </row>
    <row r="190" spans="1:2" x14ac:dyDescent="0.3">
      <c r="A190" s="2">
        <v>2014</v>
      </c>
      <c r="B190" t="s">
        <v>619</v>
      </c>
    </row>
    <row r="191" spans="1:2" x14ac:dyDescent="0.3">
      <c r="A191" s="2">
        <v>2014</v>
      </c>
      <c r="B191" t="s">
        <v>622</v>
      </c>
    </row>
    <row r="192" spans="1:2" x14ac:dyDescent="0.3">
      <c r="A192" s="17">
        <v>2014</v>
      </c>
      <c r="B192" s="18" t="s">
        <v>624</v>
      </c>
    </row>
    <row r="193" spans="1:2" x14ac:dyDescent="0.3">
      <c r="A193" s="2">
        <v>2014</v>
      </c>
      <c r="B193" t="s">
        <v>627</v>
      </c>
    </row>
    <row r="194" spans="1:2" x14ac:dyDescent="0.3">
      <c r="A194" s="2">
        <v>2014</v>
      </c>
      <c r="B194" t="s">
        <v>630</v>
      </c>
    </row>
    <row r="195" spans="1:2" x14ac:dyDescent="0.3">
      <c r="A195" s="17">
        <v>2014</v>
      </c>
      <c r="B195" s="18" t="s">
        <v>634</v>
      </c>
    </row>
    <row r="196" spans="1:2" x14ac:dyDescent="0.3">
      <c r="A196" s="17">
        <v>2014</v>
      </c>
      <c r="B196" s="18" t="s">
        <v>636</v>
      </c>
    </row>
    <row r="197" spans="1:2" x14ac:dyDescent="0.3">
      <c r="A197" s="17">
        <v>2014</v>
      </c>
      <c r="B197" s="18" t="s">
        <v>638</v>
      </c>
    </row>
    <row r="198" spans="1:2" x14ac:dyDescent="0.3">
      <c r="A198" s="2">
        <v>2014</v>
      </c>
      <c r="B198" t="s">
        <v>640</v>
      </c>
    </row>
    <row r="199" spans="1:2" x14ac:dyDescent="0.3">
      <c r="A199" s="2">
        <v>2014</v>
      </c>
      <c r="B199" t="s">
        <v>642</v>
      </c>
    </row>
    <row r="200" spans="1:2" x14ac:dyDescent="0.3">
      <c r="A200" s="17">
        <v>2014</v>
      </c>
      <c r="B200" s="18" t="s">
        <v>648</v>
      </c>
    </row>
    <row r="201" spans="1:2" x14ac:dyDescent="0.3">
      <c r="A201" s="17">
        <v>2014</v>
      </c>
      <c r="B201" s="18" t="s">
        <v>650</v>
      </c>
    </row>
    <row r="202" spans="1:2" x14ac:dyDescent="0.3">
      <c r="A202" s="17">
        <v>2014</v>
      </c>
      <c r="B202" s="18" t="s">
        <v>656</v>
      </c>
    </row>
    <row r="203" spans="1:2" x14ac:dyDescent="0.3">
      <c r="A203" s="17">
        <v>2014</v>
      </c>
      <c r="B203" s="18" t="s">
        <v>659</v>
      </c>
    </row>
    <row r="204" spans="1:2" x14ac:dyDescent="0.3">
      <c r="A204" s="17">
        <v>2014</v>
      </c>
      <c r="B204" s="18" t="s">
        <v>665</v>
      </c>
    </row>
    <row r="205" spans="1:2" x14ac:dyDescent="0.3">
      <c r="A205" s="2">
        <v>2014</v>
      </c>
      <c r="B205" t="s">
        <v>669</v>
      </c>
    </row>
    <row r="206" spans="1:2" x14ac:dyDescent="0.3">
      <c r="A206" s="17">
        <v>2014</v>
      </c>
      <c r="B206" s="18" t="s">
        <v>671</v>
      </c>
    </row>
    <row r="207" spans="1:2" x14ac:dyDescent="0.3">
      <c r="A207" s="2">
        <v>2014</v>
      </c>
      <c r="B207" t="s">
        <v>673</v>
      </c>
    </row>
    <row r="208" spans="1:2" x14ac:dyDescent="0.3">
      <c r="A208" s="17">
        <v>2014</v>
      </c>
      <c r="B208" s="18" t="s">
        <v>675</v>
      </c>
    </row>
    <row r="209" spans="1:2" x14ac:dyDescent="0.3">
      <c r="A209" s="17">
        <v>2014</v>
      </c>
      <c r="B209" s="18" t="s">
        <v>678</v>
      </c>
    </row>
    <row r="210" spans="1:2" x14ac:dyDescent="0.3">
      <c r="A210" s="2">
        <v>2014</v>
      </c>
      <c r="B210" t="s">
        <v>679</v>
      </c>
    </row>
    <row r="211" spans="1:2" x14ac:dyDescent="0.3">
      <c r="A211" s="2">
        <v>2014</v>
      </c>
      <c r="B211" t="s">
        <v>681</v>
      </c>
    </row>
    <row r="212" spans="1:2" x14ac:dyDescent="0.3">
      <c r="A212" s="17">
        <v>2014</v>
      </c>
      <c r="B212" s="18" t="s">
        <v>684</v>
      </c>
    </row>
    <row r="213" spans="1:2" x14ac:dyDescent="0.3">
      <c r="A213" s="2">
        <v>2014</v>
      </c>
      <c r="B213" t="s">
        <v>686</v>
      </c>
    </row>
    <row r="214" spans="1:2" x14ac:dyDescent="0.3">
      <c r="A214" s="17">
        <v>2014</v>
      </c>
      <c r="B214" s="18" t="s">
        <v>687</v>
      </c>
    </row>
    <row r="215" spans="1:2" x14ac:dyDescent="0.3">
      <c r="A215" s="2">
        <v>2014</v>
      </c>
      <c r="B215" t="s">
        <v>689</v>
      </c>
    </row>
    <row r="216" spans="1:2" x14ac:dyDescent="0.3">
      <c r="A216" s="17">
        <v>2014</v>
      </c>
      <c r="B216" s="18" t="s">
        <v>690</v>
      </c>
    </row>
    <row r="217" spans="1:2" x14ac:dyDescent="0.3">
      <c r="A217" s="2">
        <v>2014</v>
      </c>
      <c r="B217" t="s">
        <v>692</v>
      </c>
    </row>
    <row r="218" spans="1:2" x14ac:dyDescent="0.3">
      <c r="A218" s="2">
        <v>2014</v>
      </c>
      <c r="B218" t="s">
        <v>695</v>
      </c>
    </row>
    <row r="219" spans="1:2" x14ac:dyDescent="0.3">
      <c r="A219" s="17">
        <v>2014</v>
      </c>
      <c r="B219" s="18" t="s">
        <v>696</v>
      </c>
    </row>
    <row r="220" spans="1:2" x14ac:dyDescent="0.3">
      <c r="A220" s="2">
        <v>2014</v>
      </c>
      <c r="B220" t="s">
        <v>698</v>
      </c>
    </row>
    <row r="221" spans="1:2" x14ac:dyDescent="0.3">
      <c r="A221" s="17">
        <v>2014</v>
      </c>
      <c r="B221" s="18" t="s">
        <v>699</v>
      </c>
    </row>
    <row r="222" spans="1:2" x14ac:dyDescent="0.3">
      <c r="A222" s="2">
        <v>2014</v>
      </c>
      <c r="B222" t="s">
        <v>704</v>
      </c>
    </row>
    <row r="223" spans="1:2" x14ac:dyDescent="0.3">
      <c r="A223" s="2">
        <v>2014</v>
      </c>
      <c r="B223" t="s">
        <v>707</v>
      </c>
    </row>
    <row r="224" spans="1:2" x14ac:dyDescent="0.3">
      <c r="A224" s="2">
        <v>2014</v>
      </c>
      <c r="B224" t="s">
        <v>710</v>
      </c>
    </row>
    <row r="225" spans="1:2" x14ac:dyDescent="0.3">
      <c r="A225" s="17">
        <v>2014</v>
      </c>
      <c r="B225" s="18" t="s">
        <v>711</v>
      </c>
    </row>
    <row r="226" spans="1:2" x14ac:dyDescent="0.3">
      <c r="A226" s="2">
        <v>2014</v>
      </c>
      <c r="B226" t="s">
        <v>717</v>
      </c>
    </row>
    <row r="227" spans="1:2" x14ac:dyDescent="0.3">
      <c r="A227" s="2">
        <v>2014</v>
      </c>
      <c r="B227" t="s">
        <v>725</v>
      </c>
    </row>
    <row r="228" spans="1:2" x14ac:dyDescent="0.3">
      <c r="A228" s="17">
        <v>2014</v>
      </c>
      <c r="B228" s="18" t="s">
        <v>728</v>
      </c>
    </row>
    <row r="229" spans="1:2" x14ac:dyDescent="0.3">
      <c r="A229" s="2">
        <v>2014</v>
      </c>
      <c r="B229" t="s">
        <v>730</v>
      </c>
    </row>
    <row r="230" spans="1:2" x14ac:dyDescent="0.3">
      <c r="A230" s="2">
        <v>2014</v>
      </c>
      <c r="B230" t="s">
        <v>733</v>
      </c>
    </row>
    <row r="231" spans="1:2" x14ac:dyDescent="0.3">
      <c r="A231" s="2">
        <v>2014</v>
      </c>
      <c r="B231" t="s">
        <v>738</v>
      </c>
    </row>
    <row r="232" spans="1:2" x14ac:dyDescent="0.3">
      <c r="A232" s="17">
        <v>2014</v>
      </c>
      <c r="B232" s="18" t="s">
        <v>740</v>
      </c>
    </row>
    <row r="233" spans="1:2" x14ac:dyDescent="0.3">
      <c r="A233" s="17">
        <v>2014</v>
      </c>
      <c r="B233" s="18" t="s">
        <v>743</v>
      </c>
    </row>
    <row r="234" spans="1:2" x14ac:dyDescent="0.3">
      <c r="A234" s="17">
        <v>2014</v>
      </c>
      <c r="B234" s="18" t="s">
        <v>749</v>
      </c>
    </row>
    <row r="235" spans="1:2" x14ac:dyDescent="0.3">
      <c r="A235" s="2">
        <v>2014</v>
      </c>
      <c r="B235" t="s">
        <v>751</v>
      </c>
    </row>
    <row r="236" spans="1:2" x14ac:dyDescent="0.3">
      <c r="A236" s="2">
        <v>2014</v>
      </c>
      <c r="B236" t="s">
        <v>753</v>
      </c>
    </row>
    <row r="237" spans="1:2" x14ac:dyDescent="0.3">
      <c r="A237" s="17">
        <v>2014</v>
      </c>
      <c r="B237" s="18" t="s">
        <v>755</v>
      </c>
    </row>
    <row r="238" spans="1:2" x14ac:dyDescent="0.3">
      <c r="A238" s="2">
        <v>2014</v>
      </c>
      <c r="B238" t="s">
        <v>757</v>
      </c>
    </row>
    <row r="239" spans="1:2" x14ac:dyDescent="0.3">
      <c r="A239" s="17">
        <v>2014</v>
      </c>
      <c r="B239" s="18" t="s">
        <v>759</v>
      </c>
    </row>
    <row r="240" spans="1:2" x14ac:dyDescent="0.3">
      <c r="A240" s="2">
        <v>2014</v>
      </c>
      <c r="B240" t="s">
        <v>760</v>
      </c>
    </row>
    <row r="241" spans="1:2" x14ac:dyDescent="0.3">
      <c r="A241" s="2">
        <v>2014</v>
      </c>
      <c r="B241" t="s">
        <v>766</v>
      </c>
    </row>
    <row r="242" spans="1:2" x14ac:dyDescent="0.3">
      <c r="A242" s="17">
        <v>2014</v>
      </c>
      <c r="B242" s="18" t="s">
        <v>768</v>
      </c>
    </row>
    <row r="243" spans="1:2" x14ac:dyDescent="0.3">
      <c r="A243" s="17">
        <v>2014</v>
      </c>
      <c r="B243" s="18" t="s">
        <v>771</v>
      </c>
    </row>
    <row r="244" spans="1:2" x14ac:dyDescent="0.3">
      <c r="A244" s="2">
        <v>2014</v>
      </c>
      <c r="B244" t="s">
        <v>776</v>
      </c>
    </row>
    <row r="245" spans="1:2" x14ac:dyDescent="0.3">
      <c r="A245" s="2">
        <v>2014</v>
      </c>
      <c r="B245" t="s">
        <v>779</v>
      </c>
    </row>
    <row r="246" spans="1:2" x14ac:dyDescent="0.3">
      <c r="A246" s="17">
        <v>2014</v>
      </c>
      <c r="B246" s="18" t="s">
        <v>788</v>
      </c>
    </row>
    <row r="247" spans="1:2" x14ac:dyDescent="0.3">
      <c r="A247" s="2">
        <v>2014</v>
      </c>
      <c r="B247" t="s">
        <v>789</v>
      </c>
    </row>
    <row r="248" spans="1:2" x14ac:dyDescent="0.3">
      <c r="A248" s="17">
        <v>2014</v>
      </c>
      <c r="B248" s="18" t="s">
        <v>791</v>
      </c>
    </row>
    <row r="249" spans="1:2" x14ac:dyDescent="0.3">
      <c r="A249" s="17">
        <v>2014</v>
      </c>
      <c r="B249" s="18" t="s">
        <v>795</v>
      </c>
    </row>
    <row r="250" spans="1:2" x14ac:dyDescent="0.3">
      <c r="A250" s="17">
        <v>2014</v>
      </c>
      <c r="B250" s="18" t="s">
        <v>799</v>
      </c>
    </row>
    <row r="251" spans="1:2" x14ac:dyDescent="0.3">
      <c r="A251" s="2">
        <v>2014</v>
      </c>
      <c r="B251" t="s">
        <v>801</v>
      </c>
    </row>
    <row r="252" spans="1:2" x14ac:dyDescent="0.3">
      <c r="A252" s="17">
        <v>2014</v>
      </c>
      <c r="B252" s="18" t="s">
        <v>805</v>
      </c>
    </row>
    <row r="253" spans="1:2" x14ac:dyDescent="0.3">
      <c r="A253" s="17">
        <v>2014</v>
      </c>
      <c r="B253" s="18" t="s">
        <v>807</v>
      </c>
    </row>
    <row r="254" spans="1:2" x14ac:dyDescent="0.3">
      <c r="A254" s="2">
        <v>2014</v>
      </c>
      <c r="B254" t="s">
        <v>809</v>
      </c>
    </row>
    <row r="255" spans="1:2" x14ac:dyDescent="0.3">
      <c r="A255" s="17">
        <v>2014</v>
      </c>
      <c r="B255" s="18" t="s">
        <v>810</v>
      </c>
    </row>
    <row r="256" spans="1:2" x14ac:dyDescent="0.3">
      <c r="A256" s="2">
        <v>2014</v>
      </c>
      <c r="B256" t="s">
        <v>812</v>
      </c>
    </row>
    <row r="257" spans="1:2" x14ac:dyDescent="0.3">
      <c r="A257" s="2">
        <v>2014</v>
      </c>
      <c r="B257" t="s">
        <v>815</v>
      </c>
    </row>
    <row r="258" spans="1:2" x14ac:dyDescent="0.3">
      <c r="A258" s="2">
        <v>2014</v>
      </c>
      <c r="B258" t="s">
        <v>817</v>
      </c>
    </row>
    <row r="259" spans="1:2" x14ac:dyDescent="0.3">
      <c r="A259" s="17">
        <v>2014</v>
      </c>
      <c r="B259" s="18" t="s">
        <v>824</v>
      </c>
    </row>
    <row r="260" spans="1:2" x14ac:dyDescent="0.3">
      <c r="A260" s="2">
        <v>2014</v>
      </c>
      <c r="B260" t="s">
        <v>827</v>
      </c>
    </row>
    <row r="261" spans="1:2" x14ac:dyDescent="0.3">
      <c r="A261" s="2">
        <v>2014</v>
      </c>
      <c r="B261" t="s">
        <v>830</v>
      </c>
    </row>
    <row r="262" spans="1:2" x14ac:dyDescent="0.3">
      <c r="A262" s="2">
        <v>2014</v>
      </c>
      <c r="B262" t="s">
        <v>834</v>
      </c>
    </row>
    <row r="263" spans="1:2" x14ac:dyDescent="0.3">
      <c r="A263" s="2">
        <v>2014</v>
      </c>
      <c r="B263" t="s">
        <v>836</v>
      </c>
    </row>
    <row r="264" spans="1:2" x14ac:dyDescent="0.3">
      <c r="A264" s="17">
        <v>2014</v>
      </c>
      <c r="B264" s="18" t="s">
        <v>838</v>
      </c>
    </row>
    <row r="265" spans="1:2" x14ac:dyDescent="0.3">
      <c r="A265" s="2">
        <v>2014</v>
      </c>
      <c r="B265" t="s">
        <v>842</v>
      </c>
    </row>
    <row r="266" spans="1:2" x14ac:dyDescent="0.3">
      <c r="A266" s="17">
        <v>2014</v>
      </c>
      <c r="B266" s="18" t="s">
        <v>844</v>
      </c>
    </row>
    <row r="267" spans="1:2" x14ac:dyDescent="0.3">
      <c r="A267" s="17">
        <v>2014</v>
      </c>
      <c r="B267" s="18" t="s">
        <v>847</v>
      </c>
    </row>
    <row r="268" spans="1:2" x14ac:dyDescent="0.3">
      <c r="A268" s="2">
        <v>2014</v>
      </c>
      <c r="B268" t="s">
        <v>849</v>
      </c>
    </row>
    <row r="269" spans="1:2" x14ac:dyDescent="0.3">
      <c r="A269" s="17">
        <v>2014</v>
      </c>
      <c r="B269" s="18" t="s">
        <v>852</v>
      </c>
    </row>
    <row r="270" spans="1:2" x14ac:dyDescent="0.3">
      <c r="A270" s="2">
        <v>2014</v>
      </c>
      <c r="B270" t="s">
        <v>854</v>
      </c>
    </row>
    <row r="271" spans="1:2" x14ac:dyDescent="0.3">
      <c r="A271" s="2">
        <v>2014</v>
      </c>
      <c r="B271" t="s">
        <v>862</v>
      </c>
    </row>
    <row r="272" spans="1:2" x14ac:dyDescent="0.3">
      <c r="A272" s="2">
        <v>2014</v>
      </c>
      <c r="B272" t="s">
        <v>871</v>
      </c>
    </row>
    <row r="273" spans="1:2" x14ac:dyDescent="0.3">
      <c r="A273" s="2">
        <v>2014</v>
      </c>
      <c r="B273" t="s">
        <v>876</v>
      </c>
    </row>
    <row r="274" spans="1:2" x14ac:dyDescent="0.3">
      <c r="A274" s="2">
        <v>2014</v>
      </c>
      <c r="B274" t="s">
        <v>880</v>
      </c>
    </row>
    <row r="275" spans="1:2" x14ac:dyDescent="0.3">
      <c r="A275" s="17">
        <v>2014</v>
      </c>
      <c r="B275" s="18" t="s">
        <v>882</v>
      </c>
    </row>
    <row r="276" spans="1:2" x14ac:dyDescent="0.3">
      <c r="A276" s="17">
        <v>2014</v>
      </c>
      <c r="B276" s="18" t="s">
        <v>884</v>
      </c>
    </row>
    <row r="277" spans="1:2" x14ac:dyDescent="0.3">
      <c r="A277" s="17">
        <v>2014</v>
      </c>
      <c r="B277" s="18" t="s">
        <v>889</v>
      </c>
    </row>
    <row r="278" spans="1:2" x14ac:dyDescent="0.3">
      <c r="A278" s="2">
        <v>2014</v>
      </c>
      <c r="B278" t="s">
        <v>891</v>
      </c>
    </row>
    <row r="279" spans="1:2" x14ac:dyDescent="0.3">
      <c r="A279" s="2">
        <v>2014</v>
      </c>
      <c r="B279" t="s">
        <v>894</v>
      </c>
    </row>
    <row r="280" spans="1:2" x14ac:dyDescent="0.3">
      <c r="A280" s="17">
        <v>2014</v>
      </c>
      <c r="B280" s="18" t="s">
        <v>896</v>
      </c>
    </row>
    <row r="281" spans="1:2" x14ac:dyDescent="0.3">
      <c r="A281" s="2">
        <v>2014</v>
      </c>
      <c r="B281" t="s">
        <v>898</v>
      </c>
    </row>
    <row r="282" spans="1:2" x14ac:dyDescent="0.3">
      <c r="A282" s="17">
        <v>2014</v>
      </c>
      <c r="B282" s="18" t="s">
        <v>901</v>
      </c>
    </row>
    <row r="283" spans="1:2" x14ac:dyDescent="0.3">
      <c r="A283" s="2">
        <v>2014</v>
      </c>
      <c r="B283" t="s">
        <v>902</v>
      </c>
    </row>
    <row r="284" spans="1:2" x14ac:dyDescent="0.3">
      <c r="A284" s="17">
        <v>2014</v>
      </c>
      <c r="B284" s="18" t="s">
        <v>906</v>
      </c>
    </row>
    <row r="285" spans="1:2" x14ac:dyDescent="0.3">
      <c r="A285" s="2">
        <v>2014</v>
      </c>
      <c r="B285" t="s">
        <v>907</v>
      </c>
    </row>
    <row r="286" spans="1:2" x14ac:dyDescent="0.3">
      <c r="A286" s="2">
        <v>2014</v>
      </c>
      <c r="B286" t="s">
        <v>910</v>
      </c>
    </row>
    <row r="287" spans="1:2" x14ac:dyDescent="0.3">
      <c r="A287" s="17">
        <v>2014</v>
      </c>
      <c r="B287" s="18" t="s">
        <v>912</v>
      </c>
    </row>
    <row r="288" spans="1:2" x14ac:dyDescent="0.3">
      <c r="A288" s="2">
        <v>2014</v>
      </c>
      <c r="B288" t="s">
        <v>914</v>
      </c>
    </row>
    <row r="289" spans="1:2" x14ac:dyDescent="0.3">
      <c r="A289" s="17">
        <v>2014</v>
      </c>
      <c r="B289" s="18" t="s">
        <v>915</v>
      </c>
    </row>
    <row r="290" spans="1:2" x14ac:dyDescent="0.3">
      <c r="A290" s="17">
        <v>2014</v>
      </c>
      <c r="B290" s="18" t="s">
        <v>918</v>
      </c>
    </row>
    <row r="291" spans="1:2" x14ac:dyDescent="0.3">
      <c r="A291" s="17">
        <v>2014</v>
      </c>
      <c r="B291" s="18" t="s">
        <v>923</v>
      </c>
    </row>
    <row r="292" spans="1:2" x14ac:dyDescent="0.3">
      <c r="A292" s="17">
        <v>2014</v>
      </c>
      <c r="B292" s="18" t="s">
        <v>925</v>
      </c>
    </row>
    <row r="293" spans="1:2" x14ac:dyDescent="0.3">
      <c r="A293" s="17">
        <v>2014</v>
      </c>
      <c r="B293" s="18" t="s">
        <v>927</v>
      </c>
    </row>
    <row r="294" spans="1:2" x14ac:dyDescent="0.3">
      <c r="A294" s="2">
        <v>2014</v>
      </c>
      <c r="B294" t="s">
        <v>930</v>
      </c>
    </row>
    <row r="295" spans="1:2" x14ac:dyDescent="0.3">
      <c r="A295" s="2">
        <v>2014</v>
      </c>
      <c r="B295" t="s">
        <v>933</v>
      </c>
    </row>
    <row r="296" spans="1:2" x14ac:dyDescent="0.3">
      <c r="A296" s="2">
        <v>2014</v>
      </c>
      <c r="B296" t="s">
        <v>935</v>
      </c>
    </row>
    <row r="297" spans="1:2" x14ac:dyDescent="0.3">
      <c r="A297" s="17">
        <v>2014</v>
      </c>
      <c r="B297" s="18" t="s">
        <v>938</v>
      </c>
    </row>
    <row r="298" spans="1:2" x14ac:dyDescent="0.3">
      <c r="A298" s="2">
        <v>2014</v>
      </c>
      <c r="B298" t="s">
        <v>941</v>
      </c>
    </row>
    <row r="299" spans="1:2" x14ac:dyDescent="0.3">
      <c r="A299" s="17">
        <v>2014</v>
      </c>
      <c r="B299" s="18" t="s">
        <v>945</v>
      </c>
    </row>
    <row r="300" spans="1:2" x14ac:dyDescent="0.3">
      <c r="A300" s="2">
        <v>2014</v>
      </c>
      <c r="B300" t="s">
        <v>946</v>
      </c>
    </row>
    <row r="301" spans="1:2" x14ac:dyDescent="0.3">
      <c r="A301" s="2">
        <v>2014</v>
      </c>
      <c r="B301" t="s">
        <v>947</v>
      </c>
    </row>
    <row r="302" spans="1:2" x14ac:dyDescent="0.3">
      <c r="A302" s="2">
        <v>2014</v>
      </c>
      <c r="B302" t="s">
        <v>949</v>
      </c>
    </row>
    <row r="303" spans="1:2" x14ac:dyDescent="0.3">
      <c r="A303" s="17">
        <v>2014</v>
      </c>
      <c r="B303" s="18" t="s">
        <v>952</v>
      </c>
    </row>
    <row r="304" spans="1:2" x14ac:dyDescent="0.3">
      <c r="A304" s="2">
        <v>2014</v>
      </c>
      <c r="B304" t="s">
        <v>959</v>
      </c>
    </row>
    <row r="305" spans="1:2" x14ac:dyDescent="0.3">
      <c r="A305" s="2">
        <v>2014</v>
      </c>
      <c r="B305" t="s">
        <v>962</v>
      </c>
    </row>
    <row r="306" spans="1:2" x14ac:dyDescent="0.3">
      <c r="A306" s="17">
        <v>2014</v>
      </c>
      <c r="B306" s="18" t="s">
        <v>964</v>
      </c>
    </row>
    <row r="307" spans="1:2" x14ac:dyDescent="0.3">
      <c r="A307" s="17">
        <v>2014</v>
      </c>
      <c r="B307" s="18" t="s">
        <v>969</v>
      </c>
    </row>
    <row r="308" spans="1:2" x14ac:dyDescent="0.3">
      <c r="A308" s="17">
        <v>2014</v>
      </c>
      <c r="B308" s="18" t="s">
        <v>972</v>
      </c>
    </row>
    <row r="309" spans="1:2" x14ac:dyDescent="0.3">
      <c r="A309" s="2">
        <v>2014</v>
      </c>
      <c r="B309" t="s">
        <v>976</v>
      </c>
    </row>
    <row r="310" spans="1:2" x14ac:dyDescent="0.3">
      <c r="A310" s="2">
        <v>2014</v>
      </c>
      <c r="B310" t="s">
        <v>978</v>
      </c>
    </row>
    <row r="311" spans="1:2" x14ac:dyDescent="0.3">
      <c r="A311" s="17">
        <v>2014</v>
      </c>
      <c r="B311" s="18" t="s">
        <v>982</v>
      </c>
    </row>
    <row r="312" spans="1:2" x14ac:dyDescent="0.3">
      <c r="A312" s="2">
        <v>2014</v>
      </c>
      <c r="B312" t="s">
        <v>984</v>
      </c>
    </row>
    <row r="313" spans="1:2" x14ac:dyDescent="0.3">
      <c r="A313" s="17">
        <v>2014</v>
      </c>
      <c r="B313" s="18" t="s">
        <v>988</v>
      </c>
    </row>
    <row r="314" spans="1:2" x14ac:dyDescent="0.3">
      <c r="A314" s="2">
        <v>2014</v>
      </c>
      <c r="B314" t="s">
        <v>990</v>
      </c>
    </row>
    <row r="315" spans="1:2" x14ac:dyDescent="0.3">
      <c r="A315" s="17">
        <v>2014</v>
      </c>
      <c r="B315" s="18" t="s">
        <v>992</v>
      </c>
    </row>
    <row r="316" spans="1:2" x14ac:dyDescent="0.3">
      <c r="A316" s="17">
        <v>2014</v>
      </c>
      <c r="B316" s="18" t="s">
        <v>996</v>
      </c>
    </row>
    <row r="317" spans="1:2" x14ac:dyDescent="0.3">
      <c r="A317" s="2">
        <v>2014</v>
      </c>
      <c r="B317" t="s">
        <v>998</v>
      </c>
    </row>
    <row r="318" spans="1:2" x14ac:dyDescent="0.3">
      <c r="A318" s="17">
        <v>2014</v>
      </c>
      <c r="B318" s="18" t="s">
        <v>1002</v>
      </c>
    </row>
    <row r="319" spans="1:2" x14ac:dyDescent="0.3">
      <c r="A319" s="17">
        <v>2014</v>
      </c>
      <c r="B319" s="18" t="s">
        <v>1003</v>
      </c>
    </row>
    <row r="320" spans="1:2" x14ac:dyDescent="0.3">
      <c r="A320" s="17">
        <v>2014</v>
      </c>
      <c r="B320" s="18" t="s">
        <v>1008</v>
      </c>
    </row>
    <row r="321" spans="1:2" x14ac:dyDescent="0.3">
      <c r="A321" s="17">
        <v>2014</v>
      </c>
      <c r="B321" s="18" t="s">
        <v>1014</v>
      </c>
    </row>
    <row r="322" spans="1:2" x14ac:dyDescent="0.3">
      <c r="A322" s="2">
        <v>2014</v>
      </c>
      <c r="B322" t="s">
        <v>1017</v>
      </c>
    </row>
    <row r="323" spans="1:2" x14ac:dyDescent="0.3">
      <c r="A323" s="17">
        <v>2014</v>
      </c>
      <c r="B323" s="18" t="s">
        <v>1022</v>
      </c>
    </row>
    <row r="324" spans="1:2" x14ac:dyDescent="0.3">
      <c r="A324" s="17">
        <v>2014</v>
      </c>
      <c r="B324" s="18" t="s">
        <v>1028</v>
      </c>
    </row>
    <row r="325" spans="1:2" x14ac:dyDescent="0.3">
      <c r="A325" s="2">
        <v>2014</v>
      </c>
      <c r="B325" t="s">
        <v>1029</v>
      </c>
    </row>
    <row r="326" spans="1:2" x14ac:dyDescent="0.3">
      <c r="A326" s="17">
        <v>2014</v>
      </c>
      <c r="B326" s="18" t="s">
        <v>1030</v>
      </c>
    </row>
    <row r="327" spans="1:2" x14ac:dyDescent="0.3">
      <c r="A327" s="2">
        <v>2014</v>
      </c>
      <c r="B327" t="s">
        <v>1034</v>
      </c>
    </row>
    <row r="328" spans="1:2" x14ac:dyDescent="0.3">
      <c r="A328" s="2">
        <v>2014</v>
      </c>
      <c r="B328" t="s">
        <v>1038</v>
      </c>
    </row>
    <row r="329" spans="1:2" x14ac:dyDescent="0.3">
      <c r="A329" s="17">
        <v>2014</v>
      </c>
      <c r="B329" s="18" t="s">
        <v>1042</v>
      </c>
    </row>
    <row r="330" spans="1:2" x14ac:dyDescent="0.3">
      <c r="A330" s="17">
        <v>2014</v>
      </c>
      <c r="B330" s="18" t="s">
        <v>1050</v>
      </c>
    </row>
    <row r="331" spans="1:2" x14ac:dyDescent="0.3">
      <c r="A331" s="2">
        <v>2014</v>
      </c>
      <c r="B331" t="s">
        <v>1054</v>
      </c>
    </row>
    <row r="332" spans="1:2" x14ac:dyDescent="0.3">
      <c r="A332" s="17">
        <v>2014</v>
      </c>
      <c r="B332" s="18" t="s">
        <v>1061</v>
      </c>
    </row>
    <row r="333" spans="1:2" x14ac:dyDescent="0.3">
      <c r="A333" s="2">
        <v>2014</v>
      </c>
      <c r="B333" t="s">
        <v>1063</v>
      </c>
    </row>
    <row r="334" spans="1:2" x14ac:dyDescent="0.3">
      <c r="A334" s="2">
        <v>2014</v>
      </c>
      <c r="B334" t="s">
        <v>1066</v>
      </c>
    </row>
    <row r="335" spans="1:2" x14ac:dyDescent="0.3">
      <c r="A335" s="17">
        <v>2014</v>
      </c>
      <c r="B335" s="18" t="s">
        <v>1070</v>
      </c>
    </row>
    <row r="336" spans="1:2" x14ac:dyDescent="0.3">
      <c r="A336" s="2">
        <v>2014</v>
      </c>
      <c r="B336" t="s">
        <v>1072</v>
      </c>
    </row>
    <row r="337" spans="1:2" x14ac:dyDescent="0.3">
      <c r="A337" s="17">
        <v>2014</v>
      </c>
      <c r="B337" s="18" t="s">
        <v>1074</v>
      </c>
    </row>
    <row r="338" spans="1:2" x14ac:dyDescent="0.3">
      <c r="A338" s="2">
        <v>2014</v>
      </c>
      <c r="B338" t="s">
        <v>1079</v>
      </c>
    </row>
    <row r="339" spans="1:2" x14ac:dyDescent="0.3">
      <c r="A339" s="2">
        <v>2014</v>
      </c>
      <c r="B339" t="s">
        <v>1083</v>
      </c>
    </row>
    <row r="340" spans="1:2" x14ac:dyDescent="0.3">
      <c r="A340" s="17">
        <v>2014</v>
      </c>
      <c r="B340" s="18" t="s">
        <v>1092</v>
      </c>
    </row>
    <row r="341" spans="1:2" x14ac:dyDescent="0.3">
      <c r="A341" s="2">
        <v>2014</v>
      </c>
      <c r="B341" t="s">
        <v>1095</v>
      </c>
    </row>
    <row r="342" spans="1:2" x14ac:dyDescent="0.3">
      <c r="A342" s="17">
        <v>2014</v>
      </c>
      <c r="B342" s="18" t="s">
        <v>1098</v>
      </c>
    </row>
    <row r="343" spans="1:2" x14ac:dyDescent="0.3">
      <c r="A343" s="2">
        <v>2014</v>
      </c>
      <c r="B343" t="s">
        <v>1102</v>
      </c>
    </row>
    <row r="344" spans="1:2" x14ac:dyDescent="0.3">
      <c r="A344" s="17">
        <v>2014</v>
      </c>
      <c r="B344" s="18" t="s">
        <v>1104</v>
      </c>
    </row>
    <row r="345" spans="1:2" x14ac:dyDescent="0.3">
      <c r="A345" s="2">
        <v>2014</v>
      </c>
      <c r="B345" t="s">
        <v>1105</v>
      </c>
    </row>
    <row r="346" spans="1:2" x14ac:dyDescent="0.3">
      <c r="A346" s="17">
        <v>2014</v>
      </c>
      <c r="B346" s="18" t="s">
        <v>1107</v>
      </c>
    </row>
    <row r="347" spans="1:2" x14ac:dyDescent="0.3">
      <c r="A347" s="17">
        <v>2014</v>
      </c>
      <c r="B347" s="18" t="s">
        <v>1112</v>
      </c>
    </row>
    <row r="348" spans="1:2" x14ac:dyDescent="0.3">
      <c r="A348" s="2">
        <v>2014</v>
      </c>
      <c r="B348" t="s">
        <v>1116</v>
      </c>
    </row>
    <row r="349" spans="1:2" x14ac:dyDescent="0.3">
      <c r="A349" s="17">
        <v>2014</v>
      </c>
      <c r="B349" s="18" t="s">
        <v>1122</v>
      </c>
    </row>
    <row r="350" spans="1:2" x14ac:dyDescent="0.3">
      <c r="A350" s="2">
        <v>2014</v>
      </c>
      <c r="B350" t="s">
        <v>1124</v>
      </c>
    </row>
    <row r="351" spans="1:2" x14ac:dyDescent="0.3">
      <c r="A351" s="2">
        <v>2014</v>
      </c>
      <c r="B351" t="s">
        <v>1126</v>
      </c>
    </row>
    <row r="352" spans="1:2" x14ac:dyDescent="0.3">
      <c r="A352" s="17">
        <v>2014</v>
      </c>
      <c r="B352" s="18" t="s">
        <v>1128</v>
      </c>
    </row>
    <row r="353" spans="1:2" x14ac:dyDescent="0.3">
      <c r="A353" s="17">
        <v>2014</v>
      </c>
      <c r="B353" s="18" t="s">
        <v>1131</v>
      </c>
    </row>
    <row r="354" spans="1:2" x14ac:dyDescent="0.3">
      <c r="A354" s="2">
        <v>2014</v>
      </c>
      <c r="B354" t="s">
        <v>1133</v>
      </c>
    </row>
    <row r="355" spans="1:2" x14ac:dyDescent="0.3">
      <c r="A355" s="17">
        <v>2014</v>
      </c>
      <c r="B355" s="18" t="s">
        <v>1140</v>
      </c>
    </row>
    <row r="356" spans="1:2" x14ac:dyDescent="0.3">
      <c r="A356" s="2">
        <v>2014</v>
      </c>
      <c r="B356" t="s">
        <v>1142</v>
      </c>
    </row>
    <row r="357" spans="1:2" x14ac:dyDescent="0.3">
      <c r="A357" s="2">
        <v>2014</v>
      </c>
      <c r="B357" t="s">
        <v>1144</v>
      </c>
    </row>
    <row r="358" spans="1:2" x14ac:dyDescent="0.3">
      <c r="A358" s="2">
        <v>2014</v>
      </c>
      <c r="B358" t="s">
        <v>1150</v>
      </c>
    </row>
    <row r="359" spans="1:2" x14ac:dyDescent="0.3">
      <c r="A359" s="17">
        <v>2014</v>
      </c>
      <c r="B359" s="18" t="s">
        <v>1151</v>
      </c>
    </row>
    <row r="360" spans="1:2" x14ac:dyDescent="0.3">
      <c r="A360" s="17">
        <v>2014</v>
      </c>
      <c r="B360" s="18" t="s">
        <v>1158</v>
      </c>
    </row>
    <row r="361" spans="1:2" x14ac:dyDescent="0.3">
      <c r="A361" s="17">
        <v>2014</v>
      </c>
      <c r="B361" s="18" t="s">
        <v>1160</v>
      </c>
    </row>
    <row r="362" spans="1:2" x14ac:dyDescent="0.3">
      <c r="A362" s="2">
        <v>2014</v>
      </c>
      <c r="B362" t="s">
        <v>1167</v>
      </c>
    </row>
    <row r="363" spans="1:2" x14ac:dyDescent="0.3">
      <c r="A363" s="2">
        <v>2014</v>
      </c>
      <c r="B363" t="s">
        <v>1169</v>
      </c>
    </row>
    <row r="364" spans="1:2" x14ac:dyDescent="0.3">
      <c r="A364" s="2">
        <v>2014</v>
      </c>
      <c r="B364" t="s">
        <v>1172</v>
      </c>
    </row>
    <row r="365" spans="1:2" x14ac:dyDescent="0.3">
      <c r="A365" s="17">
        <v>2014</v>
      </c>
      <c r="B365" s="18" t="s">
        <v>1174</v>
      </c>
    </row>
    <row r="366" spans="1:2" x14ac:dyDescent="0.3">
      <c r="A366" s="17">
        <v>2014</v>
      </c>
      <c r="B366" s="18" t="s">
        <v>1177</v>
      </c>
    </row>
    <row r="367" spans="1:2" x14ac:dyDescent="0.3">
      <c r="A367" s="17">
        <v>2014</v>
      </c>
      <c r="B367" s="18" t="s">
        <v>1180</v>
      </c>
    </row>
    <row r="368" spans="1:2" x14ac:dyDescent="0.3">
      <c r="A368" s="2">
        <v>2014</v>
      </c>
      <c r="B368" t="s">
        <v>1181</v>
      </c>
    </row>
    <row r="369" spans="1:2" x14ac:dyDescent="0.3">
      <c r="A369" s="2">
        <v>2014</v>
      </c>
      <c r="B369" t="s">
        <v>1190</v>
      </c>
    </row>
    <row r="370" spans="1:2" x14ac:dyDescent="0.3">
      <c r="A370" s="2">
        <v>2014</v>
      </c>
      <c r="B370" t="s">
        <v>1192</v>
      </c>
    </row>
    <row r="371" spans="1:2" x14ac:dyDescent="0.3">
      <c r="A371" s="17">
        <v>2014</v>
      </c>
      <c r="B371" s="18" t="s">
        <v>1193</v>
      </c>
    </row>
    <row r="372" spans="1:2" x14ac:dyDescent="0.3">
      <c r="A372" s="17">
        <v>2014</v>
      </c>
      <c r="B372" s="18" t="s">
        <v>1196</v>
      </c>
    </row>
    <row r="373" spans="1:2" x14ac:dyDescent="0.3">
      <c r="A373" s="17">
        <v>2014</v>
      </c>
      <c r="B373" s="18" t="s">
        <v>1201</v>
      </c>
    </row>
    <row r="374" spans="1:2" x14ac:dyDescent="0.3">
      <c r="A374" s="2">
        <v>2014</v>
      </c>
      <c r="B374" t="s">
        <v>1202</v>
      </c>
    </row>
    <row r="375" spans="1:2" x14ac:dyDescent="0.3">
      <c r="A375" s="17">
        <v>2014</v>
      </c>
      <c r="B375" s="18" t="s">
        <v>1206</v>
      </c>
    </row>
    <row r="376" spans="1:2" x14ac:dyDescent="0.3">
      <c r="A376" s="2">
        <v>2014</v>
      </c>
      <c r="B376" t="s">
        <v>1207</v>
      </c>
    </row>
    <row r="377" spans="1:2" x14ac:dyDescent="0.3">
      <c r="A377" s="17">
        <v>2014</v>
      </c>
      <c r="B377" s="18" t="s">
        <v>1210</v>
      </c>
    </row>
    <row r="378" spans="1:2" x14ac:dyDescent="0.3">
      <c r="A378" s="17">
        <v>2014</v>
      </c>
      <c r="B378" s="18" t="s">
        <v>1212</v>
      </c>
    </row>
    <row r="379" spans="1:2" x14ac:dyDescent="0.3">
      <c r="A379" s="2">
        <v>2014</v>
      </c>
      <c r="B379" t="s">
        <v>1215</v>
      </c>
    </row>
    <row r="380" spans="1:2" x14ac:dyDescent="0.3">
      <c r="A380" s="2">
        <v>2014</v>
      </c>
      <c r="B380" t="s">
        <v>1219</v>
      </c>
    </row>
    <row r="381" spans="1:2" x14ac:dyDescent="0.3">
      <c r="A381" s="2">
        <v>2014</v>
      </c>
      <c r="B381" t="s">
        <v>1222</v>
      </c>
    </row>
    <row r="382" spans="1:2" x14ac:dyDescent="0.3">
      <c r="A382" s="17">
        <v>2014</v>
      </c>
      <c r="B382" s="18" t="s">
        <v>1225</v>
      </c>
    </row>
    <row r="383" spans="1:2" x14ac:dyDescent="0.3">
      <c r="A383" s="17">
        <v>2014</v>
      </c>
      <c r="B383" s="18" t="s">
        <v>1227</v>
      </c>
    </row>
    <row r="384" spans="1:2" x14ac:dyDescent="0.3">
      <c r="A384" s="2">
        <v>2014</v>
      </c>
      <c r="B384" t="s">
        <v>1229</v>
      </c>
    </row>
    <row r="385" spans="1:2" x14ac:dyDescent="0.3">
      <c r="A385" s="2">
        <v>2014</v>
      </c>
      <c r="B385" t="s">
        <v>1237</v>
      </c>
    </row>
    <row r="386" spans="1:2" x14ac:dyDescent="0.3">
      <c r="A386" s="17">
        <v>2014</v>
      </c>
      <c r="B386" s="18" t="s">
        <v>1239</v>
      </c>
    </row>
    <row r="387" spans="1:2" x14ac:dyDescent="0.3">
      <c r="A387" s="2">
        <v>2014</v>
      </c>
      <c r="B387" t="s">
        <v>1241</v>
      </c>
    </row>
    <row r="388" spans="1:2" x14ac:dyDescent="0.3">
      <c r="A388" s="17">
        <v>2014</v>
      </c>
      <c r="B388" s="18" t="s">
        <v>1242</v>
      </c>
    </row>
    <row r="389" spans="1:2" x14ac:dyDescent="0.3">
      <c r="A389" s="2">
        <v>2014</v>
      </c>
      <c r="B389" t="s">
        <v>1245</v>
      </c>
    </row>
    <row r="390" spans="1:2" x14ac:dyDescent="0.3">
      <c r="A390" s="17">
        <v>2014</v>
      </c>
      <c r="B390" s="18" t="s">
        <v>1252</v>
      </c>
    </row>
    <row r="391" spans="1:2" x14ac:dyDescent="0.3">
      <c r="A391" s="2">
        <v>2014</v>
      </c>
      <c r="B391" t="s">
        <v>1254</v>
      </c>
    </row>
    <row r="392" spans="1:2" x14ac:dyDescent="0.3">
      <c r="A392" s="17">
        <v>2014</v>
      </c>
      <c r="B392" s="18" t="s">
        <v>1261</v>
      </c>
    </row>
    <row r="393" spans="1:2" x14ac:dyDescent="0.3">
      <c r="A393" s="17">
        <v>2014</v>
      </c>
      <c r="B393" s="18" t="s">
        <v>1265</v>
      </c>
    </row>
    <row r="394" spans="1:2" x14ac:dyDescent="0.3">
      <c r="A394" s="17">
        <v>2014</v>
      </c>
      <c r="B394" s="18" t="s">
        <v>1272</v>
      </c>
    </row>
    <row r="395" spans="1:2" x14ac:dyDescent="0.3">
      <c r="A395" s="2">
        <v>2014</v>
      </c>
      <c r="B395" t="s">
        <v>1273</v>
      </c>
    </row>
    <row r="396" spans="1:2" x14ac:dyDescent="0.3">
      <c r="A396" s="17">
        <v>2014</v>
      </c>
      <c r="B396" s="18" t="s">
        <v>1280</v>
      </c>
    </row>
    <row r="397" spans="1:2" x14ac:dyDescent="0.3">
      <c r="A397" s="2">
        <v>2014</v>
      </c>
      <c r="B397" t="s">
        <v>1282</v>
      </c>
    </row>
    <row r="398" spans="1:2" x14ac:dyDescent="0.3">
      <c r="A398" s="2">
        <v>2014</v>
      </c>
      <c r="B398" t="s">
        <v>1285</v>
      </c>
    </row>
    <row r="399" spans="1:2" x14ac:dyDescent="0.3">
      <c r="A399" s="2">
        <v>2014</v>
      </c>
      <c r="B399" t="s">
        <v>1289</v>
      </c>
    </row>
    <row r="400" spans="1:2" x14ac:dyDescent="0.3">
      <c r="A400" s="17">
        <v>2014</v>
      </c>
      <c r="B400" s="18" t="s">
        <v>1291</v>
      </c>
    </row>
    <row r="401" spans="1:2" x14ac:dyDescent="0.3">
      <c r="A401" s="17">
        <v>2014</v>
      </c>
      <c r="B401" s="18" t="s">
        <v>1294</v>
      </c>
    </row>
    <row r="402" spans="1:2" x14ac:dyDescent="0.3">
      <c r="A402" s="17">
        <v>2014</v>
      </c>
      <c r="B402" s="18" t="s">
        <v>1298</v>
      </c>
    </row>
    <row r="403" spans="1:2" x14ac:dyDescent="0.3">
      <c r="A403" s="2">
        <v>2014</v>
      </c>
      <c r="B403" t="s">
        <v>1303</v>
      </c>
    </row>
    <row r="404" spans="1:2" x14ac:dyDescent="0.3">
      <c r="A404" s="2">
        <v>2014</v>
      </c>
      <c r="B404" t="s">
        <v>1305</v>
      </c>
    </row>
    <row r="405" spans="1:2" x14ac:dyDescent="0.3">
      <c r="A405" s="2">
        <v>2014</v>
      </c>
      <c r="B405" t="s">
        <v>1307</v>
      </c>
    </row>
    <row r="406" spans="1:2" x14ac:dyDescent="0.3">
      <c r="A406" s="2">
        <v>2014</v>
      </c>
      <c r="B406" t="s">
        <v>1309</v>
      </c>
    </row>
    <row r="407" spans="1:2" x14ac:dyDescent="0.3">
      <c r="A407" s="17">
        <v>2014</v>
      </c>
      <c r="B407" s="18" t="s">
        <v>1311</v>
      </c>
    </row>
    <row r="408" spans="1:2" x14ac:dyDescent="0.3">
      <c r="A408" s="17">
        <v>2014</v>
      </c>
      <c r="B408" s="18" t="s">
        <v>1314</v>
      </c>
    </row>
    <row r="409" spans="1:2" x14ac:dyDescent="0.3">
      <c r="A409" s="17">
        <v>2014</v>
      </c>
      <c r="B409" s="18" t="s">
        <v>1318</v>
      </c>
    </row>
    <row r="410" spans="1:2" x14ac:dyDescent="0.3">
      <c r="A410" s="2">
        <v>2014</v>
      </c>
      <c r="B410" t="s">
        <v>1319</v>
      </c>
    </row>
    <row r="411" spans="1:2" x14ac:dyDescent="0.3">
      <c r="A411" s="17">
        <v>2014</v>
      </c>
      <c r="B411" s="18" t="s">
        <v>1320</v>
      </c>
    </row>
    <row r="412" spans="1:2" x14ac:dyDescent="0.3">
      <c r="A412" s="2">
        <v>2014</v>
      </c>
      <c r="B412" t="s">
        <v>1322</v>
      </c>
    </row>
    <row r="413" spans="1:2" x14ac:dyDescent="0.3">
      <c r="A413" s="17">
        <v>2014</v>
      </c>
      <c r="B413" s="18" t="s">
        <v>1330</v>
      </c>
    </row>
    <row r="414" spans="1:2" x14ac:dyDescent="0.3">
      <c r="A414" s="17">
        <v>2014</v>
      </c>
      <c r="B414" s="18" t="s">
        <v>1333</v>
      </c>
    </row>
    <row r="415" spans="1:2" x14ac:dyDescent="0.3">
      <c r="A415" s="17">
        <v>2014</v>
      </c>
      <c r="B415" s="18" t="s">
        <v>1336</v>
      </c>
    </row>
    <row r="416" spans="1:2" x14ac:dyDescent="0.3">
      <c r="A416" s="17">
        <v>2014</v>
      </c>
      <c r="B416" s="18" t="s">
        <v>1338</v>
      </c>
    </row>
    <row r="417" spans="1:2" x14ac:dyDescent="0.3">
      <c r="A417" s="2">
        <v>2014</v>
      </c>
      <c r="B417" t="s">
        <v>1345</v>
      </c>
    </row>
    <row r="418" spans="1:2" x14ac:dyDescent="0.3">
      <c r="A418" s="2">
        <v>2014</v>
      </c>
      <c r="B418" t="s">
        <v>1347</v>
      </c>
    </row>
    <row r="419" spans="1:2" x14ac:dyDescent="0.3">
      <c r="A419" s="2">
        <v>2014</v>
      </c>
      <c r="B419" t="s">
        <v>1355</v>
      </c>
    </row>
    <row r="420" spans="1:2" x14ac:dyDescent="0.3">
      <c r="A420" s="2">
        <v>2014</v>
      </c>
      <c r="B420" t="s">
        <v>1364</v>
      </c>
    </row>
    <row r="421" spans="1:2" x14ac:dyDescent="0.3">
      <c r="A421" s="2">
        <v>2014</v>
      </c>
      <c r="B421" t="s">
        <v>1367</v>
      </c>
    </row>
    <row r="422" spans="1:2" x14ac:dyDescent="0.3">
      <c r="A422" s="17">
        <v>2014</v>
      </c>
      <c r="B422" s="18" t="s">
        <v>1369</v>
      </c>
    </row>
    <row r="423" spans="1:2" x14ac:dyDescent="0.3">
      <c r="A423" s="17">
        <v>2014</v>
      </c>
      <c r="B423" s="18" t="s">
        <v>1371</v>
      </c>
    </row>
    <row r="424" spans="1:2" x14ac:dyDescent="0.3">
      <c r="A424" s="2">
        <v>2014</v>
      </c>
      <c r="B424" t="s">
        <v>1372</v>
      </c>
    </row>
    <row r="425" spans="1:2" x14ac:dyDescent="0.3">
      <c r="A425" s="17">
        <v>2014</v>
      </c>
      <c r="B425" s="18" t="s">
        <v>1375</v>
      </c>
    </row>
    <row r="426" spans="1:2" x14ac:dyDescent="0.3">
      <c r="A426" s="17">
        <v>2014</v>
      </c>
      <c r="B426" s="18" t="s">
        <v>1376</v>
      </c>
    </row>
    <row r="427" spans="1:2" x14ac:dyDescent="0.3">
      <c r="A427" s="2">
        <v>2014</v>
      </c>
      <c r="B427" t="s">
        <v>1378</v>
      </c>
    </row>
    <row r="428" spans="1:2" x14ac:dyDescent="0.3">
      <c r="A428" s="2">
        <v>2014</v>
      </c>
      <c r="B428" t="s">
        <v>1380</v>
      </c>
    </row>
    <row r="429" spans="1:2" x14ac:dyDescent="0.3">
      <c r="A429" s="17">
        <v>2014</v>
      </c>
      <c r="B429" s="18" t="s">
        <v>1383</v>
      </c>
    </row>
    <row r="430" spans="1:2" x14ac:dyDescent="0.3">
      <c r="A430" s="17">
        <v>2014</v>
      </c>
      <c r="B430" s="18" t="s">
        <v>1394</v>
      </c>
    </row>
    <row r="431" spans="1:2" x14ac:dyDescent="0.3">
      <c r="A431" s="2">
        <v>2014</v>
      </c>
      <c r="B431" t="s">
        <v>1395</v>
      </c>
    </row>
    <row r="432" spans="1:2" x14ac:dyDescent="0.3">
      <c r="A432" s="2">
        <v>2014</v>
      </c>
      <c r="B432" t="s">
        <v>1397</v>
      </c>
    </row>
    <row r="433" spans="1:2" x14ac:dyDescent="0.3">
      <c r="A433" s="17">
        <v>2014</v>
      </c>
      <c r="B433" s="18" t="s">
        <v>1399</v>
      </c>
    </row>
    <row r="434" spans="1:2" x14ac:dyDescent="0.3">
      <c r="A434" s="17">
        <v>2014</v>
      </c>
      <c r="B434" s="18" t="s">
        <v>1407</v>
      </c>
    </row>
    <row r="435" spans="1:2" x14ac:dyDescent="0.3">
      <c r="A435" s="2">
        <v>2014</v>
      </c>
      <c r="B435" t="s">
        <v>1408</v>
      </c>
    </row>
    <row r="436" spans="1:2" x14ac:dyDescent="0.3">
      <c r="A436" s="17">
        <v>2014</v>
      </c>
      <c r="B436" s="18" t="s">
        <v>1410</v>
      </c>
    </row>
    <row r="437" spans="1:2" x14ac:dyDescent="0.3">
      <c r="A437" s="17">
        <v>2014</v>
      </c>
      <c r="B437" s="18" t="s">
        <v>1412</v>
      </c>
    </row>
    <row r="438" spans="1:2" x14ac:dyDescent="0.3">
      <c r="A438" s="2">
        <v>2014</v>
      </c>
      <c r="B438" t="s">
        <v>1414</v>
      </c>
    </row>
    <row r="439" spans="1:2" x14ac:dyDescent="0.3">
      <c r="A439" s="2">
        <v>2014</v>
      </c>
      <c r="B439" t="s">
        <v>1417</v>
      </c>
    </row>
    <row r="440" spans="1:2" x14ac:dyDescent="0.3">
      <c r="A440" s="17">
        <v>2014</v>
      </c>
      <c r="B440" s="18" t="s">
        <v>1420</v>
      </c>
    </row>
    <row r="441" spans="1:2" x14ac:dyDescent="0.3">
      <c r="A441" s="2">
        <v>2014</v>
      </c>
      <c r="B441" t="s">
        <v>1422</v>
      </c>
    </row>
    <row r="442" spans="1:2" x14ac:dyDescent="0.3">
      <c r="A442" s="17">
        <v>2014</v>
      </c>
      <c r="B442" s="18" t="s">
        <v>1424</v>
      </c>
    </row>
    <row r="443" spans="1:2" x14ac:dyDescent="0.3">
      <c r="A443" s="17">
        <v>2014</v>
      </c>
      <c r="B443" s="18" t="s">
        <v>1431</v>
      </c>
    </row>
    <row r="444" spans="1:2" x14ac:dyDescent="0.3">
      <c r="A444" s="17">
        <v>2014</v>
      </c>
      <c r="B444" s="18" t="s">
        <v>1432</v>
      </c>
    </row>
    <row r="445" spans="1:2" x14ac:dyDescent="0.3">
      <c r="A445" s="2">
        <v>2014</v>
      </c>
      <c r="B445" t="s">
        <v>1433</v>
      </c>
    </row>
    <row r="446" spans="1:2" x14ac:dyDescent="0.3">
      <c r="A446" s="2">
        <v>2014</v>
      </c>
      <c r="B446" t="s">
        <v>1440</v>
      </c>
    </row>
    <row r="447" spans="1:2" x14ac:dyDescent="0.3">
      <c r="A447" s="2">
        <v>2014</v>
      </c>
      <c r="B447" t="s">
        <v>1444</v>
      </c>
    </row>
    <row r="448" spans="1:2" x14ac:dyDescent="0.3">
      <c r="A448" s="2">
        <v>2014</v>
      </c>
      <c r="B448" t="s">
        <v>1447</v>
      </c>
    </row>
    <row r="449" spans="1:2" x14ac:dyDescent="0.3">
      <c r="A449" s="2">
        <v>2014</v>
      </c>
      <c r="B449" t="s">
        <v>1451</v>
      </c>
    </row>
    <row r="450" spans="1:2" x14ac:dyDescent="0.3">
      <c r="A450" s="17">
        <v>2014</v>
      </c>
      <c r="B450" s="18" t="s">
        <v>1452</v>
      </c>
    </row>
    <row r="451" spans="1:2" x14ac:dyDescent="0.3">
      <c r="A451" s="17">
        <v>2014</v>
      </c>
      <c r="B451" s="18" t="s">
        <v>1453</v>
      </c>
    </row>
    <row r="452" spans="1:2" x14ac:dyDescent="0.3">
      <c r="A452" s="17">
        <v>2014</v>
      </c>
      <c r="B452" s="18" t="s">
        <v>1456</v>
      </c>
    </row>
    <row r="453" spans="1:2" x14ac:dyDescent="0.3">
      <c r="A453" s="2">
        <v>2014</v>
      </c>
      <c r="B453" t="s">
        <v>1462</v>
      </c>
    </row>
    <row r="454" spans="1:2" x14ac:dyDescent="0.3">
      <c r="A454" s="17">
        <v>2014</v>
      </c>
      <c r="B454" s="18" t="s">
        <v>1463</v>
      </c>
    </row>
    <row r="455" spans="1:2" x14ac:dyDescent="0.3">
      <c r="A455" s="17">
        <v>2014</v>
      </c>
      <c r="B455" s="18" t="s">
        <v>1465</v>
      </c>
    </row>
    <row r="456" spans="1:2" x14ac:dyDescent="0.3">
      <c r="A456" s="2">
        <v>2014</v>
      </c>
      <c r="B456" t="s">
        <v>1468</v>
      </c>
    </row>
    <row r="457" spans="1:2" x14ac:dyDescent="0.3">
      <c r="A457" s="17">
        <v>2014</v>
      </c>
      <c r="B457" s="18" t="s">
        <v>1470</v>
      </c>
    </row>
    <row r="458" spans="1:2" x14ac:dyDescent="0.3">
      <c r="A458" s="17">
        <v>2014</v>
      </c>
      <c r="B458" s="18" t="s">
        <v>1472</v>
      </c>
    </row>
    <row r="459" spans="1:2" x14ac:dyDescent="0.3">
      <c r="A459" s="17">
        <v>2014</v>
      </c>
      <c r="B459" s="18" t="s">
        <v>1475</v>
      </c>
    </row>
    <row r="460" spans="1:2" x14ac:dyDescent="0.3">
      <c r="A460" s="2">
        <v>2014</v>
      </c>
      <c r="B460" t="s">
        <v>1477</v>
      </c>
    </row>
    <row r="461" spans="1:2" x14ac:dyDescent="0.3">
      <c r="A461" s="2">
        <v>2014</v>
      </c>
      <c r="B461" t="s">
        <v>1483</v>
      </c>
    </row>
    <row r="462" spans="1:2" x14ac:dyDescent="0.3">
      <c r="A462" s="17">
        <v>2014</v>
      </c>
      <c r="B462" s="18" t="s">
        <v>1487</v>
      </c>
    </row>
    <row r="463" spans="1:2" x14ac:dyDescent="0.3">
      <c r="A463" s="2">
        <v>2014</v>
      </c>
      <c r="B463" t="s">
        <v>1489</v>
      </c>
    </row>
    <row r="464" spans="1:2" x14ac:dyDescent="0.3">
      <c r="A464" s="2">
        <v>2014</v>
      </c>
      <c r="B464" t="s">
        <v>1494</v>
      </c>
    </row>
    <row r="465" spans="1:2" x14ac:dyDescent="0.3">
      <c r="A465" s="17">
        <v>2014</v>
      </c>
      <c r="B465" s="18" t="s">
        <v>1499</v>
      </c>
    </row>
    <row r="466" spans="1:2" x14ac:dyDescent="0.3">
      <c r="A466" s="2">
        <v>2014</v>
      </c>
      <c r="B466" t="s">
        <v>1501</v>
      </c>
    </row>
    <row r="467" spans="1:2" x14ac:dyDescent="0.3">
      <c r="A467" s="2">
        <v>2014</v>
      </c>
      <c r="B467" t="s">
        <v>1505</v>
      </c>
    </row>
    <row r="468" spans="1:2" x14ac:dyDescent="0.3">
      <c r="A468" s="17">
        <v>2014</v>
      </c>
      <c r="B468" s="18" t="s">
        <v>1508</v>
      </c>
    </row>
    <row r="469" spans="1:2" x14ac:dyDescent="0.3">
      <c r="A469" s="17">
        <v>2014</v>
      </c>
      <c r="B469" s="18" t="s">
        <v>1510</v>
      </c>
    </row>
    <row r="470" spans="1:2" x14ac:dyDescent="0.3">
      <c r="A470" s="2">
        <v>2014</v>
      </c>
      <c r="B470" t="s">
        <v>1514</v>
      </c>
    </row>
    <row r="471" spans="1:2" x14ac:dyDescent="0.3">
      <c r="A471" s="2">
        <v>2014</v>
      </c>
      <c r="B471" t="s">
        <v>1518</v>
      </c>
    </row>
    <row r="472" spans="1:2" x14ac:dyDescent="0.3">
      <c r="A472" s="2">
        <v>2014</v>
      </c>
      <c r="B472" t="s">
        <v>1519</v>
      </c>
    </row>
    <row r="473" spans="1:2" x14ac:dyDescent="0.3">
      <c r="A473" s="2">
        <v>2014</v>
      </c>
      <c r="B473" t="s">
        <v>1521</v>
      </c>
    </row>
    <row r="474" spans="1:2" x14ac:dyDescent="0.3">
      <c r="A474" s="17">
        <v>2014</v>
      </c>
      <c r="B474" s="18" t="s">
        <v>1523</v>
      </c>
    </row>
    <row r="475" spans="1:2" x14ac:dyDescent="0.3">
      <c r="A475" s="17">
        <v>2014</v>
      </c>
      <c r="B475" s="18" t="s">
        <v>1528</v>
      </c>
    </row>
    <row r="476" spans="1:2" x14ac:dyDescent="0.3">
      <c r="A476" s="2">
        <v>2014</v>
      </c>
      <c r="B476" t="s">
        <v>1530</v>
      </c>
    </row>
    <row r="477" spans="1:2" x14ac:dyDescent="0.3">
      <c r="A477" s="2">
        <v>2014</v>
      </c>
      <c r="B477" t="s">
        <v>1532</v>
      </c>
    </row>
    <row r="478" spans="1:2" x14ac:dyDescent="0.3">
      <c r="A478" s="17">
        <v>2014</v>
      </c>
      <c r="B478" s="18" t="s">
        <v>1534</v>
      </c>
    </row>
    <row r="479" spans="1:2" x14ac:dyDescent="0.3">
      <c r="A479" s="2">
        <v>2014</v>
      </c>
      <c r="B479" t="s">
        <v>1539</v>
      </c>
    </row>
    <row r="480" spans="1:2" x14ac:dyDescent="0.3">
      <c r="A480" s="2">
        <v>2014</v>
      </c>
      <c r="B480" t="s">
        <v>1540</v>
      </c>
    </row>
    <row r="481" spans="1:2" x14ac:dyDescent="0.3">
      <c r="A481" s="2">
        <v>2014</v>
      </c>
      <c r="B481" t="s">
        <v>1542</v>
      </c>
    </row>
    <row r="482" spans="1:2" x14ac:dyDescent="0.3">
      <c r="A482" s="17">
        <v>2014</v>
      </c>
      <c r="B482" s="18" t="s">
        <v>1547</v>
      </c>
    </row>
    <row r="483" spans="1:2" x14ac:dyDescent="0.3">
      <c r="A483" s="17">
        <v>2014</v>
      </c>
      <c r="B483" s="18" t="s">
        <v>1550</v>
      </c>
    </row>
    <row r="484" spans="1:2" x14ac:dyDescent="0.3">
      <c r="A484" s="17">
        <v>2014</v>
      </c>
      <c r="B484" s="18" t="s">
        <v>1552</v>
      </c>
    </row>
    <row r="485" spans="1:2" x14ac:dyDescent="0.3">
      <c r="A485" s="17">
        <v>2014</v>
      </c>
      <c r="B485" s="18" t="s">
        <v>1556</v>
      </c>
    </row>
    <row r="486" spans="1:2" x14ac:dyDescent="0.3">
      <c r="A486" s="17">
        <v>2014</v>
      </c>
      <c r="B486" s="18" t="s">
        <v>1558</v>
      </c>
    </row>
    <row r="487" spans="1:2" x14ac:dyDescent="0.3">
      <c r="A487" s="17">
        <v>2014</v>
      </c>
      <c r="B487" s="18" t="s">
        <v>1559</v>
      </c>
    </row>
    <row r="488" spans="1:2" x14ac:dyDescent="0.3">
      <c r="A488" s="2">
        <v>2014</v>
      </c>
      <c r="B488" t="s">
        <v>1563</v>
      </c>
    </row>
    <row r="489" spans="1:2" x14ac:dyDescent="0.3">
      <c r="A489" s="2">
        <v>2014</v>
      </c>
      <c r="B489" t="s">
        <v>1565</v>
      </c>
    </row>
    <row r="490" spans="1:2" x14ac:dyDescent="0.3">
      <c r="A490" s="2">
        <v>2014</v>
      </c>
      <c r="B490" t="s">
        <v>1567</v>
      </c>
    </row>
    <row r="491" spans="1:2" x14ac:dyDescent="0.3">
      <c r="A491" s="17">
        <v>2014</v>
      </c>
      <c r="B491" s="18" t="s">
        <v>1574</v>
      </c>
    </row>
    <row r="492" spans="1:2" x14ac:dyDescent="0.3">
      <c r="A492" s="2">
        <v>2014</v>
      </c>
      <c r="B492" t="s">
        <v>1580</v>
      </c>
    </row>
    <row r="493" spans="1:2" x14ac:dyDescent="0.3">
      <c r="A493" s="2">
        <v>2014</v>
      </c>
      <c r="B493" t="s">
        <v>1581</v>
      </c>
    </row>
    <row r="494" spans="1:2" x14ac:dyDescent="0.3">
      <c r="A494" s="17">
        <v>2014</v>
      </c>
      <c r="B494" s="18" t="s">
        <v>1585</v>
      </c>
    </row>
    <row r="495" spans="1:2" x14ac:dyDescent="0.3">
      <c r="A495" s="2">
        <v>2014</v>
      </c>
      <c r="B495" t="s">
        <v>1588</v>
      </c>
    </row>
    <row r="496" spans="1:2" x14ac:dyDescent="0.3">
      <c r="A496" s="17">
        <v>2014</v>
      </c>
      <c r="B496" s="18" t="s">
        <v>1591</v>
      </c>
    </row>
    <row r="497" spans="1:2" x14ac:dyDescent="0.3">
      <c r="A497" s="17">
        <v>2014</v>
      </c>
      <c r="B497" s="18" t="s">
        <v>1593</v>
      </c>
    </row>
    <row r="498" spans="1:2" x14ac:dyDescent="0.3">
      <c r="A498" s="17">
        <v>2014</v>
      </c>
      <c r="B498" s="18" t="s">
        <v>1594</v>
      </c>
    </row>
    <row r="499" spans="1:2" x14ac:dyDescent="0.3">
      <c r="A499" s="2">
        <v>2014</v>
      </c>
      <c r="B499" t="s">
        <v>1595</v>
      </c>
    </row>
    <row r="500" spans="1:2" x14ac:dyDescent="0.3">
      <c r="A500" s="2">
        <v>2014</v>
      </c>
      <c r="B500" t="s">
        <v>1597</v>
      </c>
    </row>
    <row r="501" spans="1:2" x14ac:dyDescent="0.3">
      <c r="A501" s="17">
        <v>2014</v>
      </c>
      <c r="B501" s="18" t="s">
        <v>1602</v>
      </c>
    </row>
    <row r="502" spans="1:2" x14ac:dyDescent="0.3">
      <c r="A502" s="17">
        <v>2014</v>
      </c>
      <c r="B502" s="18" t="s">
        <v>1604</v>
      </c>
    </row>
    <row r="503" spans="1:2" x14ac:dyDescent="0.3">
      <c r="A503" s="17">
        <v>2014</v>
      </c>
      <c r="B503" s="18" t="s">
        <v>1610</v>
      </c>
    </row>
    <row r="504" spans="1:2" x14ac:dyDescent="0.3">
      <c r="A504" s="2">
        <v>2014</v>
      </c>
      <c r="B504" t="s">
        <v>1611</v>
      </c>
    </row>
    <row r="505" spans="1:2" x14ac:dyDescent="0.3">
      <c r="A505" s="2">
        <v>2014</v>
      </c>
      <c r="B505" t="s">
        <v>1616</v>
      </c>
    </row>
    <row r="506" spans="1:2" x14ac:dyDescent="0.3">
      <c r="A506" s="17">
        <v>2014</v>
      </c>
      <c r="B506" s="18" t="s">
        <v>1619</v>
      </c>
    </row>
    <row r="507" spans="1:2" x14ac:dyDescent="0.3">
      <c r="A507" s="2">
        <v>2014</v>
      </c>
      <c r="B507" t="s">
        <v>1622</v>
      </c>
    </row>
    <row r="508" spans="1:2" x14ac:dyDescent="0.3">
      <c r="A508" s="2">
        <v>2014</v>
      </c>
      <c r="B508" t="s">
        <v>1624</v>
      </c>
    </row>
    <row r="509" spans="1:2" x14ac:dyDescent="0.3">
      <c r="A509" s="17">
        <v>2014</v>
      </c>
      <c r="B509" s="18" t="s">
        <v>1633</v>
      </c>
    </row>
    <row r="510" spans="1:2" x14ac:dyDescent="0.3">
      <c r="A510" s="2">
        <v>2014</v>
      </c>
      <c r="B510" t="s">
        <v>1642</v>
      </c>
    </row>
    <row r="511" spans="1:2" x14ac:dyDescent="0.3">
      <c r="A511" s="17">
        <v>2014</v>
      </c>
      <c r="B511" s="18" t="s">
        <v>1644</v>
      </c>
    </row>
    <row r="512" spans="1:2" x14ac:dyDescent="0.3">
      <c r="A512" s="2">
        <v>2014</v>
      </c>
      <c r="B512" t="s">
        <v>1648</v>
      </c>
    </row>
    <row r="513" spans="1:2" x14ac:dyDescent="0.3">
      <c r="A513" s="2">
        <v>2014</v>
      </c>
      <c r="B513" t="s">
        <v>1660</v>
      </c>
    </row>
    <row r="514" spans="1:2" x14ac:dyDescent="0.3">
      <c r="A514" s="2">
        <v>2014</v>
      </c>
      <c r="B514" t="s">
        <v>1664</v>
      </c>
    </row>
    <row r="515" spans="1:2" x14ac:dyDescent="0.3">
      <c r="A515" s="17">
        <v>2014</v>
      </c>
      <c r="B515" s="18" t="s">
        <v>1667</v>
      </c>
    </row>
    <row r="516" spans="1:2" x14ac:dyDescent="0.3">
      <c r="A516" s="17">
        <v>2014</v>
      </c>
      <c r="B516" s="18" t="s">
        <v>1668</v>
      </c>
    </row>
    <row r="517" spans="1:2" x14ac:dyDescent="0.3">
      <c r="A517" s="17">
        <v>2014</v>
      </c>
      <c r="B517" s="18" t="s">
        <v>1669</v>
      </c>
    </row>
    <row r="518" spans="1:2" x14ac:dyDescent="0.3">
      <c r="A518" s="2">
        <v>2014</v>
      </c>
      <c r="B518" t="s">
        <v>1671</v>
      </c>
    </row>
    <row r="519" spans="1:2" x14ac:dyDescent="0.3">
      <c r="A519" s="17">
        <v>2014</v>
      </c>
      <c r="B519" s="18" t="s">
        <v>1674</v>
      </c>
    </row>
    <row r="520" spans="1:2" x14ac:dyDescent="0.3">
      <c r="A520" s="2">
        <v>2014</v>
      </c>
      <c r="B520" t="s">
        <v>1676</v>
      </c>
    </row>
    <row r="521" spans="1:2" x14ac:dyDescent="0.3">
      <c r="A521" s="17">
        <v>2014</v>
      </c>
      <c r="B521" s="18" t="s">
        <v>1680</v>
      </c>
    </row>
    <row r="522" spans="1:2" x14ac:dyDescent="0.3">
      <c r="A522" s="2">
        <v>2014</v>
      </c>
      <c r="B522" t="s">
        <v>1682</v>
      </c>
    </row>
    <row r="523" spans="1:2" x14ac:dyDescent="0.3">
      <c r="A523" s="17">
        <v>2014</v>
      </c>
      <c r="B523" s="18" t="s">
        <v>1684</v>
      </c>
    </row>
    <row r="524" spans="1:2" x14ac:dyDescent="0.3">
      <c r="A524" s="2">
        <v>2014</v>
      </c>
      <c r="B524" t="s">
        <v>1686</v>
      </c>
    </row>
    <row r="525" spans="1:2" x14ac:dyDescent="0.3">
      <c r="A525" s="2">
        <v>2014</v>
      </c>
      <c r="B525" t="s">
        <v>1689</v>
      </c>
    </row>
    <row r="526" spans="1:2" x14ac:dyDescent="0.3">
      <c r="A526" s="2">
        <v>2014</v>
      </c>
      <c r="B526" t="s">
        <v>1692</v>
      </c>
    </row>
    <row r="527" spans="1:2" x14ac:dyDescent="0.3">
      <c r="A527" s="2">
        <v>2014</v>
      </c>
      <c r="B527" t="s">
        <v>1694</v>
      </c>
    </row>
    <row r="528" spans="1:2" x14ac:dyDescent="0.3">
      <c r="A528" s="17">
        <v>2014</v>
      </c>
      <c r="B528" s="18" t="s">
        <v>1700</v>
      </c>
    </row>
    <row r="529" spans="1:2" x14ac:dyDescent="0.3">
      <c r="A529" s="17">
        <v>2014</v>
      </c>
      <c r="B529" s="18" t="s">
        <v>1704</v>
      </c>
    </row>
    <row r="530" spans="1:2" x14ac:dyDescent="0.3">
      <c r="A530" s="2">
        <v>2014</v>
      </c>
      <c r="B530" t="s">
        <v>1707</v>
      </c>
    </row>
    <row r="531" spans="1:2" x14ac:dyDescent="0.3">
      <c r="A531" s="17">
        <v>2014</v>
      </c>
      <c r="B531" s="18" t="s">
        <v>1709</v>
      </c>
    </row>
    <row r="532" spans="1:2" x14ac:dyDescent="0.3">
      <c r="A532" s="17">
        <v>2014</v>
      </c>
      <c r="B532" s="18" t="s">
        <v>1714</v>
      </c>
    </row>
    <row r="533" spans="1:2" x14ac:dyDescent="0.3">
      <c r="A533" s="2">
        <v>2014</v>
      </c>
      <c r="B533" t="s">
        <v>1715</v>
      </c>
    </row>
    <row r="534" spans="1:2" x14ac:dyDescent="0.3">
      <c r="A534" s="2">
        <v>2014</v>
      </c>
      <c r="B534" t="s">
        <v>1716</v>
      </c>
    </row>
    <row r="535" spans="1:2" x14ac:dyDescent="0.3">
      <c r="A535" s="2">
        <v>2014</v>
      </c>
      <c r="B535" t="s">
        <v>1718</v>
      </c>
    </row>
    <row r="536" spans="1:2" x14ac:dyDescent="0.3">
      <c r="A536" s="17">
        <v>2014</v>
      </c>
      <c r="B536" s="18" t="s">
        <v>1722</v>
      </c>
    </row>
    <row r="537" spans="1:2" x14ac:dyDescent="0.3">
      <c r="A537" s="2">
        <v>2014</v>
      </c>
      <c r="B537" t="s">
        <v>1724</v>
      </c>
    </row>
    <row r="538" spans="1:2" x14ac:dyDescent="0.3">
      <c r="A538" s="2">
        <v>2014</v>
      </c>
      <c r="B538" t="s">
        <v>1725</v>
      </c>
    </row>
    <row r="539" spans="1:2" x14ac:dyDescent="0.3">
      <c r="A539" s="17">
        <v>2014</v>
      </c>
      <c r="B539" s="18" t="s">
        <v>1729</v>
      </c>
    </row>
    <row r="540" spans="1:2" x14ac:dyDescent="0.3">
      <c r="A540" s="2">
        <v>2014</v>
      </c>
      <c r="B540" t="s">
        <v>1730</v>
      </c>
    </row>
    <row r="541" spans="1:2" x14ac:dyDescent="0.3">
      <c r="A541" s="17">
        <v>2014</v>
      </c>
      <c r="B541" s="18" t="s">
        <v>1733</v>
      </c>
    </row>
    <row r="542" spans="1:2" x14ac:dyDescent="0.3">
      <c r="A542" s="2">
        <v>2014</v>
      </c>
      <c r="B542" t="s">
        <v>1735</v>
      </c>
    </row>
    <row r="543" spans="1:2" x14ac:dyDescent="0.3">
      <c r="A543" s="17">
        <v>2014</v>
      </c>
      <c r="B543" s="18" t="s">
        <v>1737</v>
      </c>
    </row>
    <row r="544" spans="1:2" x14ac:dyDescent="0.3">
      <c r="A544" s="2">
        <v>2014</v>
      </c>
      <c r="B544" t="s">
        <v>1740</v>
      </c>
    </row>
    <row r="545" spans="1:2" x14ac:dyDescent="0.3">
      <c r="A545" s="2">
        <v>2014</v>
      </c>
      <c r="B545" t="s">
        <v>1741</v>
      </c>
    </row>
    <row r="546" spans="1:2" x14ac:dyDescent="0.3">
      <c r="A546" s="2">
        <v>2014</v>
      </c>
      <c r="B546" t="s">
        <v>1746</v>
      </c>
    </row>
    <row r="547" spans="1:2" x14ac:dyDescent="0.3">
      <c r="A547" s="17">
        <v>2014</v>
      </c>
      <c r="B547" s="18" t="s">
        <v>1749</v>
      </c>
    </row>
    <row r="548" spans="1:2" x14ac:dyDescent="0.3">
      <c r="A548" s="2">
        <v>2014</v>
      </c>
      <c r="B548" t="s">
        <v>1752</v>
      </c>
    </row>
    <row r="549" spans="1:2" x14ac:dyDescent="0.3">
      <c r="A549" s="2">
        <v>2014</v>
      </c>
      <c r="B549" t="s">
        <v>1758</v>
      </c>
    </row>
    <row r="550" spans="1:2" x14ac:dyDescent="0.3">
      <c r="A550" s="17">
        <v>2014</v>
      </c>
      <c r="B550" s="18" t="s">
        <v>1765</v>
      </c>
    </row>
    <row r="551" spans="1:2" x14ac:dyDescent="0.3">
      <c r="A551" s="2">
        <v>2014</v>
      </c>
      <c r="B551" t="s">
        <v>1767</v>
      </c>
    </row>
    <row r="552" spans="1:2" x14ac:dyDescent="0.3">
      <c r="A552" s="2">
        <v>2014</v>
      </c>
      <c r="B552" t="s">
        <v>1772</v>
      </c>
    </row>
    <row r="553" spans="1:2" x14ac:dyDescent="0.3">
      <c r="A553" s="17">
        <v>2014</v>
      </c>
      <c r="B553" s="18" t="s">
        <v>1773</v>
      </c>
    </row>
    <row r="554" spans="1:2" x14ac:dyDescent="0.3">
      <c r="A554" s="17">
        <v>2014</v>
      </c>
      <c r="B554" s="18" t="s">
        <v>1775</v>
      </c>
    </row>
    <row r="555" spans="1:2" x14ac:dyDescent="0.3">
      <c r="A555" s="2">
        <v>2014</v>
      </c>
      <c r="B555" t="s">
        <v>1776</v>
      </c>
    </row>
    <row r="556" spans="1:2" x14ac:dyDescent="0.3">
      <c r="A556" s="17">
        <v>2014</v>
      </c>
      <c r="B556" s="18" t="s">
        <v>1780</v>
      </c>
    </row>
    <row r="557" spans="1:2" x14ac:dyDescent="0.3">
      <c r="A557" s="17">
        <v>2014</v>
      </c>
      <c r="B557" s="18" t="s">
        <v>1787</v>
      </c>
    </row>
    <row r="558" spans="1:2" x14ac:dyDescent="0.3">
      <c r="A558" s="2">
        <v>2014</v>
      </c>
      <c r="B558" t="s">
        <v>1788</v>
      </c>
    </row>
    <row r="559" spans="1:2" x14ac:dyDescent="0.3">
      <c r="A559" s="17">
        <v>2014</v>
      </c>
      <c r="B559" s="18" t="s">
        <v>1790</v>
      </c>
    </row>
    <row r="560" spans="1:2" x14ac:dyDescent="0.3">
      <c r="A560" s="2">
        <v>2014</v>
      </c>
      <c r="B560" t="s">
        <v>1792</v>
      </c>
    </row>
    <row r="561" spans="1:2" x14ac:dyDescent="0.3">
      <c r="A561" s="17">
        <v>2014</v>
      </c>
      <c r="B561" s="18" t="s">
        <v>1795</v>
      </c>
    </row>
    <row r="562" spans="1:2" x14ac:dyDescent="0.3">
      <c r="A562" s="17">
        <v>2014</v>
      </c>
      <c r="B562" s="18" t="s">
        <v>1798</v>
      </c>
    </row>
    <row r="563" spans="1:2" x14ac:dyDescent="0.3">
      <c r="A563" s="2">
        <v>2014</v>
      </c>
      <c r="B563" t="s">
        <v>1800</v>
      </c>
    </row>
    <row r="564" spans="1:2" x14ac:dyDescent="0.3">
      <c r="A564" s="2">
        <v>2014</v>
      </c>
      <c r="B564" t="s">
        <v>1801</v>
      </c>
    </row>
    <row r="565" spans="1:2" x14ac:dyDescent="0.3">
      <c r="A565" s="17">
        <v>2014</v>
      </c>
      <c r="B565" s="18" t="s">
        <v>1802</v>
      </c>
    </row>
    <row r="566" spans="1:2" x14ac:dyDescent="0.3">
      <c r="A566" s="2">
        <v>2014</v>
      </c>
      <c r="B566" t="s">
        <v>1805</v>
      </c>
    </row>
    <row r="567" spans="1:2" x14ac:dyDescent="0.3">
      <c r="A567" s="17">
        <v>2014</v>
      </c>
      <c r="B567" s="18" t="s">
        <v>1806</v>
      </c>
    </row>
    <row r="568" spans="1:2" x14ac:dyDescent="0.3">
      <c r="A568" s="2">
        <v>2014</v>
      </c>
      <c r="B568" t="s">
        <v>1812</v>
      </c>
    </row>
    <row r="569" spans="1:2" x14ac:dyDescent="0.3">
      <c r="A569" s="17">
        <v>2014</v>
      </c>
      <c r="B569" s="18" t="s">
        <v>1814</v>
      </c>
    </row>
    <row r="570" spans="1:2" x14ac:dyDescent="0.3">
      <c r="A570" s="2">
        <v>2014</v>
      </c>
      <c r="B570" t="s">
        <v>1816</v>
      </c>
    </row>
    <row r="571" spans="1:2" x14ac:dyDescent="0.3">
      <c r="A571" s="2">
        <v>2014</v>
      </c>
      <c r="B571" t="s">
        <v>1820</v>
      </c>
    </row>
    <row r="572" spans="1:2" x14ac:dyDescent="0.3">
      <c r="A572" s="2">
        <v>2014</v>
      </c>
      <c r="B572" t="s">
        <v>1825</v>
      </c>
    </row>
    <row r="573" spans="1:2" x14ac:dyDescent="0.3">
      <c r="A573" s="17">
        <v>2014</v>
      </c>
      <c r="B573" s="18" t="s">
        <v>1831</v>
      </c>
    </row>
    <row r="574" spans="1:2" x14ac:dyDescent="0.3">
      <c r="A574" s="2">
        <v>2014</v>
      </c>
      <c r="B574" t="s">
        <v>1833</v>
      </c>
    </row>
    <row r="575" spans="1:2" x14ac:dyDescent="0.3">
      <c r="A575" s="17">
        <v>2014</v>
      </c>
      <c r="B575" s="18" t="s">
        <v>1836</v>
      </c>
    </row>
    <row r="576" spans="1:2" x14ac:dyDescent="0.3">
      <c r="A576" s="17">
        <v>2014</v>
      </c>
      <c r="B576" s="18" t="s">
        <v>1838</v>
      </c>
    </row>
    <row r="577" spans="1:2" x14ac:dyDescent="0.3">
      <c r="A577" s="2">
        <v>2014</v>
      </c>
      <c r="B577" t="s">
        <v>1840</v>
      </c>
    </row>
    <row r="578" spans="1:2" x14ac:dyDescent="0.3">
      <c r="A578" s="2">
        <v>2014</v>
      </c>
      <c r="B578" t="s">
        <v>1843</v>
      </c>
    </row>
    <row r="579" spans="1:2" x14ac:dyDescent="0.3">
      <c r="A579" s="2">
        <v>2014</v>
      </c>
      <c r="B579" t="s">
        <v>1846</v>
      </c>
    </row>
    <row r="580" spans="1:2" x14ac:dyDescent="0.3">
      <c r="A580" s="17">
        <v>2014</v>
      </c>
      <c r="B580" s="18" t="s">
        <v>1848</v>
      </c>
    </row>
    <row r="581" spans="1:2" x14ac:dyDescent="0.3">
      <c r="A581" s="17">
        <v>2014</v>
      </c>
      <c r="B581" s="18" t="s">
        <v>1853</v>
      </c>
    </row>
    <row r="582" spans="1:2" x14ac:dyDescent="0.3">
      <c r="A582" s="2">
        <v>2014</v>
      </c>
      <c r="B582" t="s">
        <v>1854</v>
      </c>
    </row>
    <row r="583" spans="1:2" x14ac:dyDescent="0.3">
      <c r="A583" s="17">
        <v>2014</v>
      </c>
      <c r="B583" s="18" t="s">
        <v>1855</v>
      </c>
    </row>
    <row r="584" spans="1:2" x14ac:dyDescent="0.3">
      <c r="A584" s="2">
        <v>2014</v>
      </c>
      <c r="B584" t="s">
        <v>1856</v>
      </c>
    </row>
    <row r="585" spans="1:2" x14ac:dyDescent="0.3">
      <c r="A585" s="17">
        <v>2014</v>
      </c>
      <c r="B585" s="18" t="s">
        <v>1857</v>
      </c>
    </row>
    <row r="586" spans="1:2" x14ac:dyDescent="0.3">
      <c r="A586" s="17">
        <v>2014</v>
      </c>
      <c r="B586" s="18" t="s">
        <v>1859</v>
      </c>
    </row>
    <row r="587" spans="1:2" x14ac:dyDescent="0.3">
      <c r="A587" s="17">
        <v>2014</v>
      </c>
      <c r="B587" s="18" t="s">
        <v>1867</v>
      </c>
    </row>
    <row r="588" spans="1:2" x14ac:dyDescent="0.3">
      <c r="A588" s="2">
        <v>2014</v>
      </c>
      <c r="B588" t="s">
        <v>1869</v>
      </c>
    </row>
    <row r="589" spans="1:2" x14ac:dyDescent="0.3">
      <c r="A589" s="2">
        <v>2014</v>
      </c>
      <c r="B589" t="s">
        <v>1873</v>
      </c>
    </row>
    <row r="590" spans="1:2" x14ac:dyDescent="0.3">
      <c r="A590" s="17">
        <v>2014</v>
      </c>
      <c r="B590" s="18" t="s">
        <v>1878</v>
      </c>
    </row>
    <row r="591" spans="1:2" x14ac:dyDescent="0.3">
      <c r="A591" s="2">
        <v>2014</v>
      </c>
      <c r="B591" t="s">
        <v>1882</v>
      </c>
    </row>
    <row r="592" spans="1:2" x14ac:dyDescent="0.3">
      <c r="A592" s="17">
        <v>2014</v>
      </c>
      <c r="B592" s="18" t="s">
        <v>1884</v>
      </c>
    </row>
    <row r="593" spans="1:2" x14ac:dyDescent="0.3">
      <c r="A593" s="17">
        <v>2014</v>
      </c>
      <c r="B593" s="18" t="s">
        <v>1887</v>
      </c>
    </row>
    <row r="594" spans="1:2" x14ac:dyDescent="0.3">
      <c r="A594" s="2">
        <v>2014</v>
      </c>
      <c r="B594" t="s">
        <v>1896</v>
      </c>
    </row>
    <row r="595" spans="1:2" x14ac:dyDescent="0.3">
      <c r="A595" s="2">
        <v>2014</v>
      </c>
      <c r="B595" t="s">
        <v>1898</v>
      </c>
    </row>
    <row r="596" spans="1:2" x14ac:dyDescent="0.3">
      <c r="A596" s="17">
        <v>2014</v>
      </c>
      <c r="B596" s="18" t="s">
        <v>1903</v>
      </c>
    </row>
    <row r="597" spans="1:2" x14ac:dyDescent="0.3">
      <c r="A597" s="2">
        <v>2014</v>
      </c>
      <c r="B597" t="s">
        <v>1914</v>
      </c>
    </row>
    <row r="598" spans="1:2" x14ac:dyDescent="0.3">
      <c r="A598" s="2">
        <v>2014</v>
      </c>
      <c r="B598" t="s">
        <v>1921</v>
      </c>
    </row>
    <row r="599" spans="1:2" x14ac:dyDescent="0.3">
      <c r="A599" s="17">
        <v>2014</v>
      </c>
      <c r="B599" s="18" t="s">
        <v>1924</v>
      </c>
    </row>
    <row r="600" spans="1:2" x14ac:dyDescent="0.3">
      <c r="A600" s="2">
        <v>2014</v>
      </c>
      <c r="B600" t="s">
        <v>1925</v>
      </c>
    </row>
    <row r="601" spans="1:2" x14ac:dyDescent="0.3">
      <c r="A601" s="2">
        <v>2014</v>
      </c>
      <c r="B601" t="s">
        <v>1926</v>
      </c>
    </row>
    <row r="602" spans="1:2" x14ac:dyDescent="0.3">
      <c r="A602" s="2">
        <v>2014</v>
      </c>
      <c r="B602" t="s">
        <v>1927</v>
      </c>
    </row>
    <row r="603" spans="1:2" x14ac:dyDescent="0.3">
      <c r="A603" s="17">
        <v>2014</v>
      </c>
      <c r="B603" s="18" t="s">
        <v>1930</v>
      </c>
    </row>
    <row r="604" spans="1:2" x14ac:dyDescent="0.3">
      <c r="A604" s="2">
        <v>2014</v>
      </c>
      <c r="B604" t="s">
        <v>1936</v>
      </c>
    </row>
    <row r="605" spans="1:2" x14ac:dyDescent="0.3">
      <c r="A605" s="17">
        <v>2015</v>
      </c>
      <c r="B605" s="18" t="s">
        <v>673</v>
      </c>
    </row>
    <row r="606" spans="1:2" x14ac:dyDescent="0.3">
      <c r="A606" s="2">
        <v>2015</v>
      </c>
      <c r="B606" t="s">
        <v>1943</v>
      </c>
    </row>
    <row r="607" spans="1:2" x14ac:dyDescent="0.3">
      <c r="A607" s="17">
        <v>2015</v>
      </c>
      <c r="B607" s="18" t="s">
        <v>1547</v>
      </c>
    </row>
    <row r="608" spans="1:2" x14ac:dyDescent="0.3">
      <c r="A608" s="2">
        <v>2015</v>
      </c>
      <c r="B608" t="s">
        <v>1945</v>
      </c>
    </row>
    <row r="609" spans="1:2" x14ac:dyDescent="0.3">
      <c r="A609" s="17">
        <v>2015</v>
      </c>
      <c r="B609" s="18" t="s">
        <v>61</v>
      </c>
    </row>
    <row r="610" spans="1:2" x14ac:dyDescent="0.3">
      <c r="A610" s="17">
        <v>2015</v>
      </c>
      <c r="B610" s="18" t="s">
        <v>1946</v>
      </c>
    </row>
    <row r="611" spans="1:2" x14ac:dyDescent="0.3">
      <c r="A611" s="2">
        <v>2015</v>
      </c>
      <c r="B611" t="s">
        <v>219</v>
      </c>
    </row>
    <row r="612" spans="1:2" x14ac:dyDescent="0.3">
      <c r="A612" s="17">
        <v>2015</v>
      </c>
      <c r="B612" s="18" t="s">
        <v>671</v>
      </c>
    </row>
    <row r="613" spans="1:2" x14ac:dyDescent="0.3">
      <c r="A613" s="2">
        <v>2015</v>
      </c>
      <c r="B613" t="s">
        <v>1936</v>
      </c>
    </row>
    <row r="614" spans="1:2" x14ac:dyDescent="0.3">
      <c r="A614" s="2">
        <v>2015</v>
      </c>
      <c r="B614" t="s">
        <v>1280</v>
      </c>
    </row>
    <row r="615" spans="1:2" x14ac:dyDescent="0.3">
      <c r="A615" s="2">
        <v>2015</v>
      </c>
      <c r="B615" t="s">
        <v>373</v>
      </c>
    </row>
    <row r="616" spans="1:2" x14ac:dyDescent="0.3">
      <c r="A616" s="2">
        <v>2015</v>
      </c>
      <c r="B616" t="s">
        <v>78</v>
      </c>
    </row>
    <row r="617" spans="1:2" x14ac:dyDescent="0.3">
      <c r="A617" s="17">
        <v>2015</v>
      </c>
      <c r="B617" s="18" t="s">
        <v>1951</v>
      </c>
    </row>
    <row r="618" spans="1:2" x14ac:dyDescent="0.3">
      <c r="A618" s="2">
        <v>2015</v>
      </c>
      <c r="B618" t="s">
        <v>1952</v>
      </c>
    </row>
    <row r="619" spans="1:2" x14ac:dyDescent="0.3">
      <c r="A619" s="17">
        <v>2015</v>
      </c>
      <c r="B619" s="18" t="s">
        <v>978</v>
      </c>
    </row>
    <row r="620" spans="1:2" x14ac:dyDescent="0.3">
      <c r="A620" s="2">
        <v>2015</v>
      </c>
      <c r="B620" t="s">
        <v>1958</v>
      </c>
    </row>
    <row r="621" spans="1:2" x14ac:dyDescent="0.3">
      <c r="A621" s="17">
        <v>2015</v>
      </c>
      <c r="B621" s="18" t="s">
        <v>617</v>
      </c>
    </row>
    <row r="622" spans="1:2" x14ac:dyDescent="0.3">
      <c r="A622" s="2">
        <v>2015</v>
      </c>
      <c r="B622" t="s">
        <v>484</v>
      </c>
    </row>
    <row r="623" spans="1:2" x14ac:dyDescent="0.3">
      <c r="A623" s="2">
        <v>2015</v>
      </c>
      <c r="B623" t="s">
        <v>622</v>
      </c>
    </row>
    <row r="624" spans="1:2" x14ac:dyDescent="0.3">
      <c r="A624" s="2">
        <v>2015</v>
      </c>
      <c r="B624" t="s">
        <v>824</v>
      </c>
    </row>
    <row r="625" spans="1:2" x14ac:dyDescent="0.3">
      <c r="A625" s="2">
        <v>2015</v>
      </c>
      <c r="B625" t="s">
        <v>1960</v>
      </c>
    </row>
    <row r="626" spans="1:2" x14ac:dyDescent="0.3">
      <c r="A626" s="17">
        <v>2015</v>
      </c>
      <c r="B626" s="18" t="s">
        <v>1795</v>
      </c>
    </row>
    <row r="627" spans="1:2" x14ac:dyDescent="0.3">
      <c r="A627" s="2">
        <v>2015</v>
      </c>
      <c r="B627" t="s">
        <v>58</v>
      </c>
    </row>
    <row r="628" spans="1:2" x14ac:dyDescent="0.3">
      <c r="A628" s="17">
        <v>2015</v>
      </c>
      <c r="B628" s="18" t="s">
        <v>1855</v>
      </c>
    </row>
    <row r="629" spans="1:2" x14ac:dyDescent="0.3">
      <c r="A629" s="2">
        <v>2015</v>
      </c>
      <c r="B629" t="s">
        <v>1131</v>
      </c>
    </row>
    <row r="630" spans="1:2" x14ac:dyDescent="0.3">
      <c r="A630" s="17">
        <v>2015</v>
      </c>
      <c r="B630" s="18" t="s">
        <v>1174</v>
      </c>
    </row>
    <row r="631" spans="1:2" x14ac:dyDescent="0.3">
      <c r="A631" s="2">
        <v>2015</v>
      </c>
      <c r="B631" t="s">
        <v>1003</v>
      </c>
    </row>
    <row r="632" spans="1:2" x14ac:dyDescent="0.3">
      <c r="A632" s="2">
        <v>2015</v>
      </c>
      <c r="B632" t="s">
        <v>1207</v>
      </c>
    </row>
    <row r="633" spans="1:2" x14ac:dyDescent="0.3">
      <c r="A633" s="17">
        <v>2015</v>
      </c>
      <c r="B633" s="18" t="s">
        <v>563</v>
      </c>
    </row>
    <row r="634" spans="1:2" x14ac:dyDescent="0.3">
      <c r="A634" s="17">
        <v>2015</v>
      </c>
      <c r="B634" s="18" t="s">
        <v>1968</v>
      </c>
    </row>
    <row r="635" spans="1:2" x14ac:dyDescent="0.3">
      <c r="A635" s="2">
        <v>2015</v>
      </c>
      <c r="B635" t="s">
        <v>1585</v>
      </c>
    </row>
    <row r="636" spans="1:2" x14ac:dyDescent="0.3">
      <c r="A636" s="17">
        <v>2015</v>
      </c>
      <c r="B636" s="18" t="s">
        <v>830</v>
      </c>
    </row>
    <row r="637" spans="1:2" x14ac:dyDescent="0.3">
      <c r="A637" s="2">
        <v>2015</v>
      </c>
      <c r="B637" t="s">
        <v>686</v>
      </c>
    </row>
    <row r="638" spans="1:2" x14ac:dyDescent="0.3">
      <c r="A638" s="2">
        <v>2015</v>
      </c>
      <c r="B638" t="s">
        <v>1070</v>
      </c>
    </row>
    <row r="639" spans="1:2" x14ac:dyDescent="0.3">
      <c r="A639" s="17">
        <v>2015</v>
      </c>
      <c r="B639" s="18" t="s">
        <v>1971</v>
      </c>
    </row>
    <row r="640" spans="1:2" x14ac:dyDescent="0.3">
      <c r="A640" s="2">
        <v>2015</v>
      </c>
      <c r="B640" t="s">
        <v>1973</v>
      </c>
    </row>
    <row r="641" spans="1:2" x14ac:dyDescent="0.3">
      <c r="A641" s="2">
        <v>2015</v>
      </c>
      <c r="B641" t="s">
        <v>396</v>
      </c>
    </row>
    <row r="642" spans="1:2" x14ac:dyDescent="0.3">
      <c r="A642" s="2">
        <v>2015</v>
      </c>
      <c r="B642" t="s">
        <v>1272</v>
      </c>
    </row>
    <row r="643" spans="1:2" x14ac:dyDescent="0.3">
      <c r="A643" s="17">
        <v>2015</v>
      </c>
      <c r="B643" s="18" t="s">
        <v>817</v>
      </c>
    </row>
    <row r="644" spans="1:2" x14ac:dyDescent="0.3">
      <c r="A644" s="2">
        <v>2015</v>
      </c>
      <c r="B644" t="s">
        <v>915</v>
      </c>
    </row>
    <row r="645" spans="1:2" x14ac:dyDescent="0.3">
      <c r="A645" s="17">
        <v>2015</v>
      </c>
      <c r="B645" s="18" t="s">
        <v>1364</v>
      </c>
    </row>
    <row r="646" spans="1:2" x14ac:dyDescent="0.3">
      <c r="A646" s="17">
        <v>2015</v>
      </c>
      <c r="B646" s="18" t="s">
        <v>1978</v>
      </c>
    </row>
    <row r="647" spans="1:2" x14ac:dyDescent="0.3">
      <c r="A647" s="2">
        <v>2015</v>
      </c>
      <c r="B647" t="s">
        <v>1489</v>
      </c>
    </row>
    <row r="648" spans="1:2" x14ac:dyDescent="0.3">
      <c r="A648" s="17">
        <v>2015</v>
      </c>
      <c r="B648" s="18" t="s">
        <v>1802</v>
      </c>
    </row>
    <row r="649" spans="1:2" x14ac:dyDescent="0.3">
      <c r="A649" s="17">
        <v>2015</v>
      </c>
      <c r="B649" s="18" t="s">
        <v>692</v>
      </c>
    </row>
    <row r="650" spans="1:2" x14ac:dyDescent="0.3">
      <c r="A650" s="17">
        <v>2015</v>
      </c>
      <c r="B650" s="18" t="s">
        <v>477</v>
      </c>
    </row>
    <row r="651" spans="1:2" x14ac:dyDescent="0.3">
      <c r="A651" s="2">
        <v>2015</v>
      </c>
      <c r="B651" t="s">
        <v>609</v>
      </c>
    </row>
    <row r="652" spans="1:2" x14ac:dyDescent="0.3">
      <c r="A652" s="17">
        <v>2015</v>
      </c>
      <c r="B652" s="18" t="s">
        <v>1846</v>
      </c>
    </row>
    <row r="653" spans="1:2" x14ac:dyDescent="0.3">
      <c r="A653" s="2">
        <v>2015</v>
      </c>
      <c r="B653" t="s">
        <v>446</v>
      </c>
    </row>
    <row r="654" spans="1:2" x14ac:dyDescent="0.3">
      <c r="A654" s="2">
        <v>2015</v>
      </c>
      <c r="B654" t="s">
        <v>1700</v>
      </c>
    </row>
    <row r="655" spans="1:2" x14ac:dyDescent="0.3">
      <c r="A655" s="17">
        <v>2015</v>
      </c>
      <c r="B655" s="18" t="s">
        <v>1983</v>
      </c>
    </row>
    <row r="656" spans="1:2" x14ac:dyDescent="0.3">
      <c r="A656" s="17">
        <v>2015</v>
      </c>
      <c r="B656" s="18" t="s">
        <v>901</v>
      </c>
    </row>
    <row r="657" spans="1:2" x14ac:dyDescent="0.3">
      <c r="A657" s="2">
        <v>2015</v>
      </c>
      <c r="B657" t="s">
        <v>287</v>
      </c>
    </row>
    <row r="658" spans="1:2" x14ac:dyDescent="0.3">
      <c r="A658" s="17">
        <v>2015</v>
      </c>
      <c r="B658" s="18" t="s">
        <v>1202</v>
      </c>
    </row>
    <row r="659" spans="1:2" x14ac:dyDescent="0.3">
      <c r="A659" s="2">
        <v>2015</v>
      </c>
      <c r="B659" t="s">
        <v>1694</v>
      </c>
    </row>
    <row r="660" spans="1:2" x14ac:dyDescent="0.3">
      <c r="A660" s="17">
        <v>2015</v>
      </c>
      <c r="B660" s="18" t="s">
        <v>1867</v>
      </c>
    </row>
    <row r="661" spans="1:2" x14ac:dyDescent="0.3">
      <c r="A661" s="2">
        <v>2015</v>
      </c>
      <c r="B661" t="s">
        <v>1985</v>
      </c>
    </row>
    <row r="662" spans="1:2" x14ac:dyDescent="0.3">
      <c r="A662" s="2">
        <v>2015</v>
      </c>
      <c r="B662" t="s">
        <v>1840</v>
      </c>
    </row>
    <row r="663" spans="1:2" x14ac:dyDescent="0.3">
      <c r="A663" s="2">
        <v>2015</v>
      </c>
      <c r="B663" t="s">
        <v>1563</v>
      </c>
    </row>
    <row r="664" spans="1:2" x14ac:dyDescent="0.3">
      <c r="A664" s="2">
        <v>2015</v>
      </c>
      <c r="B664" t="s">
        <v>1456</v>
      </c>
    </row>
    <row r="665" spans="1:2" x14ac:dyDescent="0.3">
      <c r="A665" s="2">
        <v>2015</v>
      </c>
      <c r="B665" t="s">
        <v>1989</v>
      </c>
    </row>
    <row r="666" spans="1:2" x14ac:dyDescent="0.3">
      <c r="A666" s="17">
        <v>2015</v>
      </c>
      <c r="B666" s="18" t="s">
        <v>1083</v>
      </c>
    </row>
    <row r="667" spans="1:2" x14ac:dyDescent="0.3">
      <c r="A667" s="17">
        <v>2015</v>
      </c>
      <c r="B667" s="18" t="s">
        <v>199</v>
      </c>
    </row>
    <row r="668" spans="1:2" x14ac:dyDescent="0.3">
      <c r="A668" s="2">
        <v>2015</v>
      </c>
      <c r="B668" t="s">
        <v>1722</v>
      </c>
    </row>
    <row r="669" spans="1:2" x14ac:dyDescent="0.3">
      <c r="A669" s="2">
        <v>2015</v>
      </c>
      <c r="B669" t="s">
        <v>728</v>
      </c>
    </row>
    <row r="670" spans="1:2" x14ac:dyDescent="0.3">
      <c r="A670" s="17">
        <v>2015</v>
      </c>
      <c r="B670" s="18" t="s">
        <v>274</v>
      </c>
    </row>
    <row r="671" spans="1:2" x14ac:dyDescent="0.3">
      <c r="A671" s="17">
        <v>2015</v>
      </c>
      <c r="B671" s="18" t="s">
        <v>1995</v>
      </c>
    </row>
    <row r="672" spans="1:2" x14ac:dyDescent="0.3">
      <c r="A672" s="2">
        <v>2015</v>
      </c>
      <c r="B672" t="s">
        <v>1997</v>
      </c>
    </row>
    <row r="673" spans="1:2" x14ac:dyDescent="0.3">
      <c r="A673" s="17">
        <v>2015</v>
      </c>
      <c r="B673" s="18" t="s">
        <v>689</v>
      </c>
    </row>
    <row r="674" spans="1:2" x14ac:dyDescent="0.3">
      <c r="A674" s="17">
        <v>2015</v>
      </c>
      <c r="B674" s="18" t="s">
        <v>1054</v>
      </c>
    </row>
    <row r="675" spans="1:2" x14ac:dyDescent="0.3">
      <c r="A675" s="2">
        <v>2015</v>
      </c>
      <c r="B675" t="s">
        <v>1884</v>
      </c>
    </row>
    <row r="676" spans="1:2" x14ac:dyDescent="0.3">
      <c r="A676" s="2">
        <v>2015</v>
      </c>
      <c r="B676" t="s">
        <v>1790</v>
      </c>
    </row>
    <row r="677" spans="1:2" x14ac:dyDescent="0.3">
      <c r="A677" s="17">
        <v>2015</v>
      </c>
      <c r="B677" s="18" t="s">
        <v>1999</v>
      </c>
    </row>
    <row r="678" spans="1:2" x14ac:dyDescent="0.3">
      <c r="A678" s="17">
        <v>2015</v>
      </c>
      <c r="B678" s="18" t="s">
        <v>154</v>
      </c>
    </row>
    <row r="679" spans="1:2" x14ac:dyDescent="0.3">
      <c r="A679" s="2">
        <v>2015</v>
      </c>
      <c r="B679" t="s">
        <v>2001</v>
      </c>
    </row>
    <row r="680" spans="1:2" x14ac:dyDescent="0.3">
      <c r="A680" s="17">
        <v>2015</v>
      </c>
      <c r="B680" s="18" t="s">
        <v>1289</v>
      </c>
    </row>
    <row r="681" spans="1:2" x14ac:dyDescent="0.3">
      <c r="A681" s="17">
        <v>2015</v>
      </c>
      <c r="B681" s="18" t="s">
        <v>1029</v>
      </c>
    </row>
    <row r="682" spans="1:2" x14ac:dyDescent="0.3">
      <c r="A682" s="17">
        <v>2015</v>
      </c>
      <c r="B682" s="18" t="s">
        <v>996</v>
      </c>
    </row>
    <row r="683" spans="1:2" x14ac:dyDescent="0.3">
      <c r="A683" s="17">
        <v>2015</v>
      </c>
      <c r="B683" s="18" t="s">
        <v>2005</v>
      </c>
    </row>
    <row r="684" spans="1:2" x14ac:dyDescent="0.3">
      <c r="A684" s="2">
        <v>2015</v>
      </c>
      <c r="B684" t="s">
        <v>914</v>
      </c>
    </row>
    <row r="685" spans="1:2" x14ac:dyDescent="0.3">
      <c r="A685" s="17">
        <v>2015</v>
      </c>
      <c r="B685" s="18" t="s">
        <v>1487</v>
      </c>
    </row>
    <row r="686" spans="1:2" x14ac:dyDescent="0.3">
      <c r="A686" s="17">
        <v>2015</v>
      </c>
      <c r="B686" s="18" t="s">
        <v>896</v>
      </c>
    </row>
    <row r="687" spans="1:2" x14ac:dyDescent="0.3">
      <c r="A687" s="17">
        <v>2015</v>
      </c>
      <c r="B687" s="18" t="s">
        <v>2009</v>
      </c>
    </row>
    <row r="688" spans="1:2" x14ac:dyDescent="0.3">
      <c r="A688" s="2">
        <v>2015</v>
      </c>
      <c r="B688" t="s">
        <v>95</v>
      </c>
    </row>
    <row r="689" spans="1:2" x14ac:dyDescent="0.3">
      <c r="A689" s="17">
        <v>2015</v>
      </c>
      <c r="B689" s="18" t="s">
        <v>461</v>
      </c>
    </row>
    <row r="690" spans="1:2" x14ac:dyDescent="0.3">
      <c r="A690" s="2">
        <v>2015</v>
      </c>
      <c r="B690" t="s">
        <v>2010</v>
      </c>
    </row>
    <row r="691" spans="1:2" x14ac:dyDescent="0.3">
      <c r="A691" s="17">
        <v>2015</v>
      </c>
      <c r="B691" s="18" t="s">
        <v>1447</v>
      </c>
    </row>
    <row r="692" spans="1:2" x14ac:dyDescent="0.3">
      <c r="A692" s="2">
        <v>2015</v>
      </c>
      <c r="B692" t="s">
        <v>1282</v>
      </c>
    </row>
    <row r="693" spans="1:2" x14ac:dyDescent="0.3">
      <c r="A693" s="17">
        <v>2015</v>
      </c>
      <c r="B693" s="18" t="s">
        <v>554</v>
      </c>
    </row>
    <row r="694" spans="1:2" x14ac:dyDescent="0.3">
      <c r="A694" s="17">
        <v>2015</v>
      </c>
      <c r="B694" s="18" t="s">
        <v>938</v>
      </c>
    </row>
    <row r="695" spans="1:2" x14ac:dyDescent="0.3">
      <c r="A695" s="17">
        <v>2015</v>
      </c>
      <c r="B695" s="18" t="s">
        <v>596</v>
      </c>
    </row>
    <row r="696" spans="1:2" x14ac:dyDescent="0.3">
      <c r="A696" s="17">
        <v>2015</v>
      </c>
      <c r="B696" s="18" t="s">
        <v>2012</v>
      </c>
    </row>
    <row r="697" spans="1:2" x14ac:dyDescent="0.3">
      <c r="A697" s="17">
        <v>2015</v>
      </c>
      <c r="B697" s="18" t="s">
        <v>2015</v>
      </c>
    </row>
    <row r="698" spans="1:2" x14ac:dyDescent="0.3">
      <c r="A698" s="2">
        <v>2015</v>
      </c>
      <c r="B698" t="s">
        <v>1345</v>
      </c>
    </row>
    <row r="699" spans="1:2" x14ac:dyDescent="0.3">
      <c r="A699" s="2">
        <v>2015</v>
      </c>
      <c r="B699" t="s">
        <v>387</v>
      </c>
    </row>
    <row r="700" spans="1:2" x14ac:dyDescent="0.3">
      <c r="A700" s="2">
        <v>2015</v>
      </c>
      <c r="B700" t="s">
        <v>1369</v>
      </c>
    </row>
    <row r="701" spans="1:2" x14ac:dyDescent="0.3">
      <c r="A701" s="17">
        <v>2015</v>
      </c>
      <c r="B701" s="18" t="s">
        <v>1741</v>
      </c>
    </row>
    <row r="702" spans="1:2" x14ac:dyDescent="0.3">
      <c r="A702" s="17">
        <v>2015</v>
      </c>
      <c r="B702" s="18" t="s">
        <v>2021</v>
      </c>
    </row>
    <row r="703" spans="1:2" x14ac:dyDescent="0.3">
      <c r="A703" s="2">
        <v>2015</v>
      </c>
      <c r="B703" t="s">
        <v>1540</v>
      </c>
    </row>
    <row r="704" spans="1:2" x14ac:dyDescent="0.3">
      <c r="A704" s="17">
        <v>2015</v>
      </c>
      <c r="B704" s="18" t="s">
        <v>1079</v>
      </c>
    </row>
    <row r="705" spans="1:2" x14ac:dyDescent="0.3">
      <c r="A705" s="17">
        <v>2015</v>
      </c>
      <c r="B705" s="18" t="s">
        <v>930</v>
      </c>
    </row>
    <row r="706" spans="1:2" x14ac:dyDescent="0.3">
      <c r="A706" s="2">
        <v>2015</v>
      </c>
      <c r="B706" t="s">
        <v>1367</v>
      </c>
    </row>
    <row r="707" spans="1:2" x14ac:dyDescent="0.3">
      <c r="A707" s="17">
        <v>2015</v>
      </c>
      <c r="B707" s="18" t="s">
        <v>189</v>
      </c>
    </row>
    <row r="708" spans="1:2" x14ac:dyDescent="0.3">
      <c r="A708" s="2">
        <v>2015</v>
      </c>
      <c r="B708" t="s">
        <v>2026</v>
      </c>
    </row>
    <row r="709" spans="1:2" x14ac:dyDescent="0.3">
      <c r="A709" s="2">
        <v>2015</v>
      </c>
      <c r="B709" t="s">
        <v>2027</v>
      </c>
    </row>
    <row r="710" spans="1:2" x14ac:dyDescent="0.3">
      <c r="A710" s="17">
        <v>2015</v>
      </c>
      <c r="B710" s="18" t="s">
        <v>1704</v>
      </c>
    </row>
    <row r="711" spans="1:2" x14ac:dyDescent="0.3">
      <c r="A711" s="17">
        <v>2015</v>
      </c>
      <c r="B711" s="18" t="s">
        <v>799</v>
      </c>
    </row>
    <row r="712" spans="1:2" x14ac:dyDescent="0.3">
      <c r="A712" s="17">
        <v>2015</v>
      </c>
      <c r="B712" s="18" t="s">
        <v>2030</v>
      </c>
    </row>
    <row r="713" spans="1:2" x14ac:dyDescent="0.3">
      <c r="A713" s="2">
        <v>2015</v>
      </c>
      <c r="B713" t="s">
        <v>2032</v>
      </c>
    </row>
    <row r="714" spans="1:2" x14ac:dyDescent="0.3">
      <c r="A714" s="17">
        <v>2015</v>
      </c>
      <c r="B714" s="18" t="s">
        <v>474</v>
      </c>
    </row>
    <row r="715" spans="1:2" x14ac:dyDescent="0.3">
      <c r="A715" s="2">
        <v>2015</v>
      </c>
      <c r="B715" t="s">
        <v>1686</v>
      </c>
    </row>
    <row r="716" spans="1:2" x14ac:dyDescent="0.3">
      <c r="A716" s="17">
        <v>2015</v>
      </c>
      <c r="B716" s="18" t="s">
        <v>2036</v>
      </c>
    </row>
    <row r="717" spans="1:2" x14ac:dyDescent="0.3">
      <c r="A717" s="2">
        <v>2015</v>
      </c>
      <c r="B717" t="s">
        <v>1914</v>
      </c>
    </row>
    <row r="718" spans="1:2" x14ac:dyDescent="0.3">
      <c r="A718" s="2">
        <v>2015</v>
      </c>
      <c r="B718" t="s">
        <v>1412</v>
      </c>
    </row>
    <row r="719" spans="1:2" x14ac:dyDescent="0.3">
      <c r="A719" s="17">
        <v>2015</v>
      </c>
      <c r="B719" s="18" t="s">
        <v>1050</v>
      </c>
    </row>
    <row r="720" spans="1:2" x14ac:dyDescent="0.3">
      <c r="A720" s="17">
        <v>2015</v>
      </c>
      <c r="B720" s="18" t="s">
        <v>809</v>
      </c>
    </row>
    <row r="721" spans="1:2" x14ac:dyDescent="0.3">
      <c r="A721" s="2">
        <v>2015</v>
      </c>
      <c r="B721" t="s">
        <v>1477</v>
      </c>
    </row>
    <row r="722" spans="1:2" x14ac:dyDescent="0.3">
      <c r="A722" s="2">
        <v>2015</v>
      </c>
      <c r="B722" t="s">
        <v>933</v>
      </c>
    </row>
    <row r="723" spans="1:2" x14ac:dyDescent="0.3">
      <c r="A723" s="17">
        <v>2015</v>
      </c>
      <c r="B723" s="18" t="s">
        <v>2039</v>
      </c>
    </row>
    <row r="724" spans="1:2" x14ac:dyDescent="0.3">
      <c r="A724" s="2">
        <v>2015</v>
      </c>
      <c r="B724" t="s">
        <v>1798</v>
      </c>
    </row>
    <row r="725" spans="1:2" x14ac:dyDescent="0.3">
      <c r="A725" s="17">
        <v>2015</v>
      </c>
      <c r="B725" s="18" t="s">
        <v>2042</v>
      </c>
    </row>
    <row r="726" spans="1:2" x14ac:dyDescent="0.3">
      <c r="A726" s="2">
        <v>2015</v>
      </c>
      <c r="B726" t="s">
        <v>1133</v>
      </c>
    </row>
    <row r="727" spans="1:2" x14ac:dyDescent="0.3">
      <c r="A727" s="2">
        <v>2015</v>
      </c>
      <c r="B727" t="s">
        <v>755</v>
      </c>
    </row>
    <row r="728" spans="1:2" x14ac:dyDescent="0.3">
      <c r="A728" s="17">
        <v>2015</v>
      </c>
      <c r="B728" s="18" t="s">
        <v>1440</v>
      </c>
    </row>
    <row r="729" spans="1:2" x14ac:dyDescent="0.3">
      <c r="A729" s="17">
        <v>2015</v>
      </c>
      <c r="B729" s="18" t="s">
        <v>108</v>
      </c>
    </row>
    <row r="730" spans="1:2" x14ac:dyDescent="0.3">
      <c r="A730" s="2">
        <v>2015</v>
      </c>
      <c r="B730" t="s">
        <v>1684</v>
      </c>
    </row>
    <row r="731" spans="1:2" x14ac:dyDescent="0.3">
      <c r="A731" s="2">
        <v>2015</v>
      </c>
      <c r="B731" t="s">
        <v>284</v>
      </c>
    </row>
    <row r="732" spans="1:2" x14ac:dyDescent="0.3">
      <c r="A732" s="2">
        <v>2015</v>
      </c>
      <c r="B732" t="s">
        <v>696</v>
      </c>
    </row>
    <row r="733" spans="1:2" x14ac:dyDescent="0.3">
      <c r="A733" s="17">
        <v>2015</v>
      </c>
      <c r="B733" s="18" t="s">
        <v>1395</v>
      </c>
    </row>
    <row r="734" spans="1:2" x14ac:dyDescent="0.3">
      <c r="A734" s="2">
        <v>2015</v>
      </c>
      <c r="B734" t="s">
        <v>1465</v>
      </c>
    </row>
    <row r="735" spans="1:2" x14ac:dyDescent="0.3">
      <c r="A735" s="17">
        <v>2015</v>
      </c>
      <c r="B735" s="18" t="s">
        <v>293</v>
      </c>
    </row>
    <row r="736" spans="1:2" x14ac:dyDescent="0.3">
      <c r="A736" s="17">
        <v>2015</v>
      </c>
      <c r="B736" s="18" t="s">
        <v>311</v>
      </c>
    </row>
    <row r="737" spans="1:2" x14ac:dyDescent="0.3">
      <c r="A737" s="2">
        <v>2015</v>
      </c>
      <c r="B737" t="s">
        <v>2051</v>
      </c>
    </row>
    <row r="738" spans="1:2" x14ac:dyDescent="0.3">
      <c r="A738" s="17">
        <v>2015</v>
      </c>
      <c r="B738" s="18" t="s">
        <v>406</v>
      </c>
    </row>
    <row r="739" spans="1:2" x14ac:dyDescent="0.3">
      <c r="A739" s="17">
        <v>2015</v>
      </c>
      <c r="B739" s="18" t="s">
        <v>946</v>
      </c>
    </row>
    <row r="740" spans="1:2" x14ac:dyDescent="0.3">
      <c r="A740" s="17">
        <v>2015</v>
      </c>
      <c r="B740" s="18" t="s">
        <v>2056</v>
      </c>
    </row>
    <row r="741" spans="1:2" x14ac:dyDescent="0.3">
      <c r="A741" s="2">
        <v>2015</v>
      </c>
      <c r="B741" t="s">
        <v>1843</v>
      </c>
    </row>
    <row r="742" spans="1:2" x14ac:dyDescent="0.3">
      <c r="A742" s="17">
        <v>2015</v>
      </c>
      <c r="B742" s="18" t="s">
        <v>2059</v>
      </c>
    </row>
    <row r="743" spans="1:2" x14ac:dyDescent="0.3">
      <c r="A743" s="17">
        <v>2015</v>
      </c>
      <c r="B743" s="18" t="s">
        <v>425</v>
      </c>
    </row>
    <row r="744" spans="1:2" x14ac:dyDescent="0.3">
      <c r="A744" s="2">
        <v>2015</v>
      </c>
      <c r="B744" t="s">
        <v>1567</v>
      </c>
    </row>
    <row r="745" spans="1:2" x14ac:dyDescent="0.3">
      <c r="A745" s="17">
        <v>2015</v>
      </c>
      <c r="B745" s="18" t="s">
        <v>807</v>
      </c>
    </row>
    <row r="746" spans="1:2" x14ac:dyDescent="0.3">
      <c r="A746" s="2">
        <v>2015</v>
      </c>
      <c r="B746" t="s">
        <v>141</v>
      </c>
    </row>
    <row r="747" spans="1:2" x14ac:dyDescent="0.3">
      <c r="A747" s="17">
        <v>2015</v>
      </c>
      <c r="B747" s="18" t="s">
        <v>852</v>
      </c>
    </row>
    <row r="748" spans="1:2" x14ac:dyDescent="0.3">
      <c r="A748" s="17">
        <v>2015</v>
      </c>
      <c r="B748" s="18" t="s">
        <v>1410</v>
      </c>
    </row>
    <row r="749" spans="1:2" x14ac:dyDescent="0.3">
      <c r="A749" s="2">
        <v>2015</v>
      </c>
      <c r="B749" t="s">
        <v>959</v>
      </c>
    </row>
    <row r="750" spans="1:2" x14ac:dyDescent="0.3">
      <c r="A750" s="17">
        <v>2015</v>
      </c>
      <c r="B750" s="18" t="s">
        <v>630</v>
      </c>
    </row>
    <row r="751" spans="1:2" x14ac:dyDescent="0.3">
      <c r="A751" s="17">
        <v>2015</v>
      </c>
      <c r="B751" s="18" t="s">
        <v>1206</v>
      </c>
    </row>
    <row r="752" spans="1:2" x14ac:dyDescent="0.3">
      <c r="A752" s="2">
        <v>2015</v>
      </c>
      <c r="B752" t="s">
        <v>514</v>
      </c>
    </row>
    <row r="753" spans="1:2" x14ac:dyDescent="0.3">
      <c r="A753" s="17">
        <v>2015</v>
      </c>
      <c r="B753" s="18" t="s">
        <v>854</v>
      </c>
    </row>
    <row r="754" spans="1:2" x14ac:dyDescent="0.3">
      <c r="A754" s="2">
        <v>2015</v>
      </c>
      <c r="B754" t="s">
        <v>1530</v>
      </c>
    </row>
    <row r="755" spans="1:2" x14ac:dyDescent="0.3">
      <c r="A755" s="17">
        <v>2015</v>
      </c>
      <c r="B755" s="18" t="s">
        <v>1453</v>
      </c>
    </row>
    <row r="756" spans="1:2" x14ac:dyDescent="0.3">
      <c r="A756" s="2">
        <v>2015</v>
      </c>
      <c r="B756" t="s">
        <v>1539</v>
      </c>
    </row>
    <row r="757" spans="1:2" x14ac:dyDescent="0.3">
      <c r="A757" s="2">
        <v>2015</v>
      </c>
      <c r="B757" t="s">
        <v>518</v>
      </c>
    </row>
    <row r="758" spans="1:2" x14ac:dyDescent="0.3">
      <c r="A758" s="17">
        <v>2015</v>
      </c>
      <c r="B758" s="18" t="s">
        <v>1242</v>
      </c>
    </row>
    <row r="759" spans="1:2" x14ac:dyDescent="0.3">
      <c r="A759" s="17">
        <v>2015</v>
      </c>
      <c r="B759" s="18" t="s">
        <v>1758</v>
      </c>
    </row>
    <row r="760" spans="1:2" x14ac:dyDescent="0.3">
      <c r="A760" s="17">
        <v>2015</v>
      </c>
      <c r="B760" s="18" t="s">
        <v>2076</v>
      </c>
    </row>
    <row r="761" spans="1:2" x14ac:dyDescent="0.3">
      <c r="A761" s="2">
        <v>2015</v>
      </c>
      <c r="B761" t="s">
        <v>1501</v>
      </c>
    </row>
    <row r="762" spans="1:2" x14ac:dyDescent="0.3">
      <c r="A762" s="2">
        <v>2015</v>
      </c>
      <c r="B762" t="s">
        <v>2077</v>
      </c>
    </row>
    <row r="763" spans="1:2" x14ac:dyDescent="0.3">
      <c r="A763" s="17">
        <v>2015</v>
      </c>
      <c r="B763" s="18" t="s">
        <v>2078</v>
      </c>
    </row>
    <row r="764" spans="1:2" x14ac:dyDescent="0.3">
      <c r="A764" s="2">
        <v>2015</v>
      </c>
      <c r="B764" t="s">
        <v>1095</v>
      </c>
    </row>
    <row r="765" spans="1:2" x14ac:dyDescent="0.3">
      <c r="A765" s="17">
        <v>2015</v>
      </c>
      <c r="B765" s="18" t="s">
        <v>2082</v>
      </c>
    </row>
    <row r="766" spans="1:2" x14ac:dyDescent="0.3">
      <c r="A766" s="17">
        <v>2015</v>
      </c>
      <c r="B766" s="18" t="s">
        <v>1431</v>
      </c>
    </row>
    <row r="767" spans="1:2" x14ac:dyDescent="0.3">
      <c r="A767" s="2">
        <v>2015</v>
      </c>
      <c r="B767" t="s">
        <v>1812</v>
      </c>
    </row>
    <row r="768" spans="1:2" x14ac:dyDescent="0.3">
      <c r="A768" s="17">
        <v>2015</v>
      </c>
      <c r="B768" s="18" t="s">
        <v>2087</v>
      </c>
    </row>
    <row r="769" spans="1:2" x14ac:dyDescent="0.3">
      <c r="A769" s="2">
        <v>2015</v>
      </c>
      <c r="B769" t="s">
        <v>569</v>
      </c>
    </row>
    <row r="770" spans="1:2" x14ac:dyDescent="0.3">
      <c r="A770" s="2">
        <v>2015</v>
      </c>
      <c r="B770" t="s">
        <v>1309</v>
      </c>
    </row>
    <row r="771" spans="1:2" x14ac:dyDescent="0.3">
      <c r="A771" s="17">
        <v>2015</v>
      </c>
      <c r="B771" s="18" t="s">
        <v>1378</v>
      </c>
    </row>
    <row r="772" spans="1:2" x14ac:dyDescent="0.3">
      <c r="A772" s="17">
        <v>2015</v>
      </c>
      <c r="B772" s="18" t="s">
        <v>600</v>
      </c>
    </row>
    <row r="773" spans="1:2" x14ac:dyDescent="0.3">
      <c r="A773" s="17">
        <v>2015</v>
      </c>
      <c r="B773" s="18" t="s">
        <v>1602</v>
      </c>
    </row>
    <row r="774" spans="1:2" x14ac:dyDescent="0.3">
      <c r="A774" s="2">
        <v>2015</v>
      </c>
      <c r="B774" t="s">
        <v>695</v>
      </c>
    </row>
    <row r="775" spans="1:2" x14ac:dyDescent="0.3">
      <c r="A775" s="17">
        <v>2015</v>
      </c>
      <c r="B775" s="18" t="s">
        <v>1320</v>
      </c>
    </row>
    <row r="776" spans="1:2" x14ac:dyDescent="0.3">
      <c r="A776" s="2">
        <v>2015</v>
      </c>
      <c r="B776" t="s">
        <v>9</v>
      </c>
    </row>
    <row r="777" spans="1:2" x14ac:dyDescent="0.3">
      <c r="A777" s="2">
        <v>2015</v>
      </c>
      <c r="B777" t="s">
        <v>1451</v>
      </c>
    </row>
    <row r="778" spans="1:2" x14ac:dyDescent="0.3">
      <c r="A778" s="17">
        <v>2015</v>
      </c>
      <c r="B778" s="18" t="s">
        <v>1104</v>
      </c>
    </row>
    <row r="779" spans="1:2" x14ac:dyDescent="0.3">
      <c r="A779" s="2">
        <v>2015</v>
      </c>
      <c r="B779" t="s">
        <v>1172</v>
      </c>
    </row>
    <row r="780" spans="1:2" x14ac:dyDescent="0.3">
      <c r="A780" s="2">
        <v>2015</v>
      </c>
      <c r="B780" t="s">
        <v>619</v>
      </c>
    </row>
    <row r="781" spans="1:2" x14ac:dyDescent="0.3">
      <c r="A781" s="17">
        <v>2015</v>
      </c>
      <c r="B781" s="18" t="s">
        <v>2099</v>
      </c>
    </row>
    <row r="782" spans="1:2" x14ac:dyDescent="0.3">
      <c r="A782" s="2">
        <v>2015</v>
      </c>
      <c r="B782" t="s">
        <v>648</v>
      </c>
    </row>
    <row r="783" spans="1:2" x14ac:dyDescent="0.3">
      <c r="A783" s="17">
        <v>2015</v>
      </c>
      <c r="B783" s="18" t="s">
        <v>1372</v>
      </c>
    </row>
    <row r="784" spans="1:2" x14ac:dyDescent="0.3">
      <c r="A784" s="2">
        <v>2015</v>
      </c>
      <c r="B784" t="s">
        <v>2103</v>
      </c>
    </row>
    <row r="785" spans="1:2" x14ac:dyDescent="0.3">
      <c r="A785" s="17">
        <v>2015</v>
      </c>
      <c r="B785" s="18" t="s">
        <v>2105</v>
      </c>
    </row>
    <row r="786" spans="1:2" x14ac:dyDescent="0.3">
      <c r="A786" s="17">
        <v>2015</v>
      </c>
      <c r="B786" s="18" t="s">
        <v>329</v>
      </c>
    </row>
    <row r="787" spans="1:2" x14ac:dyDescent="0.3">
      <c r="A787" s="17">
        <v>2015</v>
      </c>
      <c r="B787" s="18" t="s">
        <v>170</v>
      </c>
    </row>
    <row r="788" spans="1:2" x14ac:dyDescent="0.3">
      <c r="A788" s="2">
        <v>2015</v>
      </c>
      <c r="B788" t="s">
        <v>253</v>
      </c>
    </row>
    <row r="789" spans="1:2" x14ac:dyDescent="0.3">
      <c r="A789" s="2">
        <v>2015</v>
      </c>
      <c r="B789" t="s">
        <v>2108</v>
      </c>
    </row>
    <row r="790" spans="1:2" x14ac:dyDescent="0.3">
      <c r="A790" s="17">
        <v>2015</v>
      </c>
      <c r="B790" s="18" t="s">
        <v>880</v>
      </c>
    </row>
    <row r="791" spans="1:2" x14ac:dyDescent="0.3">
      <c r="A791" s="17">
        <v>2015</v>
      </c>
      <c r="B791" s="18" t="s">
        <v>222</v>
      </c>
    </row>
    <row r="792" spans="1:2" x14ac:dyDescent="0.3">
      <c r="A792" s="17">
        <v>2015</v>
      </c>
      <c r="B792" s="18" t="s">
        <v>725</v>
      </c>
    </row>
    <row r="793" spans="1:2" x14ac:dyDescent="0.3">
      <c r="A793" s="2">
        <v>2015</v>
      </c>
      <c r="B793" t="s">
        <v>1729</v>
      </c>
    </row>
    <row r="794" spans="1:2" x14ac:dyDescent="0.3">
      <c r="A794" s="2">
        <v>2015</v>
      </c>
      <c r="B794" t="s">
        <v>912</v>
      </c>
    </row>
    <row r="795" spans="1:2" x14ac:dyDescent="0.3">
      <c r="A795" s="17">
        <v>2015</v>
      </c>
      <c r="B795" s="18" t="s">
        <v>133</v>
      </c>
    </row>
    <row r="796" spans="1:2" x14ac:dyDescent="0.3">
      <c r="A796" s="2">
        <v>2015</v>
      </c>
      <c r="B796" t="s">
        <v>542</v>
      </c>
    </row>
    <row r="797" spans="1:2" x14ac:dyDescent="0.3">
      <c r="A797" s="17">
        <v>2015</v>
      </c>
      <c r="B797" s="18" t="s">
        <v>561</v>
      </c>
    </row>
    <row r="798" spans="1:2" x14ac:dyDescent="0.3">
      <c r="A798" s="2">
        <v>2015</v>
      </c>
      <c r="B798" t="s">
        <v>2115</v>
      </c>
    </row>
    <row r="799" spans="1:2" x14ac:dyDescent="0.3">
      <c r="A799" s="17">
        <v>2015</v>
      </c>
      <c r="B799" s="18" t="s">
        <v>1330</v>
      </c>
    </row>
    <row r="800" spans="1:2" x14ac:dyDescent="0.3">
      <c r="A800" s="2">
        <v>2015</v>
      </c>
      <c r="B800" t="s">
        <v>2120</v>
      </c>
    </row>
    <row r="801" spans="1:2" x14ac:dyDescent="0.3">
      <c r="A801" s="17">
        <v>2015</v>
      </c>
      <c r="B801" s="18" t="s">
        <v>1593</v>
      </c>
    </row>
    <row r="802" spans="1:2" x14ac:dyDescent="0.3">
      <c r="A802" s="2">
        <v>2015</v>
      </c>
      <c r="B802" t="s">
        <v>1565</v>
      </c>
    </row>
    <row r="803" spans="1:2" x14ac:dyDescent="0.3">
      <c r="A803" s="2">
        <v>2015</v>
      </c>
      <c r="B803" t="s">
        <v>2124</v>
      </c>
    </row>
    <row r="804" spans="1:2" x14ac:dyDescent="0.3">
      <c r="A804" s="17">
        <v>2015</v>
      </c>
      <c r="B804" s="18" t="s">
        <v>532</v>
      </c>
    </row>
    <row r="805" spans="1:2" x14ac:dyDescent="0.3">
      <c r="A805" s="2">
        <v>2015</v>
      </c>
      <c r="B805" t="s">
        <v>2127</v>
      </c>
    </row>
    <row r="806" spans="1:2" x14ac:dyDescent="0.3">
      <c r="A806" s="17">
        <v>2015</v>
      </c>
      <c r="B806" s="18" t="s">
        <v>1523</v>
      </c>
    </row>
    <row r="807" spans="1:2" x14ac:dyDescent="0.3">
      <c r="A807" s="2">
        <v>2015</v>
      </c>
      <c r="B807" t="s">
        <v>603</v>
      </c>
    </row>
    <row r="808" spans="1:2" x14ac:dyDescent="0.3">
      <c r="A808" s="17">
        <v>2015</v>
      </c>
      <c r="B808" s="18" t="s">
        <v>452</v>
      </c>
    </row>
    <row r="809" spans="1:2" x14ac:dyDescent="0.3">
      <c r="A809" s="2">
        <v>2015</v>
      </c>
      <c r="B809" t="s">
        <v>2131</v>
      </c>
    </row>
    <row r="810" spans="1:2" x14ac:dyDescent="0.3">
      <c r="A810" s="17">
        <v>2015</v>
      </c>
      <c r="B810" s="18" t="s">
        <v>2132</v>
      </c>
    </row>
    <row r="811" spans="1:2" x14ac:dyDescent="0.3">
      <c r="A811" s="17">
        <v>2015</v>
      </c>
      <c r="B811" s="18" t="s">
        <v>1303</v>
      </c>
    </row>
    <row r="812" spans="1:2" x14ac:dyDescent="0.3">
      <c r="A812" s="2">
        <v>2015</v>
      </c>
      <c r="B812" t="s">
        <v>1298</v>
      </c>
    </row>
    <row r="813" spans="1:2" x14ac:dyDescent="0.3">
      <c r="A813" s="17">
        <v>2015</v>
      </c>
      <c r="B813" s="18" t="s">
        <v>1028</v>
      </c>
    </row>
    <row r="814" spans="1:2" x14ac:dyDescent="0.3">
      <c r="A814" s="2">
        <v>2015</v>
      </c>
      <c r="B814" t="s">
        <v>871</v>
      </c>
    </row>
    <row r="815" spans="1:2" x14ac:dyDescent="0.3">
      <c r="A815" s="17">
        <v>2015</v>
      </c>
      <c r="B815" s="18" t="s">
        <v>969</v>
      </c>
    </row>
    <row r="816" spans="1:2" x14ac:dyDescent="0.3">
      <c r="A816" s="2">
        <v>2015</v>
      </c>
      <c r="B816" t="s">
        <v>399</v>
      </c>
    </row>
    <row r="817" spans="1:2" x14ac:dyDescent="0.3">
      <c r="A817" s="2">
        <v>2015</v>
      </c>
      <c r="B817" t="s">
        <v>1229</v>
      </c>
    </row>
    <row r="818" spans="1:2" x14ac:dyDescent="0.3">
      <c r="A818" s="2">
        <v>2015</v>
      </c>
      <c r="B818" t="s">
        <v>2138</v>
      </c>
    </row>
    <row r="819" spans="1:2" x14ac:dyDescent="0.3">
      <c r="A819" s="17">
        <v>2015</v>
      </c>
      <c r="B819" s="18" t="s">
        <v>759</v>
      </c>
    </row>
    <row r="820" spans="1:2" x14ac:dyDescent="0.3">
      <c r="A820" s="2">
        <v>2015</v>
      </c>
      <c r="B820" t="s">
        <v>539</v>
      </c>
    </row>
    <row r="821" spans="1:2" x14ac:dyDescent="0.3">
      <c r="A821" s="17">
        <v>2015</v>
      </c>
      <c r="B821" s="18" t="s">
        <v>1510</v>
      </c>
    </row>
    <row r="822" spans="1:2" x14ac:dyDescent="0.3">
      <c r="A822" s="2">
        <v>2015</v>
      </c>
      <c r="B822" t="s">
        <v>465</v>
      </c>
    </row>
    <row r="823" spans="1:2" x14ac:dyDescent="0.3">
      <c r="A823" s="17">
        <v>2015</v>
      </c>
      <c r="B823" s="18" t="s">
        <v>1322</v>
      </c>
    </row>
    <row r="824" spans="1:2" x14ac:dyDescent="0.3">
      <c r="A824" s="17">
        <v>2015</v>
      </c>
      <c r="B824" s="18" t="s">
        <v>882</v>
      </c>
    </row>
    <row r="825" spans="1:2" x14ac:dyDescent="0.3">
      <c r="A825" s="17">
        <v>2015</v>
      </c>
      <c r="B825" s="18" t="s">
        <v>54</v>
      </c>
    </row>
    <row r="826" spans="1:2" x14ac:dyDescent="0.3">
      <c r="A826" s="17">
        <v>2015</v>
      </c>
      <c r="B826" s="18" t="s">
        <v>1014</v>
      </c>
    </row>
    <row r="827" spans="1:2" x14ac:dyDescent="0.3">
      <c r="A827" s="2">
        <v>2015</v>
      </c>
      <c r="B827" t="s">
        <v>1380</v>
      </c>
    </row>
    <row r="828" spans="1:2" x14ac:dyDescent="0.3">
      <c r="A828" s="17">
        <v>2015</v>
      </c>
      <c r="B828" s="18" t="s">
        <v>1319</v>
      </c>
    </row>
    <row r="829" spans="1:2" x14ac:dyDescent="0.3">
      <c r="A829" s="2">
        <v>2015</v>
      </c>
      <c r="B829" t="s">
        <v>634</v>
      </c>
    </row>
    <row r="830" spans="1:2" x14ac:dyDescent="0.3">
      <c r="A830" s="2">
        <v>2015</v>
      </c>
      <c r="B830" t="s">
        <v>364</v>
      </c>
    </row>
    <row r="831" spans="1:2" x14ac:dyDescent="0.3">
      <c r="A831" s="17">
        <v>2015</v>
      </c>
      <c r="B831" s="18" t="s">
        <v>184</v>
      </c>
    </row>
    <row r="832" spans="1:2" x14ac:dyDescent="0.3">
      <c r="A832" s="17">
        <v>2015</v>
      </c>
      <c r="B832" s="18" t="s">
        <v>46</v>
      </c>
    </row>
    <row r="833" spans="1:2" x14ac:dyDescent="0.3">
      <c r="A833" s="17">
        <v>2015</v>
      </c>
      <c r="B833" s="18" t="s">
        <v>2148</v>
      </c>
    </row>
    <row r="834" spans="1:2" x14ac:dyDescent="0.3">
      <c r="A834" s="2">
        <v>2015</v>
      </c>
      <c r="B834" t="s">
        <v>272</v>
      </c>
    </row>
    <row r="835" spans="1:2" x14ac:dyDescent="0.3">
      <c r="A835" s="17">
        <v>2015</v>
      </c>
      <c r="B835" s="18" t="s">
        <v>1831</v>
      </c>
    </row>
    <row r="836" spans="1:2" x14ac:dyDescent="0.3">
      <c r="A836" s="2">
        <v>2015</v>
      </c>
      <c r="B836" t="s">
        <v>120</v>
      </c>
    </row>
    <row r="837" spans="1:2" x14ac:dyDescent="0.3">
      <c r="A837" s="2">
        <v>2015</v>
      </c>
      <c r="B837" t="s">
        <v>842</v>
      </c>
    </row>
    <row r="838" spans="1:2" x14ac:dyDescent="0.3">
      <c r="A838" s="17">
        <v>2015</v>
      </c>
      <c r="B838" s="18" t="s">
        <v>2152</v>
      </c>
    </row>
    <row r="839" spans="1:2" x14ac:dyDescent="0.3">
      <c r="A839" s="2">
        <v>2015</v>
      </c>
      <c r="B839" t="s">
        <v>925</v>
      </c>
    </row>
    <row r="840" spans="1:2" x14ac:dyDescent="0.3">
      <c r="A840" s="2">
        <v>2015</v>
      </c>
      <c r="B840" t="s">
        <v>1105</v>
      </c>
    </row>
    <row r="841" spans="1:2" x14ac:dyDescent="0.3">
      <c r="A841" s="17">
        <v>2015</v>
      </c>
      <c r="B841" s="18" t="s">
        <v>1245</v>
      </c>
    </row>
    <row r="842" spans="1:2" x14ac:dyDescent="0.3">
      <c r="A842" s="17">
        <v>2015</v>
      </c>
      <c r="B842" s="18" t="s">
        <v>1848</v>
      </c>
    </row>
    <row r="843" spans="1:2" x14ac:dyDescent="0.3">
      <c r="A843" s="2">
        <v>2015</v>
      </c>
      <c r="B843" t="s">
        <v>2158</v>
      </c>
    </row>
    <row r="844" spans="1:2" x14ac:dyDescent="0.3">
      <c r="A844" s="17">
        <v>2015</v>
      </c>
      <c r="B844" s="18" t="s">
        <v>2161</v>
      </c>
    </row>
    <row r="845" spans="1:2" x14ac:dyDescent="0.3">
      <c r="A845" s="2">
        <v>2015</v>
      </c>
      <c r="B845" t="s">
        <v>545</v>
      </c>
    </row>
    <row r="846" spans="1:2" x14ac:dyDescent="0.3">
      <c r="A846" s="17">
        <v>2015</v>
      </c>
      <c r="B846" s="18" t="s">
        <v>349</v>
      </c>
    </row>
    <row r="847" spans="1:2" x14ac:dyDescent="0.3">
      <c r="A847" s="2">
        <v>2015</v>
      </c>
      <c r="B847" t="s">
        <v>221</v>
      </c>
    </row>
    <row r="848" spans="1:2" x14ac:dyDescent="0.3">
      <c r="A848" s="17">
        <v>2015</v>
      </c>
      <c r="B848" s="18" t="s">
        <v>2164</v>
      </c>
    </row>
    <row r="849" spans="1:2" x14ac:dyDescent="0.3">
      <c r="A849" s="2">
        <v>2015</v>
      </c>
      <c r="B849" t="s">
        <v>2165</v>
      </c>
    </row>
    <row r="850" spans="1:2" x14ac:dyDescent="0.3">
      <c r="A850" s="2">
        <v>2015</v>
      </c>
      <c r="B850" t="s">
        <v>1196</v>
      </c>
    </row>
    <row r="851" spans="1:2" x14ac:dyDescent="0.3">
      <c r="A851" s="17">
        <v>2015</v>
      </c>
      <c r="B851" s="18" t="s">
        <v>454</v>
      </c>
    </row>
    <row r="852" spans="1:2" x14ac:dyDescent="0.3">
      <c r="A852" s="17">
        <v>2015</v>
      </c>
      <c r="B852" s="18" t="s">
        <v>248</v>
      </c>
    </row>
    <row r="853" spans="1:2" x14ac:dyDescent="0.3">
      <c r="A853" s="17">
        <v>2015</v>
      </c>
      <c r="B853" s="18" t="s">
        <v>2170</v>
      </c>
    </row>
    <row r="854" spans="1:2" x14ac:dyDescent="0.3">
      <c r="A854" s="2">
        <v>2015</v>
      </c>
      <c r="B854" t="s">
        <v>1604</v>
      </c>
    </row>
    <row r="855" spans="1:2" x14ac:dyDescent="0.3">
      <c r="A855" s="2">
        <v>2015</v>
      </c>
      <c r="B855" t="s">
        <v>2171</v>
      </c>
    </row>
    <row r="856" spans="1:2" x14ac:dyDescent="0.3">
      <c r="A856" s="17">
        <v>2015</v>
      </c>
      <c r="B856" s="18" t="s">
        <v>2173</v>
      </c>
    </row>
    <row r="857" spans="1:2" x14ac:dyDescent="0.3">
      <c r="A857" s="2">
        <v>2015</v>
      </c>
      <c r="B857" t="s">
        <v>2174</v>
      </c>
    </row>
    <row r="858" spans="1:2" x14ac:dyDescent="0.3">
      <c r="A858" s="17">
        <v>2015</v>
      </c>
      <c r="B858" s="18" t="s">
        <v>675</v>
      </c>
    </row>
    <row r="859" spans="1:2" x14ac:dyDescent="0.3">
      <c r="A859" s="2">
        <v>2015</v>
      </c>
      <c r="B859" t="s">
        <v>1898</v>
      </c>
    </row>
    <row r="860" spans="1:2" x14ac:dyDescent="0.3">
      <c r="A860" s="17">
        <v>2015</v>
      </c>
      <c r="B860" s="18" t="s">
        <v>1347</v>
      </c>
    </row>
    <row r="861" spans="1:2" x14ac:dyDescent="0.3">
      <c r="A861" s="17">
        <v>2015</v>
      </c>
      <c r="B861" s="18" t="s">
        <v>438</v>
      </c>
    </row>
    <row r="862" spans="1:2" x14ac:dyDescent="0.3">
      <c r="A862" s="17">
        <v>2015</v>
      </c>
      <c r="B862" s="18" t="s">
        <v>2177</v>
      </c>
    </row>
    <row r="863" spans="1:2" x14ac:dyDescent="0.3">
      <c r="A863" s="2">
        <v>2015</v>
      </c>
      <c r="B863" t="s">
        <v>72</v>
      </c>
    </row>
    <row r="864" spans="1:2" x14ac:dyDescent="0.3">
      <c r="A864" s="17">
        <v>2015</v>
      </c>
      <c r="B864" s="18" t="s">
        <v>1508</v>
      </c>
    </row>
    <row r="865" spans="1:2" x14ac:dyDescent="0.3">
      <c r="A865" s="17">
        <v>2015</v>
      </c>
      <c r="B865" s="18" t="s">
        <v>2181</v>
      </c>
    </row>
    <row r="866" spans="1:2" x14ac:dyDescent="0.3">
      <c r="A866" s="17">
        <v>2015</v>
      </c>
      <c r="B866" s="18" t="s">
        <v>749</v>
      </c>
    </row>
    <row r="867" spans="1:2" x14ac:dyDescent="0.3">
      <c r="A867" s="2">
        <v>2015</v>
      </c>
      <c r="B867" t="s">
        <v>2182</v>
      </c>
    </row>
    <row r="868" spans="1:2" x14ac:dyDescent="0.3">
      <c r="A868" s="17">
        <v>2015</v>
      </c>
      <c r="B868" s="18" t="s">
        <v>1254</v>
      </c>
    </row>
    <row r="869" spans="1:2" x14ac:dyDescent="0.3">
      <c r="A869" s="2">
        <v>2015</v>
      </c>
      <c r="B869" t="s">
        <v>984</v>
      </c>
    </row>
    <row r="870" spans="1:2" x14ac:dyDescent="0.3">
      <c r="A870" s="17">
        <v>2015</v>
      </c>
      <c r="B870" s="18" t="s">
        <v>2185</v>
      </c>
    </row>
    <row r="871" spans="1:2" x14ac:dyDescent="0.3">
      <c r="A871" s="2">
        <v>2015</v>
      </c>
      <c r="B871" t="s">
        <v>1718</v>
      </c>
    </row>
    <row r="872" spans="1:2" x14ac:dyDescent="0.3">
      <c r="A872" s="17">
        <v>2015</v>
      </c>
      <c r="B872" s="18" t="s">
        <v>1580</v>
      </c>
    </row>
    <row r="873" spans="1:2" x14ac:dyDescent="0.3">
      <c r="A873" s="2">
        <v>2015</v>
      </c>
      <c r="B873" t="s">
        <v>898</v>
      </c>
    </row>
    <row r="874" spans="1:2" x14ac:dyDescent="0.3">
      <c r="A874" s="2">
        <v>2015</v>
      </c>
      <c r="B874" t="s">
        <v>26</v>
      </c>
    </row>
    <row r="875" spans="1:2" x14ac:dyDescent="0.3">
      <c r="A875" s="17">
        <v>2015</v>
      </c>
      <c r="B875" s="18" t="s">
        <v>576</v>
      </c>
    </row>
    <row r="876" spans="1:2" x14ac:dyDescent="0.3">
      <c r="A876" s="17">
        <v>2015</v>
      </c>
      <c r="B876" s="18" t="s">
        <v>2187</v>
      </c>
    </row>
    <row r="877" spans="1:2" x14ac:dyDescent="0.3">
      <c r="A877" s="17">
        <v>2015</v>
      </c>
      <c r="B877" s="18" t="s">
        <v>383</v>
      </c>
    </row>
    <row r="878" spans="1:2" x14ac:dyDescent="0.3">
      <c r="A878" s="2">
        <v>2015</v>
      </c>
      <c r="B878" t="s">
        <v>1150</v>
      </c>
    </row>
    <row r="879" spans="1:2" x14ac:dyDescent="0.3">
      <c r="A879" s="17">
        <v>2015</v>
      </c>
      <c r="B879" s="18" t="s">
        <v>1833</v>
      </c>
    </row>
    <row r="880" spans="1:2" x14ac:dyDescent="0.3">
      <c r="A880" s="2">
        <v>2015</v>
      </c>
      <c r="B880" t="s">
        <v>32</v>
      </c>
    </row>
    <row r="881" spans="1:2" x14ac:dyDescent="0.3">
      <c r="A881" s="17">
        <v>2015</v>
      </c>
      <c r="B881" s="18" t="s">
        <v>998</v>
      </c>
    </row>
    <row r="882" spans="1:2" x14ac:dyDescent="0.3">
      <c r="A882" s="2">
        <v>2015</v>
      </c>
      <c r="B882" t="s">
        <v>1210</v>
      </c>
    </row>
    <row r="883" spans="1:2" x14ac:dyDescent="0.3">
      <c r="A883" s="17">
        <v>2015</v>
      </c>
      <c r="B883" s="18" t="s">
        <v>2194</v>
      </c>
    </row>
    <row r="884" spans="1:2" x14ac:dyDescent="0.3">
      <c r="A884" s="2">
        <v>2015</v>
      </c>
      <c r="B884" t="s">
        <v>941</v>
      </c>
    </row>
    <row r="885" spans="1:2" x14ac:dyDescent="0.3">
      <c r="A885" s="2">
        <v>2015</v>
      </c>
      <c r="B885" t="s">
        <v>1038</v>
      </c>
    </row>
    <row r="886" spans="1:2" x14ac:dyDescent="0.3">
      <c r="A886" s="17">
        <v>2015</v>
      </c>
      <c r="B886" s="18" t="s">
        <v>224</v>
      </c>
    </row>
    <row r="887" spans="1:2" x14ac:dyDescent="0.3">
      <c r="A887" s="2">
        <v>2015</v>
      </c>
      <c r="B887" t="s">
        <v>2197</v>
      </c>
    </row>
    <row r="888" spans="1:2" x14ac:dyDescent="0.3">
      <c r="A888" s="17">
        <v>2015</v>
      </c>
      <c r="B888" s="18" t="s">
        <v>815</v>
      </c>
    </row>
    <row r="889" spans="1:2" x14ac:dyDescent="0.3">
      <c r="A889" s="2">
        <v>2015</v>
      </c>
      <c r="B889" t="s">
        <v>1151</v>
      </c>
    </row>
    <row r="890" spans="1:2" x14ac:dyDescent="0.3">
      <c r="A890" s="17">
        <v>2015</v>
      </c>
      <c r="B890" s="18" t="s">
        <v>699</v>
      </c>
    </row>
    <row r="891" spans="1:2" x14ac:dyDescent="0.3">
      <c r="A891" s="2">
        <v>2015</v>
      </c>
      <c r="B891" t="s">
        <v>2203</v>
      </c>
    </row>
    <row r="892" spans="1:2" x14ac:dyDescent="0.3">
      <c r="A892" s="2">
        <v>2015</v>
      </c>
      <c r="B892" t="s">
        <v>1716</v>
      </c>
    </row>
    <row r="893" spans="1:2" x14ac:dyDescent="0.3">
      <c r="A893" s="17">
        <v>2015</v>
      </c>
      <c r="B893" s="18" t="s">
        <v>1192</v>
      </c>
    </row>
    <row r="894" spans="1:2" x14ac:dyDescent="0.3">
      <c r="A894" s="17">
        <v>2015</v>
      </c>
      <c r="B894" s="18" t="s">
        <v>421</v>
      </c>
    </row>
    <row r="895" spans="1:2" x14ac:dyDescent="0.3">
      <c r="A895" s="17">
        <v>2015</v>
      </c>
      <c r="B895" s="18" t="s">
        <v>788</v>
      </c>
    </row>
    <row r="896" spans="1:2" x14ac:dyDescent="0.3">
      <c r="A896" s="2">
        <v>2015</v>
      </c>
      <c r="B896" t="s">
        <v>523</v>
      </c>
    </row>
    <row r="897" spans="1:2" x14ac:dyDescent="0.3">
      <c r="A897" s="2">
        <v>2015</v>
      </c>
      <c r="B897" t="s">
        <v>309</v>
      </c>
    </row>
    <row r="898" spans="1:2" x14ac:dyDescent="0.3">
      <c r="A898" s="2">
        <v>2015</v>
      </c>
      <c r="B898" t="s">
        <v>2210</v>
      </c>
    </row>
    <row r="899" spans="1:2" x14ac:dyDescent="0.3">
      <c r="A899" s="2">
        <v>2015</v>
      </c>
      <c r="B899" t="s">
        <v>2211</v>
      </c>
    </row>
    <row r="900" spans="1:2" x14ac:dyDescent="0.3">
      <c r="A900" s="2">
        <v>2015</v>
      </c>
      <c r="B900" t="s">
        <v>1591</v>
      </c>
    </row>
    <row r="901" spans="1:2" x14ac:dyDescent="0.3">
      <c r="A901" s="17">
        <v>2015</v>
      </c>
      <c r="B901" s="18" t="s">
        <v>1859</v>
      </c>
    </row>
    <row r="902" spans="1:2" x14ac:dyDescent="0.3">
      <c r="A902" s="17">
        <v>2015</v>
      </c>
      <c r="B902" s="18" t="s">
        <v>1408</v>
      </c>
    </row>
    <row r="903" spans="1:2" x14ac:dyDescent="0.3">
      <c r="A903" s="2">
        <v>2015</v>
      </c>
      <c r="B903" t="s">
        <v>2218</v>
      </c>
    </row>
    <row r="904" spans="1:2" x14ac:dyDescent="0.3">
      <c r="A904" s="17">
        <v>2015</v>
      </c>
      <c r="B904" s="18" t="s">
        <v>1201</v>
      </c>
    </row>
    <row r="905" spans="1:2" x14ac:dyDescent="0.3">
      <c r="A905" s="17">
        <v>2015</v>
      </c>
      <c r="B905" s="18" t="s">
        <v>499</v>
      </c>
    </row>
    <row r="906" spans="1:2" x14ac:dyDescent="0.3">
      <c r="A906" s="17">
        <v>2015</v>
      </c>
      <c r="B906" s="18" t="s">
        <v>2221</v>
      </c>
    </row>
    <row r="907" spans="1:2" x14ac:dyDescent="0.3">
      <c r="A907" s="2">
        <v>2015</v>
      </c>
      <c r="B907" t="s">
        <v>1338</v>
      </c>
    </row>
    <row r="908" spans="1:2" x14ac:dyDescent="0.3">
      <c r="A908" s="2">
        <v>2015</v>
      </c>
      <c r="B908" t="s">
        <v>1772</v>
      </c>
    </row>
    <row r="909" spans="1:2" x14ac:dyDescent="0.3">
      <c r="A909" s="17">
        <v>2015</v>
      </c>
      <c r="B909" s="18" t="s">
        <v>1792</v>
      </c>
    </row>
    <row r="910" spans="1:2" x14ac:dyDescent="0.3">
      <c r="A910" s="2">
        <v>2015</v>
      </c>
      <c r="B910" t="s">
        <v>528</v>
      </c>
    </row>
    <row r="911" spans="1:2" x14ac:dyDescent="0.3">
      <c r="A911" s="17">
        <v>2015</v>
      </c>
      <c r="B911" s="18" t="s">
        <v>923</v>
      </c>
    </row>
    <row r="912" spans="1:2" x14ac:dyDescent="0.3">
      <c r="A912" s="17">
        <v>2015</v>
      </c>
      <c r="B912" s="18" t="s">
        <v>1896</v>
      </c>
    </row>
    <row r="913" spans="1:2" x14ac:dyDescent="0.3">
      <c r="A913" s="17">
        <v>2015</v>
      </c>
      <c r="B913" s="18" t="s">
        <v>237</v>
      </c>
    </row>
    <row r="914" spans="1:2" x14ac:dyDescent="0.3">
      <c r="A914" s="17">
        <v>2015</v>
      </c>
      <c r="B914" s="18" t="s">
        <v>1559</v>
      </c>
    </row>
    <row r="915" spans="1:2" x14ac:dyDescent="0.3">
      <c r="A915" s="2">
        <v>2015</v>
      </c>
      <c r="B915" t="s">
        <v>1805</v>
      </c>
    </row>
    <row r="916" spans="1:2" x14ac:dyDescent="0.3">
      <c r="A916" s="17">
        <v>2015</v>
      </c>
      <c r="B916" s="18" t="s">
        <v>2231</v>
      </c>
    </row>
    <row r="917" spans="1:2" x14ac:dyDescent="0.3">
      <c r="A917" s="2">
        <v>2015</v>
      </c>
      <c r="B917" t="s">
        <v>69</v>
      </c>
    </row>
    <row r="918" spans="1:2" x14ac:dyDescent="0.3">
      <c r="A918" s="2">
        <v>2015</v>
      </c>
      <c r="B918" t="s">
        <v>174</v>
      </c>
    </row>
    <row r="919" spans="1:2" x14ac:dyDescent="0.3">
      <c r="A919" s="17">
        <v>2015</v>
      </c>
      <c r="B919" s="18" t="s">
        <v>1921</v>
      </c>
    </row>
    <row r="920" spans="1:2" x14ac:dyDescent="0.3">
      <c r="A920" s="2">
        <v>2015</v>
      </c>
      <c r="B920" t="s">
        <v>2237</v>
      </c>
    </row>
    <row r="921" spans="1:2" x14ac:dyDescent="0.3">
      <c r="A921" s="17">
        <v>2015</v>
      </c>
      <c r="B921" s="18" t="s">
        <v>1273</v>
      </c>
    </row>
    <row r="922" spans="1:2" x14ac:dyDescent="0.3">
      <c r="A922" s="2">
        <v>2015</v>
      </c>
      <c r="B922" t="s">
        <v>496</v>
      </c>
    </row>
    <row r="923" spans="1:2" x14ac:dyDescent="0.3">
      <c r="A923" s="17">
        <v>2015</v>
      </c>
      <c r="B923" s="18" t="s">
        <v>2239</v>
      </c>
    </row>
    <row r="924" spans="1:2" x14ac:dyDescent="0.3">
      <c r="A924" s="2">
        <v>2015</v>
      </c>
      <c r="B924" t="s">
        <v>2241</v>
      </c>
    </row>
    <row r="925" spans="1:2" x14ac:dyDescent="0.3">
      <c r="A925" s="2">
        <v>2015</v>
      </c>
      <c r="B925" t="s">
        <v>50</v>
      </c>
    </row>
    <row r="926" spans="1:2" x14ac:dyDescent="0.3">
      <c r="A926" s="17">
        <v>2015</v>
      </c>
      <c r="B926" s="18" t="s">
        <v>982</v>
      </c>
    </row>
    <row r="927" spans="1:2" x14ac:dyDescent="0.3">
      <c r="A927" s="17">
        <v>2015</v>
      </c>
      <c r="B927" s="18" t="s">
        <v>789</v>
      </c>
    </row>
    <row r="928" spans="1:2" x14ac:dyDescent="0.3">
      <c r="A928" s="2">
        <v>2015</v>
      </c>
      <c r="B928" t="s">
        <v>945</v>
      </c>
    </row>
    <row r="929" spans="1:2" x14ac:dyDescent="0.3">
      <c r="A929" s="2">
        <v>2015</v>
      </c>
      <c r="B929" t="s">
        <v>1468</v>
      </c>
    </row>
    <row r="930" spans="1:2" x14ac:dyDescent="0.3">
      <c r="A930" s="17">
        <v>2015</v>
      </c>
      <c r="B930" s="18" t="s">
        <v>902</v>
      </c>
    </row>
    <row r="931" spans="1:2" x14ac:dyDescent="0.3">
      <c r="A931" s="2">
        <v>2015</v>
      </c>
      <c r="B931" t="s">
        <v>1494</v>
      </c>
    </row>
    <row r="932" spans="1:2" x14ac:dyDescent="0.3">
      <c r="A932" s="2">
        <v>2015</v>
      </c>
      <c r="B932" t="s">
        <v>180</v>
      </c>
    </row>
    <row r="933" spans="1:2" x14ac:dyDescent="0.3">
      <c r="A933" s="2">
        <v>2015</v>
      </c>
      <c r="B933" t="s">
        <v>1215</v>
      </c>
    </row>
    <row r="934" spans="1:2" x14ac:dyDescent="0.3">
      <c r="A934" s="17">
        <v>2015</v>
      </c>
      <c r="B934" s="18" t="s">
        <v>949</v>
      </c>
    </row>
    <row r="935" spans="1:2" x14ac:dyDescent="0.3">
      <c r="A935" s="2">
        <v>2015</v>
      </c>
      <c r="B935" t="s">
        <v>1177</v>
      </c>
    </row>
    <row r="936" spans="1:2" x14ac:dyDescent="0.3">
      <c r="A936" s="17">
        <v>2015</v>
      </c>
      <c r="B936" s="18" t="s">
        <v>1463</v>
      </c>
    </row>
    <row r="937" spans="1:2" x14ac:dyDescent="0.3">
      <c r="A937" s="2">
        <v>2015</v>
      </c>
      <c r="B937" t="s">
        <v>1853</v>
      </c>
    </row>
    <row r="938" spans="1:2" x14ac:dyDescent="0.3">
      <c r="A938" s="17">
        <v>2015</v>
      </c>
      <c r="B938" s="18" t="s">
        <v>509</v>
      </c>
    </row>
    <row r="939" spans="1:2" x14ac:dyDescent="0.3">
      <c r="A939" s="17">
        <v>2015</v>
      </c>
      <c r="B939" s="18" t="s">
        <v>862</v>
      </c>
    </row>
    <row r="940" spans="1:2" x14ac:dyDescent="0.3">
      <c r="A940" s="17">
        <v>2015</v>
      </c>
      <c r="B940" s="18" t="s">
        <v>2249</v>
      </c>
    </row>
    <row r="941" spans="1:2" x14ac:dyDescent="0.3">
      <c r="A941" s="17">
        <v>2015</v>
      </c>
      <c r="B941" s="18" t="s">
        <v>1746</v>
      </c>
    </row>
    <row r="942" spans="1:2" x14ac:dyDescent="0.3">
      <c r="A942" s="17">
        <v>2015</v>
      </c>
      <c r="B942" s="18" t="s">
        <v>1534</v>
      </c>
    </row>
    <row r="943" spans="1:2" x14ac:dyDescent="0.3">
      <c r="A943" s="2">
        <v>2015</v>
      </c>
      <c r="B943" t="s">
        <v>2251</v>
      </c>
    </row>
    <row r="944" spans="1:2" x14ac:dyDescent="0.3">
      <c r="A944" s="17">
        <v>2015</v>
      </c>
      <c r="B944" s="18" t="s">
        <v>768</v>
      </c>
    </row>
    <row r="945" spans="1:2" x14ac:dyDescent="0.3">
      <c r="A945" s="17">
        <v>2015</v>
      </c>
      <c r="B945" s="18" t="s">
        <v>2254</v>
      </c>
    </row>
    <row r="946" spans="1:2" x14ac:dyDescent="0.3">
      <c r="A946" s="2">
        <v>2015</v>
      </c>
      <c r="B946" t="s">
        <v>2258</v>
      </c>
    </row>
    <row r="947" spans="1:2" x14ac:dyDescent="0.3">
      <c r="A947" s="2">
        <v>2015</v>
      </c>
      <c r="B947" t="s">
        <v>599</v>
      </c>
    </row>
    <row r="948" spans="1:2" x14ac:dyDescent="0.3">
      <c r="A948" s="17">
        <v>2015</v>
      </c>
      <c r="B948" s="18" t="s">
        <v>681</v>
      </c>
    </row>
    <row r="949" spans="1:2" x14ac:dyDescent="0.3">
      <c r="A949" s="17">
        <v>2015</v>
      </c>
      <c r="B949" s="18" t="s">
        <v>507</v>
      </c>
    </row>
    <row r="950" spans="1:2" x14ac:dyDescent="0.3">
      <c r="A950" s="2">
        <v>2015</v>
      </c>
      <c r="B950" t="s">
        <v>232</v>
      </c>
    </row>
    <row r="951" spans="1:2" x14ac:dyDescent="0.3">
      <c r="A951" s="17">
        <v>2015</v>
      </c>
      <c r="B951" s="18" t="s">
        <v>1594</v>
      </c>
    </row>
    <row r="952" spans="1:2" x14ac:dyDescent="0.3">
      <c r="A952" s="2">
        <v>2015</v>
      </c>
      <c r="B952" t="s">
        <v>1611</v>
      </c>
    </row>
    <row r="953" spans="1:2" x14ac:dyDescent="0.3">
      <c r="A953" s="2">
        <v>2015</v>
      </c>
      <c r="B953" t="s">
        <v>733</v>
      </c>
    </row>
    <row r="954" spans="1:2" x14ac:dyDescent="0.3">
      <c r="A954" s="17">
        <v>2015</v>
      </c>
      <c r="B954" s="18" t="s">
        <v>2263</v>
      </c>
    </row>
    <row r="955" spans="1:2" x14ac:dyDescent="0.3">
      <c r="A955" s="17">
        <v>2015</v>
      </c>
      <c r="B955" s="18" t="s">
        <v>1836</v>
      </c>
    </row>
    <row r="956" spans="1:2" x14ac:dyDescent="0.3">
      <c r="A956" s="2">
        <v>2015</v>
      </c>
      <c r="B956" t="s">
        <v>145</v>
      </c>
    </row>
    <row r="957" spans="1:2" x14ac:dyDescent="0.3">
      <c r="A957" s="17">
        <v>2015</v>
      </c>
      <c r="B957" s="18" t="s">
        <v>1305</v>
      </c>
    </row>
    <row r="958" spans="1:2" x14ac:dyDescent="0.3">
      <c r="A958" s="17">
        <v>2015</v>
      </c>
      <c r="B958" s="18" t="s">
        <v>2266</v>
      </c>
    </row>
    <row r="959" spans="1:2" x14ac:dyDescent="0.3">
      <c r="A959" s="2">
        <v>2015</v>
      </c>
      <c r="B959" t="s">
        <v>791</v>
      </c>
    </row>
    <row r="960" spans="1:2" x14ac:dyDescent="0.3">
      <c r="A960" s="2">
        <v>2015</v>
      </c>
      <c r="B960" t="s">
        <v>1714</v>
      </c>
    </row>
    <row r="961" spans="1:2" x14ac:dyDescent="0.3">
      <c r="A961" s="17">
        <v>2015</v>
      </c>
      <c r="B961" s="18" t="s">
        <v>2273</v>
      </c>
    </row>
    <row r="962" spans="1:2" x14ac:dyDescent="0.3">
      <c r="A962" s="17">
        <v>2015</v>
      </c>
      <c r="B962" s="18" t="s">
        <v>2276</v>
      </c>
    </row>
    <row r="963" spans="1:2" x14ac:dyDescent="0.3">
      <c r="A963" s="2">
        <v>2015</v>
      </c>
      <c r="B963" t="s">
        <v>1074</v>
      </c>
    </row>
    <row r="964" spans="1:2" x14ac:dyDescent="0.3">
      <c r="A964" s="17">
        <v>2015</v>
      </c>
      <c r="B964" s="18" t="s">
        <v>341</v>
      </c>
    </row>
    <row r="965" spans="1:2" x14ac:dyDescent="0.3">
      <c r="A965" s="2">
        <v>2015</v>
      </c>
      <c r="B965" t="s">
        <v>2282</v>
      </c>
    </row>
    <row r="966" spans="1:2" x14ac:dyDescent="0.3">
      <c r="A966" s="17">
        <v>2015</v>
      </c>
      <c r="B966" s="18" t="s">
        <v>2283</v>
      </c>
    </row>
    <row r="967" spans="1:2" x14ac:dyDescent="0.3">
      <c r="A967" s="2">
        <v>2015</v>
      </c>
      <c r="B967" t="s">
        <v>698</v>
      </c>
    </row>
    <row r="968" spans="1:2" x14ac:dyDescent="0.3">
      <c r="A968" s="2">
        <v>2015</v>
      </c>
      <c r="B968" t="s">
        <v>2286</v>
      </c>
    </row>
    <row r="969" spans="1:2" x14ac:dyDescent="0.3">
      <c r="A969" s="17">
        <v>2015</v>
      </c>
      <c r="B969" s="18" t="s">
        <v>359</v>
      </c>
    </row>
    <row r="970" spans="1:2" x14ac:dyDescent="0.3">
      <c r="A970" s="17">
        <v>2015</v>
      </c>
      <c r="B970" s="18" t="s">
        <v>2290</v>
      </c>
    </row>
    <row r="971" spans="1:2" x14ac:dyDescent="0.3">
      <c r="A971" s="17">
        <v>2015</v>
      </c>
      <c r="B971" s="18" t="s">
        <v>1581</v>
      </c>
    </row>
    <row r="972" spans="1:2" x14ac:dyDescent="0.3">
      <c r="A972" s="2">
        <v>2015</v>
      </c>
      <c r="B972" t="s">
        <v>1222</v>
      </c>
    </row>
    <row r="973" spans="1:2" x14ac:dyDescent="0.3">
      <c r="A973" s="17">
        <v>2015</v>
      </c>
      <c r="B973" s="18" t="s">
        <v>1371</v>
      </c>
    </row>
    <row r="974" spans="1:2" x14ac:dyDescent="0.3">
      <c r="A974" s="17">
        <v>2015</v>
      </c>
      <c r="B974" s="18" t="s">
        <v>612</v>
      </c>
    </row>
    <row r="975" spans="1:2" x14ac:dyDescent="0.3">
      <c r="A975" s="17">
        <v>2015</v>
      </c>
      <c r="B975" s="18" t="s">
        <v>1680</v>
      </c>
    </row>
    <row r="976" spans="1:2" x14ac:dyDescent="0.3">
      <c r="A976" s="2">
        <v>2015</v>
      </c>
      <c r="B976" t="s">
        <v>1452</v>
      </c>
    </row>
    <row r="977" spans="1:2" x14ac:dyDescent="0.3">
      <c r="A977" s="17">
        <v>2015</v>
      </c>
      <c r="B977" s="18" t="s">
        <v>1707</v>
      </c>
    </row>
    <row r="978" spans="1:2" x14ac:dyDescent="0.3">
      <c r="A978" s="2">
        <v>2015</v>
      </c>
      <c r="B978" t="s">
        <v>411</v>
      </c>
    </row>
    <row r="979" spans="1:2" x14ac:dyDescent="0.3">
      <c r="A979" s="17">
        <v>2015</v>
      </c>
      <c r="B979" s="18" t="s">
        <v>1072</v>
      </c>
    </row>
    <row r="980" spans="1:2" x14ac:dyDescent="0.3">
      <c r="A980" s="2">
        <v>2015</v>
      </c>
      <c r="B980" t="s">
        <v>1030</v>
      </c>
    </row>
    <row r="981" spans="1:2" x14ac:dyDescent="0.3">
      <c r="A981" s="17">
        <v>2015</v>
      </c>
      <c r="B981" s="18" t="s">
        <v>2301</v>
      </c>
    </row>
    <row r="982" spans="1:2" x14ac:dyDescent="0.3">
      <c r="A982" s="2">
        <v>2015</v>
      </c>
      <c r="B982" t="s">
        <v>1882</v>
      </c>
    </row>
    <row r="983" spans="1:2" x14ac:dyDescent="0.3">
      <c r="A983" s="17">
        <v>2015</v>
      </c>
      <c r="B983" s="18" t="s">
        <v>578</v>
      </c>
    </row>
    <row r="984" spans="1:2" x14ac:dyDescent="0.3">
      <c r="A984" s="2">
        <v>2015</v>
      </c>
      <c r="B984" t="s">
        <v>2304</v>
      </c>
    </row>
    <row r="985" spans="1:2" x14ac:dyDescent="0.3">
      <c r="A985" s="2">
        <v>2015</v>
      </c>
      <c r="B985" t="s">
        <v>1752</v>
      </c>
    </row>
    <row r="986" spans="1:2" x14ac:dyDescent="0.3">
      <c r="A986" s="17">
        <v>2015</v>
      </c>
      <c r="B986" s="18" t="s">
        <v>82</v>
      </c>
    </row>
    <row r="987" spans="1:2" x14ac:dyDescent="0.3">
      <c r="A987" s="17">
        <v>2015</v>
      </c>
      <c r="B987" s="18" t="s">
        <v>1124</v>
      </c>
    </row>
    <row r="988" spans="1:2" x14ac:dyDescent="0.3">
      <c r="A988" s="17">
        <v>2015</v>
      </c>
      <c r="B988" s="18" t="s">
        <v>1261</v>
      </c>
    </row>
    <row r="989" spans="1:2" x14ac:dyDescent="0.3">
      <c r="A989" s="17">
        <v>2015</v>
      </c>
      <c r="B989" s="18" t="s">
        <v>1483</v>
      </c>
    </row>
    <row r="990" spans="1:2" x14ac:dyDescent="0.3">
      <c r="A990" s="17">
        <v>2015</v>
      </c>
      <c r="B990" s="18" t="s">
        <v>2309</v>
      </c>
    </row>
    <row r="991" spans="1:2" x14ac:dyDescent="0.3">
      <c r="A991" s="17">
        <v>2015</v>
      </c>
      <c r="B991" s="18" t="s">
        <v>263</v>
      </c>
    </row>
    <row r="992" spans="1:2" x14ac:dyDescent="0.3">
      <c r="A992" s="2">
        <v>2015</v>
      </c>
      <c r="B992" t="s">
        <v>534</v>
      </c>
    </row>
    <row r="993" spans="1:2" x14ac:dyDescent="0.3">
      <c r="A993" s="2">
        <v>2015</v>
      </c>
      <c r="B993" t="s">
        <v>2311</v>
      </c>
    </row>
    <row r="994" spans="1:2" x14ac:dyDescent="0.3">
      <c r="A994" s="2">
        <v>2015</v>
      </c>
      <c r="B994" t="s">
        <v>1927</v>
      </c>
    </row>
    <row r="995" spans="1:2" x14ac:dyDescent="0.3">
      <c r="A995" s="17">
        <v>2015</v>
      </c>
      <c r="B995" s="18" t="s">
        <v>650</v>
      </c>
    </row>
    <row r="996" spans="1:2" x14ac:dyDescent="0.3">
      <c r="A996" s="2">
        <v>2015</v>
      </c>
      <c r="B996" t="s">
        <v>935</v>
      </c>
    </row>
    <row r="997" spans="1:2" x14ac:dyDescent="0.3">
      <c r="A997" s="2">
        <v>2015</v>
      </c>
      <c r="B997" t="s">
        <v>592</v>
      </c>
    </row>
    <row r="998" spans="1:2" x14ac:dyDescent="0.3">
      <c r="A998" s="2">
        <v>2015</v>
      </c>
      <c r="B998" t="s">
        <v>665</v>
      </c>
    </row>
    <row r="999" spans="1:2" x14ac:dyDescent="0.3">
      <c r="A999" s="2">
        <v>2015</v>
      </c>
      <c r="B999" t="s">
        <v>1887</v>
      </c>
    </row>
    <row r="1000" spans="1:2" x14ac:dyDescent="0.3">
      <c r="A1000" s="17">
        <v>2015</v>
      </c>
      <c r="B1000" s="18" t="s">
        <v>602</v>
      </c>
    </row>
    <row r="1001" spans="1:2" x14ac:dyDescent="0.3">
      <c r="A1001" s="2">
        <v>2015</v>
      </c>
      <c r="B1001" t="s">
        <v>1574</v>
      </c>
    </row>
    <row r="1002" spans="1:2" x14ac:dyDescent="0.3">
      <c r="A1002" s="17">
        <v>2015</v>
      </c>
      <c r="B1002" s="18" t="s">
        <v>2323</v>
      </c>
    </row>
    <row r="1003" spans="1:2" x14ac:dyDescent="0.3">
      <c r="A1003" s="17">
        <v>2015</v>
      </c>
      <c r="B1003" s="18" t="s">
        <v>390</v>
      </c>
    </row>
    <row r="1004" spans="1:2" x14ac:dyDescent="0.3">
      <c r="A1004" s="2">
        <v>2015</v>
      </c>
      <c r="B1004" t="s">
        <v>1749</v>
      </c>
    </row>
    <row r="1005" spans="1:2" x14ac:dyDescent="0.3">
      <c r="A1005" s="2">
        <v>2015</v>
      </c>
      <c r="B1005" t="s">
        <v>642</v>
      </c>
    </row>
    <row r="1006" spans="1:2" x14ac:dyDescent="0.3">
      <c r="A1006" s="2">
        <v>2015</v>
      </c>
      <c r="B1006" t="s">
        <v>2325</v>
      </c>
    </row>
    <row r="1007" spans="1:2" x14ac:dyDescent="0.3">
      <c r="A1007" s="2">
        <v>2015</v>
      </c>
      <c r="B1007" t="s">
        <v>2327</v>
      </c>
    </row>
    <row r="1008" spans="1:2" x14ac:dyDescent="0.3">
      <c r="A1008" s="2">
        <v>2015</v>
      </c>
      <c r="B1008" t="s">
        <v>159</v>
      </c>
    </row>
    <row r="1009" spans="1:2" x14ac:dyDescent="0.3">
      <c r="A1009" s="17">
        <v>2015</v>
      </c>
      <c r="B1009" s="18" t="s">
        <v>1521</v>
      </c>
    </row>
    <row r="1010" spans="1:2" x14ac:dyDescent="0.3">
      <c r="A1010" s="2">
        <v>2015</v>
      </c>
      <c r="B1010" t="s">
        <v>2329</v>
      </c>
    </row>
    <row r="1011" spans="1:2" x14ac:dyDescent="0.3">
      <c r="A1011" s="17">
        <v>2015</v>
      </c>
      <c r="B1011" s="18" t="s">
        <v>1542</v>
      </c>
    </row>
    <row r="1012" spans="1:2" x14ac:dyDescent="0.3">
      <c r="A1012" s="17">
        <v>2015</v>
      </c>
      <c r="B1012" s="18" t="s">
        <v>2334</v>
      </c>
    </row>
    <row r="1013" spans="1:2" x14ac:dyDescent="0.3">
      <c r="A1013" s="2">
        <v>2015</v>
      </c>
      <c r="B1013" t="s">
        <v>2335</v>
      </c>
    </row>
    <row r="1014" spans="1:2" x14ac:dyDescent="0.3">
      <c r="A1014" s="17">
        <v>2015</v>
      </c>
      <c r="B1014" s="18" t="s">
        <v>2336</v>
      </c>
    </row>
    <row r="1015" spans="1:2" x14ac:dyDescent="0.3">
      <c r="A1015" s="17">
        <v>2015</v>
      </c>
      <c r="B1015" s="18" t="s">
        <v>245</v>
      </c>
    </row>
    <row r="1016" spans="1:2" x14ac:dyDescent="0.3">
      <c r="A1016" s="17">
        <v>2015</v>
      </c>
      <c r="B1016" s="18" t="s">
        <v>241</v>
      </c>
    </row>
    <row r="1017" spans="1:2" x14ac:dyDescent="0.3">
      <c r="A1017" s="2">
        <v>2015</v>
      </c>
      <c r="B1017" t="s">
        <v>585</v>
      </c>
    </row>
    <row r="1018" spans="1:2" x14ac:dyDescent="0.3">
      <c r="A1018" s="2">
        <v>2015</v>
      </c>
      <c r="B1018" t="s">
        <v>678</v>
      </c>
    </row>
    <row r="1019" spans="1:2" x14ac:dyDescent="0.3">
      <c r="A1019" s="17">
        <v>2015</v>
      </c>
      <c r="B1019" s="18" t="s">
        <v>1624</v>
      </c>
    </row>
    <row r="1020" spans="1:2" x14ac:dyDescent="0.3">
      <c r="A1020" s="17">
        <v>2015</v>
      </c>
      <c r="B1020" s="18" t="s">
        <v>1622</v>
      </c>
    </row>
    <row r="1021" spans="1:2" x14ac:dyDescent="0.3">
      <c r="A1021" s="2">
        <v>2015</v>
      </c>
      <c r="B1021" t="s">
        <v>1092</v>
      </c>
    </row>
    <row r="1022" spans="1:2" x14ac:dyDescent="0.3">
      <c r="A1022" s="17">
        <v>2015</v>
      </c>
      <c r="B1022" s="18" t="s">
        <v>162</v>
      </c>
    </row>
    <row r="1023" spans="1:2" x14ac:dyDescent="0.3">
      <c r="A1023" s="17">
        <v>2015</v>
      </c>
      <c r="B1023" s="18" t="s">
        <v>1144</v>
      </c>
    </row>
    <row r="1024" spans="1:2" x14ac:dyDescent="0.3">
      <c r="A1024" s="2">
        <v>2015</v>
      </c>
      <c r="B1024" t="s">
        <v>2341</v>
      </c>
    </row>
    <row r="1025" spans="1:2" x14ac:dyDescent="0.3">
      <c r="A1025" s="2">
        <v>2015</v>
      </c>
      <c r="B1025" t="s">
        <v>1725</v>
      </c>
    </row>
    <row r="1026" spans="1:2" x14ac:dyDescent="0.3">
      <c r="A1026" s="17">
        <v>2015</v>
      </c>
      <c r="B1026" s="18" t="s">
        <v>2344</v>
      </c>
    </row>
    <row r="1027" spans="1:2" x14ac:dyDescent="0.3">
      <c r="A1027" s="2">
        <v>2015</v>
      </c>
      <c r="B1027" t="s">
        <v>413</v>
      </c>
    </row>
    <row r="1028" spans="1:2" x14ac:dyDescent="0.3">
      <c r="A1028" s="17">
        <v>2015</v>
      </c>
      <c r="B1028" s="18" t="s">
        <v>1112</v>
      </c>
    </row>
    <row r="1029" spans="1:2" x14ac:dyDescent="0.3">
      <c r="A1029" s="2">
        <v>2015</v>
      </c>
      <c r="B1029" t="s">
        <v>1674</v>
      </c>
    </row>
    <row r="1030" spans="1:2" x14ac:dyDescent="0.3">
      <c r="A1030" s="2">
        <v>2015</v>
      </c>
      <c r="B1030" t="s">
        <v>14</v>
      </c>
    </row>
    <row r="1031" spans="1:2" x14ac:dyDescent="0.3">
      <c r="A1031" s="17">
        <v>2015</v>
      </c>
      <c r="B1031" s="18" t="s">
        <v>2347</v>
      </c>
    </row>
    <row r="1032" spans="1:2" x14ac:dyDescent="0.3">
      <c r="A1032" s="2">
        <v>2015</v>
      </c>
      <c r="B1032" t="s">
        <v>84</v>
      </c>
    </row>
    <row r="1033" spans="1:2" x14ac:dyDescent="0.3">
      <c r="A1033" s="2">
        <v>2015</v>
      </c>
      <c r="B1033" t="s">
        <v>1825</v>
      </c>
    </row>
    <row r="1034" spans="1:2" x14ac:dyDescent="0.3">
      <c r="A1034" s="17">
        <v>2015</v>
      </c>
      <c r="B1034" s="18" t="s">
        <v>201</v>
      </c>
    </row>
    <row r="1035" spans="1:2" x14ac:dyDescent="0.3">
      <c r="A1035" s="17">
        <v>2015</v>
      </c>
      <c r="B1035" s="18" t="s">
        <v>812</v>
      </c>
    </row>
    <row r="1036" spans="1:2" x14ac:dyDescent="0.3">
      <c r="A1036" s="2">
        <v>2015</v>
      </c>
      <c r="B1036" t="s">
        <v>2352</v>
      </c>
    </row>
    <row r="1037" spans="1:2" x14ac:dyDescent="0.3">
      <c r="A1037" s="17">
        <v>2015</v>
      </c>
      <c r="B1037" s="18" t="s">
        <v>2354</v>
      </c>
    </row>
    <row r="1038" spans="1:2" x14ac:dyDescent="0.3">
      <c r="A1038" s="17">
        <v>2015</v>
      </c>
      <c r="B1038" s="18" t="s">
        <v>962</v>
      </c>
    </row>
    <row r="1039" spans="1:2" x14ac:dyDescent="0.3">
      <c r="A1039" s="17">
        <v>2015</v>
      </c>
      <c r="B1039" s="18" t="s">
        <v>1733</v>
      </c>
    </row>
    <row r="1040" spans="1:2" x14ac:dyDescent="0.3">
      <c r="A1040" s="2">
        <v>2015</v>
      </c>
      <c r="B1040" t="s">
        <v>1671</v>
      </c>
    </row>
    <row r="1041" spans="1:2" x14ac:dyDescent="0.3">
      <c r="A1041" s="2">
        <v>2015</v>
      </c>
      <c r="B1041" t="s">
        <v>2359</v>
      </c>
    </row>
    <row r="1042" spans="1:2" x14ac:dyDescent="0.3">
      <c r="A1042" s="2">
        <v>2015</v>
      </c>
      <c r="B1042" t="s">
        <v>1190</v>
      </c>
    </row>
    <row r="1043" spans="1:2" x14ac:dyDescent="0.3">
      <c r="A1043" s="17">
        <v>2015</v>
      </c>
      <c r="B1043" s="18" t="s">
        <v>1422</v>
      </c>
    </row>
    <row r="1044" spans="1:2" x14ac:dyDescent="0.3">
      <c r="A1044" s="17">
        <v>2015</v>
      </c>
      <c r="B1044" s="18" t="s">
        <v>2361</v>
      </c>
    </row>
    <row r="1045" spans="1:2" x14ac:dyDescent="0.3">
      <c r="A1045" s="2">
        <v>2015</v>
      </c>
      <c r="B1045" t="s">
        <v>459</v>
      </c>
    </row>
    <row r="1046" spans="1:2" x14ac:dyDescent="0.3">
      <c r="A1046" s="17">
        <v>2015</v>
      </c>
      <c r="B1046" s="18" t="s">
        <v>690</v>
      </c>
    </row>
    <row r="1047" spans="1:2" x14ac:dyDescent="0.3">
      <c r="A1047" s="2">
        <v>2015</v>
      </c>
      <c r="B1047" t="s">
        <v>1820</v>
      </c>
    </row>
    <row r="1048" spans="1:2" x14ac:dyDescent="0.3">
      <c r="A1048" s="17">
        <v>2015</v>
      </c>
      <c r="B1048" s="18" t="s">
        <v>427</v>
      </c>
    </row>
    <row r="1049" spans="1:2" x14ac:dyDescent="0.3">
      <c r="A1049" s="2">
        <v>2015</v>
      </c>
      <c r="B1049" t="s">
        <v>2364</v>
      </c>
    </row>
    <row r="1050" spans="1:2" x14ac:dyDescent="0.3">
      <c r="A1050" s="2">
        <v>2015</v>
      </c>
      <c r="B1050" t="s">
        <v>1532</v>
      </c>
    </row>
    <row r="1051" spans="1:2" x14ac:dyDescent="0.3">
      <c r="A1051" s="17">
        <v>2015</v>
      </c>
      <c r="B1051" s="18" t="s">
        <v>2367</v>
      </c>
    </row>
    <row r="1052" spans="1:2" x14ac:dyDescent="0.3">
      <c r="A1052" s="17">
        <v>2015</v>
      </c>
      <c r="B1052" s="18" t="s">
        <v>1816</v>
      </c>
    </row>
    <row r="1053" spans="1:2" x14ac:dyDescent="0.3">
      <c r="A1053" s="17">
        <v>2015</v>
      </c>
      <c r="B1053" s="18" t="s">
        <v>947</v>
      </c>
    </row>
    <row r="1054" spans="1:2" x14ac:dyDescent="0.3">
      <c r="A1054" s="17">
        <v>2015</v>
      </c>
      <c r="B1054" s="18" t="s">
        <v>844</v>
      </c>
    </row>
    <row r="1055" spans="1:2" x14ac:dyDescent="0.3">
      <c r="A1055" s="2">
        <v>2015</v>
      </c>
      <c r="B1055" t="s">
        <v>1787</v>
      </c>
    </row>
    <row r="1056" spans="1:2" x14ac:dyDescent="0.3">
      <c r="A1056" s="17">
        <v>2015</v>
      </c>
      <c r="B1056" s="18" t="s">
        <v>2369</v>
      </c>
    </row>
    <row r="1057" spans="1:2" x14ac:dyDescent="0.3">
      <c r="A1057" s="17">
        <v>2015</v>
      </c>
      <c r="B1057" s="18" t="s">
        <v>1595</v>
      </c>
    </row>
    <row r="1058" spans="1:2" x14ac:dyDescent="0.3">
      <c r="A1058" s="17">
        <v>2015</v>
      </c>
      <c r="B1058" s="18" t="s">
        <v>656</v>
      </c>
    </row>
    <row r="1059" spans="1:2" x14ac:dyDescent="0.3">
      <c r="A1059" s="17">
        <v>2015</v>
      </c>
      <c r="B1059" s="18" t="s">
        <v>2371</v>
      </c>
    </row>
    <row r="1060" spans="1:2" x14ac:dyDescent="0.3">
      <c r="A1060" s="17">
        <v>2015</v>
      </c>
      <c r="B1060" s="18" t="s">
        <v>243</v>
      </c>
    </row>
    <row r="1061" spans="1:2" x14ac:dyDescent="0.3">
      <c r="A1061" s="17">
        <v>2015</v>
      </c>
      <c r="B1061" s="18" t="s">
        <v>1336</v>
      </c>
    </row>
    <row r="1062" spans="1:2" x14ac:dyDescent="0.3">
      <c r="A1062" s="17">
        <v>2015</v>
      </c>
      <c r="B1062" s="18" t="s">
        <v>613</v>
      </c>
    </row>
    <row r="1063" spans="1:2" x14ac:dyDescent="0.3">
      <c r="A1063" s="17">
        <v>2015</v>
      </c>
      <c r="B1063" s="18" t="s">
        <v>779</v>
      </c>
    </row>
    <row r="1064" spans="1:2" x14ac:dyDescent="0.3">
      <c r="A1064" s="17">
        <v>2015</v>
      </c>
      <c r="B1064" s="18" t="s">
        <v>2380</v>
      </c>
    </row>
    <row r="1065" spans="1:2" x14ac:dyDescent="0.3">
      <c r="A1065" s="17">
        <v>2015</v>
      </c>
      <c r="B1065" s="18" t="s">
        <v>1414</v>
      </c>
    </row>
    <row r="1066" spans="1:2" x14ac:dyDescent="0.3">
      <c r="A1066" s="17">
        <v>2015</v>
      </c>
      <c r="B1066" s="18" t="s">
        <v>834</v>
      </c>
    </row>
    <row r="1067" spans="1:2" x14ac:dyDescent="0.3">
      <c r="A1067" s="17">
        <v>2015</v>
      </c>
      <c r="B1067" s="18" t="s">
        <v>2384</v>
      </c>
    </row>
    <row r="1068" spans="1:2" x14ac:dyDescent="0.3">
      <c r="A1068" s="17">
        <v>2015</v>
      </c>
      <c r="B1068" s="18" t="s">
        <v>206</v>
      </c>
    </row>
    <row r="1069" spans="1:2" x14ac:dyDescent="0.3">
      <c r="A1069" s="17">
        <v>2015</v>
      </c>
      <c r="B1069" s="18" t="s">
        <v>638</v>
      </c>
    </row>
    <row r="1070" spans="1:2" x14ac:dyDescent="0.3">
      <c r="A1070" s="2">
        <v>2015</v>
      </c>
      <c r="B1070" t="s">
        <v>281</v>
      </c>
    </row>
    <row r="1071" spans="1:2" x14ac:dyDescent="0.3">
      <c r="A1071" s="2">
        <v>2015</v>
      </c>
      <c r="B1071" t="s">
        <v>2394</v>
      </c>
    </row>
    <row r="1072" spans="1:2" x14ac:dyDescent="0.3">
      <c r="A1072" s="17">
        <v>2015</v>
      </c>
      <c r="B1072" s="18" t="s">
        <v>501</v>
      </c>
    </row>
    <row r="1073" spans="1:2" x14ac:dyDescent="0.3">
      <c r="A1073" s="17">
        <v>2015</v>
      </c>
      <c r="B1073" s="18" t="s">
        <v>339</v>
      </c>
    </row>
    <row r="1074" spans="1:2" x14ac:dyDescent="0.3">
      <c r="A1074" s="2">
        <v>2015</v>
      </c>
      <c r="B1074" t="s">
        <v>1610</v>
      </c>
    </row>
    <row r="1075" spans="1:2" x14ac:dyDescent="0.3">
      <c r="A1075" s="17">
        <v>2015</v>
      </c>
      <c r="B1075" s="18" t="s">
        <v>430</v>
      </c>
    </row>
    <row r="1076" spans="1:2" x14ac:dyDescent="0.3">
      <c r="A1076" s="2">
        <v>2015</v>
      </c>
      <c r="B1076" t="s">
        <v>2396</v>
      </c>
    </row>
    <row r="1077" spans="1:2" x14ac:dyDescent="0.3">
      <c r="A1077" s="17">
        <v>2015</v>
      </c>
      <c r="B1077" s="18" t="s">
        <v>1002</v>
      </c>
    </row>
    <row r="1078" spans="1:2" x14ac:dyDescent="0.3">
      <c r="A1078" s="2">
        <v>2015</v>
      </c>
      <c r="B1078" t="s">
        <v>1126</v>
      </c>
    </row>
    <row r="1079" spans="1:2" x14ac:dyDescent="0.3">
      <c r="A1079" s="17">
        <v>2015</v>
      </c>
      <c r="B1079" s="18" t="s">
        <v>1063</v>
      </c>
    </row>
    <row r="1080" spans="1:2" x14ac:dyDescent="0.3">
      <c r="A1080" s="17">
        <v>2015</v>
      </c>
      <c r="B1080" s="18" t="s">
        <v>2402</v>
      </c>
    </row>
    <row r="1081" spans="1:2" x14ac:dyDescent="0.3">
      <c r="A1081" s="17">
        <v>2015</v>
      </c>
      <c r="B1081" s="18" t="s">
        <v>801</v>
      </c>
    </row>
    <row r="1082" spans="1:2" x14ac:dyDescent="0.3">
      <c r="A1082" s="2">
        <v>2015</v>
      </c>
      <c r="B1082" t="s">
        <v>1740</v>
      </c>
    </row>
    <row r="1083" spans="1:2" x14ac:dyDescent="0.3">
      <c r="A1083" s="17">
        <v>2015</v>
      </c>
      <c r="B1083" s="18" t="s">
        <v>2408</v>
      </c>
    </row>
    <row r="1084" spans="1:2" x14ac:dyDescent="0.3">
      <c r="A1084" s="17">
        <v>2015</v>
      </c>
      <c r="B1084" s="18" t="s">
        <v>2409</v>
      </c>
    </row>
    <row r="1085" spans="1:2" x14ac:dyDescent="0.3">
      <c r="A1085" s="17">
        <v>2015</v>
      </c>
      <c r="B1085" s="18" t="s">
        <v>436</v>
      </c>
    </row>
    <row r="1086" spans="1:2" x14ac:dyDescent="0.3">
      <c r="A1086" s="2">
        <v>2015</v>
      </c>
      <c r="B1086" t="s">
        <v>323</v>
      </c>
    </row>
    <row r="1087" spans="1:2" x14ac:dyDescent="0.3">
      <c r="A1087" s="2">
        <v>2015</v>
      </c>
      <c r="B1087" t="s">
        <v>2413</v>
      </c>
    </row>
    <row r="1088" spans="1:2" x14ac:dyDescent="0.3">
      <c r="A1088" s="17">
        <v>2015</v>
      </c>
      <c r="B1088" s="18" t="s">
        <v>1873</v>
      </c>
    </row>
    <row r="1089" spans="1:2" x14ac:dyDescent="0.3">
      <c r="A1089" s="17">
        <v>2015</v>
      </c>
      <c r="B1089" s="18" t="s">
        <v>910</v>
      </c>
    </row>
    <row r="1090" spans="1:2" x14ac:dyDescent="0.3">
      <c r="A1090" s="2">
        <v>2015</v>
      </c>
      <c r="B1090" t="s">
        <v>2416</v>
      </c>
    </row>
    <row r="1091" spans="1:2" x14ac:dyDescent="0.3">
      <c r="A1091" s="2">
        <v>2015</v>
      </c>
      <c r="B1091" t="s">
        <v>197</v>
      </c>
    </row>
    <row r="1092" spans="1:2" x14ac:dyDescent="0.3">
      <c r="A1092" s="2">
        <v>2015</v>
      </c>
      <c r="B1092" t="s">
        <v>847</v>
      </c>
    </row>
    <row r="1093" spans="1:2" x14ac:dyDescent="0.3">
      <c r="A1093" s="2">
        <v>2015</v>
      </c>
      <c r="B1093" t="s">
        <v>1433</v>
      </c>
    </row>
    <row r="1094" spans="1:2" x14ac:dyDescent="0.3">
      <c r="A1094" s="17">
        <v>2015</v>
      </c>
      <c r="B1094" s="18" t="s">
        <v>1399</v>
      </c>
    </row>
    <row r="1095" spans="1:2" x14ac:dyDescent="0.3">
      <c r="A1095" s="17">
        <v>2015</v>
      </c>
      <c r="B1095" s="18" t="s">
        <v>740</v>
      </c>
    </row>
    <row r="1096" spans="1:2" x14ac:dyDescent="0.3">
      <c r="A1096" s="17">
        <v>2015</v>
      </c>
      <c r="B1096" s="18" t="s">
        <v>1776</v>
      </c>
    </row>
    <row r="1097" spans="1:2" x14ac:dyDescent="0.3">
      <c r="A1097" s="2">
        <v>2015</v>
      </c>
      <c r="B1097" t="s">
        <v>256</v>
      </c>
    </row>
    <row r="1098" spans="1:2" x14ac:dyDescent="0.3">
      <c r="A1098" s="17">
        <v>2015</v>
      </c>
      <c r="B1098" s="18" t="s">
        <v>1689</v>
      </c>
    </row>
    <row r="1099" spans="1:2" x14ac:dyDescent="0.3">
      <c r="A1099" s="17">
        <v>2015</v>
      </c>
      <c r="B1099" s="18" t="s">
        <v>976</v>
      </c>
    </row>
    <row r="1100" spans="1:2" x14ac:dyDescent="0.3">
      <c r="A1100" s="17">
        <v>2015</v>
      </c>
      <c r="B1100" s="18" t="s">
        <v>751</v>
      </c>
    </row>
    <row r="1101" spans="1:2" x14ac:dyDescent="0.3">
      <c r="A1101" s="2">
        <v>2015</v>
      </c>
      <c r="B1101" t="s">
        <v>1550</v>
      </c>
    </row>
    <row r="1102" spans="1:2" x14ac:dyDescent="0.3">
      <c r="A1102" s="2">
        <v>2015</v>
      </c>
      <c r="B1102" t="s">
        <v>1102</v>
      </c>
    </row>
    <row r="1103" spans="1:2" x14ac:dyDescent="0.3">
      <c r="A1103" s="2">
        <v>2015</v>
      </c>
      <c r="B1103" t="s">
        <v>295</v>
      </c>
    </row>
    <row r="1104" spans="1:2" x14ac:dyDescent="0.3">
      <c r="A1104" s="17">
        <v>2015</v>
      </c>
      <c r="B1104" s="18" t="s">
        <v>743</v>
      </c>
    </row>
    <row r="1105" spans="1:2" x14ac:dyDescent="0.3">
      <c r="A1105" s="17">
        <v>2015</v>
      </c>
      <c r="B1105" s="18" t="s">
        <v>409</v>
      </c>
    </row>
    <row r="1106" spans="1:2" x14ac:dyDescent="0.3">
      <c r="A1106" s="2">
        <v>2015</v>
      </c>
      <c r="B1106" t="s">
        <v>353</v>
      </c>
    </row>
    <row r="1107" spans="1:2" x14ac:dyDescent="0.3">
      <c r="A1107" s="17">
        <v>2015</v>
      </c>
      <c r="B1107" s="18" t="s">
        <v>471</v>
      </c>
    </row>
    <row r="1108" spans="1:2" x14ac:dyDescent="0.3">
      <c r="A1108" s="2">
        <v>2015</v>
      </c>
      <c r="B1108" t="s">
        <v>2438</v>
      </c>
    </row>
    <row r="1109" spans="1:2" x14ac:dyDescent="0.3">
      <c r="A1109" s="17">
        <v>2015</v>
      </c>
      <c r="B1109" s="18" t="s">
        <v>889</v>
      </c>
    </row>
    <row r="1110" spans="1:2" x14ac:dyDescent="0.3">
      <c r="A1110" s="2">
        <v>2015</v>
      </c>
      <c r="B1110" t="s">
        <v>884</v>
      </c>
    </row>
    <row r="1111" spans="1:2" x14ac:dyDescent="0.3">
      <c r="A1111" s="2">
        <v>2015</v>
      </c>
      <c r="B1111" t="s">
        <v>582</v>
      </c>
    </row>
    <row r="1112" spans="1:2" x14ac:dyDescent="0.3">
      <c r="A1112" s="17">
        <v>2015</v>
      </c>
      <c r="B1112" s="18" t="s">
        <v>1237</v>
      </c>
    </row>
    <row r="1113" spans="1:2" x14ac:dyDescent="0.3">
      <c r="A1113" s="17">
        <v>2015</v>
      </c>
      <c r="B1113" s="18" t="s">
        <v>907</v>
      </c>
    </row>
    <row r="1114" spans="1:2" x14ac:dyDescent="0.3">
      <c r="A1114" s="2">
        <v>2015</v>
      </c>
      <c r="B1114" t="s">
        <v>2442</v>
      </c>
    </row>
    <row r="1115" spans="1:2" x14ac:dyDescent="0.3">
      <c r="A1115" s="17">
        <v>2015</v>
      </c>
      <c r="B1115" s="18" t="s">
        <v>2443</v>
      </c>
    </row>
    <row r="1116" spans="1:2" x14ac:dyDescent="0.3">
      <c r="A1116" s="17">
        <v>2015</v>
      </c>
      <c r="B1116" s="18" t="s">
        <v>891</v>
      </c>
    </row>
    <row r="1117" spans="1:2" x14ac:dyDescent="0.3">
      <c r="A1117" s="2">
        <v>2015</v>
      </c>
      <c r="B1117" t="s">
        <v>757</v>
      </c>
    </row>
    <row r="1118" spans="1:2" x14ac:dyDescent="0.3">
      <c r="A1118" s="2">
        <v>2015</v>
      </c>
      <c r="B1118" t="s">
        <v>250</v>
      </c>
    </row>
    <row r="1119" spans="1:2" x14ac:dyDescent="0.3">
      <c r="A1119" s="2">
        <v>2015</v>
      </c>
      <c r="B1119" t="s">
        <v>1225</v>
      </c>
    </row>
    <row r="1120" spans="1:2" x14ac:dyDescent="0.3">
      <c r="A1120" s="2">
        <v>2015</v>
      </c>
      <c r="B1120" t="s">
        <v>479</v>
      </c>
    </row>
    <row r="1121" spans="1:2" x14ac:dyDescent="0.3">
      <c r="A1121" s="2">
        <v>2015</v>
      </c>
      <c r="B1121" t="s">
        <v>1854</v>
      </c>
    </row>
    <row r="1122" spans="1:2" x14ac:dyDescent="0.3">
      <c r="A1122" s="2">
        <v>2015</v>
      </c>
      <c r="B1122" t="s">
        <v>385</v>
      </c>
    </row>
    <row r="1123" spans="1:2" x14ac:dyDescent="0.3">
      <c r="A1123" s="17">
        <v>2015</v>
      </c>
      <c r="B1123" s="18" t="s">
        <v>1903</v>
      </c>
    </row>
    <row r="1124" spans="1:2" x14ac:dyDescent="0.3">
      <c r="A1124" s="17">
        <v>2015</v>
      </c>
      <c r="B1124" s="18" t="s">
        <v>640</v>
      </c>
    </row>
    <row r="1125" spans="1:2" x14ac:dyDescent="0.3">
      <c r="A1125" s="2">
        <v>2015</v>
      </c>
      <c r="B1125" t="s">
        <v>1116</v>
      </c>
    </row>
    <row r="1126" spans="1:2" x14ac:dyDescent="0.3">
      <c r="A1126" s="2">
        <v>2015</v>
      </c>
      <c r="B1126" t="s">
        <v>2462</v>
      </c>
    </row>
    <row r="1127" spans="1:2" x14ac:dyDescent="0.3">
      <c r="A1127" s="17">
        <v>2015</v>
      </c>
      <c r="B1127" s="18" t="s">
        <v>766</v>
      </c>
    </row>
    <row r="1128" spans="1:2" x14ac:dyDescent="0.3">
      <c r="A1128" s="2">
        <v>2015</v>
      </c>
      <c r="B1128" t="s">
        <v>1375</v>
      </c>
    </row>
    <row r="1129" spans="1:2" x14ac:dyDescent="0.3">
      <c r="A1129" s="17">
        <v>2015</v>
      </c>
      <c r="B1129" s="18" t="s">
        <v>347</v>
      </c>
    </row>
    <row r="1130" spans="1:2" x14ac:dyDescent="0.3">
      <c r="A1130" s="2">
        <v>2015</v>
      </c>
      <c r="B1130" t="s">
        <v>669</v>
      </c>
    </row>
    <row r="1131" spans="1:2" x14ac:dyDescent="0.3">
      <c r="A1131" s="17">
        <v>2015</v>
      </c>
      <c r="B1131" s="18" t="s">
        <v>730</v>
      </c>
    </row>
    <row r="1132" spans="1:2" x14ac:dyDescent="0.3">
      <c r="A1132" s="2">
        <v>2015</v>
      </c>
      <c r="B1132" t="s">
        <v>1107</v>
      </c>
    </row>
    <row r="1133" spans="1:2" x14ac:dyDescent="0.3">
      <c r="A1133" s="17">
        <v>2015</v>
      </c>
      <c r="B1133" s="18" t="s">
        <v>1294</v>
      </c>
    </row>
    <row r="1134" spans="1:2" x14ac:dyDescent="0.3">
      <c r="A1134" s="2">
        <v>2015</v>
      </c>
      <c r="B1134" t="s">
        <v>1775</v>
      </c>
    </row>
    <row r="1135" spans="1:2" x14ac:dyDescent="0.3">
      <c r="A1135" s="2">
        <v>2015</v>
      </c>
      <c r="B1135" t="s">
        <v>1383</v>
      </c>
    </row>
    <row r="1136" spans="1:2" x14ac:dyDescent="0.3">
      <c r="A1136" s="17">
        <v>2015</v>
      </c>
      <c r="B1136" s="18" t="s">
        <v>2475</v>
      </c>
    </row>
    <row r="1137" spans="1:2" x14ac:dyDescent="0.3">
      <c r="A1137" s="2">
        <v>2015</v>
      </c>
      <c r="B1137" t="s">
        <v>1017</v>
      </c>
    </row>
    <row r="1138" spans="1:2" x14ac:dyDescent="0.3">
      <c r="A1138" s="17">
        <v>2015</v>
      </c>
      <c r="B1138" s="18" t="s">
        <v>1644</v>
      </c>
    </row>
    <row r="1139" spans="1:2" x14ac:dyDescent="0.3">
      <c r="A1139" s="17">
        <v>2015</v>
      </c>
      <c r="B1139" s="18" t="s">
        <v>2477</v>
      </c>
    </row>
    <row r="1140" spans="1:2" x14ac:dyDescent="0.3">
      <c r="A1140" s="2">
        <v>2015</v>
      </c>
      <c r="B1140" t="s">
        <v>2478</v>
      </c>
    </row>
    <row r="1141" spans="1:2" x14ac:dyDescent="0.3">
      <c r="A1141" s="2">
        <v>2015</v>
      </c>
      <c r="B1141" t="s">
        <v>1475</v>
      </c>
    </row>
    <row r="1142" spans="1:2" x14ac:dyDescent="0.3">
      <c r="A1142" s="17">
        <v>2015</v>
      </c>
      <c r="B1142" s="18" t="s">
        <v>1291</v>
      </c>
    </row>
    <row r="1143" spans="1:2" x14ac:dyDescent="0.3">
      <c r="A1143" s="2">
        <v>2015</v>
      </c>
      <c r="B1143" t="s">
        <v>849</v>
      </c>
    </row>
    <row r="1144" spans="1:2" x14ac:dyDescent="0.3">
      <c r="A1144" s="17">
        <v>2015</v>
      </c>
      <c r="B1144" s="18" t="s">
        <v>1252</v>
      </c>
    </row>
    <row r="1145" spans="1:2" x14ac:dyDescent="0.3">
      <c r="A1145" s="17">
        <v>2015</v>
      </c>
      <c r="B1145" s="18" t="s">
        <v>129</v>
      </c>
    </row>
    <row r="1146" spans="1:2" x14ac:dyDescent="0.3">
      <c r="A1146" s="17">
        <v>2015</v>
      </c>
      <c r="B1146" s="18" t="s">
        <v>2480</v>
      </c>
    </row>
    <row r="1147" spans="1:2" x14ac:dyDescent="0.3">
      <c r="A1147" s="2">
        <v>2015</v>
      </c>
      <c r="B1147" t="s">
        <v>2482</v>
      </c>
    </row>
    <row r="1148" spans="1:2" x14ac:dyDescent="0.3">
      <c r="A1148" s="2">
        <v>2015</v>
      </c>
      <c r="B1148" t="s">
        <v>1925</v>
      </c>
    </row>
    <row r="1149" spans="1:2" x14ac:dyDescent="0.3">
      <c r="A1149" s="17">
        <v>2015</v>
      </c>
      <c r="B1149" s="18" t="s">
        <v>1878</v>
      </c>
    </row>
    <row r="1150" spans="1:2" x14ac:dyDescent="0.3">
      <c r="A1150" s="2">
        <v>2015</v>
      </c>
      <c r="B1150" t="s">
        <v>2487</v>
      </c>
    </row>
    <row r="1151" spans="1:2" x14ac:dyDescent="0.3">
      <c r="A1151" s="17">
        <v>2015</v>
      </c>
      <c r="B1151" s="18" t="s">
        <v>1806</v>
      </c>
    </row>
    <row r="1152" spans="1:2" x14ac:dyDescent="0.3">
      <c r="A1152" s="2">
        <v>2015</v>
      </c>
      <c r="B1152" t="s">
        <v>110</v>
      </c>
    </row>
    <row r="1153" spans="1:2" x14ac:dyDescent="0.3">
      <c r="A1153" s="17">
        <v>2015</v>
      </c>
      <c r="B1153" s="18" t="s">
        <v>394</v>
      </c>
    </row>
    <row r="1154" spans="1:2" x14ac:dyDescent="0.3">
      <c r="A1154" s="17">
        <v>2015</v>
      </c>
      <c r="B1154" s="18" t="s">
        <v>1648</v>
      </c>
    </row>
    <row r="1155" spans="1:2" x14ac:dyDescent="0.3">
      <c r="A1155" s="17">
        <v>2015</v>
      </c>
      <c r="B1155" s="18" t="s">
        <v>2495</v>
      </c>
    </row>
    <row r="1156" spans="1:2" x14ac:dyDescent="0.3">
      <c r="A1156" s="2">
        <v>2015</v>
      </c>
      <c r="B1156" t="s">
        <v>1664</v>
      </c>
    </row>
    <row r="1157" spans="1:2" x14ac:dyDescent="0.3">
      <c r="A1157" s="2">
        <v>2015</v>
      </c>
      <c r="B1157" t="s">
        <v>186</v>
      </c>
    </row>
    <row r="1158" spans="1:2" x14ac:dyDescent="0.3">
      <c r="A1158" s="2">
        <v>2015</v>
      </c>
      <c r="B1158" t="s">
        <v>546</v>
      </c>
    </row>
    <row r="1159" spans="1:2" x14ac:dyDescent="0.3">
      <c r="A1159" s="2">
        <v>2015</v>
      </c>
      <c r="B1159" t="s">
        <v>1709</v>
      </c>
    </row>
    <row r="1160" spans="1:2" x14ac:dyDescent="0.3">
      <c r="A1160" s="17">
        <v>2015</v>
      </c>
      <c r="B1160" s="18" t="s">
        <v>1180</v>
      </c>
    </row>
    <row r="1161" spans="1:2" x14ac:dyDescent="0.3">
      <c r="A1161" s="2">
        <v>2015</v>
      </c>
      <c r="B1161" t="s">
        <v>2507</v>
      </c>
    </row>
    <row r="1162" spans="1:2" x14ac:dyDescent="0.3">
      <c r="A1162" s="2">
        <v>2015</v>
      </c>
      <c r="B1162" t="s">
        <v>2508</v>
      </c>
    </row>
    <row r="1163" spans="1:2" x14ac:dyDescent="0.3">
      <c r="A1163" s="2">
        <v>2015</v>
      </c>
      <c r="B1163" t="s">
        <v>512</v>
      </c>
    </row>
    <row r="1164" spans="1:2" x14ac:dyDescent="0.3">
      <c r="A1164" s="2">
        <v>2015</v>
      </c>
      <c r="B1164" t="s">
        <v>2509</v>
      </c>
    </row>
    <row r="1165" spans="1:2" x14ac:dyDescent="0.3">
      <c r="A1165" s="17">
        <v>2015</v>
      </c>
      <c r="B1165" s="18" t="s">
        <v>1519</v>
      </c>
    </row>
    <row r="1166" spans="1:2" x14ac:dyDescent="0.3">
      <c r="A1166" s="2">
        <v>2015</v>
      </c>
      <c r="B1166" t="s">
        <v>1008</v>
      </c>
    </row>
    <row r="1167" spans="1:2" x14ac:dyDescent="0.3">
      <c r="A1167" s="2">
        <v>2015</v>
      </c>
      <c r="B1167" t="s">
        <v>1682</v>
      </c>
    </row>
    <row r="1168" spans="1:2" x14ac:dyDescent="0.3">
      <c r="A1168" s="2">
        <v>2015</v>
      </c>
      <c r="B1168" t="s">
        <v>2513</v>
      </c>
    </row>
    <row r="1169" spans="1:2" x14ac:dyDescent="0.3">
      <c r="A1169" s="2">
        <v>2015</v>
      </c>
      <c r="B1169" t="s">
        <v>1285</v>
      </c>
    </row>
    <row r="1170" spans="1:2" x14ac:dyDescent="0.3">
      <c r="A1170" s="17">
        <v>2015</v>
      </c>
      <c r="B1170" s="18" t="s">
        <v>2514</v>
      </c>
    </row>
    <row r="1171" spans="1:2" x14ac:dyDescent="0.3">
      <c r="A1171" s="17">
        <v>2015</v>
      </c>
      <c r="B1171" s="18" t="s">
        <v>1167</v>
      </c>
    </row>
    <row r="1172" spans="1:2" x14ac:dyDescent="0.3">
      <c r="A1172" s="17">
        <v>2015</v>
      </c>
      <c r="B1172" s="18" t="s">
        <v>1470</v>
      </c>
    </row>
    <row r="1173" spans="1:2" x14ac:dyDescent="0.3">
      <c r="A1173" s="2">
        <v>2015</v>
      </c>
      <c r="B1173" t="s">
        <v>1619</v>
      </c>
    </row>
    <row r="1174" spans="1:2" x14ac:dyDescent="0.3">
      <c r="A1174" s="17">
        <v>2015</v>
      </c>
      <c r="B1174" s="18" t="s">
        <v>2518</v>
      </c>
    </row>
    <row r="1175" spans="1:2" x14ac:dyDescent="0.3">
      <c r="A1175" s="2">
        <v>2015</v>
      </c>
      <c r="B1175" t="s">
        <v>567</v>
      </c>
    </row>
    <row r="1176" spans="1:2" x14ac:dyDescent="0.3">
      <c r="A1176" s="2">
        <v>2015</v>
      </c>
      <c r="B1176" t="s">
        <v>1660</v>
      </c>
    </row>
    <row r="1177" spans="1:2" x14ac:dyDescent="0.3">
      <c r="A1177" s="17">
        <v>2015</v>
      </c>
      <c r="B1177" s="18" t="s">
        <v>260</v>
      </c>
    </row>
    <row r="1178" spans="1:2" x14ac:dyDescent="0.3">
      <c r="A1178" s="17">
        <v>2016</v>
      </c>
      <c r="B1178" s="18" t="s">
        <v>2325</v>
      </c>
    </row>
    <row r="1179" spans="1:2" x14ac:dyDescent="0.3">
      <c r="A1179" s="17">
        <v>2016</v>
      </c>
      <c r="B1179" s="18" t="s">
        <v>1107</v>
      </c>
    </row>
    <row r="1180" spans="1:2" x14ac:dyDescent="0.3">
      <c r="A1180" s="2">
        <v>2016</v>
      </c>
      <c r="B1180" t="s">
        <v>992</v>
      </c>
    </row>
    <row r="1181" spans="1:2" x14ac:dyDescent="0.3">
      <c r="A1181" s="17">
        <v>2016</v>
      </c>
      <c r="B1181" s="18" t="s">
        <v>2525</v>
      </c>
    </row>
    <row r="1182" spans="1:2" x14ac:dyDescent="0.3">
      <c r="A1182" s="17">
        <v>2016</v>
      </c>
      <c r="B1182" s="18" t="s">
        <v>2526</v>
      </c>
    </row>
    <row r="1183" spans="1:2" x14ac:dyDescent="0.3">
      <c r="A1183" s="2">
        <v>2016</v>
      </c>
      <c r="B1183" t="s">
        <v>2039</v>
      </c>
    </row>
    <row r="1184" spans="1:2" x14ac:dyDescent="0.3">
      <c r="A1184" s="2">
        <v>2016</v>
      </c>
      <c r="B1184" t="s">
        <v>684</v>
      </c>
    </row>
    <row r="1185" spans="1:2" x14ac:dyDescent="0.3">
      <c r="A1185" s="17">
        <v>2016</v>
      </c>
      <c r="B1185" s="18" t="s">
        <v>771</v>
      </c>
    </row>
    <row r="1186" spans="1:2" x14ac:dyDescent="0.3">
      <c r="A1186" s="2">
        <v>2016</v>
      </c>
      <c r="B1186" t="s">
        <v>2309</v>
      </c>
    </row>
    <row r="1187" spans="1:2" x14ac:dyDescent="0.3">
      <c r="A1187" s="2">
        <v>2016</v>
      </c>
      <c r="B1187" t="s">
        <v>29</v>
      </c>
    </row>
    <row r="1188" spans="1:2" x14ac:dyDescent="0.3">
      <c r="A1188" s="2">
        <v>2016</v>
      </c>
      <c r="B1188" t="s">
        <v>46</v>
      </c>
    </row>
    <row r="1189" spans="1:2" x14ac:dyDescent="0.3">
      <c r="A1189" s="17">
        <v>2016</v>
      </c>
      <c r="B1189" s="18" t="s">
        <v>603</v>
      </c>
    </row>
    <row r="1190" spans="1:2" x14ac:dyDescent="0.3">
      <c r="A1190" s="17">
        <v>2016</v>
      </c>
      <c r="B1190" s="18" t="s">
        <v>1926</v>
      </c>
    </row>
    <row r="1191" spans="1:2" x14ac:dyDescent="0.3">
      <c r="A1191" s="2">
        <v>2016</v>
      </c>
      <c r="B1191" t="s">
        <v>461</v>
      </c>
    </row>
    <row r="1192" spans="1:2" x14ac:dyDescent="0.3">
      <c r="A1192" s="2">
        <v>2016</v>
      </c>
      <c r="B1192" t="s">
        <v>2532</v>
      </c>
    </row>
    <row r="1193" spans="1:2" x14ac:dyDescent="0.3">
      <c r="A1193" s="17">
        <v>2016</v>
      </c>
      <c r="B1193" s="18" t="s">
        <v>1172</v>
      </c>
    </row>
    <row r="1194" spans="1:2" x14ac:dyDescent="0.3">
      <c r="A1194" s="2">
        <v>2016</v>
      </c>
      <c r="B1194" t="s">
        <v>421</v>
      </c>
    </row>
    <row r="1195" spans="1:2" x14ac:dyDescent="0.3">
      <c r="A1195" s="17">
        <v>2016</v>
      </c>
      <c r="B1195" s="18" t="s">
        <v>2132</v>
      </c>
    </row>
    <row r="1196" spans="1:2" x14ac:dyDescent="0.3">
      <c r="A1196" s="17">
        <v>2016</v>
      </c>
      <c r="B1196" s="18" t="s">
        <v>740</v>
      </c>
    </row>
    <row r="1197" spans="1:2" x14ac:dyDescent="0.3">
      <c r="A1197" s="2">
        <v>2016</v>
      </c>
      <c r="B1197" t="s">
        <v>1801</v>
      </c>
    </row>
    <row r="1198" spans="1:2" x14ac:dyDescent="0.3">
      <c r="A1198" s="17">
        <v>2016</v>
      </c>
      <c r="B1198" s="18" t="s">
        <v>1611</v>
      </c>
    </row>
    <row r="1199" spans="1:2" x14ac:dyDescent="0.3">
      <c r="A1199" s="2">
        <v>2016</v>
      </c>
      <c r="B1199" t="s">
        <v>2535</v>
      </c>
    </row>
    <row r="1200" spans="1:2" x14ac:dyDescent="0.3">
      <c r="A1200" s="17">
        <v>2016</v>
      </c>
      <c r="B1200" s="18" t="s">
        <v>923</v>
      </c>
    </row>
    <row r="1201" spans="1:2" x14ac:dyDescent="0.3">
      <c r="A1201" s="17">
        <v>2016</v>
      </c>
      <c r="B1201" s="18" t="s">
        <v>2304</v>
      </c>
    </row>
    <row r="1202" spans="1:2" x14ac:dyDescent="0.3">
      <c r="A1202" s="2">
        <v>2016</v>
      </c>
      <c r="B1202" t="s">
        <v>2514</v>
      </c>
    </row>
    <row r="1203" spans="1:2" x14ac:dyDescent="0.3">
      <c r="A1203" s="17">
        <v>2016</v>
      </c>
      <c r="B1203" s="18" t="s">
        <v>698</v>
      </c>
    </row>
    <row r="1204" spans="1:2" x14ac:dyDescent="0.3">
      <c r="A1204" s="17">
        <v>2016</v>
      </c>
      <c r="B1204" s="18" t="s">
        <v>665</v>
      </c>
    </row>
    <row r="1205" spans="1:2" x14ac:dyDescent="0.3">
      <c r="A1205" s="2">
        <v>2016</v>
      </c>
      <c r="B1205" t="s">
        <v>2344</v>
      </c>
    </row>
    <row r="1206" spans="1:2" x14ac:dyDescent="0.3">
      <c r="A1206" s="2">
        <v>2016</v>
      </c>
      <c r="B1206" t="s">
        <v>1282</v>
      </c>
    </row>
    <row r="1207" spans="1:2" x14ac:dyDescent="0.3">
      <c r="A1207" s="17">
        <v>2016</v>
      </c>
      <c r="B1207" s="18" t="s">
        <v>1812</v>
      </c>
    </row>
    <row r="1208" spans="1:2" x14ac:dyDescent="0.3">
      <c r="A1208" s="17">
        <v>2016</v>
      </c>
      <c r="B1208" s="18" t="s">
        <v>710</v>
      </c>
    </row>
    <row r="1209" spans="1:2" x14ac:dyDescent="0.3">
      <c r="A1209" s="17">
        <v>2016</v>
      </c>
      <c r="B1209" s="18" t="s">
        <v>876</v>
      </c>
    </row>
    <row r="1210" spans="1:2" x14ac:dyDescent="0.3">
      <c r="A1210" s="2">
        <v>2016</v>
      </c>
      <c r="B1210" t="s">
        <v>2408</v>
      </c>
    </row>
    <row r="1211" spans="1:2" x14ac:dyDescent="0.3">
      <c r="A1211" s="17">
        <v>2016</v>
      </c>
      <c r="B1211" s="18" t="s">
        <v>1943</v>
      </c>
    </row>
    <row r="1212" spans="1:2" x14ac:dyDescent="0.3">
      <c r="A1212" s="2">
        <v>2016</v>
      </c>
      <c r="B1212" t="s">
        <v>1380</v>
      </c>
    </row>
    <row r="1213" spans="1:2" x14ac:dyDescent="0.3">
      <c r="A1213" s="17">
        <v>2016</v>
      </c>
      <c r="B1213" s="18" t="s">
        <v>2539</v>
      </c>
    </row>
    <row r="1214" spans="1:2" x14ac:dyDescent="0.3">
      <c r="A1214" s="17">
        <v>2016</v>
      </c>
      <c r="B1214" s="18" t="s">
        <v>394</v>
      </c>
    </row>
    <row r="1215" spans="1:2" x14ac:dyDescent="0.3">
      <c r="A1215" s="2">
        <v>2016</v>
      </c>
      <c r="B1215" t="s">
        <v>1532</v>
      </c>
    </row>
    <row r="1216" spans="1:2" x14ac:dyDescent="0.3">
      <c r="A1216" s="17">
        <v>2016</v>
      </c>
      <c r="B1216" s="18" t="s">
        <v>788</v>
      </c>
    </row>
    <row r="1217" spans="1:2" x14ac:dyDescent="0.3">
      <c r="A1217" s="2">
        <v>2016</v>
      </c>
      <c r="B1217" t="s">
        <v>1816</v>
      </c>
    </row>
    <row r="1218" spans="1:2" x14ac:dyDescent="0.3">
      <c r="A1218" s="2">
        <v>2016</v>
      </c>
      <c r="B1218" t="s">
        <v>2543</v>
      </c>
    </row>
    <row r="1219" spans="1:2" x14ac:dyDescent="0.3">
      <c r="A1219" s="17">
        <v>2016</v>
      </c>
      <c r="B1219" s="18" t="s">
        <v>1470</v>
      </c>
    </row>
    <row r="1220" spans="1:2" x14ac:dyDescent="0.3">
      <c r="A1220" s="2">
        <v>2016</v>
      </c>
      <c r="B1220" t="s">
        <v>349</v>
      </c>
    </row>
    <row r="1221" spans="1:2" x14ac:dyDescent="0.3">
      <c r="A1221" s="2">
        <v>2016</v>
      </c>
      <c r="B1221" t="s">
        <v>263</v>
      </c>
    </row>
    <row r="1222" spans="1:2" x14ac:dyDescent="0.3">
      <c r="A1222" s="17">
        <v>2016</v>
      </c>
      <c r="B1222" s="18" t="s">
        <v>1724</v>
      </c>
    </row>
    <row r="1223" spans="1:2" x14ac:dyDescent="0.3">
      <c r="A1223" s="2">
        <v>2016</v>
      </c>
      <c r="B1223" t="s">
        <v>539</v>
      </c>
    </row>
    <row r="1224" spans="1:2" x14ac:dyDescent="0.3">
      <c r="A1224" s="2">
        <v>2016</v>
      </c>
      <c r="B1224" t="s">
        <v>180</v>
      </c>
    </row>
    <row r="1225" spans="1:2" x14ac:dyDescent="0.3">
      <c r="A1225" s="17">
        <v>2016</v>
      </c>
      <c r="B1225" s="18" t="s">
        <v>1440</v>
      </c>
    </row>
    <row r="1226" spans="1:2" x14ac:dyDescent="0.3">
      <c r="A1226" s="2">
        <v>2016</v>
      </c>
      <c r="B1226" t="s">
        <v>1873</v>
      </c>
    </row>
    <row r="1227" spans="1:2" x14ac:dyDescent="0.3">
      <c r="A1227" s="17">
        <v>2016</v>
      </c>
      <c r="B1227" s="18" t="s">
        <v>518</v>
      </c>
    </row>
    <row r="1228" spans="1:2" x14ac:dyDescent="0.3">
      <c r="A1228" s="2">
        <v>2016</v>
      </c>
      <c r="B1228" t="s">
        <v>896</v>
      </c>
    </row>
    <row r="1229" spans="1:2" x14ac:dyDescent="0.3">
      <c r="A1229" s="17">
        <v>2016</v>
      </c>
      <c r="B1229" s="18" t="s">
        <v>157</v>
      </c>
    </row>
    <row r="1230" spans="1:2" x14ac:dyDescent="0.3">
      <c r="A1230" s="2">
        <v>2016</v>
      </c>
      <c r="B1230" t="s">
        <v>1521</v>
      </c>
    </row>
    <row r="1231" spans="1:2" x14ac:dyDescent="0.3">
      <c r="A1231" s="17">
        <v>2016</v>
      </c>
      <c r="B1231" s="18" t="s">
        <v>1289</v>
      </c>
    </row>
    <row r="1232" spans="1:2" x14ac:dyDescent="0.3">
      <c r="A1232" s="2">
        <v>2016</v>
      </c>
      <c r="B1232" t="s">
        <v>1330</v>
      </c>
    </row>
    <row r="1233" spans="1:2" x14ac:dyDescent="0.3">
      <c r="A1233" s="17">
        <v>2016</v>
      </c>
      <c r="B1233" s="18" t="s">
        <v>1210</v>
      </c>
    </row>
    <row r="1234" spans="1:2" x14ac:dyDescent="0.3">
      <c r="A1234" s="2">
        <v>2016</v>
      </c>
      <c r="B1234" t="s">
        <v>329</v>
      </c>
    </row>
    <row r="1235" spans="1:2" x14ac:dyDescent="0.3">
      <c r="A1235" s="2">
        <v>2016</v>
      </c>
      <c r="B1235" t="s">
        <v>436</v>
      </c>
    </row>
    <row r="1236" spans="1:2" x14ac:dyDescent="0.3">
      <c r="A1236" s="17">
        <v>2016</v>
      </c>
      <c r="B1236" s="18" t="s">
        <v>390</v>
      </c>
    </row>
    <row r="1237" spans="1:2" x14ac:dyDescent="0.3">
      <c r="A1237" s="17">
        <v>2016</v>
      </c>
      <c r="B1237" s="18" t="s">
        <v>2551</v>
      </c>
    </row>
    <row r="1238" spans="1:2" x14ac:dyDescent="0.3">
      <c r="A1238" s="17">
        <v>2016</v>
      </c>
      <c r="B1238" s="18" t="s">
        <v>2203</v>
      </c>
    </row>
    <row r="1239" spans="1:2" x14ac:dyDescent="0.3">
      <c r="A1239" s="2">
        <v>2016</v>
      </c>
      <c r="B1239" t="s">
        <v>173</v>
      </c>
    </row>
    <row r="1240" spans="1:2" x14ac:dyDescent="0.3">
      <c r="A1240" s="17">
        <v>2016</v>
      </c>
      <c r="B1240" s="18" t="s">
        <v>2334</v>
      </c>
    </row>
    <row r="1241" spans="1:2" x14ac:dyDescent="0.3">
      <c r="A1241" s="17">
        <v>2016</v>
      </c>
      <c r="B1241" s="18" t="s">
        <v>1735</v>
      </c>
    </row>
    <row r="1242" spans="1:2" x14ac:dyDescent="0.3">
      <c r="A1242" s="2">
        <v>2016</v>
      </c>
      <c r="B1242" t="s">
        <v>512</v>
      </c>
    </row>
    <row r="1243" spans="1:2" x14ac:dyDescent="0.3">
      <c r="A1243" s="2">
        <v>2016</v>
      </c>
      <c r="B1243" t="s">
        <v>1558</v>
      </c>
    </row>
    <row r="1244" spans="1:2" x14ac:dyDescent="0.3">
      <c r="A1244" s="17">
        <v>2016</v>
      </c>
      <c r="B1244" s="18" t="s">
        <v>1997</v>
      </c>
    </row>
    <row r="1245" spans="1:2" x14ac:dyDescent="0.3">
      <c r="A1245" s="17">
        <v>2016</v>
      </c>
      <c r="B1245" s="18" t="s">
        <v>2231</v>
      </c>
    </row>
    <row r="1246" spans="1:2" x14ac:dyDescent="0.3">
      <c r="A1246" s="2">
        <v>2016</v>
      </c>
      <c r="B1246" t="s">
        <v>648</v>
      </c>
    </row>
    <row r="1247" spans="1:2" x14ac:dyDescent="0.3">
      <c r="A1247" s="2">
        <v>2016</v>
      </c>
      <c r="B1247" t="s">
        <v>1319</v>
      </c>
    </row>
    <row r="1248" spans="1:2" x14ac:dyDescent="0.3">
      <c r="A1248" s="2">
        <v>2016</v>
      </c>
      <c r="B1248" t="s">
        <v>2059</v>
      </c>
    </row>
    <row r="1249" spans="1:2" x14ac:dyDescent="0.3">
      <c r="A1249" s="17">
        <v>2016</v>
      </c>
      <c r="B1249" s="18" t="s">
        <v>241</v>
      </c>
    </row>
    <row r="1250" spans="1:2" x14ac:dyDescent="0.3">
      <c r="A1250" s="17">
        <v>2016</v>
      </c>
      <c r="B1250" s="18" t="s">
        <v>1489</v>
      </c>
    </row>
    <row r="1251" spans="1:2" x14ac:dyDescent="0.3">
      <c r="A1251" s="17">
        <v>2016</v>
      </c>
      <c r="B1251" s="18" t="s">
        <v>725</v>
      </c>
    </row>
    <row r="1252" spans="1:2" x14ac:dyDescent="0.3">
      <c r="A1252" s="2">
        <v>2016</v>
      </c>
      <c r="B1252" t="s">
        <v>1776</v>
      </c>
    </row>
    <row r="1253" spans="1:2" x14ac:dyDescent="0.3">
      <c r="A1253" s="17">
        <v>2016</v>
      </c>
      <c r="B1253" s="18" t="s">
        <v>1773</v>
      </c>
    </row>
    <row r="1254" spans="1:2" x14ac:dyDescent="0.3">
      <c r="A1254" s="17">
        <v>2016</v>
      </c>
      <c r="B1254" s="18" t="s">
        <v>2042</v>
      </c>
    </row>
    <row r="1255" spans="1:2" x14ac:dyDescent="0.3">
      <c r="A1255" s="2">
        <v>2016</v>
      </c>
      <c r="B1255" t="s">
        <v>1985</v>
      </c>
    </row>
    <row r="1256" spans="1:2" x14ac:dyDescent="0.3">
      <c r="A1256" s="2">
        <v>2016</v>
      </c>
      <c r="B1256" t="s">
        <v>972</v>
      </c>
    </row>
    <row r="1257" spans="1:2" x14ac:dyDescent="0.3">
      <c r="A1257" s="17">
        <v>2016</v>
      </c>
      <c r="B1257" s="18" t="s">
        <v>1644</v>
      </c>
    </row>
    <row r="1258" spans="1:2" x14ac:dyDescent="0.3">
      <c r="A1258" s="2">
        <v>2016</v>
      </c>
      <c r="B1258" t="s">
        <v>964</v>
      </c>
    </row>
    <row r="1259" spans="1:2" x14ac:dyDescent="0.3">
      <c r="A1259" s="17">
        <v>2016</v>
      </c>
      <c r="B1259" s="18" t="s">
        <v>2211</v>
      </c>
    </row>
    <row r="1260" spans="1:2" x14ac:dyDescent="0.3">
      <c r="A1260" s="2">
        <v>2016</v>
      </c>
      <c r="B1260" t="s">
        <v>907</v>
      </c>
    </row>
    <row r="1261" spans="1:2" x14ac:dyDescent="0.3">
      <c r="A1261" s="17">
        <v>2016</v>
      </c>
      <c r="B1261" s="18" t="s">
        <v>164</v>
      </c>
    </row>
    <row r="1262" spans="1:2" x14ac:dyDescent="0.3">
      <c r="A1262" s="2">
        <v>2016</v>
      </c>
      <c r="B1262" t="s">
        <v>2554</v>
      </c>
    </row>
    <row r="1263" spans="1:2" x14ac:dyDescent="0.3">
      <c r="A1263" s="17">
        <v>2016</v>
      </c>
      <c r="B1263" s="18" t="s">
        <v>1291</v>
      </c>
    </row>
    <row r="1264" spans="1:2" x14ac:dyDescent="0.3">
      <c r="A1264" s="2">
        <v>2016</v>
      </c>
      <c r="B1264" t="s">
        <v>2127</v>
      </c>
    </row>
    <row r="1265" spans="1:2" x14ac:dyDescent="0.3">
      <c r="A1265" s="17">
        <v>2016</v>
      </c>
      <c r="B1265" s="18" t="s">
        <v>1648</v>
      </c>
    </row>
    <row r="1266" spans="1:2" x14ac:dyDescent="0.3">
      <c r="A1266" s="17">
        <v>2016</v>
      </c>
      <c r="B1266" s="18" t="s">
        <v>1322</v>
      </c>
    </row>
    <row r="1267" spans="1:2" x14ac:dyDescent="0.3">
      <c r="A1267" s="2">
        <v>2016</v>
      </c>
      <c r="B1267" t="s">
        <v>817</v>
      </c>
    </row>
    <row r="1268" spans="1:2" x14ac:dyDescent="0.3">
      <c r="A1268" s="17">
        <v>2016</v>
      </c>
      <c r="B1268" s="18" t="s">
        <v>2557</v>
      </c>
    </row>
    <row r="1269" spans="1:2" x14ac:dyDescent="0.3">
      <c r="A1269" s="17">
        <v>2016</v>
      </c>
      <c r="B1269" s="18" t="s">
        <v>1887</v>
      </c>
    </row>
    <row r="1270" spans="1:2" x14ac:dyDescent="0.3">
      <c r="A1270" s="2">
        <v>2016</v>
      </c>
      <c r="B1270" t="s">
        <v>1303</v>
      </c>
    </row>
    <row r="1271" spans="1:2" x14ac:dyDescent="0.3">
      <c r="A1271" s="17">
        <v>2016</v>
      </c>
      <c r="B1271" s="18" t="s">
        <v>569</v>
      </c>
    </row>
    <row r="1272" spans="1:2" x14ac:dyDescent="0.3">
      <c r="A1272" s="17">
        <v>2016</v>
      </c>
      <c r="B1272" s="18" t="s">
        <v>427</v>
      </c>
    </row>
    <row r="1273" spans="1:2" x14ac:dyDescent="0.3">
      <c r="A1273" s="17">
        <v>2016</v>
      </c>
      <c r="B1273" s="18" t="s">
        <v>1921</v>
      </c>
    </row>
    <row r="1274" spans="1:2" x14ac:dyDescent="0.3">
      <c r="A1274" s="2">
        <v>2016</v>
      </c>
      <c r="B1274" t="s">
        <v>699</v>
      </c>
    </row>
    <row r="1275" spans="1:2" x14ac:dyDescent="0.3">
      <c r="A1275" s="17">
        <v>2016</v>
      </c>
      <c r="B1275" s="18" t="s">
        <v>815</v>
      </c>
    </row>
    <row r="1276" spans="1:2" x14ac:dyDescent="0.3">
      <c r="A1276" s="2">
        <v>2016</v>
      </c>
      <c r="B1276" t="s">
        <v>2174</v>
      </c>
    </row>
    <row r="1277" spans="1:2" x14ac:dyDescent="0.3">
      <c r="A1277" s="17">
        <v>2016</v>
      </c>
      <c r="B1277" s="18" t="s">
        <v>906</v>
      </c>
    </row>
    <row r="1278" spans="1:2" x14ac:dyDescent="0.3">
      <c r="A1278" s="17">
        <v>2016</v>
      </c>
      <c r="B1278" s="18" t="s">
        <v>2124</v>
      </c>
    </row>
    <row r="1279" spans="1:2" x14ac:dyDescent="0.3">
      <c r="A1279" s="2">
        <v>2016</v>
      </c>
      <c r="B1279" t="s">
        <v>946</v>
      </c>
    </row>
    <row r="1280" spans="1:2" x14ac:dyDescent="0.3">
      <c r="A1280" s="17">
        <v>2016</v>
      </c>
      <c r="B1280" s="18" t="s">
        <v>1501</v>
      </c>
    </row>
    <row r="1281" spans="1:2" x14ac:dyDescent="0.3">
      <c r="A1281" s="2">
        <v>2016</v>
      </c>
      <c r="B1281" t="s">
        <v>918</v>
      </c>
    </row>
    <row r="1282" spans="1:2" x14ac:dyDescent="0.3">
      <c r="A1282" s="2">
        <v>2016</v>
      </c>
      <c r="B1282" t="s">
        <v>2181</v>
      </c>
    </row>
    <row r="1283" spans="1:2" x14ac:dyDescent="0.3">
      <c r="A1283" s="17">
        <v>2016</v>
      </c>
      <c r="B1283" s="18" t="s">
        <v>2341</v>
      </c>
    </row>
    <row r="1284" spans="1:2" x14ac:dyDescent="0.3">
      <c r="A1284" s="2">
        <v>2016</v>
      </c>
      <c r="B1284" t="s">
        <v>545</v>
      </c>
    </row>
    <row r="1285" spans="1:2" x14ac:dyDescent="0.3">
      <c r="A1285" s="2">
        <v>2016</v>
      </c>
      <c r="B1285" t="s">
        <v>305</v>
      </c>
    </row>
    <row r="1286" spans="1:2" x14ac:dyDescent="0.3">
      <c r="A1286" s="17">
        <v>2016</v>
      </c>
      <c r="B1286" s="18" t="s">
        <v>842</v>
      </c>
    </row>
    <row r="1287" spans="1:2" x14ac:dyDescent="0.3">
      <c r="A1287" s="17">
        <v>2016</v>
      </c>
      <c r="B1287" s="18" t="s">
        <v>2562</v>
      </c>
    </row>
    <row r="1288" spans="1:2" x14ac:dyDescent="0.3">
      <c r="A1288" s="2">
        <v>2016</v>
      </c>
      <c r="B1288" t="s">
        <v>2563</v>
      </c>
    </row>
    <row r="1289" spans="1:2" x14ac:dyDescent="0.3">
      <c r="A1289" s="17">
        <v>2016</v>
      </c>
      <c r="B1289" s="18" t="s">
        <v>1424</v>
      </c>
    </row>
    <row r="1290" spans="1:2" x14ac:dyDescent="0.3">
      <c r="A1290" s="17">
        <v>2016</v>
      </c>
      <c r="B1290" s="18" t="s">
        <v>1680</v>
      </c>
    </row>
    <row r="1291" spans="1:2" x14ac:dyDescent="0.3">
      <c r="A1291" s="17">
        <v>2016</v>
      </c>
      <c r="B1291" s="18" t="s">
        <v>743</v>
      </c>
    </row>
    <row r="1292" spans="1:2" x14ac:dyDescent="0.3">
      <c r="A1292" s="2">
        <v>2016</v>
      </c>
      <c r="B1292" t="s">
        <v>22</v>
      </c>
    </row>
    <row r="1293" spans="1:2" x14ac:dyDescent="0.3">
      <c r="A1293" s="17">
        <v>2016</v>
      </c>
      <c r="B1293" s="18" t="s">
        <v>1408</v>
      </c>
    </row>
    <row r="1294" spans="1:2" x14ac:dyDescent="0.3">
      <c r="A1294" s="17">
        <v>2016</v>
      </c>
      <c r="B1294" s="18" t="s">
        <v>2518</v>
      </c>
    </row>
    <row r="1295" spans="1:2" x14ac:dyDescent="0.3">
      <c r="A1295" s="2">
        <v>2016</v>
      </c>
      <c r="B1295" t="s">
        <v>1367</v>
      </c>
    </row>
    <row r="1296" spans="1:2" x14ac:dyDescent="0.3">
      <c r="A1296" s="17">
        <v>2016</v>
      </c>
      <c r="B1296" s="18" t="s">
        <v>1896</v>
      </c>
    </row>
    <row r="1297" spans="1:2" x14ac:dyDescent="0.3">
      <c r="A1297" s="2">
        <v>2016</v>
      </c>
      <c r="B1297" t="s">
        <v>295</v>
      </c>
    </row>
    <row r="1298" spans="1:2" x14ac:dyDescent="0.3">
      <c r="A1298" s="2">
        <v>2016</v>
      </c>
      <c r="B1298" t="s">
        <v>1002</v>
      </c>
    </row>
    <row r="1299" spans="1:2" x14ac:dyDescent="0.3">
      <c r="A1299" s="17">
        <v>2016</v>
      </c>
      <c r="B1299" s="18" t="s">
        <v>1882</v>
      </c>
    </row>
    <row r="1300" spans="1:2" x14ac:dyDescent="0.3">
      <c r="A1300" s="17">
        <v>2016</v>
      </c>
      <c r="B1300" s="18" t="s">
        <v>779</v>
      </c>
    </row>
    <row r="1301" spans="1:2" x14ac:dyDescent="0.3">
      <c r="A1301" s="2">
        <v>2016</v>
      </c>
      <c r="B1301" t="s">
        <v>2335</v>
      </c>
    </row>
    <row r="1302" spans="1:2" x14ac:dyDescent="0.3">
      <c r="A1302" s="17">
        <v>2016</v>
      </c>
      <c r="B1302" s="18" t="s">
        <v>534</v>
      </c>
    </row>
    <row r="1303" spans="1:2" x14ac:dyDescent="0.3">
      <c r="A1303" s="17">
        <v>2016</v>
      </c>
      <c r="B1303" s="18" t="s">
        <v>2194</v>
      </c>
    </row>
    <row r="1304" spans="1:2" x14ac:dyDescent="0.3">
      <c r="A1304" s="2">
        <v>2016</v>
      </c>
      <c r="B1304" t="s">
        <v>1716</v>
      </c>
    </row>
    <row r="1305" spans="1:2" x14ac:dyDescent="0.3">
      <c r="A1305" s="17">
        <v>2016</v>
      </c>
      <c r="B1305" s="18" t="s">
        <v>2571</v>
      </c>
    </row>
    <row r="1306" spans="1:2" x14ac:dyDescent="0.3">
      <c r="A1306" s="17">
        <v>2016</v>
      </c>
      <c r="B1306" s="18" t="s">
        <v>120</v>
      </c>
    </row>
    <row r="1307" spans="1:2" x14ac:dyDescent="0.3">
      <c r="A1307" s="17">
        <v>2016</v>
      </c>
      <c r="B1307" s="18" t="s">
        <v>1505</v>
      </c>
    </row>
    <row r="1308" spans="1:2" x14ac:dyDescent="0.3">
      <c r="A1308" s="2">
        <v>2016</v>
      </c>
      <c r="B1308" t="s">
        <v>1588</v>
      </c>
    </row>
    <row r="1309" spans="1:2" x14ac:dyDescent="0.3">
      <c r="A1309" s="17">
        <v>2016</v>
      </c>
      <c r="B1309" s="18" t="s">
        <v>1487</v>
      </c>
    </row>
    <row r="1310" spans="1:2" x14ac:dyDescent="0.3">
      <c r="A1310" s="17">
        <v>2016</v>
      </c>
      <c r="B1310" s="18" t="s">
        <v>587</v>
      </c>
    </row>
    <row r="1311" spans="1:2" x14ac:dyDescent="0.3">
      <c r="A1311" s="17">
        <v>2016</v>
      </c>
      <c r="B1311" s="18" t="s">
        <v>1151</v>
      </c>
    </row>
    <row r="1312" spans="1:2" x14ac:dyDescent="0.3">
      <c r="A1312" s="2">
        <v>2016</v>
      </c>
      <c r="B1312" t="s">
        <v>379</v>
      </c>
    </row>
    <row r="1313" spans="1:2" x14ac:dyDescent="0.3">
      <c r="A1313" s="2">
        <v>2016</v>
      </c>
      <c r="B1313" t="s">
        <v>1102</v>
      </c>
    </row>
    <row r="1314" spans="1:2" x14ac:dyDescent="0.3">
      <c r="A1314" s="17">
        <v>2016</v>
      </c>
      <c r="B1314" s="18" t="s">
        <v>1518</v>
      </c>
    </row>
    <row r="1315" spans="1:2" x14ac:dyDescent="0.3">
      <c r="A1315" s="2">
        <v>2016</v>
      </c>
      <c r="B1315" t="s">
        <v>2138</v>
      </c>
    </row>
    <row r="1316" spans="1:2" x14ac:dyDescent="0.3">
      <c r="A1316" s="17">
        <v>2016</v>
      </c>
      <c r="B1316" s="18" t="s">
        <v>231</v>
      </c>
    </row>
    <row r="1317" spans="1:2" x14ac:dyDescent="0.3">
      <c r="A1317" s="2">
        <v>2016</v>
      </c>
      <c r="B1317" t="s">
        <v>795</v>
      </c>
    </row>
    <row r="1318" spans="1:2" x14ac:dyDescent="0.3">
      <c r="A1318" s="17">
        <v>2016</v>
      </c>
      <c r="B1318" s="18" t="s">
        <v>2574</v>
      </c>
    </row>
    <row r="1319" spans="1:2" x14ac:dyDescent="0.3">
      <c r="A1319" s="17">
        <v>2016</v>
      </c>
      <c r="B1319" s="18" t="s">
        <v>1215</v>
      </c>
    </row>
    <row r="1320" spans="1:2" x14ac:dyDescent="0.3">
      <c r="A1320" s="2">
        <v>2016</v>
      </c>
      <c r="B1320" t="s">
        <v>1676</v>
      </c>
    </row>
    <row r="1321" spans="1:2" x14ac:dyDescent="0.3">
      <c r="A1321" s="17">
        <v>2016</v>
      </c>
      <c r="B1321" s="18" t="s">
        <v>2076</v>
      </c>
    </row>
    <row r="1322" spans="1:2" x14ac:dyDescent="0.3">
      <c r="A1322" s="2">
        <v>2016</v>
      </c>
      <c r="B1322" t="s">
        <v>567</v>
      </c>
    </row>
    <row r="1323" spans="1:2" x14ac:dyDescent="0.3">
      <c r="A1323" s="17">
        <v>2016</v>
      </c>
      <c r="B1323" s="18" t="s">
        <v>1285</v>
      </c>
    </row>
    <row r="1324" spans="1:2" x14ac:dyDescent="0.3">
      <c r="A1324" s="2">
        <v>2016</v>
      </c>
      <c r="B1324" t="s">
        <v>1453</v>
      </c>
    </row>
    <row r="1325" spans="1:2" x14ac:dyDescent="0.3">
      <c r="A1325" s="2">
        <v>2016</v>
      </c>
      <c r="B1325" t="s">
        <v>1180</v>
      </c>
    </row>
    <row r="1326" spans="1:2" x14ac:dyDescent="0.3">
      <c r="A1326" s="2">
        <v>2016</v>
      </c>
      <c r="B1326" t="s">
        <v>2347</v>
      </c>
    </row>
    <row r="1327" spans="1:2" x14ac:dyDescent="0.3">
      <c r="A1327" s="17">
        <v>2016</v>
      </c>
      <c r="B1327" s="18" t="s">
        <v>1397</v>
      </c>
    </row>
    <row r="1328" spans="1:2" x14ac:dyDescent="0.3">
      <c r="A1328" s="2">
        <v>2016</v>
      </c>
      <c r="B1328" t="s">
        <v>930</v>
      </c>
    </row>
    <row r="1329" spans="1:2" x14ac:dyDescent="0.3">
      <c r="A1329" s="17">
        <v>2016</v>
      </c>
      <c r="B1329" s="18" t="s">
        <v>396</v>
      </c>
    </row>
    <row r="1330" spans="1:2" x14ac:dyDescent="0.3">
      <c r="A1330" s="17">
        <v>2016</v>
      </c>
      <c r="B1330" s="18" t="s">
        <v>2032</v>
      </c>
    </row>
    <row r="1331" spans="1:2" x14ac:dyDescent="0.3">
      <c r="A1331" s="17">
        <v>2016</v>
      </c>
      <c r="B1331" s="18" t="s">
        <v>108</v>
      </c>
    </row>
    <row r="1332" spans="1:2" x14ac:dyDescent="0.3">
      <c r="A1332" s="17">
        <v>2016</v>
      </c>
      <c r="B1332" s="18" t="s">
        <v>599</v>
      </c>
    </row>
    <row r="1333" spans="1:2" x14ac:dyDescent="0.3">
      <c r="A1333" s="2">
        <v>2016</v>
      </c>
      <c r="B1333" t="s">
        <v>1061</v>
      </c>
    </row>
    <row r="1334" spans="1:2" x14ac:dyDescent="0.3">
      <c r="A1334" s="17">
        <v>2016</v>
      </c>
      <c r="B1334" s="18" t="s">
        <v>32</v>
      </c>
    </row>
    <row r="1335" spans="1:2" x14ac:dyDescent="0.3">
      <c r="A1335" s="2">
        <v>2016</v>
      </c>
      <c r="B1335" t="s">
        <v>2580</v>
      </c>
    </row>
    <row r="1336" spans="1:2" x14ac:dyDescent="0.3">
      <c r="A1336" s="2">
        <v>2016</v>
      </c>
      <c r="B1336" t="s">
        <v>212</v>
      </c>
    </row>
    <row r="1337" spans="1:2" x14ac:dyDescent="0.3">
      <c r="A1337" s="2">
        <v>2016</v>
      </c>
      <c r="B1337" t="s">
        <v>1798</v>
      </c>
    </row>
    <row r="1338" spans="1:2" x14ac:dyDescent="0.3">
      <c r="A1338" s="17">
        <v>2016</v>
      </c>
      <c r="B1338" s="18" t="s">
        <v>812</v>
      </c>
    </row>
    <row r="1339" spans="1:2" x14ac:dyDescent="0.3">
      <c r="A1339" s="17">
        <v>2016</v>
      </c>
      <c r="B1339" s="18" t="s">
        <v>84</v>
      </c>
    </row>
    <row r="1340" spans="1:2" x14ac:dyDescent="0.3">
      <c r="A1340" s="2">
        <v>2016</v>
      </c>
      <c r="B1340" t="s">
        <v>2584</v>
      </c>
    </row>
    <row r="1341" spans="1:2" x14ac:dyDescent="0.3">
      <c r="A1341" s="2">
        <v>2016</v>
      </c>
      <c r="B1341" t="s">
        <v>1063</v>
      </c>
    </row>
    <row r="1342" spans="1:2" x14ac:dyDescent="0.3">
      <c r="A1342" s="17">
        <v>2016</v>
      </c>
      <c r="B1342" s="18" t="s">
        <v>1814</v>
      </c>
    </row>
    <row r="1343" spans="1:2" x14ac:dyDescent="0.3">
      <c r="A1343" s="17">
        <v>2016</v>
      </c>
      <c r="B1343" s="18" t="s">
        <v>1552</v>
      </c>
    </row>
    <row r="1344" spans="1:2" x14ac:dyDescent="0.3">
      <c r="A1344" s="17">
        <v>2016</v>
      </c>
      <c r="B1344" s="18" t="s">
        <v>1820</v>
      </c>
    </row>
    <row r="1345" spans="1:2" x14ac:dyDescent="0.3">
      <c r="A1345" s="17">
        <v>2016</v>
      </c>
      <c r="B1345" s="18" t="s">
        <v>1212</v>
      </c>
    </row>
    <row r="1346" spans="1:2" x14ac:dyDescent="0.3">
      <c r="A1346" s="17">
        <v>2016</v>
      </c>
      <c r="B1346" s="18" t="s">
        <v>219</v>
      </c>
    </row>
    <row r="1347" spans="1:2" x14ac:dyDescent="0.3">
      <c r="A1347" s="2">
        <v>2016</v>
      </c>
      <c r="B1347" t="s">
        <v>717</v>
      </c>
    </row>
    <row r="1348" spans="1:2" x14ac:dyDescent="0.3">
      <c r="A1348" s="17">
        <v>2016</v>
      </c>
      <c r="B1348" s="18" t="s">
        <v>941</v>
      </c>
    </row>
    <row r="1349" spans="1:2" x14ac:dyDescent="0.3">
      <c r="A1349" s="2">
        <v>2016</v>
      </c>
      <c r="B1349" t="s">
        <v>521</v>
      </c>
    </row>
    <row r="1350" spans="1:2" x14ac:dyDescent="0.3">
      <c r="A1350" s="17">
        <v>2016</v>
      </c>
      <c r="B1350" s="18" t="s">
        <v>2148</v>
      </c>
    </row>
    <row r="1351" spans="1:2" x14ac:dyDescent="0.3">
      <c r="A1351" s="17">
        <v>2016</v>
      </c>
      <c r="B1351" s="18" t="s">
        <v>501</v>
      </c>
    </row>
    <row r="1352" spans="1:2" x14ac:dyDescent="0.3">
      <c r="A1352" s="2">
        <v>2016</v>
      </c>
      <c r="B1352" t="s">
        <v>1689</v>
      </c>
    </row>
    <row r="1353" spans="1:2" x14ac:dyDescent="0.3">
      <c r="A1353" s="17">
        <v>2016</v>
      </c>
      <c r="B1353" s="18" t="s">
        <v>415</v>
      </c>
    </row>
    <row r="1354" spans="1:2" x14ac:dyDescent="0.3">
      <c r="A1354" s="2">
        <v>2016</v>
      </c>
      <c r="B1354" t="s">
        <v>1884</v>
      </c>
    </row>
    <row r="1355" spans="1:2" x14ac:dyDescent="0.3">
      <c r="A1355" s="17">
        <v>2016</v>
      </c>
      <c r="B1355" s="18" t="s">
        <v>1456</v>
      </c>
    </row>
    <row r="1356" spans="1:2" x14ac:dyDescent="0.3">
      <c r="A1356" s="2">
        <v>2016</v>
      </c>
      <c r="B1356" t="s">
        <v>311</v>
      </c>
    </row>
    <row r="1357" spans="1:2" x14ac:dyDescent="0.3">
      <c r="A1357" s="2">
        <v>2016</v>
      </c>
      <c r="B1357" t="s">
        <v>1668</v>
      </c>
    </row>
    <row r="1358" spans="1:2" x14ac:dyDescent="0.3">
      <c r="A1358" s="2">
        <v>2016</v>
      </c>
      <c r="B1358" t="s">
        <v>1294</v>
      </c>
    </row>
    <row r="1359" spans="1:2" x14ac:dyDescent="0.3">
      <c r="A1359" s="2">
        <v>2016</v>
      </c>
      <c r="B1359" t="s">
        <v>1539</v>
      </c>
    </row>
    <row r="1360" spans="1:2" x14ac:dyDescent="0.3">
      <c r="A1360" s="2">
        <v>2016</v>
      </c>
      <c r="B1360" t="s">
        <v>669</v>
      </c>
    </row>
    <row r="1361" spans="1:2" x14ac:dyDescent="0.3">
      <c r="A1361" s="17">
        <v>2016</v>
      </c>
      <c r="B1361" s="18" t="s">
        <v>297</v>
      </c>
    </row>
    <row r="1362" spans="1:2" x14ac:dyDescent="0.3">
      <c r="A1362" s="2">
        <v>2016</v>
      </c>
      <c r="B1362" t="s">
        <v>2010</v>
      </c>
    </row>
    <row r="1363" spans="1:2" x14ac:dyDescent="0.3">
      <c r="A1363" s="17">
        <v>2016</v>
      </c>
      <c r="B1363" s="18" t="s">
        <v>2594</v>
      </c>
    </row>
    <row r="1364" spans="1:2" x14ac:dyDescent="0.3">
      <c r="A1364" s="17">
        <v>2016</v>
      </c>
      <c r="B1364" s="18" t="s">
        <v>738</v>
      </c>
    </row>
    <row r="1365" spans="1:2" x14ac:dyDescent="0.3">
      <c r="A1365" s="17">
        <v>2016</v>
      </c>
      <c r="B1365" s="18" t="s">
        <v>289</v>
      </c>
    </row>
    <row r="1366" spans="1:2" x14ac:dyDescent="0.3">
      <c r="A1366" s="17">
        <v>2016</v>
      </c>
      <c r="B1366" s="18" t="s">
        <v>1772</v>
      </c>
    </row>
    <row r="1367" spans="1:2" x14ac:dyDescent="0.3">
      <c r="A1367" s="17">
        <v>2016</v>
      </c>
      <c r="B1367" s="18" t="s">
        <v>339</v>
      </c>
    </row>
    <row r="1368" spans="1:2" x14ac:dyDescent="0.3">
      <c r="A1368" s="2">
        <v>2016</v>
      </c>
      <c r="B1368" t="s">
        <v>72</v>
      </c>
    </row>
    <row r="1369" spans="1:2" x14ac:dyDescent="0.3">
      <c r="A1369" s="17">
        <v>2016</v>
      </c>
      <c r="B1369" s="18" t="s">
        <v>1462</v>
      </c>
    </row>
    <row r="1370" spans="1:2" x14ac:dyDescent="0.3">
      <c r="A1370" s="17">
        <v>2016</v>
      </c>
      <c r="B1370" s="18" t="s">
        <v>299</v>
      </c>
    </row>
    <row r="1371" spans="1:2" x14ac:dyDescent="0.3">
      <c r="A1371" s="17">
        <v>2016</v>
      </c>
      <c r="B1371" s="18" t="s">
        <v>1730</v>
      </c>
    </row>
    <row r="1372" spans="1:2" x14ac:dyDescent="0.3">
      <c r="A1372" s="2">
        <v>2016</v>
      </c>
      <c r="B1372" t="s">
        <v>978</v>
      </c>
    </row>
    <row r="1373" spans="1:2" x14ac:dyDescent="0.3">
      <c r="A1373" s="17">
        <v>2016</v>
      </c>
      <c r="B1373" s="18" t="s">
        <v>123</v>
      </c>
    </row>
    <row r="1374" spans="1:2" x14ac:dyDescent="0.3">
      <c r="A1374" s="2">
        <v>2016</v>
      </c>
      <c r="B1374" t="s">
        <v>2598</v>
      </c>
    </row>
    <row r="1375" spans="1:2" x14ac:dyDescent="0.3">
      <c r="A1375" s="17">
        <v>2016</v>
      </c>
      <c r="B1375" s="18" t="s">
        <v>789</v>
      </c>
    </row>
    <row r="1376" spans="1:2" x14ac:dyDescent="0.3">
      <c r="A1376" s="17">
        <v>2016</v>
      </c>
      <c r="B1376" s="18" t="s">
        <v>2164</v>
      </c>
    </row>
    <row r="1377" spans="1:2" x14ac:dyDescent="0.3">
      <c r="A1377" s="2">
        <v>2016</v>
      </c>
      <c r="B1377" t="s">
        <v>1594</v>
      </c>
    </row>
    <row r="1378" spans="1:2" x14ac:dyDescent="0.3">
      <c r="A1378" s="17">
        <v>2016</v>
      </c>
      <c r="B1378" s="18" t="s">
        <v>1181</v>
      </c>
    </row>
    <row r="1379" spans="1:2" x14ac:dyDescent="0.3">
      <c r="A1379" s="2">
        <v>2016</v>
      </c>
      <c r="B1379" t="s">
        <v>627</v>
      </c>
    </row>
    <row r="1380" spans="1:2" x14ac:dyDescent="0.3">
      <c r="A1380" s="17">
        <v>2016</v>
      </c>
      <c r="B1380" s="18" t="s">
        <v>799</v>
      </c>
    </row>
    <row r="1381" spans="1:2" x14ac:dyDescent="0.3">
      <c r="A1381" s="2">
        <v>2016</v>
      </c>
      <c r="B1381" t="s">
        <v>1642</v>
      </c>
    </row>
    <row r="1382" spans="1:2" x14ac:dyDescent="0.3">
      <c r="A1382" s="17">
        <v>2016</v>
      </c>
      <c r="B1382" s="18" t="s">
        <v>1320</v>
      </c>
    </row>
    <row r="1383" spans="1:2" x14ac:dyDescent="0.3">
      <c r="A1383" s="2">
        <v>2016</v>
      </c>
      <c r="B1383" t="s">
        <v>1140</v>
      </c>
    </row>
    <row r="1384" spans="1:2" x14ac:dyDescent="0.3">
      <c r="A1384" s="17">
        <v>2016</v>
      </c>
      <c r="B1384" s="18" t="s">
        <v>2609</v>
      </c>
    </row>
    <row r="1385" spans="1:2" x14ac:dyDescent="0.3">
      <c r="A1385" s="17">
        <v>2016</v>
      </c>
      <c r="B1385" s="18" t="s">
        <v>1660</v>
      </c>
    </row>
    <row r="1386" spans="1:2" x14ac:dyDescent="0.3">
      <c r="A1386" s="17">
        <v>2016</v>
      </c>
      <c r="B1386" s="18" t="s">
        <v>1407</v>
      </c>
    </row>
    <row r="1387" spans="1:2" x14ac:dyDescent="0.3">
      <c r="A1387" s="2">
        <v>2016</v>
      </c>
      <c r="B1387" t="s">
        <v>1952</v>
      </c>
    </row>
    <row r="1388" spans="1:2" x14ac:dyDescent="0.3">
      <c r="A1388" s="2">
        <v>2016</v>
      </c>
      <c r="B1388" t="s">
        <v>430</v>
      </c>
    </row>
    <row r="1389" spans="1:2" x14ac:dyDescent="0.3">
      <c r="A1389" s="2">
        <v>2016</v>
      </c>
      <c r="B1389" t="s">
        <v>413</v>
      </c>
    </row>
    <row r="1390" spans="1:2" x14ac:dyDescent="0.3">
      <c r="A1390" s="2">
        <v>2016</v>
      </c>
      <c r="B1390" t="s">
        <v>1376</v>
      </c>
    </row>
    <row r="1391" spans="1:2" x14ac:dyDescent="0.3">
      <c r="A1391" s="17">
        <v>2016</v>
      </c>
      <c r="B1391" s="18" t="s">
        <v>1483</v>
      </c>
    </row>
    <row r="1392" spans="1:2" x14ac:dyDescent="0.3">
      <c r="A1392" s="2">
        <v>2016</v>
      </c>
      <c r="B1392" t="s">
        <v>2611</v>
      </c>
    </row>
    <row r="1393" spans="1:2" x14ac:dyDescent="0.3">
      <c r="A1393" s="17">
        <v>2016</v>
      </c>
      <c r="B1393" s="18" t="s">
        <v>2482</v>
      </c>
    </row>
    <row r="1394" spans="1:2" x14ac:dyDescent="0.3">
      <c r="A1394" s="17">
        <v>2016</v>
      </c>
      <c r="B1394" s="18" t="s">
        <v>78</v>
      </c>
    </row>
    <row r="1395" spans="1:2" x14ac:dyDescent="0.3">
      <c r="A1395" s="17">
        <v>2016</v>
      </c>
      <c r="B1395" s="18" t="s">
        <v>898</v>
      </c>
    </row>
    <row r="1396" spans="1:2" x14ac:dyDescent="0.3">
      <c r="A1396" s="17">
        <v>2016</v>
      </c>
      <c r="B1396" s="18" t="s">
        <v>834</v>
      </c>
    </row>
    <row r="1397" spans="1:2" x14ac:dyDescent="0.3">
      <c r="A1397" s="2">
        <v>2016</v>
      </c>
      <c r="B1397" t="s">
        <v>2177</v>
      </c>
    </row>
    <row r="1398" spans="1:2" x14ac:dyDescent="0.3">
      <c r="A1398" s="17">
        <v>2016</v>
      </c>
      <c r="B1398" s="18" t="s">
        <v>2480</v>
      </c>
    </row>
    <row r="1399" spans="1:2" x14ac:dyDescent="0.3">
      <c r="A1399" s="17">
        <v>2016</v>
      </c>
      <c r="B1399" s="18" t="s">
        <v>2301</v>
      </c>
    </row>
    <row r="1400" spans="1:2" x14ac:dyDescent="0.3">
      <c r="A1400" s="2">
        <v>2016</v>
      </c>
      <c r="B1400" t="s">
        <v>990</v>
      </c>
    </row>
    <row r="1401" spans="1:2" x14ac:dyDescent="0.3">
      <c r="A1401" s="17">
        <v>2016</v>
      </c>
      <c r="B1401" s="18" t="s">
        <v>2614</v>
      </c>
    </row>
    <row r="1402" spans="1:2" x14ac:dyDescent="0.3">
      <c r="A1402" s="2">
        <v>2016</v>
      </c>
      <c r="B1402" t="s">
        <v>1029</v>
      </c>
    </row>
    <row r="1403" spans="1:2" x14ac:dyDescent="0.3">
      <c r="A1403" s="2">
        <v>2016</v>
      </c>
      <c r="B1403" t="s">
        <v>1802</v>
      </c>
    </row>
    <row r="1404" spans="1:2" x14ac:dyDescent="0.3">
      <c r="A1404" s="2">
        <v>2016</v>
      </c>
      <c r="B1404" t="s">
        <v>679</v>
      </c>
    </row>
    <row r="1405" spans="1:2" x14ac:dyDescent="0.3">
      <c r="A1405" s="2">
        <v>2016</v>
      </c>
      <c r="B1405" t="s">
        <v>2616</v>
      </c>
    </row>
    <row r="1406" spans="1:2" x14ac:dyDescent="0.3">
      <c r="A1406" s="17">
        <v>2016</v>
      </c>
      <c r="B1406" s="18" t="s">
        <v>546</v>
      </c>
    </row>
    <row r="1407" spans="1:2" x14ac:dyDescent="0.3">
      <c r="A1407" s="17">
        <v>2016</v>
      </c>
      <c r="B1407" s="18" t="s">
        <v>2323</v>
      </c>
    </row>
    <row r="1408" spans="1:2" x14ac:dyDescent="0.3">
      <c r="A1408" s="17">
        <v>2016</v>
      </c>
      <c r="B1408" s="18" t="s">
        <v>2617</v>
      </c>
    </row>
    <row r="1409" spans="1:2" x14ac:dyDescent="0.3">
      <c r="A1409" s="17">
        <v>2016</v>
      </c>
      <c r="B1409" s="18" t="s">
        <v>687</v>
      </c>
    </row>
    <row r="1410" spans="1:2" x14ac:dyDescent="0.3">
      <c r="A1410" s="2">
        <v>2016</v>
      </c>
      <c r="B1410" t="s">
        <v>1399</v>
      </c>
    </row>
    <row r="1411" spans="1:2" x14ac:dyDescent="0.3">
      <c r="A1411" s="17">
        <v>2016</v>
      </c>
      <c r="B1411" s="18" t="s">
        <v>810</v>
      </c>
    </row>
    <row r="1412" spans="1:2" x14ac:dyDescent="0.3">
      <c r="A1412" s="17">
        <v>2016</v>
      </c>
      <c r="B1412" s="18" t="s">
        <v>2620</v>
      </c>
    </row>
    <row r="1413" spans="1:2" x14ac:dyDescent="0.3">
      <c r="A1413" s="17">
        <v>2016</v>
      </c>
      <c r="B1413" s="18" t="s">
        <v>69</v>
      </c>
    </row>
    <row r="1414" spans="1:2" x14ac:dyDescent="0.3">
      <c r="A1414" s="2">
        <v>2016</v>
      </c>
      <c r="B1414" t="s">
        <v>751</v>
      </c>
    </row>
    <row r="1415" spans="1:2" x14ac:dyDescent="0.3">
      <c r="A1415" s="17">
        <v>2016</v>
      </c>
      <c r="B1415" s="18" t="s">
        <v>1417</v>
      </c>
    </row>
    <row r="1416" spans="1:2" x14ac:dyDescent="0.3">
      <c r="A1416" s="17">
        <v>2016</v>
      </c>
      <c r="B1416" s="18" t="s">
        <v>1338</v>
      </c>
    </row>
    <row r="1417" spans="1:2" x14ac:dyDescent="0.3">
      <c r="A1417" s="2">
        <v>2016</v>
      </c>
      <c r="B1417" t="s">
        <v>1945</v>
      </c>
    </row>
    <row r="1418" spans="1:2" x14ac:dyDescent="0.3">
      <c r="A1418" s="17">
        <v>2016</v>
      </c>
      <c r="B1418" s="18" t="s">
        <v>2623</v>
      </c>
    </row>
    <row r="1419" spans="1:2" x14ac:dyDescent="0.3">
      <c r="A1419" s="17">
        <v>2016</v>
      </c>
      <c r="B1419" s="18" t="s">
        <v>2249</v>
      </c>
    </row>
    <row r="1420" spans="1:2" x14ac:dyDescent="0.3">
      <c r="A1420" s="17">
        <v>2016</v>
      </c>
      <c r="B1420" s="18" t="s">
        <v>1133</v>
      </c>
    </row>
    <row r="1421" spans="1:2" x14ac:dyDescent="0.3">
      <c r="A1421" s="2">
        <v>2016</v>
      </c>
      <c r="B1421" t="s">
        <v>592</v>
      </c>
    </row>
    <row r="1422" spans="1:2" x14ac:dyDescent="0.3">
      <c r="A1422" s="17">
        <v>2016</v>
      </c>
      <c r="B1422" s="18" t="s">
        <v>260</v>
      </c>
    </row>
    <row r="1423" spans="1:2" x14ac:dyDescent="0.3">
      <c r="A1423" s="2">
        <v>2016</v>
      </c>
      <c r="B1423" t="s">
        <v>1105</v>
      </c>
    </row>
    <row r="1424" spans="1:2" x14ac:dyDescent="0.3">
      <c r="A1424" s="17">
        <v>2016</v>
      </c>
      <c r="B1424" s="18" t="s">
        <v>1095</v>
      </c>
    </row>
    <row r="1425" spans="1:2" x14ac:dyDescent="0.3">
      <c r="A1425" s="2">
        <v>2016</v>
      </c>
      <c r="B1425" t="s">
        <v>2030</v>
      </c>
    </row>
    <row r="1426" spans="1:2" x14ac:dyDescent="0.3">
      <c r="A1426" s="2">
        <v>2016</v>
      </c>
      <c r="B1426" t="s">
        <v>542</v>
      </c>
    </row>
    <row r="1427" spans="1:2" x14ac:dyDescent="0.3">
      <c r="A1427" s="17">
        <v>2016</v>
      </c>
      <c r="B1427" s="18" t="s">
        <v>1098</v>
      </c>
    </row>
    <row r="1428" spans="1:2" x14ac:dyDescent="0.3">
      <c r="A1428" s="17">
        <v>2016</v>
      </c>
      <c r="B1428" s="18" t="s">
        <v>1431</v>
      </c>
    </row>
    <row r="1429" spans="1:2" x14ac:dyDescent="0.3">
      <c r="A1429" s="2">
        <v>2016</v>
      </c>
      <c r="B1429" t="s">
        <v>2631</v>
      </c>
    </row>
    <row r="1430" spans="1:2" x14ac:dyDescent="0.3">
      <c r="A1430" s="17">
        <v>2016</v>
      </c>
      <c r="B1430" s="18" t="s">
        <v>1008</v>
      </c>
    </row>
    <row r="1431" spans="1:2" x14ac:dyDescent="0.3">
      <c r="A1431" s="2">
        <v>2016</v>
      </c>
      <c r="B1431" t="s">
        <v>1422</v>
      </c>
    </row>
    <row r="1432" spans="1:2" x14ac:dyDescent="0.3">
      <c r="A1432" s="2">
        <v>2016</v>
      </c>
      <c r="B1432" t="s">
        <v>692</v>
      </c>
    </row>
    <row r="1433" spans="1:2" x14ac:dyDescent="0.3">
      <c r="A1433" s="2">
        <v>2016</v>
      </c>
      <c r="B1433" t="s">
        <v>1017</v>
      </c>
    </row>
    <row r="1434" spans="1:2" x14ac:dyDescent="0.3">
      <c r="A1434" s="2">
        <v>2016</v>
      </c>
      <c r="B1434" t="s">
        <v>1833</v>
      </c>
    </row>
    <row r="1435" spans="1:2" x14ac:dyDescent="0.3">
      <c r="A1435" s="17">
        <v>2016</v>
      </c>
      <c r="B1435" s="18" t="s">
        <v>1709</v>
      </c>
    </row>
    <row r="1436" spans="1:2" x14ac:dyDescent="0.3">
      <c r="A1436" s="2">
        <v>2016</v>
      </c>
      <c r="B1436" t="s">
        <v>1616</v>
      </c>
    </row>
    <row r="1437" spans="1:2" x14ac:dyDescent="0.3">
      <c r="A1437" s="17">
        <v>2016</v>
      </c>
      <c r="B1437" s="18" t="s">
        <v>640</v>
      </c>
    </row>
    <row r="1438" spans="1:2" x14ac:dyDescent="0.3">
      <c r="A1438" s="2">
        <v>2016</v>
      </c>
      <c r="B1438" t="s">
        <v>1410</v>
      </c>
    </row>
    <row r="1439" spans="1:2" x14ac:dyDescent="0.3">
      <c r="A1439" s="17">
        <v>2016</v>
      </c>
      <c r="B1439" s="18" t="s">
        <v>9</v>
      </c>
    </row>
    <row r="1440" spans="1:2" x14ac:dyDescent="0.3">
      <c r="A1440" s="2">
        <v>2016</v>
      </c>
      <c r="B1440" t="s">
        <v>208</v>
      </c>
    </row>
    <row r="1441" spans="1:2" x14ac:dyDescent="0.3">
      <c r="A1441" s="17">
        <v>2016</v>
      </c>
      <c r="B1441" s="18" t="s">
        <v>2513</v>
      </c>
    </row>
    <row r="1442" spans="1:2" x14ac:dyDescent="0.3">
      <c r="A1442" s="2">
        <v>2016</v>
      </c>
      <c r="B1442" t="s">
        <v>1465</v>
      </c>
    </row>
    <row r="1443" spans="1:2" x14ac:dyDescent="0.3">
      <c r="A1443" s="17">
        <v>2016</v>
      </c>
      <c r="B1443" s="18" t="s">
        <v>197</v>
      </c>
    </row>
    <row r="1444" spans="1:2" x14ac:dyDescent="0.3">
      <c r="A1444" s="17">
        <v>2016</v>
      </c>
      <c r="B1444" s="18" t="s">
        <v>477</v>
      </c>
    </row>
    <row r="1445" spans="1:2" x14ac:dyDescent="0.3">
      <c r="A1445" s="17">
        <v>2016</v>
      </c>
      <c r="B1445" s="18" t="s">
        <v>1030</v>
      </c>
    </row>
    <row r="1446" spans="1:2" x14ac:dyDescent="0.3">
      <c r="A1446" s="2">
        <v>2016</v>
      </c>
      <c r="B1446" t="s">
        <v>1318</v>
      </c>
    </row>
    <row r="1447" spans="1:2" x14ac:dyDescent="0.3">
      <c r="A1447" s="2">
        <v>2016</v>
      </c>
      <c r="B1447" t="s">
        <v>749</v>
      </c>
    </row>
    <row r="1448" spans="1:2" x14ac:dyDescent="0.3">
      <c r="A1448" s="17">
        <v>2016</v>
      </c>
      <c r="B1448" s="18" t="s">
        <v>318</v>
      </c>
    </row>
    <row r="1449" spans="1:2" x14ac:dyDescent="0.3">
      <c r="A1449" s="2">
        <v>2016</v>
      </c>
      <c r="B1449" t="s">
        <v>1563</v>
      </c>
    </row>
    <row r="1450" spans="1:2" x14ac:dyDescent="0.3">
      <c r="A1450" s="2">
        <v>2016</v>
      </c>
      <c r="B1450" t="s">
        <v>452</v>
      </c>
    </row>
    <row r="1451" spans="1:2" x14ac:dyDescent="0.3">
      <c r="A1451" s="17">
        <v>2016</v>
      </c>
      <c r="B1451" s="18" t="s">
        <v>1704</v>
      </c>
    </row>
    <row r="1452" spans="1:2" x14ac:dyDescent="0.3">
      <c r="A1452" s="2">
        <v>2016</v>
      </c>
      <c r="B1452" t="s">
        <v>216</v>
      </c>
    </row>
    <row r="1453" spans="1:2" x14ac:dyDescent="0.3">
      <c r="A1453" s="17">
        <v>2016</v>
      </c>
      <c r="B1453" s="18" t="s">
        <v>323</v>
      </c>
    </row>
    <row r="1454" spans="1:2" x14ac:dyDescent="0.3">
      <c r="A1454" s="2">
        <v>2016</v>
      </c>
      <c r="B1454" t="s">
        <v>2640</v>
      </c>
    </row>
    <row r="1455" spans="1:2" x14ac:dyDescent="0.3">
      <c r="A1455" s="2">
        <v>2016</v>
      </c>
      <c r="B1455" t="s">
        <v>1825</v>
      </c>
    </row>
    <row r="1456" spans="1:2" x14ac:dyDescent="0.3">
      <c r="A1456" s="2">
        <v>2016</v>
      </c>
      <c r="B1456" t="s">
        <v>1508</v>
      </c>
    </row>
    <row r="1457" spans="1:2" x14ac:dyDescent="0.3">
      <c r="A1457" s="17">
        <v>2016</v>
      </c>
      <c r="B1457" s="18" t="s">
        <v>1444</v>
      </c>
    </row>
    <row r="1458" spans="1:2" x14ac:dyDescent="0.3">
      <c r="A1458" s="2">
        <v>2016</v>
      </c>
      <c r="B1458" t="s">
        <v>1038</v>
      </c>
    </row>
    <row r="1459" spans="1:2" x14ac:dyDescent="0.3">
      <c r="A1459" s="17">
        <v>2016</v>
      </c>
      <c r="B1459" s="18" t="s">
        <v>250</v>
      </c>
    </row>
    <row r="1460" spans="1:2" x14ac:dyDescent="0.3">
      <c r="A1460" s="2">
        <v>2016</v>
      </c>
      <c r="B1460" t="s">
        <v>2643</v>
      </c>
    </row>
    <row r="1461" spans="1:2" x14ac:dyDescent="0.3">
      <c r="A1461" s="2">
        <v>2016</v>
      </c>
      <c r="B1461" t="s">
        <v>933</v>
      </c>
    </row>
    <row r="1462" spans="1:2" x14ac:dyDescent="0.3">
      <c r="A1462" s="2">
        <v>2016</v>
      </c>
      <c r="B1462" t="s">
        <v>387</v>
      </c>
    </row>
    <row r="1463" spans="1:2" x14ac:dyDescent="0.3">
      <c r="A1463" s="2">
        <v>2016</v>
      </c>
      <c r="B1463" t="s">
        <v>532</v>
      </c>
    </row>
    <row r="1464" spans="1:2" x14ac:dyDescent="0.3">
      <c r="A1464" s="17">
        <v>2016</v>
      </c>
      <c r="B1464" s="18" t="s">
        <v>889</v>
      </c>
    </row>
    <row r="1465" spans="1:2" x14ac:dyDescent="0.3">
      <c r="A1465" s="2">
        <v>2016</v>
      </c>
      <c r="B1465" t="s">
        <v>1519</v>
      </c>
    </row>
    <row r="1466" spans="1:2" x14ac:dyDescent="0.3">
      <c r="A1466" s="17">
        <v>2016</v>
      </c>
      <c r="B1466" s="18" t="s">
        <v>1083</v>
      </c>
    </row>
    <row r="1467" spans="1:2" x14ac:dyDescent="0.3">
      <c r="A1467" s="2">
        <v>2016</v>
      </c>
      <c r="B1467" t="s">
        <v>1838</v>
      </c>
    </row>
    <row r="1468" spans="1:2" x14ac:dyDescent="0.3">
      <c r="A1468" s="17">
        <v>2016</v>
      </c>
      <c r="B1468" s="18" t="s">
        <v>1805</v>
      </c>
    </row>
    <row r="1469" spans="1:2" x14ac:dyDescent="0.3">
      <c r="A1469" s="2">
        <v>2016</v>
      </c>
      <c r="B1469" t="s">
        <v>2384</v>
      </c>
    </row>
    <row r="1470" spans="1:2" x14ac:dyDescent="0.3">
      <c r="A1470" s="17">
        <v>2016</v>
      </c>
      <c r="B1470" s="18" t="s">
        <v>2650</v>
      </c>
    </row>
    <row r="1471" spans="1:2" x14ac:dyDescent="0.3">
      <c r="A1471" s="2">
        <v>2016</v>
      </c>
      <c r="B1471" t="s">
        <v>671</v>
      </c>
    </row>
    <row r="1472" spans="1:2" x14ac:dyDescent="0.3">
      <c r="A1472" s="2">
        <v>2016</v>
      </c>
      <c r="B1472" t="s">
        <v>609</v>
      </c>
    </row>
    <row r="1473" spans="1:2" x14ac:dyDescent="0.3">
      <c r="A1473" s="17">
        <v>2016</v>
      </c>
      <c r="B1473" s="18" t="s">
        <v>1581</v>
      </c>
    </row>
    <row r="1474" spans="1:2" x14ac:dyDescent="0.3">
      <c r="A1474" s="2">
        <v>2016</v>
      </c>
      <c r="B1474" t="s">
        <v>996</v>
      </c>
    </row>
    <row r="1475" spans="1:2" x14ac:dyDescent="0.3">
      <c r="A1475" s="17">
        <v>2016</v>
      </c>
      <c r="B1475" s="18" t="s">
        <v>1225</v>
      </c>
    </row>
    <row r="1476" spans="1:2" x14ac:dyDescent="0.3">
      <c r="A1476" s="17">
        <v>2016</v>
      </c>
      <c r="B1476" s="18" t="s">
        <v>1273</v>
      </c>
    </row>
    <row r="1477" spans="1:2" x14ac:dyDescent="0.3">
      <c r="A1477" s="2">
        <v>2016</v>
      </c>
      <c r="B1477" t="s">
        <v>2158</v>
      </c>
    </row>
    <row r="1478" spans="1:2" x14ac:dyDescent="0.3">
      <c r="A1478" s="2">
        <v>2016</v>
      </c>
      <c r="B1478" t="s">
        <v>617</v>
      </c>
    </row>
    <row r="1479" spans="1:2" x14ac:dyDescent="0.3">
      <c r="A1479" s="2">
        <v>2016</v>
      </c>
      <c r="B1479" t="s">
        <v>730</v>
      </c>
    </row>
    <row r="1480" spans="1:2" x14ac:dyDescent="0.3">
      <c r="A1480" s="17">
        <v>2016</v>
      </c>
      <c r="B1480" s="18" t="s">
        <v>284</v>
      </c>
    </row>
    <row r="1481" spans="1:2" x14ac:dyDescent="0.3">
      <c r="A1481" s="17">
        <v>2016</v>
      </c>
      <c r="B1481" s="18" t="s">
        <v>1925</v>
      </c>
    </row>
    <row r="1482" spans="1:2" x14ac:dyDescent="0.3">
      <c r="A1482" s="2">
        <v>2016</v>
      </c>
      <c r="B1482" t="s">
        <v>2655</v>
      </c>
    </row>
    <row r="1483" spans="1:2" x14ac:dyDescent="0.3">
      <c r="A1483" s="17">
        <v>2016</v>
      </c>
      <c r="B1483" s="18" t="s">
        <v>2658</v>
      </c>
    </row>
    <row r="1484" spans="1:2" x14ac:dyDescent="0.3">
      <c r="A1484" s="2">
        <v>2016</v>
      </c>
      <c r="B1484" t="s">
        <v>1206</v>
      </c>
    </row>
    <row r="1485" spans="1:2" x14ac:dyDescent="0.3">
      <c r="A1485" s="2">
        <v>2016</v>
      </c>
      <c r="B1485" t="s">
        <v>2659</v>
      </c>
    </row>
    <row r="1486" spans="1:2" x14ac:dyDescent="0.3">
      <c r="A1486" s="17">
        <v>2016</v>
      </c>
      <c r="B1486" s="18" t="s">
        <v>659</v>
      </c>
    </row>
    <row r="1487" spans="1:2" x14ac:dyDescent="0.3">
      <c r="A1487" s="2">
        <v>2016</v>
      </c>
      <c r="B1487" t="s">
        <v>1514</v>
      </c>
    </row>
    <row r="1488" spans="1:2" x14ac:dyDescent="0.3">
      <c r="A1488" s="2">
        <v>2016</v>
      </c>
      <c r="B1488" t="s">
        <v>1633</v>
      </c>
    </row>
    <row r="1489" spans="1:2" x14ac:dyDescent="0.3">
      <c r="A1489" s="17">
        <v>2016</v>
      </c>
      <c r="B1489" s="18" t="s">
        <v>2103</v>
      </c>
    </row>
    <row r="1490" spans="1:2" x14ac:dyDescent="0.3">
      <c r="A1490" s="17">
        <v>2016</v>
      </c>
      <c r="B1490" s="18" t="s">
        <v>459</v>
      </c>
    </row>
    <row r="1491" spans="1:2" x14ac:dyDescent="0.3">
      <c r="A1491" s="2">
        <v>2016</v>
      </c>
      <c r="B1491" t="s">
        <v>1372</v>
      </c>
    </row>
    <row r="1492" spans="1:2" x14ac:dyDescent="0.3">
      <c r="A1492" s="2">
        <v>2016</v>
      </c>
      <c r="B1492" t="s">
        <v>58</v>
      </c>
    </row>
    <row r="1493" spans="1:2" x14ac:dyDescent="0.3">
      <c r="A1493" s="17">
        <v>2016</v>
      </c>
      <c r="B1493" s="18" t="s">
        <v>2662</v>
      </c>
    </row>
    <row r="1494" spans="1:2" x14ac:dyDescent="0.3">
      <c r="A1494" s="17">
        <v>2016</v>
      </c>
      <c r="B1494" s="18" t="s">
        <v>2263</v>
      </c>
    </row>
    <row r="1495" spans="1:2" x14ac:dyDescent="0.3">
      <c r="A1495" s="17">
        <v>2016</v>
      </c>
      <c r="B1495" s="18" t="s">
        <v>1169</v>
      </c>
    </row>
    <row r="1496" spans="1:2" x14ac:dyDescent="0.3">
      <c r="A1496" s="2">
        <v>2016</v>
      </c>
      <c r="B1496" t="s">
        <v>976</v>
      </c>
    </row>
    <row r="1497" spans="1:2" x14ac:dyDescent="0.3">
      <c r="A1497" s="2">
        <v>2016</v>
      </c>
      <c r="B1497" t="s">
        <v>585</v>
      </c>
    </row>
    <row r="1498" spans="1:2" x14ac:dyDescent="0.3">
      <c r="A1498" s="2">
        <v>2016</v>
      </c>
      <c r="B1498" t="s">
        <v>2666</v>
      </c>
    </row>
    <row r="1499" spans="1:2" x14ac:dyDescent="0.3">
      <c r="A1499" s="17">
        <v>2016</v>
      </c>
      <c r="B1499" s="18" t="s">
        <v>914</v>
      </c>
    </row>
    <row r="1500" spans="1:2" x14ac:dyDescent="0.3">
      <c r="A1500" s="2">
        <v>2016</v>
      </c>
      <c r="B1500" t="s">
        <v>1936</v>
      </c>
    </row>
    <row r="1501" spans="1:2" x14ac:dyDescent="0.3">
      <c r="A1501" s="17">
        <v>2016</v>
      </c>
      <c r="B1501" s="18" t="s">
        <v>2001</v>
      </c>
    </row>
    <row r="1502" spans="1:2" x14ac:dyDescent="0.3">
      <c r="A1502" s="2">
        <v>2016</v>
      </c>
      <c r="B1502" t="s">
        <v>2668</v>
      </c>
    </row>
    <row r="1503" spans="1:2" x14ac:dyDescent="0.3">
      <c r="A1503" s="17">
        <v>2016</v>
      </c>
      <c r="B1503" s="18" t="s">
        <v>1530</v>
      </c>
    </row>
    <row r="1504" spans="1:2" x14ac:dyDescent="0.3">
      <c r="A1504" s="17">
        <v>2016</v>
      </c>
      <c r="B1504" s="18" t="s">
        <v>154</v>
      </c>
    </row>
    <row r="1505" spans="1:2" x14ac:dyDescent="0.3">
      <c r="A1505" s="2">
        <v>2016</v>
      </c>
      <c r="B1505" t="s">
        <v>576</v>
      </c>
    </row>
    <row r="1506" spans="1:2" x14ac:dyDescent="0.3">
      <c r="A1506" s="17">
        <v>2016</v>
      </c>
      <c r="B1506" s="18" t="s">
        <v>1602</v>
      </c>
    </row>
    <row r="1507" spans="1:2" x14ac:dyDescent="0.3">
      <c r="A1507" s="17">
        <v>2016</v>
      </c>
      <c r="B1507" s="18" t="s">
        <v>1167</v>
      </c>
    </row>
    <row r="1508" spans="1:2" x14ac:dyDescent="0.3">
      <c r="A1508" s="17">
        <v>2016</v>
      </c>
      <c r="B1508" s="18" t="s">
        <v>2282</v>
      </c>
    </row>
    <row r="1509" spans="1:2" x14ac:dyDescent="0.3">
      <c r="A1509" s="17">
        <v>2016</v>
      </c>
      <c r="B1509" s="18" t="s">
        <v>2170</v>
      </c>
    </row>
    <row r="1510" spans="1:2" x14ac:dyDescent="0.3">
      <c r="A1510" s="2">
        <v>2016</v>
      </c>
      <c r="B1510" t="s">
        <v>1859</v>
      </c>
    </row>
    <row r="1511" spans="1:2" x14ac:dyDescent="0.3">
      <c r="A1511" s="17">
        <v>2016</v>
      </c>
      <c r="B1511" s="18" t="s">
        <v>1898</v>
      </c>
    </row>
    <row r="1512" spans="1:2" x14ac:dyDescent="0.3">
      <c r="A1512" s="2">
        <v>2016</v>
      </c>
      <c r="B1512" t="s">
        <v>474</v>
      </c>
    </row>
    <row r="1513" spans="1:2" x14ac:dyDescent="0.3">
      <c r="A1513" s="2">
        <v>2016</v>
      </c>
      <c r="B1513" t="s">
        <v>1737</v>
      </c>
    </row>
    <row r="1514" spans="1:2" x14ac:dyDescent="0.3">
      <c r="A1514" s="2">
        <v>2016</v>
      </c>
      <c r="B1514" t="s">
        <v>101</v>
      </c>
    </row>
    <row r="1515" spans="1:2" x14ac:dyDescent="0.3">
      <c r="A1515" s="17">
        <v>2016</v>
      </c>
      <c r="B1515" s="18" t="s">
        <v>1722</v>
      </c>
    </row>
    <row r="1516" spans="1:2" x14ac:dyDescent="0.3">
      <c r="A1516" s="17">
        <v>2016</v>
      </c>
      <c r="B1516" s="18" t="s">
        <v>471</v>
      </c>
    </row>
    <row r="1517" spans="1:2" x14ac:dyDescent="0.3">
      <c r="A1517" s="2">
        <v>2016</v>
      </c>
      <c r="B1517" t="s">
        <v>1028</v>
      </c>
    </row>
    <row r="1518" spans="1:2" x14ac:dyDescent="0.3">
      <c r="A1518" s="2">
        <v>2016</v>
      </c>
      <c r="B1518" t="s">
        <v>2674</v>
      </c>
    </row>
    <row r="1519" spans="1:2" x14ac:dyDescent="0.3">
      <c r="A1519" s="17">
        <v>2016</v>
      </c>
      <c r="B1519" s="18" t="s">
        <v>2187</v>
      </c>
    </row>
    <row r="1520" spans="1:2" x14ac:dyDescent="0.3">
      <c r="A1520" s="2">
        <v>2016</v>
      </c>
      <c r="B1520" t="s">
        <v>1682</v>
      </c>
    </row>
    <row r="1521" spans="1:2" x14ac:dyDescent="0.3">
      <c r="A1521" s="17">
        <v>2016</v>
      </c>
      <c r="B1521" s="18" t="s">
        <v>1245</v>
      </c>
    </row>
    <row r="1522" spans="1:2" x14ac:dyDescent="0.3">
      <c r="A1522" s="2">
        <v>2016</v>
      </c>
      <c r="B1522" t="s">
        <v>2676</v>
      </c>
    </row>
    <row r="1523" spans="1:2" x14ac:dyDescent="0.3">
      <c r="A1523" s="17">
        <v>2016</v>
      </c>
      <c r="B1523" s="18" t="s">
        <v>442</v>
      </c>
    </row>
    <row r="1524" spans="1:2" x14ac:dyDescent="0.3">
      <c r="A1524" s="2">
        <v>2016</v>
      </c>
      <c r="B1524" t="s">
        <v>1104</v>
      </c>
    </row>
    <row r="1525" spans="1:2" x14ac:dyDescent="0.3">
      <c r="A1525" s="17">
        <v>2016</v>
      </c>
      <c r="B1525" s="18" t="s">
        <v>61</v>
      </c>
    </row>
    <row r="1526" spans="1:2" x14ac:dyDescent="0.3">
      <c r="A1526" s="17">
        <v>2016</v>
      </c>
      <c r="B1526" s="18" t="s">
        <v>2171</v>
      </c>
    </row>
    <row r="1527" spans="1:2" x14ac:dyDescent="0.3">
      <c r="A1527" s="2">
        <v>2016</v>
      </c>
      <c r="B1527" t="s">
        <v>862</v>
      </c>
    </row>
    <row r="1528" spans="1:2" x14ac:dyDescent="0.3">
      <c r="A1528" s="17">
        <v>2016</v>
      </c>
      <c r="B1528" s="18" t="s">
        <v>1371</v>
      </c>
    </row>
    <row r="1529" spans="1:2" x14ac:dyDescent="0.3">
      <c r="A1529" s="17">
        <v>2016</v>
      </c>
      <c r="B1529" s="18" t="s">
        <v>988</v>
      </c>
    </row>
    <row r="1530" spans="1:2" x14ac:dyDescent="0.3">
      <c r="A1530" s="2">
        <v>2016</v>
      </c>
      <c r="B1530" t="s">
        <v>2380</v>
      </c>
    </row>
    <row r="1531" spans="1:2" x14ac:dyDescent="0.3">
      <c r="A1531" s="2">
        <v>2016</v>
      </c>
      <c r="B1531" t="s">
        <v>2478</v>
      </c>
    </row>
    <row r="1532" spans="1:2" x14ac:dyDescent="0.3">
      <c r="A1532" s="17">
        <v>2016</v>
      </c>
      <c r="B1532" s="18" t="s">
        <v>1074</v>
      </c>
    </row>
    <row r="1533" spans="1:2" x14ac:dyDescent="0.3">
      <c r="A1533" s="17">
        <v>2016</v>
      </c>
      <c r="B1533" s="18" t="s">
        <v>606</v>
      </c>
    </row>
    <row r="1534" spans="1:2" x14ac:dyDescent="0.3">
      <c r="A1534" s="2">
        <v>2016</v>
      </c>
      <c r="B1534" t="s">
        <v>1983</v>
      </c>
    </row>
    <row r="1535" spans="1:2" x14ac:dyDescent="0.3">
      <c r="A1535" s="2">
        <v>2016</v>
      </c>
      <c r="B1535" t="s">
        <v>884</v>
      </c>
    </row>
    <row r="1536" spans="1:2" x14ac:dyDescent="0.3">
      <c r="A1536" s="17">
        <v>2016</v>
      </c>
      <c r="B1536" s="18" t="s">
        <v>1853</v>
      </c>
    </row>
    <row r="1537" spans="1:2" x14ac:dyDescent="0.3">
      <c r="A1537" s="17">
        <v>2016</v>
      </c>
      <c r="B1537" s="18" t="s">
        <v>206</v>
      </c>
    </row>
    <row r="1538" spans="1:2" x14ac:dyDescent="0.3">
      <c r="A1538" s="2">
        <v>2016</v>
      </c>
      <c r="B1538" t="s">
        <v>1848</v>
      </c>
    </row>
    <row r="1539" spans="1:2" x14ac:dyDescent="0.3">
      <c r="A1539" s="2">
        <v>2016</v>
      </c>
      <c r="B1539" t="s">
        <v>1202</v>
      </c>
    </row>
    <row r="1540" spans="1:2" x14ac:dyDescent="0.3">
      <c r="A1540" s="17">
        <v>2016</v>
      </c>
      <c r="B1540" s="18" t="s">
        <v>563</v>
      </c>
    </row>
    <row r="1541" spans="1:2" x14ac:dyDescent="0.3">
      <c r="A1541" s="2">
        <v>2016</v>
      </c>
      <c r="B1541" t="s">
        <v>364</v>
      </c>
    </row>
    <row r="1542" spans="1:2" x14ac:dyDescent="0.3">
      <c r="A1542" s="2">
        <v>2016</v>
      </c>
      <c r="B1542" t="s">
        <v>2087</v>
      </c>
    </row>
    <row r="1543" spans="1:2" x14ac:dyDescent="0.3">
      <c r="A1543" s="17">
        <v>2016</v>
      </c>
      <c r="B1543" s="18" t="s">
        <v>1597</v>
      </c>
    </row>
    <row r="1544" spans="1:2" x14ac:dyDescent="0.3">
      <c r="A1544" s="17">
        <v>2016</v>
      </c>
      <c r="B1544" s="18" t="s">
        <v>2210</v>
      </c>
    </row>
    <row r="1545" spans="1:2" x14ac:dyDescent="0.3">
      <c r="A1545" s="2">
        <v>2016</v>
      </c>
      <c r="B1545" t="s">
        <v>791</v>
      </c>
    </row>
    <row r="1546" spans="1:2" x14ac:dyDescent="0.3">
      <c r="A1546" s="2">
        <v>2016</v>
      </c>
      <c r="B1546" t="s">
        <v>2683</v>
      </c>
    </row>
    <row r="1547" spans="1:2" x14ac:dyDescent="0.3">
      <c r="A1547" s="2">
        <v>2016</v>
      </c>
      <c r="B1547" t="s">
        <v>766</v>
      </c>
    </row>
    <row r="1548" spans="1:2" x14ac:dyDescent="0.3">
      <c r="A1548" s="2">
        <v>2016</v>
      </c>
      <c r="B1548" t="s">
        <v>1477</v>
      </c>
    </row>
    <row r="1549" spans="1:2" x14ac:dyDescent="0.3">
      <c r="A1549" s="2">
        <v>2016</v>
      </c>
      <c r="B1549" t="s">
        <v>507</v>
      </c>
    </row>
    <row r="1550" spans="1:2" x14ac:dyDescent="0.3">
      <c r="A1550" s="17">
        <v>2016</v>
      </c>
      <c r="B1550" s="18" t="s">
        <v>704</v>
      </c>
    </row>
    <row r="1551" spans="1:2" x14ac:dyDescent="0.3">
      <c r="A1551" s="2">
        <v>2016</v>
      </c>
      <c r="B1551" t="s">
        <v>624</v>
      </c>
    </row>
    <row r="1552" spans="1:2" x14ac:dyDescent="0.3">
      <c r="A1552" s="17">
        <v>2016</v>
      </c>
      <c r="B1552" s="18" t="s">
        <v>1252</v>
      </c>
    </row>
    <row r="1553" spans="1:2" x14ac:dyDescent="0.3">
      <c r="A1553" s="17">
        <v>2016</v>
      </c>
      <c r="B1553" s="18" t="s">
        <v>2108</v>
      </c>
    </row>
    <row r="1554" spans="1:2" x14ac:dyDescent="0.3">
      <c r="A1554" s="17">
        <v>2016</v>
      </c>
      <c r="B1554" s="18" t="s">
        <v>1190</v>
      </c>
    </row>
    <row r="1555" spans="1:2" x14ac:dyDescent="0.3">
      <c r="A1555" s="17">
        <v>2016</v>
      </c>
      <c r="B1555" s="18" t="s">
        <v>1989</v>
      </c>
    </row>
    <row r="1556" spans="1:2" x14ac:dyDescent="0.3">
      <c r="A1556" s="2">
        <v>2016</v>
      </c>
      <c r="B1556" t="s">
        <v>2152</v>
      </c>
    </row>
    <row r="1557" spans="1:2" x14ac:dyDescent="0.3">
      <c r="A1557" s="17">
        <v>2016</v>
      </c>
      <c r="B1557" s="18" t="s">
        <v>229</v>
      </c>
    </row>
    <row r="1558" spans="1:2" x14ac:dyDescent="0.3">
      <c r="A1558" s="17">
        <v>2016</v>
      </c>
      <c r="B1558" s="18" t="s">
        <v>1604</v>
      </c>
    </row>
    <row r="1559" spans="1:2" x14ac:dyDescent="0.3">
      <c r="A1559" s="17">
        <v>2016</v>
      </c>
      <c r="B1559" s="18" t="s">
        <v>496</v>
      </c>
    </row>
    <row r="1560" spans="1:2" x14ac:dyDescent="0.3">
      <c r="A1560" s="2">
        <v>2016</v>
      </c>
      <c r="B1560" t="s">
        <v>243</v>
      </c>
    </row>
    <row r="1561" spans="1:2" x14ac:dyDescent="0.3">
      <c r="A1561" s="2">
        <v>2016</v>
      </c>
      <c r="B1561" t="s">
        <v>309</v>
      </c>
    </row>
    <row r="1562" spans="1:2" x14ac:dyDescent="0.3">
      <c r="A1562" s="2">
        <v>2016</v>
      </c>
      <c r="B1562" t="s">
        <v>1070</v>
      </c>
    </row>
    <row r="1563" spans="1:2" x14ac:dyDescent="0.3">
      <c r="A1563" s="17">
        <v>2016</v>
      </c>
      <c r="B1563" s="18" t="s">
        <v>1664</v>
      </c>
    </row>
    <row r="1564" spans="1:2" x14ac:dyDescent="0.3">
      <c r="A1564" s="2">
        <v>2016</v>
      </c>
      <c r="B1564" t="s">
        <v>759</v>
      </c>
    </row>
    <row r="1565" spans="1:2" x14ac:dyDescent="0.3">
      <c r="A1565" s="2">
        <v>2016</v>
      </c>
      <c r="B1565" t="s">
        <v>2695</v>
      </c>
    </row>
    <row r="1566" spans="1:2" x14ac:dyDescent="0.3">
      <c r="A1566" s="2">
        <v>2016</v>
      </c>
      <c r="B1566" t="s">
        <v>1585</v>
      </c>
    </row>
    <row r="1567" spans="1:2" x14ac:dyDescent="0.3">
      <c r="A1567" s="17">
        <v>2016</v>
      </c>
      <c r="B1567" s="18" t="s">
        <v>2409</v>
      </c>
    </row>
    <row r="1568" spans="1:2" x14ac:dyDescent="0.3">
      <c r="A1568" s="2">
        <v>2016</v>
      </c>
      <c r="B1568" t="s">
        <v>998</v>
      </c>
    </row>
    <row r="1569" spans="1:2" x14ac:dyDescent="0.3">
      <c r="A1569" s="2">
        <v>2016</v>
      </c>
      <c r="B1569" t="s">
        <v>1725</v>
      </c>
    </row>
    <row r="1570" spans="1:2" x14ac:dyDescent="0.3">
      <c r="A1570" s="2">
        <v>2016</v>
      </c>
      <c r="B1570" t="s">
        <v>1878</v>
      </c>
    </row>
    <row r="1571" spans="1:2" x14ac:dyDescent="0.3">
      <c r="A1571" s="17">
        <v>2016</v>
      </c>
      <c r="B1571" s="18" t="s">
        <v>1694</v>
      </c>
    </row>
    <row r="1572" spans="1:2" x14ac:dyDescent="0.3">
      <c r="A1572" s="2">
        <v>2016</v>
      </c>
      <c r="B1572" t="s">
        <v>2475</v>
      </c>
    </row>
    <row r="1573" spans="1:2" x14ac:dyDescent="0.3">
      <c r="A1573" s="2">
        <v>2016</v>
      </c>
      <c r="B1573" t="s">
        <v>1542</v>
      </c>
    </row>
    <row r="1574" spans="1:2" x14ac:dyDescent="0.3">
      <c r="A1574" s="17">
        <v>2016</v>
      </c>
      <c r="B1574" s="18" t="s">
        <v>418</v>
      </c>
    </row>
    <row r="1575" spans="1:2" x14ac:dyDescent="0.3">
      <c r="A1575" s="2">
        <v>2016</v>
      </c>
      <c r="B1575" t="s">
        <v>362</v>
      </c>
    </row>
    <row r="1576" spans="1:2" x14ac:dyDescent="0.3">
      <c r="A1576" s="2">
        <v>2016</v>
      </c>
      <c r="B1576" t="s">
        <v>2700</v>
      </c>
    </row>
    <row r="1577" spans="1:2" x14ac:dyDescent="0.3">
      <c r="A1577" s="2">
        <v>2016</v>
      </c>
      <c r="B1577" t="s">
        <v>2702</v>
      </c>
    </row>
    <row r="1578" spans="1:2" x14ac:dyDescent="0.3">
      <c r="A1578" s="2">
        <v>2016</v>
      </c>
      <c r="B1578" t="s">
        <v>1836</v>
      </c>
    </row>
    <row r="1579" spans="1:2" x14ac:dyDescent="0.3">
      <c r="A1579" s="2">
        <v>2016</v>
      </c>
      <c r="B1579" t="s">
        <v>1122</v>
      </c>
    </row>
    <row r="1580" spans="1:2" x14ac:dyDescent="0.3">
      <c r="A1580" s="17">
        <v>2016</v>
      </c>
      <c r="B1580" s="18" t="s">
        <v>901</v>
      </c>
    </row>
    <row r="1581" spans="1:2" x14ac:dyDescent="0.3">
      <c r="A1581" s="2">
        <v>2016</v>
      </c>
      <c r="B1581" t="s">
        <v>1192</v>
      </c>
    </row>
    <row r="1582" spans="1:2" x14ac:dyDescent="0.3">
      <c r="A1582" s="17">
        <v>2016</v>
      </c>
      <c r="B1582" s="18" t="s">
        <v>2026</v>
      </c>
    </row>
    <row r="1583" spans="1:2" x14ac:dyDescent="0.3">
      <c r="A1583" s="17">
        <v>2016</v>
      </c>
      <c r="B1583" s="18" t="s">
        <v>1003</v>
      </c>
    </row>
    <row r="1584" spans="1:2" x14ac:dyDescent="0.3">
      <c r="A1584" s="2">
        <v>2016</v>
      </c>
      <c r="B1584" t="s">
        <v>1494</v>
      </c>
    </row>
    <row r="1585" spans="1:2" x14ac:dyDescent="0.3">
      <c r="A1585" s="17">
        <v>2016</v>
      </c>
      <c r="B1585" s="18" t="s">
        <v>949</v>
      </c>
    </row>
    <row r="1586" spans="1:2" x14ac:dyDescent="0.3">
      <c r="A1586" s="17">
        <v>2016</v>
      </c>
      <c r="B1586" s="18" t="s">
        <v>1414</v>
      </c>
    </row>
    <row r="1587" spans="1:2" x14ac:dyDescent="0.3">
      <c r="A1587" s="2">
        <v>2016</v>
      </c>
      <c r="B1587" t="s">
        <v>1241</v>
      </c>
    </row>
    <row r="1588" spans="1:2" x14ac:dyDescent="0.3">
      <c r="A1588" s="2">
        <v>2016</v>
      </c>
      <c r="B1588" t="s">
        <v>170</v>
      </c>
    </row>
    <row r="1589" spans="1:2" x14ac:dyDescent="0.3">
      <c r="A1589" s="17">
        <v>2016</v>
      </c>
      <c r="B1589" s="18" t="s">
        <v>1022</v>
      </c>
    </row>
    <row r="1590" spans="1:2" x14ac:dyDescent="0.3">
      <c r="A1590" s="17">
        <v>2016</v>
      </c>
      <c r="B1590" s="18" t="s">
        <v>1510</v>
      </c>
    </row>
    <row r="1591" spans="1:2" x14ac:dyDescent="0.3">
      <c r="A1591" s="17">
        <v>2016</v>
      </c>
      <c r="B1591" s="18" t="s">
        <v>642</v>
      </c>
    </row>
    <row r="1592" spans="1:2" x14ac:dyDescent="0.3">
      <c r="A1592" s="17">
        <v>2016</v>
      </c>
      <c r="B1592" s="18" t="s">
        <v>1780</v>
      </c>
    </row>
    <row r="1593" spans="1:2" x14ac:dyDescent="0.3">
      <c r="A1593" s="17">
        <v>2016</v>
      </c>
      <c r="B1593" s="18" t="s">
        <v>969</v>
      </c>
    </row>
    <row r="1594" spans="1:2" x14ac:dyDescent="0.3">
      <c r="A1594" s="17">
        <v>2016</v>
      </c>
      <c r="B1594" s="18" t="s">
        <v>1831</v>
      </c>
    </row>
    <row r="1595" spans="1:2" x14ac:dyDescent="0.3">
      <c r="A1595" s="17">
        <v>2016</v>
      </c>
      <c r="B1595" s="18" t="s">
        <v>1336</v>
      </c>
    </row>
    <row r="1596" spans="1:2" x14ac:dyDescent="0.3">
      <c r="A1596" s="2">
        <v>2016</v>
      </c>
      <c r="B1596" t="s">
        <v>2706</v>
      </c>
    </row>
    <row r="1597" spans="1:2" x14ac:dyDescent="0.3">
      <c r="A1597" s="17">
        <v>2016</v>
      </c>
      <c r="B1597" s="18" t="s">
        <v>1174</v>
      </c>
    </row>
    <row r="1598" spans="1:2" x14ac:dyDescent="0.3">
      <c r="A1598" s="17">
        <v>2016</v>
      </c>
      <c r="B1598" s="18" t="s">
        <v>2354</v>
      </c>
    </row>
    <row r="1599" spans="1:2" x14ac:dyDescent="0.3">
      <c r="A1599" s="2">
        <v>2016</v>
      </c>
      <c r="B1599" t="s">
        <v>1567</v>
      </c>
    </row>
    <row r="1600" spans="1:2" x14ac:dyDescent="0.3">
      <c r="A1600" s="17">
        <v>2016</v>
      </c>
      <c r="B1600" s="18" t="s">
        <v>186</v>
      </c>
    </row>
    <row r="1601" spans="1:2" x14ac:dyDescent="0.3">
      <c r="A1601" s="17">
        <v>2016</v>
      </c>
      <c r="B1601" s="18" t="s">
        <v>1116</v>
      </c>
    </row>
    <row r="1602" spans="1:2" x14ac:dyDescent="0.3">
      <c r="A1602" s="17">
        <v>2016</v>
      </c>
      <c r="B1602" s="18" t="s">
        <v>728</v>
      </c>
    </row>
    <row r="1603" spans="1:2" x14ac:dyDescent="0.3">
      <c r="A1603" s="17">
        <v>2016</v>
      </c>
      <c r="B1603" s="18" t="s">
        <v>1534</v>
      </c>
    </row>
    <row r="1604" spans="1:2" x14ac:dyDescent="0.3">
      <c r="A1604" s="2">
        <v>2016</v>
      </c>
      <c r="B1604" t="s">
        <v>514</v>
      </c>
    </row>
    <row r="1605" spans="1:2" x14ac:dyDescent="0.3">
      <c r="A1605" s="2">
        <v>2016</v>
      </c>
      <c r="B1605" t="s">
        <v>432</v>
      </c>
    </row>
    <row r="1606" spans="1:2" x14ac:dyDescent="0.3">
      <c r="A1606" s="17">
        <v>2016</v>
      </c>
      <c r="B1606" s="18" t="s">
        <v>1050</v>
      </c>
    </row>
    <row r="1607" spans="1:2" x14ac:dyDescent="0.3">
      <c r="A1607" s="2">
        <v>2016</v>
      </c>
      <c r="B1607" t="s">
        <v>1591</v>
      </c>
    </row>
    <row r="1608" spans="1:2" x14ac:dyDescent="0.3">
      <c r="A1608" s="17">
        <v>2016</v>
      </c>
      <c r="B1608" s="18" t="s">
        <v>1729</v>
      </c>
    </row>
    <row r="1609" spans="1:2" x14ac:dyDescent="0.3">
      <c r="A1609" s="2">
        <v>2016</v>
      </c>
      <c r="B1609" t="s">
        <v>686</v>
      </c>
    </row>
    <row r="1610" spans="1:2" x14ac:dyDescent="0.3">
      <c r="A1610" s="17">
        <v>2016</v>
      </c>
      <c r="B1610" s="18" t="s">
        <v>2708</v>
      </c>
    </row>
    <row r="1611" spans="1:2" x14ac:dyDescent="0.3">
      <c r="A1611" s="2">
        <v>2016</v>
      </c>
      <c r="B1611" t="s">
        <v>925</v>
      </c>
    </row>
    <row r="1612" spans="1:2" x14ac:dyDescent="0.3">
      <c r="A1612" s="2">
        <v>2016</v>
      </c>
      <c r="B1612" t="s">
        <v>1160</v>
      </c>
    </row>
    <row r="1613" spans="1:2" x14ac:dyDescent="0.3">
      <c r="A1613" s="17">
        <v>2016</v>
      </c>
      <c r="B1613" s="18" t="s">
        <v>1066</v>
      </c>
    </row>
    <row r="1614" spans="1:2" x14ac:dyDescent="0.3">
      <c r="A1614" s="2">
        <v>2016</v>
      </c>
      <c r="B1614" t="s">
        <v>982</v>
      </c>
    </row>
    <row r="1615" spans="1:2" x14ac:dyDescent="0.3">
      <c r="A1615" s="2">
        <v>2016</v>
      </c>
      <c r="B1615" t="s">
        <v>110</v>
      </c>
    </row>
    <row r="1616" spans="1:2" x14ac:dyDescent="0.3">
      <c r="A1616" s="2">
        <v>2016</v>
      </c>
      <c r="B1616" t="s">
        <v>2131</v>
      </c>
    </row>
    <row r="1617" spans="1:2" x14ac:dyDescent="0.3">
      <c r="A1617" s="17">
        <v>2016</v>
      </c>
      <c r="B1617" s="18" t="s">
        <v>1840</v>
      </c>
    </row>
    <row r="1618" spans="1:2" x14ac:dyDescent="0.3">
      <c r="A1618" s="17">
        <v>2016</v>
      </c>
      <c r="B1618" s="18" t="s">
        <v>1795</v>
      </c>
    </row>
    <row r="1619" spans="1:2" x14ac:dyDescent="0.3">
      <c r="A1619" s="2">
        <v>2016</v>
      </c>
      <c r="B1619" t="s">
        <v>1092</v>
      </c>
    </row>
    <row r="1620" spans="1:2" x14ac:dyDescent="0.3">
      <c r="A1620" s="2">
        <v>2016</v>
      </c>
      <c r="B1620" t="s">
        <v>2462</v>
      </c>
    </row>
    <row r="1621" spans="1:2" x14ac:dyDescent="0.3">
      <c r="A1621" s="2">
        <v>2016</v>
      </c>
      <c r="B1621" t="s">
        <v>2329</v>
      </c>
    </row>
    <row r="1622" spans="1:2" x14ac:dyDescent="0.3">
      <c r="A1622" s="17">
        <v>2016</v>
      </c>
      <c r="B1622" s="18" t="s">
        <v>1593</v>
      </c>
    </row>
    <row r="1623" spans="1:2" x14ac:dyDescent="0.3">
      <c r="A1623" s="2">
        <v>2016</v>
      </c>
      <c r="B1623" t="s">
        <v>383</v>
      </c>
    </row>
    <row r="1624" spans="1:2" x14ac:dyDescent="0.3">
      <c r="A1624" s="2">
        <v>2016</v>
      </c>
      <c r="B1624" t="s">
        <v>1355</v>
      </c>
    </row>
    <row r="1625" spans="1:2" x14ac:dyDescent="0.3">
      <c r="A1625" s="2">
        <v>2016</v>
      </c>
      <c r="B1625" t="s">
        <v>571</v>
      </c>
    </row>
    <row r="1626" spans="1:2" x14ac:dyDescent="0.3">
      <c r="A1626" s="17">
        <v>2016</v>
      </c>
      <c r="B1626" s="18" t="s">
        <v>1254</v>
      </c>
    </row>
    <row r="1627" spans="1:2" x14ac:dyDescent="0.3">
      <c r="A1627" s="17">
        <v>2016</v>
      </c>
      <c r="B1627" s="18" t="s">
        <v>1314</v>
      </c>
    </row>
    <row r="1628" spans="1:2" x14ac:dyDescent="0.3">
      <c r="A1628" s="2">
        <v>2016</v>
      </c>
      <c r="B1628" t="s">
        <v>2009</v>
      </c>
    </row>
    <row r="1629" spans="1:2" x14ac:dyDescent="0.3">
      <c r="A1629" s="17">
        <v>2016</v>
      </c>
      <c r="B1629" s="18" t="s">
        <v>1265</v>
      </c>
    </row>
    <row r="1630" spans="1:2" x14ac:dyDescent="0.3">
      <c r="A1630" s="17">
        <v>2016</v>
      </c>
      <c r="B1630" s="18" t="s">
        <v>455</v>
      </c>
    </row>
    <row r="1631" spans="1:2" x14ac:dyDescent="0.3">
      <c r="A1631" s="17">
        <v>2016</v>
      </c>
      <c r="B1631" s="18" t="s">
        <v>2477</v>
      </c>
    </row>
    <row r="1632" spans="1:2" x14ac:dyDescent="0.3">
      <c r="A1632" s="2">
        <v>2016</v>
      </c>
      <c r="B1632" t="s">
        <v>402</v>
      </c>
    </row>
    <row r="1633" spans="1:2" x14ac:dyDescent="0.3">
      <c r="A1633" s="17">
        <v>2016</v>
      </c>
      <c r="B1633" s="18" t="s">
        <v>86</v>
      </c>
    </row>
    <row r="1634" spans="1:2" x14ac:dyDescent="0.3">
      <c r="A1634" s="2">
        <v>2016</v>
      </c>
      <c r="B1634" t="s">
        <v>126</v>
      </c>
    </row>
    <row r="1635" spans="1:2" x14ac:dyDescent="0.3">
      <c r="A1635" s="2">
        <v>2016</v>
      </c>
      <c r="B1635" t="s">
        <v>201</v>
      </c>
    </row>
    <row r="1636" spans="1:2" x14ac:dyDescent="0.3">
      <c r="A1636" s="17">
        <v>2016</v>
      </c>
      <c r="B1636" s="18" t="s">
        <v>151</v>
      </c>
    </row>
    <row r="1637" spans="1:2" x14ac:dyDescent="0.3">
      <c r="A1637" s="2">
        <v>2016</v>
      </c>
      <c r="B1637" t="s">
        <v>1131</v>
      </c>
    </row>
    <row r="1638" spans="1:2" x14ac:dyDescent="0.3">
      <c r="A1638" s="17">
        <v>2016</v>
      </c>
      <c r="B1638" s="18" t="s">
        <v>935</v>
      </c>
    </row>
    <row r="1639" spans="1:2" x14ac:dyDescent="0.3">
      <c r="A1639" s="17">
        <v>2016</v>
      </c>
      <c r="B1639" s="18" t="s">
        <v>1311</v>
      </c>
    </row>
    <row r="1640" spans="1:2" x14ac:dyDescent="0.3">
      <c r="A1640" s="17">
        <v>2016</v>
      </c>
      <c r="B1640" s="18" t="s">
        <v>1619</v>
      </c>
    </row>
    <row r="1641" spans="1:2" x14ac:dyDescent="0.3">
      <c r="A1641" s="17">
        <v>2016</v>
      </c>
      <c r="B1641" s="18" t="s">
        <v>2036</v>
      </c>
    </row>
    <row r="1642" spans="1:2" x14ac:dyDescent="0.3">
      <c r="A1642" s="2">
        <v>2016</v>
      </c>
      <c r="B1642" t="s">
        <v>2509</v>
      </c>
    </row>
    <row r="1643" spans="1:2" x14ac:dyDescent="0.3">
      <c r="A1643" s="17">
        <v>2016</v>
      </c>
      <c r="B1643" s="18" t="s">
        <v>1767</v>
      </c>
    </row>
    <row r="1644" spans="1:2" x14ac:dyDescent="0.3">
      <c r="A1644" s="17">
        <v>2016</v>
      </c>
      <c r="B1644" s="18" t="s">
        <v>1207</v>
      </c>
    </row>
    <row r="1645" spans="1:2" x14ac:dyDescent="0.3">
      <c r="A1645" s="2">
        <v>2016</v>
      </c>
      <c r="B1645" t="s">
        <v>224</v>
      </c>
    </row>
    <row r="1646" spans="1:2" x14ac:dyDescent="0.3">
      <c r="A1646" s="17">
        <v>2016</v>
      </c>
      <c r="B1646" s="18" t="s">
        <v>1158</v>
      </c>
    </row>
    <row r="1647" spans="1:2" x14ac:dyDescent="0.3">
      <c r="A1647" s="2">
        <v>2016</v>
      </c>
      <c r="B1647" t="s">
        <v>2251</v>
      </c>
    </row>
    <row r="1648" spans="1:2" x14ac:dyDescent="0.3">
      <c r="A1648" s="17">
        <v>2016</v>
      </c>
      <c r="B1648" s="18" t="s">
        <v>281</v>
      </c>
    </row>
    <row r="1649" spans="1:2" x14ac:dyDescent="0.3">
      <c r="A1649" s="2">
        <v>2016</v>
      </c>
      <c r="B1649" t="s">
        <v>882</v>
      </c>
    </row>
    <row r="1650" spans="1:2" x14ac:dyDescent="0.3">
      <c r="A1650" s="17">
        <v>2016</v>
      </c>
      <c r="B1650" s="18" t="s">
        <v>2396</v>
      </c>
    </row>
    <row r="1651" spans="1:2" x14ac:dyDescent="0.3">
      <c r="A1651" s="17">
        <v>2016</v>
      </c>
      <c r="B1651" s="18" t="s">
        <v>636</v>
      </c>
    </row>
    <row r="1652" spans="1:2" x14ac:dyDescent="0.3">
      <c r="A1652" s="17">
        <v>2016</v>
      </c>
      <c r="B1652" s="18" t="s">
        <v>2082</v>
      </c>
    </row>
    <row r="1653" spans="1:2" x14ac:dyDescent="0.3">
      <c r="A1653" s="17">
        <v>2016</v>
      </c>
      <c r="B1653" s="18" t="s">
        <v>1193</v>
      </c>
    </row>
    <row r="1654" spans="1:2" x14ac:dyDescent="0.3">
      <c r="A1654" s="17">
        <v>2016</v>
      </c>
      <c r="B1654" s="18" t="s">
        <v>678</v>
      </c>
    </row>
    <row r="1655" spans="1:2" x14ac:dyDescent="0.3">
      <c r="A1655" s="2">
        <v>2016</v>
      </c>
      <c r="B1655" t="s">
        <v>1686</v>
      </c>
    </row>
    <row r="1656" spans="1:2" x14ac:dyDescent="0.3">
      <c r="A1656" s="2">
        <v>2016</v>
      </c>
      <c r="B1656" t="s">
        <v>1556</v>
      </c>
    </row>
    <row r="1657" spans="1:2" x14ac:dyDescent="0.3">
      <c r="A1657" s="2">
        <v>2016</v>
      </c>
      <c r="B1657" t="s">
        <v>1433</v>
      </c>
    </row>
    <row r="1658" spans="1:2" x14ac:dyDescent="0.3">
      <c r="A1658" s="2">
        <v>2016</v>
      </c>
      <c r="B1658" t="s">
        <v>776</v>
      </c>
    </row>
    <row r="1659" spans="1:2" x14ac:dyDescent="0.3">
      <c r="A1659" s="2">
        <v>2016</v>
      </c>
      <c r="B1659" t="s">
        <v>399</v>
      </c>
    </row>
    <row r="1660" spans="1:2" x14ac:dyDescent="0.3">
      <c r="A1660" s="2">
        <v>2016</v>
      </c>
      <c r="B1660" t="s">
        <v>82</v>
      </c>
    </row>
    <row r="1661" spans="1:2" x14ac:dyDescent="0.3">
      <c r="A1661" s="17">
        <v>2016</v>
      </c>
      <c r="B1661" s="18" t="s">
        <v>380</v>
      </c>
    </row>
    <row r="1662" spans="1:2" x14ac:dyDescent="0.3">
      <c r="A1662" s="17">
        <v>2016</v>
      </c>
      <c r="B1662" s="18" t="s">
        <v>2361</v>
      </c>
    </row>
    <row r="1663" spans="1:2" x14ac:dyDescent="0.3">
      <c r="A1663" s="17">
        <v>2016</v>
      </c>
      <c r="B1663" s="18" t="s">
        <v>1574</v>
      </c>
    </row>
    <row r="1664" spans="1:2" x14ac:dyDescent="0.3">
      <c r="A1664" s="17">
        <v>2016</v>
      </c>
      <c r="B1664" s="18" t="s">
        <v>753</v>
      </c>
    </row>
    <row r="1665" spans="1:2" x14ac:dyDescent="0.3">
      <c r="A1665" s="2">
        <v>2016</v>
      </c>
      <c r="B1665" t="s">
        <v>2115</v>
      </c>
    </row>
    <row r="1666" spans="1:2" x14ac:dyDescent="0.3">
      <c r="A1666" s="17">
        <v>2016</v>
      </c>
      <c r="B1666" s="18" t="s">
        <v>133</v>
      </c>
    </row>
    <row r="1667" spans="1:2" x14ac:dyDescent="0.3">
      <c r="A1667" s="17">
        <v>2016</v>
      </c>
      <c r="B1667" s="18" t="s">
        <v>492</v>
      </c>
    </row>
    <row r="1668" spans="1:2" x14ac:dyDescent="0.3">
      <c r="A1668" s="2">
        <v>2016</v>
      </c>
      <c r="B1668" t="s">
        <v>467</v>
      </c>
    </row>
    <row r="1669" spans="1:2" x14ac:dyDescent="0.3">
      <c r="A1669" s="17">
        <v>2016</v>
      </c>
      <c r="B1669" s="18" t="s">
        <v>910</v>
      </c>
    </row>
    <row r="1670" spans="1:2" x14ac:dyDescent="0.3">
      <c r="A1670" s="17">
        <v>2016</v>
      </c>
      <c r="B1670" s="18" t="s">
        <v>2078</v>
      </c>
    </row>
    <row r="1671" spans="1:2" x14ac:dyDescent="0.3">
      <c r="A1671" s="17">
        <v>2016</v>
      </c>
      <c r="B1671" s="18" t="s">
        <v>1580</v>
      </c>
    </row>
    <row r="1672" spans="1:2" x14ac:dyDescent="0.3">
      <c r="A1672" s="17">
        <v>2016</v>
      </c>
      <c r="B1672" s="18" t="s">
        <v>1072</v>
      </c>
    </row>
    <row r="1673" spans="1:2" x14ac:dyDescent="0.3">
      <c r="A1673" s="17">
        <v>2016</v>
      </c>
      <c r="B1673" s="18" t="s">
        <v>272</v>
      </c>
    </row>
    <row r="1674" spans="1:2" x14ac:dyDescent="0.3">
      <c r="A1674" s="2">
        <v>2016</v>
      </c>
      <c r="B1674" t="s">
        <v>838</v>
      </c>
    </row>
    <row r="1675" spans="1:2" x14ac:dyDescent="0.3">
      <c r="A1675" s="2">
        <v>2016</v>
      </c>
      <c r="B1675" t="s">
        <v>912</v>
      </c>
    </row>
    <row r="1676" spans="1:2" x14ac:dyDescent="0.3">
      <c r="A1676" s="2">
        <v>2016</v>
      </c>
      <c r="B1676" t="s">
        <v>1669</v>
      </c>
    </row>
    <row r="1677" spans="1:2" x14ac:dyDescent="0.3">
      <c r="A1677" s="17">
        <v>2016</v>
      </c>
      <c r="B1677" s="18" t="s">
        <v>561</v>
      </c>
    </row>
    <row r="1678" spans="1:2" x14ac:dyDescent="0.3">
      <c r="A1678" s="2">
        <v>2016</v>
      </c>
      <c r="B1678" t="s">
        <v>245</v>
      </c>
    </row>
    <row r="1679" spans="1:2" x14ac:dyDescent="0.3">
      <c r="A1679" s="17">
        <v>2016</v>
      </c>
      <c r="B1679" s="18" t="s">
        <v>454</v>
      </c>
    </row>
    <row r="1680" spans="1:2" x14ac:dyDescent="0.3">
      <c r="A1680" s="2">
        <v>2016</v>
      </c>
      <c r="B1680" t="s">
        <v>1869</v>
      </c>
    </row>
    <row r="1681" spans="1:2" x14ac:dyDescent="0.3">
      <c r="A1681" s="2">
        <v>2016</v>
      </c>
      <c r="B1681" t="s">
        <v>827</v>
      </c>
    </row>
    <row r="1682" spans="1:2" x14ac:dyDescent="0.3">
      <c r="A1682" s="2">
        <v>2016</v>
      </c>
      <c r="B1682" t="s">
        <v>237</v>
      </c>
    </row>
    <row r="1683" spans="1:2" x14ac:dyDescent="0.3">
      <c r="A1683" s="17">
        <v>2016</v>
      </c>
      <c r="B1683" s="18" t="s">
        <v>1261</v>
      </c>
    </row>
    <row r="1684" spans="1:2" x14ac:dyDescent="0.3">
      <c r="A1684" s="17">
        <v>2016</v>
      </c>
      <c r="B1684" s="18" t="s">
        <v>947</v>
      </c>
    </row>
    <row r="1685" spans="1:2" x14ac:dyDescent="0.3">
      <c r="A1685" s="2">
        <v>2016</v>
      </c>
      <c r="B1685" t="s">
        <v>2197</v>
      </c>
    </row>
    <row r="1686" spans="1:2" x14ac:dyDescent="0.3">
      <c r="A1686" s="2">
        <v>2016</v>
      </c>
      <c r="B1686" t="s">
        <v>1758</v>
      </c>
    </row>
    <row r="1687" spans="1:2" x14ac:dyDescent="0.3">
      <c r="A1687" s="17">
        <v>2016</v>
      </c>
      <c r="B1687" s="18" t="s">
        <v>1667</v>
      </c>
    </row>
    <row r="1688" spans="1:2" x14ac:dyDescent="0.3">
      <c r="A1688" s="2">
        <v>2016</v>
      </c>
      <c r="B1688" t="s">
        <v>1978</v>
      </c>
    </row>
    <row r="1689" spans="1:2" x14ac:dyDescent="0.3">
      <c r="A1689" s="2">
        <v>2016</v>
      </c>
      <c r="B1689" t="s">
        <v>962</v>
      </c>
    </row>
    <row r="1690" spans="1:2" x14ac:dyDescent="0.3">
      <c r="A1690" s="2">
        <v>2016</v>
      </c>
      <c r="B1690" t="s">
        <v>2266</v>
      </c>
    </row>
    <row r="1691" spans="1:2" x14ac:dyDescent="0.3">
      <c r="A1691" s="2">
        <v>2016</v>
      </c>
      <c r="B1691" t="s">
        <v>1624</v>
      </c>
    </row>
    <row r="1692" spans="1:2" x14ac:dyDescent="0.3">
      <c r="A1692" s="2">
        <v>2016</v>
      </c>
      <c r="B1692" t="s">
        <v>634</v>
      </c>
    </row>
    <row r="1693" spans="1:2" x14ac:dyDescent="0.3">
      <c r="A1693" s="17">
        <v>2016</v>
      </c>
      <c r="B1693" s="18" t="s">
        <v>1995</v>
      </c>
    </row>
    <row r="1694" spans="1:2" x14ac:dyDescent="0.3">
      <c r="A1694" s="17">
        <v>2016</v>
      </c>
      <c r="B1694" s="18" t="s">
        <v>406</v>
      </c>
    </row>
    <row r="1695" spans="1:2" x14ac:dyDescent="0.3">
      <c r="A1695" s="2">
        <v>2016</v>
      </c>
      <c r="B1695" t="s">
        <v>50</v>
      </c>
    </row>
    <row r="1696" spans="1:2" x14ac:dyDescent="0.3">
      <c r="A1696" s="17">
        <v>2016</v>
      </c>
      <c r="B1696" s="18" t="s">
        <v>2182</v>
      </c>
    </row>
    <row r="1697" spans="1:2" x14ac:dyDescent="0.3">
      <c r="A1697" s="2">
        <v>2016</v>
      </c>
      <c r="B1697" t="s">
        <v>854</v>
      </c>
    </row>
    <row r="1698" spans="1:2" x14ac:dyDescent="0.3">
      <c r="A1698" s="17">
        <v>2016</v>
      </c>
      <c r="B1698" s="18" t="s">
        <v>2027</v>
      </c>
    </row>
    <row r="1699" spans="1:2" x14ac:dyDescent="0.3">
      <c r="A1699" s="2">
        <v>2016</v>
      </c>
      <c r="B1699" t="s">
        <v>880</v>
      </c>
    </row>
    <row r="1700" spans="1:2" x14ac:dyDescent="0.3">
      <c r="A1700" s="17">
        <v>2016</v>
      </c>
      <c r="B1700" s="18" t="s">
        <v>2507</v>
      </c>
    </row>
    <row r="1701" spans="1:2" x14ac:dyDescent="0.3">
      <c r="A1701" s="2">
        <v>2016</v>
      </c>
      <c r="B1701" t="s">
        <v>1452</v>
      </c>
    </row>
    <row r="1702" spans="1:2" x14ac:dyDescent="0.3">
      <c r="A1702" s="17">
        <v>2016</v>
      </c>
      <c r="B1702" s="18" t="s">
        <v>2099</v>
      </c>
    </row>
    <row r="1703" spans="1:2" x14ac:dyDescent="0.3">
      <c r="A1703" s="2">
        <v>2016</v>
      </c>
      <c r="B1703" t="s">
        <v>2416</v>
      </c>
    </row>
    <row r="1704" spans="1:2" x14ac:dyDescent="0.3">
      <c r="A1704" s="17">
        <v>2016</v>
      </c>
      <c r="B1704" s="18" t="s">
        <v>938</v>
      </c>
    </row>
    <row r="1705" spans="1:2" x14ac:dyDescent="0.3">
      <c r="A1705" s="2">
        <v>2016</v>
      </c>
      <c r="B1705" t="s">
        <v>1565</v>
      </c>
    </row>
    <row r="1706" spans="1:2" x14ac:dyDescent="0.3">
      <c r="A1706" s="17">
        <v>2016</v>
      </c>
      <c r="B1706" s="18" t="s">
        <v>619</v>
      </c>
    </row>
    <row r="1707" spans="1:2" x14ac:dyDescent="0.3">
      <c r="A1707" s="2">
        <v>2016</v>
      </c>
      <c r="B1707" t="s">
        <v>2442</v>
      </c>
    </row>
    <row r="1708" spans="1:2" x14ac:dyDescent="0.3">
      <c r="A1708" s="2">
        <v>2016</v>
      </c>
      <c r="B1708" t="s">
        <v>162</v>
      </c>
    </row>
    <row r="1709" spans="1:2" x14ac:dyDescent="0.3">
      <c r="A1709" s="2">
        <v>2016</v>
      </c>
      <c r="B1709" t="s">
        <v>2185</v>
      </c>
    </row>
    <row r="1710" spans="1:2" x14ac:dyDescent="0.3">
      <c r="A1710" s="17">
        <v>2016</v>
      </c>
      <c r="B1710" s="18" t="s">
        <v>1054</v>
      </c>
    </row>
    <row r="1711" spans="1:2" x14ac:dyDescent="0.3">
      <c r="A1711" s="2">
        <v>2016</v>
      </c>
      <c r="B1711" t="s">
        <v>1946</v>
      </c>
    </row>
    <row r="1712" spans="1:2" x14ac:dyDescent="0.3">
      <c r="A1712" s="2">
        <v>2016</v>
      </c>
      <c r="B1712" t="s">
        <v>2748</v>
      </c>
    </row>
    <row r="1713" spans="1:2" x14ac:dyDescent="0.3">
      <c r="A1713" s="2">
        <v>2016</v>
      </c>
      <c r="B1713" t="s">
        <v>673</v>
      </c>
    </row>
    <row r="1714" spans="1:2" x14ac:dyDescent="0.3">
      <c r="A1714" s="2">
        <v>2016</v>
      </c>
      <c r="B1714" t="s">
        <v>1610</v>
      </c>
    </row>
    <row r="1715" spans="1:2" x14ac:dyDescent="0.3">
      <c r="A1715" s="2">
        <v>2016</v>
      </c>
      <c r="B1715" t="s">
        <v>1126</v>
      </c>
    </row>
    <row r="1716" spans="1:2" x14ac:dyDescent="0.3">
      <c r="A1716" s="17">
        <v>2016</v>
      </c>
      <c r="B1716" s="18" t="s">
        <v>253</v>
      </c>
    </row>
    <row r="1717" spans="1:2" x14ac:dyDescent="0.3">
      <c r="A1717" s="2">
        <v>2016</v>
      </c>
      <c r="B1717" t="s">
        <v>2015</v>
      </c>
    </row>
    <row r="1718" spans="1:2" x14ac:dyDescent="0.3">
      <c r="A1718" s="17">
        <v>2016</v>
      </c>
      <c r="B1718" s="18" t="s">
        <v>809</v>
      </c>
    </row>
    <row r="1719" spans="1:2" x14ac:dyDescent="0.3">
      <c r="A1719" s="17">
        <v>2016</v>
      </c>
      <c r="B1719" s="18" t="s">
        <v>1142</v>
      </c>
    </row>
    <row r="1720" spans="1:2" x14ac:dyDescent="0.3">
      <c r="A1720" s="2">
        <v>2016</v>
      </c>
      <c r="B1720" t="s">
        <v>689</v>
      </c>
    </row>
    <row r="1721" spans="1:2" x14ac:dyDescent="0.3">
      <c r="A1721" s="2">
        <v>2016</v>
      </c>
      <c r="B1721" t="s">
        <v>891</v>
      </c>
    </row>
    <row r="1722" spans="1:2" x14ac:dyDescent="0.3">
      <c r="A1722" s="17">
        <v>2016</v>
      </c>
      <c r="B1722" s="18" t="s">
        <v>2237</v>
      </c>
    </row>
    <row r="1723" spans="1:2" x14ac:dyDescent="0.3">
      <c r="A1723" s="2">
        <v>2016</v>
      </c>
      <c r="B1723" t="s">
        <v>504</v>
      </c>
    </row>
    <row r="1724" spans="1:2" x14ac:dyDescent="0.3">
      <c r="A1724" s="2">
        <v>2016</v>
      </c>
      <c r="B1724" t="s">
        <v>2290</v>
      </c>
    </row>
    <row r="1725" spans="1:2" x14ac:dyDescent="0.3">
      <c r="A1725" s="2">
        <v>2016</v>
      </c>
      <c r="B1725" t="s">
        <v>830</v>
      </c>
    </row>
    <row r="1726" spans="1:2" x14ac:dyDescent="0.3">
      <c r="A1726" s="17">
        <v>2016</v>
      </c>
      <c r="B1726" s="18" t="s">
        <v>1547</v>
      </c>
    </row>
    <row r="1727" spans="1:2" x14ac:dyDescent="0.3">
      <c r="A1727" s="2">
        <v>2016</v>
      </c>
      <c r="B1727" t="s">
        <v>871</v>
      </c>
    </row>
    <row r="1728" spans="1:2" x14ac:dyDescent="0.3">
      <c r="A1728" s="2">
        <v>2016</v>
      </c>
      <c r="B1728" t="s">
        <v>1272</v>
      </c>
    </row>
    <row r="1729" spans="1:2" x14ac:dyDescent="0.3">
      <c r="A1729" s="17">
        <v>2016</v>
      </c>
      <c r="B1729" s="18" t="s">
        <v>824</v>
      </c>
    </row>
    <row r="1730" spans="1:2" x14ac:dyDescent="0.3">
      <c r="A1730" s="17">
        <v>2016</v>
      </c>
      <c r="B1730" s="18" t="s">
        <v>1375</v>
      </c>
    </row>
    <row r="1731" spans="1:2" x14ac:dyDescent="0.3">
      <c r="A1731" s="17">
        <v>2016</v>
      </c>
      <c r="B1731" s="18" t="s">
        <v>1447</v>
      </c>
    </row>
    <row r="1732" spans="1:2" x14ac:dyDescent="0.3">
      <c r="A1732" s="2">
        <v>2016</v>
      </c>
      <c r="B1732" t="s">
        <v>1307</v>
      </c>
    </row>
    <row r="1733" spans="1:2" x14ac:dyDescent="0.3">
      <c r="A1733" s="17">
        <v>2016</v>
      </c>
      <c r="B1733" s="18" t="s">
        <v>2254</v>
      </c>
    </row>
    <row r="1734" spans="1:2" x14ac:dyDescent="0.3">
      <c r="A1734" s="2">
        <v>2016</v>
      </c>
      <c r="B1734" t="s">
        <v>1867</v>
      </c>
    </row>
    <row r="1735" spans="1:2" x14ac:dyDescent="0.3">
      <c r="A1735" s="17">
        <v>2016</v>
      </c>
      <c r="B1735" s="18" t="s">
        <v>927</v>
      </c>
    </row>
    <row r="1736" spans="1:2" x14ac:dyDescent="0.3">
      <c r="A1736" s="17">
        <v>2016</v>
      </c>
      <c r="B1736" s="18" t="s">
        <v>2371</v>
      </c>
    </row>
    <row r="1737" spans="1:2" x14ac:dyDescent="0.3">
      <c r="A1737" s="2">
        <v>2016</v>
      </c>
      <c r="B1737" t="s">
        <v>1930</v>
      </c>
    </row>
    <row r="1738" spans="1:2" x14ac:dyDescent="0.3">
      <c r="A1738" s="2">
        <v>2016</v>
      </c>
      <c r="B1738" t="s">
        <v>1914</v>
      </c>
    </row>
    <row r="1739" spans="1:2" x14ac:dyDescent="0.3">
      <c r="A1739" s="17">
        <v>2016</v>
      </c>
      <c r="B1739" s="18" t="s">
        <v>656</v>
      </c>
    </row>
    <row r="1740" spans="1:2" x14ac:dyDescent="0.3">
      <c r="A1740" s="17">
        <v>2016</v>
      </c>
      <c r="B1740" s="18" t="s">
        <v>2221</v>
      </c>
    </row>
    <row r="1741" spans="1:2" x14ac:dyDescent="0.3">
      <c r="A1741" s="17">
        <v>2016</v>
      </c>
      <c r="B1741" s="18" t="s">
        <v>596</v>
      </c>
    </row>
    <row r="1742" spans="1:2" x14ac:dyDescent="0.3">
      <c r="A1742" s="17">
        <v>2016</v>
      </c>
      <c r="B1742" s="18" t="s">
        <v>214</v>
      </c>
    </row>
    <row r="1743" spans="1:2" x14ac:dyDescent="0.3">
      <c r="A1743" s="17">
        <v>2016</v>
      </c>
      <c r="B1743" s="18" t="s">
        <v>279</v>
      </c>
    </row>
    <row r="1744" spans="1:2" x14ac:dyDescent="0.3">
      <c r="A1744" s="17">
        <v>2016</v>
      </c>
      <c r="B1744" s="18" t="s">
        <v>2173</v>
      </c>
    </row>
    <row r="1745" spans="1:2" x14ac:dyDescent="0.3">
      <c r="A1745" s="2">
        <v>2016</v>
      </c>
      <c r="B1745" t="s">
        <v>1079</v>
      </c>
    </row>
    <row r="1746" spans="1:2" x14ac:dyDescent="0.3">
      <c r="A1746" s="17">
        <v>2016</v>
      </c>
      <c r="B1746" s="18" t="s">
        <v>894</v>
      </c>
    </row>
    <row r="1747" spans="1:2" x14ac:dyDescent="0.3">
      <c r="A1747" s="17">
        <v>2016</v>
      </c>
      <c r="B1747" s="18" t="s">
        <v>2762</v>
      </c>
    </row>
    <row r="1748" spans="1:2" x14ac:dyDescent="0.3">
      <c r="A1748" s="2">
        <v>2016</v>
      </c>
      <c r="B1748" t="s">
        <v>2763</v>
      </c>
    </row>
    <row r="1749" spans="1:2" x14ac:dyDescent="0.3">
      <c r="A1749" s="2">
        <v>2016</v>
      </c>
      <c r="B1749" t="s">
        <v>2766</v>
      </c>
    </row>
    <row r="1750" spans="1:2" x14ac:dyDescent="0.3">
      <c r="A1750" s="2">
        <v>2016</v>
      </c>
      <c r="B1750" t="s">
        <v>1112</v>
      </c>
    </row>
    <row r="1751" spans="1:2" x14ac:dyDescent="0.3">
      <c r="A1751" s="17">
        <v>2016</v>
      </c>
      <c r="B1751" s="18" t="s">
        <v>1622</v>
      </c>
    </row>
    <row r="1752" spans="1:2" x14ac:dyDescent="0.3">
      <c r="A1752" s="17">
        <v>2016</v>
      </c>
      <c r="B1752" s="18" t="s">
        <v>650</v>
      </c>
    </row>
    <row r="1753" spans="1:2" x14ac:dyDescent="0.3">
      <c r="A1753" s="2">
        <v>2016</v>
      </c>
      <c r="B1753" t="s">
        <v>248</v>
      </c>
    </row>
    <row r="1754" spans="1:2" x14ac:dyDescent="0.3">
      <c r="A1754" s="2">
        <v>2016</v>
      </c>
      <c r="B1754" t="s">
        <v>2495</v>
      </c>
    </row>
    <row r="1755" spans="1:2" x14ac:dyDescent="0.3">
      <c r="A1755" s="17">
        <v>2016</v>
      </c>
      <c r="B1755" s="18" t="s">
        <v>1196</v>
      </c>
    </row>
    <row r="1756" spans="1:2" x14ac:dyDescent="0.3">
      <c r="A1756" s="2">
        <v>2016</v>
      </c>
      <c r="B1756" t="s">
        <v>556</v>
      </c>
    </row>
    <row r="1757" spans="1:2" x14ac:dyDescent="0.3">
      <c r="A1757" s="17">
        <v>2016</v>
      </c>
      <c r="B1757" s="18" t="s">
        <v>91</v>
      </c>
    </row>
    <row r="1758" spans="1:2" x14ac:dyDescent="0.3">
      <c r="A1758" s="2">
        <v>2016</v>
      </c>
      <c r="B1758" t="s">
        <v>984</v>
      </c>
    </row>
    <row r="1759" spans="1:2" x14ac:dyDescent="0.3">
      <c r="A1759" s="2">
        <v>2016</v>
      </c>
      <c r="B1759" t="s">
        <v>353</v>
      </c>
    </row>
    <row r="1760" spans="1:2" x14ac:dyDescent="0.3">
      <c r="A1760" s="17">
        <v>2016</v>
      </c>
      <c r="B1760" s="18" t="s">
        <v>1227</v>
      </c>
    </row>
    <row r="1761" spans="1:2" x14ac:dyDescent="0.3">
      <c r="A1761" s="2">
        <v>2016</v>
      </c>
      <c r="B1761" t="s">
        <v>1364</v>
      </c>
    </row>
    <row r="1762" spans="1:2" x14ac:dyDescent="0.3">
      <c r="A1762" s="17">
        <v>2016</v>
      </c>
      <c r="B1762" s="18" t="s">
        <v>446</v>
      </c>
    </row>
    <row r="1763" spans="1:2" x14ac:dyDescent="0.3">
      <c r="A1763" s="2">
        <v>2016</v>
      </c>
      <c r="B1763" t="s">
        <v>1528</v>
      </c>
    </row>
    <row r="1764" spans="1:2" x14ac:dyDescent="0.3">
      <c r="A1764" s="17">
        <v>2016</v>
      </c>
      <c r="B1764" s="18" t="s">
        <v>1128</v>
      </c>
    </row>
    <row r="1765" spans="1:2" x14ac:dyDescent="0.3">
      <c r="A1765" s="2">
        <v>2016</v>
      </c>
      <c r="B1765" t="s">
        <v>425</v>
      </c>
    </row>
    <row r="1766" spans="1:2" x14ac:dyDescent="0.3">
      <c r="A1766" s="2">
        <v>2016</v>
      </c>
      <c r="B1766" t="s">
        <v>1752</v>
      </c>
    </row>
    <row r="1767" spans="1:2" x14ac:dyDescent="0.3">
      <c r="A1767" s="2">
        <v>2016</v>
      </c>
      <c r="B1767" t="s">
        <v>2773</v>
      </c>
    </row>
    <row r="1768" spans="1:2" x14ac:dyDescent="0.3">
      <c r="A1768" s="2">
        <v>2016</v>
      </c>
      <c r="B1768" t="s">
        <v>2774</v>
      </c>
    </row>
    <row r="1769" spans="1:2" x14ac:dyDescent="0.3">
      <c r="A1769" s="17">
        <v>2016</v>
      </c>
      <c r="B1769" s="18" t="s">
        <v>695</v>
      </c>
    </row>
    <row r="1770" spans="1:2" x14ac:dyDescent="0.3">
      <c r="A1770" s="2">
        <v>2016</v>
      </c>
      <c r="B1770" t="s">
        <v>1846</v>
      </c>
    </row>
    <row r="1771" spans="1:2" x14ac:dyDescent="0.3">
      <c r="A1771" s="17">
        <v>2016</v>
      </c>
      <c r="B1771" s="18" t="s">
        <v>1499</v>
      </c>
    </row>
    <row r="1772" spans="1:2" x14ac:dyDescent="0.3">
      <c r="A1772" s="17">
        <v>2016</v>
      </c>
      <c r="B1772" s="18" t="s">
        <v>959</v>
      </c>
    </row>
    <row r="1773" spans="1:2" x14ac:dyDescent="0.3">
      <c r="A1773" s="2">
        <v>2016</v>
      </c>
      <c r="B1773" t="s">
        <v>359</v>
      </c>
    </row>
    <row r="1774" spans="1:2" x14ac:dyDescent="0.3">
      <c r="A1774" s="2">
        <v>2016</v>
      </c>
      <c r="B1774" t="s">
        <v>2784</v>
      </c>
    </row>
    <row r="1775" spans="1:2" x14ac:dyDescent="0.3">
      <c r="A1775" s="17">
        <v>2016</v>
      </c>
      <c r="B1775" s="18" t="s">
        <v>54</v>
      </c>
    </row>
    <row r="1776" spans="1:2" x14ac:dyDescent="0.3">
      <c r="A1776" s="17">
        <v>2016</v>
      </c>
      <c r="B1776" s="18" t="s">
        <v>1034</v>
      </c>
    </row>
    <row r="1777" spans="1:2" x14ac:dyDescent="0.3">
      <c r="A1777" s="2">
        <v>2016</v>
      </c>
      <c r="B1777" t="s">
        <v>690</v>
      </c>
    </row>
    <row r="1778" spans="1:2" x14ac:dyDescent="0.3">
      <c r="A1778" s="17">
        <v>2016</v>
      </c>
      <c r="B1778" s="18" t="s">
        <v>1042</v>
      </c>
    </row>
    <row r="1779" spans="1:2" x14ac:dyDescent="0.3">
      <c r="A1779" s="17">
        <v>2016</v>
      </c>
      <c r="B1779" s="18" t="s">
        <v>1714</v>
      </c>
    </row>
    <row r="1780" spans="1:2" x14ac:dyDescent="0.3">
      <c r="A1780" s="2">
        <v>2016</v>
      </c>
      <c r="B1780" t="s">
        <v>258</v>
      </c>
    </row>
    <row r="1781" spans="1:2" x14ac:dyDescent="0.3">
      <c r="A1781" s="2">
        <v>2016</v>
      </c>
      <c r="B1781" t="s">
        <v>1540</v>
      </c>
    </row>
    <row r="1782" spans="1:2" x14ac:dyDescent="0.3">
      <c r="A1782" s="17">
        <v>2016</v>
      </c>
      <c r="B1782" s="18" t="s">
        <v>1857</v>
      </c>
    </row>
    <row r="1783" spans="1:2" x14ac:dyDescent="0.3">
      <c r="A1783" s="17">
        <v>2016</v>
      </c>
      <c r="B1783" s="18" t="s">
        <v>1674</v>
      </c>
    </row>
    <row r="1784" spans="1:2" x14ac:dyDescent="0.3">
      <c r="A1784" s="2">
        <v>2016</v>
      </c>
      <c r="B1784" t="s">
        <v>1523</v>
      </c>
    </row>
    <row r="1785" spans="1:2" x14ac:dyDescent="0.3">
      <c r="A1785" s="2">
        <v>2016</v>
      </c>
      <c r="B1785" t="s">
        <v>2402</v>
      </c>
    </row>
    <row r="1786" spans="1:2" x14ac:dyDescent="0.3">
      <c r="A1786" s="17">
        <v>2016</v>
      </c>
      <c r="B1786" s="18" t="s">
        <v>370</v>
      </c>
    </row>
    <row r="1787" spans="1:2" x14ac:dyDescent="0.3">
      <c r="A1787" s="2">
        <v>2016</v>
      </c>
      <c r="B1787" t="s">
        <v>755</v>
      </c>
    </row>
    <row r="1788" spans="1:2" x14ac:dyDescent="0.3">
      <c r="A1788" s="2">
        <v>2016</v>
      </c>
      <c r="B1788" t="s">
        <v>2786</v>
      </c>
    </row>
    <row r="1789" spans="1:2" x14ac:dyDescent="0.3">
      <c r="A1789" s="2">
        <v>2016</v>
      </c>
      <c r="B1789" t="s">
        <v>582</v>
      </c>
    </row>
    <row r="1790" spans="1:2" x14ac:dyDescent="0.3">
      <c r="A1790" s="17">
        <v>2016</v>
      </c>
      <c r="B1790" s="18" t="s">
        <v>409</v>
      </c>
    </row>
    <row r="1791" spans="1:2" x14ac:dyDescent="0.3">
      <c r="A1791" s="17">
        <v>2016</v>
      </c>
      <c r="B1791" s="18" t="s">
        <v>2367</v>
      </c>
    </row>
    <row r="1792" spans="1:2" x14ac:dyDescent="0.3">
      <c r="A1792" s="17">
        <v>2016</v>
      </c>
      <c r="B1792" s="18" t="s">
        <v>1280</v>
      </c>
    </row>
    <row r="1793" spans="1:2" x14ac:dyDescent="0.3">
      <c r="A1793" s="2">
        <v>2016</v>
      </c>
      <c r="B1793" t="s">
        <v>622</v>
      </c>
    </row>
    <row r="1794" spans="1:2" x14ac:dyDescent="0.3">
      <c r="A1794" s="2">
        <v>2016</v>
      </c>
      <c r="B1794" t="s">
        <v>1395</v>
      </c>
    </row>
    <row r="1795" spans="1:2" x14ac:dyDescent="0.3">
      <c r="A1795" s="2">
        <v>2016</v>
      </c>
      <c r="B1795" t="s">
        <v>902</v>
      </c>
    </row>
    <row r="1796" spans="1:2" x14ac:dyDescent="0.3">
      <c r="A1796" s="17">
        <v>2016</v>
      </c>
      <c r="B1796" s="18" t="s">
        <v>1856</v>
      </c>
    </row>
    <row r="1797" spans="1:2" x14ac:dyDescent="0.3">
      <c r="A1797" s="2">
        <v>2016</v>
      </c>
      <c r="B1797" t="s">
        <v>1595</v>
      </c>
    </row>
    <row r="1798" spans="1:2" x14ac:dyDescent="0.3">
      <c r="A1798" s="17">
        <v>2016</v>
      </c>
      <c r="B1798" s="18" t="s">
        <v>1305</v>
      </c>
    </row>
    <row r="1799" spans="1:2" x14ac:dyDescent="0.3">
      <c r="A1799" s="2">
        <v>2016</v>
      </c>
      <c r="B1799" t="s">
        <v>1999</v>
      </c>
    </row>
    <row r="1800" spans="1:2" x14ac:dyDescent="0.3">
      <c r="A1800" s="2">
        <v>2016</v>
      </c>
      <c r="B1800" t="s">
        <v>487</v>
      </c>
    </row>
    <row r="1801" spans="1:2" x14ac:dyDescent="0.3">
      <c r="A1801" s="2">
        <v>2016</v>
      </c>
      <c r="B1801" t="s">
        <v>2487</v>
      </c>
    </row>
    <row r="1802" spans="1:2" x14ac:dyDescent="0.3">
      <c r="A1802" s="17">
        <v>2016</v>
      </c>
      <c r="B1802" s="18" t="s">
        <v>1792</v>
      </c>
    </row>
    <row r="1803" spans="1:2" x14ac:dyDescent="0.3">
      <c r="A1803" s="2">
        <v>2016</v>
      </c>
      <c r="B1803" t="s">
        <v>222</v>
      </c>
    </row>
    <row r="1804" spans="1:2" x14ac:dyDescent="0.3">
      <c r="A1804" s="2">
        <v>2016</v>
      </c>
      <c r="B1804" t="s">
        <v>141</v>
      </c>
    </row>
    <row r="1805" spans="1:2" x14ac:dyDescent="0.3">
      <c r="A1805" s="2">
        <v>2016</v>
      </c>
      <c r="B1805" t="s">
        <v>1855</v>
      </c>
    </row>
    <row r="1806" spans="1:2" x14ac:dyDescent="0.3">
      <c r="A1806" s="2">
        <v>2016</v>
      </c>
      <c r="B1806" t="s">
        <v>1733</v>
      </c>
    </row>
    <row r="1807" spans="1:2" x14ac:dyDescent="0.3">
      <c r="A1807" s="17">
        <v>2016</v>
      </c>
      <c r="B1807" s="18" t="s">
        <v>760</v>
      </c>
    </row>
    <row r="1808" spans="1:2" x14ac:dyDescent="0.3">
      <c r="A1808" s="2">
        <v>2016</v>
      </c>
      <c r="B1808" t="s">
        <v>1971</v>
      </c>
    </row>
    <row r="1809" spans="1:2" x14ac:dyDescent="0.3">
      <c r="A1809" s="2">
        <v>2016</v>
      </c>
      <c r="B1809" t="s">
        <v>612</v>
      </c>
    </row>
    <row r="1810" spans="1:2" x14ac:dyDescent="0.3">
      <c r="A1810" s="17">
        <v>2016</v>
      </c>
      <c r="B1810" s="18" t="s">
        <v>1201</v>
      </c>
    </row>
    <row r="1811" spans="1:2" x14ac:dyDescent="0.3">
      <c r="A1811" s="2">
        <v>2016</v>
      </c>
      <c r="B1811" t="s">
        <v>2273</v>
      </c>
    </row>
    <row r="1812" spans="1:2" x14ac:dyDescent="0.3">
      <c r="A1812" s="2">
        <v>2016</v>
      </c>
      <c r="B1812" t="s">
        <v>287</v>
      </c>
    </row>
    <row r="1813" spans="1:2" x14ac:dyDescent="0.3">
      <c r="A1813" s="17">
        <v>2016</v>
      </c>
      <c r="B1813" s="18" t="s">
        <v>385</v>
      </c>
    </row>
    <row r="1814" spans="1:2" x14ac:dyDescent="0.3">
      <c r="A1814" s="17">
        <v>2016</v>
      </c>
      <c r="B1814" s="18" t="s">
        <v>2796</v>
      </c>
    </row>
    <row r="1815" spans="1:2" x14ac:dyDescent="0.3">
      <c r="A1815" s="17">
        <v>2016</v>
      </c>
      <c r="B1815" s="18" t="s">
        <v>847</v>
      </c>
    </row>
    <row r="1816" spans="1:2" x14ac:dyDescent="0.3">
      <c r="A1816" s="2">
        <v>2017</v>
      </c>
      <c r="B1816" t="s">
        <v>189</v>
      </c>
    </row>
    <row r="1817" spans="1:2" x14ac:dyDescent="0.3">
      <c r="A1817" s="17">
        <v>2017</v>
      </c>
      <c r="B1817" s="18" t="s">
        <v>788</v>
      </c>
    </row>
    <row r="1818" spans="1:2" x14ac:dyDescent="0.3">
      <c r="A1818" s="2">
        <v>2017</v>
      </c>
      <c r="B1818" t="s">
        <v>933</v>
      </c>
    </row>
    <row r="1819" spans="1:2" x14ac:dyDescent="0.3">
      <c r="A1819" s="17">
        <v>2017</v>
      </c>
      <c r="B1819" s="18" t="s">
        <v>2580</v>
      </c>
    </row>
    <row r="1820" spans="1:2" x14ac:dyDescent="0.3">
      <c r="A1820" s="2">
        <v>2017</v>
      </c>
      <c r="B1820" t="s">
        <v>1061</v>
      </c>
    </row>
    <row r="1821" spans="1:2" x14ac:dyDescent="0.3">
      <c r="A1821" s="17">
        <v>2017</v>
      </c>
      <c r="B1821" s="18" t="s">
        <v>1971</v>
      </c>
    </row>
    <row r="1822" spans="1:2" x14ac:dyDescent="0.3">
      <c r="A1822" s="17">
        <v>2017</v>
      </c>
      <c r="B1822" s="18" t="s">
        <v>2036</v>
      </c>
    </row>
    <row r="1823" spans="1:2" x14ac:dyDescent="0.3">
      <c r="A1823" s="2">
        <v>2017</v>
      </c>
      <c r="B1823" t="s">
        <v>86</v>
      </c>
    </row>
    <row r="1824" spans="1:2" x14ac:dyDescent="0.3">
      <c r="A1824" s="17">
        <v>2017</v>
      </c>
      <c r="B1824" s="18" t="s">
        <v>2012</v>
      </c>
    </row>
    <row r="1825" spans="1:2" x14ac:dyDescent="0.3">
      <c r="A1825" s="2">
        <v>2017</v>
      </c>
      <c r="B1825" t="s">
        <v>2027</v>
      </c>
    </row>
    <row r="1826" spans="1:2" x14ac:dyDescent="0.3">
      <c r="A1826" s="17">
        <v>2017</v>
      </c>
      <c r="B1826" s="18" t="s">
        <v>2239</v>
      </c>
    </row>
    <row r="1827" spans="1:2" x14ac:dyDescent="0.3">
      <c r="A1827" s="2">
        <v>2017</v>
      </c>
      <c r="B1827" t="s">
        <v>1674</v>
      </c>
    </row>
    <row r="1828" spans="1:2" x14ac:dyDescent="0.3">
      <c r="A1828" s="2">
        <v>2017</v>
      </c>
      <c r="B1828" t="s">
        <v>1098</v>
      </c>
    </row>
    <row r="1829" spans="1:2" x14ac:dyDescent="0.3">
      <c r="A1829" s="17">
        <v>2017</v>
      </c>
      <c r="B1829" s="18" t="s">
        <v>1462</v>
      </c>
    </row>
    <row r="1830" spans="1:2" x14ac:dyDescent="0.3">
      <c r="A1830" s="2">
        <v>2017</v>
      </c>
      <c r="B1830" t="s">
        <v>573</v>
      </c>
    </row>
    <row r="1831" spans="1:2" x14ac:dyDescent="0.3">
      <c r="A1831" s="2">
        <v>2017</v>
      </c>
      <c r="B1831" t="s">
        <v>2108</v>
      </c>
    </row>
    <row r="1832" spans="1:2" x14ac:dyDescent="0.3">
      <c r="A1832" s="17">
        <v>2017</v>
      </c>
      <c r="B1832" s="18" t="s">
        <v>2120</v>
      </c>
    </row>
    <row r="1833" spans="1:2" x14ac:dyDescent="0.3">
      <c r="A1833" s="2">
        <v>2017</v>
      </c>
      <c r="B1833" t="s">
        <v>1798</v>
      </c>
    </row>
    <row r="1834" spans="1:2" x14ac:dyDescent="0.3">
      <c r="A1834" s="2">
        <v>2017</v>
      </c>
      <c r="B1834" t="s">
        <v>2616</v>
      </c>
    </row>
    <row r="1835" spans="1:2" x14ac:dyDescent="0.3">
      <c r="A1835" s="2">
        <v>2017</v>
      </c>
      <c r="B1835" t="s">
        <v>1995</v>
      </c>
    </row>
    <row r="1836" spans="1:2" x14ac:dyDescent="0.3">
      <c r="A1836" s="2">
        <v>2017</v>
      </c>
      <c r="B1836" t="s">
        <v>817</v>
      </c>
    </row>
    <row r="1837" spans="1:2" x14ac:dyDescent="0.3">
      <c r="A1837" s="17">
        <v>2017</v>
      </c>
      <c r="B1837" s="18" t="s">
        <v>2369</v>
      </c>
    </row>
    <row r="1838" spans="1:2" x14ac:dyDescent="0.3">
      <c r="A1838" s="2">
        <v>2017</v>
      </c>
      <c r="B1838" t="s">
        <v>232</v>
      </c>
    </row>
    <row r="1839" spans="1:2" x14ac:dyDescent="0.3">
      <c r="A1839" s="2">
        <v>2017</v>
      </c>
      <c r="B1839" t="s">
        <v>2650</v>
      </c>
    </row>
    <row r="1840" spans="1:2" x14ac:dyDescent="0.3">
      <c r="A1840" s="2">
        <v>2017</v>
      </c>
      <c r="B1840" t="s">
        <v>197</v>
      </c>
    </row>
    <row r="1841" spans="1:2" x14ac:dyDescent="0.3">
      <c r="A1841" s="17">
        <v>2017</v>
      </c>
      <c r="B1841" s="18" t="s">
        <v>2482</v>
      </c>
    </row>
    <row r="1842" spans="1:2" x14ac:dyDescent="0.3">
      <c r="A1842" s="2">
        <v>2017</v>
      </c>
      <c r="B1842" t="s">
        <v>1816</v>
      </c>
    </row>
    <row r="1843" spans="1:2" x14ac:dyDescent="0.3">
      <c r="A1843" s="2">
        <v>2017</v>
      </c>
      <c r="B1843" t="s">
        <v>29</v>
      </c>
    </row>
    <row r="1844" spans="1:2" x14ac:dyDescent="0.3">
      <c r="A1844" s="2">
        <v>2017</v>
      </c>
      <c r="B1844" t="s">
        <v>1758</v>
      </c>
    </row>
    <row r="1845" spans="1:2" x14ac:dyDescent="0.3">
      <c r="A1845" s="17">
        <v>2017</v>
      </c>
      <c r="B1845" s="18" t="s">
        <v>907</v>
      </c>
    </row>
    <row r="1846" spans="1:2" x14ac:dyDescent="0.3">
      <c r="A1846" s="2">
        <v>2017</v>
      </c>
      <c r="B1846" t="s">
        <v>2773</v>
      </c>
    </row>
    <row r="1847" spans="1:2" x14ac:dyDescent="0.3">
      <c r="A1847" s="2">
        <v>2017</v>
      </c>
      <c r="B1847" t="s">
        <v>669</v>
      </c>
    </row>
    <row r="1848" spans="1:2" x14ac:dyDescent="0.3">
      <c r="A1848" s="2">
        <v>2017</v>
      </c>
      <c r="B1848" t="s">
        <v>2631</v>
      </c>
    </row>
    <row r="1849" spans="1:2" x14ac:dyDescent="0.3">
      <c r="A1849" s="17">
        <v>2017</v>
      </c>
      <c r="B1849" s="18" t="s">
        <v>1431</v>
      </c>
    </row>
    <row r="1850" spans="1:2" x14ac:dyDescent="0.3">
      <c r="A1850" s="2">
        <v>2017</v>
      </c>
      <c r="B1850" t="s">
        <v>221</v>
      </c>
    </row>
    <row r="1851" spans="1:2" x14ac:dyDescent="0.3">
      <c r="A1851" s="2">
        <v>2017</v>
      </c>
      <c r="B1851" t="s">
        <v>1532</v>
      </c>
    </row>
    <row r="1852" spans="1:2" x14ac:dyDescent="0.3">
      <c r="A1852" s="17">
        <v>2017</v>
      </c>
      <c r="B1852" s="18" t="s">
        <v>1667</v>
      </c>
    </row>
    <row r="1853" spans="1:2" x14ac:dyDescent="0.3">
      <c r="A1853" s="2">
        <v>2017</v>
      </c>
      <c r="B1853" t="s">
        <v>952</v>
      </c>
    </row>
    <row r="1854" spans="1:2" x14ac:dyDescent="0.3">
      <c r="A1854" s="2">
        <v>2017</v>
      </c>
      <c r="B1854" t="s">
        <v>1867</v>
      </c>
    </row>
    <row r="1855" spans="1:2" x14ac:dyDescent="0.3">
      <c r="A1855" s="2">
        <v>2017</v>
      </c>
      <c r="B1855" t="s">
        <v>2708</v>
      </c>
    </row>
    <row r="1856" spans="1:2" x14ac:dyDescent="0.3">
      <c r="A1856" s="17">
        <v>2017</v>
      </c>
      <c r="B1856" s="18" t="s">
        <v>2551</v>
      </c>
    </row>
    <row r="1857" spans="1:2" x14ac:dyDescent="0.3">
      <c r="A1857" s="2">
        <v>2017</v>
      </c>
      <c r="B1857" t="s">
        <v>1718</v>
      </c>
    </row>
    <row r="1858" spans="1:2" x14ac:dyDescent="0.3">
      <c r="A1858" s="2">
        <v>2017</v>
      </c>
      <c r="B1858" t="s">
        <v>534</v>
      </c>
    </row>
    <row r="1859" spans="1:2" x14ac:dyDescent="0.3">
      <c r="A1859" s="2">
        <v>2017</v>
      </c>
      <c r="B1859" t="s">
        <v>353</v>
      </c>
    </row>
    <row r="1860" spans="1:2" x14ac:dyDescent="0.3">
      <c r="A1860" s="17">
        <v>2017</v>
      </c>
      <c r="B1860" s="18" t="s">
        <v>61</v>
      </c>
    </row>
    <row r="1861" spans="1:2" x14ac:dyDescent="0.3">
      <c r="A1861" s="17">
        <v>2017</v>
      </c>
      <c r="B1861" s="18" t="s">
        <v>638</v>
      </c>
    </row>
    <row r="1862" spans="1:2" x14ac:dyDescent="0.3">
      <c r="A1862" s="17">
        <v>2017</v>
      </c>
      <c r="B1862" s="18" t="s">
        <v>2087</v>
      </c>
    </row>
    <row r="1863" spans="1:2" x14ac:dyDescent="0.3">
      <c r="A1863" s="2">
        <v>2017</v>
      </c>
      <c r="B1863" t="s">
        <v>1433</v>
      </c>
    </row>
    <row r="1864" spans="1:2" x14ac:dyDescent="0.3">
      <c r="A1864" s="17">
        <v>2017</v>
      </c>
      <c r="B1864" s="18" t="s">
        <v>141</v>
      </c>
    </row>
    <row r="1865" spans="1:2" x14ac:dyDescent="0.3">
      <c r="A1865" s="17">
        <v>2017</v>
      </c>
      <c r="B1865" s="18" t="s">
        <v>2371</v>
      </c>
    </row>
    <row r="1866" spans="1:2" x14ac:dyDescent="0.3">
      <c r="A1866" s="2">
        <v>2017</v>
      </c>
      <c r="B1866" t="s">
        <v>2562</v>
      </c>
    </row>
    <row r="1867" spans="1:2" x14ac:dyDescent="0.3">
      <c r="A1867" s="17">
        <v>2017</v>
      </c>
      <c r="B1867" s="18" t="s">
        <v>159</v>
      </c>
    </row>
    <row r="1868" spans="1:2" x14ac:dyDescent="0.3">
      <c r="A1868" s="17">
        <v>2017</v>
      </c>
      <c r="B1868" s="18" t="s">
        <v>696</v>
      </c>
    </row>
    <row r="1869" spans="1:2" x14ac:dyDescent="0.3">
      <c r="A1869" s="2">
        <v>2017</v>
      </c>
      <c r="B1869" t="s">
        <v>2009</v>
      </c>
    </row>
    <row r="1870" spans="1:2" x14ac:dyDescent="0.3">
      <c r="A1870" s="17">
        <v>2017</v>
      </c>
      <c r="B1870" s="18" t="s">
        <v>578</v>
      </c>
    </row>
    <row r="1871" spans="1:2" x14ac:dyDescent="0.3">
      <c r="A1871" s="17">
        <v>2017</v>
      </c>
      <c r="B1871" s="18" t="s">
        <v>2181</v>
      </c>
    </row>
    <row r="1872" spans="1:2" x14ac:dyDescent="0.3">
      <c r="A1872" s="2">
        <v>2017</v>
      </c>
      <c r="B1872" t="s">
        <v>2614</v>
      </c>
    </row>
    <row r="1873" spans="1:2" x14ac:dyDescent="0.3">
      <c r="A1873" s="17">
        <v>2017</v>
      </c>
      <c r="B1873" s="18" t="s">
        <v>1896</v>
      </c>
    </row>
    <row r="1874" spans="1:2" x14ac:dyDescent="0.3">
      <c r="A1874" s="2">
        <v>2017</v>
      </c>
      <c r="B1874" t="s">
        <v>1122</v>
      </c>
    </row>
    <row r="1875" spans="1:2" x14ac:dyDescent="0.3">
      <c r="A1875" s="17">
        <v>2017</v>
      </c>
      <c r="B1875" s="18" t="s">
        <v>446</v>
      </c>
    </row>
    <row r="1876" spans="1:2" x14ac:dyDescent="0.3">
      <c r="A1876" s="2">
        <v>2017</v>
      </c>
      <c r="B1876" t="s">
        <v>2563</v>
      </c>
    </row>
    <row r="1877" spans="1:2" x14ac:dyDescent="0.3">
      <c r="A1877" s="17">
        <v>2017</v>
      </c>
      <c r="B1877" s="18" t="s">
        <v>2042</v>
      </c>
    </row>
    <row r="1878" spans="1:2" x14ac:dyDescent="0.3">
      <c r="A1878" s="17">
        <v>2017</v>
      </c>
      <c r="B1878" s="18" t="s">
        <v>78</v>
      </c>
    </row>
    <row r="1879" spans="1:2" x14ac:dyDescent="0.3">
      <c r="A1879" s="2">
        <v>2017</v>
      </c>
      <c r="B1879" t="s">
        <v>1539</v>
      </c>
    </row>
    <row r="1880" spans="1:2" x14ac:dyDescent="0.3">
      <c r="A1880" s="17">
        <v>2017</v>
      </c>
      <c r="B1880" s="18" t="s">
        <v>634</v>
      </c>
    </row>
    <row r="1881" spans="1:2" x14ac:dyDescent="0.3">
      <c r="A1881" s="2">
        <v>2017</v>
      </c>
      <c r="B1881" t="s">
        <v>2658</v>
      </c>
    </row>
    <row r="1882" spans="1:2" x14ac:dyDescent="0.3">
      <c r="A1882" s="2">
        <v>2017</v>
      </c>
      <c r="B1882" t="s">
        <v>1254</v>
      </c>
    </row>
    <row r="1883" spans="1:2" x14ac:dyDescent="0.3">
      <c r="A1883" s="17">
        <v>2017</v>
      </c>
      <c r="B1883" s="18" t="s">
        <v>1192</v>
      </c>
    </row>
    <row r="1884" spans="1:2" x14ac:dyDescent="0.3">
      <c r="A1884" s="2">
        <v>2017</v>
      </c>
      <c r="B1884" t="s">
        <v>546</v>
      </c>
    </row>
    <row r="1885" spans="1:2" x14ac:dyDescent="0.3">
      <c r="A1885" s="17">
        <v>2017</v>
      </c>
      <c r="B1885" s="18" t="s">
        <v>2525</v>
      </c>
    </row>
    <row r="1886" spans="1:2" x14ac:dyDescent="0.3">
      <c r="A1886" s="2">
        <v>2017</v>
      </c>
      <c r="B1886" t="s">
        <v>1792</v>
      </c>
    </row>
    <row r="1887" spans="1:2" x14ac:dyDescent="0.3">
      <c r="A1887" s="2">
        <v>2017</v>
      </c>
      <c r="B1887" t="s">
        <v>237</v>
      </c>
    </row>
    <row r="1888" spans="1:2" x14ac:dyDescent="0.3">
      <c r="A1888" s="2">
        <v>2017</v>
      </c>
      <c r="B1888" t="s">
        <v>1558</v>
      </c>
    </row>
    <row r="1889" spans="1:2" x14ac:dyDescent="0.3">
      <c r="A1889" s="2">
        <v>2017</v>
      </c>
      <c r="B1889" t="s">
        <v>2380</v>
      </c>
    </row>
    <row r="1890" spans="1:2" x14ac:dyDescent="0.3">
      <c r="A1890" s="17">
        <v>2017</v>
      </c>
      <c r="B1890" s="18" t="s">
        <v>359</v>
      </c>
    </row>
    <row r="1891" spans="1:2" x14ac:dyDescent="0.3">
      <c r="A1891" s="17">
        <v>2017</v>
      </c>
      <c r="B1891" s="18" t="s">
        <v>1487</v>
      </c>
    </row>
    <row r="1892" spans="1:2" x14ac:dyDescent="0.3">
      <c r="A1892" s="17">
        <v>2017</v>
      </c>
      <c r="B1892" s="18" t="s">
        <v>108</v>
      </c>
    </row>
    <row r="1893" spans="1:2" x14ac:dyDescent="0.3">
      <c r="A1893" s="17">
        <v>2017</v>
      </c>
      <c r="B1893" s="18" t="s">
        <v>1505</v>
      </c>
    </row>
    <row r="1894" spans="1:2" x14ac:dyDescent="0.3">
      <c r="A1894" s="17">
        <v>2017</v>
      </c>
      <c r="B1894" s="18" t="s">
        <v>2187</v>
      </c>
    </row>
    <row r="1895" spans="1:2" x14ac:dyDescent="0.3">
      <c r="A1895" s="2">
        <v>2017</v>
      </c>
      <c r="B1895" t="s">
        <v>2462</v>
      </c>
    </row>
    <row r="1896" spans="1:2" x14ac:dyDescent="0.3">
      <c r="A1896" s="2">
        <v>2017</v>
      </c>
      <c r="B1896" t="s">
        <v>201</v>
      </c>
    </row>
    <row r="1897" spans="1:2" x14ac:dyDescent="0.3">
      <c r="A1897" s="17">
        <v>2017</v>
      </c>
      <c r="B1897" s="18" t="s">
        <v>805</v>
      </c>
    </row>
    <row r="1898" spans="1:2" x14ac:dyDescent="0.3">
      <c r="A1898" s="2">
        <v>2017</v>
      </c>
      <c r="B1898" t="s">
        <v>409</v>
      </c>
    </row>
    <row r="1899" spans="1:2" x14ac:dyDescent="0.3">
      <c r="A1899" s="17">
        <v>2017</v>
      </c>
      <c r="B1899" s="18" t="s">
        <v>208</v>
      </c>
    </row>
    <row r="1900" spans="1:2" x14ac:dyDescent="0.3">
      <c r="A1900" s="2">
        <v>2017</v>
      </c>
      <c r="B1900" t="s">
        <v>673</v>
      </c>
    </row>
    <row r="1901" spans="1:2" x14ac:dyDescent="0.3">
      <c r="A1901" s="17">
        <v>2017</v>
      </c>
      <c r="B1901" s="18" t="s">
        <v>1843</v>
      </c>
    </row>
    <row r="1902" spans="1:2" x14ac:dyDescent="0.3">
      <c r="A1902" s="17">
        <v>2017</v>
      </c>
      <c r="B1902" s="18" t="s">
        <v>1160</v>
      </c>
    </row>
    <row r="1903" spans="1:2" x14ac:dyDescent="0.3">
      <c r="A1903" s="2">
        <v>2017</v>
      </c>
      <c r="B1903" t="s">
        <v>753</v>
      </c>
    </row>
    <row r="1904" spans="1:2" x14ac:dyDescent="0.3">
      <c r="A1904" s="17">
        <v>2017</v>
      </c>
      <c r="B1904" s="18" t="s">
        <v>2286</v>
      </c>
    </row>
    <row r="1905" spans="1:2" x14ac:dyDescent="0.3">
      <c r="A1905" s="2">
        <v>2017</v>
      </c>
      <c r="B1905" t="s">
        <v>532</v>
      </c>
    </row>
    <row r="1906" spans="1:2" x14ac:dyDescent="0.3">
      <c r="A1906" s="2">
        <v>2017</v>
      </c>
      <c r="B1906" t="s">
        <v>1190</v>
      </c>
    </row>
    <row r="1907" spans="1:2" x14ac:dyDescent="0.3">
      <c r="A1907" s="17">
        <v>2017</v>
      </c>
      <c r="B1907" s="18" t="s">
        <v>959</v>
      </c>
    </row>
    <row r="1908" spans="1:2" x14ac:dyDescent="0.3">
      <c r="A1908" s="2">
        <v>2017</v>
      </c>
      <c r="B1908" t="s">
        <v>1054</v>
      </c>
    </row>
    <row r="1909" spans="1:2" x14ac:dyDescent="0.3">
      <c r="A1909" s="17">
        <v>2017</v>
      </c>
      <c r="B1909" s="18" t="s">
        <v>1749</v>
      </c>
    </row>
    <row r="1910" spans="1:2" x14ac:dyDescent="0.3">
      <c r="A1910" s="17">
        <v>2017</v>
      </c>
      <c r="B1910" s="18" t="s">
        <v>229</v>
      </c>
    </row>
    <row r="1911" spans="1:2" x14ac:dyDescent="0.3">
      <c r="A1911" s="2">
        <v>2017</v>
      </c>
      <c r="B1911" t="s">
        <v>1594</v>
      </c>
    </row>
    <row r="1912" spans="1:2" x14ac:dyDescent="0.3">
      <c r="A1912" s="2">
        <v>2017</v>
      </c>
      <c r="B1912" t="s">
        <v>600</v>
      </c>
    </row>
    <row r="1913" spans="1:2" x14ac:dyDescent="0.3">
      <c r="A1913" s="17">
        <v>2017</v>
      </c>
      <c r="B1913" s="18" t="s">
        <v>949</v>
      </c>
    </row>
    <row r="1914" spans="1:2" x14ac:dyDescent="0.3">
      <c r="A1914" s="17">
        <v>2017</v>
      </c>
      <c r="B1914" s="18" t="s">
        <v>1960</v>
      </c>
    </row>
    <row r="1915" spans="1:2" x14ac:dyDescent="0.3">
      <c r="A1915" s="2">
        <v>2017</v>
      </c>
      <c r="B1915" t="s">
        <v>297</v>
      </c>
    </row>
    <row r="1916" spans="1:2" x14ac:dyDescent="0.3">
      <c r="A1916" s="2">
        <v>2017</v>
      </c>
      <c r="B1916" t="s">
        <v>245</v>
      </c>
    </row>
    <row r="1917" spans="1:2" x14ac:dyDescent="0.3">
      <c r="A1917" s="17">
        <v>2017</v>
      </c>
      <c r="B1917" s="18" t="s">
        <v>969</v>
      </c>
    </row>
    <row r="1918" spans="1:2" x14ac:dyDescent="0.3">
      <c r="A1918" s="2">
        <v>2017</v>
      </c>
      <c r="B1918" t="s">
        <v>1126</v>
      </c>
    </row>
    <row r="1919" spans="1:2" x14ac:dyDescent="0.3">
      <c r="A1919" s="2">
        <v>2017</v>
      </c>
      <c r="B1919" t="s">
        <v>2354</v>
      </c>
    </row>
    <row r="1920" spans="1:2" x14ac:dyDescent="0.3">
      <c r="A1920" s="2">
        <v>2017</v>
      </c>
      <c r="B1920" t="s">
        <v>1408</v>
      </c>
    </row>
    <row r="1921" spans="1:2" x14ac:dyDescent="0.3">
      <c r="A1921" s="2">
        <v>2017</v>
      </c>
      <c r="B1921" t="s">
        <v>809</v>
      </c>
    </row>
    <row r="1922" spans="1:2" x14ac:dyDescent="0.3">
      <c r="A1922" s="17">
        <v>2017</v>
      </c>
      <c r="B1922" s="18" t="s">
        <v>998</v>
      </c>
    </row>
    <row r="1923" spans="1:2" x14ac:dyDescent="0.3">
      <c r="A1923" s="17">
        <v>2017</v>
      </c>
      <c r="B1923" s="18" t="s">
        <v>1997</v>
      </c>
    </row>
    <row r="1924" spans="1:2" x14ac:dyDescent="0.3">
      <c r="A1924" s="17">
        <v>2017</v>
      </c>
      <c r="B1924" s="18" t="s">
        <v>2327</v>
      </c>
    </row>
    <row r="1925" spans="1:2" x14ac:dyDescent="0.3">
      <c r="A1925" s="17">
        <v>2017</v>
      </c>
      <c r="B1925" s="18" t="s">
        <v>2408</v>
      </c>
    </row>
    <row r="1926" spans="1:2" x14ac:dyDescent="0.3">
      <c r="A1926" s="2">
        <v>2017</v>
      </c>
      <c r="B1926" t="s">
        <v>1456</v>
      </c>
    </row>
    <row r="1927" spans="1:2" x14ac:dyDescent="0.3">
      <c r="A1927" s="2">
        <v>2017</v>
      </c>
      <c r="B1927" t="s">
        <v>945</v>
      </c>
    </row>
    <row r="1928" spans="1:2" x14ac:dyDescent="0.3">
      <c r="A1928" s="17">
        <v>2017</v>
      </c>
      <c r="B1928" s="18" t="s">
        <v>1002</v>
      </c>
    </row>
    <row r="1929" spans="1:2" x14ac:dyDescent="0.3">
      <c r="A1929" s="17">
        <v>2017</v>
      </c>
      <c r="B1929" s="18" t="s">
        <v>710</v>
      </c>
    </row>
    <row r="1930" spans="1:2" x14ac:dyDescent="0.3">
      <c r="A1930" s="2">
        <v>2017</v>
      </c>
      <c r="B1930" t="s">
        <v>1265</v>
      </c>
    </row>
    <row r="1931" spans="1:2" x14ac:dyDescent="0.3">
      <c r="A1931" s="17">
        <v>2017</v>
      </c>
      <c r="B1931" s="18" t="s">
        <v>231</v>
      </c>
    </row>
    <row r="1932" spans="1:2" x14ac:dyDescent="0.3">
      <c r="A1932" s="2">
        <v>2017</v>
      </c>
      <c r="B1932" t="s">
        <v>847</v>
      </c>
    </row>
    <row r="1933" spans="1:2" x14ac:dyDescent="0.3">
      <c r="A1933" s="2">
        <v>2017</v>
      </c>
      <c r="B1933" t="s">
        <v>2194</v>
      </c>
    </row>
    <row r="1934" spans="1:2" x14ac:dyDescent="0.3">
      <c r="A1934" s="2">
        <v>2017</v>
      </c>
      <c r="B1934" t="s">
        <v>2384</v>
      </c>
    </row>
    <row r="1935" spans="1:2" x14ac:dyDescent="0.3">
      <c r="A1935" s="2">
        <v>2017</v>
      </c>
      <c r="B1935" t="s">
        <v>565</v>
      </c>
    </row>
    <row r="1936" spans="1:2" x14ac:dyDescent="0.3">
      <c r="A1936" s="2">
        <v>2017</v>
      </c>
      <c r="B1936" t="s">
        <v>1355</v>
      </c>
    </row>
    <row r="1937" spans="1:2" x14ac:dyDescent="0.3">
      <c r="A1937" s="17">
        <v>2017</v>
      </c>
      <c r="B1937" s="18" t="s">
        <v>2323</v>
      </c>
    </row>
    <row r="1938" spans="1:2" x14ac:dyDescent="0.3">
      <c r="A1938" s="2">
        <v>2017</v>
      </c>
      <c r="B1938" t="s">
        <v>499</v>
      </c>
    </row>
    <row r="1939" spans="1:2" x14ac:dyDescent="0.3">
      <c r="A1939" s="2">
        <v>2017</v>
      </c>
      <c r="B1939" t="s">
        <v>791</v>
      </c>
    </row>
    <row r="1940" spans="1:2" x14ac:dyDescent="0.3">
      <c r="A1940" s="17">
        <v>2017</v>
      </c>
      <c r="B1940" s="18" t="s">
        <v>938</v>
      </c>
    </row>
    <row r="1941" spans="1:2" x14ac:dyDescent="0.3">
      <c r="A1941" s="17">
        <v>2017</v>
      </c>
      <c r="B1941" s="18" t="s">
        <v>145</v>
      </c>
    </row>
    <row r="1942" spans="1:2" x14ac:dyDescent="0.3">
      <c r="A1942" s="17">
        <v>2017</v>
      </c>
      <c r="B1942" s="18" t="s">
        <v>1563</v>
      </c>
    </row>
    <row r="1943" spans="1:2" x14ac:dyDescent="0.3">
      <c r="A1943" s="2">
        <v>2017</v>
      </c>
      <c r="B1943" t="s">
        <v>1846</v>
      </c>
    </row>
    <row r="1944" spans="1:2" x14ac:dyDescent="0.3">
      <c r="A1944" s="2">
        <v>2017</v>
      </c>
      <c r="B1944" t="s">
        <v>9</v>
      </c>
    </row>
    <row r="1945" spans="1:2" x14ac:dyDescent="0.3">
      <c r="A1945" s="2">
        <v>2017</v>
      </c>
      <c r="B1945" t="s">
        <v>1642</v>
      </c>
    </row>
    <row r="1946" spans="1:2" x14ac:dyDescent="0.3">
      <c r="A1946" s="17">
        <v>2017</v>
      </c>
      <c r="B1946" s="18" t="s">
        <v>1412</v>
      </c>
    </row>
    <row r="1947" spans="1:2" x14ac:dyDescent="0.3">
      <c r="A1947" s="17">
        <v>2017</v>
      </c>
      <c r="B1947" s="18" t="s">
        <v>1943</v>
      </c>
    </row>
    <row r="1948" spans="1:2" x14ac:dyDescent="0.3">
      <c r="A1948" s="17">
        <v>2017</v>
      </c>
      <c r="B1948" s="18" t="s">
        <v>2804</v>
      </c>
    </row>
    <row r="1949" spans="1:2" x14ac:dyDescent="0.3">
      <c r="A1949" s="17">
        <v>2017</v>
      </c>
      <c r="B1949" s="18" t="s">
        <v>539</v>
      </c>
    </row>
    <row r="1950" spans="1:2" x14ac:dyDescent="0.3">
      <c r="A1950" s="2">
        <v>2017</v>
      </c>
      <c r="B1950" t="s">
        <v>1825</v>
      </c>
    </row>
    <row r="1951" spans="1:2" x14ac:dyDescent="0.3">
      <c r="A1951" s="17">
        <v>2017</v>
      </c>
      <c r="B1951" s="18" t="s">
        <v>2185</v>
      </c>
    </row>
    <row r="1952" spans="1:2" x14ac:dyDescent="0.3">
      <c r="A1952" s="17">
        <v>2017</v>
      </c>
      <c r="B1952" s="18" t="s">
        <v>2554</v>
      </c>
    </row>
    <row r="1953" spans="1:2" x14ac:dyDescent="0.3">
      <c r="A1953" s="17">
        <v>2017</v>
      </c>
      <c r="B1953" s="18" t="s">
        <v>1921</v>
      </c>
    </row>
    <row r="1954" spans="1:2" x14ac:dyDescent="0.3">
      <c r="A1954" s="2">
        <v>2017</v>
      </c>
      <c r="B1954" t="s">
        <v>1595</v>
      </c>
    </row>
    <row r="1955" spans="1:2" x14ac:dyDescent="0.3">
      <c r="A1955" s="2">
        <v>2017</v>
      </c>
      <c r="B1955" t="s">
        <v>2237</v>
      </c>
    </row>
    <row r="1956" spans="1:2" x14ac:dyDescent="0.3">
      <c r="A1956" s="2">
        <v>2017</v>
      </c>
      <c r="B1956" t="s">
        <v>1776</v>
      </c>
    </row>
    <row r="1957" spans="1:2" x14ac:dyDescent="0.3">
      <c r="A1957" s="2">
        <v>2017</v>
      </c>
      <c r="B1957" t="s">
        <v>2623</v>
      </c>
    </row>
    <row r="1958" spans="1:2" x14ac:dyDescent="0.3">
      <c r="A1958" s="17">
        <v>2017</v>
      </c>
      <c r="B1958" s="18" t="s">
        <v>1207</v>
      </c>
    </row>
    <row r="1959" spans="1:2" x14ac:dyDescent="0.3">
      <c r="A1959" s="2">
        <v>2017</v>
      </c>
      <c r="B1959" t="s">
        <v>1958</v>
      </c>
    </row>
    <row r="1960" spans="1:2" x14ac:dyDescent="0.3">
      <c r="A1960" s="2">
        <v>2017</v>
      </c>
      <c r="B1960" t="s">
        <v>1669</v>
      </c>
    </row>
    <row r="1961" spans="1:2" x14ac:dyDescent="0.3">
      <c r="A1961" s="17">
        <v>2017</v>
      </c>
      <c r="B1961" s="18" t="s">
        <v>1619</v>
      </c>
    </row>
    <row r="1962" spans="1:2" x14ac:dyDescent="0.3">
      <c r="A1962" s="2">
        <v>2017</v>
      </c>
      <c r="B1962" t="s">
        <v>2177</v>
      </c>
    </row>
    <row r="1963" spans="1:2" x14ac:dyDescent="0.3">
      <c r="A1963" s="17">
        <v>2017</v>
      </c>
      <c r="B1963" s="18" t="s">
        <v>585</v>
      </c>
    </row>
    <row r="1964" spans="1:2" x14ac:dyDescent="0.3">
      <c r="A1964" s="17">
        <v>2017</v>
      </c>
      <c r="B1964" s="18" t="s">
        <v>972</v>
      </c>
    </row>
    <row r="1965" spans="1:2" x14ac:dyDescent="0.3">
      <c r="A1965" s="17">
        <v>2017</v>
      </c>
      <c r="B1965" s="18" t="s">
        <v>461</v>
      </c>
    </row>
    <row r="1966" spans="1:2" x14ac:dyDescent="0.3">
      <c r="A1966" s="2">
        <v>2017</v>
      </c>
      <c r="B1966" t="s">
        <v>1775</v>
      </c>
    </row>
    <row r="1967" spans="1:2" x14ac:dyDescent="0.3">
      <c r="A1967" s="2">
        <v>2017</v>
      </c>
      <c r="B1967" t="s">
        <v>1424</v>
      </c>
    </row>
    <row r="1968" spans="1:2" x14ac:dyDescent="0.3">
      <c r="A1968" s="17">
        <v>2017</v>
      </c>
      <c r="B1968" s="18" t="s">
        <v>1633</v>
      </c>
    </row>
    <row r="1969" spans="1:2" x14ac:dyDescent="0.3">
      <c r="A1969" s="2">
        <v>2017</v>
      </c>
      <c r="B1969" t="s">
        <v>518</v>
      </c>
    </row>
    <row r="1970" spans="1:2" x14ac:dyDescent="0.3">
      <c r="A1970" s="17">
        <v>2017</v>
      </c>
      <c r="B1970" s="18" t="s">
        <v>2478</v>
      </c>
    </row>
    <row r="1971" spans="1:2" x14ac:dyDescent="0.3">
      <c r="A1971" s="17">
        <v>2017</v>
      </c>
      <c r="B1971" s="18" t="s">
        <v>2532</v>
      </c>
    </row>
    <row r="1972" spans="1:2" x14ac:dyDescent="0.3">
      <c r="A1972" s="2">
        <v>2017</v>
      </c>
      <c r="B1972" t="s">
        <v>2409</v>
      </c>
    </row>
    <row r="1973" spans="1:2" x14ac:dyDescent="0.3">
      <c r="A1973" s="17">
        <v>2017</v>
      </c>
      <c r="B1973" s="18" t="s">
        <v>492</v>
      </c>
    </row>
    <row r="1974" spans="1:2" x14ac:dyDescent="0.3">
      <c r="A1974" s="2">
        <v>2017</v>
      </c>
      <c r="B1974" t="s">
        <v>1309</v>
      </c>
    </row>
    <row r="1975" spans="1:2" x14ac:dyDescent="0.3">
      <c r="A1975" s="17">
        <v>2017</v>
      </c>
      <c r="B1975" s="18" t="s">
        <v>501</v>
      </c>
    </row>
    <row r="1976" spans="1:2" x14ac:dyDescent="0.3">
      <c r="A1976" s="2">
        <v>2017</v>
      </c>
      <c r="B1976" t="s">
        <v>1128</v>
      </c>
    </row>
    <row r="1977" spans="1:2" x14ac:dyDescent="0.3">
      <c r="A1977" s="17">
        <v>2017</v>
      </c>
      <c r="B1977" s="18" t="s">
        <v>1730</v>
      </c>
    </row>
    <row r="1978" spans="1:2" x14ac:dyDescent="0.3">
      <c r="A1978" s="2">
        <v>2017</v>
      </c>
      <c r="B1978" t="s">
        <v>260</v>
      </c>
    </row>
    <row r="1979" spans="1:2" x14ac:dyDescent="0.3">
      <c r="A1979" s="17">
        <v>2017</v>
      </c>
      <c r="B1979" s="18" t="s">
        <v>2258</v>
      </c>
    </row>
    <row r="1980" spans="1:2" x14ac:dyDescent="0.3">
      <c r="A1980" s="2">
        <v>2017</v>
      </c>
      <c r="B1980" t="s">
        <v>2263</v>
      </c>
    </row>
    <row r="1981" spans="1:2" x14ac:dyDescent="0.3">
      <c r="A1981" s="2">
        <v>2017</v>
      </c>
      <c r="B1981" t="s">
        <v>1072</v>
      </c>
    </row>
    <row r="1982" spans="1:2" x14ac:dyDescent="0.3">
      <c r="A1982" s="17">
        <v>2017</v>
      </c>
      <c r="B1982" s="18" t="s">
        <v>2774</v>
      </c>
    </row>
    <row r="1983" spans="1:2" x14ac:dyDescent="0.3">
      <c r="A1983" s="17">
        <v>2017</v>
      </c>
      <c r="B1983" s="18" t="s">
        <v>2158</v>
      </c>
    </row>
    <row r="1984" spans="1:2" x14ac:dyDescent="0.3">
      <c r="A1984" s="2">
        <v>2017</v>
      </c>
      <c r="B1984" t="s">
        <v>279</v>
      </c>
    </row>
    <row r="1985" spans="1:2" x14ac:dyDescent="0.3">
      <c r="A1985" s="17">
        <v>2017</v>
      </c>
      <c r="B1985" s="18" t="s">
        <v>1410</v>
      </c>
    </row>
    <row r="1986" spans="1:2" x14ac:dyDescent="0.3">
      <c r="A1986" s="2">
        <v>2017</v>
      </c>
      <c r="B1986" t="s">
        <v>1499</v>
      </c>
    </row>
    <row r="1987" spans="1:2" x14ac:dyDescent="0.3">
      <c r="A1987" s="2">
        <v>2017</v>
      </c>
      <c r="B1987" t="s">
        <v>1724</v>
      </c>
    </row>
    <row r="1988" spans="1:2" x14ac:dyDescent="0.3">
      <c r="A1988" s="17">
        <v>2017</v>
      </c>
      <c r="B1988" s="18" t="s">
        <v>2170</v>
      </c>
    </row>
    <row r="1989" spans="1:2" x14ac:dyDescent="0.3">
      <c r="A1989" s="2">
        <v>2017</v>
      </c>
      <c r="B1989" t="s">
        <v>69</v>
      </c>
    </row>
    <row r="1990" spans="1:2" x14ac:dyDescent="0.3">
      <c r="A1990" s="2">
        <v>2017</v>
      </c>
      <c r="B1990" t="s">
        <v>222</v>
      </c>
    </row>
    <row r="1991" spans="1:2" x14ac:dyDescent="0.3">
      <c r="A1991" s="2">
        <v>2017</v>
      </c>
      <c r="B1991" t="s">
        <v>1432</v>
      </c>
    </row>
    <row r="1992" spans="1:2" x14ac:dyDescent="0.3">
      <c r="A1992" s="17">
        <v>2017</v>
      </c>
      <c r="B1992" s="18" t="s">
        <v>1397</v>
      </c>
    </row>
    <row r="1993" spans="1:2" x14ac:dyDescent="0.3">
      <c r="A1993" s="2">
        <v>2017</v>
      </c>
      <c r="B1993" t="s">
        <v>212</v>
      </c>
    </row>
    <row r="1994" spans="1:2" x14ac:dyDescent="0.3">
      <c r="A1994" s="2">
        <v>2017</v>
      </c>
      <c r="B1994" t="s">
        <v>1008</v>
      </c>
    </row>
    <row r="1995" spans="1:2" x14ac:dyDescent="0.3">
      <c r="A1995" s="2">
        <v>2017</v>
      </c>
      <c r="B1995" t="s">
        <v>602</v>
      </c>
    </row>
    <row r="1996" spans="1:2" x14ac:dyDescent="0.3">
      <c r="A1996" s="2">
        <v>2017</v>
      </c>
      <c r="B1996" t="s">
        <v>686</v>
      </c>
    </row>
    <row r="1997" spans="1:2" x14ac:dyDescent="0.3">
      <c r="A1997" s="17">
        <v>2017</v>
      </c>
      <c r="B1997" s="18" t="s">
        <v>2668</v>
      </c>
    </row>
    <row r="1998" spans="1:2" x14ac:dyDescent="0.3">
      <c r="A1998" s="2">
        <v>2017</v>
      </c>
      <c r="B1998" t="s">
        <v>542</v>
      </c>
    </row>
    <row r="1999" spans="1:2" x14ac:dyDescent="0.3">
      <c r="A1999" s="2">
        <v>2017</v>
      </c>
      <c r="B1999" t="s">
        <v>2535</v>
      </c>
    </row>
    <row r="2000" spans="1:2" x14ac:dyDescent="0.3">
      <c r="A2000" s="17">
        <v>2017</v>
      </c>
      <c r="B2000" s="18" t="s">
        <v>1518</v>
      </c>
    </row>
    <row r="2001" spans="1:2" x14ac:dyDescent="0.3">
      <c r="A2001" s="2">
        <v>2017</v>
      </c>
      <c r="B2001" t="s">
        <v>1856</v>
      </c>
    </row>
    <row r="2002" spans="1:2" x14ac:dyDescent="0.3">
      <c r="A2002" s="17">
        <v>2017</v>
      </c>
      <c r="B2002" s="18" t="s">
        <v>459</v>
      </c>
    </row>
    <row r="2003" spans="1:2" x14ac:dyDescent="0.3">
      <c r="A2003" s="2">
        <v>2017</v>
      </c>
      <c r="B2003" t="s">
        <v>2341</v>
      </c>
    </row>
    <row r="2004" spans="1:2" x14ac:dyDescent="0.3">
      <c r="A2004" s="17">
        <v>2017</v>
      </c>
      <c r="B2004" s="18" t="s">
        <v>2584</v>
      </c>
    </row>
    <row r="2005" spans="1:2" x14ac:dyDescent="0.3">
      <c r="A2005" s="2">
        <v>2017</v>
      </c>
      <c r="B2005" t="s">
        <v>947</v>
      </c>
    </row>
    <row r="2006" spans="1:2" x14ac:dyDescent="0.3">
      <c r="A2006" s="2">
        <v>2017</v>
      </c>
      <c r="B2006" t="s">
        <v>1741</v>
      </c>
    </row>
    <row r="2007" spans="1:2" x14ac:dyDescent="0.3">
      <c r="A2007" s="17">
        <v>2017</v>
      </c>
      <c r="B2007" s="18" t="s">
        <v>1336</v>
      </c>
    </row>
    <row r="2008" spans="1:2" x14ac:dyDescent="0.3">
      <c r="A2008" s="2">
        <v>2017</v>
      </c>
      <c r="B2008" t="s">
        <v>402</v>
      </c>
    </row>
    <row r="2009" spans="1:2" x14ac:dyDescent="0.3">
      <c r="A2009" s="17">
        <v>2017</v>
      </c>
      <c r="B2009" s="18" t="s">
        <v>1686</v>
      </c>
    </row>
    <row r="2010" spans="1:2" x14ac:dyDescent="0.3">
      <c r="A2010" s="17">
        <v>2017</v>
      </c>
      <c r="B2010" s="18" t="s">
        <v>289</v>
      </c>
    </row>
    <row r="2011" spans="1:2" x14ac:dyDescent="0.3">
      <c r="A2011" s="17">
        <v>2017</v>
      </c>
      <c r="B2011" s="18" t="s">
        <v>370</v>
      </c>
    </row>
    <row r="2012" spans="1:2" x14ac:dyDescent="0.3">
      <c r="A2012" s="17">
        <v>2017</v>
      </c>
      <c r="B2012" s="18" t="s">
        <v>2416</v>
      </c>
    </row>
    <row r="2013" spans="1:2" x14ac:dyDescent="0.3">
      <c r="A2013" s="2">
        <v>2017</v>
      </c>
      <c r="B2013" t="s">
        <v>2808</v>
      </c>
    </row>
    <row r="2014" spans="1:2" x14ac:dyDescent="0.3">
      <c r="A2014" s="17">
        <v>2017</v>
      </c>
      <c r="B2014" s="18" t="s">
        <v>2508</v>
      </c>
    </row>
    <row r="2015" spans="1:2" x14ac:dyDescent="0.3">
      <c r="A2015" s="17">
        <v>2017</v>
      </c>
      <c r="B2015" s="18" t="s">
        <v>834</v>
      </c>
    </row>
    <row r="2016" spans="1:2" x14ac:dyDescent="0.3">
      <c r="A2016" s="2">
        <v>2017</v>
      </c>
      <c r="B2016" t="s">
        <v>678</v>
      </c>
    </row>
    <row r="2017" spans="1:2" x14ac:dyDescent="0.3">
      <c r="A2017" s="17">
        <v>2017</v>
      </c>
      <c r="B2017" s="18" t="s">
        <v>2161</v>
      </c>
    </row>
    <row r="2018" spans="1:2" x14ac:dyDescent="0.3">
      <c r="A2018" s="2">
        <v>2017</v>
      </c>
      <c r="B2018" t="s">
        <v>2127</v>
      </c>
    </row>
    <row r="2019" spans="1:2" x14ac:dyDescent="0.3">
      <c r="A2019" s="2">
        <v>2017</v>
      </c>
      <c r="B2019" t="s">
        <v>180</v>
      </c>
    </row>
    <row r="2020" spans="1:2" x14ac:dyDescent="0.3">
      <c r="A2020" s="17">
        <v>2017</v>
      </c>
      <c r="B2020" s="18" t="s">
        <v>1722</v>
      </c>
    </row>
    <row r="2021" spans="1:2" x14ac:dyDescent="0.3">
      <c r="A2021" s="17">
        <v>2017</v>
      </c>
      <c r="B2021" s="18" t="s">
        <v>2812</v>
      </c>
    </row>
    <row r="2022" spans="1:2" x14ac:dyDescent="0.3">
      <c r="A2022" s="2">
        <v>2017</v>
      </c>
      <c r="B2022" t="s">
        <v>2171</v>
      </c>
    </row>
    <row r="2023" spans="1:2" x14ac:dyDescent="0.3">
      <c r="A2023" s="17">
        <v>2017</v>
      </c>
      <c r="B2023" s="18" t="s">
        <v>32</v>
      </c>
    </row>
    <row r="2024" spans="1:2" x14ac:dyDescent="0.3">
      <c r="A2024" s="2">
        <v>2017</v>
      </c>
      <c r="B2024" t="s">
        <v>123</v>
      </c>
    </row>
    <row r="2025" spans="1:2" x14ac:dyDescent="0.3">
      <c r="A2025" s="2">
        <v>2017</v>
      </c>
      <c r="B2025" t="s">
        <v>1684</v>
      </c>
    </row>
    <row r="2026" spans="1:2" x14ac:dyDescent="0.3">
      <c r="A2026" s="17">
        <v>2017</v>
      </c>
      <c r="B2026" s="18" t="s">
        <v>599</v>
      </c>
    </row>
    <row r="2027" spans="1:2" x14ac:dyDescent="0.3">
      <c r="A2027" s="2">
        <v>2017</v>
      </c>
      <c r="B2027" t="s">
        <v>2051</v>
      </c>
    </row>
    <row r="2028" spans="1:2" x14ac:dyDescent="0.3">
      <c r="A2028" s="17">
        <v>2017</v>
      </c>
      <c r="B2028" s="18" t="s">
        <v>1465</v>
      </c>
    </row>
    <row r="2029" spans="1:2" x14ac:dyDescent="0.3">
      <c r="A2029" s="2">
        <v>2017</v>
      </c>
      <c r="B2029" t="s">
        <v>1552</v>
      </c>
    </row>
    <row r="2030" spans="1:2" x14ac:dyDescent="0.3">
      <c r="A2030" s="2">
        <v>2017</v>
      </c>
      <c r="B2030" t="s">
        <v>2402</v>
      </c>
    </row>
    <row r="2031" spans="1:2" x14ac:dyDescent="0.3">
      <c r="A2031" s="17">
        <v>2017</v>
      </c>
      <c r="B2031" s="18" t="s">
        <v>1508</v>
      </c>
    </row>
    <row r="2032" spans="1:2" x14ac:dyDescent="0.3">
      <c r="A2032" s="2">
        <v>2017</v>
      </c>
      <c r="B2032" t="s">
        <v>484</v>
      </c>
    </row>
    <row r="2033" spans="1:2" x14ac:dyDescent="0.3">
      <c r="A2033" s="17">
        <v>2017</v>
      </c>
      <c r="B2033" s="18" t="s">
        <v>1380</v>
      </c>
    </row>
    <row r="2034" spans="1:2" x14ac:dyDescent="0.3">
      <c r="A2034" s="2">
        <v>2017</v>
      </c>
      <c r="B2034" t="s">
        <v>1399</v>
      </c>
    </row>
    <row r="2035" spans="1:2" x14ac:dyDescent="0.3">
      <c r="A2035" s="2">
        <v>2017</v>
      </c>
      <c r="B2035" t="s">
        <v>1289</v>
      </c>
    </row>
    <row r="2036" spans="1:2" x14ac:dyDescent="0.3">
      <c r="A2036" s="2">
        <v>2017</v>
      </c>
      <c r="B2036" t="s">
        <v>1034</v>
      </c>
    </row>
    <row r="2037" spans="1:2" x14ac:dyDescent="0.3">
      <c r="A2037" s="17">
        <v>2017</v>
      </c>
      <c r="B2037" s="18" t="s">
        <v>206</v>
      </c>
    </row>
    <row r="2038" spans="1:2" x14ac:dyDescent="0.3">
      <c r="A2038" s="17">
        <v>2017</v>
      </c>
      <c r="B2038" s="18" t="s">
        <v>592</v>
      </c>
    </row>
    <row r="2039" spans="1:2" x14ac:dyDescent="0.3">
      <c r="A2039" s="17">
        <v>2017</v>
      </c>
      <c r="B2039" s="18" t="s">
        <v>1729</v>
      </c>
    </row>
    <row r="2040" spans="1:2" x14ac:dyDescent="0.3">
      <c r="A2040" s="17">
        <v>2017</v>
      </c>
      <c r="B2040" s="18" t="s">
        <v>1752</v>
      </c>
    </row>
    <row r="2041" spans="1:2" x14ac:dyDescent="0.3">
      <c r="A2041" s="2">
        <v>2017</v>
      </c>
      <c r="B2041" t="s">
        <v>1945</v>
      </c>
    </row>
    <row r="2042" spans="1:2" x14ac:dyDescent="0.3">
      <c r="A2042" s="17">
        <v>2017</v>
      </c>
      <c r="B2042" s="18" t="s">
        <v>606</v>
      </c>
    </row>
    <row r="2043" spans="1:2" x14ac:dyDescent="0.3">
      <c r="A2043" s="17">
        <v>2017</v>
      </c>
      <c r="B2043" s="18" t="s">
        <v>1574</v>
      </c>
    </row>
    <row r="2044" spans="1:2" x14ac:dyDescent="0.3">
      <c r="A2044" s="2">
        <v>2017</v>
      </c>
      <c r="B2044" t="s">
        <v>1314</v>
      </c>
    </row>
    <row r="2045" spans="1:2" x14ac:dyDescent="0.3">
      <c r="A2045" s="17">
        <v>2017</v>
      </c>
      <c r="B2045" s="18" t="s">
        <v>2702</v>
      </c>
    </row>
    <row r="2046" spans="1:2" x14ac:dyDescent="0.3">
      <c r="A2046" s="2">
        <v>2017</v>
      </c>
      <c r="B2046" t="s">
        <v>1140</v>
      </c>
    </row>
    <row r="2047" spans="1:2" x14ac:dyDescent="0.3">
      <c r="A2047" s="17">
        <v>2017</v>
      </c>
      <c r="B2047" s="18" t="s">
        <v>1422</v>
      </c>
    </row>
    <row r="2048" spans="1:2" x14ac:dyDescent="0.3">
      <c r="A2048" s="2">
        <v>2017</v>
      </c>
      <c r="B2048" t="s">
        <v>1602</v>
      </c>
    </row>
    <row r="2049" spans="1:2" x14ac:dyDescent="0.3">
      <c r="A2049" s="2">
        <v>2017</v>
      </c>
      <c r="B2049" t="s">
        <v>988</v>
      </c>
    </row>
    <row r="2050" spans="1:2" x14ac:dyDescent="0.3">
      <c r="A2050" s="2">
        <v>2017</v>
      </c>
      <c r="B2050" t="s">
        <v>2352</v>
      </c>
    </row>
    <row r="2051" spans="1:2" x14ac:dyDescent="0.3">
      <c r="A2051" s="17">
        <v>2017</v>
      </c>
      <c r="B2051" s="18" t="s">
        <v>1038</v>
      </c>
    </row>
    <row r="2052" spans="1:2" x14ac:dyDescent="0.3">
      <c r="A2052" s="2">
        <v>2017</v>
      </c>
      <c r="B2052" t="s">
        <v>1565</v>
      </c>
    </row>
    <row r="2053" spans="1:2" x14ac:dyDescent="0.3">
      <c r="A2053" s="2">
        <v>2017</v>
      </c>
      <c r="B2053" t="s">
        <v>1468</v>
      </c>
    </row>
    <row r="2054" spans="1:2" x14ac:dyDescent="0.3">
      <c r="A2054" s="2">
        <v>2017</v>
      </c>
      <c r="B2054" t="s">
        <v>2817</v>
      </c>
    </row>
    <row r="2055" spans="1:2" x14ac:dyDescent="0.3">
      <c r="A2055" s="2">
        <v>2017</v>
      </c>
      <c r="B2055" t="s">
        <v>1716</v>
      </c>
    </row>
    <row r="2056" spans="1:2" x14ac:dyDescent="0.3">
      <c r="A2056" s="2">
        <v>2017</v>
      </c>
      <c r="B2056" t="s">
        <v>690</v>
      </c>
    </row>
    <row r="2057" spans="1:2" x14ac:dyDescent="0.3">
      <c r="A2057" s="2">
        <v>2017</v>
      </c>
      <c r="B2057" t="s">
        <v>1318</v>
      </c>
    </row>
    <row r="2058" spans="1:2" x14ac:dyDescent="0.3">
      <c r="A2058" s="2">
        <v>2017</v>
      </c>
      <c r="B2058" t="s">
        <v>349</v>
      </c>
    </row>
    <row r="2059" spans="1:2" x14ac:dyDescent="0.3">
      <c r="A2059" s="17">
        <v>2017</v>
      </c>
      <c r="B2059" s="18" t="s">
        <v>990</v>
      </c>
    </row>
    <row r="2060" spans="1:2" x14ac:dyDescent="0.3">
      <c r="A2060" s="17">
        <v>2017</v>
      </c>
      <c r="B2060" s="18" t="s">
        <v>2361</v>
      </c>
    </row>
    <row r="2061" spans="1:2" x14ac:dyDescent="0.3">
      <c r="A2061" s="17">
        <v>2017</v>
      </c>
      <c r="B2061" s="18" t="s">
        <v>2164</v>
      </c>
    </row>
    <row r="2062" spans="1:2" x14ac:dyDescent="0.3">
      <c r="A2062" s="17">
        <v>2017</v>
      </c>
      <c r="B2062" s="18" t="s">
        <v>906</v>
      </c>
    </row>
    <row r="2063" spans="1:2" x14ac:dyDescent="0.3">
      <c r="A2063" s="17">
        <v>2017</v>
      </c>
      <c r="B2063" s="18" t="s">
        <v>1951</v>
      </c>
    </row>
    <row r="2064" spans="1:2" x14ac:dyDescent="0.3">
      <c r="A2064" s="2">
        <v>2017</v>
      </c>
      <c r="B2064" t="s">
        <v>2282</v>
      </c>
    </row>
    <row r="2065" spans="1:2" x14ac:dyDescent="0.3">
      <c r="A2065" s="17">
        <v>2017</v>
      </c>
      <c r="B2065" s="18" t="s">
        <v>1151</v>
      </c>
    </row>
    <row r="2066" spans="1:2" x14ac:dyDescent="0.3">
      <c r="A2066" s="2">
        <v>2017</v>
      </c>
      <c r="B2066" t="s">
        <v>1017</v>
      </c>
    </row>
    <row r="2067" spans="1:2" x14ac:dyDescent="0.3">
      <c r="A2067" s="17">
        <v>2017</v>
      </c>
      <c r="B2067" s="18" t="s">
        <v>624</v>
      </c>
    </row>
    <row r="2068" spans="1:2" x14ac:dyDescent="0.3">
      <c r="A2068" s="17">
        <v>2017</v>
      </c>
      <c r="B2068" s="18" t="s">
        <v>1682</v>
      </c>
    </row>
    <row r="2069" spans="1:2" x14ac:dyDescent="0.3">
      <c r="A2069" s="2">
        <v>2017</v>
      </c>
      <c r="B2069" t="s">
        <v>896</v>
      </c>
    </row>
    <row r="2070" spans="1:2" x14ac:dyDescent="0.3">
      <c r="A2070" s="17">
        <v>2017</v>
      </c>
      <c r="B2070" s="18" t="s">
        <v>133</v>
      </c>
    </row>
    <row r="2071" spans="1:2" x14ac:dyDescent="0.3">
      <c r="A2071" s="17">
        <v>2017</v>
      </c>
      <c r="B2071" s="18" t="s">
        <v>1588</v>
      </c>
    </row>
    <row r="2072" spans="1:2" x14ac:dyDescent="0.3">
      <c r="A2072" s="2">
        <v>2017</v>
      </c>
      <c r="B2072" t="s">
        <v>1660</v>
      </c>
    </row>
    <row r="2073" spans="1:2" x14ac:dyDescent="0.3">
      <c r="A2073" s="17">
        <v>2017</v>
      </c>
      <c r="B2073" s="18" t="s">
        <v>880</v>
      </c>
    </row>
    <row r="2074" spans="1:2" x14ac:dyDescent="0.3">
      <c r="A2074" s="17">
        <v>2017</v>
      </c>
      <c r="B2074" s="18" t="s">
        <v>2010</v>
      </c>
    </row>
    <row r="2075" spans="1:2" x14ac:dyDescent="0.3">
      <c r="A2075" s="2">
        <v>2017</v>
      </c>
      <c r="B2075" t="s">
        <v>2021</v>
      </c>
    </row>
    <row r="2076" spans="1:2" x14ac:dyDescent="0.3">
      <c r="A2076" s="17">
        <v>2017</v>
      </c>
      <c r="B2076" s="18" t="s">
        <v>836</v>
      </c>
    </row>
    <row r="2077" spans="1:2" x14ac:dyDescent="0.3">
      <c r="A2077" s="2">
        <v>2017</v>
      </c>
      <c r="B2077" t="s">
        <v>383</v>
      </c>
    </row>
    <row r="2078" spans="1:2" x14ac:dyDescent="0.3">
      <c r="A2078" s="17">
        <v>2017</v>
      </c>
      <c r="B2078" s="18" t="s">
        <v>842</v>
      </c>
    </row>
    <row r="2079" spans="1:2" x14ac:dyDescent="0.3">
      <c r="A2079" s="17">
        <v>2017</v>
      </c>
      <c r="B2079" s="18" t="s">
        <v>2325</v>
      </c>
    </row>
    <row r="2080" spans="1:2" x14ac:dyDescent="0.3">
      <c r="A2080" s="17">
        <v>2017</v>
      </c>
      <c r="B2080" s="18" t="s">
        <v>1978</v>
      </c>
    </row>
    <row r="2081" spans="1:2" x14ac:dyDescent="0.3">
      <c r="A2081" s="2">
        <v>2017</v>
      </c>
      <c r="B2081" t="s">
        <v>2249</v>
      </c>
    </row>
    <row r="2082" spans="1:2" x14ac:dyDescent="0.3">
      <c r="A2082" s="17">
        <v>2017</v>
      </c>
      <c r="B2082" s="18" t="s">
        <v>1227</v>
      </c>
    </row>
    <row r="2083" spans="1:2" x14ac:dyDescent="0.3">
      <c r="A2083" s="2">
        <v>2017</v>
      </c>
      <c r="B2083" t="s">
        <v>728</v>
      </c>
    </row>
    <row r="2084" spans="1:2" x14ac:dyDescent="0.3">
      <c r="A2084" s="2">
        <v>2017</v>
      </c>
      <c r="B2084" t="s">
        <v>2273</v>
      </c>
    </row>
    <row r="2085" spans="1:2" x14ac:dyDescent="0.3">
      <c r="A2085" s="17">
        <v>2017</v>
      </c>
      <c r="B2085" s="18" t="s">
        <v>1790</v>
      </c>
    </row>
    <row r="2086" spans="1:2" x14ac:dyDescent="0.3">
      <c r="A2086" s="2">
        <v>2017</v>
      </c>
      <c r="B2086" t="s">
        <v>2329</v>
      </c>
    </row>
    <row r="2087" spans="1:2" x14ac:dyDescent="0.3">
      <c r="A2087" s="17">
        <v>2017</v>
      </c>
      <c r="B2087" s="18" t="s">
        <v>2211</v>
      </c>
    </row>
    <row r="2088" spans="1:2" x14ac:dyDescent="0.3">
      <c r="A2088" s="2">
        <v>2017</v>
      </c>
      <c r="B2088" t="s">
        <v>2784</v>
      </c>
    </row>
    <row r="2089" spans="1:2" x14ac:dyDescent="0.3">
      <c r="A2089" s="2">
        <v>2017</v>
      </c>
      <c r="B2089" t="s">
        <v>1855</v>
      </c>
    </row>
    <row r="2090" spans="1:2" x14ac:dyDescent="0.3">
      <c r="A2090" s="17">
        <v>2017</v>
      </c>
      <c r="B2090" s="18" t="s">
        <v>698</v>
      </c>
    </row>
    <row r="2091" spans="1:2" x14ac:dyDescent="0.3">
      <c r="A2091" s="2">
        <v>2017</v>
      </c>
      <c r="B2091" t="s">
        <v>1567</v>
      </c>
    </row>
    <row r="2092" spans="1:2" x14ac:dyDescent="0.3">
      <c r="A2092" s="17">
        <v>2017</v>
      </c>
      <c r="B2092" s="18" t="s">
        <v>2251</v>
      </c>
    </row>
    <row r="2093" spans="1:2" x14ac:dyDescent="0.3">
      <c r="A2093" s="17">
        <v>2017</v>
      </c>
      <c r="B2093" s="18" t="s">
        <v>396</v>
      </c>
    </row>
    <row r="2094" spans="1:2" x14ac:dyDescent="0.3">
      <c r="A2094" s="2">
        <v>2017</v>
      </c>
      <c r="B2094" t="s">
        <v>323</v>
      </c>
    </row>
    <row r="2095" spans="1:2" x14ac:dyDescent="0.3">
      <c r="A2095" s="2">
        <v>2017</v>
      </c>
      <c r="B2095" t="s">
        <v>2574</v>
      </c>
    </row>
    <row r="2096" spans="1:2" x14ac:dyDescent="0.3">
      <c r="A2096" s="2">
        <v>2017</v>
      </c>
      <c r="B2096" t="s">
        <v>2480</v>
      </c>
    </row>
    <row r="2097" spans="1:2" x14ac:dyDescent="0.3">
      <c r="A2097" s="2">
        <v>2017</v>
      </c>
      <c r="B2097" t="s">
        <v>22</v>
      </c>
    </row>
    <row r="2098" spans="1:2" x14ac:dyDescent="0.3">
      <c r="A2098" s="17">
        <v>2017</v>
      </c>
      <c r="B2098" s="18" t="s">
        <v>1394</v>
      </c>
    </row>
    <row r="2099" spans="1:2" x14ac:dyDescent="0.3">
      <c r="A2099" s="2">
        <v>2017</v>
      </c>
      <c r="B2099" t="s">
        <v>129</v>
      </c>
    </row>
    <row r="2100" spans="1:2" x14ac:dyDescent="0.3">
      <c r="A2100" s="17">
        <v>2017</v>
      </c>
      <c r="B2100" s="18" t="s">
        <v>1805</v>
      </c>
    </row>
    <row r="2101" spans="1:2" x14ac:dyDescent="0.3">
      <c r="A2101" s="2">
        <v>2017</v>
      </c>
      <c r="B2101" t="s">
        <v>2695</v>
      </c>
    </row>
    <row r="2102" spans="1:2" x14ac:dyDescent="0.3">
      <c r="A2102" s="17">
        <v>2017</v>
      </c>
      <c r="B2102" s="18" t="s">
        <v>1181</v>
      </c>
    </row>
    <row r="2103" spans="1:2" x14ac:dyDescent="0.3">
      <c r="A2103" s="2">
        <v>2017</v>
      </c>
      <c r="B2103" t="s">
        <v>730</v>
      </c>
    </row>
    <row r="2104" spans="1:2" x14ac:dyDescent="0.3">
      <c r="A2104" s="2">
        <v>2017</v>
      </c>
      <c r="B2104" t="s">
        <v>281</v>
      </c>
    </row>
    <row r="2105" spans="1:2" x14ac:dyDescent="0.3">
      <c r="A2105" s="17">
        <v>2017</v>
      </c>
      <c r="B2105" s="18" t="s">
        <v>2514</v>
      </c>
    </row>
    <row r="2106" spans="1:2" x14ac:dyDescent="0.3">
      <c r="A2106" s="2">
        <v>2017</v>
      </c>
      <c r="B2106" t="s">
        <v>339</v>
      </c>
    </row>
    <row r="2107" spans="1:2" x14ac:dyDescent="0.3">
      <c r="A2107" s="17">
        <v>2017</v>
      </c>
      <c r="B2107" s="18" t="s">
        <v>1733</v>
      </c>
    </row>
    <row r="2108" spans="1:2" x14ac:dyDescent="0.3">
      <c r="A2108" s="2">
        <v>2017</v>
      </c>
      <c r="B2108" t="s">
        <v>2309</v>
      </c>
    </row>
    <row r="2109" spans="1:2" x14ac:dyDescent="0.3">
      <c r="A2109" s="17">
        <v>2017</v>
      </c>
      <c r="B2109" s="18" t="s">
        <v>1319</v>
      </c>
    </row>
    <row r="2110" spans="1:2" x14ac:dyDescent="0.3">
      <c r="A2110" s="2">
        <v>2017</v>
      </c>
      <c r="B2110" t="s">
        <v>1074</v>
      </c>
    </row>
    <row r="2111" spans="1:2" x14ac:dyDescent="0.3">
      <c r="A2111" s="17">
        <v>2017</v>
      </c>
      <c r="B2111" s="18" t="s">
        <v>1030</v>
      </c>
    </row>
    <row r="2112" spans="1:2" x14ac:dyDescent="0.3">
      <c r="A2112" s="2">
        <v>2017</v>
      </c>
      <c r="B2112" t="s">
        <v>1795</v>
      </c>
    </row>
    <row r="2113" spans="1:2" x14ac:dyDescent="0.3">
      <c r="A2113" s="17">
        <v>2017</v>
      </c>
      <c r="B2113" s="18" t="s">
        <v>432</v>
      </c>
    </row>
    <row r="2114" spans="1:2" x14ac:dyDescent="0.3">
      <c r="A2114" s="2">
        <v>2017</v>
      </c>
      <c r="B2114" t="s">
        <v>1664</v>
      </c>
    </row>
    <row r="2115" spans="1:2" x14ac:dyDescent="0.3">
      <c r="A2115" s="2">
        <v>2017</v>
      </c>
      <c r="B2115" t="s">
        <v>1857</v>
      </c>
    </row>
    <row r="2116" spans="1:2" x14ac:dyDescent="0.3">
      <c r="A2116" s="17">
        <v>2017</v>
      </c>
      <c r="B2116" s="18" t="s">
        <v>587</v>
      </c>
    </row>
    <row r="2117" spans="1:2" x14ac:dyDescent="0.3">
      <c r="A2117" s="17">
        <v>2017</v>
      </c>
      <c r="B2117" s="18" t="s">
        <v>1303</v>
      </c>
    </row>
    <row r="2118" spans="1:2" x14ac:dyDescent="0.3">
      <c r="A2118" s="2">
        <v>2017</v>
      </c>
      <c r="B2118" t="s">
        <v>1746</v>
      </c>
    </row>
    <row r="2119" spans="1:2" x14ac:dyDescent="0.3">
      <c r="A2119" s="17">
        <v>2017</v>
      </c>
      <c r="B2119" s="18" t="s">
        <v>1272</v>
      </c>
    </row>
    <row r="2120" spans="1:2" x14ac:dyDescent="0.3">
      <c r="A2120" s="17">
        <v>2017</v>
      </c>
      <c r="B2120" s="18" t="s">
        <v>596</v>
      </c>
    </row>
    <row r="2121" spans="1:2" x14ac:dyDescent="0.3">
      <c r="A2121" s="2">
        <v>2017</v>
      </c>
      <c r="B2121" t="s">
        <v>1514</v>
      </c>
    </row>
    <row r="2122" spans="1:2" x14ac:dyDescent="0.3">
      <c r="A2122" s="17">
        <v>2017</v>
      </c>
      <c r="B2122" s="18" t="s">
        <v>1102</v>
      </c>
    </row>
    <row r="2123" spans="1:2" x14ac:dyDescent="0.3">
      <c r="A2123" s="17">
        <v>2017</v>
      </c>
      <c r="B2123" s="18" t="s">
        <v>1452</v>
      </c>
    </row>
    <row r="2124" spans="1:2" x14ac:dyDescent="0.3">
      <c r="A2124" s="17">
        <v>2017</v>
      </c>
      <c r="B2124" s="18" t="s">
        <v>1968</v>
      </c>
    </row>
    <row r="2125" spans="1:2" x14ac:dyDescent="0.3">
      <c r="A2125" s="17">
        <v>2017</v>
      </c>
      <c r="B2125" s="18" t="s">
        <v>2335</v>
      </c>
    </row>
    <row r="2126" spans="1:2" x14ac:dyDescent="0.3">
      <c r="A2126" s="2">
        <v>2017</v>
      </c>
      <c r="B2126" t="s">
        <v>812</v>
      </c>
    </row>
    <row r="2127" spans="1:2" x14ac:dyDescent="0.3">
      <c r="A2127" s="2">
        <v>2017</v>
      </c>
      <c r="B2127" t="s">
        <v>523</v>
      </c>
    </row>
    <row r="2128" spans="1:2" x14ac:dyDescent="0.3">
      <c r="A2128" s="17">
        <v>2017</v>
      </c>
      <c r="B2128" s="18" t="s">
        <v>946</v>
      </c>
    </row>
    <row r="2129" spans="1:2" x14ac:dyDescent="0.3">
      <c r="A2129" s="2">
        <v>2017</v>
      </c>
      <c r="B2129" t="s">
        <v>571</v>
      </c>
    </row>
    <row r="2130" spans="1:2" x14ac:dyDescent="0.3">
      <c r="A2130" s="17">
        <v>2017</v>
      </c>
      <c r="B2130" s="18" t="s">
        <v>894</v>
      </c>
    </row>
    <row r="2131" spans="1:2" x14ac:dyDescent="0.3">
      <c r="A2131" s="2">
        <v>2017</v>
      </c>
      <c r="B2131" t="s">
        <v>1559</v>
      </c>
    </row>
    <row r="2132" spans="1:2" x14ac:dyDescent="0.3">
      <c r="A2132" s="17">
        <v>2017</v>
      </c>
      <c r="B2132" s="18" t="s">
        <v>1501</v>
      </c>
    </row>
    <row r="2133" spans="1:2" x14ac:dyDescent="0.3">
      <c r="A2133" s="2">
        <v>2017</v>
      </c>
      <c r="B2133" t="s">
        <v>964</v>
      </c>
    </row>
    <row r="2134" spans="1:2" x14ac:dyDescent="0.3">
      <c r="A2134" s="2">
        <v>2017</v>
      </c>
      <c r="B2134" t="s">
        <v>284</v>
      </c>
    </row>
    <row r="2135" spans="1:2" x14ac:dyDescent="0.3">
      <c r="A2135" s="2">
        <v>2017</v>
      </c>
      <c r="B2135" t="s">
        <v>2182</v>
      </c>
    </row>
    <row r="2136" spans="1:2" x14ac:dyDescent="0.3">
      <c r="A2136" s="17">
        <v>2017</v>
      </c>
      <c r="B2136" s="18" t="s">
        <v>902</v>
      </c>
    </row>
    <row r="2137" spans="1:2" x14ac:dyDescent="0.3">
      <c r="A2137" s="17">
        <v>2017</v>
      </c>
      <c r="B2137" s="18" t="s">
        <v>789</v>
      </c>
    </row>
    <row r="2138" spans="1:2" x14ac:dyDescent="0.3">
      <c r="A2138" s="17">
        <v>2017</v>
      </c>
      <c r="B2138" s="18" t="s">
        <v>824</v>
      </c>
    </row>
    <row r="2139" spans="1:2" x14ac:dyDescent="0.3">
      <c r="A2139" s="2">
        <v>2017</v>
      </c>
      <c r="B2139" t="s">
        <v>496</v>
      </c>
    </row>
    <row r="2140" spans="1:2" x14ac:dyDescent="0.3">
      <c r="A2140" s="2">
        <v>2017</v>
      </c>
      <c r="B2140" t="s">
        <v>258</v>
      </c>
    </row>
    <row r="2141" spans="1:2" x14ac:dyDescent="0.3">
      <c r="A2141" s="17">
        <v>2017</v>
      </c>
      <c r="B2141" s="18" t="s">
        <v>725</v>
      </c>
    </row>
    <row r="2142" spans="1:2" x14ac:dyDescent="0.3">
      <c r="A2142" s="2">
        <v>2017</v>
      </c>
      <c r="B2142" t="s">
        <v>54</v>
      </c>
    </row>
    <row r="2143" spans="1:2" x14ac:dyDescent="0.3">
      <c r="A2143" s="2">
        <v>2017</v>
      </c>
      <c r="B2143" t="s">
        <v>299</v>
      </c>
    </row>
    <row r="2144" spans="1:2" x14ac:dyDescent="0.3">
      <c r="A2144" s="17">
        <v>2017</v>
      </c>
      <c r="B2144" s="18" t="s">
        <v>1472</v>
      </c>
    </row>
    <row r="2145" spans="1:2" x14ac:dyDescent="0.3">
      <c r="A2145" s="17">
        <v>2017</v>
      </c>
      <c r="B2145" s="18" t="s">
        <v>1714</v>
      </c>
    </row>
    <row r="2146" spans="1:2" x14ac:dyDescent="0.3">
      <c r="A2146" s="17">
        <v>2017</v>
      </c>
      <c r="B2146" s="18" t="s">
        <v>95</v>
      </c>
    </row>
    <row r="2147" spans="1:2" x14ac:dyDescent="0.3">
      <c r="A2147" s="17">
        <v>2017</v>
      </c>
      <c r="B2147" s="18" t="s">
        <v>418</v>
      </c>
    </row>
    <row r="2148" spans="1:2" x14ac:dyDescent="0.3">
      <c r="A2148" s="2">
        <v>2017</v>
      </c>
      <c r="B2148" t="s">
        <v>2539</v>
      </c>
    </row>
    <row r="2149" spans="1:2" x14ac:dyDescent="0.3">
      <c r="A2149" s="17">
        <v>2017</v>
      </c>
      <c r="B2149" s="18" t="s">
        <v>1873</v>
      </c>
    </row>
    <row r="2150" spans="1:2" x14ac:dyDescent="0.3">
      <c r="A2150" s="2">
        <v>2017</v>
      </c>
      <c r="B2150" t="s">
        <v>1210</v>
      </c>
    </row>
    <row r="2151" spans="1:2" x14ac:dyDescent="0.3">
      <c r="A2151" s="17">
        <v>2017</v>
      </c>
      <c r="B2151" s="18" t="s">
        <v>1225</v>
      </c>
    </row>
    <row r="2152" spans="1:2" x14ac:dyDescent="0.3">
      <c r="A2152" s="17">
        <v>2017</v>
      </c>
      <c r="B2152" s="18" t="s">
        <v>941</v>
      </c>
    </row>
    <row r="2153" spans="1:2" x14ac:dyDescent="0.3">
      <c r="A2153" s="2">
        <v>2017</v>
      </c>
      <c r="B2153" t="s">
        <v>751</v>
      </c>
    </row>
    <row r="2154" spans="1:2" x14ac:dyDescent="0.3">
      <c r="A2154" s="2">
        <v>2017</v>
      </c>
      <c r="B2154" t="s">
        <v>174</v>
      </c>
    </row>
    <row r="2155" spans="1:2" x14ac:dyDescent="0.3">
      <c r="A2155" s="17">
        <v>2017</v>
      </c>
      <c r="B2155" s="18" t="s">
        <v>425</v>
      </c>
    </row>
    <row r="2156" spans="1:2" x14ac:dyDescent="0.3">
      <c r="A2156" s="2">
        <v>2017</v>
      </c>
      <c r="B2156" t="s">
        <v>2304</v>
      </c>
    </row>
    <row r="2157" spans="1:2" x14ac:dyDescent="0.3">
      <c r="A2157" s="17">
        <v>2017</v>
      </c>
      <c r="B2157" s="18" t="s">
        <v>1463</v>
      </c>
    </row>
    <row r="2158" spans="1:2" x14ac:dyDescent="0.3">
      <c r="A2158" s="2">
        <v>2017</v>
      </c>
      <c r="B2158" t="s">
        <v>815</v>
      </c>
    </row>
    <row r="2159" spans="1:2" x14ac:dyDescent="0.3">
      <c r="A2159" s="17">
        <v>2017</v>
      </c>
      <c r="B2159" s="18" t="s">
        <v>471</v>
      </c>
    </row>
    <row r="2160" spans="1:2" x14ac:dyDescent="0.3">
      <c r="A2160" s="17">
        <v>2017</v>
      </c>
      <c r="B2160" s="18" t="s">
        <v>749</v>
      </c>
    </row>
    <row r="2161" spans="1:2" x14ac:dyDescent="0.3">
      <c r="A2161" s="2">
        <v>2017</v>
      </c>
      <c r="B2161" t="s">
        <v>923</v>
      </c>
    </row>
    <row r="2162" spans="1:2" x14ac:dyDescent="0.3">
      <c r="A2162" s="2">
        <v>2017</v>
      </c>
      <c r="B2162" t="s">
        <v>234</v>
      </c>
    </row>
    <row r="2163" spans="1:2" x14ac:dyDescent="0.3">
      <c r="A2163" s="2">
        <v>2017</v>
      </c>
      <c r="B2163" t="s">
        <v>46</v>
      </c>
    </row>
    <row r="2164" spans="1:2" x14ac:dyDescent="0.3">
      <c r="A2164" s="2">
        <v>2017</v>
      </c>
      <c r="B2164" t="s">
        <v>1105</v>
      </c>
    </row>
    <row r="2165" spans="1:2" x14ac:dyDescent="0.3">
      <c r="A2165" s="2">
        <v>2017</v>
      </c>
      <c r="B2165" t="s">
        <v>1668</v>
      </c>
    </row>
    <row r="2166" spans="1:2" x14ac:dyDescent="0.3">
      <c r="A2166" s="17">
        <v>2017</v>
      </c>
      <c r="B2166" s="18" t="s">
        <v>1838</v>
      </c>
    </row>
    <row r="2167" spans="1:2" x14ac:dyDescent="0.3">
      <c r="A2167" s="17">
        <v>2017</v>
      </c>
      <c r="B2167" s="18" t="s">
        <v>799</v>
      </c>
    </row>
    <row r="2168" spans="1:2" x14ac:dyDescent="0.3">
      <c r="A2168" s="2">
        <v>2017</v>
      </c>
      <c r="B2168" t="s">
        <v>385</v>
      </c>
    </row>
    <row r="2169" spans="1:2" x14ac:dyDescent="0.3">
      <c r="A2169" s="17">
        <v>2017</v>
      </c>
      <c r="B2169" s="18" t="s">
        <v>771</v>
      </c>
    </row>
    <row r="2170" spans="1:2" x14ac:dyDescent="0.3">
      <c r="A2170" s="2">
        <v>2017</v>
      </c>
      <c r="B2170" t="s">
        <v>477</v>
      </c>
    </row>
    <row r="2171" spans="1:2" x14ac:dyDescent="0.3">
      <c r="A2171" s="2">
        <v>2017</v>
      </c>
      <c r="B2171" t="s">
        <v>759</v>
      </c>
    </row>
    <row r="2172" spans="1:2" x14ac:dyDescent="0.3">
      <c r="A2172" s="17">
        <v>2017</v>
      </c>
      <c r="B2172" s="18" t="s">
        <v>1376</v>
      </c>
    </row>
    <row r="2173" spans="1:2" x14ac:dyDescent="0.3">
      <c r="A2173" s="2">
        <v>2017</v>
      </c>
      <c r="B2173" t="s">
        <v>380</v>
      </c>
    </row>
    <row r="2174" spans="1:2" x14ac:dyDescent="0.3">
      <c r="A2174" s="2">
        <v>2017</v>
      </c>
      <c r="B2174" t="s">
        <v>1973</v>
      </c>
    </row>
    <row r="2175" spans="1:2" x14ac:dyDescent="0.3">
      <c r="A2175" s="17">
        <v>2017</v>
      </c>
      <c r="B2175" s="18" t="s">
        <v>1616</v>
      </c>
    </row>
    <row r="2176" spans="1:2" x14ac:dyDescent="0.3">
      <c r="A2176" s="2">
        <v>2017</v>
      </c>
      <c r="B2176" t="s">
        <v>1788</v>
      </c>
    </row>
    <row r="2177" spans="1:2" x14ac:dyDescent="0.3">
      <c r="A2177" s="2">
        <v>2017</v>
      </c>
      <c r="B2177" t="s">
        <v>1477</v>
      </c>
    </row>
    <row r="2178" spans="1:2" x14ac:dyDescent="0.3">
      <c r="A2178" s="2">
        <v>2017</v>
      </c>
      <c r="B2178" t="s">
        <v>1983</v>
      </c>
    </row>
    <row r="2179" spans="1:2" x14ac:dyDescent="0.3">
      <c r="A2179" s="2">
        <v>2017</v>
      </c>
      <c r="B2179" t="s">
        <v>2571</v>
      </c>
    </row>
    <row r="2180" spans="1:2" x14ac:dyDescent="0.3">
      <c r="A2180" s="2">
        <v>2017</v>
      </c>
      <c r="B2180" t="s">
        <v>1440</v>
      </c>
    </row>
    <row r="2181" spans="1:2" x14ac:dyDescent="0.3">
      <c r="A2181" s="2">
        <v>2017</v>
      </c>
      <c r="B2181" t="s">
        <v>287</v>
      </c>
    </row>
    <row r="2182" spans="1:2" x14ac:dyDescent="0.3">
      <c r="A2182" s="17">
        <v>2017</v>
      </c>
      <c r="B2182" s="18" t="s">
        <v>1063</v>
      </c>
    </row>
    <row r="2183" spans="1:2" x14ac:dyDescent="0.3">
      <c r="A2183" s="2">
        <v>2017</v>
      </c>
      <c r="B2183" t="s">
        <v>733</v>
      </c>
    </row>
    <row r="2184" spans="1:2" x14ac:dyDescent="0.3">
      <c r="A2184" s="2">
        <v>2017</v>
      </c>
      <c r="B2184" t="s">
        <v>1028</v>
      </c>
    </row>
    <row r="2185" spans="1:2" x14ac:dyDescent="0.3">
      <c r="A2185" s="2">
        <v>2017</v>
      </c>
      <c r="B2185" t="s">
        <v>613</v>
      </c>
    </row>
    <row r="2186" spans="1:2" x14ac:dyDescent="0.3">
      <c r="A2186" s="17">
        <v>2017</v>
      </c>
      <c r="B2186" s="18" t="s">
        <v>2059</v>
      </c>
    </row>
    <row r="2187" spans="1:2" x14ac:dyDescent="0.3">
      <c r="A2187" s="17">
        <v>2017</v>
      </c>
      <c r="B2187" s="18" t="s">
        <v>636</v>
      </c>
    </row>
    <row r="2188" spans="1:2" x14ac:dyDescent="0.3">
      <c r="A2188" s="17">
        <v>2017</v>
      </c>
      <c r="B2188" s="18" t="s">
        <v>810</v>
      </c>
    </row>
    <row r="2189" spans="1:2" x14ac:dyDescent="0.3">
      <c r="A2189" s="17">
        <v>2017</v>
      </c>
      <c r="B2189" s="18" t="s">
        <v>930</v>
      </c>
    </row>
    <row r="2190" spans="1:2" x14ac:dyDescent="0.3">
      <c r="A2190" s="2">
        <v>2017</v>
      </c>
      <c r="B2190" t="s">
        <v>642</v>
      </c>
    </row>
    <row r="2191" spans="1:2" x14ac:dyDescent="0.3">
      <c r="A2191" s="2">
        <v>2017</v>
      </c>
      <c r="B2191" t="s">
        <v>679</v>
      </c>
    </row>
    <row r="2192" spans="1:2" x14ac:dyDescent="0.3">
      <c r="A2192" s="2">
        <v>2017</v>
      </c>
      <c r="B2192" t="s">
        <v>1022</v>
      </c>
    </row>
    <row r="2193" spans="1:2" x14ac:dyDescent="0.3">
      <c r="A2193" s="17">
        <v>2017</v>
      </c>
      <c r="B2193" s="18" t="s">
        <v>415</v>
      </c>
    </row>
    <row r="2194" spans="1:2" x14ac:dyDescent="0.3">
      <c r="A2194" s="17">
        <v>2017</v>
      </c>
      <c r="B2194" s="18" t="s">
        <v>1307</v>
      </c>
    </row>
    <row r="2195" spans="1:2" x14ac:dyDescent="0.3">
      <c r="A2195" s="2">
        <v>2017</v>
      </c>
      <c r="B2195" t="s">
        <v>1142</v>
      </c>
    </row>
    <row r="2196" spans="1:2" x14ac:dyDescent="0.3">
      <c r="A2196" s="17">
        <v>2017</v>
      </c>
      <c r="B2196" s="18" t="s">
        <v>1550</v>
      </c>
    </row>
    <row r="2197" spans="1:2" x14ac:dyDescent="0.3">
      <c r="A2197" s="17">
        <v>2017</v>
      </c>
      <c r="B2197" s="18" t="s">
        <v>830</v>
      </c>
    </row>
    <row r="2198" spans="1:2" x14ac:dyDescent="0.3">
      <c r="A2198" s="2">
        <v>2017</v>
      </c>
      <c r="B2198" t="s">
        <v>2132</v>
      </c>
    </row>
    <row r="2199" spans="1:2" x14ac:dyDescent="0.3">
      <c r="A2199" s="17">
        <v>2017</v>
      </c>
      <c r="B2199" s="18" t="s">
        <v>1414</v>
      </c>
    </row>
    <row r="2200" spans="1:2" x14ac:dyDescent="0.3">
      <c r="A2200" s="2">
        <v>2017</v>
      </c>
      <c r="B2200" t="s">
        <v>1042</v>
      </c>
    </row>
    <row r="2201" spans="1:2" x14ac:dyDescent="0.3">
      <c r="A2201" s="2">
        <v>2017</v>
      </c>
      <c r="B2201" t="s">
        <v>216</v>
      </c>
    </row>
    <row r="2202" spans="1:2" x14ac:dyDescent="0.3">
      <c r="A2202" s="17">
        <v>2017</v>
      </c>
      <c r="B2202" s="18" t="s">
        <v>120</v>
      </c>
    </row>
    <row r="2203" spans="1:2" x14ac:dyDescent="0.3">
      <c r="A2203" s="2">
        <v>2017</v>
      </c>
      <c r="B2203" t="s">
        <v>882</v>
      </c>
    </row>
    <row r="2204" spans="1:2" x14ac:dyDescent="0.3">
      <c r="A2204" s="2">
        <v>2017</v>
      </c>
      <c r="B2204" t="s">
        <v>243</v>
      </c>
    </row>
    <row r="2205" spans="1:2" x14ac:dyDescent="0.3">
      <c r="A2205" s="2">
        <v>2017</v>
      </c>
      <c r="B2205" t="s">
        <v>1212</v>
      </c>
    </row>
    <row r="2206" spans="1:2" x14ac:dyDescent="0.3">
      <c r="A2206" s="2">
        <v>2017</v>
      </c>
      <c r="B2206" t="s">
        <v>576</v>
      </c>
    </row>
    <row r="2207" spans="1:2" x14ac:dyDescent="0.3">
      <c r="A2207" s="17">
        <v>2017</v>
      </c>
      <c r="B2207" s="18" t="s">
        <v>1510</v>
      </c>
    </row>
    <row r="2208" spans="1:2" x14ac:dyDescent="0.3">
      <c r="A2208" s="2">
        <v>2017</v>
      </c>
      <c r="B2208" t="s">
        <v>1378</v>
      </c>
    </row>
    <row r="2209" spans="1:2" x14ac:dyDescent="0.3">
      <c r="A2209" s="2">
        <v>2017</v>
      </c>
      <c r="B2209" t="s">
        <v>1158</v>
      </c>
    </row>
    <row r="2210" spans="1:2" x14ac:dyDescent="0.3">
      <c r="A2210" s="2">
        <v>2017</v>
      </c>
      <c r="B2210" t="s">
        <v>665</v>
      </c>
    </row>
    <row r="2211" spans="1:2" x14ac:dyDescent="0.3">
      <c r="A2211" s="17">
        <v>2017</v>
      </c>
      <c r="B2211" s="18" t="s">
        <v>1882</v>
      </c>
    </row>
    <row r="2212" spans="1:2" x14ac:dyDescent="0.3">
      <c r="A2212" s="2">
        <v>2017</v>
      </c>
      <c r="B2212" t="s">
        <v>2834</v>
      </c>
    </row>
    <row r="2213" spans="1:2" x14ac:dyDescent="0.3">
      <c r="A2213" s="2">
        <v>2017</v>
      </c>
      <c r="B2213" t="s">
        <v>2487</v>
      </c>
    </row>
    <row r="2214" spans="1:2" x14ac:dyDescent="0.3">
      <c r="A2214" s="17">
        <v>2017</v>
      </c>
      <c r="B2214" s="18" t="s">
        <v>740</v>
      </c>
    </row>
    <row r="2215" spans="1:2" x14ac:dyDescent="0.3">
      <c r="A2215" s="2">
        <v>2017</v>
      </c>
      <c r="B2215" t="s">
        <v>364</v>
      </c>
    </row>
    <row r="2216" spans="1:2" x14ac:dyDescent="0.3">
      <c r="A2216" s="17">
        <v>2017</v>
      </c>
      <c r="B2216" s="18" t="s">
        <v>362</v>
      </c>
    </row>
    <row r="2217" spans="1:2" x14ac:dyDescent="0.3">
      <c r="A2217" s="2">
        <v>2017</v>
      </c>
      <c r="B2217" t="s">
        <v>1202</v>
      </c>
    </row>
    <row r="2218" spans="1:2" x14ac:dyDescent="0.3">
      <c r="A2218" s="2">
        <v>2017</v>
      </c>
      <c r="B2218" t="s">
        <v>1709</v>
      </c>
    </row>
    <row r="2219" spans="1:2" x14ac:dyDescent="0.3">
      <c r="A2219" s="17">
        <v>2017</v>
      </c>
      <c r="B2219" s="18" t="s">
        <v>1237</v>
      </c>
    </row>
    <row r="2220" spans="1:2" x14ac:dyDescent="0.3">
      <c r="A2220" s="2">
        <v>2017</v>
      </c>
      <c r="B2220" t="s">
        <v>1371</v>
      </c>
    </row>
    <row r="2221" spans="1:2" x14ac:dyDescent="0.3">
      <c r="A2221" s="2">
        <v>2017</v>
      </c>
      <c r="B2221" t="s">
        <v>1528</v>
      </c>
    </row>
    <row r="2222" spans="1:2" x14ac:dyDescent="0.3">
      <c r="A2222" s="17">
        <v>2017</v>
      </c>
      <c r="B2222" s="18" t="s">
        <v>1222</v>
      </c>
    </row>
    <row r="2223" spans="1:2" x14ac:dyDescent="0.3">
      <c r="A2223" s="2">
        <v>2017</v>
      </c>
      <c r="B2223" t="s">
        <v>219</v>
      </c>
    </row>
    <row r="2224" spans="1:2" x14ac:dyDescent="0.3">
      <c r="A2224" s="2">
        <v>2017</v>
      </c>
      <c r="B2224" t="s">
        <v>1887</v>
      </c>
    </row>
    <row r="2225" spans="1:2" x14ac:dyDescent="0.3">
      <c r="A2225" s="2">
        <v>2017</v>
      </c>
      <c r="B2225" t="s">
        <v>2152</v>
      </c>
    </row>
    <row r="2226" spans="1:2" x14ac:dyDescent="0.3">
      <c r="A2226" s="2">
        <v>2017</v>
      </c>
      <c r="B2226" t="s">
        <v>442</v>
      </c>
    </row>
    <row r="2227" spans="1:2" x14ac:dyDescent="0.3">
      <c r="A2227" s="17">
        <v>2017</v>
      </c>
      <c r="B2227" s="18" t="s">
        <v>170</v>
      </c>
    </row>
    <row r="2228" spans="1:2" x14ac:dyDescent="0.3">
      <c r="A2228" s="17">
        <v>2017</v>
      </c>
      <c r="B2228" s="18" t="s">
        <v>2666</v>
      </c>
    </row>
    <row r="2229" spans="1:2" x14ac:dyDescent="0.3">
      <c r="A2229" s="17">
        <v>2017</v>
      </c>
      <c r="B2229" s="18" t="s">
        <v>695</v>
      </c>
    </row>
    <row r="2230" spans="1:2" x14ac:dyDescent="0.3">
      <c r="A2230" s="17">
        <v>2017</v>
      </c>
      <c r="B2230" s="18" t="s">
        <v>1780</v>
      </c>
    </row>
    <row r="2231" spans="1:2" x14ac:dyDescent="0.3">
      <c r="A2231" s="17">
        <v>2017</v>
      </c>
      <c r="B2231" s="18" t="s">
        <v>2015</v>
      </c>
    </row>
    <row r="2232" spans="1:2" x14ac:dyDescent="0.3">
      <c r="A2232" s="17">
        <v>2017</v>
      </c>
      <c r="B2232" s="18" t="s">
        <v>199</v>
      </c>
    </row>
    <row r="2233" spans="1:2" x14ac:dyDescent="0.3">
      <c r="A2233" s="2">
        <v>2017</v>
      </c>
      <c r="B2233" t="s">
        <v>311</v>
      </c>
    </row>
    <row r="2234" spans="1:2" x14ac:dyDescent="0.3">
      <c r="A2234" s="17">
        <v>2017</v>
      </c>
      <c r="B2234" s="18" t="s">
        <v>1704</v>
      </c>
    </row>
    <row r="2235" spans="1:2" x14ac:dyDescent="0.3">
      <c r="A2235" s="2">
        <v>2017</v>
      </c>
      <c r="B2235" t="s">
        <v>305</v>
      </c>
    </row>
    <row r="2236" spans="1:2" x14ac:dyDescent="0.3">
      <c r="A2236" s="17">
        <v>2017</v>
      </c>
      <c r="B2236" s="18" t="s">
        <v>1112</v>
      </c>
    </row>
    <row r="2237" spans="1:2" x14ac:dyDescent="0.3">
      <c r="A2237" s="17">
        <v>2017</v>
      </c>
      <c r="B2237" s="18" t="s">
        <v>1773</v>
      </c>
    </row>
    <row r="2238" spans="1:2" x14ac:dyDescent="0.3">
      <c r="A2238" s="2">
        <v>2017</v>
      </c>
      <c r="B2238" t="s">
        <v>844</v>
      </c>
    </row>
    <row r="2239" spans="1:2" x14ac:dyDescent="0.3">
      <c r="A2239" s="17">
        <v>2017</v>
      </c>
      <c r="B2239" s="18" t="s">
        <v>2231</v>
      </c>
    </row>
    <row r="2240" spans="1:2" x14ac:dyDescent="0.3">
      <c r="A2240" s="17">
        <v>2017</v>
      </c>
      <c r="B2240" s="18" t="s">
        <v>2103</v>
      </c>
    </row>
    <row r="2241" spans="1:2" x14ac:dyDescent="0.3">
      <c r="A2241" s="2">
        <v>2017</v>
      </c>
      <c r="B2241" t="s">
        <v>465</v>
      </c>
    </row>
    <row r="2242" spans="1:2" x14ac:dyDescent="0.3">
      <c r="A2242" s="2">
        <v>2017</v>
      </c>
      <c r="B2242" t="s">
        <v>1241</v>
      </c>
    </row>
    <row r="2243" spans="1:2" x14ac:dyDescent="0.3">
      <c r="A2243" s="2">
        <v>2017</v>
      </c>
      <c r="B2243" t="s">
        <v>2347</v>
      </c>
    </row>
    <row r="2244" spans="1:2" x14ac:dyDescent="0.3">
      <c r="A2244" s="17">
        <v>2017</v>
      </c>
      <c r="B2244" s="18" t="s">
        <v>1375</v>
      </c>
    </row>
    <row r="2245" spans="1:2" x14ac:dyDescent="0.3">
      <c r="A2245" s="2">
        <v>2017</v>
      </c>
      <c r="B2245" t="s">
        <v>295</v>
      </c>
    </row>
    <row r="2246" spans="1:2" x14ac:dyDescent="0.3">
      <c r="A2246" s="17">
        <v>2017</v>
      </c>
      <c r="B2246" s="18" t="s">
        <v>427</v>
      </c>
    </row>
    <row r="2247" spans="1:2" x14ac:dyDescent="0.3">
      <c r="A2247" s="17">
        <v>2017</v>
      </c>
      <c r="B2247" s="18" t="s">
        <v>1611</v>
      </c>
    </row>
    <row r="2248" spans="1:2" x14ac:dyDescent="0.3">
      <c r="A2248" s="17">
        <v>2017</v>
      </c>
      <c r="B2248" s="18" t="s">
        <v>2218</v>
      </c>
    </row>
    <row r="2249" spans="1:2" x14ac:dyDescent="0.3">
      <c r="A2249" s="2">
        <v>2017</v>
      </c>
      <c r="B2249" t="s">
        <v>1050</v>
      </c>
    </row>
    <row r="2250" spans="1:2" x14ac:dyDescent="0.3">
      <c r="A2250" s="17">
        <v>2017</v>
      </c>
      <c r="B2250" s="18" t="s">
        <v>1836</v>
      </c>
    </row>
    <row r="2251" spans="1:2" x14ac:dyDescent="0.3">
      <c r="A2251" s="2">
        <v>2017</v>
      </c>
      <c r="B2251" t="s">
        <v>2662</v>
      </c>
    </row>
    <row r="2252" spans="1:2" x14ac:dyDescent="0.3">
      <c r="A2252" s="17">
        <v>2017</v>
      </c>
      <c r="B2252" s="18" t="s">
        <v>2840</v>
      </c>
    </row>
    <row r="2253" spans="1:2" x14ac:dyDescent="0.3">
      <c r="A2253" s="17">
        <v>2017</v>
      </c>
      <c r="B2253" s="18" t="s">
        <v>390</v>
      </c>
    </row>
    <row r="2254" spans="1:2" x14ac:dyDescent="0.3">
      <c r="A2254" s="17">
        <v>2017</v>
      </c>
      <c r="B2254" s="18" t="s">
        <v>1369</v>
      </c>
    </row>
    <row r="2255" spans="1:2" x14ac:dyDescent="0.3">
      <c r="A2255" s="17">
        <v>2017</v>
      </c>
      <c r="B2255" s="18" t="s">
        <v>1206</v>
      </c>
    </row>
    <row r="2256" spans="1:2" x14ac:dyDescent="0.3">
      <c r="A2256" s="17">
        <v>2017</v>
      </c>
      <c r="B2256" s="18" t="s">
        <v>2056</v>
      </c>
    </row>
    <row r="2257" spans="1:2" x14ac:dyDescent="0.3">
      <c r="A2257" s="2">
        <v>2017</v>
      </c>
      <c r="B2257" t="s">
        <v>1869</v>
      </c>
    </row>
    <row r="2258" spans="1:2" x14ac:dyDescent="0.3">
      <c r="A2258" s="17">
        <v>2017</v>
      </c>
      <c r="B2258" s="18" t="s">
        <v>1540</v>
      </c>
    </row>
    <row r="2259" spans="1:2" x14ac:dyDescent="0.3">
      <c r="A2259" s="17">
        <v>2017</v>
      </c>
      <c r="B2259" s="18" t="s">
        <v>1556</v>
      </c>
    </row>
    <row r="2260" spans="1:2" x14ac:dyDescent="0.3">
      <c r="A2260" s="2">
        <v>2017</v>
      </c>
      <c r="B2260" t="s">
        <v>1593</v>
      </c>
    </row>
    <row r="2261" spans="1:2" x14ac:dyDescent="0.3">
      <c r="A2261" s="2">
        <v>2017</v>
      </c>
      <c r="B2261" t="s">
        <v>2099</v>
      </c>
    </row>
    <row r="2262" spans="1:2" x14ac:dyDescent="0.3">
      <c r="A2262" s="2">
        <v>2017</v>
      </c>
      <c r="B2262" t="s">
        <v>2843</v>
      </c>
    </row>
    <row r="2263" spans="1:2" x14ac:dyDescent="0.3">
      <c r="A2263" s="17">
        <v>2017</v>
      </c>
      <c r="B2263" s="18" t="s">
        <v>2543</v>
      </c>
    </row>
    <row r="2264" spans="1:2" x14ac:dyDescent="0.3">
      <c r="A2264" s="2">
        <v>2017</v>
      </c>
      <c r="B2264" t="s">
        <v>1239</v>
      </c>
    </row>
    <row r="2265" spans="1:2" x14ac:dyDescent="0.3">
      <c r="A2265" s="17">
        <v>2017</v>
      </c>
      <c r="B2265" s="18" t="s">
        <v>341</v>
      </c>
    </row>
    <row r="2266" spans="1:2" x14ac:dyDescent="0.3">
      <c r="A2266" s="17">
        <v>2017</v>
      </c>
      <c r="B2266" s="18" t="s">
        <v>711</v>
      </c>
    </row>
    <row r="2267" spans="1:2" x14ac:dyDescent="0.3">
      <c r="A2267" s="2">
        <v>2017</v>
      </c>
      <c r="B2267" t="s">
        <v>376</v>
      </c>
    </row>
    <row r="2268" spans="1:2" x14ac:dyDescent="0.3">
      <c r="A2268" s="17">
        <v>2017</v>
      </c>
      <c r="B2268" s="18" t="s">
        <v>871</v>
      </c>
    </row>
    <row r="2269" spans="1:2" x14ac:dyDescent="0.3">
      <c r="A2269" s="2">
        <v>2017</v>
      </c>
      <c r="B2269" t="s">
        <v>436</v>
      </c>
    </row>
    <row r="2270" spans="1:2" x14ac:dyDescent="0.3">
      <c r="A2270" s="2">
        <v>2017</v>
      </c>
      <c r="B2270" t="s">
        <v>1066</v>
      </c>
    </row>
    <row r="2271" spans="1:2" x14ac:dyDescent="0.3">
      <c r="A2271" s="17">
        <v>2017</v>
      </c>
      <c r="B2271" s="18" t="s">
        <v>1291</v>
      </c>
    </row>
    <row r="2272" spans="1:2" x14ac:dyDescent="0.3">
      <c r="A2272" s="2">
        <v>2017</v>
      </c>
      <c r="B2272" t="s">
        <v>1305</v>
      </c>
    </row>
    <row r="2273" spans="1:2" x14ac:dyDescent="0.3">
      <c r="A2273" s="2">
        <v>2017</v>
      </c>
      <c r="B2273" t="s">
        <v>186</v>
      </c>
    </row>
    <row r="2274" spans="1:2" x14ac:dyDescent="0.3">
      <c r="A2274" s="17">
        <v>2017</v>
      </c>
      <c r="B2274" s="18" t="s">
        <v>2197</v>
      </c>
    </row>
    <row r="2275" spans="1:2" x14ac:dyDescent="0.3">
      <c r="A2275" s="2">
        <v>2017</v>
      </c>
      <c r="B2275" t="s">
        <v>684</v>
      </c>
    </row>
    <row r="2276" spans="1:2" x14ac:dyDescent="0.3">
      <c r="A2276" s="17">
        <v>2017</v>
      </c>
      <c r="B2276" s="18" t="s">
        <v>58</v>
      </c>
    </row>
    <row r="2277" spans="1:2" x14ac:dyDescent="0.3">
      <c r="A2277" s="17">
        <v>2017</v>
      </c>
      <c r="B2277" s="18" t="s">
        <v>914</v>
      </c>
    </row>
    <row r="2278" spans="1:2" x14ac:dyDescent="0.3">
      <c r="A2278" s="17">
        <v>2017</v>
      </c>
      <c r="B2278" s="18" t="s">
        <v>1884</v>
      </c>
    </row>
    <row r="2279" spans="1:2" x14ac:dyDescent="0.3">
      <c r="A2279" s="17">
        <v>2017</v>
      </c>
      <c r="B2279" s="18" t="s">
        <v>2594</v>
      </c>
    </row>
    <row r="2280" spans="1:2" x14ac:dyDescent="0.3">
      <c r="A2280" s="17">
        <v>2017</v>
      </c>
      <c r="B2280" s="18" t="s">
        <v>1133</v>
      </c>
    </row>
    <row r="2281" spans="1:2" x14ac:dyDescent="0.3">
      <c r="A2281" s="2">
        <v>2017</v>
      </c>
      <c r="B2281" t="s">
        <v>838</v>
      </c>
    </row>
    <row r="2282" spans="1:2" x14ac:dyDescent="0.3">
      <c r="A2282" s="2">
        <v>2017</v>
      </c>
      <c r="B2282" t="s">
        <v>1311</v>
      </c>
    </row>
    <row r="2283" spans="1:2" x14ac:dyDescent="0.3">
      <c r="A2283" s="2">
        <v>2017</v>
      </c>
      <c r="B2283" t="s">
        <v>164</v>
      </c>
    </row>
    <row r="2284" spans="1:2" x14ac:dyDescent="0.3">
      <c r="A2284" s="2">
        <v>2017</v>
      </c>
      <c r="B2284" t="s">
        <v>1167</v>
      </c>
    </row>
    <row r="2285" spans="1:2" x14ac:dyDescent="0.3">
      <c r="A2285" s="2">
        <v>2017</v>
      </c>
      <c r="B2285" t="s">
        <v>1261</v>
      </c>
    </row>
    <row r="2286" spans="1:2" x14ac:dyDescent="0.3">
      <c r="A2286" s="17">
        <v>2017</v>
      </c>
      <c r="B2286" s="18" t="s">
        <v>184</v>
      </c>
    </row>
    <row r="2287" spans="1:2" x14ac:dyDescent="0.3">
      <c r="A2287" s="2">
        <v>2017</v>
      </c>
      <c r="B2287" t="s">
        <v>1521</v>
      </c>
    </row>
    <row r="2288" spans="1:2" x14ac:dyDescent="0.3">
      <c r="A2288" s="2">
        <v>2017</v>
      </c>
      <c r="B2288" t="s">
        <v>329</v>
      </c>
    </row>
    <row r="2289" spans="1:2" x14ac:dyDescent="0.3">
      <c r="A2289" s="2">
        <v>2017</v>
      </c>
      <c r="B2289" t="s">
        <v>411</v>
      </c>
    </row>
    <row r="2290" spans="1:2" x14ac:dyDescent="0.3">
      <c r="A2290" s="17">
        <v>2017</v>
      </c>
      <c r="B2290" s="18" t="s">
        <v>1252</v>
      </c>
    </row>
    <row r="2291" spans="1:2" x14ac:dyDescent="0.3">
      <c r="A2291" s="2">
        <v>2017</v>
      </c>
      <c r="B2291" t="s">
        <v>2477</v>
      </c>
    </row>
    <row r="2292" spans="1:2" x14ac:dyDescent="0.3">
      <c r="A2292" s="2">
        <v>2017</v>
      </c>
      <c r="B2292" t="s">
        <v>241</v>
      </c>
    </row>
    <row r="2293" spans="1:2" x14ac:dyDescent="0.3">
      <c r="A2293" s="17">
        <v>2017</v>
      </c>
      <c r="B2293" s="18" t="s">
        <v>603</v>
      </c>
    </row>
    <row r="2294" spans="1:2" x14ac:dyDescent="0.3">
      <c r="A2294" s="2">
        <v>2017</v>
      </c>
      <c r="B2294" t="s">
        <v>1104</v>
      </c>
    </row>
    <row r="2295" spans="1:2" x14ac:dyDescent="0.3">
      <c r="A2295" s="17">
        <v>2017</v>
      </c>
      <c r="B2295" s="18" t="s">
        <v>2290</v>
      </c>
    </row>
    <row r="2296" spans="1:2" x14ac:dyDescent="0.3">
      <c r="A2296" s="2">
        <v>2017</v>
      </c>
      <c r="B2296" t="s">
        <v>659</v>
      </c>
    </row>
    <row r="2297" spans="1:2" x14ac:dyDescent="0.3">
      <c r="A2297" s="17">
        <v>2017</v>
      </c>
      <c r="B2297" s="18" t="s">
        <v>2359</v>
      </c>
    </row>
    <row r="2298" spans="1:2" x14ac:dyDescent="0.3">
      <c r="A2298" s="2">
        <v>2017</v>
      </c>
      <c r="B2298" t="s">
        <v>2336</v>
      </c>
    </row>
    <row r="2299" spans="1:2" x14ac:dyDescent="0.3">
      <c r="A2299" s="17">
        <v>2017</v>
      </c>
      <c r="B2299" s="18" t="s">
        <v>2655</v>
      </c>
    </row>
    <row r="2300" spans="1:2" x14ac:dyDescent="0.3">
      <c r="A2300" s="2">
        <v>2017</v>
      </c>
      <c r="B2300" t="s">
        <v>521</v>
      </c>
    </row>
    <row r="2301" spans="1:2" x14ac:dyDescent="0.3">
      <c r="A2301" s="17">
        <v>2017</v>
      </c>
      <c r="B2301" s="18" t="s">
        <v>514</v>
      </c>
    </row>
    <row r="2302" spans="1:2" x14ac:dyDescent="0.3">
      <c r="A2302" s="17">
        <v>2017</v>
      </c>
      <c r="B2302" s="18" t="s">
        <v>687</v>
      </c>
    </row>
    <row r="2303" spans="1:2" x14ac:dyDescent="0.3">
      <c r="A2303" s="17">
        <v>2017</v>
      </c>
      <c r="B2303" s="18" t="s">
        <v>1070</v>
      </c>
    </row>
    <row r="2304" spans="1:2" x14ac:dyDescent="0.3">
      <c r="A2304" s="2">
        <v>2017</v>
      </c>
      <c r="B2304" t="s">
        <v>1853</v>
      </c>
    </row>
    <row r="2305" spans="1:2" x14ac:dyDescent="0.3">
      <c r="A2305" s="17">
        <v>2017</v>
      </c>
      <c r="B2305" s="18" t="s">
        <v>1547</v>
      </c>
    </row>
    <row r="2306" spans="1:2" x14ac:dyDescent="0.3">
      <c r="A2306" s="17">
        <v>2017</v>
      </c>
      <c r="B2306" s="18" t="s">
        <v>406</v>
      </c>
    </row>
    <row r="2307" spans="1:2" x14ac:dyDescent="0.3">
      <c r="A2307" s="17">
        <v>2017</v>
      </c>
      <c r="B2307" s="18" t="s">
        <v>1177</v>
      </c>
    </row>
    <row r="2308" spans="1:2" x14ac:dyDescent="0.3">
      <c r="A2308" s="2">
        <v>2017</v>
      </c>
      <c r="B2308" t="s">
        <v>609</v>
      </c>
    </row>
    <row r="2309" spans="1:2" x14ac:dyDescent="0.3">
      <c r="A2309" s="2">
        <v>2017</v>
      </c>
      <c r="B2309" t="s">
        <v>2173</v>
      </c>
    </row>
    <row r="2310" spans="1:2" x14ac:dyDescent="0.3">
      <c r="A2310" s="17">
        <v>2017</v>
      </c>
      <c r="B2310" s="18" t="s">
        <v>2005</v>
      </c>
    </row>
    <row r="2311" spans="1:2" x14ac:dyDescent="0.3">
      <c r="A2311" s="2">
        <v>2017</v>
      </c>
      <c r="B2311" t="s">
        <v>912</v>
      </c>
    </row>
    <row r="2312" spans="1:2" x14ac:dyDescent="0.3">
      <c r="A2312" s="17">
        <v>2017</v>
      </c>
      <c r="B2312" s="18" t="s">
        <v>554</v>
      </c>
    </row>
    <row r="2313" spans="1:2" x14ac:dyDescent="0.3">
      <c r="A2313" s="17">
        <v>2017</v>
      </c>
      <c r="B2313" s="18" t="s">
        <v>2748</v>
      </c>
    </row>
    <row r="2314" spans="1:2" x14ac:dyDescent="0.3">
      <c r="A2314" s="2">
        <v>2017</v>
      </c>
      <c r="B2314" t="s">
        <v>1330</v>
      </c>
    </row>
    <row r="2315" spans="1:2" x14ac:dyDescent="0.3">
      <c r="A2315" s="2">
        <v>2017</v>
      </c>
      <c r="B2315" t="s">
        <v>2413</v>
      </c>
    </row>
    <row r="2316" spans="1:2" x14ac:dyDescent="0.3">
      <c r="A2316" s="17">
        <v>2017</v>
      </c>
      <c r="B2316" s="18" t="s">
        <v>2174</v>
      </c>
    </row>
    <row r="2317" spans="1:2" x14ac:dyDescent="0.3">
      <c r="A2317" s="17">
        <v>2017</v>
      </c>
      <c r="B2317" s="18" t="s">
        <v>1242</v>
      </c>
    </row>
    <row r="2318" spans="1:2" x14ac:dyDescent="0.3">
      <c r="A2318" s="17">
        <v>2017</v>
      </c>
      <c r="B2318" s="18" t="s">
        <v>2762</v>
      </c>
    </row>
    <row r="2319" spans="1:2" x14ac:dyDescent="0.3">
      <c r="A2319" s="17">
        <v>2017</v>
      </c>
      <c r="B2319" s="18" t="s">
        <v>1999</v>
      </c>
    </row>
    <row r="2320" spans="1:2" x14ac:dyDescent="0.3">
      <c r="A2320" s="17">
        <v>2017</v>
      </c>
      <c r="B2320" s="18" t="s">
        <v>1338</v>
      </c>
    </row>
    <row r="2321" spans="1:2" x14ac:dyDescent="0.3">
      <c r="A2321" s="2">
        <v>2017</v>
      </c>
      <c r="B2321" t="s">
        <v>1725</v>
      </c>
    </row>
    <row r="2322" spans="1:2" x14ac:dyDescent="0.3">
      <c r="A2322" s="2">
        <v>2017</v>
      </c>
      <c r="B2322" t="s">
        <v>2078</v>
      </c>
    </row>
    <row r="2323" spans="1:2" x14ac:dyDescent="0.3">
      <c r="A2323" s="2">
        <v>2017</v>
      </c>
      <c r="B2323" t="s">
        <v>1280</v>
      </c>
    </row>
    <row r="2324" spans="1:2" x14ac:dyDescent="0.3">
      <c r="A2324" s="17">
        <v>2017</v>
      </c>
      <c r="B2324" s="18" t="s">
        <v>2039</v>
      </c>
    </row>
    <row r="2325" spans="1:2" x14ac:dyDescent="0.3">
      <c r="A2325" s="2">
        <v>2017</v>
      </c>
      <c r="B2325" t="s">
        <v>248</v>
      </c>
    </row>
    <row r="2326" spans="1:2" x14ac:dyDescent="0.3">
      <c r="A2326" s="17">
        <v>2017</v>
      </c>
      <c r="B2326" s="18" t="s">
        <v>976</v>
      </c>
    </row>
    <row r="2327" spans="1:2" x14ac:dyDescent="0.3">
      <c r="A2327" s="17">
        <v>2017</v>
      </c>
      <c r="B2327" s="18" t="s">
        <v>1622</v>
      </c>
    </row>
    <row r="2328" spans="1:2" x14ac:dyDescent="0.3">
      <c r="A2328" s="17">
        <v>2017</v>
      </c>
      <c r="B2328" s="18" t="s">
        <v>925</v>
      </c>
    </row>
    <row r="2329" spans="1:2" x14ac:dyDescent="0.3">
      <c r="A2329" s="2">
        <v>2017</v>
      </c>
      <c r="B2329" t="s">
        <v>318</v>
      </c>
    </row>
    <row r="2330" spans="1:2" x14ac:dyDescent="0.3">
      <c r="A2330" s="17">
        <v>2017</v>
      </c>
      <c r="B2330" s="18" t="s">
        <v>1840</v>
      </c>
    </row>
    <row r="2331" spans="1:2" x14ac:dyDescent="0.3">
      <c r="A2331" s="17">
        <v>2017</v>
      </c>
      <c r="B2331" s="18" t="s">
        <v>2241</v>
      </c>
    </row>
    <row r="2332" spans="1:2" x14ac:dyDescent="0.3">
      <c r="A2332" s="2">
        <v>2017</v>
      </c>
      <c r="B2332" t="s">
        <v>2676</v>
      </c>
    </row>
    <row r="2333" spans="1:2" x14ac:dyDescent="0.3">
      <c r="A2333" s="17">
        <v>2017</v>
      </c>
      <c r="B2333" s="18" t="s">
        <v>2077</v>
      </c>
    </row>
    <row r="2334" spans="1:2" x14ac:dyDescent="0.3">
      <c r="A2334" s="17">
        <v>2017</v>
      </c>
      <c r="B2334" s="18" t="s">
        <v>253</v>
      </c>
    </row>
    <row r="2335" spans="1:2" x14ac:dyDescent="0.3">
      <c r="A2335" s="2">
        <v>2017</v>
      </c>
      <c r="B2335" t="s">
        <v>854</v>
      </c>
    </row>
    <row r="2336" spans="1:2" x14ac:dyDescent="0.3">
      <c r="A2336" s="17">
        <v>2017</v>
      </c>
      <c r="B2336" s="18" t="s">
        <v>582</v>
      </c>
    </row>
    <row r="2337" spans="1:2" x14ac:dyDescent="0.3">
      <c r="A2337" s="2">
        <v>2017</v>
      </c>
      <c r="B2337" t="s">
        <v>2443</v>
      </c>
    </row>
    <row r="2338" spans="1:2" x14ac:dyDescent="0.3">
      <c r="A2338" s="17">
        <v>2017</v>
      </c>
      <c r="B2338" s="18" t="s">
        <v>263</v>
      </c>
    </row>
    <row r="2339" spans="1:2" x14ac:dyDescent="0.3">
      <c r="A2339" s="2">
        <v>2017</v>
      </c>
      <c r="B2339" t="s">
        <v>467</v>
      </c>
    </row>
    <row r="2340" spans="1:2" x14ac:dyDescent="0.3">
      <c r="A2340" s="17">
        <v>2017</v>
      </c>
      <c r="B2340" s="18" t="s">
        <v>379</v>
      </c>
    </row>
    <row r="2341" spans="1:2" x14ac:dyDescent="0.3">
      <c r="A2341" s="17">
        <v>2017</v>
      </c>
      <c r="B2341" s="18" t="s">
        <v>224</v>
      </c>
    </row>
    <row r="2342" spans="1:2" x14ac:dyDescent="0.3">
      <c r="A2342" s="17">
        <v>2017</v>
      </c>
      <c r="B2342" s="18" t="s">
        <v>151</v>
      </c>
    </row>
    <row r="2343" spans="1:2" x14ac:dyDescent="0.3">
      <c r="A2343" s="2">
        <v>2017</v>
      </c>
      <c r="B2343" t="s">
        <v>474</v>
      </c>
    </row>
    <row r="2344" spans="1:2" x14ac:dyDescent="0.3">
      <c r="A2344" s="2">
        <v>2017</v>
      </c>
      <c r="B2344" t="s">
        <v>2076</v>
      </c>
    </row>
    <row r="2345" spans="1:2" x14ac:dyDescent="0.3">
      <c r="A2345" s="2">
        <v>2017</v>
      </c>
      <c r="B2345" t="s">
        <v>556</v>
      </c>
    </row>
    <row r="2346" spans="1:2" x14ac:dyDescent="0.3">
      <c r="A2346" s="17">
        <v>2017</v>
      </c>
      <c r="B2346" s="18" t="s">
        <v>438</v>
      </c>
    </row>
    <row r="2347" spans="1:2" x14ac:dyDescent="0.3">
      <c r="A2347" s="2">
        <v>2017</v>
      </c>
      <c r="B2347" t="s">
        <v>1453</v>
      </c>
    </row>
    <row r="2348" spans="1:2" x14ac:dyDescent="0.3">
      <c r="A2348" s="2">
        <v>2017</v>
      </c>
      <c r="B2348" t="s">
        <v>563</v>
      </c>
    </row>
    <row r="2349" spans="1:2" x14ac:dyDescent="0.3">
      <c r="A2349" s="17">
        <v>2017</v>
      </c>
      <c r="B2349" s="18" t="s">
        <v>2082</v>
      </c>
    </row>
    <row r="2350" spans="1:2" x14ac:dyDescent="0.3">
      <c r="A2350" s="2">
        <v>2017</v>
      </c>
      <c r="B2350" t="s">
        <v>1927</v>
      </c>
    </row>
    <row r="2351" spans="1:2" x14ac:dyDescent="0.3">
      <c r="A2351" s="17">
        <v>2017</v>
      </c>
      <c r="B2351" s="18" t="s">
        <v>2254</v>
      </c>
    </row>
    <row r="2352" spans="1:2" x14ac:dyDescent="0.3">
      <c r="A2352" s="2">
        <v>2017</v>
      </c>
      <c r="B2352" t="s">
        <v>650</v>
      </c>
    </row>
    <row r="2353" spans="1:2" x14ac:dyDescent="0.3">
      <c r="A2353" s="2">
        <v>2017</v>
      </c>
      <c r="B2353" t="s">
        <v>157</v>
      </c>
    </row>
    <row r="2354" spans="1:2" x14ac:dyDescent="0.3">
      <c r="A2354" s="2">
        <v>2017</v>
      </c>
      <c r="B2354" t="s">
        <v>898</v>
      </c>
    </row>
    <row r="2355" spans="1:2" x14ac:dyDescent="0.3">
      <c r="A2355" s="17">
        <v>2017</v>
      </c>
      <c r="B2355" s="18" t="s">
        <v>1294</v>
      </c>
    </row>
    <row r="2356" spans="1:2" x14ac:dyDescent="0.3">
      <c r="A2356" s="17">
        <v>2017</v>
      </c>
      <c r="B2356" s="18" t="s">
        <v>1585</v>
      </c>
    </row>
    <row r="2357" spans="1:2" x14ac:dyDescent="0.3">
      <c r="A2357" s="2">
        <v>2017</v>
      </c>
      <c r="B2357" t="s">
        <v>757</v>
      </c>
    </row>
    <row r="2358" spans="1:2" x14ac:dyDescent="0.3">
      <c r="A2358" s="17">
        <v>2017</v>
      </c>
      <c r="B2358" s="18" t="s">
        <v>910</v>
      </c>
    </row>
    <row r="2359" spans="1:2" x14ac:dyDescent="0.3">
      <c r="A2359" s="17">
        <v>2017</v>
      </c>
      <c r="B2359" s="18" t="s">
        <v>1193</v>
      </c>
    </row>
    <row r="2360" spans="1:2" x14ac:dyDescent="0.3">
      <c r="A2360" s="2">
        <v>2017</v>
      </c>
      <c r="B2360" t="s">
        <v>1494</v>
      </c>
    </row>
    <row r="2361" spans="1:2" x14ac:dyDescent="0.3">
      <c r="A2361" s="2">
        <v>2017</v>
      </c>
      <c r="B2361" t="s">
        <v>852</v>
      </c>
    </row>
    <row r="2362" spans="1:2" x14ac:dyDescent="0.3">
      <c r="A2362" s="17">
        <v>2017</v>
      </c>
      <c r="B2362" s="18" t="s">
        <v>1320</v>
      </c>
    </row>
    <row r="2363" spans="1:2" x14ac:dyDescent="0.3">
      <c r="A2363" s="2">
        <v>2017</v>
      </c>
      <c r="B2363" t="s">
        <v>1765</v>
      </c>
    </row>
    <row r="2364" spans="1:2" x14ac:dyDescent="0.3">
      <c r="A2364" s="2">
        <v>2017</v>
      </c>
      <c r="B2364" t="s">
        <v>779</v>
      </c>
    </row>
    <row r="2365" spans="1:2" x14ac:dyDescent="0.3">
      <c r="A2365" s="2">
        <v>2017</v>
      </c>
      <c r="B2365" t="s">
        <v>2283</v>
      </c>
    </row>
    <row r="2366" spans="1:2" x14ac:dyDescent="0.3">
      <c r="A2366" s="2">
        <v>2017</v>
      </c>
      <c r="B2366" t="s">
        <v>1831</v>
      </c>
    </row>
    <row r="2367" spans="1:2" x14ac:dyDescent="0.3">
      <c r="A2367" s="2">
        <v>2017</v>
      </c>
      <c r="B2367" t="s">
        <v>1372</v>
      </c>
    </row>
    <row r="2368" spans="1:2" x14ac:dyDescent="0.3">
      <c r="A2368" s="17">
        <v>2017</v>
      </c>
      <c r="B2368" s="18" t="s">
        <v>2855</v>
      </c>
    </row>
    <row r="2369" spans="1:2" x14ac:dyDescent="0.3">
      <c r="A2369" s="17">
        <v>2017</v>
      </c>
      <c r="B2369" s="18" t="s">
        <v>1003</v>
      </c>
    </row>
    <row r="2370" spans="1:2" x14ac:dyDescent="0.3">
      <c r="A2370" s="17">
        <v>2017</v>
      </c>
      <c r="B2370" s="18" t="s">
        <v>717</v>
      </c>
    </row>
    <row r="2371" spans="1:2" x14ac:dyDescent="0.3">
      <c r="A2371" s="17">
        <v>2017</v>
      </c>
      <c r="B2371" s="18" t="s">
        <v>1523</v>
      </c>
    </row>
    <row r="2372" spans="1:2" x14ac:dyDescent="0.3">
      <c r="A2372" s="2">
        <v>2017</v>
      </c>
      <c r="B2372" t="s">
        <v>689</v>
      </c>
    </row>
    <row r="2373" spans="1:2" x14ac:dyDescent="0.3">
      <c r="A2373" s="2">
        <v>2017</v>
      </c>
      <c r="B2373" t="s">
        <v>2334</v>
      </c>
    </row>
    <row r="2374" spans="1:2" x14ac:dyDescent="0.3">
      <c r="A2374" s="17">
        <v>2017</v>
      </c>
      <c r="B2374" s="18" t="s">
        <v>2165</v>
      </c>
    </row>
    <row r="2375" spans="1:2" x14ac:dyDescent="0.3">
      <c r="A2375" s="17">
        <v>2017</v>
      </c>
      <c r="B2375" s="18" t="s">
        <v>91</v>
      </c>
    </row>
    <row r="2376" spans="1:2" x14ac:dyDescent="0.3">
      <c r="A2376" s="2">
        <v>2017</v>
      </c>
      <c r="B2376" t="s">
        <v>2276</v>
      </c>
    </row>
    <row r="2377" spans="1:2" x14ac:dyDescent="0.3">
      <c r="A2377" s="17">
        <v>2017</v>
      </c>
      <c r="B2377" s="18" t="s">
        <v>1676</v>
      </c>
    </row>
    <row r="2378" spans="1:2" x14ac:dyDescent="0.3">
      <c r="A2378" s="17">
        <v>2017</v>
      </c>
      <c r="B2378" s="18" t="s">
        <v>1079</v>
      </c>
    </row>
    <row r="2379" spans="1:2" x14ac:dyDescent="0.3">
      <c r="A2379" s="17">
        <v>2017</v>
      </c>
      <c r="B2379" s="18" t="s">
        <v>671</v>
      </c>
    </row>
    <row r="2380" spans="1:2" x14ac:dyDescent="0.3">
      <c r="A2380" s="17">
        <v>2017</v>
      </c>
      <c r="B2380" s="18" t="s">
        <v>743</v>
      </c>
    </row>
    <row r="2381" spans="1:2" x14ac:dyDescent="0.3">
      <c r="A2381" s="2">
        <v>2017</v>
      </c>
      <c r="B2381" t="s">
        <v>72</v>
      </c>
    </row>
    <row r="2382" spans="1:2" x14ac:dyDescent="0.3">
      <c r="A2382" s="2">
        <v>2017</v>
      </c>
      <c r="B2382" t="s">
        <v>2396</v>
      </c>
    </row>
    <row r="2383" spans="1:2" x14ac:dyDescent="0.3">
      <c r="A2383" s="17">
        <v>2017</v>
      </c>
      <c r="B2383" s="18" t="s">
        <v>1364</v>
      </c>
    </row>
    <row r="2384" spans="1:2" x14ac:dyDescent="0.3">
      <c r="A2384" s="17">
        <v>2017</v>
      </c>
      <c r="B2384" s="18" t="s">
        <v>978</v>
      </c>
    </row>
    <row r="2385" spans="1:2" x14ac:dyDescent="0.3">
      <c r="A2385" s="17">
        <v>2017</v>
      </c>
      <c r="B2385" s="18" t="s">
        <v>2138</v>
      </c>
    </row>
    <row r="2386" spans="1:2" x14ac:dyDescent="0.3">
      <c r="A2386" s="17">
        <v>2017</v>
      </c>
      <c r="B2386" s="18" t="s">
        <v>507</v>
      </c>
    </row>
    <row r="2387" spans="1:2" x14ac:dyDescent="0.3">
      <c r="A2387" s="2">
        <v>2017</v>
      </c>
      <c r="B2387" t="s">
        <v>1395</v>
      </c>
    </row>
    <row r="2388" spans="1:2" x14ac:dyDescent="0.3">
      <c r="A2388" s="2">
        <v>2017</v>
      </c>
      <c r="B2388" t="s">
        <v>430</v>
      </c>
    </row>
    <row r="2389" spans="1:2" x14ac:dyDescent="0.3">
      <c r="A2389" s="17">
        <v>2017</v>
      </c>
      <c r="B2389" s="18" t="s">
        <v>648</v>
      </c>
    </row>
    <row r="2390" spans="1:2" x14ac:dyDescent="0.3">
      <c r="A2390" s="2">
        <v>2017</v>
      </c>
      <c r="B2390" t="s">
        <v>1014</v>
      </c>
    </row>
    <row r="2391" spans="1:2" x14ac:dyDescent="0.3">
      <c r="A2391" s="17">
        <v>2017</v>
      </c>
      <c r="B2391" s="18" t="s">
        <v>984</v>
      </c>
    </row>
    <row r="2392" spans="1:2" x14ac:dyDescent="0.3">
      <c r="A2392" s="2">
        <v>2017</v>
      </c>
      <c r="B2392" t="s">
        <v>755</v>
      </c>
    </row>
    <row r="2393" spans="1:2" x14ac:dyDescent="0.3">
      <c r="A2393" s="2">
        <v>2017</v>
      </c>
      <c r="B2393" t="s">
        <v>2026</v>
      </c>
    </row>
    <row r="2394" spans="1:2" x14ac:dyDescent="0.3">
      <c r="A2394" s="2">
        <v>2017</v>
      </c>
      <c r="B2394" t="s">
        <v>1483</v>
      </c>
    </row>
    <row r="2395" spans="1:2" x14ac:dyDescent="0.3">
      <c r="A2395" s="2">
        <v>2017</v>
      </c>
      <c r="B2395" t="s">
        <v>2115</v>
      </c>
    </row>
    <row r="2396" spans="1:2" x14ac:dyDescent="0.3">
      <c r="A2396" s="17">
        <v>2017</v>
      </c>
      <c r="B2396" s="18" t="s">
        <v>2105</v>
      </c>
    </row>
    <row r="2397" spans="1:2" x14ac:dyDescent="0.3">
      <c r="A2397" s="17">
        <v>2017</v>
      </c>
      <c r="B2397" s="18" t="s">
        <v>1580</v>
      </c>
    </row>
    <row r="2398" spans="1:2" x14ac:dyDescent="0.3">
      <c r="A2398" s="2">
        <v>2017</v>
      </c>
      <c r="B2398" t="s">
        <v>101</v>
      </c>
    </row>
    <row r="2399" spans="1:2" x14ac:dyDescent="0.3">
      <c r="A2399" s="17">
        <v>2017</v>
      </c>
      <c r="B2399" s="18" t="s">
        <v>760</v>
      </c>
    </row>
    <row r="2400" spans="1:2" x14ac:dyDescent="0.3">
      <c r="A2400" s="17">
        <v>2017</v>
      </c>
      <c r="B2400" s="18" t="s">
        <v>14</v>
      </c>
    </row>
    <row r="2401" spans="1:2" x14ac:dyDescent="0.3">
      <c r="A2401" s="17">
        <v>2017</v>
      </c>
      <c r="B2401" s="18" t="s">
        <v>110</v>
      </c>
    </row>
    <row r="2402" spans="1:2" x14ac:dyDescent="0.3">
      <c r="A2402" s="2">
        <v>2017</v>
      </c>
      <c r="B2402" t="s">
        <v>1914</v>
      </c>
    </row>
    <row r="2403" spans="1:2" x14ac:dyDescent="0.3">
      <c r="A2403" s="2">
        <v>2017</v>
      </c>
      <c r="B2403" t="s">
        <v>2032</v>
      </c>
    </row>
    <row r="2404" spans="1:2" x14ac:dyDescent="0.3">
      <c r="A2404" s="17">
        <v>2017</v>
      </c>
      <c r="B2404" s="18" t="s">
        <v>1447</v>
      </c>
    </row>
    <row r="2405" spans="1:2" x14ac:dyDescent="0.3">
      <c r="A2405" s="17">
        <v>2017</v>
      </c>
      <c r="B2405" s="18" t="s">
        <v>640</v>
      </c>
    </row>
    <row r="2406" spans="1:2" x14ac:dyDescent="0.3">
      <c r="A2406" s="2">
        <v>2017</v>
      </c>
      <c r="B2406" t="s">
        <v>1989</v>
      </c>
    </row>
    <row r="2407" spans="1:2" x14ac:dyDescent="0.3">
      <c r="A2407" s="17">
        <v>2017</v>
      </c>
      <c r="B2407" s="18" t="s">
        <v>1946</v>
      </c>
    </row>
    <row r="2408" spans="1:2" x14ac:dyDescent="0.3">
      <c r="A2408" s="17">
        <v>2017</v>
      </c>
      <c r="B2408" s="18" t="s">
        <v>1169</v>
      </c>
    </row>
    <row r="2409" spans="1:2" x14ac:dyDescent="0.3">
      <c r="A2409" s="2">
        <v>2017</v>
      </c>
      <c r="B2409" t="s">
        <v>2611</v>
      </c>
    </row>
    <row r="2410" spans="1:2" x14ac:dyDescent="0.3">
      <c r="A2410" s="2">
        <v>2017</v>
      </c>
      <c r="B2410" t="s">
        <v>1347</v>
      </c>
    </row>
    <row r="2411" spans="1:2" x14ac:dyDescent="0.3">
      <c r="A2411" s="17">
        <v>2017</v>
      </c>
      <c r="B2411" s="18" t="s">
        <v>1282</v>
      </c>
    </row>
    <row r="2412" spans="1:2" x14ac:dyDescent="0.3">
      <c r="A2412" s="2">
        <v>2017</v>
      </c>
      <c r="B2412" t="s">
        <v>2131</v>
      </c>
    </row>
    <row r="2413" spans="1:2" x14ac:dyDescent="0.3">
      <c r="A2413" s="17">
        <v>2017</v>
      </c>
      <c r="B2413" s="18" t="s">
        <v>2311</v>
      </c>
    </row>
    <row r="2414" spans="1:2" x14ac:dyDescent="0.3">
      <c r="A2414" s="17">
        <v>2017</v>
      </c>
      <c r="B2414" s="18" t="s">
        <v>1245</v>
      </c>
    </row>
    <row r="2415" spans="1:2" x14ac:dyDescent="0.3">
      <c r="A2415" s="17">
        <v>2017</v>
      </c>
      <c r="B2415" s="18" t="s">
        <v>1333</v>
      </c>
    </row>
    <row r="2416" spans="1:2" x14ac:dyDescent="0.3">
      <c r="A2416" s="17">
        <v>2017</v>
      </c>
      <c r="B2416" s="18" t="s">
        <v>1116</v>
      </c>
    </row>
    <row r="2417" spans="1:2" x14ac:dyDescent="0.3">
      <c r="A2417" s="17">
        <v>2017</v>
      </c>
      <c r="B2417" s="18" t="s">
        <v>1219</v>
      </c>
    </row>
    <row r="2418" spans="1:2" x14ac:dyDescent="0.3">
      <c r="A2418" s="17">
        <v>2017</v>
      </c>
      <c r="B2418" s="18" t="s">
        <v>1767</v>
      </c>
    </row>
    <row r="2419" spans="1:2" x14ac:dyDescent="0.3">
      <c r="A2419" s="17">
        <v>2017</v>
      </c>
      <c r="B2419" s="18" t="s">
        <v>1530</v>
      </c>
    </row>
    <row r="2420" spans="1:2" x14ac:dyDescent="0.3">
      <c r="A2420" s="2">
        <v>2017</v>
      </c>
      <c r="B2420" t="s">
        <v>2786</v>
      </c>
    </row>
    <row r="2421" spans="1:2" x14ac:dyDescent="0.3">
      <c r="A2421" s="2">
        <v>2017</v>
      </c>
      <c r="B2421" t="s">
        <v>2867</v>
      </c>
    </row>
    <row r="2422" spans="1:2" x14ac:dyDescent="0.3">
      <c r="A2422" s="17">
        <v>2017</v>
      </c>
      <c r="B2422" s="18" t="s">
        <v>918</v>
      </c>
    </row>
    <row r="2423" spans="1:2" x14ac:dyDescent="0.3">
      <c r="A2423" s="2">
        <v>2017</v>
      </c>
      <c r="B2423" t="s">
        <v>2869</v>
      </c>
    </row>
    <row r="2424" spans="1:2" x14ac:dyDescent="0.3">
      <c r="A2424" s="17">
        <v>2017</v>
      </c>
      <c r="B2424" s="18" t="s">
        <v>1707</v>
      </c>
    </row>
    <row r="2425" spans="1:2" x14ac:dyDescent="0.3">
      <c r="A2425" s="2">
        <v>2017</v>
      </c>
      <c r="B2425" t="s">
        <v>1692</v>
      </c>
    </row>
    <row r="2426" spans="1:2" x14ac:dyDescent="0.3">
      <c r="A2426" s="2">
        <v>2017</v>
      </c>
      <c r="B2426" t="s">
        <v>504</v>
      </c>
    </row>
    <row r="2427" spans="1:2" x14ac:dyDescent="0.3">
      <c r="A2427" s="17">
        <v>2017</v>
      </c>
      <c r="B2427" s="18" t="s">
        <v>1802</v>
      </c>
    </row>
    <row r="2428" spans="1:2" x14ac:dyDescent="0.3">
      <c r="A2428" s="17">
        <v>2017</v>
      </c>
      <c r="B2428" s="18" t="s">
        <v>1150</v>
      </c>
    </row>
    <row r="2429" spans="1:2" x14ac:dyDescent="0.3">
      <c r="A2429" s="2">
        <v>2017</v>
      </c>
      <c r="B2429" t="s">
        <v>962</v>
      </c>
    </row>
    <row r="2430" spans="1:2" x14ac:dyDescent="0.3">
      <c r="A2430" s="2">
        <v>2017</v>
      </c>
      <c r="B2430" t="s">
        <v>768</v>
      </c>
    </row>
    <row r="2431" spans="1:2" x14ac:dyDescent="0.3">
      <c r="A2431" s="2">
        <v>2017</v>
      </c>
      <c r="B2431" t="s">
        <v>2221</v>
      </c>
    </row>
    <row r="2432" spans="1:2" x14ac:dyDescent="0.3">
      <c r="A2432" s="2">
        <v>2017</v>
      </c>
      <c r="B2432" t="s">
        <v>1581</v>
      </c>
    </row>
    <row r="2433" spans="1:2" x14ac:dyDescent="0.3">
      <c r="A2433" s="2">
        <v>2017</v>
      </c>
      <c r="B2433" t="s">
        <v>1814</v>
      </c>
    </row>
    <row r="2434" spans="1:2" x14ac:dyDescent="0.3">
      <c r="A2434" s="2">
        <v>2017</v>
      </c>
      <c r="B2434" t="s">
        <v>1407</v>
      </c>
    </row>
    <row r="2435" spans="1:2" x14ac:dyDescent="0.3">
      <c r="A2435" s="2">
        <v>2017</v>
      </c>
      <c r="B2435" t="s">
        <v>399</v>
      </c>
    </row>
    <row r="2436" spans="1:2" x14ac:dyDescent="0.3">
      <c r="A2436" s="2">
        <v>2017</v>
      </c>
      <c r="B2436" t="s">
        <v>891</v>
      </c>
    </row>
    <row r="2437" spans="1:2" x14ac:dyDescent="0.3">
      <c r="A2437" s="17">
        <v>2017</v>
      </c>
      <c r="B2437" s="18" t="s">
        <v>1298</v>
      </c>
    </row>
    <row r="2438" spans="1:2" x14ac:dyDescent="0.3">
      <c r="A2438" s="2">
        <v>2017</v>
      </c>
      <c r="B2438" t="s">
        <v>2609</v>
      </c>
    </row>
    <row r="2439" spans="1:2" x14ac:dyDescent="0.3">
      <c r="A2439" s="17">
        <v>2017</v>
      </c>
      <c r="B2439" s="18" t="s">
        <v>801</v>
      </c>
    </row>
    <row r="2440" spans="1:2" x14ac:dyDescent="0.3">
      <c r="A2440" s="17">
        <v>2017</v>
      </c>
      <c r="B2440" s="18" t="s">
        <v>1936</v>
      </c>
    </row>
    <row r="2441" spans="1:2" x14ac:dyDescent="0.3">
      <c r="A2441" s="2">
        <v>2017</v>
      </c>
      <c r="B2441" t="s">
        <v>884</v>
      </c>
    </row>
    <row r="2442" spans="1:2" x14ac:dyDescent="0.3">
      <c r="A2442" s="17">
        <v>2017</v>
      </c>
      <c r="B2442" s="18" t="s">
        <v>2873</v>
      </c>
    </row>
    <row r="2443" spans="1:2" x14ac:dyDescent="0.3">
      <c r="A2443" s="2">
        <v>2017</v>
      </c>
      <c r="B2443" t="s">
        <v>1489</v>
      </c>
    </row>
    <row r="2444" spans="1:2" x14ac:dyDescent="0.3">
      <c r="A2444" s="17">
        <v>2017</v>
      </c>
      <c r="B2444" s="18" t="s">
        <v>2643</v>
      </c>
    </row>
    <row r="2445" spans="1:2" x14ac:dyDescent="0.3">
      <c r="A2445" s="2">
        <v>2017</v>
      </c>
      <c r="B2445" t="s">
        <v>1812</v>
      </c>
    </row>
    <row r="2446" spans="1:2" x14ac:dyDescent="0.3">
      <c r="A2446" s="2">
        <v>2017</v>
      </c>
      <c r="B2446" t="s">
        <v>528</v>
      </c>
    </row>
    <row r="2447" spans="1:2" x14ac:dyDescent="0.3">
      <c r="A2447" s="17">
        <v>2017</v>
      </c>
      <c r="B2447" s="18" t="s">
        <v>704</v>
      </c>
    </row>
    <row r="2448" spans="1:2" x14ac:dyDescent="0.3">
      <c r="A2448" s="17">
        <v>2017</v>
      </c>
      <c r="B2448" s="18" t="s">
        <v>2507</v>
      </c>
    </row>
    <row r="2449" spans="1:2" x14ac:dyDescent="0.3">
      <c r="A2449" s="17">
        <v>2017</v>
      </c>
      <c r="B2449" s="18" t="s">
        <v>1700</v>
      </c>
    </row>
    <row r="2450" spans="1:2" x14ac:dyDescent="0.3">
      <c r="A2450" s="17">
        <v>2017</v>
      </c>
      <c r="B2450" s="18" t="s">
        <v>1903</v>
      </c>
    </row>
    <row r="2451" spans="1:2" x14ac:dyDescent="0.3">
      <c r="A2451" s="2">
        <v>2017</v>
      </c>
      <c r="B2451" t="s">
        <v>927</v>
      </c>
    </row>
    <row r="2452" spans="1:2" x14ac:dyDescent="0.3">
      <c r="A2452" s="2">
        <v>2017</v>
      </c>
      <c r="B2452" t="s">
        <v>849</v>
      </c>
    </row>
    <row r="2453" spans="1:2" x14ac:dyDescent="0.3">
      <c r="A2453" s="17">
        <v>2017</v>
      </c>
      <c r="B2453" s="18" t="s">
        <v>1740</v>
      </c>
    </row>
    <row r="2454" spans="1:2" x14ac:dyDescent="0.3">
      <c r="A2454" s="17">
        <v>2017</v>
      </c>
      <c r="B2454" s="18" t="s">
        <v>996</v>
      </c>
    </row>
    <row r="2455" spans="1:2" x14ac:dyDescent="0.3">
      <c r="A2455" s="17">
        <v>2017</v>
      </c>
      <c r="B2455" s="18" t="s">
        <v>1542</v>
      </c>
    </row>
    <row r="2456" spans="1:2" x14ac:dyDescent="0.3">
      <c r="A2456" s="17">
        <v>2017</v>
      </c>
      <c r="B2456" s="18" t="s">
        <v>692</v>
      </c>
    </row>
    <row r="2457" spans="1:2" x14ac:dyDescent="0.3">
      <c r="A2457" s="2">
        <v>2017</v>
      </c>
      <c r="B2457" t="s">
        <v>454</v>
      </c>
    </row>
    <row r="2458" spans="1:2" x14ac:dyDescent="0.3">
      <c r="A2458" s="2">
        <v>2017</v>
      </c>
      <c r="B2458" t="s">
        <v>1925</v>
      </c>
    </row>
    <row r="2459" spans="1:2" x14ac:dyDescent="0.3">
      <c r="A2459" s="17">
        <v>2017</v>
      </c>
      <c r="B2459" s="18" t="s">
        <v>707</v>
      </c>
    </row>
    <row r="2460" spans="1:2" x14ac:dyDescent="0.3">
      <c r="A2460" s="17">
        <v>2017</v>
      </c>
      <c r="B2460" s="18" t="s">
        <v>347</v>
      </c>
    </row>
    <row r="2461" spans="1:2" x14ac:dyDescent="0.3">
      <c r="A2461" s="17">
        <v>2017</v>
      </c>
      <c r="B2461" s="18" t="s">
        <v>2763</v>
      </c>
    </row>
    <row r="2462" spans="1:2" x14ac:dyDescent="0.3">
      <c r="A2462" s="17">
        <v>2017</v>
      </c>
      <c r="B2462" s="18" t="s">
        <v>619</v>
      </c>
    </row>
    <row r="2463" spans="1:2" x14ac:dyDescent="0.3">
      <c r="A2463" s="2">
        <v>2017</v>
      </c>
      <c r="B2463" t="s">
        <v>227</v>
      </c>
    </row>
    <row r="2464" spans="1:2" x14ac:dyDescent="0.3">
      <c r="A2464" s="17">
        <v>2017</v>
      </c>
      <c r="B2464" s="18" t="s">
        <v>293</v>
      </c>
    </row>
    <row r="2465" spans="1:2" x14ac:dyDescent="0.3">
      <c r="A2465" s="2">
        <v>2017</v>
      </c>
      <c r="B2465" t="s">
        <v>250</v>
      </c>
    </row>
    <row r="2466" spans="1:2" x14ac:dyDescent="0.3">
      <c r="A2466" s="2">
        <v>2017</v>
      </c>
      <c r="B2466" t="s">
        <v>1772</v>
      </c>
    </row>
    <row r="2467" spans="1:2" x14ac:dyDescent="0.3">
      <c r="A2467" s="17">
        <v>2017</v>
      </c>
      <c r="B2467" s="18" t="s">
        <v>561</v>
      </c>
    </row>
    <row r="2468" spans="1:2" x14ac:dyDescent="0.3">
      <c r="A2468" s="17">
        <v>2017</v>
      </c>
      <c r="B2468" s="18" t="s">
        <v>1417</v>
      </c>
    </row>
    <row r="2469" spans="1:2" x14ac:dyDescent="0.3">
      <c r="A2469" s="2">
        <v>2017</v>
      </c>
      <c r="B2469" t="s">
        <v>1196</v>
      </c>
    </row>
    <row r="2470" spans="1:2" x14ac:dyDescent="0.3">
      <c r="A2470" s="17">
        <v>2017</v>
      </c>
      <c r="B2470" s="18" t="s">
        <v>2557</v>
      </c>
    </row>
    <row r="2471" spans="1:2" x14ac:dyDescent="0.3">
      <c r="A2471" s="2">
        <v>2017</v>
      </c>
      <c r="B2471" t="s">
        <v>1644</v>
      </c>
    </row>
    <row r="2472" spans="1:2" x14ac:dyDescent="0.3">
      <c r="A2472" s="17">
        <v>2017</v>
      </c>
      <c r="B2472" s="18" t="s">
        <v>82</v>
      </c>
    </row>
    <row r="2473" spans="1:2" x14ac:dyDescent="0.3">
      <c r="A2473" s="2">
        <v>2017</v>
      </c>
      <c r="B2473" t="s">
        <v>1519</v>
      </c>
    </row>
    <row r="2474" spans="1:2" x14ac:dyDescent="0.3">
      <c r="A2474" s="2">
        <v>2017</v>
      </c>
      <c r="B2474" t="s">
        <v>1215</v>
      </c>
    </row>
    <row r="2475" spans="1:2" x14ac:dyDescent="0.3">
      <c r="A2475" s="17">
        <v>2017</v>
      </c>
      <c r="B2475" s="18" t="s">
        <v>1591</v>
      </c>
    </row>
    <row r="2476" spans="1:2" x14ac:dyDescent="0.3">
      <c r="A2476" s="2">
        <v>2017</v>
      </c>
      <c r="B2476" t="s">
        <v>1131</v>
      </c>
    </row>
    <row r="2477" spans="1:2" x14ac:dyDescent="0.3">
      <c r="A2477" s="17">
        <v>2017</v>
      </c>
      <c r="B2477" s="18" t="s">
        <v>413</v>
      </c>
    </row>
    <row r="2478" spans="1:2" x14ac:dyDescent="0.3">
      <c r="A2478" s="2">
        <v>2017</v>
      </c>
      <c r="B2478" t="s">
        <v>915</v>
      </c>
    </row>
    <row r="2479" spans="1:2" x14ac:dyDescent="0.3">
      <c r="A2479" s="17">
        <v>2017</v>
      </c>
      <c r="B2479" s="18" t="s">
        <v>1107</v>
      </c>
    </row>
    <row r="2480" spans="1:2" x14ac:dyDescent="0.3">
      <c r="A2480" s="2">
        <v>2017</v>
      </c>
      <c r="B2480" t="s">
        <v>1229</v>
      </c>
    </row>
    <row r="2481" spans="1:2" x14ac:dyDescent="0.3">
      <c r="A2481" s="17">
        <v>2017</v>
      </c>
      <c r="B2481" s="18" t="s">
        <v>681</v>
      </c>
    </row>
    <row r="2482" spans="1:2" x14ac:dyDescent="0.3">
      <c r="A2482" s="2">
        <v>2017</v>
      </c>
      <c r="B2482" t="s">
        <v>2442</v>
      </c>
    </row>
    <row r="2483" spans="1:2" x14ac:dyDescent="0.3">
      <c r="A2483" s="2">
        <v>2017</v>
      </c>
      <c r="B2483" t="s">
        <v>1604</v>
      </c>
    </row>
    <row r="2484" spans="1:2" x14ac:dyDescent="0.3">
      <c r="A2484" s="2">
        <v>2017</v>
      </c>
      <c r="B2484" t="s">
        <v>1174</v>
      </c>
    </row>
    <row r="2485" spans="1:2" x14ac:dyDescent="0.3">
      <c r="A2485" s="17">
        <v>2017</v>
      </c>
      <c r="B2485" s="18" t="s">
        <v>992</v>
      </c>
    </row>
    <row r="2486" spans="1:2" x14ac:dyDescent="0.3">
      <c r="A2486" s="2">
        <v>2017</v>
      </c>
      <c r="B2486" t="s">
        <v>738</v>
      </c>
    </row>
    <row r="2487" spans="1:2" x14ac:dyDescent="0.3">
      <c r="A2487" s="2">
        <v>2017</v>
      </c>
      <c r="B2487" t="s">
        <v>2700</v>
      </c>
    </row>
    <row r="2488" spans="1:2" x14ac:dyDescent="0.3">
      <c r="A2488" s="17">
        <v>2017</v>
      </c>
      <c r="B2488" s="18" t="s">
        <v>154</v>
      </c>
    </row>
    <row r="2489" spans="1:2" x14ac:dyDescent="0.3">
      <c r="A2489" s="2">
        <v>2017</v>
      </c>
      <c r="B2489" t="s">
        <v>2766</v>
      </c>
    </row>
    <row r="2490" spans="1:2" x14ac:dyDescent="0.3">
      <c r="A2490" s="2">
        <v>2017</v>
      </c>
      <c r="B2490" t="s">
        <v>2640</v>
      </c>
    </row>
    <row r="2491" spans="1:2" x14ac:dyDescent="0.3">
      <c r="A2491" s="17">
        <v>2017</v>
      </c>
      <c r="B2491" s="18" t="s">
        <v>2659</v>
      </c>
    </row>
    <row r="2492" spans="1:2" x14ac:dyDescent="0.3">
      <c r="A2492" s="17">
        <v>2017</v>
      </c>
      <c r="B2492" s="18" t="s">
        <v>1201</v>
      </c>
    </row>
    <row r="2493" spans="1:2" x14ac:dyDescent="0.3">
      <c r="A2493" s="17">
        <v>2017</v>
      </c>
      <c r="B2493" s="18" t="s">
        <v>1878</v>
      </c>
    </row>
    <row r="2494" spans="1:2" x14ac:dyDescent="0.3">
      <c r="A2494" s="2">
        <v>2017</v>
      </c>
      <c r="B2494" t="s">
        <v>487</v>
      </c>
    </row>
    <row r="2495" spans="1:2" x14ac:dyDescent="0.3">
      <c r="A2495" s="2">
        <v>2017</v>
      </c>
      <c r="B2495" t="s">
        <v>612</v>
      </c>
    </row>
    <row r="2496" spans="1:2" x14ac:dyDescent="0.3">
      <c r="A2496" s="17">
        <v>2017</v>
      </c>
      <c r="B2496" s="18" t="s">
        <v>2495</v>
      </c>
    </row>
    <row r="2497" spans="1:2" x14ac:dyDescent="0.3">
      <c r="A2497" s="17">
        <v>2017</v>
      </c>
      <c r="B2497" s="18" t="s">
        <v>567</v>
      </c>
    </row>
    <row r="2498" spans="1:2" x14ac:dyDescent="0.3">
      <c r="A2498" s="17">
        <v>2017</v>
      </c>
      <c r="B2498" s="18" t="s">
        <v>1800</v>
      </c>
    </row>
    <row r="2499" spans="1:2" x14ac:dyDescent="0.3">
      <c r="A2499" s="2">
        <v>2017</v>
      </c>
      <c r="B2499" t="s">
        <v>1475</v>
      </c>
    </row>
    <row r="2500" spans="1:2" x14ac:dyDescent="0.3">
      <c r="A2500" s="17">
        <v>2017</v>
      </c>
      <c r="B2500" s="18" t="s">
        <v>2394</v>
      </c>
    </row>
    <row r="2501" spans="1:2" x14ac:dyDescent="0.3">
      <c r="A2501" s="17">
        <v>2017</v>
      </c>
      <c r="B2501" s="18" t="s">
        <v>1345</v>
      </c>
    </row>
    <row r="2502" spans="1:2" x14ac:dyDescent="0.3">
      <c r="A2502" s="2">
        <v>2017</v>
      </c>
      <c r="B2502" t="s">
        <v>2124</v>
      </c>
    </row>
    <row r="2503" spans="1:2" x14ac:dyDescent="0.3">
      <c r="A2503" s="17">
        <v>2017</v>
      </c>
      <c r="B2503" s="18" t="s">
        <v>1671</v>
      </c>
    </row>
    <row r="2504" spans="1:2" x14ac:dyDescent="0.3">
      <c r="A2504" s="2">
        <v>2017</v>
      </c>
      <c r="B2504" t="s">
        <v>1689</v>
      </c>
    </row>
    <row r="2505" spans="1:2" x14ac:dyDescent="0.3">
      <c r="A2505" s="17">
        <v>2017</v>
      </c>
      <c r="B2505" s="18" t="s">
        <v>2438</v>
      </c>
    </row>
    <row r="2506" spans="1:2" x14ac:dyDescent="0.3">
      <c r="A2506" s="17">
        <v>2017</v>
      </c>
      <c r="B2506" s="18" t="s">
        <v>1930</v>
      </c>
    </row>
    <row r="2507" spans="1:2" x14ac:dyDescent="0.3">
      <c r="A2507" s="17">
        <v>2017</v>
      </c>
      <c r="B2507" s="18" t="s">
        <v>2526</v>
      </c>
    </row>
    <row r="2508" spans="1:2" x14ac:dyDescent="0.3">
      <c r="A2508" s="17">
        <v>2017</v>
      </c>
      <c r="B2508" s="18" t="s">
        <v>2598</v>
      </c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5C732-E0AE-436B-A0DE-FE832E285EC5}">
  <dimension ref="A3:E4"/>
  <sheetViews>
    <sheetView workbookViewId="0">
      <selection activeCell="E23" sqref="E23"/>
    </sheetView>
  </sheetViews>
  <sheetFormatPr defaultRowHeight="14.4" x14ac:dyDescent="0.3"/>
  <cols>
    <col min="1" max="1" width="11.6640625" bestFit="1" customWidth="1"/>
    <col min="2" max="2" width="12.109375" bestFit="1" customWidth="1"/>
    <col min="4" max="4" width="14.44140625" bestFit="1" customWidth="1"/>
    <col min="5" max="5" width="9.77734375" bestFit="1" customWidth="1"/>
  </cols>
  <sheetData>
    <row r="3" spans="1:5" x14ac:dyDescent="0.3">
      <c r="A3" t="s">
        <v>2896</v>
      </c>
      <c r="B3" t="s">
        <v>2897</v>
      </c>
      <c r="D3" t="s">
        <v>6</v>
      </c>
      <c r="E3" t="s">
        <v>8</v>
      </c>
    </row>
    <row r="4" spans="1:5" x14ac:dyDescent="0.3">
      <c r="A4" s="38">
        <v>2263953.6999999578</v>
      </c>
      <c r="B4" s="38">
        <v>278285.85000000003</v>
      </c>
      <c r="D4" s="22">
        <f>GETPIVOTDATA("Suma z Sales",$A$3)</f>
        <v>2263953.6999999578</v>
      </c>
      <c r="E4" s="21">
        <f>GETPIVOTDATA("Suma z Profit",$A$3)</f>
        <v>278285.85000000003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showGridLines="0" showRowColHeaders="0" zoomScale="90" zoomScaleNormal="90" workbookViewId="0">
      <selection activeCell="Z8" sqref="Z8"/>
    </sheetView>
  </sheetViews>
  <sheetFormatPr defaultRowHeight="14.4" x14ac:dyDescent="0.3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9996"/>
  <sheetViews>
    <sheetView topLeftCell="A4" zoomScale="71" workbookViewId="0">
      <selection activeCell="K1" sqref="K1:K1048576"/>
    </sheetView>
  </sheetViews>
  <sheetFormatPr defaultRowHeight="14.4" x14ac:dyDescent="0.3"/>
  <cols>
    <col min="1" max="1" width="13.88671875" style="1" bestFit="1" customWidth="1"/>
    <col min="2" max="2" width="8.109375" style="2" bestFit="1" customWidth="1"/>
    <col min="3" max="3" width="10" style="2" bestFit="1" customWidth="1"/>
    <col min="4" max="4" width="22.21875" bestFit="1" customWidth="1"/>
    <col min="5" max="5" width="18.5546875" bestFit="1" customWidth="1"/>
    <col min="6" max="6" width="14" bestFit="1" customWidth="1"/>
    <col min="7" max="7" width="15.5546875" bestFit="1" customWidth="1"/>
    <col min="8" max="8" width="80.88671875" bestFit="1" customWidth="1"/>
    <col min="9" max="9" width="9.21875" style="33" bestFit="1" customWidth="1"/>
    <col min="10" max="10" width="11.6640625" bestFit="1" customWidth="1"/>
    <col min="11" max="11" width="9" style="33" bestFit="1" customWidth="1"/>
  </cols>
  <sheetData>
    <row r="1" spans="1:11" x14ac:dyDescent="0.3">
      <c r="A1" s="1" t="s">
        <v>0</v>
      </c>
      <c r="B1" s="2" t="s">
        <v>2892</v>
      </c>
      <c r="C1" s="2" t="s">
        <v>2893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s="33" t="s">
        <v>6</v>
      </c>
      <c r="J1" t="s">
        <v>7</v>
      </c>
      <c r="K1" s="33" t="s">
        <v>8</v>
      </c>
    </row>
    <row r="2" spans="1:11" x14ac:dyDescent="0.3">
      <c r="A2" s="1">
        <v>41642</v>
      </c>
      <c r="B2" s="2">
        <f>YEAR(salesdata[[#This Row],[Order Date]])</f>
        <v>2014</v>
      </c>
      <c r="C2" s="2">
        <f>MONTH(salesdata[[#This Row],[Order Date]])</f>
        <v>1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s="33" t="s">
        <v>2900</v>
      </c>
      <c r="J2" s="2">
        <v>2</v>
      </c>
      <c r="K2" s="33" t="s">
        <v>2901</v>
      </c>
    </row>
    <row r="3" spans="1:11" x14ac:dyDescent="0.3">
      <c r="A3" s="1">
        <v>41643</v>
      </c>
      <c r="B3" s="2">
        <f>YEAR(salesdata[[#This Row],[Order Date]])</f>
        <v>2014</v>
      </c>
      <c r="C3" s="2">
        <f>MONTH(salesdata[[#This Row],[Order Date]])</f>
        <v>1</v>
      </c>
      <c r="D3" t="s">
        <v>14</v>
      </c>
      <c r="E3" t="s">
        <v>15</v>
      </c>
      <c r="F3" t="s">
        <v>11</v>
      </c>
      <c r="G3" t="s">
        <v>16</v>
      </c>
      <c r="H3" t="s">
        <v>17</v>
      </c>
      <c r="I3" s="33" t="s">
        <v>2902</v>
      </c>
      <c r="J3" s="2">
        <v>3</v>
      </c>
      <c r="K3" s="33" t="s">
        <v>2903</v>
      </c>
    </row>
    <row r="4" spans="1:11" x14ac:dyDescent="0.3">
      <c r="A4" s="1">
        <v>41643</v>
      </c>
      <c r="B4" s="2">
        <f>YEAR(salesdata[[#This Row],[Order Date]])</f>
        <v>2014</v>
      </c>
      <c r="C4" s="2">
        <f>MONTH(salesdata[[#This Row],[Order Date]])</f>
        <v>1</v>
      </c>
      <c r="D4" t="s">
        <v>14</v>
      </c>
      <c r="E4" t="s">
        <v>15</v>
      </c>
      <c r="F4" t="s">
        <v>11</v>
      </c>
      <c r="G4" t="s">
        <v>18</v>
      </c>
      <c r="H4" t="s">
        <v>19</v>
      </c>
      <c r="I4" s="33" t="s">
        <v>2904</v>
      </c>
      <c r="J4" s="2">
        <v>3</v>
      </c>
      <c r="K4" s="33" t="s">
        <v>2905</v>
      </c>
    </row>
    <row r="5" spans="1:11" x14ac:dyDescent="0.3">
      <c r="A5" s="1">
        <v>41643</v>
      </c>
      <c r="B5" s="2">
        <f>YEAR(salesdata[[#This Row],[Order Date]])</f>
        <v>2014</v>
      </c>
      <c r="C5" s="2">
        <f>MONTH(salesdata[[#This Row],[Order Date]])</f>
        <v>1</v>
      </c>
      <c r="D5" t="s">
        <v>14</v>
      </c>
      <c r="E5" t="s">
        <v>15</v>
      </c>
      <c r="F5" t="s">
        <v>11</v>
      </c>
      <c r="G5" t="s">
        <v>20</v>
      </c>
      <c r="H5" t="s">
        <v>21</v>
      </c>
      <c r="I5" s="33" t="s">
        <v>2906</v>
      </c>
      <c r="J5" s="2">
        <v>2</v>
      </c>
      <c r="K5" s="33" t="s">
        <v>2907</v>
      </c>
    </row>
    <row r="6" spans="1:11" x14ac:dyDescent="0.3">
      <c r="A6" s="1">
        <v>41644</v>
      </c>
      <c r="B6" s="2">
        <f>YEAR(salesdata[[#This Row],[Order Date]])</f>
        <v>2014</v>
      </c>
      <c r="C6" s="2">
        <f>MONTH(salesdata[[#This Row],[Order Date]])</f>
        <v>1</v>
      </c>
      <c r="D6" t="s">
        <v>22</v>
      </c>
      <c r="E6" t="s">
        <v>23</v>
      </c>
      <c r="F6" t="s">
        <v>11</v>
      </c>
      <c r="G6" t="s">
        <v>24</v>
      </c>
      <c r="H6" t="s">
        <v>25</v>
      </c>
      <c r="I6" s="33" t="s">
        <v>2908</v>
      </c>
      <c r="J6" s="2">
        <v>3</v>
      </c>
      <c r="K6" s="33" t="s">
        <v>2909</v>
      </c>
    </row>
    <row r="7" spans="1:11" x14ac:dyDescent="0.3">
      <c r="A7" s="1">
        <v>41645</v>
      </c>
      <c r="B7" s="2">
        <f>YEAR(salesdata[[#This Row],[Order Date]])</f>
        <v>2014</v>
      </c>
      <c r="C7" s="2">
        <f>MONTH(salesdata[[#This Row],[Order Date]])</f>
        <v>1</v>
      </c>
      <c r="D7" t="s">
        <v>26</v>
      </c>
      <c r="E7" t="s">
        <v>27</v>
      </c>
      <c r="F7" t="s">
        <v>11</v>
      </c>
      <c r="G7" t="s">
        <v>12</v>
      </c>
      <c r="H7" t="s">
        <v>28</v>
      </c>
      <c r="I7" s="33" t="s">
        <v>2910</v>
      </c>
      <c r="J7" s="2">
        <v>3</v>
      </c>
      <c r="K7" s="33" t="s">
        <v>2911</v>
      </c>
    </row>
    <row r="8" spans="1:11" x14ac:dyDescent="0.3">
      <c r="A8" s="1">
        <v>41645</v>
      </c>
      <c r="B8" s="2">
        <f>YEAR(salesdata[[#This Row],[Order Date]])</f>
        <v>2014</v>
      </c>
      <c r="C8" s="2">
        <f>MONTH(salesdata[[#This Row],[Order Date]])</f>
        <v>1</v>
      </c>
      <c r="D8" t="s">
        <v>29</v>
      </c>
      <c r="E8" t="s">
        <v>30</v>
      </c>
      <c r="F8" t="s">
        <v>11</v>
      </c>
      <c r="G8" t="s">
        <v>24</v>
      </c>
      <c r="H8" t="s">
        <v>31</v>
      </c>
      <c r="I8" s="33" t="s">
        <v>2912</v>
      </c>
      <c r="J8" s="2">
        <v>3</v>
      </c>
      <c r="K8" s="33" t="s">
        <v>2913</v>
      </c>
    </row>
    <row r="9" spans="1:11" x14ac:dyDescent="0.3">
      <c r="A9" s="1">
        <v>41645</v>
      </c>
      <c r="B9" s="2">
        <f>YEAR(salesdata[[#This Row],[Order Date]])</f>
        <v>2014</v>
      </c>
      <c r="C9" s="2">
        <f>MONTH(salesdata[[#This Row],[Order Date]])</f>
        <v>1</v>
      </c>
      <c r="D9" t="s">
        <v>32</v>
      </c>
      <c r="E9" t="s">
        <v>33</v>
      </c>
      <c r="F9" t="s">
        <v>34</v>
      </c>
      <c r="G9" t="s">
        <v>35</v>
      </c>
      <c r="H9" t="s">
        <v>36</v>
      </c>
      <c r="I9" s="33" t="s">
        <v>2914</v>
      </c>
      <c r="J9" s="2">
        <v>9</v>
      </c>
      <c r="K9" s="33" t="s">
        <v>2915</v>
      </c>
    </row>
    <row r="10" spans="1:11" x14ac:dyDescent="0.3">
      <c r="A10" s="1">
        <v>41645</v>
      </c>
      <c r="B10" s="2">
        <f>YEAR(salesdata[[#This Row],[Order Date]])</f>
        <v>2014</v>
      </c>
      <c r="C10" s="2">
        <f>MONTH(salesdata[[#This Row],[Order Date]])</f>
        <v>1</v>
      </c>
      <c r="D10" t="s">
        <v>32</v>
      </c>
      <c r="E10" t="s">
        <v>33</v>
      </c>
      <c r="F10" t="s">
        <v>11</v>
      </c>
      <c r="G10" t="s">
        <v>20</v>
      </c>
      <c r="H10" t="s">
        <v>37</v>
      </c>
      <c r="I10" s="33" t="s">
        <v>2916</v>
      </c>
      <c r="J10" s="2">
        <v>2</v>
      </c>
      <c r="K10" s="33" t="s">
        <v>2917</v>
      </c>
    </row>
    <row r="11" spans="1:11" x14ac:dyDescent="0.3">
      <c r="A11" s="1">
        <v>41645</v>
      </c>
      <c r="B11" s="2">
        <f>YEAR(salesdata[[#This Row],[Order Date]])</f>
        <v>2014</v>
      </c>
      <c r="C11" s="2">
        <f>MONTH(salesdata[[#This Row],[Order Date]])</f>
        <v>1</v>
      </c>
      <c r="D11" t="s">
        <v>32</v>
      </c>
      <c r="E11" t="s">
        <v>33</v>
      </c>
      <c r="F11" t="s">
        <v>11</v>
      </c>
      <c r="G11" t="s">
        <v>24</v>
      </c>
      <c r="H11" t="s">
        <v>38</v>
      </c>
      <c r="I11" s="33" t="s">
        <v>2918</v>
      </c>
      <c r="J11" s="2">
        <v>2</v>
      </c>
      <c r="K11" s="33" t="s">
        <v>2919</v>
      </c>
    </row>
    <row r="12" spans="1:11" x14ac:dyDescent="0.3">
      <c r="A12" s="1">
        <v>41645</v>
      </c>
      <c r="B12" s="2">
        <f>YEAR(salesdata[[#This Row],[Order Date]])</f>
        <v>2014</v>
      </c>
      <c r="C12" s="2">
        <f>MONTH(salesdata[[#This Row],[Order Date]])</f>
        <v>1</v>
      </c>
      <c r="D12" t="s">
        <v>32</v>
      </c>
      <c r="E12" t="s">
        <v>33</v>
      </c>
      <c r="F12" t="s">
        <v>39</v>
      </c>
      <c r="G12" t="s">
        <v>40</v>
      </c>
      <c r="H12" t="s">
        <v>41</v>
      </c>
      <c r="I12" s="33" t="s">
        <v>2920</v>
      </c>
      <c r="J12" s="2">
        <v>2</v>
      </c>
      <c r="K12" s="33" t="s">
        <v>2921</v>
      </c>
    </row>
    <row r="13" spans="1:11" x14ac:dyDescent="0.3">
      <c r="A13" s="1">
        <v>41645</v>
      </c>
      <c r="B13" s="2">
        <f>YEAR(salesdata[[#This Row],[Order Date]])</f>
        <v>2014</v>
      </c>
      <c r="C13" s="2">
        <f>MONTH(salesdata[[#This Row],[Order Date]])</f>
        <v>1</v>
      </c>
      <c r="D13" t="s">
        <v>32</v>
      </c>
      <c r="E13" t="s">
        <v>33</v>
      </c>
      <c r="F13" t="s">
        <v>39</v>
      </c>
      <c r="G13" t="s">
        <v>40</v>
      </c>
      <c r="H13" t="s">
        <v>42</v>
      </c>
      <c r="I13" s="33" t="s">
        <v>2922</v>
      </c>
      <c r="J13" s="2">
        <v>4</v>
      </c>
      <c r="K13" s="33" t="s">
        <v>2923</v>
      </c>
    </row>
    <row r="14" spans="1:11" x14ac:dyDescent="0.3">
      <c r="A14" s="1">
        <v>41645</v>
      </c>
      <c r="B14" s="2">
        <f>YEAR(salesdata[[#This Row],[Order Date]])</f>
        <v>2014</v>
      </c>
      <c r="C14" s="2">
        <f>MONTH(salesdata[[#This Row],[Order Date]])</f>
        <v>1</v>
      </c>
      <c r="D14" t="s">
        <v>32</v>
      </c>
      <c r="E14" t="s">
        <v>33</v>
      </c>
      <c r="F14" t="s">
        <v>11</v>
      </c>
      <c r="G14" t="s">
        <v>43</v>
      </c>
      <c r="H14" t="s">
        <v>44</v>
      </c>
      <c r="I14" s="33" t="s">
        <v>2924</v>
      </c>
      <c r="J14" s="2">
        <v>4</v>
      </c>
      <c r="K14" s="33" t="s">
        <v>2925</v>
      </c>
    </row>
    <row r="15" spans="1:11" x14ac:dyDescent="0.3">
      <c r="A15" s="1">
        <v>41645</v>
      </c>
      <c r="B15" s="2">
        <f>YEAR(salesdata[[#This Row],[Order Date]])</f>
        <v>2014</v>
      </c>
      <c r="C15" s="2">
        <f>MONTH(salesdata[[#This Row],[Order Date]])</f>
        <v>1</v>
      </c>
      <c r="D15" t="s">
        <v>32</v>
      </c>
      <c r="E15" t="s">
        <v>33</v>
      </c>
      <c r="F15" t="s">
        <v>11</v>
      </c>
      <c r="G15" t="s">
        <v>12</v>
      </c>
      <c r="H15" t="s">
        <v>45</v>
      </c>
      <c r="I15" s="33" t="s">
        <v>2926</v>
      </c>
      <c r="J15" s="2">
        <v>1</v>
      </c>
      <c r="K15" s="33" t="s">
        <v>2927</v>
      </c>
    </row>
    <row r="16" spans="1:11" x14ac:dyDescent="0.3">
      <c r="A16" s="1">
        <v>41646</v>
      </c>
      <c r="B16" s="2">
        <f>YEAR(salesdata[[#This Row],[Order Date]])</f>
        <v>2014</v>
      </c>
      <c r="C16" s="2">
        <f>MONTH(salesdata[[#This Row],[Order Date]])</f>
        <v>1</v>
      </c>
      <c r="D16" t="s">
        <v>46</v>
      </c>
      <c r="E16" t="s">
        <v>10</v>
      </c>
      <c r="F16" t="s">
        <v>34</v>
      </c>
      <c r="G16" t="s">
        <v>47</v>
      </c>
      <c r="H16" t="s">
        <v>48</v>
      </c>
      <c r="I16" s="33" t="s">
        <v>2928</v>
      </c>
      <c r="J16" s="2">
        <v>3</v>
      </c>
      <c r="K16" s="33" t="s">
        <v>2929</v>
      </c>
    </row>
    <row r="17" spans="1:11" x14ac:dyDescent="0.3">
      <c r="A17" s="1">
        <v>41646</v>
      </c>
      <c r="B17" s="2">
        <f>YEAR(salesdata[[#This Row],[Order Date]])</f>
        <v>2014</v>
      </c>
      <c r="C17" s="2">
        <f>MONTH(salesdata[[#This Row],[Order Date]])</f>
        <v>1</v>
      </c>
      <c r="D17" t="s">
        <v>46</v>
      </c>
      <c r="E17" t="s">
        <v>10</v>
      </c>
      <c r="F17" t="s">
        <v>11</v>
      </c>
      <c r="G17" t="s">
        <v>20</v>
      </c>
      <c r="H17" t="s">
        <v>49</v>
      </c>
      <c r="I17" s="33" t="s">
        <v>2930</v>
      </c>
      <c r="J17" s="2">
        <v>7</v>
      </c>
      <c r="K17" s="33" t="s">
        <v>2931</v>
      </c>
    </row>
    <row r="18" spans="1:11" x14ac:dyDescent="0.3">
      <c r="A18" s="1">
        <v>41648</v>
      </c>
      <c r="B18" s="2">
        <f>YEAR(salesdata[[#This Row],[Order Date]])</f>
        <v>2014</v>
      </c>
      <c r="C18" s="2">
        <f>MONTH(salesdata[[#This Row],[Order Date]])</f>
        <v>1</v>
      </c>
      <c r="D18" t="s">
        <v>50</v>
      </c>
      <c r="E18" t="s">
        <v>10</v>
      </c>
      <c r="F18" t="s">
        <v>11</v>
      </c>
      <c r="G18" t="s">
        <v>24</v>
      </c>
      <c r="H18" t="s">
        <v>51</v>
      </c>
      <c r="I18" s="33" t="s">
        <v>2932</v>
      </c>
      <c r="J18" s="2">
        <v>2</v>
      </c>
      <c r="K18" s="33" t="s">
        <v>2933</v>
      </c>
    </row>
    <row r="19" spans="1:11" x14ac:dyDescent="0.3">
      <c r="A19" s="1">
        <v>41648</v>
      </c>
      <c r="B19" s="2">
        <f>YEAR(salesdata[[#This Row],[Order Date]])</f>
        <v>2014</v>
      </c>
      <c r="C19" s="2">
        <f>MONTH(salesdata[[#This Row],[Order Date]])</f>
        <v>1</v>
      </c>
      <c r="D19" t="s">
        <v>50</v>
      </c>
      <c r="E19" t="s">
        <v>10</v>
      </c>
      <c r="F19" t="s">
        <v>39</v>
      </c>
      <c r="G19" t="s">
        <v>52</v>
      </c>
      <c r="H19" t="s">
        <v>53</v>
      </c>
      <c r="I19" s="33" t="s">
        <v>2934</v>
      </c>
      <c r="J19" s="2">
        <v>3</v>
      </c>
      <c r="K19" s="33" t="s">
        <v>2935</v>
      </c>
    </row>
    <row r="20" spans="1:11" x14ac:dyDescent="0.3">
      <c r="A20" s="1">
        <v>41649</v>
      </c>
      <c r="B20" s="2">
        <f>YEAR(salesdata[[#This Row],[Order Date]])</f>
        <v>2014</v>
      </c>
      <c r="C20" s="2">
        <f>MONTH(salesdata[[#This Row],[Order Date]])</f>
        <v>1</v>
      </c>
      <c r="D20" t="s">
        <v>54</v>
      </c>
      <c r="E20" t="s">
        <v>55</v>
      </c>
      <c r="F20" t="s">
        <v>11</v>
      </c>
      <c r="G20" t="s">
        <v>16</v>
      </c>
      <c r="H20" t="s">
        <v>56</v>
      </c>
      <c r="I20" s="33" t="s">
        <v>2936</v>
      </c>
      <c r="J20" s="2">
        <v>1</v>
      </c>
      <c r="K20" s="33" t="s">
        <v>2937</v>
      </c>
    </row>
    <row r="21" spans="1:11" x14ac:dyDescent="0.3">
      <c r="A21" s="1">
        <v>41649</v>
      </c>
      <c r="B21" s="2">
        <f>YEAR(salesdata[[#This Row],[Order Date]])</f>
        <v>2014</v>
      </c>
      <c r="C21" s="2">
        <f>MONTH(salesdata[[#This Row],[Order Date]])</f>
        <v>1</v>
      </c>
      <c r="D21" t="s">
        <v>54</v>
      </c>
      <c r="E21" t="s">
        <v>55</v>
      </c>
      <c r="F21" t="s">
        <v>34</v>
      </c>
      <c r="G21" t="s">
        <v>47</v>
      </c>
      <c r="H21" t="s">
        <v>57</v>
      </c>
      <c r="I21" s="33" t="s">
        <v>2938</v>
      </c>
      <c r="J21" s="2">
        <v>1</v>
      </c>
      <c r="K21" s="33" t="s">
        <v>2939</v>
      </c>
    </row>
    <row r="22" spans="1:11" x14ac:dyDescent="0.3">
      <c r="A22" s="1">
        <v>41650</v>
      </c>
      <c r="B22" s="2">
        <f>YEAR(salesdata[[#This Row],[Order Date]])</f>
        <v>2014</v>
      </c>
      <c r="C22" s="2">
        <f>MONTH(salesdata[[#This Row],[Order Date]])</f>
        <v>1</v>
      </c>
      <c r="D22" t="s">
        <v>58</v>
      </c>
      <c r="E22" t="s">
        <v>59</v>
      </c>
      <c r="F22" t="s">
        <v>34</v>
      </c>
      <c r="G22" t="s">
        <v>47</v>
      </c>
      <c r="H22" t="s">
        <v>60</v>
      </c>
      <c r="I22" s="33" t="s">
        <v>2940</v>
      </c>
      <c r="J22" s="2">
        <v>2</v>
      </c>
      <c r="K22" s="33" t="s">
        <v>2941</v>
      </c>
    </row>
    <row r="23" spans="1:11" x14ac:dyDescent="0.3">
      <c r="A23" s="1">
        <v>41652</v>
      </c>
      <c r="B23" s="2">
        <f>YEAR(salesdata[[#This Row],[Order Date]])</f>
        <v>2014</v>
      </c>
      <c r="C23" s="2">
        <f>MONTH(salesdata[[#This Row],[Order Date]])</f>
        <v>1</v>
      </c>
      <c r="D23" t="s">
        <v>61</v>
      </c>
      <c r="E23" t="s">
        <v>62</v>
      </c>
      <c r="F23" t="s">
        <v>11</v>
      </c>
      <c r="G23" t="s">
        <v>63</v>
      </c>
      <c r="H23" t="s">
        <v>64</v>
      </c>
      <c r="I23" s="33" t="s">
        <v>2942</v>
      </c>
      <c r="J23" s="2">
        <v>2</v>
      </c>
      <c r="K23" s="33" t="s">
        <v>2943</v>
      </c>
    </row>
    <row r="24" spans="1:11" x14ac:dyDescent="0.3">
      <c r="A24" s="1">
        <v>41652</v>
      </c>
      <c r="B24" s="2">
        <f>YEAR(salesdata[[#This Row],[Order Date]])</f>
        <v>2014</v>
      </c>
      <c r="C24" s="2">
        <f>MONTH(salesdata[[#This Row],[Order Date]])</f>
        <v>1</v>
      </c>
      <c r="D24" t="s">
        <v>61</v>
      </c>
      <c r="E24" t="s">
        <v>62</v>
      </c>
      <c r="F24" t="s">
        <v>11</v>
      </c>
      <c r="G24" t="s">
        <v>63</v>
      </c>
      <c r="H24" t="s">
        <v>65</v>
      </c>
      <c r="I24" s="33" t="s">
        <v>2944</v>
      </c>
      <c r="J24" s="2">
        <v>3</v>
      </c>
      <c r="K24" s="33" t="s">
        <v>2945</v>
      </c>
    </row>
    <row r="25" spans="1:11" x14ac:dyDescent="0.3">
      <c r="A25" s="1">
        <v>41652</v>
      </c>
      <c r="B25" s="2">
        <f>YEAR(salesdata[[#This Row],[Order Date]])</f>
        <v>2014</v>
      </c>
      <c r="C25" s="2">
        <f>MONTH(salesdata[[#This Row],[Order Date]])</f>
        <v>1</v>
      </c>
      <c r="D25" t="s">
        <v>61</v>
      </c>
      <c r="E25" t="s">
        <v>62</v>
      </c>
      <c r="F25" t="s">
        <v>39</v>
      </c>
      <c r="G25" t="s">
        <v>52</v>
      </c>
      <c r="H25" t="s">
        <v>66</v>
      </c>
      <c r="I25" s="33" t="s">
        <v>2946</v>
      </c>
      <c r="J25" s="2">
        <v>6</v>
      </c>
      <c r="K25" s="33" t="s">
        <v>2947</v>
      </c>
    </row>
    <row r="26" spans="1:11" x14ac:dyDescent="0.3">
      <c r="A26" s="1">
        <v>41652</v>
      </c>
      <c r="B26" s="2">
        <f>YEAR(salesdata[[#This Row],[Order Date]])</f>
        <v>2014</v>
      </c>
      <c r="C26" s="2">
        <f>MONTH(salesdata[[#This Row],[Order Date]])</f>
        <v>1</v>
      </c>
      <c r="D26" t="s">
        <v>61</v>
      </c>
      <c r="E26" t="s">
        <v>62</v>
      </c>
      <c r="F26" t="s">
        <v>11</v>
      </c>
      <c r="G26" t="s">
        <v>20</v>
      </c>
      <c r="H26" t="s">
        <v>67</v>
      </c>
      <c r="I26" s="33" t="s">
        <v>2948</v>
      </c>
      <c r="J26" s="2">
        <v>3</v>
      </c>
      <c r="K26" s="33" t="s">
        <v>2949</v>
      </c>
    </row>
    <row r="27" spans="1:11" x14ac:dyDescent="0.3">
      <c r="A27" s="1">
        <v>41652</v>
      </c>
      <c r="B27" s="2">
        <f>YEAR(salesdata[[#This Row],[Order Date]])</f>
        <v>2014</v>
      </c>
      <c r="C27" s="2">
        <f>MONTH(salesdata[[#This Row],[Order Date]])</f>
        <v>1</v>
      </c>
      <c r="D27" t="s">
        <v>61</v>
      </c>
      <c r="E27" t="s">
        <v>62</v>
      </c>
      <c r="F27" t="s">
        <v>11</v>
      </c>
      <c r="G27" t="s">
        <v>18</v>
      </c>
      <c r="H27" t="s">
        <v>68</v>
      </c>
      <c r="I27" s="33" t="s">
        <v>2950</v>
      </c>
      <c r="J27" s="2">
        <v>6</v>
      </c>
      <c r="K27" s="33" t="s">
        <v>2951</v>
      </c>
    </row>
    <row r="28" spans="1:11" x14ac:dyDescent="0.3">
      <c r="A28" s="1">
        <v>41652</v>
      </c>
      <c r="B28" s="2">
        <f>YEAR(salesdata[[#This Row],[Order Date]])</f>
        <v>2014</v>
      </c>
      <c r="C28" s="2">
        <f>MONTH(salesdata[[#This Row],[Order Date]])</f>
        <v>1</v>
      </c>
      <c r="D28" t="s">
        <v>69</v>
      </c>
      <c r="E28" t="s">
        <v>70</v>
      </c>
      <c r="F28" t="s">
        <v>34</v>
      </c>
      <c r="G28" t="s">
        <v>35</v>
      </c>
      <c r="H28" t="s">
        <v>71</v>
      </c>
      <c r="I28" s="33" t="s">
        <v>2952</v>
      </c>
      <c r="J28" s="2">
        <v>6</v>
      </c>
      <c r="K28" s="33" t="s">
        <v>2953</v>
      </c>
    </row>
    <row r="29" spans="1:11" x14ac:dyDescent="0.3">
      <c r="A29" s="1">
        <v>41652</v>
      </c>
      <c r="B29" s="2">
        <f>YEAR(salesdata[[#This Row],[Order Date]])</f>
        <v>2014</v>
      </c>
      <c r="C29" s="2">
        <f>MONTH(salesdata[[#This Row],[Order Date]])</f>
        <v>1</v>
      </c>
      <c r="D29" t="s">
        <v>72</v>
      </c>
      <c r="E29" t="s">
        <v>27</v>
      </c>
      <c r="F29" t="s">
        <v>11</v>
      </c>
      <c r="G29" t="s">
        <v>18</v>
      </c>
      <c r="H29" t="s">
        <v>73</v>
      </c>
      <c r="I29" s="33" t="s">
        <v>2954</v>
      </c>
      <c r="J29" s="2">
        <v>5</v>
      </c>
      <c r="K29" s="33" t="s">
        <v>2955</v>
      </c>
    </row>
    <row r="30" spans="1:11" x14ac:dyDescent="0.3">
      <c r="A30" s="1">
        <v>41652</v>
      </c>
      <c r="B30" s="2">
        <f>YEAR(salesdata[[#This Row],[Order Date]])</f>
        <v>2014</v>
      </c>
      <c r="C30" s="2">
        <f>MONTH(salesdata[[#This Row],[Order Date]])</f>
        <v>1</v>
      </c>
      <c r="D30" t="s">
        <v>72</v>
      </c>
      <c r="E30" t="s">
        <v>27</v>
      </c>
      <c r="F30" t="s">
        <v>34</v>
      </c>
      <c r="G30" t="s">
        <v>74</v>
      </c>
      <c r="H30" t="s">
        <v>75</v>
      </c>
      <c r="I30" s="33" t="s">
        <v>76</v>
      </c>
      <c r="J30" s="2">
        <v>3</v>
      </c>
      <c r="K30" s="33" t="s">
        <v>2956</v>
      </c>
    </row>
    <row r="31" spans="1:11" x14ac:dyDescent="0.3">
      <c r="A31" s="1">
        <v>41652</v>
      </c>
      <c r="B31" s="2">
        <f>YEAR(salesdata[[#This Row],[Order Date]])</f>
        <v>2014</v>
      </c>
      <c r="C31" s="2">
        <f>MONTH(salesdata[[#This Row],[Order Date]])</f>
        <v>1</v>
      </c>
      <c r="D31" t="s">
        <v>72</v>
      </c>
      <c r="E31" t="s">
        <v>27</v>
      </c>
      <c r="F31" t="s">
        <v>11</v>
      </c>
      <c r="G31" t="s">
        <v>24</v>
      </c>
      <c r="H31" t="s">
        <v>77</v>
      </c>
      <c r="I31" s="33" t="s">
        <v>2957</v>
      </c>
      <c r="J31" s="2">
        <v>5</v>
      </c>
      <c r="K31" s="33" t="s">
        <v>2958</v>
      </c>
    </row>
    <row r="32" spans="1:11" x14ac:dyDescent="0.3">
      <c r="A32" s="1">
        <v>41652</v>
      </c>
      <c r="B32" s="2">
        <f>YEAR(salesdata[[#This Row],[Order Date]])</f>
        <v>2014</v>
      </c>
      <c r="C32" s="2">
        <f>MONTH(salesdata[[#This Row],[Order Date]])</f>
        <v>1</v>
      </c>
      <c r="D32" t="s">
        <v>78</v>
      </c>
      <c r="E32" t="s">
        <v>79</v>
      </c>
      <c r="F32" t="s">
        <v>11</v>
      </c>
      <c r="G32" t="s">
        <v>12</v>
      </c>
      <c r="H32" t="s">
        <v>80</v>
      </c>
      <c r="I32" s="33" t="s">
        <v>2959</v>
      </c>
      <c r="J32" s="2">
        <v>7</v>
      </c>
      <c r="K32" s="33" t="s">
        <v>2960</v>
      </c>
    </row>
    <row r="33" spans="1:11" x14ac:dyDescent="0.3">
      <c r="A33" s="1">
        <v>41652</v>
      </c>
      <c r="B33" s="2">
        <f>YEAR(salesdata[[#This Row],[Order Date]])</f>
        <v>2014</v>
      </c>
      <c r="C33" s="2">
        <f>MONTH(salesdata[[#This Row],[Order Date]])</f>
        <v>1</v>
      </c>
      <c r="D33" t="s">
        <v>78</v>
      </c>
      <c r="E33" t="s">
        <v>79</v>
      </c>
      <c r="F33" t="s">
        <v>11</v>
      </c>
      <c r="G33" t="s">
        <v>20</v>
      </c>
      <c r="H33" t="s">
        <v>81</v>
      </c>
      <c r="I33" s="33" t="s">
        <v>2961</v>
      </c>
      <c r="J33" s="2">
        <v>2</v>
      </c>
      <c r="K33" s="33" t="s">
        <v>2962</v>
      </c>
    </row>
    <row r="34" spans="1:11" x14ac:dyDescent="0.3">
      <c r="A34" s="1">
        <v>41653</v>
      </c>
      <c r="B34" s="2">
        <f>YEAR(salesdata[[#This Row],[Order Date]])</f>
        <v>2014</v>
      </c>
      <c r="C34" s="2">
        <f>MONTH(salesdata[[#This Row],[Order Date]])</f>
        <v>1</v>
      </c>
      <c r="D34" t="s">
        <v>82</v>
      </c>
      <c r="E34" t="s">
        <v>23</v>
      </c>
      <c r="F34" t="s">
        <v>34</v>
      </c>
      <c r="G34" t="s">
        <v>74</v>
      </c>
      <c r="H34" t="s">
        <v>83</v>
      </c>
      <c r="I34" s="33" t="s">
        <v>2963</v>
      </c>
      <c r="J34" s="2">
        <v>4</v>
      </c>
      <c r="K34" s="33" t="s">
        <v>2964</v>
      </c>
    </row>
    <row r="35" spans="1:11" x14ac:dyDescent="0.3">
      <c r="A35" s="1">
        <v>41654</v>
      </c>
      <c r="B35" s="2">
        <f>YEAR(salesdata[[#This Row],[Order Date]])</f>
        <v>2014</v>
      </c>
      <c r="C35" s="2">
        <f>MONTH(salesdata[[#This Row],[Order Date]])</f>
        <v>1</v>
      </c>
      <c r="D35" t="s">
        <v>84</v>
      </c>
      <c r="E35" t="s">
        <v>30</v>
      </c>
      <c r="F35" t="s">
        <v>39</v>
      </c>
      <c r="G35" t="s">
        <v>52</v>
      </c>
      <c r="H35" t="s">
        <v>85</v>
      </c>
      <c r="I35" s="33" t="s">
        <v>2965</v>
      </c>
      <c r="J35" s="2">
        <v>5</v>
      </c>
      <c r="K35" s="33" t="s">
        <v>2966</v>
      </c>
    </row>
    <row r="36" spans="1:11" x14ac:dyDescent="0.3">
      <c r="A36" s="1">
        <v>41655</v>
      </c>
      <c r="B36" s="2">
        <f>YEAR(salesdata[[#This Row],[Order Date]])</f>
        <v>2014</v>
      </c>
      <c r="C36" s="2">
        <f>MONTH(salesdata[[#This Row],[Order Date]])</f>
        <v>1</v>
      </c>
      <c r="D36" t="s">
        <v>86</v>
      </c>
      <c r="E36" t="s">
        <v>23</v>
      </c>
      <c r="F36" t="s">
        <v>34</v>
      </c>
      <c r="G36" t="s">
        <v>47</v>
      </c>
      <c r="H36" t="s">
        <v>87</v>
      </c>
      <c r="I36" s="33" t="s">
        <v>2967</v>
      </c>
      <c r="J36" s="2">
        <v>6</v>
      </c>
      <c r="K36" s="33" t="s">
        <v>2968</v>
      </c>
    </row>
    <row r="37" spans="1:11" x14ac:dyDescent="0.3">
      <c r="A37" s="1">
        <v>41655</v>
      </c>
      <c r="B37" s="2">
        <f>YEAR(salesdata[[#This Row],[Order Date]])</f>
        <v>2014</v>
      </c>
      <c r="C37" s="2">
        <f>MONTH(salesdata[[#This Row],[Order Date]])</f>
        <v>1</v>
      </c>
      <c r="D37" t="s">
        <v>86</v>
      </c>
      <c r="E37" t="s">
        <v>23</v>
      </c>
      <c r="F37" t="s">
        <v>39</v>
      </c>
      <c r="G37" t="s">
        <v>40</v>
      </c>
      <c r="H37" t="s">
        <v>88</v>
      </c>
      <c r="I37" s="33" t="s">
        <v>2969</v>
      </c>
      <c r="J37" s="2">
        <v>3</v>
      </c>
      <c r="K37" s="33" t="s">
        <v>2970</v>
      </c>
    </row>
    <row r="38" spans="1:11" x14ac:dyDescent="0.3">
      <c r="A38" s="1">
        <v>41655</v>
      </c>
      <c r="B38" s="2">
        <f>YEAR(salesdata[[#This Row],[Order Date]])</f>
        <v>2014</v>
      </c>
      <c r="C38" s="2">
        <f>MONTH(salesdata[[#This Row],[Order Date]])</f>
        <v>1</v>
      </c>
      <c r="D38" t="s">
        <v>86</v>
      </c>
      <c r="E38" t="s">
        <v>23</v>
      </c>
      <c r="F38" t="s">
        <v>11</v>
      </c>
      <c r="G38" t="s">
        <v>20</v>
      </c>
      <c r="H38" t="s">
        <v>89</v>
      </c>
      <c r="I38" s="33" t="s">
        <v>2971</v>
      </c>
      <c r="J38" s="2">
        <v>2</v>
      </c>
      <c r="K38" s="33" t="s">
        <v>2972</v>
      </c>
    </row>
    <row r="39" spans="1:11" x14ac:dyDescent="0.3">
      <c r="A39" s="1">
        <v>41655</v>
      </c>
      <c r="B39" s="2">
        <f>YEAR(salesdata[[#This Row],[Order Date]])</f>
        <v>2014</v>
      </c>
      <c r="C39" s="2">
        <f>MONTH(salesdata[[#This Row],[Order Date]])</f>
        <v>1</v>
      </c>
      <c r="D39" t="s">
        <v>86</v>
      </c>
      <c r="E39" t="s">
        <v>23</v>
      </c>
      <c r="F39" t="s">
        <v>11</v>
      </c>
      <c r="G39" t="s">
        <v>16</v>
      </c>
      <c r="H39" t="s">
        <v>90</v>
      </c>
      <c r="I39" s="33" t="s">
        <v>2973</v>
      </c>
      <c r="J39" s="2">
        <v>3</v>
      </c>
      <c r="K39" s="33" t="s">
        <v>2974</v>
      </c>
    </row>
    <row r="40" spans="1:11" x14ac:dyDescent="0.3">
      <c r="A40" s="1">
        <v>41657</v>
      </c>
      <c r="B40" s="2">
        <f>YEAR(salesdata[[#This Row],[Order Date]])</f>
        <v>2014</v>
      </c>
      <c r="C40" s="2">
        <f>MONTH(salesdata[[#This Row],[Order Date]])</f>
        <v>1</v>
      </c>
      <c r="D40" t="s">
        <v>91</v>
      </c>
      <c r="E40" t="s">
        <v>92</v>
      </c>
      <c r="F40" t="s">
        <v>11</v>
      </c>
      <c r="G40" t="s">
        <v>93</v>
      </c>
      <c r="H40" t="s">
        <v>94</v>
      </c>
      <c r="I40" s="33" t="s">
        <v>2975</v>
      </c>
      <c r="J40" s="2">
        <v>4</v>
      </c>
      <c r="K40" s="33" t="s">
        <v>2976</v>
      </c>
    </row>
    <row r="41" spans="1:11" x14ac:dyDescent="0.3">
      <c r="A41" s="1">
        <v>41658</v>
      </c>
      <c r="B41" s="2">
        <f>YEAR(salesdata[[#This Row],[Order Date]])</f>
        <v>2014</v>
      </c>
      <c r="C41" s="2">
        <f>MONTH(salesdata[[#This Row],[Order Date]])</f>
        <v>1</v>
      </c>
      <c r="D41" t="s">
        <v>95</v>
      </c>
      <c r="E41" t="s">
        <v>96</v>
      </c>
      <c r="F41" t="s">
        <v>11</v>
      </c>
      <c r="G41" t="s">
        <v>20</v>
      </c>
      <c r="H41" t="s">
        <v>97</v>
      </c>
      <c r="I41" s="33" t="s">
        <v>2977</v>
      </c>
      <c r="J41" s="2">
        <v>10</v>
      </c>
      <c r="K41" s="33" t="s">
        <v>2978</v>
      </c>
    </row>
    <row r="42" spans="1:11" x14ac:dyDescent="0.3">
      <c r="A42" s="1">
        <v>41658</v>
      </c>
      <c r="B42" s="2">
        <f>YEAR(salesdata[[#This Row],[Order Date]])</f>
        <v>2014</v>
      </c>
      <c r="C42" s="2">
        <f>MONTH(salesdata[[#This Row],[Order Date]])</f>
        <v>1</v>
      </c>
      <c r="D42" t="s">
        <v>95</v>
      </c>
      <c r="E42" t="s">
        <v>96</v>
      </c>
      <c r="F42" t="s">
        <v>11</v>
      </c>
      <c r="G42" t="s">
        <v>12</v>
      </c>
      <c r="H42" t="s">
        <v>98</v>
      </c>
      <c r="I42" s="33" t="s">
        <v>2979</v>
      </c>
      <c r="J42" s="2">
        <v>4</v>
      </c>
      <c r="K42" s="33" t="s">
        <v>2980</v>
      </c>
    </row>
    <row r="43" spans="1:11" x14ac:dyDescent="0.3">
      <c r="A43" s="1">
        <v>41658</v>
      </c>
      <c r="B43" s="2">
        <f>YEAR(salesdata[[#This Row],[Order Date]])</f>
        <v>2014</v>
      </c>
      <c r="C43" s="2">
        <f>MONTH(salesdata[[#This Row],[Order Date]])</f>
        <v>1</v>
      </c>
      <c r="D43" t="s">
        <v>95</v>
      </c>
      <c r="E43" t="s">
        <v>96</v>
      </c>
      <c r="F43" t="s">
        <v>11</v>
      </c>
      <c r="G43" t="s">
        <v>63</v>
      </c>
      <c r="H43" t="s">
        <v>99</v>
      </c>
      <c r="I43" s="33" t="s">
        <v>2981</v>
      </c>
      <c r="J43" s="2">
        <v>5</v>
      </c>
      <c r="K43" s="33" t="s">
        <v>2982</v>
      </c>
    </row>
    <row r="44" spans="1:11" x14ac:dyDescent="0.3">
      <c r="A44" s="1">
        <v>41658</v>
      </c>
      <c r="B44" s="2">
        <f>YEAR(salesdata[[#This Row],[Order Date]])</f>
        <v>2014</v>
      </c>
      <c r="C44" s="2">
        <f>MONTH(salesdata[[#This Row],[Order Date]])</f>
        <v>1</v>
      </c>
      <c r="D44" t="s">
        <v>95</v>
      </c>
      <c r="E44" t="s">
        <v>96</v>
      </c>
      <c r="F44" t="s">
        <v>34</v>
      </c>
      <c r="G44" t="s">
        <v>74</v>
      </c>
      <c r="H44" t="s">
        <v>100</v>
      </c>
      <c r="I44" s="33" t="s">
        <v>2983</v>
      </c>
      <c r="J44" s="2">
        <v>5</v>
      </c>
      <c r="K44" s="33" t="s">
        <v>2984</v>
      </c>
    </row>
    <row r="45" spans="1:11" x14ac:dyDescent="0.3">
      <c r="A45" s="1">
        <v>41659</v>
      </c>
      <c r="B45" s="2">
        <f>YEAR(salesdata[[#This Row],[Order Date]])</f>
        <v>2014</v>
      </c>
      <c r="C45" s="2">
        <f>MONTH(salesdata[[#This Row],[Order Date]])</f>
        <v>1</v>
      </c>
      <c r="D45" t="s">
        <v>101</v>
      </c>
      <c r="E45" t="s">
        <v>102</v>
      </c>
      <c r="F45" t="s">
        <v>39</v>
      </c>
      <c r="G45" t="s">
        <v>40</v>
      </c>
      <c r="H45" t="s">
        <v>103</v>
      </c>
      <c r="I45" s="33" t="s">
        <v>2985</v>
      </c>
      <c r="J45" s="2">
        <v>7</v>
      </c>
      <c r="K45" s="33" t="s">
        <v>2986</v>
      </c>
    </row>
    <row r="46" spans="1:11" x14ac:dyDescent="0.3">
      <c r="A46" s="1">
        <v>41659</v>
      </c>
      <c r="B46" s="2">
        <f>YEAR(salesdata[[#This Row],[Order Date]])</f>
        <v>2014</v>
      </c>
      <c r="C46" s="2">
        <f>MONTH(salesdata[[#This Row],[Order Date]])</f>
        <v>1</v>
      </c>
      <c r="D46" t="s">
        <v>101</v>
      </c>
      <c r="E46" t="s">
        <v>102</v>
      </c>
      <c r="F46" t="s">
        <v>11</v>
      </c>
      <c r="G46" t="s">
        <v>24</v>
      </c>
      <c r="H46" t="s">
        <v>104</v>
      </c>
      <c r="I46" s="33" t="s">
        <v>2987</v>
      </c>
      <c r="J46" s="2">
        <v>7</v>
      </c>
      <c r="K46" s="33" t="s">
        <v>2988</v>
      </c>
    </row>
    <row r="47" spans="1:11" x14ac:dyDescent="0.3">
      <c r="A47" s="1">
        <v>41659</v>
      </c>
      <c r="B47" s="2">
        <f>YEAR(salesdata[[#This Row],[Order Date]])</f>
        <v>2014</v>
      </c>
      <c r="C47" s="2">
        <f>MONTH(salesdata[[#This Row],[Order Date]])</f>
        <v>1</v>
      </c>
      <c r="D47" t="s">
        <v>101</v>
      </c>
      <c r="E47" t="s">
        <v>102</v>
      </c>
      <c r="F47" t="s">
        <v>34</v>
      </c>
      <c r="G47" t="s">
        <v>47</v>
      </c>
      <c r="H47" t="s">
        <v>105</v>
      </c>
      <c r="I47" s="33" t="s">
        <v>2989</v>
      </c>
      <c r="J47" s="2">
        <v>4</v>
      </c>
      <c r="K47" s="33" t="s">
        <v>2990</v>
      </c>
    </row>
    <row r="48" spans="1:11" x14ac:dyDescent="0.3">
      <c r="A48" s="1">
        <v>41659</v>
      </c>
      <c r="B48" s="2">
        <f>YEAR(salesdata[[#This Row],[Order Date]])</f>
        <v>2014</v>
      </c>
      <c r="C48" s="2">
        <f>MONTH(salesdata[[#This Row],[Order Date]])</f>
        <v>1</v>
      </c>
      <c r="D48" t="s">
        <v>101</v>
      </c>
      <c r="E48" t="s">
        <v>102</v>
      </c>
      <c r="F48" t="s">
        <v>11</v>
      </c>
      <c r="G48" t="s">
        <v>24</v>
      </c>
      <c r="H48" t="s">
        <v>106</v>
      </c>
      <c r="I48" s="33" t="s">
        <v>2991</v>
      </c>
      <c r="J48" s="2">
        <v>3</v>
      </c>
      <c r="K48" s="33" t="s">
        <v>2992</v>
      </c>
    </row>
    <row r="49" spans="1:11" x14ac:dyDescent="0.3">
      <c r="A49" s="1">
        <v>41659</v>
      </c>
      <c r="B49" s="2">
        <f>YEAR(salesdata[[#This Row],[Order Date]])</f>
        <v>2014</v>
      </c>
      <c r="C49" s="2">
        <f>MONTH(salesdata[[#This Row],[Order Date]])</f>
        <v>1</v>
      </c>
      <c r="D49" t="s">
        <v>101</v>
      </c>
      <c r="E49" t="s">
        <v>102</v>
      </c>
      <c r="F49" t="s">
        <v>11</v>
      </c>
      <c r="G49" t="s">
        <v>63</v>
      </c>
      <c r="H49" t="s">
        <v>64</v>
      </c>
      <c r="I49" s="33" t="s">
        <v>2993</v>
      </c>
      <c r="J49" s="2">
        <v>3</v>
      </c>
      <c r="K49" s="33" t="s">
        <v>2994</v>
      </c>
    </row>
    <row r="50" spans="1:11" x14ac:dyDescent="0.3">
      <c r="A50" s="1">
        <v>41659</v>
      </c>
      <c r="B50" s="2">
        <f>YEAR(salesdata[[#This Row],[Order Date]])</f>
        <v>2014</v>
      </c>
      <c r="C50" s="2">
        <f>MONTH(salesdata[[#This Row],[Order Date]])</f>
        <v>1</v>
      </c>
      <c r="D50" t="s">
        <v>101</v>
      </c>
      <c r="E50" t="s">
        <v>102</v>
      </c>
      <c r="F50" t="s">
        <v>34</v>
      </c>
      <c r="G50" t="s">
        <v>35</v>
      </c>
      <c r="H50" t="s">
        <v>107</v>
      </c>
      <c r="I50" s="33" t="s">
        <v>2995</v>
      </c>
      <c r="J50" s="2">
        <v>3</v>
      </c>
      <c r="K50" s="33" t="s">
        <v>2996</v>
      </c>
    </row>
    <row r="51" spans="1:11" x14ac:dyDescent="0.3">
      <c r="A51" s="1">
        <v>41659</v>
      </c>
      <c r="B51" s="2">
        <f>YEAR(salesdata[[#This Row],[Order Date]])</f>
        <v>2014</v>
      </c>
      <c r="C51" s="2">
        <f>MONTH(salesdata[[#This Row],[Order Date]])</f>
        <v>1</v>
      </c>
      <c r="D51" t="s">
        <v>108</v>
      </c>
      <c r="E51" t="s">
        <v>27</v>
      </c>
      <c r="F51" t="s">
        <v>11</v>
      </c>
      <c r="G51" t="s">
        <v>12</v>
      </c>
      <c r="H51" t="s">
        <v>109</v>
      </c>
      <c r="I51" s="33" t="s">
        <v>2997</v>
      </c>
      <c r="J51" s="2">
        <v>2</v>
      </c>
      <c r="K51" s="33" t="s">
        <v>2998</v>
      </c>
    </row>
    <row r="52" spans="1:11" x14ac:dyDescent="0.3">
      <c r="A52" s="1">
        <v>41659</v>
      </c>
      <c r="B52" s="2">
        <f>YEAR(salesdata[[#This Row],[Order Date]])</f>
        <v>2014</v>
      </c>
      <c r="C52" s="2">
        <f>MONTH(salesdata[[#This Row],[Order Date]])</f>
        <v>1</v>
      </c>
      <c r="D52" t="s">
        <v>108</v>
      </c>
      <c r="E52" t="s">
        <v>27</v>
      </c>
      <c r="F52" t="s">
        <v>34</v>
      </c>
      <c r="G52" t="s">
        <v>47</v>
      </c>
      <c r="H52" t="s">
        <v>105</v>
      </c>
      <c r="I52" s="33" t="s">
        <v>2999</v>
      </c>
      <c r="J52" s="2">
        <v>2</v>
      </c>
      <c r="K52" s="33" t="s">
        <v>3000</v>
      </c>
    </row>
    <row r="53" spans="1:11" x14ac:dyDescent="0.3">
      <c r="A53" s="1">
        <v>41659</v>
      </c>
      <c r="B53" s="2">
        <f>YEAR(salesdata[[#This Row],[Order Date]])</f>
        <v>2014</v>
      </c>
      <c r="C53" s="2">
        <f>MONTH(salesdata[[#This Row],[Order Date]])</f>
        <v>1</v>
      </c>
      <c r="D53" t="s">
        <v>110</v>
      </c>
      <c r="E53" t="s">
        <v>111</v>
      </c>
      <c r="F53" t="s">
        <v>11</v>
      </c>
      <c r="G53" t="s">
        <v>18</v>
      </c>
      <c r="H53" t="s">
        <v>112</v>
      </c>
      <c r="I53" s="33" t="s">
        <v>3001</v>
      </c>
      <c r="J53" s="2">
        <v>1</v>
      </c>
      <c r="K53" s="33" t="s">
        <v>3002</v>
      </c>
    </row>
    <row r="54" spans="1:11" x14ac:dyDescent="0.3">
      <c r="A54" s="1">
        <v>41659</v>
      </c>
      <c r="B54" s="2">
        <f>YEAR(salesdata[[#This Row],[Order Date]])</f>
        <v>2014</v>
      </c>
      <c r="C54" s="2">
        <f>MONTH(salesdata[[#This Row],[Order Date]])</f>
        <v>1</v>
      </c>
      <c r="D54" t="s">
        <v>110</v>
      </c>
      <c r="E54" t="s">
        <v>111</v>
      </c>
      <c r="F54" t="s">
        <v>34</v>
      </c>
      <c r="G54" t="s">
        <v>47</v>
      </c>
      <c r="H54" t="s">
        <v>113</v>
      </c>
      <c r="I54" s="33" t="s">
        <v>3003</v>
      </c>
      <c r="J54" s="2">
        <v>3</v>
      </c>
      <c r="K54" s="33" t="s">
        <v>3004</v>
      </c>
    </row>
    <row r="55" spans="1:11" x14ac:dyDescent="0.3">
      <c r="A55" s="1">
        <v>41659</v>
      </c>
      <c r="B55" s="2">
        <f>YEAR(salesdata[[#This Row],[Order Date]])</f>
        <v>2014</v>
      </c>
      <c r="C55" s="2">
        <f>MONTH(salesdata[[#This Row],[Order Date]])</f>
        <v>1</v>
      </c>
      <c r="D55" t="s">
        <v>110</v>
      </c>
      <c r="E55" t="s">
        <v>111</v>
      </c>
      <c r="F55" t="s">
        <v>11</v>
      </c>
      <c r="G55" t="s">
        <v>20</v>
      </c>
      <c r="H55" t="s">
        <v>114</v>
      </c>
      <c r="I55" s="33" t="s">
        <v>3005</v>
      </c>
      <c r="J55" s="2">
        <v>5</v>
      </c>
      <c r="K55" s="33" t="s">
        <v>3006</v>
      </c>
    </row>
    <row r="56" spans="1:11" x14ac:dyDescent="0.3">
      <c r="A56" s="1">
        <v>41659</v>
      </c>
      <c r="B56" s="2">
        <f>YEAR(salesdata[[#This Row],[Order Date]])</f>
        <v>2014</v>
      </c>
      <c r="C56" s="2">
        <f>MONTH(salesdata[[#This Row],[Order Date]])</f>
        <v>1</v>
      </c>
      <c r="D56" t="s">
        <v>110</v>
      </c>
      <c r="E56" t="s">
        <v>111</v>
      </c>
      <c r="F56" t="s">
        <v>11</v>
      </c>
      <c r="G56" t="s">
        <v>93</v>
      </c>
      <c r="H56" t="s">
        <v>115</v>
      </c>
      <c r="I56" s="33" t="s">
        <v>3007</v>
      </c>
      <c r="J56" s="2">
        <v>4</v>
      </c>
      <c r="K56" s="33" t="s">
        <v>3008</v>
      </c>
    </row>
    <row r="57" spans="1:11" x14ac:dyDescent="0.3">
      <c r="A57" s="1">
        <v>41659</v>
      </c>
      <c r="B57" s="2">
        <f>YEAR(salesdata[[#This Row],[Order Date]])</f>
        <v>2014</v>
      </c>
      <c r="C57" s="2">
        <f>MONTH(salesdata[[#This Row],[Order Date]])</f>
        <v>1</v>
      </c>
      <c r="D57" t="s">
        <v>110</v>
      </c>
      <c r="E57" t="s">
        <v>111</v>
      </c>
      <c r="F57" t="s">
        <v>11</v>
      </c>
      <c r="G57" t="s">
        <v>18</v>
      </c>
      <c r="H57" t="s">
        <v>116</v>
      </c>
      <c r="I57" s="33" t="s">
        <v>3009</v>
      </c>
      <c r="J57" s="2">
        <v>2</v>
      </c>
      <c r="K57" s="33" t="s">
        <v>3010</v>
      </c>
    </row>
    <row r="58" spans="1:11" x14ac:dyDescent="0.3">
      <c r="A58" s="1">
        <v>41659</v>
      </c>
      <c r="B58" s="2">
        <f>YEAR(salesdata[[#This Row],[Order Date]])</f>
        <v>2014</v>
      </c>
      <c r="C58" s="2">
        <f>MONTH(salesdata[[#This Row],[Order Date]])</f>
        <v>1</v>
      </c>
      <c r="D58" t="s">
        <v>110</v>
      </c>
      <c r="E58" t="s">
        <v>111</v>
      </c>
      <c r="F58" t="s">
        <v>11</v>
      </c>
      <c r="G58" t="s">
        <v>24</v>
      </c>
      <c r="H58" t="s">
        <v>117</v>
      </c>
      <c r="I58" s="33" t="s">
        <v>3011</v>
      </c>
      <c r="J58" s="2">
        <v>3</v>
      </c>
      <c r="K58" s="33" t="s">
        <v>3012</v>
      </c>
    </row>
    <row r="59" spans="1:11" x14ac:dyDescent="0.3">
      <c r="A59" s="1">
        <v>41659</v>
      </c>
      <c r="B59" s="2">
        <f>YEAR(salesdata[[#This Row],[Order Date]])</f>
        <v>2014</v>
      </c>
      <c r="C59" s="2">
        <f>MONTH(salesdata[[#This Row],[Order Date]])</f>
        <v>1</v>
      </c>
      <c r="D59" t="s">
        <v>110</v>
      </c>
      <c r="E59" t="s">
        <v>111</v>
      </c>
      <c r="F59" t="s">
        <v>34</v>
      </c>
      <c r="G59" t="s">
        <v>47</v>
      </c>
      <c r="H59" t="s">
        <v>118</v>
      </c>
      <c r="I59" s="33" t="s">
        <v>3013</v>
      </c>
      <c r="J59" s="2">
        <v>3</v>
      </c>
      <c r="K59" s="33" t="s">
        <v>3014</v>
      </c>
    </row>
    <row r="60" spans="1:11" x14ac:dyDescent="0.3">
      <c r="A60" s="1">
        <v>41659</v>
      </c>
      <c r="B60" s="2">
        <f>YEAR(salesdata[[#This Row],[Order Date]])</f>
        <v>2014</v>
      </c>
      <c r="C60" s="2">
        <f>MONTH(salesdata[[#This Row],[Order Date]])</f>
        <v>1</v>
      </c>
      <c r="D60" t="s">
        <v>110</v>
      </c>
      <c r="E60" t="s">
        <v>111</v>
      </c>
      <c r="F60" t="s">
        <v>11</v>
      </c>
      <c r="G60" t="s">
        <v>20</v>
      </c>
      <c r="H60" t="s">
        <v>119</v>
      </c>
      <c r="I60" s="33" t="s">
        <v>3015</v>
      </c>
      <c r="J60" s="2">
        <v>5</v>
      </c>
      <c r="K60" s="33" t="s">
        <v>3016</v>
      </c>
    </row>
    <row r="61" spans="1:11" x14ac:dyDescent="0.3">
      <c r="A61" s="1">
        <v>41659</v>
      </c>
      <c r="B61" s="2">
        <f>YEAR(salesdata[[#This Row],[Order Date]])</f>
        <v>2014</v>
      </c>
      <c r="C61" s="2">
        <f>MONTH(salesdata[[#This Row],[Order Date]])</f>
        <v>1</v>
      </c>
      <c r="D61" t="s">
        <v>120</v>
      </c>
      <c r="E61" t="s">
        <v>121</v>
      </c>
      <c r="F61" t="s">
        <v>11</v>
      </c>
      <c r="G61" t="s">
        <v>20</v>
      </c>
      <c r="H61" t="s">
        <v>122</v>
      </c>
      <c r="I61" s="33" t="s">
        <v>3017</v>
      </c>
      <c r="J61" s="2">
        <v>1</v>
      </c>
      <c r="K61" s="33" t="s">
        <v>3018</v>
      </c>
    </row>
    <row r="62" spans="1:11" x14ac:dyDescent="0.3">
      <c r="A62" s="1">
        <v>41660</v>
      </c>
      <c r="B62" s="2">
        <f>YEAR(salesdata[[#This Row],[Order Date]])</f>
        <v>2014</v>
      </c>
      <c r="C62" s="2">
        <f>MONTH(salesdata[[#This Row],[Order Date]])</f>
        <v>1</v>
      </c>
      <c r="D62" t="s">
        <v>123</v>
      </c>
      <c r="E62" t="s">
        <v>124</v>
      </c>
      <c r="F62" t="s">
        <v>34</v>
      </c>
      <c r="G62" t="s">
        <v>47</v>
      </c>
      <c r="H62" t="s">
        <v>125</v>
      </c>
      <c r="I62" s="33" t="s">
        <v>3019</v>
      </c>
      <c r="J62" s="2">
        <v>3</v>
      </c>
      <c r="K62" s="33" t="s">
        <v>3020</v>
      </c>
    </row>
    <row r="63" spans="1:11" x14ac:dyDescent="0.3">
      <c r="A63" s="1">
        <v>41662</v>
      </c>
      <c r="B63" s="2">
        <f>YEAR(salesdata[[#This Row],[Order Date]])</f>
        <v>2014</v>
      </c>
      <c r="C63" s="2">
        <f>MONTH(salesdata[[#This Row],[Order Date]])</f>
        <v>1</v>
      </c>
      <c r="D63" t="s">
        <v>126</v>
      </c>
      <c r="E63" t="s">
        <v>127</v>
      </c>
      <c r="F63" t="s">
        <v>11</v>
      </c>
      <c r="G63" t="s">
        <v>12</v>
      </c>
      <c r="H63" t="s">
        <v>128</v>
      </c>
      <c r="I63" s="33" t="s">
        <v>3021</v>
      </c>
      <c r="J63" s="2">
        <v>6</v>
      </c>
      <c r="K63" s="33" t="s">
        <v>3022</v>
      </c>
    </row>
    <row r="64" spans="1:11" x14ac:dyDescent="0.3">
      <c r="A64" s="1">
        <v>41662</v>
      </c>
      <c r="B64" s="2">
        <f>YEAR(salesdata[[#This Row],[Order Date]])</f>
        <v>2014</v>
      </c>
      <c r="C64" s="2">
        <f>MONTH(salesdata[[#This Row],[Order Date]])</f>
        <v>1</v>
      </c>
      <c r="D64" t="s">
        <v>129</v>
      </c>
      <c r="E64" t="s">
        <v>130</v>
      </c>
      <c r="F64" t="s">
        <v>11</v>
      </c>
      <c r="G64" t="s">
        <v>43</v>
      </c>
      <c r="H64" t="s">
        <v>131</v>
      </c>
      <c r="I64" s="33" t="s">
        <v>3023</v>
      </c>
      <c r="J64" s="2">
        <v>3</v>
      </c>
      <c r="K64" s="33" t="s">
        <v>132</v>
      </c>
    </row>
    <row r="65" spans="1:11" x14ac:dyDescent="0.3">
      <c r="A65" s="1">
        <v>41665</v>
      </c>
      <c r="B65" s="2">
        <f>YEAR(salesdata[[#This Row],[Order Date]])</f>
        <v>2014</v>
      </c>
      <c r="C65" s="2">
        <f>MONTH(salesdata[[#This Row],[Order Date]])</f>
        <v>1</v>
      </c>
      <c r="D65" t="s">
        <v>133</v>
      </c>
      <c r="E65" t="s">
        <v>55</v>
      </c>
      <c r="F65" t="s">
        <v>34</v>
      </c>
      <c r="G65" t="s">
        <v>47</v>
      </c>
      <c r="H65" t="s">
        <v>134</v>
      </c>
      <c r="I65" s="33" t="s">
        <v>3024</v>
      </c>
      <c r="J65" s="2">
        <v>3</v>
      </c>
      <c r="K65" s="33" t="s">
        <v>3025</v>
      </c>
    </row>
    <row r="66" spans="1:11" x14ac:dyDescent="0.3">
      <c r="A66" s="1">
        <v>41665</v>
      </c>
      <c r="B66" s="2">
        <f>YEAR(salesdata[[#This Row],[Order Date]])</f>
        <v>2014</v>
      </c>
      <c r="C66" s="2">
        <f>MONTH(salesdata[[#This Row],[Order Date]])</f>
        <v>1</v>
      </c>
      <c r="D66" t="s">
        <v>133</v>
      </c>
      <c r="E66" t="s">
        <v>55</v>
      </c>
      <c r="F66" t="s">
        <v>11</v>
      </c>
      <c r="G66" t="s">
        <v>18</v>
      </c>
      <c r="H66" t="s">
        <v>135</v>
      </c>
      <c r="I66" s="33" t="s">
        <v>3026</v>
      </c>
      <c r="J66" s="2">
        <v>8</v>
      </c>
      <c r="K66" s="33" t="s">
        <v>132</v>
      </c>
    </row>
    <row r="67" spans="1:11" x14ac:dyDescent="0.3">
      <c r="A67" s="1">
        <v>41665</v>
      </c>
      <c r="B67" s="2">
        <f>YEAR(salesdata[[#This Row],[Order Date]])</f>
        <v>2014</v>
      </c>
      <c r="C67" s="2">
        <f>MONTH(salesdata[[#This Row],[Order Date]])</f>
        <v>1</v>
      </c>
      <c r="D67" t="s">
        <v>133</v>
      </c>
      <c r="E67" t="s">
        <v>55</v>
      </c>
      <c r="F67" t="s">
        <v>11</v>
      </c>
      <c r="G67" t="s">
        <v>12</v>
      </c>
      <c r="H67" t="s">
        <v>136</v>
      </c>
      <c r="I67" s="33" t="s">
        <v>2910</v>
      </c>
      <c r="J67" s="2">
        <v>3</v>
      </c>
      <c r="K67" s="33" t="s">
        <v>2911</v>
      </c>
    </row>
    <row r="68" spans="1:11" x14ac:dyDescent="0.3">
      <c r="A68" s="1">
        <v>41665</v>
      </c>
      <c r="B68" s="2">
        <f>YEAR(salesdata[[#This Row],[Order Date]])</f>
        <v>2014</v>
      </c>
      <c r="C68" s="2">
        <f>MONTH(salesdata[[#This Row],[Order Date]])</f>
        <v>1</v>
      </c>
      <c r="D68" t="s">
        <v>133</v>
      </c>
      <c r="E68" t="s">
        <v>55</v>
      </c>
      <c r="F68" t="s">
        <v>11</v>
      </c>
      <c r="G68" t="s">
        <v>12</v>
      </c>
      <c r="H68" t="s">
        <v>137</v>
      </c>
      <c r="I68" s="33" t="s">
        <v>3027</v>
      </c>
      <c r="J68" s="2">
        <v>2</v>
      </c>
      <c r="K68" s="33" t="s">
        <v>3028</v>
      </c>
    </row>
    <row r="69" spans="1:11" x14ac:dyDescent="0.3">
      <c r="A69" s="1">
        <v>41665</v>
      </c>
      <c r="B69" s="2">
        <f>YEAR(salesdata[[#This Row],[Order Date]])</f>
        <v>2014</v>
      </c>
      <c r="C69" s="2">
        <f>MONTH(salesdata[[#This Row],[Order Date]])</f>
        <v>1</v>
      </c>
      <c r="D69" t="s">
        <v>133</v>
      </c>
      <c r="E69" t="s">
        <v>55</v>
      </c>
      <c r="F69" t="s">
        <v>39</v>
      </c>
      <c r="G69" t="s">
        <v>40</v>
      </c>
      <c r="H69" t="s">
        <v>138</v>
      </c>
      <c r="I69" s="33" t="s">
        <v>3029</v>
      </c>
      <c r="J69" s="2">
        <v>13</v>
      </c>
      <c r="K69" s="33" t="s">
        <v>132</v>
      </c>
    </row>
    <row r="70" spans="1:11" x14ac:dyDescent="0.3">
      <c r="A70" s="1">
        <v>41665</v>
      </c>
      <c r="B70" s="2">
        <f>YEAR(salesdata[[#This Row],[Order Date]])</f>
        <v>2014</v>
      </c>
      <c r="C70" s="2">
        <f>MONTH(salesdata[[#This Row],[Order Date]])</f>
        <v>1</v>
      </c>
      <c r="D70" t="s">
        <v>133</v>
      </c>
      <c r="E70" t="s">
        <v>55</v>
      </c>
      <c r="F70" t="s">
        <v>34</v>
      </c>
      <c r="G70" t="s">
        <v>47</v>
      </c>
      <c r="H70" t="s">
        <v>139</v>
      </c>
      <c r="I70" s="33" t="s">
        <v>3030</v>
      </c>
      <c r="J70" s="2">
        <v>3</v>
      </c>
      <c r="K70" s="33" t="s">
        <v>3031</v>
      </c>
    </row>
    <row r="71" spans="1:11" x14ac:dyDescent="0.3">
      <c r="A71" s="1">
        <v>41665</v>
      </c>
      <c r="B71" s="2">
        <f>YEAR(salesdata[[#This Row],[Order Date]])</f>
        <v>2014</v>
      </c>
      <c r="C71" s="2">
        <f>MONTH(salesdata[[#This Row],[Order Date]])</f>
        <v>1</v>
      </c>
      <c r="D71" t="s">
        <v>133</v>
      </c>
      <c r="E71" t="s">
        <v>55</v>
      </c>
      <c r="F71" t="s">
        <v>39</v>
      </c>
      <c r="G71" t="s">
        <v>40</v>
      </c>
      <c r="H71" t="s">
        <v>140</v>
      </c>
      <c r="I71" s="33" t="s">
        <v>3032</v>
      </c>
      <c r="J71" s="2">
        <v>2</v>
      </c>
      <c r="K71" s="33" t="s">
        <v>3033</v>
      </c>
    </row>
    <row r="72" spans="1:11" x14ac:dyDescent="0.3">
      <c r="A72" s="1">
        <v>41665</v>
      </c>
      <c r="B72" s="2">
        <f>YEAR(salesdata[[#This Row],[Order Date]])</f>
        <v>2014</v>
      </c>
      <c r="C72" s="2">
        <f>MONTH(salesdata[[#This Row],[Order Date]])</f>
        <v>1</v>
      </c>
      <c r="D72" t="s">
        <v>141</v>
      </c>
      <c r="E72" t="s">
        <v>142</v>
      </c>
      <c r="F72" t="s">
        <v>11</v>
      </c>
      <c r="G72" t="s">
        <v>20</v>
      </c>
      <c r="H72" t="s">
        <v>143</v>
      </c>
      <c r="I72" s="33" t="s">
        <v>3034</v>
      </c>
      <c r="J72" s="2">
        <v>2</v>
      </c>
      <c r="K72" s="33" t="s">
        <v>3035</v>
      </c>
    </row>
    <row r="73" spans="1:11" x14ac:dyDescent="0.3">
      <c r="A73" s="1">
        <v>41665</v>
      </c>
      <c r="B73" s="2">
        <f>YEAR(salesdata[[#This Row],[Order Date]])</f>
        <v>2014</v>
      </c>
      <c r="C73" s="2">
        <f>MONTH(salesdata[[#This Row],[Order Date]])</f>
        <v>1</v>
      </c>
      <c r="D73" t="s">
        <v>141</v>
      </c>
      <c r="E73" t="s">
        <v>142</v>
      </c>
      <c r="F73" t="s">
        <v>34</v>
      </c>
      <c r="G73" t="s">
        <v>74</v>
      </c>
      <c r="H73" t="s">
        <v>144</v>
      </c>
      <c r="I73" s="33" t="s">
        <v>3036</v>
      </c>
      <c r="J73" s="2">
        <v>2</v>
      </c>
      <c r="K73" s="33" t="s">
        <v>3037</v>
      </c>
    </row>
    <row r="74" spans="1:11" x14ac:dyDescent="0.3">
      <c r="A74" s="1">
        <v>41666</v>
      </c>
      <c r="B74" s="2">
        <f>YEAR(salesdata[[#This Row],[Order Date]])</f>
        <v>2014</v>
      </c>
      <c r="C74" s="2">
        <f>MONTH(salesdata[[#This Row],[Order Date]])</f>
        <v>1</v>
      </c>
      <c r="D74" t="s">
        <v>145</v>
      </c>
      <c r="E74" t="s">
        <v>27</v>
      </c>
      <c r="F74" t="s">
        <v>11</v>
      </c>
      <c r="G74" t="s">
        <v>18</v>
      </c>
      <c r="H74" t="s">
        <v>146</v>
      </c>
      <c r="I74" s="33" t="s">
        <v>3038</v>
      </c>
      <c r="J74" s="2">
        <v>1</v>
      </c>
      <c r="K74" s="33" t="s">
        <v>3039</v>
      </c>
    </row>
    <row r="75" spans="1:11" x14ac:dyDescent="0.3">
      <c r="A75" s="1">
        <v>41666</v>
      </c>
      <c r="B75" s="2">
        <f>YEAR(salesdata[[#This Row],[Order Date]])</f>
        <v>2014</v>
      </c>
      <c r="C75" s="2">
        <f>MONTH(salesdata[[#This Row],[Order Date]])</f>
        <v>1</v>
      </c>
      <c r="D75" t="s">
        <v>145</v>
      </c>
      <c r="E75" t="s">
        <v>27</v>
      </c>
      <c r="F75" t="s">
        <v>34</v>
      </c>
      <c r="G75" t="s">
        <v>147</v>
      </c>
      <c r="H75" t="s">
        <v>148</v>
      </c>
      <c r="I75" s="33" t="s">
        <v>149</v>
      </c>
      <c r="J75" s="2">
        <v>3</v>
      </c>
      <c r="K75" s="33" t="s">
        <v>3040</v>
      </c>
    </row>
    <row r="76" spans="1:11" x14ac:dyDescent="0.3">
      <c r="A76" s="1">
        <v>41666</v>
      </c>
      <c r="B76" s="2">
        <f>YEAR(salesdata[[#This Row],[Order Date]])</f>
        <v>2014</v>
      </c>
      <c r="C76" s="2">
        <f>MONTH(salesdata[[#This Row],[Order Date]])</f>
        <v>1</v>
      </c>
      <c r="D76" t="s">
        <v>145</v>
      </c>
      <c r="E76" t="s">
        <v>27</v>
      </c>
      <c r="F76" t="s">
        <v>11</v>
      </c>
      <c r="G76" t="s">
        <v>24</v>
      </c>
      <c r="H76" t="s">
        <v>150</v>
      </c>
      <c r="I76" s="33" t="s">
        <v>3041</v>
      </c>
      <c r="J76" s="2">
        <v>4</v>
      </c>
      <c r="K76" s="33" t="s">
        <v>3042</v>
      </c>
    </row>
    <row r="77" spans="1:11" x14ac:dyDescent="0.3">
      <c r="A77" s="1">
        <v>41667</v>
      </c>
      <c r="B77" s="2">
        <f>YEAR(salesdata[[#This Row],[Order Date]])</f>
        <v>2014</v>
      </c>
      <c r="C77" s="2">
        <f>MONTH(salesdata[[#This Row],[Order Date]])</f>
        <v>1</v>
      </c>
      <c r="D77" t="s">
        <v>151</v>
      </c>
      <c r="E77" t="s">
        <v>152</v>
      </c>
      <c r="F77" t="s">
        <v>11</v>
      </c>
      <c r="G77" t="s">
        <v>20</v>
      </c>
      <c r="H77" t="s">
        <v>153</v>
      </c>
      <c r="I77" s="33" t="s">
        <v>2956</v>
      </c>
      <c r="J77" s="2">
        <v>1</v>
      </c>
      <c r="K77" s="33" t="s">
        <v>3043</v>
      </c>
    </row>
    <row r="78" spans="1:11" x14ac:dyDescent="0.3">
      <c r="A78" s="1">
        <v>41669</v>
      </c>
      <c r="B78" s="2">
        <f>YEAR(salesdata[[#This Row],[Order Date]])</f>
        <v>2014</v>
      </c>
      <c r="C78" s="2">
        <f>MONTH(salesdata[[#This Row],[Order Date]])</f>
        <v>1</v>
      </c>
      <c r="D78" t="s">
        <v>154</v>
      </c>
      <c r="E78" t="s">
        <v>111</v>
      </c>
      <c r="F78" t="s">
        <v>11</v>
      </c>
      <c r="G78" t="s">
        <v>12</v>
      </c>
      <c r="H78" t="s">
        <v>155</v>
      </c>
      <c r="I78" s="33" t="s">
        <v>3044</v>
      </c>
      <c r="J78" s="2">
        <v>2</v>
      </c>
      <c r="K78" s="33" t="s">
        <v>3045</v>
      </c>
    </row>
    <row r="79" spans="1:11" x14ac:dyDescent="0.3">
      <c r="A79" s="1">
        <v>41669</v>
      </c>
      <c r="B79" s="2">
        <f>YEAR(salesdata[[#This Row],[Order Date]])</f>
        <v>2014</v>
      </c>
      <c r="C79" s="2">
        <f>MONTH(salesdata[[#This Row],[Order Date]])</f>
        <v>1</v>
      </c>
      <c r="D79" t="s">
        <v>154</v>
      </c>
      <c r="E79" t="s">
        <v>111</v>
      </c>
      <c r="F79" t="s">
        <v>11</v>
      </c>
      <c r="G79" t="s">
        <v>18</v>
      </c>
      <c r="H79" t="s">
        <v>156</v>
      </c>
      <c r="I79" s="33" t="s">
        <v>3046</v>
      </c>
      <c r="J79" s="2">
        <v>2</v>
      </c>
      <c r="K79" s="33" t="s">
        <v>3047</v>
      </c>
    </row>
    <row r="80" spans="1:11" x14ac:dyDescent="0.3">
      <c r="A80" s="1">
        <v>41670</v>
      </c>
      <c r="B80" s="2">
        <f>YEAR(salesdata[[#This Row],[Order Date]])</f>
        <v>2014</v>
      </c>
      <c r="C80" s="2">
        <f>MONTH(salesdata[[#This Row],[Order Date]])</f>
        <v>1</v>
      </c>
      <c r="D80" t="s">
        <v>157</v>
      </c>
      <c r="E80" t="s">
        <v>27</v>
      </c>
      <c r="F80" t="s">
        <v>34</v>
      </c>
      <c r="G80" t="s">
        <v>74</v>
      </c>
      <c r="H80" t="s">
        <v>158</v>
      </c>
      <c r="I80" s="33" t="s">
        <v>3048</v>
      </c>
      <c r="J80" s="2">
        <v>2</v>
      </c>
      <c r="K80" s="33" t="s">
        <v>3049</v>
      </c>
    </row>
    <row r="81" spans="1:11" x14ac:dyDescent="0.3">
      <c r="A81" s="1">
        <v>41671</v>
      </c>
      <c r="B81" s="2">
        <f>YEAR(salesdata[[#This Row],[Order Date]])</f>
        <v>2014</v>
      </c>
      <c r="C81" s="2">
        <f>MONTH(salesdata[[#This Row],[Order Date]])</f>
        <v>2</v>
      </c>
      <c r="D81" t="s">
        <v>159</v>
      </c>
      <c r="E81" t="s">
        <v>160</v>
      </c>
      <c r="F81" t="s">
        <v>39</v>
      </c>
      <c r="G81" t="s">
        <v>52</v>
      </c>
      <c r="H81" t="s">
        <v>161</v>
      </c>
      <c r="I81" s="33" t="s">
        <v>3050</v>
      </c>
      <c r="J81" s="2">
        <v>6</v>
      </c>
      <c r="K81" s="33" t="s">
        <v>3051</v>
      </c>
    </row>
    <row r="82" spans="1:11" x14ac:dyDescent="0.3">
      <c r="A82" s="1">
        <v>41672</v>
      </c>
      <c r="B82" s="2">
        <f>YEAR(salesdata[[#This Row],[Order Date]])</f>
        <v>2014</v>
      </c>
      <c r="C82" s="2">
        <f>MONTH(salesdata[[#This Row],[Order Date]])</f>
        <v>2</v>
      </c>
      <c r="D82" t="s">
        <v>162</v>
      </c>
      <c r="E82" t="s">
        <v>27</v>
      </c>
      <c r="F82" t="s">
        <v>11</v>
      </c>
      <c r="G82" t="s">
        <v>43</v>
      </c>
      <c r="H82" t="s">
        <v>163</v>
      </c>
      <c r="I82" s="33" t="s">
        <v>3052</v>
      </c>
      <c r="J82" s="2">
        <v>5</v>
      </c>
      <c r="K82" s="33" t="s">
        <v>3053</v>
      </c>
    </row>
    <row r="83" spans="1:11" x14ac:dyDescent="0.3">
      <c r="A83" s="1">
        <v>41672</v>
      </c>
      <c r="B83" s="2">
        <f>YEAR(salesdata[[#This Row],[Order Date]])</f>
        <v>2014</v>
      </c>
      <c r="C83" s="2">
        <f>MONTH(salesdata[[#This Row],[Order Date]])</f>
        <v>2</v>
      </c>
      <c r="D83" t="s">
        <v>164</v>
      </c>
      <c r="E83" t="s">
        <v>124</v>
      </c>
      <c r="F83" t="s">
        <v>11</v>
      </c>
      <c r="G83" t="s">
        <v>20</v>
      </c>
      <c r="H83" t="s">
        <v>165</v>
      </c>
      <c r="I83" s="33" t="s">
        <v>3054</v>
      </c>
      <c r="J83" s="2">
        <v>2</v>
      </c>
      <c r="K83" s="33" t="s">
        <v>3055</v>
      </c>
    </row>
    <row r="84" spans="1:11" x14ac:dyDescent="0.3">
      <c r="A84" s="1">
        <v>41672</v>
      </c>
      <c r="B84" s="2">
        <f>YEAR(salesdata[[#This Row],[Order Date]])</f>
        <v>2014</v>
      </c>
      <c r="C84" s="2">
        <f>MONTH(salesdata[[#This Row],[Order Date]])</f>
        <v>2</v>
      </c>
      <c r="D84" t="s">
        <v>164</v>
      </c>
      <c r="E84" t="s">
        <v>124</v>
      </c>
      <c r="F84" t="s">
        <v>39</v>
      </c>
      <c r="G84" t="s">
        <v>40</v>
      </c>
      <c r="H84" t="s">
        <v>166</v>
      </c>
      <c r="I84" s="33" t="s">
        <v>3056</v>
      </c>
      <c r="J84" s="2">
        <v>5</v>
      </c>
      <c r="K84" s="33" t="s">
        <v>3057</v>
      </c>
    </row>
    <row r="85" spans="1:11" x14ac:dyDescent="0.3">
      <c r="A85" s="1">
        <v>41673</v>
      </c>
      <c r="B85" s="2">
        <f>YEAR(salesdata[[#This Row],[Order Date]])</f>
        <v>2014</v>
      </c>
      <c r="C85" s="2">
        <f>MONTH(salesdata[[#This Row],[Order Date]])</f>
        <v>2</v>
      </c>
      <c r="D85" t="s">
        <v>123</v>
      </c>
      <c r="E85" t="s">
        <v>167</v>
      </c>
      <c r="F85" t="s">
        <v>11</v>
      </c>
      <c r="G85" t="s">
        <v>20</v>
      </c>
      <c r="H85" t="s">
        <v>168</v>
      </c>
      <c r="I85" s="33" t="s">
        <v>3058</v>
      </c>
      <c r="J85" s="2">
        <v>2</v>
      </c>
      <c r="K85" s="33" t="s">
        <v>3059</v>
      </c>
    </row>
    <row r="86" spans="1:11" x14ac:dyDescent="0.3">
      <c r="A86" s="1">
        <v>41673</v>
      </c>
      <c r="B86" s="2">
        <f>YEAR(salesdata[[#This Row],[Order Date]])</f>
        <v>2014</v>
      </c>
      <c r="C86" s="2">
        <f>MONTH(salesdata[[#This Row],[Order Date]])</f>
        <v>2</v>
      </c>
      <c r="D86" t="s">
        <v>123</v>
      </c>
      <c r="E86" t="s">
        <v>167</v>
      </c>
      <c r="F86" t="s">
        <v>11</v>
      </c>
      <c r="G86" t="s">
        <v>20</v>
      </c>
      <c r="H86" t="s">
        <v>169</v>
      </c>
      <c r="I86" s="33" t="s">
        <v>3060</v>
      </c>
      <c r="J86" s="2">
        <v>3</v>
      </c>
      <c r="K86" s="33" t="s">
        <v>3061</v>
      </c>
    </row>
    <row r="87" spans="1:11" x14ac:dyDescent="0.3">
      <c r="A87" s="1">
        <v>41674</v>
      </c>
      <c r="B87" s="2">
        <f>YEAR(salesdata[[#This Row],[Order Date]])</f>
        <v>2014</v>
      </c>
      <c r="C87" s="2">
        <f>MONTH(salesdata[[#This Row],[Order Date]])</f>
        <v>2</v>
      </c>
      <c r="D87" t="s">
        <v>170</v>
      </c>
      <c r="E87" t="s">
        <v>27</v>
      </c>
      <c r="F87" t="s">
        <v>11</v>
      </c>
      <c r="G87" t="s">
        <v>20</v>
      </c>
      <c r="H87" t="s">
        <v>171</v>
      </c>
      <c r="I87" s="33" t="s">
        <v>3062</v>
      </c>
      <c r="J87" s="2">
        <v>3</v>
      </c>
      <c r="K87" s="33" t="s">
        <v>3063</v>
      </c>
    </row>
    <row r="88" spans="1:11" x14ac:dyDescent="0.3">
      <c r="A88" s="1">
        <v>41674</v>
      </c>
      <c r="B88" s="2">
        <f>YEAR(salesdata[[#This Row],[Order Date]])</f>
        <v>2014</v>
      </c>
      <c r="C88" s="2">
        <f>MONTH(salesdata[[#This Row],[Order Date]])</f>
        <v>2</v>
      </c>
      <c r="D88" t="s">
        <v>170</v>
      </c>
      <c r="E88" t="s">
        <v>27</v>
      </c>
      <c r="F88" t="s">
        <v>11</v>
      </c>
      <c r="G88" t="s">
        <v>12</v>
      </c>
      <c r="H88" t="s">
        <v>172</v>
      </c>
      <c r="I88" s="33" t="s">
        <v>3064</v>
      </c>
      <c r="J88" s="2">
        <v>4</v>
      </c>
      <c r="K88" s="33" t="s">
        <v>3065</v>
      </c>
    </row>
    <row r="89" spans="1:11" x14ac:dyDescent="0.3">
      <c r="A89" s="1">
        <v>41674</v>
      </c>
      <c r="B89" s="2">
        <f>YEAR(salesdata[[#This Row],[Order Date]])</f>
        <v>2014</v>
      </c>
      <c r="C89" s="2">
        <f>MONTH(salesdata[[#This Row],[Order Date]])</f>
        <v>2</v>
      </c>
      <c r="D89" t="s">
        <v>173</v>
      </c>
      <c r="E89" t="s">
        <v>27</v>
      </c>
      <c r="F89" t="s">
        <v>11</v>
      </c>
      <c r="G89" t="s">
        <v>20</v>
      </c>
      <c r="H89" t="s">
        <v>97</v>
      </c>
      <c r="I89" s="33" t="s">
        <v>3066</v>
      </c>
      <c r="J89" s="2">
        <v>2</v>
      </c>
      <c r="K89" s="33" t="s">
        <v>3067</v>
      </c>
    </row>
    <row r="90" spans="1:11" x14ac:dyDescent="0.3">
      <c r="A90" s="1">
        <v>41676</v>
      </c>
      <c r="B90" s="2">
        <f>YEAR(salesdata[[#This Row],[Order Date]])</f>
        <v>2014</v>
      </c>
      <c r="C90" s="2">
        <f>MONTH(salesdata[[#This Row],[Order Date]])</f>
        <v>2</v>
      </c>
      <c r="D90" t="s">
        <v>174</v>
      </c>
      <c r="E90" t="s">
        <v>55</v>
      </c>
      <c r="F90" t="s">
        <v>11</v>
      </c>
      <c r="G90" t="s">
        <v>16</v>
      </c>
      <c r="H90" t="s">
        <v>175</v>
      </c>
      <c r="I90" s="33" t="s">
        <v>176</v>
      </c>
      <c r="J90" s="2">
        <v>4</v>
      </c>
      <c r="K90" s="33" t="s">
        <v>3068</v>
      </c>
    </row>
    <row r="91" spans="1:11" x14ac:dyDescent="0.3">
      <c r="A91" s="1">
        <v>41676</v>
      </c>
      <c r="B91" s="2">
        <f>YEAR(salesdata[[#This Row],[Order Date]])</f>
        <v>2014</v>
      </c>
      <c r="C91" s="2">
        <f>MONTH(salesdata[[#This Row],[Order Date]])</f>
        <v>2</v>
      </c>
      <c r="D91" t="s">
        <v>174</v>
      </c>
      <c r="E91" t="s">
        <v>55</v>
      </c>
      <c r="F91" t="s">
        <v>39</v>
      </c>
      <c r="G91" t="s">
        <v>40</v>
      </c>
      <c r="H91" t="s">
        <v>177</v>
      </c>
      <c r="I91" s="33" t="s">
        <v>3069</v>
      </c>
      <c r="J91" s="2">
        <v>1</v>
      </c>
      <c r="K91" s="33" t="s">
        <v>3070</v>
      </c>
    </row>
    <row r="92" spans="1:11" x14ac:dyDescent="0.3">
      <c r="A92" s="1">
        <v>41676</v>
      </c>
      <c r="B92" s="2">
        <f>YEAR(salesdata[[#This Row],[Order Date]])</f>
        <v>2014</v>
      </c>
      <c r="C92" s="2">
        <f>MONTH(salesdata[[#This Row],[Order Date]])</f>
        <v>2</v>
      </c>
      <c r="D92" t="s">
        <v>174</v>
      </c>
      <c r="E92" t="s">
        <v>55</v>
      </c>
      <c r="F92" t="s">
        <v>39</v>
      </c>
      <c r="G92" t="s">
        <v>40</v>
      </c>
      <c r="H92" t="s">
        <v>178</v>
      </c>
      <c r="I92" s="33" t="s">
        <v>3071</v>
      </c>
      <c r="J92" s="2">
        <v>5</v>
      </c>
      <c r="K92" s="33" t="s">
        <v>3072</v>
      </c>
    </row>
    <row r="93" spans="1:11" x14ac:dyDescent="0.3">
      <c r="A93" s="1">
        <v>41676</v>
      </c>
      <c r="B93" s="2">
        <f>YEAR(salesdata[[#This Row],[Order Date]])</f>
        <v>2014</v>
      </c>
      <c r="C93" s="2">
        <f>MONTH(salesdata[[#This Row],[Order Date]])</f>
        <v>2</v>
      </c>
      <c r="D93" t="s">
        <v>86</v>
      </c>
      <c r="E93" t="s">
        <v>15</v>
      </c>
      <c r="F93" t="s">
        <v>11</v>
      </c>
      <c r="G93" t="s">
        <v>20</v>
      </c>
      <c r="H93" t="s">
        <v>179</v>
      </c>
      <c r="I93" s="33" t="s">
        <v>3006</v>
      </c>
      <c r="J93" s="2">
        <v>2</v>
      </c>
      <c r="K93" s="33" t="s">
        <v>3073</v>
      </c>
    </row>
    <row r="94" spans="1:11" x14ac:dyDescent="0.3">
      <c r="A94" s="1">
        <v>41677</v>
      </c>
      <c r="B94" s="2">
        <f>YEAR(salesdata[[#This Row],[Order Date]])</f>
        <v>2014</v>
      </c>
      <c r="C94" s="2">
        <f>MONTH(salesdata[[#This Row],[Order Date]])</f>
        <v>2</v>
      </c>
      <c r="D94" t="s">
        <v>180</v>
      </c>
      <c r="E94" t="s">
        <v>181</v>
      </c>
      <c r="F94" t="s">
        <v>39</v>
      </c>
      <c r="G94" t="s">
        <v>52</v>
      </c>
      <c r="H94" t="s">
        <v>182</v>
      </c>
      <c r="I94" s="33" t="s">
        <v>3074</v>
      </c>
      <c r="J94" s="2">
        <v>7</v>
      </c>
      <c r="K94" s="33" t="s">
        <v>3075</v>
      </c>
    </row>
    <row r="95" spans="1:11" x14ac:dyDescent="0.3">
      <c r="A95" s="1">
        <v>41677</v>
      </c>
      <c r="B95" s="2">
        <f>YEAR(salesdata[[#This Row],[Order Date]])</f>
        <v>2014</v>
      </c>
      <c r="C95" s="2">
        <f>MONTH(salesdata[[#This Row],[Order Date]])</f>
        <v>2</v>
      </c>
      <c r="D95" t="s">
        <v>61</v>
      </c>
      <c r="E95" t="s">
        <v>152</v>
      </c>
      <c r="F95" t="s">
        <v>11</v>
      </c>
      <c r="G95" t="s">
        <v>18</v>
      </c>
      <c r="H95" t="s">
        <v>183</v>
      </c>
      <c r="I95" s="33" t="s">
        <v>3076</v>
      </c>
      <c r="J95" s="2">
        <v>4</v>
      </c>
      <c r="K95" s="33" t="s">
        <v>3077</v>
      </c>
    </row>
    <row r="96" spans="1:11" x14ac:dyDescent="0.3">
      <c r="A96" s="1">
        <v>41678</v>
      </c>
      <c r="B96" s="2">
        <f>YEAR(salesdata[[#This Row],[Order Date]])</f>
        <v>2014</v>
      </c>
      <c r="C96" s="2">
        <f>MONTH(salesdata[[#This Row],[Order Date]])</f>
        <v>2</v>
      </c>
      <c r="D96" t="s">
        <v>184</v>
      </c>
      <c r="E96" t="s">
        <v>127</v>
      </c>
      <c r="F96" t="s">
        <v>34</v>
      </c>
      <c r="G96" t="s">
        <v>47</v>
      </c>
      <c r="H96" t="s">
        <v>185</v>
      </c>
      <c r="I96" s="33" t="s">
        <v>3078</v>
      </c>
      <c r="J96" s="2">
        <v>2</v>
      </c>
      <c r="K96" s="33" t="s">
        <v>3079</v>
      </c>
    </row>
    <row r="97" spans="1:11" x14ac:dyDescent="0.3">
      <c r="A97" s="1">
        <v>41681</v>
      </c>
      <c r="B97" s="2">
        <f>YEAR(salesdata[[#This Row],[Order Date]])</f>
        <v>2014</v>
      </c>
      <c r="C97" s="2">
        <f>MONTH(salesdata[[#This Row],[Order Date]])</f>
        <v>2</v>
      </c>
      <c r="D97" t="s">
        <v>186</v>
      </c>
      <c r="E97" t="s">
        <v>55</v>
      </c>
      <c r="F97" t="s">
        <v>39</v>
      </c>
      <c r="G97" t="s">
        <v>52</v>
      </c>
      <c r="H97" t="s">
        <v>161</v>
      </c>
      <c r="I97" s="33" t="s">
        <v>3080</v>
      </c>
      <c r="J97" s="2">
        <v>3</v>
      </c>
      <c r="K97" s="33" t="s">
        <v>3081</v>
      </c>
    </row>
    <row r="98" spans="1:11" x14ac:dyDescent="0.3">
      <c r="A98" s="1">
        <v>41681</v>
      </c>
      <c r="B98" s="2">
        <f>YEAR(salesdata[[#This Row],[Order Date]])</f>
        <v>2014</v>
      </c>
      <c r="C98" s="2">
        <f>MONTH(salesdata[[#This Row],[Order Date]])</f>
        <v>2</v>
      </c>
      <c r="D98" t="s">
        <v>186</v>
      </c>
      <c r="E98" t="s">
        <v>55</v>
      </c>
      <c r="F98" t="s">
        <v>34</v>
      </c>
      <c r="G98" t="s">
        <v>147</v>
      </c>
      <c r="H98" t="s">
        <v>187</v>
      </c>
      <c r="I98" s="33" t="s">
        <v>3082</v>
      </c>
      <c r="J98" s="2">
        <v>6</v>
      </c>
      <c r="K98" s="33" t="s">
        <v>3083</v>
      </c>
    </row>
    <row r="99" spans="1:11" x14ac:dyDescent="0.3">
      <c r="A99" s="1">
        <v>41681</v>
      </c>
      <c r="B99" s="2">
        <f>YEAR(salesdata[[#This Row],[Order Date]])</f>
        <v>2014</v>
      </c>
      <c r="C99" s="2">
        <f>MONTH(salesdata[[#This Row],[Order Date]])</f>
        <v>2</v>
      </c>
      <c r="D99" t="s">
        <v>186</v>
      </c>
      <c r="E99" t="s">
        <v>55</v>
      </c>
      <c r="F99" t="s">
        <v>11</v>
      </c>
      <c r="G99" t="s">
        <v>20</v>
      </c>
      <c r="H99" t="s">
        <v>188</v>
      </c>
      <c r="I99" s="33" t="s">
        <v>3084</v>
      </c>
      <c r="J99" s="2">
        <v>2</v>
      </c>
      <c r="K99" s="33" t="s">
        <v>3085</v>
      </c>
    </row>
    <row r="100" spans="1:11" x14ac:dyDescent="0.3">
      <c r="A100" s="1">
        <v>41681</v>
      </c>
      <c r="B100" s="2">
        <f>YEAR(salesdata[[#This Row],[Order Date]])</f>
        <v>2014</v>
      </c>
      <c r="C100" s="2">
        <f>MONTH(salesdata[[#This Row],[Order Date]])</f>
        <v>2</v>
      </c>
      <c r="D100" t="s">
        <v>189</v>
      </c>
      <c r="E100" t="s">
        <v>190</v>
      </c>
      <c r="F100" t="s">
        <v>34</v>
      </c>
      <c r="G100" t="s">
        <v>35</v>
      </c>
      <c r="H100" t="s">
        <v>191</v>
      </c>
      <c r="I100" s="33" t="s">
        <v>3086</v>
      </c>
      <c r="J100" s="2">
        <v>1</v>
      </c>
      <c r="K100" s="33" t="s">
        <v>3087</v>
      </c>
    </row>
    <row r="101" spans="1:11" x14ac:dyDescent="0.3">
      <c r="A101" s="1">
        <v>41681</v>
      </c>
      <c r="B101" s="2">
        <f>YEAR(salesdata[[#This Row],[Order Date]])</f>
        <v>2014</v>
      </c>
      <c r="C101" s="2">
        <f>MONTH(salesdata[[#This Row],[Order Date]])</f>
        <v>2</v>
      </c>
      <c r="D101" t="s">
        <v>189</v>
      </c>
      <c r="E101" t="s">
        <v>190</v>
      </c>
      <c r="F101" t="s">
        <v>11</v>
      </c>
      <c r="G101" t="s">
        <v>16</v>
      </c>
      <c r="H101" t="s">
        <v>192</v>
      </c>
      <c r="I101" s="33" t="s">
        <v>3088</v>
      </c>
      <c r="J101" s="2">
        <v>3</v>
      </c>
      <c r="K101" s="33" t="s">
        <v>3089</v>
      </c>
    </row>
    <row r="102" spans="1:11" x14ac:dyDescent="0.3">
      <c r="A102" s="1">
        <v>41681</v>
      </c>
      <c r="B102" s="2">
        <f>YEAR(salesdata[[#This Row],[Order Date]])</f>
        <v>2014</v>
      </c>
      <c r="C102" s="2">
        <f>MONTH(salesdata[[#This Row],[Order Date]])</f>
        <v>2</v>
      </c>
      <c r="D102" t="s">
        <v>189</v>
      </c>
      <c r="E102" t="s">
        <v>190</v>
      </c>
      <c r="F102" t="s">
        <v>11</v>
      </c>
      <c r="G102" t="s">
        <v>20</v>
      </c>
      <c r="H102" t="s">
        <v>193</v>
      </c>
      <c r="I102" s="33" t="s">
        <v>3090</v>
      </c>
      <c r="J102" s="2">
        <v>2</v>
      </c>
      <c r="K102" s="33" t="s">
        <v>3091</v>
      </c>
    </row>
    <row r="103" spans="1:11" x14ac:dyDescent="0.3">
      <c r="A103" s="1">
        <v>41681</v>
      </c>
      <c r="B103" s="2">
        <f>YEAR(salesdata[[#This Row],[Order Date]])</f>
        <v>2014</v>
      </c>
      <c r="C103" s="2">
        <f>MONTH(salesdata[[#This Row],[Order Date]])</f>
        <v>2</v>
      </c>
      <c r="D103" t="s">
        <v>189</v>
      </c>
      <c r="E103" t="s">
        <v>190</v>
      </c>
      <c r="F103" t="s">
        <v>34</v>
      </c>
      <c r="G103" t="s">
        <v>47</v>
      </c>
      <c r="H103" t="s">
        <v>194</v>
      </c>
      <c r="I103" s="33" t="s">
        <v>3092</v>
      </c>
      <c r="J103" s="2">
        <v>3</v>
      </c>
      <c r="K103" s="33" t="s">
        <v>3093</v>
      </c>
    </row>
    <row r="104" spans="1:11" x14ac:dyDescent="0.3">
      <c r="A104" s="1">
        <v>41681</v>
      </c>
      <c r="B104" s="2">
        <f>YEAR(salesdata[[#This Row],[Order Date]])</f>
        <v>2014</v>
      </c>
      <c r="C104" s="2">
        <f>MONTH(salesdata[[#This Row],[Order Date]])</f>
        <v>2</v>
      </c>
      <c r="D104" t="s">
        <v>189</v>
      </c>
      <c r="E104" t="s">
        <v>190</v>
      </c>
      <c r="F104" t="s">
        <v>11</v>
      </c>
      <c r="G104" t="s">
        <v>20</v>
      </c>
      <c r="H104" t="s">
        <v>195</v>
      </c>
      <c r="I104" s="33" t="s">
        <v>3094</v>
      </c>
      <c r="J104" s="2">
        <v>3</v>
      </c>
      <c r="K104" s="33" t="s">
        <v>3095</v>
      </c>
    </row>
    <row r="105" spans="1:11" x14ac:dyDescent="0.3">
      <c r="A105" s="1">
        <v>41681</v>
      </c>
      <c r="B105" s="2">
        <f>YEAR(salesdata[[#This Row],[Order Date]])</f>
        <v>2014</v>
      </c>
      <c r="C105" s="2">
        <f>MONTH(salesdata[[#This Row],[Order Date]])</f>
        <v>2</v>
      </c>
      <c r="D105" t="s">
        <v>189</v>
      </c>
      <c r="E105" t="s">
        <v>190</v>
      </c>
      <c r="F105" t="s">
        <v>11</v>
      </c>
      <c r="G105" t="s">
        <v>18</v>
      </c>
      <c r="H105" t="s">
        <v>196</v>
      </c>
      <c r="I105" s="33" t="s">
        <v>3076</v>
      </c>
      <c r="J105" s="2">
        <v>2</v>
      </c>
      <c r="K105" s="33" t="s">
        <v>3096</v>
      </c>
    </row>
    <row r="106" spans="1:11" x14ac:dyDescent="0.3">
      <c r="A106" s="1">
        <v>41682</v>
      </c>
      <c r="B106" s="2">
        <f>YEAR(salesdata[[#This Row],[Order Date]])</f>
        <v>2014</v>
      </c>
      <c r="C106" s="2">
        <f>MONTH(salesdata[[#This Row],[Order Date]])</f>
        <v>2</v>
      </c>
      <c r="D106" t="s">
        <v>197</v>
      </c>
      <c r="E106" t="s">
        <v>27</v>
      </c>
      <c r="F106" t="s">
        <v>34</v>
      </c>
      <c r="G106" t="s">
        <v>35</v>
      </c>
      <c r="H106" t="s">
        <v>198</v>
      </c>
      <c r="I106" s="33" t="s">
        <v>3097</v>
      </c>
      <c r="J106" s="2">
        <v>2</v>
      </c>
      <c r="K106" s="33" t="s">
        <v>3098</v>
      </c>
    </row>
    <row r="107" spans="1:11" x14ac:dyDescent="0.3">
      <c r="A107" s="1">
        <v>41684</v>
      </c>
      <c r="B107" s="2">
        <f>YEAR(salesdata[[#This Row],[Order Date]])</f>
        <v>2014</v>
      </c>
      <c r="C107" s="2">
        <f>MONTH(salesdata[[#This Row],[Order Date]])</f>
        <v>2</v>
      </c>
      <c r="D107" t="s">
        <v>199</v>
      </c>
      <c r="E107" t="s">
        <v>10</v>
      </c>
      <c r="F107" t="s">
        <v>11</v>
      </c>
      <c r="G107" t="s">
        <v>12</v>
      </c>
      <c r="H107" t="s">
        <v>200</v>
      </c>
      <c r="I107" s="33" t="s">
        <v>3099</v>
      </c>
      <c r="J107" s="2">
        <v>3</v>
      </c>
      <c r="K107" s="33" t="s">
        <v>3100</v>
      </c>
    </row>
    <row r="108" spans="1:11" x14ac:dyDescent="0.3">
      <c r="A108" s="1">
        <v>41684</v>
      </c>
      <c r="B108" s="2">
        <f>YEAR(salesdata[[#This Row],[Order Date]])</f>
        <v>2014</v>
      </c>
      <c r="C108" s="2">
        <f>MONTH(salesdata[[#This Row],[Order Date]])</f>
        <v>2</v>
      </c>
      <c r="D108" t="s">
        <v>201</v>
      </c>
      <c r="E108" t="s">
        <v>167</v>
      </c>
      <c r="F108" t="s">
        <v>39</v>
      </c>
      <c r="G108" t="s">
        <v>52</v>
      </c>
      <c r="H108" t="s">
        <v>202</v>
      </c>
      <c r="I108" s="33" t="s">
        <v>3101</v>
      </c>
      <c r="J108" s="2">
        <v>3</v>
      </c>
      <c r="K108" s="33" t="s">
        <v>3102</v>
      </c>
    </row>
    <row r="109" spans="1:11" x14ac:dyDescent="0.3">
      <c r="A109" s="1">
        <v>41684</v>
      </c>
      <c r="B109" s="2">
        <f>YEAR(salesdata[[#This Row],[Order Date]])</f>
        <v>2014</v>
      </c>
      <c r="C109" s="2">
        <f>MONTH(salesdata[[#This Row],[Order Date]])</f>
        <v>2</v>
      </c>
      <c r="D109" t="s">
        <v>201</v>
      </c>
      <c r="E109" t="s">
        <v>167</v>
      </c>
      <c r="F109" t="s">
        <v>11</v>
      </c>
      <c r="G109" t="s">
        <v>93</v>
      </c>
      <c r="H109" t="s">
        <v>203</v>
      </c>
      <c r="I109" s="33" t="s">
        <v>3103</v>
      </c>
      <c r="J109" s="2">
        <v>2</v>
      </c>
      <c r="K109" s="33" t="s">
        <v>3104</v>
      </c>
    </row>
    <row r="110" spans="1:11" x14ac:dyDescent="0.3">
      <c r="A110" s="1">
        <v>41684</v>
      </c>
      <c r="B110" s="2">
        <f>YEAR(salesdata[[#This Row],[Order Date]])</f>
        <v>2014</v>
      </c>
      <c r="C110" s="2">
        <f>MONTH(salesdata[[#This Row],[Order Date]])</f>
        <v>2</v>
      </c>
      <c r="D110" t="s">
        <v>201</v>
      </c>
      <c r="E110" t="s">
        <v>167</v>
      </c>
      <c r="F110" t="s">
        <v>11</v>
      </c>
      <c r="G110" t="s">
        <v>204</v>
      </c>
      <c r="H110" t="s">
        <v>205</v>
      </c>
      <c r="I110" s="33" t="s">
        <v>3105</v>
      </c>
      <c r="J110" s="2">
        <v>2</v>
      </c>
      <c r="K110" s="33" t="s">
        <v>3106</v>
      </c>
    </row>
    <row r="111" spans="1:11" x14ac:dyDescent="0.3">
      <c r="A111" s="1">
        <v>41685</v>
      </c>
      <c r="B111" s="2">
        <f>YEAR(salesdata[[#This Row],[Order Date]])</f>
        <v>2014</v>
      </c>
      <c r="C111" s="2">
        <f>MONTH(salesdata[[#This Row],[Order Date]])</f>
        <v>2</v>
      </c>
      <c r="D111" t="s">
        <v>206</v>
      </c>
      <c r="E111" t="s">
        <v>167</v>
      </c>
      <c r="F111" t="s">
        <v>11</v>
      </c>
      <c r="G111" t="s">
        <v>20</v>
      </c>
      <c r="H111" t="s">
        <v>207</v>
      </c>
      <c r="I111" s="33" t="s">
        <v>3107</v>
      </c>
      <c r="J111" s="2">
        <v>5</v>
      </c>
      <c r="K111" s="33" t="s">
        <v>3108</v>
      </c>
    </row>
    <row r="112" spans="1:11" x14ac:dyDescent="0.3">
      <c r="A112" s="1">
        <v>41686</v>
      </c>
      <c r="B112" s="2">
        <f>YEAR(salesdata[[#This Row],[Order Date]])</f>
        <v>2014</v>
      </c>
      <c r="C112" s="2">
        <f>MONTH(salesdata[[#This Row],[Order Date]])</f>
        <v>2</v>
      </c>
      <c r="D112" t="s">
        <v>208</v>
      </c>
      <c r="E112" t="s">
        <v>10</v>
      </c>
      <c r="F112" t="s">
        <v>11</v>
      </c>
      <c r="G112" t="s">
        <v>20</v>
      </c>
      <c r="H112" t="s">
        <v>209</v>
      </c>
      <c r="I112" s="33" t="s">
        <v>3109</v>
      </c>
      <c r="J112" s="2">
        <v>3</v>
      </c>
      <c r="K112" s="33" t="s">
        <v>3110</v>
      </c>
    </row>
    <row r="113" spans="1:11" x14ac:dyDescent="0.3">
      <c r="A113" s="1">
        <v>41686</v>
      </c>
      <c r="B113" s="2">
        <f>YEAR(salesdata[[#This Row],[Order Date]])</f>
        <v>2014</v>
      </c>
      <c r="C113" s="2">
        <f>MONTH(salesdata[[#This Row],[Order Date]])</f>
        <v>2</v>
      </c>
      <c r="D113" t="s">
        <v>208</v>
      </c>
      <c r="E113" t="s">
        <v>10</v>
      </c>
      <c r="F113" t="s">
        <v>11</v>
      </c>
      <c r="G113" t="s">
        <v>93</v>
      </c>
      <c r="H113" t="s">
        <v>210</v>
      </c>
      <c r="I113" s="33" t="s">
        <v>3111</v>
      </c>
      <c r="J113" s="2">
        <v>2</v>
      </c>
      <c r="K113" s="33" t="s">
        <v>3112</v>
      </c>
    </row>
    <row r="114" spans="1:11" x14ac:dyDescent="0.3">
      <c r="A114" s="1">
        <v>41687</v>
      </c>
      <c r="B114" s="2">
        <f>YEAR(salesdata[[#This Row],[Order Date]])</f>
        <v>2014</v>
      </c>
      <c r="C114" s="2">
        <f>MONTH(salesdata[[#This Row],[Order Date]])</f>
        <v>2</v>
      </c>
      <c r="D114" t="s">
        <v>86</v>
      </c>
      <c r="E114" t="s">
        <v>15</v>
      </c>
      <c r="F114" t="s">
        <v>11</v>
      </c>
      <c r="G114" t="s">
        <v>24</v>
      </c>
      <c r="H114" t="s">
        <v>211</v>
      </c>
      <c r="I114" s="33" t="s">
        <v>3113</v>
      </c>
      <c r="J114" s="2">
        <v>14</v>
      </c>
      <c r="K114" s="33" t="s">
        <v>3114</v>
      </c>
    </row>
    <row r="115" spans="1:11" x14ac:dyDescent="0.3">
      <c r="A115" s="1">
        <v>41688</v>
      </c>
      <c r="B115" s="2">
        <f>YEAR(salesdata[[#This Row],[Order Date]])</f>
        <v>2014</v>
      </c>
      <c r="C115" s="2">
        <f>MONTH(salesdata[[#This Row],[Order Date]])</f>
        <v>2</v>
      </c>
      <c r="D115" t="s">
        <v>212</v>
      </c>
      <c r="E115" t="s">
        <v>10</v>
      </c>
      <c r="F115" t="s">
        <v>34</v>
      </c>
      <c r="G115" t="s">
        <v>47</v>
      </c>
      <c r="H115" t="s">
        <v>213</v>
      </c>
      <c r="I115" s="33" t="s">
        <v>3115</v>
      </c>
      <c r="J115" s="2">
        <v>5</v>
      </c>
      <c r="K115" s="33" t="s">
        <v>3116</v>
      </c>
    </row>
    <row r="116" spans="1:11" x14ac:dyDescent="0.3">
      <c r="A116" s="1">
        <v>41688</v>
      </c>
      <c r="B116" s="2">
        <f>YEAR(salesdata[[#This Row],[Order Date]])</f>
        <v>2014</v>
      </c>
      <c r="C116" s="2">
        <f>MONTH(salesdata[[#This Row],[Order Date]])</f>
        <v>2</v>
      </c>
      <c r="D116" t="s">
        <v>214</v>
      </c>
      <c r="E116" t="s">
        <v>10</v>
      </c>
      <c r="F116" t="s">
        <v>11</v>
      </c>
      <c r="G116" t="s">
        <v>18</v>
      </c>
      <c r="H116" t="s">
        <v>215</v>
      </c>
      <c r="I116" s="33" t="s">
        <v>3117</v>
      </c>
      <c r="J116" s="2">
        <v>2</v>
      </c>
      <c r="K116" s="33" t="s">
        <v>2962</v>
      </c>
    </row>
    <row r="117" spans="1:11" x14ac:dyDescent="0.3">
      <c r="A117" s="1">
        <v>41690</v>
      </c>
      <c r="B117" s="2">
        <f>YEAR(salesdata[[#This Row],[Order Date]])</f>
        <v>2014</v>
      </c>
      <c r="C117" s="2">
        <f>MONTH(salesdata[[#This Row],[Order Date]])</f>
        <v>2</v>
      </c>
      <c r="D117" t="s">
        <v>216</v>
      </c>
      <c r="E117" t="s">
        <v>130</v>
      </c>
      <c r="F117" t="s">
        <v>39</v>
      </c>
      <c r="G117" t="s">
        <v>52</v>
      </c>
      <c r="H117" t="s">
        <v>217</v>
      </c>
      <c r="I117" s="33" t="s">
        <v>3118</v>
      </c>
      <c r="J117" s="2">
        <v>3</v>
      </c>
      <c r="K117" s="33" t="s">
        <v>3119</v>
      </c>
    </row>
    <row r="118" spans="1:11" x14ac:dyDescent="0.3">
      <c r="A118" s="1">
        <v>41690</v>
      </c>
      <c r="B118" s="2">
        <f>YEAR(salesdata[[#This Row],[Order Date]])</f>
        <v>2014</v>
      </c>
      <c r="C118" s="2">
        <f>MONTH(salesdata[[#This Row],[Order Date]])</f>
        <v>2</v>
      </c>
      <c r="D118" t="s">
        <v>216</v>
      </c>
      <c r="E118" t="s">
        <v>130</v>
      </c>
      <c r="F118" t="s">
        <v>34</v>
      </c>
      <c r="G118" t="s">
        <v>47</v>
      </c>
      <c r="H118" t="s">
        <v>218</v>
      </c>
      <c r="I118" s="33" t="s">
        <v>3120</v>
      </c>
      <c r="J118" s="2">
        <v>4</v>
      </c>
      <c r="K118" s="33" t="s">
        <v>3121</v>
      </c>
    </row>
    <row r="119" spans="1:11" x14ac:dyDescent="0.3">
      <c r="A119" s="1">
        <v>41690</v>
      </c>
      <c r="B119" s="2">
        <f>YEAR(salesdata[[#This Row],[Order Date]])</f>
        <v>2014</v>
      </c>
      <c r="C119" s="2">
        <f>MONTH(salesdata[[#This Row],[Order Date]])</f>
        <v>2</v>
      </c>
      <c r="D119" t="s">
        <v>219</v>
      </c>
      <c r="E119" t="s">
        <v>27</v>
      </c>
      <c r="F119" t="s">
        <v>11</v>
      </c>
      <c r="G119" t="s">
        <v>12</v>
      </c>
      <c r="H119" t="s">
        <v>220</v>
      </c>
      <c r="I119" s="33" t="s">
        <v>3122</v>
      </c>
      <c r="J119" s="2">
        <v>2</v>
      </c>
      <c r="K119" s="33" t="s">
        <v>3123</v>
      </c>
    </row>
    <row r="120" spans="1:11" x14ac:dyDescent="0.3">
      <c r="A120" s="1">
        <v>41691</v>
      </c>
      <c r="B120" s="2">
        <f>YEAR(salesdata[[#This Row],[Order Date]])</f>
        <v>2014</v>
      </c>
      <c r="C120" s="2">
        <f>MONTH(salesdata[[#This Row],[Order Date]])</f>
        <v>2</v>
      </c>
      <c r="D120" t="s">
        <v>221</v>
      </c>
      <c r="E120" t="s">
        <v>15</v>
      </c>
      <c r="F120" t="s">
        <v>11</v>
      </c>
      <c r="G120" t="s">
        <v>20</v>
      </c>
      <c r="H120" t="s">
        <v>21</v>
      </c>
      <c r="I120" s="33" t="s">
        <v>3124</v>
      </c>
      <c r="J120" s="2">
        <v>5</v>
      </c>
      <c r="K120" s="33" t="s">
        <v>3125</v>
      </c>
    </row>
    <row r="121" spans="1:11" x14ac:dyDescent="0.3">
      <c r="A121" s="1">
        <v>41692</v>
      </c>
      <c r="B121" s="2">
        <f>YEAR(salesdata[[#This Row],[Order Date]])</f>
        <v>2014</v>
      </c>
      <c r="C121" s="2">
        <f>MONTH(salesdata[[#This Row],[Order Date]])</f>
        <v>2</v>
      </c>
      <c r="D121" t="s">
        <v>222</v>
      </c>
      <c r="E121" t="s">
        <v>27</v>
      </c>
      <c r="F121" t="s">
        <v>11</v>
      </c>
      <c r="G121" t="s">
        <v>12</v>
      </c>
      <c r="H121" t="s">
        <v>223</v>
      </c>
      <c r="I121" s="33" t="s">
        <v>2910</v>
      </c>
      <c r="J121" s="2">
        <v>3</v>
      </c>
      <c r="K121" s="33" t="s">
        <v>2911</v>
      </c>
    </row>
    <row r="122" spans="1:11" x14ac:dyDescent="0.3">
      <c r="A122" s="1">
        <v>41693</v>
      </c>
      <c r="B122" s="2">
        <f>YEAR(salesdata[[#This Row],[Order Date]])</f>
        <v>2014</v>
      </c>
      <c r="C122" s="2">
        <f>MONTH(salesdata[[#This Row],[Order Date]])</f>
        <v>2</v>
      </c>
      <c r="D122" t="s">
        <v>224</v>
      </c>
      <c r="E122" t="s">
        <v>10</v>
      </c>
      <c r="F122" t="s">
        <v>11</v>
      </c>
      <c r="G122" t="s">
        <v>16</v>
      </c>
      <c r="H122" t="s">
        <v>225</v>
      </c>
      <c r="I122" s="33" t="s">
        <v>3126</v>
      </c>
      <c r="J122" s="2">
        <v>3</v>
      </c>
      <c r="K122" s="33" t="s">
        <v>3127</v>
      </c>
    </row>
    <row r="123" spans="1:11" x14ac:dyDescent="0.3">
      <c r="A123" s="1">
        <v>41693</v>
      </c>
      <c r="B123" s="2">
        <f>YEAR(salesdata[[#This Row],[Order Date]])</f>
        <v>2014</v>
      </c>
      <c r="C123" s="2">
        <f>MONTH(salesdata[[#This Row],[Order Date]])</f>
        <v>2</v>
      </c>
      <c r="D123" t="s">
        <v>224</v>
      </c>
      <c r="E123" t="s">
        <v>10</v>
      </c>
      <c r="F123" t="s">
        <v>11</v>
      </c>
      <c r="G123" t="s">
        <v>20</v>
      </c>
      <c r="H123" t="s">
        <v>226</v>
      </c>
      <c r="I123" s="33" t="s">
        <v>3091</v>
      </c>
      <c r="J123" s="2">
        <v>3</v>
      </c>
      <c r="K123" s="33" t="s">
        <v>3128</v>
      </c>
    </row>
    <row r="124" spans="1:11" x14ac:dyDescent="0.3">
      <c r="A124" s="1">
        <v>41694</v>
      </c>
      <c r="B124" s="2">
        <f>YEAR(salesdata[[#This Row],[Order Date]])</f>
        <v>2014</v>
      </c>
      <c r="C124" s="2">
        <f>MONTH(salesdata[[#This Row],[Order Date]])</f>
        <v>2</v>
      </c>
      <c r="D124" t="s">
        <v>227</v>
      </c>
      <c r="E124" t="s">
        <v>92</v>
      </c>
      <c r="F124" t="s">
        <v>11</v>
      </c>
      <c r="G124" t="s">
        <v>12</v>
      </c>
      <c r="H124" t="s">
        <v>13</v>
      </c>
      <c r="I124" s="33" t="s">
        <v>3129</v>
      </c>
      <c r="J124" s="2">
        <v>4</v>
      </c>
      <c r="K124" s="33" t="s">
        <v>3130</v>
      </c>
    </row>
    <row r="125" spans="1:11" x14ac:dyDescent="0.3">
      <c r="A125" s="1">
        <v>41694</v>
      </c>
      <c r="B125" s="2">
        <f>YEAR(salesdata[[#This Row],[Order Date]])</f>
        <v>2014</v>
      </c>
      <c r="C125" s="2">
        <f>MONTH(salesdata[[#This Row],[Order Date]])</f>
        <v>2</v>
      </c>
      <c r="D125" t="s">
        <v>227</v>
      </c>
      <c r="E125" t="s">
        <v>92</v>
      </c>
      <c r="F125" t="s">
        <v>11</v>
      </c>
      <c r="G125" t="s">
        <v>12</v>
      </c>
      <c r="H125" t="s">
        <v>228</v>
      </c>
      <c r="I125" s="33" t="s">
        <v>3131</v>
      </c>
      <c r="J125" s="2">
        <v>3</v>
      </c>
      <c r="K125" s="33" t="s">
        <v>3132</v>
      </c>
    </row>
    <row r="126" spans="1:11" x14ac:dyDescent="0.3">
      <c r="A126" s="1">
        <v>41697</v>
      </c>
      <c r="B126" s="2">
        <f>YEAR(salesdata[[#This Row],[Order Date]])</f>
        <v>2014</v>
      </c>
      <c r="C126" s="2">
        <f>MONTH(salesdata[[#This Row],[Order Date]])</f>
        <v>2</v>
      </c>
      <c r="D126" t="s">
        <v>229</v>
      </c>
      <c r="E126" t="s">
        <v>79</v>
      </c>
      <c r="F126" t="s">
        <v>11</v>
      </c>
      <c r="G126" t="s">
        <v>24</v>
      </c>
      <c r="H126" t="s">
        <v>230</v>
      </c>
      <c r="I126" s="33" t="s">
        <v>3133</v>
      </c>
      <c r="J126" s="2">
        <v>4</v>
      </c>
      <c r="K126" s="33" t="s">
        <v>3134</v>
      </c>
    </row>
    <row r="127" spans="1:11" x14ac:dyDescent="0.3">
      <c r="A127" s="1">
        <v>41699</v>
      </c>
      <c r="B127" s="2">
        <f>YEAR(salesdata[[#This Row],[Order Date]])</f>
        <v>2014</v>
      </c>
      <c r="C127" s="2">
        <f>MONTH(salesdata[[#This Row],[Order Date]])</f>
        <v>3</v>
      </c>
      <c r="D127" t="s">
        <v>231</v>
      </c>
      <c r="E127" t="s">
        <v>167</v>
      </c>
      <c r="F127" t="s">
        <v>34</v>
      </c>
      <c r="G127" t="s">
        <v>35</v>
      </c>
      <c r="H127" t="s">
        <v>36</v>
      </c>
      <c r="I127" s="33" t="s">
        <v>3135</v>
      </c>
      <c r="J127" s="2">
        <v>2</v>
      </c>
      <c r="K127" s="33" t="s">
        <v>3136</v>
      </c>
    </row>
    <row r="128" spans="1:11" x14ac:dyDescent="0.3">
      <c r="A128" s="1">
        <v>41699</v>
      </c>
      <c r="B128" s="2">
        <f>YEAR(salesdata[[#This Row],[Order Date]])</f>
        <v>2014</v>
      </c>
      <c r="C128" s="2">
        <f>MONTH(salesdata[[#This Row],[Order Date]])</f>
        <v>3</v>
      </c>
      <c r="D128" t="s">
        <v>232</v>
      </c>
      <c r="E128" t="s">
        <v>152</v>
      </c>
      <c r="F128" t="s">
        <v>39</v>
      </c>
      <c r="G128" t="s">
        <v>40</v>
      </c>
      <c r="H128" t="s">
        <v>233</v>
      </c>
      <c r="I128" s="33" t="s">
        <v>3023</v>
      </c>
      <c r="J128" s="2">
        <v>3</v>
      </c>
      <c r="K128" s="33" t="s">
        <v>3137</v>
      </c>
    </row>
    <row r="129" spans="1:11" x14ac:dyDescent="0.3">
      <c r="A129" s="1">
        <v>41699</v>
      </c>
      <c r="B129" s="2">
        <f>YEAR(salesdata[[#This Row],[Order Date]])</f>
        <v>2014</v>
      </c>
      <c r="C129" s="2">
        <f>MONTH(salesdata[[#This Row],[Order Date]])</f>
        <v>3</v>
      </c>
      <c r="D129" t="s">
        <v>234</v>
      </c>
      <c r="E129" t="s">
        <v>15</v>
      </c>
      <c r="F129" t="s">
        <v>34</v>
      </c>
      <c r="G129" t="s">
        <v>35</v>
      </c>
      <c r="H129" t="s">
        <v>235</v>
      </c>
      <c r="I129" s="33" t="s">
        <v>3138</v>
      </c>
      <c r="J129" s="2">
        <v>6</v>
      </c>
      <c r="K129" s="33" t="s">
        <v>3139</v>
      </c>
    </row>
    <row r="130" spans="1:11" x14ac:dyDescent="0.3">
      <c r="A130" s="1">
        <v>41699</v>
      </c>
      <c r="B130" s="2">
        <f>YEAR(salesdata[[#This Row],[Order Date]])</f>
        <v>2014</v>
      </c>
      <c r="C130" s="2">
        <f>MONTH(salesdata[[#This Row],[Order Date]])</f>
        <v>3</v>
      </c>
      <c r="D130" t="s">
        <v>234</v>
      </c>
      <c r="E130" t="s">
        <v>15</v>
      </c>
      <c r="F130" t="s">
        <v>11</v>
      </c>
      <c r="G130" t="s">
        <v>12</v>
      </c>
      <c r="H130" t="s">
        <v>236</v>
      </c>
      <c r="I130" s="33" t="s">
        <v>3140</v>
      </c>
      <c r="J130" s="2">
        <v>3</v>
      </c>
      <c r="K130" s="33" t="s">
        <v>3141</v>
      </c>
    </row>
    <row r="131" spans="1:11" x14ac:dyDescent="0.3">
      <c r="A131" s="1">
        <v>41699</v>
      </c>
      <c r="B131" s="2">
        <f>YEAR(salesdata[[#This Row],[Order Date]])</f>
        <v>2014</v>
      </c>
      <c r="C131" s="2">
        <f>MONTH(salesdata[[#This Row],[Order Date]])</f>
        <v>3</v>
      </c>
      <c r="D131" t="s">
        <v>237</v>
      </c>
      <c r="E131" t="s">
        <v>10</v>
      </c>
      <c r="F131" t="s">
        <v>11</v>
      </c>
      <c r="G131" t="s">
        <v>43</v>
      </c>
      <c r="H131" t="s">
        <v>238</v>
      </c>
      <c r="I131" s="33" t="s">
        <v>3142</v>
      </c>
      <c r="J131" s="2">
        <v>5</v>
      </c>
      <c r="K131" s="33" t="s">
        <v>3143</v>
      </c>
    </row>
    <row r="132" spans="1:11" x14ac:dyDescent="0.3">
      <c r="A132" s="1">
        <v>41699</v>
      </c>
      <c r="B132" s="2">
        <f>YEAR(salesdata[[#This Row],[Order Date]])</f>
        <v>2014</v>
      </c>
      <c r="C132" s="2">
        <f>MONTH(salesdata[[#This Row],[Order Date]])</f>
        <v>3</v>
      </c>
      <c r="D132" t="s">
        <v>237</v>
      </c>
      <c r="E132" t="s">
        <v>10</v>
      </c>
      <c r="F132" t="s">
        <v>34</v>
      </c>
      <c r="G132" t="s">
        <v>35</v>
      </c>
      <c r="H132" t="s">
        <v>239</v>
      </c>
      <c r="I132" s="33" t="s">
        <v>3144</v>
      </c>
      <c r="J132" s="2">
        <v>6</v>
      </c>
      <c r="K132" s="33" t="s">
        <v>132</v>
      </c>
    </row>
    <row r="133" spans="1:11" x14ac:dyDescent="0.3">
      <c r="A133" s="1">
        <v>41699</v>
      </c>
      <c r="B133" s="2">
        <f>YEAR(salesdata[[#This Row],[Order Date]])</f>
        <v>2014</v>
      </c>
      <c r="C133" s="2">
        <f>MONTH(salesdata[[#This Row],[Order Date]])</f>
        <v>3</v>
      </c>
      <c r="D133" t="s">
        <v>237</v>
      </c>
      <c r="E133" t="s">
        <v>10</v>
      </c>
      <c r="F133" t="s">
        <v>34</v>
      </c>
      <c r="G133" t="s">
        <v>47</v>
      </c>
      <c r="H133" t="s">
        <v>87</v>
      </c>
      <c r="I133" s="33" t="s">
        <v>3145</v>
      </c>
      <c r="J133" s="2">
        <v>6</v>
      </c>
      <c r="K133" s="33" t="s">
        <v>3146</v>
      </c>
    </row>
    <row r="134" spans="1:11" x14ac:dyDescent="0.3">
      <c r="A134" s="1">
        <v>41699</v>
      </c>
      <c r="B134" s="2">
        <f>YEAR(salesdata[[#This Row],[Order Date]])</f>
        <v>2014</v>
      </c>
      <c r="C134" s="2">
        <f>MONTH(salesdata[[#This Row],[Order Date]])</f>
        <v>3</v>
      </c>
      <c r="D134" t="s">
        <v>237</v>
      </c>
      <c r="E134" t="s">
        <v>10</v>
      </c>
      <c r="F134" t="s">
        <v>11</v>
      </c>
      <c r="G134" t="s">
        <v>18</v>
      </c>
      <c r="H134" t="s">
        <v>240</v>
      </c>
      <c r="I134" s="33" t="s">
        <v>3147</v>
      </c>
      <c r="J134" s="2">
        <v>3</v>
      </c>
      <c r="K134" s="33" t="s">
        <v>3148</v>
      </c>
    </row>
    <row r="135" spans="1:11" x14ac:dyDescent="0.3">
      <c r="A135" s="1">
        <v>41699</v>
      </c>
      <c r="B135" s="2">
        <f>YEAR(salesdata[[#This Row],[Order Date]])</f>
        <v>2014</v>
      </c>
      <c r="C135" s="2">
        <f>MONTH(salesdata[[#This Row],[Order Date]])</f>
        <v>3</v>
      </c>
      <c r="D135" t="s">
        <v>241</v>
      </c>
      <c r="E135" t="s">
        <v>10</v>
      </c>
      <c r="F135" t="s">
        <v>11</v>
      </c>
      <c r="G135" t="s">
        <v>18</v>
      </c>
      <c r="H135" t="s">
        <v>146</v>
      </c>
      <c r="I135" s="33" t="s">
        <v>3149</v>
      </c>
      <c r="J135" s="2">
        <v>3</v>
      </c>
      <c r="K135" s="33" t="s">
        <v>3150</v>
      </c>
    </row>
    <row r="136" spans="1:11" x14ac:dyDescent="0.3">
      <c r="A136" s="1">
        <v>41699</v>
      </c>
      <c r="B136" s="2">
        <f>YEAR(salesdata[[#This Row],[Order Date]])</f>
        <v>2014</v>
      </c>
      <c r="C136" s="2">
        <f>MONTH(salesdata[[#This Row],[Order Date]])</f>
        <v>3</v>
      </c>
      <c r="D136" t="s">
        <v>241</v>
      </c>
      <c r="E136" t="s">
        <v>10</v>
      </c>
      <c r="F136" t="s">
        <v>34</v>
      </c>
      <c r="G136" t="s">
        <v>147</v>
      </c>
      <c r="H136" t="s">
        <v>242</v>
      </c>
      <c r="I136" s="33" t="s">
        <v>3151</v>
      </c>
      <c r="J136" s="2">
        <v>3</v>
      </c>
      <c r="K136" s="33" t="s">
        <v>3152</v>
      </c>
    </row>
    <row r="137" spans="1:11" x14ac:dyDescent="0.3">
      <c r="A137" s="1">
        <v>41700</v>
      </c>
      <c r="B137" s="2">
        <f>YEAR(salesdata[[#This Row],[Order Date]])</f>
        <v>2014</v>
      </c>
      <c r="C137" s="2">
        <f>MONTH(salesdata[[#This Row],[Order Date]])</f>
        <v>3</v>
      </c>
      <c r="D137" t="s">
        <v>243</v>
      </c>
      <c r="E137" t="s">
        <v>152</v>
      </c>
      <c r="F137" t="s">
        <v>11</v>
      </c>
      <c r="G137" t="s">
        <v>63</v>
      </c>
      <c r="H137" t="s">
        <v>64</v>
      </c>
      <c r="I137" s="33" t="s">
        <v>2942</v>
      </c>
      <c r="J137" s="2">
        <v>2</v>
      </c>
      <c r="K137" s="33" t="s">
        <v>2943</v>
      </c>
    </row>
    <row r="138" spans="1:11" x14ac:dyDescent="0.3">
      <c r="A138" s="1">
        <v>41700</v>
      </c>
      <c r="B138" s="2">
        <f>YEAR(salesdata[[#This Row],[Order Date]])</f>
        <v>2014</v>
      </c>
      <c r="C138" s="2">
        <f>MONTH(salesdata[[#This Row],[Order Date]])</f>
        <v>3</v>
      </c>
      <c r="D138" t="s">
        <v>243</v>
      </c>
      <c r="E138" t="s">
        <v>152</v>
      </c>
      <c r="F138" t="s">
        <v>11</v>
      </c>
      <c r="G138" t="s">
        <v>12</v>
      </c>
      <c r="H138" t="s">
        <v>244</v>
      </c>
      <c r="I138" s="33" t="s">
        <v>3153</v>
      </c>
      <c r="J138" s="2">
        <v>5</v>
      </c>
      <c r="K138" s="33" t="s">
        <v>3140</v>
      </c>
    </row>
    <row r="139" spans="1:11" x14ac:dyDescent="0.3">
      <c r="A139" s="1">
        <v>41700</v>
      </c>
      <c r="B139" s="2">
        <f>YEAR(salesdata[[#This Row],[Order Date]])</f>
        <v>2014</v>
      </c>
      <c r="C139" s="2">
        <f>MONTH(salesdata[[#This Row],[Order Date]])</f>
        <v>3</v>
      </c>
      <c r="D139" t="s">
        <v>245</v>
      </c>
      <c r="E139" t="s">
        <v>23</v>
      </c>
      <c r="F139" t="s">
        <v>11</v>
      </c>
      <c r="G139" t="s">
        <v>12</v>
      </c>
      <c r="H139" t="s">
        <v>246</v>
      </c>
      <c r="I139" s="33" t="s">
        <v>3049</v>
      </c>
      <c r="J139" s="2">
        <v>1</v>
      </c>
      <c r="K139" s="33" t="s">
        <v>3154</v>
      </c>
    </row>
    <row r="140" spans="1:11" x14ac:dyDescent="0.3">
      <c r="A140" s="1">
        <v>41700</v>
      </c>
      <c r="B140" s="2">
        <f>YEAR(salesdata[[#This Row],[Order Date]])</f>
        <v>2014</v>
      </c>
      <c r="C140" s="2">
        <f>MONTH(salesdata[[#This Row],[Order Date]])</f>
        <v>3</v>
      </c>
      <c r="D140" t="s">
        <v>245</v>
      </c>
      <c r="E140" t="s">
        <v>23</v>
      </c>
      <c r="F140" t="s">
        <v>39</v>
      </c>
      <c r="G140" t="s">
        <v>52</v>
      </c>
      <c r="H140" t="s">
        <v>247</v>
      </c>
      <c r="I140" s="33" t="s">
        <v>3155</v>
      </c>
      <c r="J140" s="2">
        <v>3</v>
      </c>
      <c r="K140" s="33" t="s">
        <v>3156</v>
      </c>
    </row>
    <row r="141" spans="1:11" x14ac:dyDescent="0.3">
      <c r="A141" s="1">
        <v>41701</v>
      </c>
      <c r="B141" s="2">
        <f>YEAR(salesdata[[#This Row],[Order Date]])</f>
        <v>2014</v>
      </c>
      <c r="C141" s="2">
        <f>MONTH(salesdata[[#This Row],[Order Date]])</f>
        <v>3</v>
      </c>
      <c r="D141" t="s">
        <v>248</v>
      </c>
      <c r="E141" t="s">
        <v>249</v>
      </c>
      <c r="F141" t="s">
        <v>11</v>
      </c>
      <c r="G141" t="s">
        <v>24</v>
      </c>
      <c r="H141" t="s">
        <v>230</v>
      </c>
      <c r="I141" s="33" t="s">
        <v>3133</v>
      </c>
      <c r="J141" s="2">
        <v>4</v>
      </c>
      <c r="K141" s="33" t="s">
        <v>3134</v>
      </c>
    </row>
    <row r="142" spans="1:11" x14ac:dyDescent="0.3">
      <c r="A142" s="1">
        <v>41701</v>
      </c>
      <c r="B142" s="2">
        <f>YEAR(salesdata[[#This Row],[Order Date]])</f>
        <v>2014</v>
      </c>
      <c r="C142" s="2">
        <f>MONTH(salesdata[[#This Row],[Order Date]])</f>
        <v>3</v>
      </c>
      <c r="D142" t="s">
        <v>250</v>
      </c>
      <c r="E142" t="s">
        <v>152</v>
      </c>
      <c r="F142" t="s">
        <v>39</v>
      </c>
      <c r="G142" t="s">
        <v>40</v>
      </c>
      <c r="H142" t="s">
        <v>251</v>
      </c>
      <c r="I142" s="33" t="s">
        <v>3157</v>
      </c>
      <c r="J142" s="2">
        <v>1</v>
      </c>
      <c r="K142" s="33" t="s">
        <v>3158</v>
      </c>
    </row>
    <row r="143" spans="1:11" x14ac:dyDescent="0.3">
      <c r="A143" s="1">
        <v>41701</v>
      </c>
      <c r="B143" s="2">
        <f>YEAR(salesdata[[#This Row],[Order Date]])</f>
        <v>2014</v>
      </c>
      <c r="C143" s="2">
        <f>MONTH(salesdata[[#This Row],[Order Date]])</f>
        <v>3</v>
      </c>
      <c r="D143" t="s">
        <v>250</v>
      </c>
      <c r="E143" t="s">
        <v>152</v>
      </c>
      <c r="F143" t="s">
        <v>11</v>
      </c>
      <c r="G143" t="s">
        <v>20</v>
      </c>
      <c r="H143" t="s">
        <v>168</v>
      </c>
      <c r="I143" s="33" t="s">
        <v>3159</v>
      </c>
      <c r="J143" s="2">
        <v>3</v>
      </c>
      <c r="K143" s="33" t="s">
        <v>3160</v>
      </c>
    </row>
    <row r="144" spans="1:11" x14ac:dyDescent="0.3">
      <c r="A144" s="1">
        <v>41701</v>
      </c>
      <c r="B144" s="2">
        <f>YEAR(salesdata[[#This Row],[Order Date]])</f>
        <v>2014</v>
      </c>
      <c r="C144" s="2">
        <f>MONTH(salesdata[[#This Row],[Order Date]])</f>
        <v>3</v>
      </c>
      <c r="D144" t="s">
        <v>250</v>
      </c>
      <c r="E144" t="s">
        <v>152</v>
      </c>
      <c r="F144" t="s">
        <v>11</v>
      </c>
      <c r="G144" t="s">
        <v>20</v>
      </c>
      <c r="H144" t="s">
        <v>252</v>
      </c>
      <c r="I144" s="33" t="s">
        <v>3161</v>
      </c>
      <c r="J144" s="2">
        <v>5</v>
      </c>
      <c r="K144" s="33" t="s">
        <v>3162</v>
      </c>
    </row>
    <row r="145" spans="1:11" x14ac:dyDescent="0.3">
      <c r="A145" s="1">
        <v>41701</v>
      </c>
      <c r="B145" s="2">
        <f>YEAR(salesdata[[#This Row],[Order Date]])</f>
        <v>2014</v>
      </c>
      <c r="C145" s="2">
        <f>MONTH(salesdata[[#This Row],[Order Date]])</f>
        <v>3</v>
      </c>
      <c r="D145" t="s">
        <v>253</v>
      </c>
      <c r="E145" t="s">
        <v>79</v>
      </c>
      <c r="F145" t="s">
        <v>11</v>
      </c>
      <c r="G145" t="s">
        <v>16</v>
      </c>
      <c r="H145" t="s">
        <v>254</v>
      </c>
      <c r="I145" s="33" t="s">
        <v>3163</v>
      </c>
      <c r="J145" s="2">
        <v>3</v>
      </c>
      <c r="K145" s="33" t="s">
        <v>3164</v>
      </c>
    </row>
    <row r="146" spans="1:11" x14ac:dyDescent="0.3">
      <c r="A146" s="1">
        <v>41701</v>
      </c>
      <c r="B146" s="2">
        <f>YEAR(salesdata[[#This Row],[Order Date]])</f>
        <v>2014</v>
      </c>
      <c r="C146" s="2">
        <f>MONTH(salesdata[[#This Row],[Order Date]])</f>
        <v>3</v>
      </c>
      <c r="D146" t="s">
        <v>253</v>
      </c>
      <c r="E146" t="s">
        <v>79</v>
      </c>
      <c r="F146" t="s">
        <v>34</v>
      </c>
      <c r="G146" t="s">
        <v>74</v>
      </c>
      <c r="H146" t="s">
        <v>100</v>
      </c>
      <c r="I146" s="33" t="s">
        <v>3165</v>
      </c>
      <c r="J146" s="2">
        <v>5</v>
      </c>
      <c r="K146" s="33" t="s">
        <v>3166</v>
      </c>
    </row>
    <row r="147" spans="1:11" x14ac:dyDescent="0.3">
      <c r="A147" s="1">
        <v>41701</v>
      </c>
      <c r="B147" s="2">
        <f>YEAR(salesdata[[#This Row],[Order Date]])</f>
        <v>2014</v>
      </c>
      <c r="C147" s="2">
        <f>MONTH(salesdata[[#This Row],[Order Date]])</f>
        <v>3</v>
      </c>
      <c r="D147" t="s">
        <v>253</v>
      </c>
      <c r="E147" t="s">
        <v>79</v>
      </c>
      <c r="F147" t="s">
        <v>11</v>
      </c>
      <c r="G147" t="s">
        <v>18</v>
      </c>
      <c r="H147" t="s">
        <v>255</v>
      </c>
      <c r="I147" s="33" t="s">
        <v>3167</v>
      </c>
      <c r="J147" s="2">
        <v>8</v>
      </c>
      <c r="K147" s="33" t="s">
        <v>3168</v>
      </c>
    </row>
    <row r="148" spans="1:11" x14ac:dyDescent="0.3">
      <c r="A148" s="1">
        <v>41701</v>
      </c>
      <c r="B148" s="2">
        <f>YEAR(salesdata[[#This Row],[Order Date]])</f>
        <v>2014</v>
      </c>
      <c r="C148" s="2">
        <f>MONTH(salesdata[[#This Row],[Order Date]])</f>
        <v>3</v>
      </c>
      <c r="D148" t="s">
        <v>256</v>
      </c>
      <c r="E148" t="s">
        <v>10</v>
      </c>
      <c r="F148" t="s">
        <v>11</v>
      </c>
      <c r="G148" t="s">
        <v>93</v>
      </c>
      <c r="H148" t="s">
        <v>257</v>
      </c>
      <c r="I148" s="33" t="s">
        <v>3169</v>
      </c>
      <c r="J148" s="2">
        <v>3</v>
      </c>
      <c r="K148" s="33" t="s">
        <v>3170</v>
      </c>
    </row>
    <row r="149" spans="1:11" x14ac:dyDescent="0.3">
      <c r="A149" s="1">
        <v>41701</v>
      </c>
      <c r="B149" s="2">
        <f>YEAR(salesdata[[#This Row],[Order Date]])</f>
        <v>2014</v>
      </c>
      <c r="C149" s="2">
        <f>MONTH(salesdata[[#This Row],[Order Date]])</f>
        <v>3</v>
      </c>
      <c r="D149" t="s">
        <v>258</v>
      </c>
      <c r="E149" t="s">
        <v>27</v>
      </c>
      <c r="F149" t="s">
        <v>34</v>
      </c>
      <c r="G149" t="s">
        <v>147</v>
      </c>
      <c r="H149" t="s">
        <v>259</v>
      </c>
      <c r="I149" s="33" t="s">
        <v>3171</v>
      </c>
      <c r="J149" s="2">
        <v>3</v>
      </c>
      <c r="K149" s="33" t="s">
        <v>3172</v>
      </c>
    </row>
    <row r="150" spans="1:11" x14ac:dyDescent="0.3">
      <c r="A150" s="1">
        <v>41702</v>
      </c>
      <c r="B150" s="2">
        <f>YEAR(salesdata[[#This Row],[Order Date]])</f>
        <v>2014</v>
      </c>
      <c r="C150" s="2">
        <f>MONTH(salesdata[[#This Row],[Order Date]])</f>
        <v>3</v>
      </c>
      <c r="D150" t="s">
        <v>260</v>
      </c>
      <c r="E150" t="s">
        <v>70</v>
      </c>
      <c r="F150" t="s">
        <v>11</v>
      </c>
      <c r="G150" t="s">
        <v>18</v>
      </c>
      <c r="H150" t="s">
        <v>261</v>
      </c>
      <c r="I150" s="33" t="s">
        <v>3173</v>
      </c>
      <c r="J150" s="2">
        <v>5</v>
      </c>
      <c r="K150" s="33" t="s">
        <v>3174</v>
      </c>
    </row>
    <row r="151" spans="1:11" x14ac:dyDescent="0.3">
      <c r="A151" s="1">
        <v>41702</v>
      </c>
      <c r="B151" s="2">
        <f>YEAR(salesdata[[#This Row],[Order Date]])</f>
        <v>2014</v>
      </c>
      <c r="C151" s="2">
        <f>MONTH(salesdata[[#This Row],[Order Date]])</f>
        <v>3</v>
      </c>
      <c r="D151" t="s">
        <v>197</v>
      </c>
      <c r="E151" t="s">
        <v>124</v>
      </c>
      <c r="F151" t="s">
        <v>11</v>
      </c>
      <c r="G151" t="s">
        <v>24</v>
      </c>
      <c r="H151" t="s">
        <v>262</v>
      </c>
      <c r="I151" s="33" t="s">
        <v>3175</v>
      </c>
      <c r="J151" s="2">
        <v>3</v>
      </c>
      <c r="K151" s="33" t="s">
        <v>3176</v>
      </c>
    </row>
    <row r="152" spans="1:11" x14ac:dyDescent="0.3">
      <c r="A152" s="1">
        <v>41703</v>
      </c>
      <c r="B152" s="2">
        <f>YEAR(salesdata[[#This Row],[Order Date]])</f>
        <v>2014</v>
      </c>
      <c r="C152" s="2">
        <f>MONTH(salesdata[[#This Row],[Order Date]])</f>
        <v>3</v>
      </c>
      <c r="D152" t="s">
        <v>263</v>
      </c>
      <c r="E152" t="s">
        <v>152</v>
      </c>
      <c r="F152" t="s">
        <v>11</v>
      </c>
      <c r="G152" t="s">
        <v>24</v>
      </c>
      <c r="H152" t="s">
        <v>264</v>
      </c>
      <c r="I152" s="33" t="s">
        <v>3177</v>
      </c>
      <c r="J152" s="2">
        <v>3</v>
      </c>
      <c r="K152" s="33" t="s">
        <v>3178</v>
      </c>
    </row>
    <row r="153" spans="1:11" x14ac:dyDescent="0.3">
      <c r="A153" s="1">
        <v>41703</v>
      </c>
      <c r="B153" s="2">
        <f>YEAR(salesdata[[#This Row],[Order Date]])</f>
        <v>2014</v>
      </c>
      <c r="C153" s="2">
        <f>MONTH(salesdata[[#This Row],[Order Date]])</f>
        <v>3</v>
      </c>
      <c r="D153" t="s">
        <v>263</v>
      </c>
      <c r="E153" t="s">
        <v>152</v>
      </c>
      <c r="F153" t="s">
        <v>39</v>
      </c>
      <c r="G153" t="s">
        <v>52</v>
      </c>
      <c r="H153" t="s">
        <v>265</v>
      </c>
      <c r="I153" s="33" t="s">
        <v>3179</v>
      </c>
      <c r="J153" s="2">
        <v>3</v>
      </c>
      <c r="K153" s="33" t="s">
        <v>3180</v>
      </c>
    </row>
    <row r="154" spans="1:11" x14ac:dyDescent="0.3">
      <c r="A154" s="1">
        <v>41703</v>
      </c>
      <c r="B154" s="2">
        <f>YEAR(salesdata[[#This Row],[Order Date]])</f>
        <v>2014</v>
      </c>
      <c r="C154" s="2">
        <f>MONTH(salesdata[[#This Row],[Order Date]])</f>
        <v>3</v>
      </c>
      <c r="D154" t="s">
        <v>263</v>
      </c>
      <c r="E154" t="s">
        <v>152</v>
      </c>
      <c r="F154" t="s">
        <v>11</v>
      </c>
      <c r="G154" t="s">
        <v>204</v>
      </c>
      <c r="H154" t="s">
        <v>266</v>
      </c>
      <c r="I154" s="33" t="s">
        <v>3181</v>
      </c>
      <c r="J154" s="2">
        <v>2</v>
      </c>
      <c r="K154" s="33" t="s">
        <v>3182</v>
      </c>
    </row>
    <row r="155" spans="1:11" x14ac:dyDescent="0.3">
      <c r="A155" s="1">
        <v>41703</v>
      </c>
      <c r="B155" s="2">
        <f>YEAR(salesdata[[#This Row],[Order Date]])</f>
        <v>2014</v>
      </c>
      <c r="C155" s="2">
        <f>MONTH(salesdata[[#This Row],[Order Date]])</f>
        <v>3</v>
      </c>
      <c r="D155" t="s">
        <v>263</v>
      </c>
      <c r="E155" t="s">
        <v>152</v>
      </c>
      <c r="F155" t="s">
        <v>11</v>
      </c>
      <c r="G155" t="s">
        <v>20</v>
      </c>
      <c r="H155" t="s">
        <v>267</v>
      </c>
      <c r="I155" s="33" t="s">
        <v>3183</v>
      </c>
      <c r="J155" s="2">
        <v>6</v>
      </c>
      <c r="K155" s="33" t="s">
        <v>3184</v>
      </c>
    </row>
    <row r="156" spans="1:11" x14ac:dyDescent="0.3">
      <c r="A156" s="1">
        <v>41703</v>
      </c>
      <c r="B156" s="2">
        <f>YEAR(salesdata[[#This Row],[Order Date]])</f>
        <v>2014</v>
      </c>
      <c r="C156" s="2">
        <f>MONTH(salesdata[[#This Row],[Order Date]])</f>
        <v>3</v>
      </c>
      <c r="D156" t="s">
        <v>263</v>
      </c>
      <c r="E156" t="s">
        <v>152</v>
      </c>
      <c r="F156" t="s">
        <v>11</v>
      </c>
      <c r="G156" t="s">
        <v>12</v>
      </c>
      <c r="H156" t="s">
        <v>268</v>
      </c>
      <c r="I156" s="33" t="s">
        <v>3185</v>
      </c>
      <c r="J156" s="2">
        <v>2</v>
      </c>
      <c r="K156" s="33" t="s">
        <v>3186</v>
      </c>
    </row>
    <row r="157" spans="1:11" x14ac:dyDescent="0.3">
      <c r="A157" s="1">
        <v>41705</v>
      </c>
      <c r="B157" s="2">
        <f>YEAR(salesdata[[#This Row],[Order Date]])</f>
        <v>2014</v>
      </c>
      <c r="C157" s="2">
        <f>MONTH(salesdata[[#This Row],[Order Date]])</f>
        <v>3</v>
      </c>
      <c r="D157" t="s">
        <v>214</v>
      </c>
      <c r="E157" t="s">
        <v>167</v>
      </c>
      <c r="F157" t="s">
        <v>34</v>
      </c>
      <c r="G157" t="s">
        <v>35</v>
      </c>
      <c r="H157" t="s">
        <v>269</v>
      </c>
      <c r="I157" s="33" t="s">
        <v>3187</v>
      </c>
      <c r="J157" s="2">
        <v>1</v>
      </c>
      <c r="K157" s="33" t="s">
        <v>2918</v>
      </c>
    </row>
    <row r="158" spans="1:11" x14ac:dyDescent="0.3">
      <c r="A158" s="1">
        <v>41705</v>
      </c>
      <c r="B158" s="2">
        <f>YEAR(salesdata[[#This Row],[Order Date]])</f>
        <v>2014</v>
      </c>
      <c r="C158" s="2">
        <f>MONTH(salesdata[[#This Row],[Order Date]])</f>
        <v>3</v>
      </c>
      <c r="D158" t="s">
        <v>214</v>
      </c>
      <c r="E158" t="s">
        <v>167</v>
      </c>
      <c r="F158" t="s">
        <v>11</v>
      </c>
      <c r="G158" t="s">
        <v>24</v>
      </c>
      <c r="H158" t="s">
        <v>270</v>
      </c>
      <c r="I158" s="33" t="s">
        <v>3188</v>
      </c>
      <c r="J158" s="2">
        <v>3</v>
      </c>
      <c r="K158" s="33" t="s">
        <v>3189</v>
      </c>
    </row>
    <row r="159" spans="1:11" x14ac:dyDescent="0.3">
      <c r="A159" s="1">
        <v>41705</v>
      </c>
      <c r="B159" s="2">
        <f>YEAR(salesdata[[#This Row],[Order Date]])</f>
        <v>2014</v>
      </c>
      <c r="C159" s="2">
        <f>MONTH(salesdata[[#This Row],[Order Date]])</f>
        <v>3</v>
      </c>
      <c r="D159" t="s">
        <v>214</v>
      </c>
      <c r="E159" t="s">
        <v>167</v>
      </c>
      <c r="F159" t="s">
        <v>11</v>
      </c>
      <c r="G159" t="s">
        <v>18</v>
      </c>
      <c r="H159" t="s">
        <v>271</v>
      </c>
      <c r="I159" s="33" t="s">
        <v>3190</v>
      </c>
      <c r="J159" s="2">
        <v>3</v>
      </c>
      <c r="K159" s="33" t="s">
        <v>3014</v>
      </c>
    </row>
    <row r="160" spans="1:11" x14ac:dyDescent="0.3">
      <c r="A160" s="1">
        <v>41705</v>
      </c>
      <c r="B160" s="2">
        <f>YEAR(salesdata[[#This Row],[Order Date]])</f>
        <v>2014</v>
      </c>
      <c r="C160" s="2">
        <f>MONTH(salesdata[[#This Row],[Order Date]])</f>
        <v>3</v>
      </c>
      <c r="D160" t="s">
        <v>272</v>
      </c>
      <c r="E160" t="s">
        <v>167</v>
      </c>
      <c r="F160" t="s">
        <v>11</v>
      </c>
      <c r="G160" t="s">
        <v>20</v>
      </c>
      <c r="H160" t="s">
        <v>273</v>
      </c>
      <c r="I160" s="33" t="s">
        <v>3191</v>
      </c>
      <c r="J160" s="2">
        <v>2</v>
      </c>
      <c r="K160" s="33" t="s">
        <v>3192</v>
      </c>
    </row>
    <row r="161" spans="1:11" x14ac:dyDescent="0.3">
      <c r="A161" s="1">
        <v>41705</v>
      </c>
      <c r="B161" s="2">
        <f>YEAR(salesdata[[#This Row],[Order Date]])</f>
        <v>2014</v>
      </c>
      <c r="C161" s="2">
        <f>MONTH(salesdata[[#This Row],[Order Date]])</f>
        <v>3</v>
      </c>
      <c r="D161" t="s">
        <v>274</v>
      </c>
      <c r="E161" t="s">
        <v>167</v>
      </c>
      <c r="F161" t="s">
        <v>11</v>
      </c>
      <c r="G161" t="s">
        <v>24</v>
      </c>
      <c r="H161" t="s">
        <v>275</v>
      </c>
      <c r="I161" s="33" t="s">
        <v>3193</v>
      </c>
      <c r="J161" s="2">
        <v>5</v>
      </c>
      <c r="K161" s="33" t="s">
        <v>3194</v>
      </c>
    </row>
    <row r="162" spans="1:11" x14ac:dyDescent="0.3">
      <c r="A162" s="1">
        <v>41705</v>
      </c>
      <c r="B162" s="2">
        <f>YEAR(salesdata[[#This Row],[Order Date]])</f>
        <v>2014</v>
      </c>
      <c r="C162" s="2">
        <f>MONTH(salesdata[[#This Row],[Order Date]])</f>
        <v>3</v>
      </c>
      <c r="D162" t="s">
        <v>274</v>
      </c>
      <c r="E162" t="s">
        <v>167</v>
      </c>
      <c r="F162" t="s">
        <v>11</v>
      </c>
      <c r="G162" t="s">
        <v>18</v>
      </c>
      <c r="H162" t="s">
        <v>276</v>
      </c>
      <c r="I162" s="33" t="s">
        <v>3195</v>
      </c>
      <c r="J162" s="2">
        <v>5</v>
      </c>
      <c r="K162" s="33" t="s">
        <v>132</v>
      </c>
    </row>
    <row r="163" spans="1:11" x14ac:dyDescent="0.3">
      <c r="A163" s="1">
        <v>41705</v>
      </c>
      <c r="B163" s="2">
        <f>YEAR(salesdata[[#This Row],[Order Date]])</f>
        <v>2014</v>
      </c>
      <c r="C163" s="2">
        <f>MONTH(salesdata[[#This Row],[Order Date]])</f>
        <v>3</v>
      </c>
      <c r="D163" t="s">
        <v>274</v>
      </c>
      <c r="E163" t="s">
        <v>167</v>
      </c>
      <c r="F163" t="s">
        <v>34</v>
      </c>
      <c r="G163" t="s">
        <v>35</v>
      </c>
      <c r="H163" t="s">
        <v>277</v>
      </c>
      <c r="I163" s="33" t="s">
        <v>3196</v>
      </c>
      <c r="J163" s="2">
        <v>6</v>
      </c>
      <c r="K163" s="33" t="s">
        <v>3197</v>
      </c>
    </row>
    <row r="164" spans="1:11" x14ac:dyDescent="0.3">
      <c r="A164" s="1">
        <v>41705</v>
      </c>
      <c r="B164" s="2">
        <f>YEAR(salesdata[[#This Row],[Order Date]])</f>
        <v>2014</v>
      </c>
      <c r="C164" s="2">
        <f>MONTH(salesdata[[#This Row],[Order Date]])</f>
        <v>3</v>
      </c>
      <c r="D164" t="s">
        <v>274</v>
      </c>
      <c r="E164" t="s">
        <v>167</v>
      </c>
      <c r="F164" t="s">
        <v>34</v>
      </c>
      <c r="G164" t="s">
        <v>35</v>
      </c>
      <c r="H164" t="s">
        <v>278</v>
      </c>
      <c r="I164" s="33" t="s">
        <v>3198</v>
      </c>
      <c r="J164" s="2">
        <v>2</v>
      </c>
      <c r="K164" s="33" t="s">
        <v>3199</v>
      </c>
    </row>
    <row r="165" spans="1:11" x14ac:dyDescent="0.3">
      <c r="A165" s="1">
        <v>41708</v>
      </c>
      <c r="B165" s="2">
        <f>YEAR(salesdata[[#This Row],[Order Date]])</f>
        <v>2014</v>
      </c>
      <c r="C165" s="2">
        <f>MONTH(salesdata[[#This Row],[Order Date]])</f>
        <v>3</v>
      </c>
      <c r="D165" t="s">
        <v>279</v>
      </c>
      <c r="E165" t="s">
        <v>111</v>
      </c>
      <c r="F165" t="s">
        <v>11</v>
      </c>
      <c r="G165" t="s">
        <v>12</v>
      </c>
      <c r="H165" t="s">
        <v>280</v>
      </c>
      <c r="I165" s="33" t="s">
        <v>3200</v>
      </c>
      <c r="J165" s="2">
        <v>2</v>
      </c>
      <c r="K165" s="33" t="s">
        <v>3201</v>
      </c>
    </row>
    <row r="166" spans="1:11" x14ac:dyDescent="0.3">
      <c r="A166" s="1">
        <v>41708</v>
      </c>
      <c r="B166" s="2">
        <f>YEAR(salesdata[[#This Row],[Order Date]])</f>
        <v>2014</v>
      </c>
      <c r="C166" s="2">
        <f>MONTH(salesdata[[#This Row],[Order Date]])</f>
        <v>3</v>
      </c>
      <c r="D166" t="s">
        <v>281</v>
      </c>
      <c r="E166" t="s">
        <v>282</v>
      </c>
      <c r="F166" t="s">
        <v>11</v>
      </c>
      <c r="G166" t="s">
        <v>18</v>
      </c>
      <c r="H166" t="s">
        <v>73</v>
      </c>
      <c r="I166" s="33" t="s">
        <v>3202</v>
      </c>
      <c r="J166" s="2">
        <v>3</v>
      </c>
      <c r="K166" s="33" t="s">
        <v>3203</v>
      </c>
    </row>
    <row r="167" spans="1:11" x14ac:dyDescent="0.3">
      <c r="A167" s="1">
        <v>41708</v>
      </c>
      <c r="B167" s="2">
        <f>YEAR(salesdata[[#This Row],[Order Date]])</f>
        <v>2014</v>
      </c>
      <c r="C167" s="2">
        <f>MONTH(salesdata[[#This Row],[Order Date]])</f>
        <v>3</v>
      </c>
      <c r="D167" t="s">
        <v>281</v>
      </c>
      <c r="E167" t="s">
        <v>282</v>
      </c>
      <c r="F167" t="s">
        <v>11</v>
      </c>
      <c r="G167" t="s">
        <v>24</v>
      </c>
      <c r="H167" t="s">
        <v>283</v>
      </c>
      <c r="I167" s="33" t="s">
        <v>3204</v>
      </c>
      <c r="J167" s="2">
        <v>4</v>
      </c>
      <c r="K167" s="33" t="s">
        <v>3205</v>
      </c>
    </row>
    <row r="168" spans="1:11" x14ac:dyDescent="0.3">
      <c r="A168" s="1">
        <v>41709</v>
      </c>
      <c r="B168" s="2">
        <f>YEAR(salesdata[[#This Row],[Order Date]])</f>
        <v>2014</v>
      </c>
      <c r="C168" s="2">
        <f>MONTH(salesdata[[#This Row],[Order Date]])</f>
        <v>3</v>
      </c>
      <c r="D168" t="s">
        <v>284</v>
      </c>
      <c r="E168" t="s">
        <v>79</v>
      </c>
      <c r="F168" t="s">
        <v>34</v>
      </c>
      <c r="G168" t="s">
        <v>47</v>
      </c>
      <c r="H168" t="s">
        <v>285</v>
      </c>
      <c r="I168" s="33" t="s">
        <v>3206</v>
      </c>
      <c r="J168" s="2">
        <v>5</v>
      </c>
      <c r="K168" s="33" t="s">
        <v>3207</v>
      </c>
    </row>
    <row r="169" spans="1:11" x14ac:dyDescent="0.3">
      <c r="A169" s="1">
        <v>41709</v>
      </c>
      <c r="B169" s="2">
        <f>YEAR(salesdata[[#This Row],[Order Date]])</f>
        <v>2014</v>
      </c>
      <c r="C169" s="2">
        <f>MONTH(salesdata[[#This Row],[Order Date]])</f>
        <v>3</v>
      </c>
      <c r="D169" t="s">
        <v>284</v>
      </c>
      <c r="E169" t="s">
        <v>79</v>
      </c>
      <c r="F169" t="s">
        <v>11</v>
      </c>
      <c r="G169" t="s">
        <v>43</v>
      </c>
      <c r="H169" t="s">
        <v>286</v>
      </c>
      <c r="I169" s="33" t="s">
        <v>3208</v>
      </c>
      <c r="J169" s="2">
        <v>6</v>
      </c>
      <c r="K169" s="33" t="s">
        <v>3209</v>
      </c>
    </row>
    <row r="170" spans="1:11" x14ac:dyDescent="0.3">
      <c r="A170" s="1">
        <v>41709</v>
      </c>
      <c r="B170" s="2">
        <f>YEAR(salesdata[[#This Row],[Order Date]])</f>
        <v>2014</v>
      </c>
      <c r="C170" s="2">
        <f>MONTH(salesdata[[#This Row],[Order Date]])</f>
        <v>3</v>
      </c>
      <c r="D170" t="s">
        <v>287</v>
      </c>
      <c r="E170" t="s">
        <v>152</v>
      </c>
      <c r="F170" t="s">
        <v>11</v>
      </c>
      <c r="G170" t="s">
        <v>12</v>
      </c>
      <c r="H170" t="s">
        <v>288</v>
      </c>
      <c r="I170" s="33" t="s">
        <v>3210</v>
      </c>
      <c r="J170" s="2">
        <v>14</v>
      </c>
      <c r="K170" s="33" t="s">
        <v>3211</v>
      </c>
    </row>
    <row r="171" spans="1:11" x14ac:dyDescent="0.3">
      <c r="A171" s="1">
        <v>41709</v>
      </c>
      <c r="B171" s="2">
        <f>YEAR(salesdata[[#This Row],[Order Date]])</f>
        <v>2014</v>
      </c>
      <c r="C171" s="2">
        <f>MONTH(salesdata[[#This Row],[Order Date]])</f>
        <v>3</v>
      </c>
      <c r="D171" t="s">
        <v>289</v>
      </c>
      <c r="E171" t="s">
        <v>33</v>
      </c>
      <c r="F171" t="s">
        <v>11</v>
      </c>
      <c r="G171" t="s">
        <v>93</v>
      </c>
      <c r="H171" t="s">
        <v>290</v>
      </c>
      <c r="I171" s="33" t="s">
        <v>3212</v>
      </c>
      <c r="J171" s="2">
        <v>3</v>
      </c>
      <c r="K171" s="33" t="s">
        <v>3213</v>
      </c>
    </row>
    <row r="172" spans="1:11" x14ac:dyDescent="0.3">
      <c r="A172" s="1">
        <v>41709</v>
      </c>
      <c r="B172" s="2">
        <f>YEAR(salesdata[[#This Row],[Order Date]])</f>
        <v>2014</v>
      </c>
      <c r="C172" s="2">
        <f>MONTH(salesdata[[#This Row],[Order Date]])</f>
        <v>3</v>
      </c>
      <c r="D172" t="s">
        <v>289</v>
      </c>
      <c r="E172" t="s">
        <v>33</v>
      </c>
      <c r="F172" t="s">
        <v>39</v>
      </c>
      <c r="G172" t="s">
        <v>52</v>
      </c>
      <c r="H172" t="s">
        <v>182</v>
      </c>
      <c r="I172" s="33" t="s">
        <v>3214</v>
      </c>
      <c r="J172" s="2">
        <v>2</v>
      </c>
      <c r="K172" s="33" t="s">
        <v>3215</v>
      </c>
    </row>
    <row r="173" spans="1:11" x14ac:dyDescent="0.3">
      <c r="A173" s="1">
        <v>41709</v>
      </c>
      <c r="B173" s="2">
        <f>YEAR(salesdata[[#This Row],[Order Date]])</f>
        <v>2014</v>
      </c>
      <c r="C173" s="2">
        <f>MONTH(salesdata[[#This Row],[Order Date]])</f>
        <v>3</v>
      </c>
      <c r="D173" t="s">
        <v>289</v>
      </c>
      <c r="E173" t="s">
        <v>33</v>
      </c>
      <c r="F173" t="s">
        <v>39</v>
      </c>
      <c r="G173" t="s">
        <v>40</v>
      </c>
      <c r="H173" t="s">
        <v>291</v>
      </c>
      <c r="I173" s="33" t="s">
        <v>3216</v>
      </c>
      <c r="J173" s="2">
        <v>3</v>
      </c>
      <c r="K173" s="33" t="s">
        <v>3217</v>
      </c>
    </row>
    <row r="174" spans="1:11" x14ac:dyDescent="0.3">
      <c r="A174" s="1">
        <v>41709</v>
      </c>
      <c r="B174" s="2">
        <f>YEAR(salesdata[[#This Row],[Order Date]])</f>
        <v>2014</v>
      </c>
      <c r="C174" s="2">
        <f>MONTH(salesdata[[#This Row],[Order Date]])</f>
        <v>3</v>
      </c>
      <c r="D174" t="s">
        <v>289</v>
      </c>
      <c r="E174" t="s">
        <v>33</v>
      </c>
      <c r="F174" t="s">
        <v>11</v>
      </c>
      <c r="G174" t="s">
        <v>12</v>
      </c>
      <c r="H174" t="s">
        <v>292</v>
      </c>
      <c r="I174" s="33" t="s">
        <v>3088</v>
      </c>
      <c r="J174" s="2">
        <v>3</v>
      </c>
      <c r="K174" s="33" t="s">
        <v>3218</v>
      </c>
    </row>
    <row r="175" spans="1:11" x14ac:dyDescent="0.3">
      <c r="A175" s="1">
        <v>41709</v>
      </c>
      <c r="B175" s="2">
        <f>YEAR(salesdata[[#This Row],[Order Date]])</f>
        <v>2014</v>
      </c>
      <c r="C175" s="2">
        <f>MONTH(salesdata[[#This Row],[Order Date]])</f>
        <v>3</v>
      </c>
      <c r="D175" t="s">
        <v>293</v>
      </c>
      <c r="E175" t="s">
        <v>27</v>
      </c>
      <c r="F175" t="s">
        <v>11</v>
      </c>
      <c r="G175" t="s">
        <v>24</v>
      </c>
      <c r="H175" t="s">
        <v>294</v>
      </c>
      <c r="I175" s="33" t="s">
        <v>3219</v>
      </c>
      <c r="J175" s="2">
        <v>3</v>
      </c>
      <c r="K175" s="33" t="s">
        <v>3220</v>
      </c>
    </row>
    <row r="176" spans="1:11" x14ac:dyDescent="0.3">
      <c r="A176" s="1">
        <v>41712</v>
      </c>
      <c r="B176" s="2">
        <f>YEAR(salesdata[[#This Row],[Order Date]])</f>
        <v>2014</v>
      </c>
      <c r="C176" s="2">
        <f>MONTH(salesdata[[#This Row],[Order Date]])</f>
        <v>3</v>
      </c>
      <c r="D176" t="s">
        <v>295</v>
      </c>
      <c r="E176" t="s">
        <v>27</v>
      </c>
      <c r="F176" t="s">
        <v>11</v>
      </c>
      <c r="G176" t="s">
        <v>12</v>
      </c>
      <c r="H176" t="s">
        <v>155</v>
      </c>
      <c r="I176" s="33" t="s">
        <v>3044</v>
      </c>
      <c r="J176" s="2">
        <v>2</v>
      </c>
      <c r="K176" s="33" t="s">
        <v>3045</v>
      </c>
    </row>
    <row r="177" spans="1:11" x14ac:dyDescent="0.3">
      <c r="A177" s="1">
        <v>41712</v>
      </c>
      <c r="B177" s="2">
        <f>YEAR(salesdata[[#This Row],[Order Date]])</f>
        <v>2014</v>
      </c>
      <c r="C177" s="2">
        <f>MONTH(salesdata[[#This Row],[Order Date]])</f>
        <v>3</v>
      </c>
      <c r="D177" t="s">
        <v>295</v>
      </c>
      <c r="E177" t="s">
        <v>27</v>
      </c>
      <c r="F177" t="s">
        <v>11</v>
      </c>
      <c r="G177" t="s">
        <v>24</v>
      </c>
      <c r="H177" t="s">
        <v>296</v>
      </c>
      <c r="I177" s="33" t="s">
        <v>3221</v>
      </c>
      <c r="J177" s="2">
        <v>1</v>
      </c>
      <c r="K177" s="33" t="s">
        <v>3222</v>
      </c>
    </row>
    <row r="178" spans="1:11" x14ac:dyDescent="0.3">
      <c r="A178" s="1">
        <v>41712</v>
      </c>
      <c r="B178" s="2">
        <f>YEAR(salesdata[[#This Row],[Order Date]])</f>
        <v>2014</v>
      </c>
      <c r="C178" s="2">
        <f>MONTH(salesdata[[#This Row],[Order Date]])</f>
        <v>3</v>
      </c>
      <c r="D178" t="s">
        <v>297</v>
      </c>
      <c r="E178" t="s">
        <v>55</v>
      </c>
      <c r="F178" t="s">
        <v>34</v>
      </c>
      <c r="G178" t="s">
        <v>35</v>
      </c>
      <c r="H178" t="s">
        <v>298</v>
      </c>
      <c r="I178" s="33" t="s">
        <v>3223</v>
      </c>
      <c r="J178" s="2">
        <v>4</v>
      </c>
      <c r="K178" s="33" t="s">
        <v>3224</v>
      </c>
    </row>
    <row r="179" spans="1:11" x14ac:dyDescent="0.3">
      <c r="A179" s="1">
        <v>41712</v>
      </c>
      <c r="B179" s="2">
        <f>YEAR(salesdata[[#This Row],[Order Date]])</f>
        <v>2014</v>
      </c>
      <c r="C179" s="2">
        <f>MONTH(salesdata[[#This Row],[Order Date]])</f>
        <v>3</v>
      </c>
      <c r="D179" t="s">
        <v>299</v>
      </c>
      <c r="E179" t="s">
        <v>300</v>
      </c>
      <c r="F179" t="s">
        <v>11</v>
      </c>
      <c r="G179" t="s">
        <v>20</v>
      </c>
      <c r="H179" t="s">
        <v>267</v>
      </c>
      <c r="I179" s="33" t="s">
        <v>3225</v>
      </c>
      <c r="J179" s="2">
        <v>4</v>
      </c>
      <c r="K179" s="33" t="s">
        <v>3226</v>
      </c>
    </row>
    <row r="180" spans="1:11" x14ac:dyDescent="0.3">
      <c r="A180" s="1">
        <v>41712</v>
      </c>
      <c r="B180" s="2">
        <f>YEAR(salesdata[[#This Row],[Order Date]])</f>
        <v>2014</v>
      </c>
      <c r="C180" s="2">
        <f>MONTH(salesdata[[#This Row],[Order Date]])</f>
        <v>3</v>
      </c>
      <c r="D180" t="s">
        <v>299</v>
      </c>
      <c r="E180" t="s">
        <v>300</v>
      </c>
      <c r="F180" t="s">
        <v>11</v>
      </c>
      <c r="G180" t="s">
        <v>18</v>
      </c>
      <c r="H180" t="s">
        <v>301</v>
      </c>
      <c r="I180" s="33" t="s">
        <v>3227</v>
      </c>
      <c r="J180" s="2">
        <v>1</v>
      </c>
      <c r="K180" s="33" t="s">
        <v>3228</v>
      </c>
    </row>
    <row r="181" spans="1:11" x14ac:dyDescent="0.3">
      <c r="A181" s="1">
        <v>41712</v>
      </c>
      <c r="B181" s="2">
        <f>YEAR(salesdata[[#This Row],[Order Date]])</f>
        <v>2014</v>
      </c>
      <c r="C181" s="2">
        <f>MONTH(salesdata[[#This Row],[Order Date]])</f>
        <v>3</v>
      </c>
      <c r="D181" t="s">
        <v>299</v>
      </c>
      <c r="E181" t="s">
        <v>300</v>
      </c>
      <c r="F181" t="s">
        <v>39</v>
      </c>
      <c r="G181" t="s">
        <v>52</v>
      </c>
      <c r="H181" t="s">
        <v>302</v>
      </c>
      <c r="I181" s="33" t="s">
        <v>3229</v>
      </c>
      <c r="J181" s="2">
        <v>12</v>
      </c>
      <c r="K181" s="33" t="s">
        <v>3230</v>
      </c>
    </row>
    <row r="182" spans="1:11" x14ac:dyDescent="0.3">
      <c r="A182" s="1">
        <v>41712</v>
      </c>
      <c r="B182" s="2">
        <f>YEAR(salesdata[[#This Row],[Order Date]])</f>
        <v>2014</v>
      </c>
      <c r="C182" s="2">
        <f>MONTH(salesdata[[#This Row],[Order Date]])</f>
        <v>3</v>
      </c>
      <c r="D182" t="s">
        <v>299</v>
      </c>
      <c r="E182" t="s">
        <v>300</v>
      </c>
      <c r="F182" t="s">
        <v>11</v>
      </c>
      <c r="G182" t="s">
        <v>18</v>
      </c>
      <c r="H182" t="s">
        <v>303</v>
      </c>
      <c r="I182" s="33" t="s">
        <v>3107</v>
      </c>
      <c r="J182" s="2">
        <v>2</v>
      </c>
      <c r="K182" s="33" t="s">
        <v>3231</v>
      </c>
    </row>
    <row r="183" spans="1:11" x14ac:dyDescent="0.3">
      <c r="A183" s="1">
        <v>41712</v>
      </c>
      <c r="B183" s="2">
        <f>YEAR(salesdata[[#This Row],[Order Date]])</f>
        <v>2014</v>
      </c>
      <c r="C183" s="2">
        <f>MONTH(salesdata[[#This Row],[Order Date]])</f>
        <v>3</v>
      </c>
      <c r="D183" t="s">
        <v>299</v>
      </c>
      <c r="E183" t="s">
        <v>300</v>
      </c>
      <c r="F183" t="s">
        <v>11</v>
      </c>
      <c r="G183" t="s">
        <v>20</v>
      </c>
      <c r="H183" t="s">
        <v>304</v>
      </c>
      <c r="I183" s="33" t="s">
        <v>3232</v>
      </c>
      <c r="J183" s="2">
        <v>2</v>
      </c>
      <c r="K183" s="33" t="s">
        <v>3233</v>
      </c>
    </row>
    <row r="184" spans="1:11" x14ac:dyDescent="0.3">
      <c r="A184" s="1">
        <v>41712</v>
      </c>
      <c r="B184" s="2">
        <f>YEAR(salesdata[[#This Row],[Order Date]])</f>
        <v>2014</v>
      </c>
      <c r="C184" s="2">
        <f>MONTH(salesdata[[#This Row],[Order Date]])</f>
        <v>3</v>
      </c>
      <c r="D184" t="s">
        <v>305</v>
      </c>
      <c r="E184" t="s">
        <v>15</v>
      </c>
      <c r="F184" t="s">
        <v>39</v>
      </c>
      <c r="G184" t="s">
        <v>306</v>
      </c>
      <c r="H184" t="s">
        <v>307</v>
      </c>
      <c r="I184" s="33" t="s">
        <v>3234</v>
      </c>
      <c r="J184" s="2">
        <v>2</v>
      </c>
      <c r="K184" s="33" t="s">
        <v>3235</v>
      </c>
    </row>
    <row r="185" spans="1:11" x14ac:dyDescent="0.3">
      <c r="A185" s="1">
        <v>41712</v>
      </c>
      <c r="B185" s="2">
        <f>YEAR(salesdata[[#This Row],[Order Date]])</f>
        <v>2014</v>
      </c>
      <c r="C185" s="2">
        <f>MONTH(salesdata[[#This Row],[Order Date]])</f>
        <v>3</v>
      </c>
      <c r="D185" t="s">
        <v>305</v>
      </c>
      <c r="E185" t="s">
        <v>15</v>
      </c>
      <c r="F185" t="s">
        <v>11</v>
      </c>
      <c r="G185" t="s">
        <v>12</v>
      </c>
      <c r="H185" t="s">
        <v>308</v>
      </c>
      <c r="I185" s="33" t="s">
        <v>3236</v>
      </c>
      <c r="J185" s="2">
        <v>2</v>
      </c>
      <c r="K185" s="33" t="s">
        <v>3237</v>
      </c>
    </row>
    <row r="186" spans="1:11" x14ac:dyDescent="0.3">
      <c r="A186" s="1">
        <v>41712</v>
      </c>
      <c r="B186" s="2">
        <f>YEAR(salesdata[[#This Row],[Order Date]])</f>
        <v>2014</v>
      </c>
      <c r="C186" s="2">
        <f>MONTH(salesdata[[#This Row],[Order Date]])</f>
        <v>3</v>
      </c>
      <c r="D186" t="s">
        <v>309</v>
      </c>
      <c r="E186" t="s">
        <v>124</v>
      </c>
      <c r="F186" t="s">
        <v>11</v>
      </c>
      <c r="G186" t="s">
        <v>12</v>
      </c>
      <c r="H186" t="s">
        <v>310</v>
      </c>
      <c r="I186" s="33" t="s">
        <v>3238</v>
      </c>
      <c r="J186" s="2">
        <v>6</v>
      </c>
      <c r="K186" s="33" t="s">
        <v>3239</v>
      </c>
    </row>
    <row r="187" spans="1:11" x14ac:dyDescent="0.3">
      <c r="A187" s="1">
        <v>41713</v>
      </c>
      <c r="B187" s="2">
        <f>YEAR(salesdata[[#This Row],[Order Date]])</f>
        <v>2014</v>
      </c>
      <c r="C187" s="2">
        <f>MONTH(salesdata[[#This Row],[Order Date]])</f>
        <v>3</v>
      </c>
      <c r="D187" t="s">
        <v>311</v>
      </c>
      <c r="E187" t="s">
        <v>124</v>
      </c>
      <c r="F187" t="s">
        <v>11</v>
      </c>
      <c r="G187" t="s">
        <v>18</v>
      </c>
      <c r="H187" t="s">
        <v>312</v>
      </c>
      <c r="I187" s="33" t="s">
        <v>3240</v>
      </c>
      <c r="J187" s="2">
        <v>1</v>
      </c>
      <c r="K187" s="33" t="s">
        <v>3241</v>
      </c>
    </row>
    <row r="188" spans="1:11" x14ac:dyDescent="0.3">
      <c r="A188" s="1">
        <v>41713</v>
      </c>
      <c r="B188" s="2">
        <f>YEAR(salesdata[[#This Row],[Order Date]])</f>
        <v>2014</v>
      </c>
      <c r="C188" s="2">
        <f>MONTH(salesdata[[#This Row],[Order Date]])</f>
        <v>3</v>
      </c>
      <c r="D188" t="s">
        <v>311</v>
      </c>
      <c r="E188" t="s">
        <v>124</v>
      </c>
      <c r="F188" t="s">
        <v>34</v>
      </c>
      <c r="G188" t="s">
        <v>47</v>
      </c>
      <c r="H188" t="s">
        <v>313</v>
      </c>
      <c r="I188" s="33" t="s">
        <v>3242</v>
      </c>
      <c r="J188" s="2">
        <v>3</v>
      </c>
      <c r="K188" s="33" t="s">
        <v>3243</v>
      </c>
    </row>
    <row r="189" spans="1:11" x14ac:dyDescent="0.3">
      <c r="A189" s="1">
        <v>41713</v>
      </c>
      <c r="B189" s="2">
        <f>YEAR(salesdata[[#This Row],[Order Date]])</f>
        <v>2014</v>
      </c>
      <c r="C189" s="2">
        <f>MONTH(salesdata[[#This Row],[Order Date]])</f>
        <v>3</v>
      </c>
      <c r="D189" t="s">
        <v>311</v>
      </c>
      <c r="E189" t="s">
        <v>124</v>
      </c>
      <c r="F189" t="s">
        <v>11</v>
      </c>
      <c r="G189" t="s">
        <v>20</v>
      </c>
      <c r="H189" t="s">
        <v>314</v>
      </c>
      <c r="I189" s="33" t="s">
        <v>3244</v>
      </c>
      <c r="J189" s="2">
        <v>3</v>
      </c>
      <c r="K189" s="33" t="s">
        <v>3245</v>
      </c>
    </row>
    <row r="190" spans="1:11" x14ac:dyDescent="0.3">
      <c r="A190" s="1">
        <v>41713</v>
      </c>
      <c r="B190" s="2">
        <f>YEAR(salesdata[[#This Row],[Order Date]])</f>
        <v>2014</v>
      </c>
      <c r="C190" s="2">
        <f>MONTH(salesdata[[#This Row],[Order Date]])</f>
        <v>3</v>
      </c>
      <c r="D190" t="s">
        <v>311</v>
      </c>
      <c r="E190" t="s">
        <v>124</v>
      </c>
      <c r="F190" t="s">
        <v>11</v>
      </c>
      <c r="G190" t="s">
        <v>20</v>
      </c>
      <c r="H190" t="s">
        <v>315</v>
      </c>
      <c r="I190" s="33" t="s">
        <v>3246</v>
      </c>
      <c r="J190" s="2">
        <v>4</v>
      </c>
      <c r="K190" s="33" t="s">
        <v>3247</v>
      </c>
    </row>
    <row r="191" spans="1:11" x14ac:dyDescent="0.3">
      <c r="A191" s="1">
        <v>41713</v>
      </c>
      <c r="B191" s="2">
        <f>YEAR(salesdata[[#This Row],[Order Date]])</f>
        <v>2014</v>
      </c>
      <c r="C191" s="2">
        <f>MONTH(salesdata[[#This Row],[Order Date]])</f>
        <v>3</v>
      </c>
      <c r="D191" t="s">
        <v>311</v>
      </c>
      <c r="E191" t="s">
        <v>124</v>
      </c>
      <c r="F191" t="s">
        <v>11</v>
      </c>
      <c r="G191" t="s">
        <v>12</v>
      </c>
      <c r="H191" t="s">
        <v>316</v>
      </c>
      <c r="I191" s="33" t="s">
        <v>3248</v>
      </c>
      <c r="J191" s="2">
        <v>3</v>
      </c>
      <c r="K191" s="33" t="s">
        <v>3249</v>
      </c>
    </row>
    <row r="192" spans="1:11" x14ac:dyDescent="0.3">
      <c r="A192" s="1">
        <v>41714</v>
      </c>
      <c r="B192" s="2">
        <f>YEAR(salesdata[[#This Row],[Order Date]])</f>
        <v>2014</v>
      </c>
      <c r="C192" s="2">
        <f>MONTH(salesdata[[#This Row],[Order Date]])</f>
        <v>3</v>
      </c>
      <c r="D192" t="s">
        <v>243</v>
      </c>
      <c r="E192" t="s">
        <v>249</v>
      </c>
      <c r="F192" t="s">
        <v>39</v>
      </c>
      <c r="G192" t="s">
        <v>40</v>
      </c>
      <c r="H192" t="s">
        <v>317</v>
      </c>
      <c r="I192" s="33" t="s">
        <v>3250</v>
      </c>
      <c r="J192" s="2">
        <v>2</v>
      </c>
      <c r="K192" s="33" t="s">
        <v>3251</v>
      </c>
    </row>
    <row r="193" spans="1:11" x14ac:dyDescent="0.3">
      <c r="A193" s="1">
        <v>41715</v>
      </c>
      <c r="B193" s="2">
        <f>YEAR(salesdata[[#This Row],[Order Date]])</f>
        <v>2014</v>
      </c>
      <c r="C193" s="2">
        <f>MONTH(salesdata[[#This Row],[Order Date]])</f>
        <v>3</v>
      </c>
      <c r="D193" t="s">
        <v>318</v>
      </c>
      <c r="E193" t="s">
        <v>319</v>
      </c>
      <c r="F193" t="s">
        <v>11</v>
      </c>
      <c r="G193" t="s">
        <v>93</v>
      </c>
      <c r="H193" t="s">
        <v>320</v>
      </c>
      <c r="I193" s="33" t="s">
        <v>3252</v>
      </c>
      <c r="J193" s="2">
        <v>2</v>
      </c>
      <c r="K193" s="33" t="s">
        <v>3253</v>
      </c>
    </row>
    <row r="194" spans="1:11" x14ac:dyDescent="0.3">
      <c r="A194" s="1">
        <v>41715</v>
      </c>
      <c r="B194" s="2">
        <f>YEAR(salesdata[[#This Row],[Order Date]])</f>
        <v>2014</v>
      </c>
      <c r="C194" s="2">
        <f>MONTH(salesdata[[#This Row],[Order Date]])</f>
        <v>3</v>
      </c>
      <c r="D194" t="s">
        <v>318</v>
      </c>
      <c r="E194" t="s">
        <v>319</v>
      </c>
      <c r="F194" t="s">
        <v>11</v>
      </c>
      <c r="G194" t="s">
        <v>12</v>
      </c>
      <c r="H194" t="s">
        <v>200</v>
      </c>
      <c r="I194" s="33" t="s">
        <v>3254</v>
      </c>
      <c r="J194" s="2">
        <v>7</v>
      </c>
      <c r="K194" s="33" t="s">
        <v>3255</v>
      </c>
    </row>
    <row r="195" spans="1:11" x14ac:dyDescent="0.3">
      <c r="A195" s="1">
        <v>41715</v>
      </c>
      <c r="B195" s="2">
        <f>YEAR(salesdata[[#This Row],[Order Date]])</f>
        <v>2014</v>
      </c>
      <c r="C195" s="2">
        <f>MONTH(salesdata[[#This Row],[Order Date]])</f>
        <v>3</v>
      </c>
      <c r="D195" t="s">
        <v>318</v>
      </c>
      <c r="E195" t="s">
        <v>319</v>
      </c>
      <c r="F195" t="s">
        <v>11</v>
      </c>
      <c r="G195" t="s">
        <v>24</v>
      </c>
      <c r="H195" t="s">
        <v>321</v>
      </c>
      <c r="I195" s="33" t="s">
        <v>3256</v>
      </c>
      <c r="J195" s="2">
        <v>6</v>
      </c>
      <c r="K195" s="33" t="s">
        <v>3257</v>
      </c>
    </row>
    <row r="196" spans="1:11" x14ac:dyDescent="0.3">
      <c r="A196" s="1">
        <v>41715</v>
      </c>
      <c r="B196" s="2">
        <f>YEAR(salesdata[[#This Row],[Order Date]])</f>
        <v>2014</v>
      </c>
      <c r="C196" s="2">
        <f>MONTH(salesdata[[#This Row],[Order Date]])</f>
        <v>3</v>
      </c>
      <c r="D196" t="s">
        <v>318</v>
      </c>
      <c r="E196" t="s">
        <v>319</v>
      </c>
      <c r="F196" t="s">
        <v>11</v>
      </c>
      <c r="G196" t="s">
        <v>20</v>
      </c>
      <c r="H196" t="s">
        <v>143</v>
      </c>
      <c r="I196" s="33" t="s">
        <v>3258</v>
      </c>
      <c r="J196" s="2">
        <v>10</v>
      </c>
      <c r="K196" s="33" t="s">
        <v>3259</v>
      </c>
    </row>
    <row r="197" spans="1:11" x14ac:dyDescent="0.3">
      <c r="A197" s="1">
        <v>41715</v>
      </c>
      <c r="B197" s="2">
        <f>YEAR(salesdata[[#This Row],[Order Date]])</f>
        <v>2014</v>
      </c>
      <c r="C197" s="2">
        <f>MONTH(salesdata[[#This Row],[Order Date]])</f>
        <v>3</v>
      </c>
      <c r="D197" t="s">
        <v>318</v>
      </c>
      <c r="E197" t="s">
        <v>319</v>
      </c>
      <c r="F197" t="s">
        <v>11</v>
      </c>
      <c r="G197" t="s">
        <v>20</v>
      </c>
      <c r="H197" t="s">
        <v>322</v>
      </c>
      <c r="I197" s="33" t="s">
        <v>3260</v>
      </c>
      <c r="J197" s="2">
        <v>6</v>
      </c>
      <c r="K197" s="33" t="s">
        <v>3261</v>
      </c>
    </row>
    <row r="198" spans="1:11" x14ac:dyDescent="0.3">
      <c r="A198" s="1">
        <v>41715</v>
      </c>
      <c r="B198" s="2">
        <f>YEAR(salesdata[[#This Row],[Order Date]])</f>
        <v>2014</v>
      </c>
      <c r="C198" s="2">
        <f>MONTH(salesdata[[#This Row],[Order Date]])</f>
        <v>3</v>
      </c>
      <c r="D198" t="s">
        <v>323</v>
      </c>
      <c r="E198" t="s">
        <v>152</v>
      </c>
      <c r="F198" t="s">
        <v>34</v>
      </c>
      <c r="G198" t="s">
        <v>147</v>
      </c>
      <c r="H198" t="s">
        <v>324</v>
      </c>
      <c r="I198" s="33" t="s">
        <v>3262</v>
      </c>
      <c r="J198" s="2">
        <v>7</v>
      </c>
      <c r="K198" s="33" t="s">
        <v>3263</v>
      </c>
    </row>
    <row r="199" spans="1:11" x14ac:dyDescent="0.3">
      <c r="A199" s="1">
        <v>41715</v>
      </c>
      <c r="B199" s="2">
        <f>YEAR(salesdata[[#This Row],[Order Date]])</f>
        <v>2014</v>
      </c>
      <c r="C199" s="2">
        <f>MONTH(salesdata[[#This Row],[Order Date]])</f>
        <v>3</v>
      </c>
      <c r="D199" t="s">
        <v>323</v>
      </c>
      <c r="E199" t="s">
        <v>152</v>
      </c>
      <c r="F199" t="s">
        <v>34</v>
      </c>
      <c r="G199" t="s">
        <v>147</v>
      </c>
      <c r="H199" t="s">
        <v>325</v>
      </c>
      <c r="I199" s="33" t="s">
        <v>3264</v>
      </c>
      <c r="J199" s="2">
        <v>4</v>
      </c>
      <c r="K199" s="33" t="s">
        <v>3265</v>
      </c>
    </row>
    <row r="200" spans="1:11" x14ac:dyDescent="0.3">
      <c r="A200" s="1">
        <v>41715</v>
      </c>
      <c r="B200" s="2">
        <f>YEAR(salesdata[[#This Row],[Order Date]])</f>
        <v>2014</v>
      </c>
      <c r="C200" s="2">
        <f>MONTH(salesdata[[#This Row],[Order Date]])</f>
        <v>3</v>
      </c>
      <c r="D200" t="s">
        <v>323</v>
      </c>
      <c r="E200" t="s">
        <v>152</v>
      </c>
      <c r="F200" t="s">
        <v>34</v>
      </c>
      <c r="G200" t="s">
        <v>147</v>
      </c>
      <c r="H200" t="s">
        <v>326</v>
      </c>
      <c r="I200" s="33" t="s">
        <v>3266</v>
      </c>
      <c r="J200" s="2">
        <v>3</v>
      </c>
      <c r="K200" s="33" t="s">
        <v>3267</v>
      </c>
    </row>
    <row r="201" spans="1:11" x14ac:dyDescent="0.3">
      <c r="A201" s="1">
        <v>41715</v>
      </c>
      <c r="B201" s="2">
        <f>YEAR(salesdata[[#This Row],[Order Date]])</f>
        <v>2014</v>
      </c>
      <c r="C201" s="2">
        <f>MONTH(salesdata[[#This Row],[Order Date]])</f>
        <v>3</v>
      </c>
      <c r="D201" t="s">
        <v>323</v>
      </c>
      <c r="E201" t="s">
        <v>152</v>
      </c>
      <c r="F201" t="s">
        <v>11</v>
      </c>
      <c r="G201" t="s">
        <v>12</v>
      </c>
      <c r="H201" t="s">
        <v>327</v>
      </c>
      <c r="I201" s="33" t="s">
        <v>3268</v>
      </c>
      <c r="J201" s="2">
        <v>7</v>
      </c>
      <c r="K201" s="33" t="s">
        <v>3269</v>
      </c>
    </row>
    <row r="202" spans="1:11" x14ac:dyDescent="0.3">
      <c r="A202" s="1">
        <v>41715</v>
      </c>
      <c r="B202" s="2">
        <f>YEAR(salesdata[[#This Row],[Order Date]])</f>
        <v>2014</v>
      </c>
      <c r="C202" s="2">
        <f>MONTH(salesdata[[#This Row],[Order Date]])</f>
        <v>3</v>
      </c>
      <c r="D202" t="s">
        <v>323</v>
      </c>
      <c r="E202" t="s">
        <v>152</v>
      </c>
      <c r="F202" t="s">
        <v>11</v>
      </c>
      <c r="G202" t="s">
        <v>12</v>
      </c>
      <c r="H202" t="s">
        <v>328</v>
      </c>
      <c r="I202" s="33" t="s">
        <v>3270</v>
      </c>
      <c r="J202" s="2">
        <v>4</v>
      </c>
      <c r="K202" s="33" t="s">
        <v>3271</v>
      </c>
    </row>
    <row r="203" spans="1:11" x14ac:dyDescent="0.3">
      <c r="A203" s="1">
        <v>41715</v>
      </c>
      <c r="B203" s="2">
        <f>YEAR(salesdata[[#This Row],[Order Date]])</f>
        <v>2014</v>
      </c>
      <c r="C203" s="2">
        <f>MONTH(salesdata[[#This Row],[Order Date]])</f>
        <v>3</v>
      </c>
      <c r="D203" t="s">
        <v>329</v>
      </c>
      <c r="E203" t="s">
        <v>10</v>
      </c>
      <c r="F203" t="s">
        <v>11</v>
      </c>
      <c r="G203" t="s">
        <v>24</v>
      </c>
      <c r="H203" t="s">
        <v>330</v>
      </c>
      <c r="I203" s="33" t="s">
        <v>3272</v>
      </c>
      <c r="J203" s="2">
        <v>2</v>
      </c>
      <c r="K203" s="33" t="s">
        <v>3273</v>
      </c>
    </row>
    <row r="204" spans="1:11" x14ac:dyDescent="0.3">
      <c r="A204" s="1">
        <v>41715</v>
      </c>
      <c r="B204" s="2">
        <f>YEAR(salesdata[[#This Row],[Order Date]])</f>
        <v>2014</v>
      </c>
      <c r="C204" s="2">
        <f>MONTH(salesdata[[#This Row],[Order Date]])</f>
        <v>3</v>
      </c>
      <c r="D204" t="s">
        <v>329</v>
      </c>
      <c r="E204" t="s">
        <v>10</v>
      </c>
      <c r="F204" t="s">
        <v>11</v>
      </c>
      <c r="G204" t="s">
        <v>12</v>
      </c>
      <c r="H204" t="s">
        <v>331</v>
      </c>
      <c r="I204" s="33" t="s">
        <v>3274</v>
      </c>
      <c r="J204" s="2">
        <v>1</v>
      </c>
      <c r="K204" s="33" t="s">
        <v>3275</v>
      </c>
    </row>
    <row r="205" spans="1:11" x14ac:dyDescent="0.3">
      <c r="A205" s="1">
        <v>41715</v>
      </c>
      <c r="B205" s="2">
        <f>YEAR(salesdata[[#This Row],[Order Date]])</f>
        <v>2014</v>
      </c>
      <c r="C205" s="2">
        <f>MONTH(salesdata[[#This Row],[Order Date]])</f>
        <v>3</v>
      </c>
      <c r="D205" t="s">
        <v>329</v>
      </c>
      <c r="E205" t="s">
        <v>10</v>
      </c>
      <c r="F205" t="s">
        <v>11</v>
      </c>
      <c r="G205" t="s">
        <v>12</v>
      </c>
      <c r="H205" t="s">
        <v>332</v>
      </c>
      <c r="I205" s="33" t="s">
        <v>3175</v>
      </c>
      <c r="J205" s="2">
        <v>3</v>
      </c>
      <c r="K205" s="33" t="s">
        <v>3276</v>
      </c>
    </row>
    <row r="206" spans="1:11" x14ac:dyDescent="0.3">
      <c r="A206" s="1">
        <v>41715</v>
      </c>
      <c r="B206" s="2">
        <f>YEAR(salesdata[[#This Row],[Order Date]])</f>
        <v>2014</v>
      </c>
      <c r="C206" s="2">
        <f>MONTH(salesdata[[#This Row],[Order Date]])</f>
        <v>3</v>
      </c>
      <c r="D206" t="s">
        <v>173</v>
      </c>
      <c r="E206" t="s">
        <v>333</v>
      </c>
      <c r="F206" t="s">
        <v>11</v>
      </c>
      <c r="G206" t="s">
        <v>20</v>
      </c>
      <c r="H206" t="s">
        <v>114</v>
      </c>
      <c r="I206" s="33" t="s">
        <v>3277</v>
      </c>
      <c r="J206" s="2">
        <v>3</v>
      </c>
      <c r="K206" s="33" t="s">
        <v>3278</v>
      </c>
    </row>
    <row r="207" spans="1:11" x14ac:dyDescent="0.3">
      <c r="A207" s="1">
        <v>41715</v>
      </c>
      <c r="B207" s="2">
        <f>YEAR(salesdata[[#This Row],[Order Date]])</f>
        <v>2014</v>
      </c>
      <c r="C207" s="2">
        <f>MONTH(salesdata[[#This Row],[Order Date]])</f>
        <v>3</v>
      </c>
      <c r="D207" t="s">
        <v>173</v>
      </c>
      <c r="E207" t="s">
        <v>333</v>
      </c>
      <c r="F207" t="s">
        <v>11</v>
      </c>
      <c r="G207" t="s">
        <v>20</v>
      </c>
      <c r="H207" t="s">
        <v>334</v>
      </c>
      <c r="I207" s="33" t="s">
        <v>3279</v>
      </c>
      <c r="J207" s="2">
        <v>2</v>
      </c>
      <c r="K207" s="33" t="s">
        <v>3280</v>
      </c>
    </row>
    <row r="208" spans="1:11" x14ac:dyDescent="0.3">
      <c r="A208" s="1">
        <v>41715</v>
      </c>
      <c r="B208" s="2">
        <f>YEAR(salesdata[[#This Row],[Order Date]])</f>
        <v>2014</v>
      </c>
      <c r="C208" s="2">
        <f>MONTH(salesdata[[#This Row],[Order Date]])</f>
        <v>3</v>
      </c>
      <c r="D208" t="s">
        <v>173</v>
      </c>
      <c r="E208" t="s">
        <v>333</v>
      </c>
      <c r="F208" t="s">
        <v>11</v>
      </c>
      <c r="G208" t="s">
        <v>12</v>
      </c>
      <c r="H208" t="s">
        <v>335</v>
      </c>
      <c r="I208" s="33" t="s">
        <v>3122</v>
      </c>
      <c r="J208" s="2">
        <v>2</v>
      </c>
      <c r="K208" s="33" t="s">
        <v>3281</v>
      </c>
    </row>
    <row r="209" spans="1:11" x14ac:dyDescent="0.3">
      <c r="A209" s="1">
        <v>41715</v>
      </c>
      <c r="B209" s="2">
        <f>YEAR(salesdata[[#This Row],[Order Date]])</f>
        <v>2014</v>
      </c>
      <c r="C209" s="2">
        <f>MONTH(salesdata[[#This Row],[Order Date]])</f>
        <v>3</v>
      </c>
      <c r="D209" t="s">
        <v>173</v>
      </c>
      <c r="E209" t="s">
        <v>333</v>
      </c>
      <c r="F209" t="s">
        <v>11</v>
      </c>
      <c r="G209" t="s">
        <v>12</v>
      </c>
      <c r="H209" t="s">
        <v>336</v>
      </c>
      <c r="I209" s="33" t="s">
        <v>337</v>
      </c>
      <c r="J209" s="2">
        <v>4</v>
      </c>
      <c r="K209" s="33" t="s">
        <v>3282</v>
      </c>
    </row>
    <row r="210" spans="1:11" x14ac:dyDescent="0.3">
      <c r="A210" s="1">
        <v>41715</v>
      </c>
      <c r="B210" s="2">
        <f>YEAR(salesdata[[#This Row],[Order Date]])</f>
        <v>2014</v>
      </c>
      <c r="C210" s="2">
        <f>MONTH(salesdata[[#This Row],[Order Date]])</f>
        <v>3</v>
      </c>
      <c r="D210" t="s">
        <v>173</v>
      </c>
      <c r="E210" t="s">
        <v>333</v>
      </c>
      <c r="F210" t="s">
        <v>11</v>
      </c>
      <c r="G210" t="s">
        <v>93</v>
      </c>
      <c r="H210" t="s">
        <v>338</v>
      </c>
      <c r="I210" s="33" t="s">
        <v>3283</v>
      </c>
      <c r="J210" s="2">
        <v>3</v>
      </c>
      <c r="K210" s="33" t="s">
        <v>3284</v>
      </c>
    </row>
    <row r="211" spans="1:11" x14ac:dyDescent="0.3">
      <c r="A211" s="1">
        <v>41715</v>
      </c>
      <c r="B211" s="2">
        <f>YEAR(salesdata[[#This Row],[Order Date]])</f>
        <v>2014</v>
      </c>
      <c r="C211" s="2">
        <f>MONTH(salesdata[[#This Row],[Order Date]])</f>
        <v>3</v>
      </c>
      <c r="D211" t="s">
        <v>339</v>
      </c>
      <c r="E211" t="s">
        <v>23</v>
      </c>
      <c r="F211" t="s">
        <v>11</v>
      </c>
      <c r="G211" t="s">
        <v>12</v>
      </c>
      <c r="H211" t="s">
        <v>340</v>
      </c>
      <c r="I211" s="33" t="s">
        <v>3285</v>
      </c>
      <c r="J211" s="2">
        <v>6</v>
      </c>
      <c r="K211" s="33" t="s">
        <v>3286</v>
      </c>
    </row>
    <row r="212" spans="1:11" x14ac:dyDescent="0.3">
      <c r="A212" s="1">
        <v>41716</v>
      </c>
      <c r="B212" s="2">
        <f>YEAR(salesdata[[#This Row],[Order Date]])</f>
        <v>2014</v>
      </c>
      <c r="C212" s="2">
        <f>MONTH(salesdata[[#This Row],[Order Date]])</f>
        <v>3</v>
      </c>
      <c r="D212" t="s">
        <v>341</v>
      </c>
      <c r="E212" t="s">
        <v>124</v>
      </c>
      <c r="F212" t="s">
        <v>39</v>
      </c>
      <c r="G212" t="s">
        <v>306</v>
      </c>
      <c r="H212" t="s">
        <v>307</v>
      </c>
      <c r="I212" s="33" t="s">
        <v>3287</v>
      </c>
      <c r="J212" s="2">
        <v>4</v>
      </c>
      <c r="K212" s="33" t="s">
        <v>3288</v>
      </c>
    </row>
    <row r="213" spans="1:11" x14ac:dyDescent="0.3">
      <c r="A213" s="1">
        <v>41716</v>
      </c>
      <c r="B213" s="2">
        <f>YEAR(salesdata[[#This Row],[Order Date]])</f>
        <v>2014</v>
      </c>
      <c r="C213" s="2">
        <f>MONTH(salesdata[[#This Row],[Order Date]])</f>
        <v>3</v>
      </c>
      <c r="D213" t="s">
        <v>341</v>
      </c>
      <c r="E213" t="s">
        <v>124</v>
      </c>
      <c r="F213" t="s">
        <v>39</v>
      </c>
      <c r="G213" t="s">
        <v>306</v>
      </c>
      <c r="H213" t="s">
        <v>342</v>
      </c>
      <c r="I213" s="33" t="s">
        <v>3289</v>
      </c>
      <c r="J213" s="2">
        <v>6</v>
      </c>
      <c r="K213" s="33" t="s">
        <v>3290</v>
      </c>
    </row>
    <row r="214" spans="1:11" x14ac:dyDescent="0.3">
      <c r="A214" s="1">
        <v>41716</v>
      </c>
      <c r="B214" s="2">
        <f>YEAR(salesdata[[#This Row],[Order Date]])</f>
        <v>2014</v>
      </c>
      <c r="C214" s="2">
        <f>MONTH(salesdata[[#This Row],[Order Date]])</f>
        <v>3</v>
      </c>
      <c r="D214" t="s">
        <v>341</v>
      </c>
      <c r="E214" t="s">
        <v>124</v>
      </c>
      <c r="F214" t="s">
        <v>11</v>
      </c>
      <c r="G214" t="s">
        <v>12</v>
      </c>
      <c r="H214" t="s">
        <v>128</v>
      </c>
      <c r="I214" s="33" t="s">
        <v>3291</v>
      </c>
      <c r="J214" s="2">
        <v>4</v>
      </c>
      <c r="K214" s="33" t="s">
        <v>3292</v>
      </c>
    </row>
    <row r="215" spans="1:11" x14ac:dyDescent="0.3">
      <c r="A215" s="1">
        <v>41716</v>
      </c>
      <c r="B215" s="2">
        <f>YEAR(salesdata[[#This Row],[Order Date]])</f>
        <v>2014</v>
      </c>
      <c r="C215" s="2">
        <f>MONTH(salesdata[[#This Row],[Order Date]])</f>
        <v>3</v>
      </c>
      <c r="D215" t="s">
        <v>341</v>
      </c>
      <c r="E215" t="s">
        <v>124</v>
      </c>
      <c r="F215" t="s">
        <v>11</v>
      </c>
      <c r="G215" t="s">
        <v>24</v>
      </c>
      <c r="H215" t="s">
        <v>343</v>
      </c>
      <c r="I215" s="33" t="s">
        <v>3293</v>
      </c>
      <c r="J215" s="2">
        <v>3</v>
      </c>
      <c r="K215" s="33" t="s">
        <v>344</v>
      </c>
    </row>
    <row r="216" spans="1:11" x14ac:dyDescent="0.3">
      <c r="A216" s="1">
        <v>41716</v>
      </c>
      <c r="B216" s="2">
        <f>YEAR(salesdata[[#This Row],[Order Date]])</f>
        <v>2014</v>
      </c>
      <c r="C216" s="2">
        <f>MONTH(salesdata[[#This Row],[Order Date]])</f>
        <v>3</v>
      </c>
      <c r="D216" t="s">
        <v>341</v>
      </c>
      <c r="E216" t="s">
        <v>124</v>
      </c>
      <c r="F216" t="s">
        <v>34</v>
      </c>
      <c r="G216" t="s">
        <v>47</v>
      </c>
      <c r="H216" t="s">
        <v>345</v>
      </c>
      <c r="I216" s="33" t="s">
        <v>3294</v>
      </c>
      <c r="J216" s="2">
        <v>2</v>
      </c>
      <c r="K216" s="33" t="s">
        <v>3295</v>
      </c>
    </row>
    <row r="217" spans="1:11" x14ac:dyDescent="0.3">
      <c r="A217" s="1">
        <v>41716</v>
      </c>
      <c r="B217" s="2">
        <f>YEAR(salesdata[[#This Row],[Order Date]])</f>
        <v>2014</v>
      </c>
      <c r="C217" s="2">
        <f>MONTH(salesdata[[#This Row],[Order Date]])</f>
        <v>3</v>
      </c>
      <c r="D217" t="s">
        <v>341</v>
      </c>
      <c r="E217" t="s">
        <v>124</v>
      </c>
      <c r="F217" t="s">
        <v>11</v>
      </c>
      <c r="G217" t="s">
        <v>43</v>
      </c>
      <c r="H217" t="s">
        <v>163</v>
      </c>
      <c r="I217" s="33" t="s">
        <v>3296</v>
      </c>
      <c r="J217" s="2">
        <v>3</v>
      </c>
      <c r="K217" s="33" t="s">
        <v>3297</v>
      </c>
    </row>
    <row r="218" spans="1:11" x14ac:dyDescent="0.3">
      <c r="A218" s="1">
        <v>41716</v>
      </c>
      <c r="B218" s="2">
        <f>YEAR(salesdata[[#This Row],[Order Date]])</f>
        <v>2014</v>
      </c>
      <c r="C218" s="2">
        <f>MONTH(salesdata[[#This Row],[Order Date]])</f>
        <v>3</v>
      </c>
      <c r="D218" t="s">
        <v>341</v>
      </c>
      <c r="E218" t="s">
        <v>124</v>
      </c>
      <c r="F218" t="s">
        <v>34</v>
      </c>
      <c r="G218" t="s">
        <v>47</v>
      </c>
      <c r="H218" t="s">
        <v>346</v>
      </c>
      <c r="I218" s="33" t="s">
        <v>3298</v>
      </c>
      <c r="J218" s="2">
        <v>3</v>
      </c>
      <c r="K218" s="33" t="s">
        <v>3299</v>
      </c>
    </row>
    <row r="219" spans="1:11" x14ac:dyDescent="0.3">
      <c r="A219" s="1">
        <v>41716</v>
      </c>
      <c r="B219" s="2">
        <f>YEAR(salesdata[[#This Row],[Order Date]])</f>
        <v>2014</v>
      </c>
      <c r="C219" s="2">
        <f>MONTH(salesdata[[#This Row],[Order Date]])</f>
        <v>3</v>
      </c>
      <c r="D219" t="s">
        <v>347</v>
      </c>
      <c r="E219" t="s">
        <v>27</v>
      </c>
      <c r="F219" t="s">
        <v>34</v>
      </c>
      <c r="G219" t="s">
        <v>74</v>
      </c>
      <c r="H219" t="s">
        <v>348</v>
      </c>
      <c r="I219" s="33" t="s">
        <v>3300</v>
      </c>
      <c r="J219" s="2">
        <v>10</v>
      </c>
      <c r="K219" s="33" t="s">
        <v>3301</v>
      </c>
    </row>
    <row r="220" spans="1:11" x14ac:dyDescent="0.3">
      <c r="A220" s="1">
        <v>41716</v>
      </c>
      <c r="B220" s="2">
        <f>YEAR(salesdata[[#This Row],[Order Date]])</f>
        <v>2014</v>
      </c>
      <c r="C220" s="2">
        <f>MONTH(salesdata[[#This Row],[Order Date]])</f>
        <v>3</v>
      </c>
      <c r="D220" t="s">
        <v>349</v>
      </c>
      <c r="E220" t="s">
        <v>27</v>
      </c>
      <c r="F220" t="s">
        <v>34</v>
      </c>
      <c r="G220" t="s">
        <v>47</v>
      </c>
      <c r="H220" t="s">
        <v>350</v>
      </c>
      <c r="I220" s="33" t="s">
        <v>351</v>
      </c>
      <c r="J220" s="2">
        <v>2</v>
      </c>
      <c r="K220" s="33" t="s">
        <v>3302</v>
      </c>
    </row>
    <row r="221" spans="1:11" x14ac:dyDescent="0.3">
      <c r="A221" s="1">
        <v>41716</v>
      </c>
      <c r="B221" s="2">
        <f>YEAR(salesdata[[#This Row],[Order Date]])</f>
        <v>2014</v>
      </c>
      <c r="C221" s="2">
        <f>MONTH(salesdata[[#This Row],[Order Date]])</f>
        <v>3</v>
      </c>
      <c r="D221" t="s">
        <v>349</v>
      </c>
      <c r="E221" t="s">
        <v>27</v>
      </c>
      <c r="F221" t="s">
        <v>39</v>
      </c>
      <c r="G221" t="s">
        <v>306</v>
      </c>
      <c r="H221" t="s">
        <v>352</v>
      </c>
      <c r="I221" s="33" t="s">
        <v>3303</v>
      </c>
      <c r="J221" s="2">
        <v>4</v>
      </c>
      <c r="K221" s="33" t="s">
        <v>3304</v>
      </c>
    </row>
    <row r="222" spans="1:11" x14ac:dyDescent="0.3">
      <c r="A222" s="1">
        <v>41716</v>
      </c>
      <c r="B222" s="2">
        <f>YEAR(salesdata[[#This Row],[Order Date]])</f>
        <v>2014</v>
      </c>
      <c r="C222" s="2">
        <f>MONTH(salesdata[[#This Row],[Order Date]])</f>
        <v>3</v>
      </c>
      <c r="D222" t="s">
        <v>349</v>
      </c>
      <c r="E222" t="s">
        <v>27</v>
      </c>
      <c r="F222" t="s">
        <v>11</v>
      </c>
      <c r="G222" t="s">
        <v>18</v>
      </c>
      <c r="H222" t="s">
        <v>73</v>
      </c>
      <c r="I222" s="33" t="s">
        <v>3305</v>
      </c>
      <c r="J222" s="2">
        <v>7</v>
      </c>
      <c r="K222" s="33" t="s">
        <v>3306</v>
      </c>
    </row>
    <row r="223" spans="1:11" x14ac:dyDescent="0.3">
      <c r="A223" s="1">
        <v>41717</v>
      </c>
      <c r="B223" s="2">
        <f>YEAR(salesdata[[#This Row],[Order Date]])</f>
        <v>2014</v>
      </c>
      <c r="C223" s="2">
        <f>MONTH(salesdata[[#This Row],[Order Date]])</f>
        <v>3</v>
      </c>
      <c r="D223" t="s">
        <v>353</v>
      </c>
      <c r="E223" t="s">
        <v>124</v>
      </c>
      <c r="F223" t="s">
        <v>39</v>
      </c>
      <c r="G223" t="s">
        <v>40</v>
      </c>
      <c r="H223" t="s">
        <v>354</v>
      </c>
      <c r="I223" s="33" t="s">
        <v>3307</v>
      </c>
      <c r="J223" s="2">
        <v>3</v>
      </c>
      <c r="K223" s="33" t="s">
        <v>3308</v>
      </c>
    </row>
    <row r="224" spans="1:11" x14ac:dyDescent="0.3">
      <c r="A224" s="1">
        <v>41717</v>
      </c>
      <c r="B224" s="2">
        <f>YEAR(salesdata[[#This Row],[Order Date]])</f>
        <v>2014</v>
      </c>
      <c r="C224" s="2">
        <f>MONTH(salesdata[[#This Row],[Order Date]])</f>
        <v>3</v>
      </c>
      <c r="D224" t="s">
        <v>353</v>
      </c>
      <c r="E224" t="s">
        <v>124</v>
      </c>
      <c r="F224" t="s">
        <v>11</v>
      </c>
      <c r="G224" t="s">
        <v>16</v>
      </c>
      <c r="H224" t="s">
        <v>355</v>
      </c>
      <c r="I224" s="33" t="s">
        <v>3309</v>
      </c>
      <c r="J224" s="2">
        <v>4</v>
      </c>
      <c r="K224" s="33" t="s">
        <v>3310</v>
      </c>
    </row>
    <row r="225" spans="1:11" x14ac:dyDescent="0.3">
      <c r="A225" s="1">
        <v>41717</v>
      </c>
      <c r="B225" s="2">
        <f>YEAR(salesdata[[#This Row],[Order Date]])</f>
        <v>2014</v>
      </c>
      <c r="C225" s="2">
        <f>MONTH(salesdata[[#This Row],[Order Date]])</f>
        <v>3</v>
      </c>
      <c r="D225" t="s">
        <v>353</v>
      </c>
      <c r="E225" t="s">
        <v>124</v>
      </c>
      <c r="F225" t="s">
        <v>11</v>
      </c>
      <c r="G225" t="s">
        <v>18</v>
      </c>
      <c r="H225" t="s">
        <v>356</v>
      </c>
      <c r="I225" s="33" t="s">
        <v>3311</v>
      </c>
      <c r="J225" s="2">
        <v>3</v>
      </c>
      <c r="K225" s="33" t="s">
        <v>3312</v>
      </c>
    </row>
    <row r="226" spans="1:11" x14ac:dyDescent="0.3">
      <c r="A226" s="1">
        <v>41717</v>
      </c>
      <c r="B226" s="2">
        <f>YEAR(salesdata[[#This Row],[Order Date]])</f>
        <v>2014</v>
      </c>
      <c r="C226" s="2">
        <f>MONTH(salesdata[[#This Row],[Order Date]])</f>
        <v>3</v>
      </c>
      <c r="D226" t="s">
        <v>353</v>
      </c>
      <c r="E226" t="s">
        <v>124</v>
      </c>
      <c r="F226" t="s">
        <v>11</v>
      </c>
      <c r="G226" t="s">
        <v>20</v>
      </c>
      <c r="H226" t="s">
        <v>179</v>
      </c>
      <c r="I226" s="33" t="s">
        <v>3313</v>
      </c>
      <c r="J226" s="2">
        <v>5</v>
      </c>
      <c r="K226" s="33" t="s">
        <v>3314</v>
      </c>
    </row>
    <row r="227" spans="1:11" x14ac:dyDescent="0.3">
      <c r="A227" s="1">
        <v>41717</v>
      </c>
      <c r="B227" s="2">
        <f>YEAR(salesdata[[#This Row],[Order Date]])</f>
        <v>2014</v>
      </c>
      <c r="C227" s="2">
        <f>MONTH(salesdata[[#This Row],[Order Date]])</f>
        <v>3</v>
      </c>
      <c r="D227" t="s">
        <v>353</v>
      </c>
      <c r="E227" t="s">
        <v>124</v>
      </c>
      <c r="F227" t="s">
        <v>34</v>
      </c>
      <c r="G227" t="s">
        <v>47</v>
      </c>
      <c r="H227" t="s">
        <v>285</v>
      </c>
      <c r="I227" s="33" t="s">
        <v>3315</v>
      </c>
      <c r="J227" s="2">
        <v>3</v>
      </c>
      <c r="K227" s="33" t="s">
        <v>3316</v>
      </c>
    </row>
    <row r="228" spans="1:11" x14ac:dyDescent="0.3">
      <c r="A228" s="1">
        <v>41717</v>
      </c>
      <c r="B228" s="2">
        <f>YEAR(salesdata[[#This Row],[Order Date]])</f>
        <v>2014</v>
      </c>
      <c r="C228" s="2">
        <f>MONTH(salesdata[[#This Row],[Order Date]])</f>
        <v>3</v>
      </c>
      <c r="D228" t="s">
        <v>353</v>
      </c>
      <c r="E228" t="s">
        <v>124</v>
      </c>
      <c r="F228" t="s">
        <v>34</v>
      </c>
      <c r="G228" t="s">
        <v>47</v>
      </c>
      <c r="H228" t="s">
        <v>357</v>
      </c>
      <c r="I228" s="33" t="s">
        <v>3317</v>
      </c>
      <c r="J228" s="2">
        <v>3</v>
      </c>
      <c r="K228" s="33" t="s">
        <v>3318</v>
      </c>
    </row>
    <row r="229" spans="1:11" x14ac:dyDescent="0.3">
      <c r="A229" s="1">
        <v>41717</v>
      </c>
      <c r="B229" s="2">
        <f>YEAR(salesdata[[#This Row],[Order Date]])</f>
        <v>2014</v>
      </c>
      <c r="C229" s="2">
        <f>MONTH(salesdata[[#This Row],[Order Date]])</f>
        <v>3</v>
      </c>
      <c r="D229" t="s">
        <v>353</v>
      </c>
      <c r="E229" t="s">
        <v>124</v>
      </c>
      <c r="F229" t="s">
        <v>39</v>
      </c>
      <c r="G229" t="s">
        <v>52</v>
      </c>
      <c r="H229" t="s">
        <v>358</v>
      </c>
      <c r="I229" s="33" t="s">
        <v>3319</v>
      </c>
      <c r="J229" s="2">
        <v>2</v>
      </c>
      <c r="K229" s="33" t="s">
        <v>3320</v>
      </c>
    </row>
    <row r="230" spans="1:11" x14ac:dyDescent="0.3">
      <c r="A230" s="1">
        <v>41719</v>
      </c>
      <c r="B230" s="2">
        <f>YEAR(salesdata[[#This Row],[Order Date]])</f>
        <v>2014</v>
      </c>
      <c r="C230" s="2">
        <f>MONTH(salesdata[[#This Row],[Order Date]])</f>
        <v>3</v>
      </c>
      <c r="D230" t="s">
        <v>359</v>
      </c>
      <c r="E230" t="s">
        <v>79</v>
      </c>
      <c r="F230" t="s">
        <v>11</v>
      </c>
      <c r="G230" t="s">
        <v>24</v>
      </c>
      <c r="H230" t="s">
        <v>360</v>
      </c>
      <c r="I230" s="33" t="s">
        <v>3321</v>
      </c>
      <c r="J230" s="2">
        <v>2</v>
      </c>
      <c r="K230" s="33" t="s">
        <v>3322</v>
      </c>
    </row>
    <row r="231" spans="1:11" x14ac:dyDescent="0.3">
      <c r="A231" s="1">
        <v>41719</v>
      </c>
      <c r="B231" s="2">
        <f>YEAR(salesdata[[#This Row],[Order Date]])</f>
        <v>2014</v>
      </c>
      <c r="C231" s="2">
        <f>MONTH(salesdata[[#This Row],[Order Date]])</f>
        <v>3</v>
      </c>
      <c r="D231" t="s">
        <v>359</v>
      </c>
      <c r="E231" t="s">
        <v>79</v>
      </c>
      <c r="F231" t="s">
        <v>11</v>
      </c>
      <c r="G231" t="s">
        <v>24</v>
      </c>
      <c r="H231" t="s">
        <v>361</v>
      </c>
      <c r="I231" s="33" t="s">
        <v>3323</v>
      </c>
      <c r="J231" s="2">
        <v>3</v>
      </c>
      <c r="K231" s="33" t="s">
        <v>3324</v>
      </c>
    </row>
    <row r="232" spans="1:11" x14ac:dyDescent="0.3">
      <c r="A232" s="1">
        <v>41719</v>
      </c>
      <c r="B232" s="2">
        <f>YEAR(salesdata[[#This Row],[Order Date]])</f>
        <v>2014</v>
      </c>
      <c r="C232" s="2">
        <f>MONTH(salesdata[[#This Row],[Order Date]])</f>
        <v>3</v>
      </c>
      <c r="D232" t="s">
        <v>362</v>
      </c>
      <c r="E232" t="s">
        <v>249</v>
      </c>
      <c r="F232" t="s">
        <v>11</v>
      </c>
      <c r="G232" t="s">
        <v>18</v>
      </c>
      <c r="H232" t="s">
        <v>363</v>
      </c>
      <c r="I232" s="33" t="s">
        <v>3325</v>
      </c>
      <c r="J232" s="2">
        <v>1</v>
      </c>
      <c r="K232" s="33" t="s">
        <v>3326</v>
      </c>
    </row>
    <row r="233" spans="1:11" x14ac:dyDescent="0.3">
      <c r="A233" s="1">
        <v>41719</v>
      </c>
      <c r="B233" s="2">
        <f>YEAR(salesdata[[#This Row],[Order Date]])</f>
        <v>2014</v>
      </c>
      <c r="C233" s="2">
        <f>MONTH(salesdata[[#This Row],[Order Date]])</f>
        <v>3</v>
      </c>
      <c r="D233" t="s">
        <v>364</v>
      </c>
      <c r="E233" t="s">
        <v>55</v>
      </c>
      <c r="F233" t="s">
        <v>39</v>
      </c>
      <c r="G233" t="s">
        <v>40</v>
      </c>
      <c r="H233" t="s">
        <v>365</v>
      </c>
      <c r="I233" s="33" t="s">
        <v>3327</v>
      </c>
      <c r="J233" s="2">
        <v>7</v>
      </c>
      <c r="K233" s="33" t="s">
        <v>3328</v>
      </c>
    </row>
    <row r="234" spans="1:11" x14ac:dyDescent="0.3">
      <c r="A234" s="1">
        <v>41719</v>
      </c>
      <c r="B234" s="2">
        <f>YEAR(salesdata[[#This Row],[Order Date]])</f>
        <v>2014</v>
      </c>
      <c r="C234" s="2">
        <f>MONTH(salesdata[[#This Row],[Order Date]])</f>
        <v>3</v>
      </c>
      <c r="D234" t="s">
        <v>364</v>
      </c>
      <c r="E234" t="s">
        <v>55</v>
      </c>
      <c r="F234" t="s">
        <v>11</v>
      </c>
      <c r="G234" t="s">
        <v>16</v>
      </c>
      <c r="H234" t="s">
        <v>366</v>
      </c>
      <c r="I234" s="33" t="s">
        <v>3329</v>
      </c>
      <c r="J234" s="2">
        <v>5</v>
      </c>
      <c r="K234" s="33" t="s">
        <v>3230</v>
      </c>
    </row>
    <row r="235" spans="1:11" x14ac:dyDescent="0.3">
      <c r="A235" s="1">
        <v>41719</v>
      </c>
      <c r="B235" s="2">
        <f>YEAR(salesdata[[#This Row],[Order Date]])</f>
        <v>2014</v>
      </c>
      <c r="C235" s="2">
        <f>MONTH(salesdata[[#This Row],[Order Date]])</f>
        <v>3</v>
      </c>
      <c r="D235" t="s">
        <v>364</v>
      </c>
      <c r="E235" t="s">
        <v>55</v>
      </c>
      <c r="F235" t="s">
        <v>11</v>
      </c>
      <c r="G235" t="s">
        <v>12</v>
      </c>
      <c r="H235" t="s">
        <v>367</v>
      </c>
      <c r="I235" s="33" t="s">
        <v>3330</v>
      </c>
      <c r="J235" s="2">
        <v>3</v>
      </c>
      <c r="K235" s="33" t="s">
        <v>3331</v>
      </c>
    </row>
    <row r="236" spans="1:11" x14ac:dyDescent="0.3">
      <c r="A236" s="1">
        <v>41719</v>
      </c>
      <c r="B236" s="2">
        <f>YEAR(salesdata[[#This Row],[Order Date]])</f>
        <v>2014</v>
      </c>
      <c r="C236" s="2">
        <f>MONTH(salesdata[[#This Row],[Order Date]])</f>
        <v>3</v>
      </c>
      <c r="D236" t="s">
        <v>364</v>
      </c>
      <c r="E236" t="s">
        <v>55</v>
      </c>
      <c r="F236" t="s">
        <v>11</v>
      </c>
      <c r="G236" t="s">
        <v>24</v>
      </c>
      <c r="H236" t="s">
        <v>368</v>
      </c>
      <c r="I236" s="33" t="s">
        <v>3332</v>
      </c>
      <c r="J236" s="2">
        <v>4</v>
      </c>
      <c r="K236" s="33" t="s">
        <v>3333</v>
      </c>
    </row>
    <row r="237" spans="1:11" x14ac:dyDescent="0.3">
      <c r="A237" s="1">
        <v>41719</v>
      </c>
      <c r="B237" s="2">
        <f>YEAR(salesdata[[#This Row],[Order Date]])</f>
        <v>2014</v>
      </c>
      <c r="C237" s="2">
        <f>MONTH(salesdata[[#This Row],[Order Date]])</f>
        <v>3</v>
      </c>
      <c r="D237" t="s">
        <v>364</v>
      </c>
      <c r="E237" t="s">
        <v>55</v>
      </c>
      <c r="F237" t="s">
        <v>11</v>
      </c>
      <c r="G237" t="s">
        <v>20</v>
      </c>
      <c r="H237" t="s">
        <v>369</v>
      </c>
      <c r="I237" s="33" t="s">
        <v>3334</v>
      </c>
      <c r="J237" s="2">
        <v>3</v>
      </c>
      <c r="K237" s="33" t="s">
        <v>3335</v>
      </c>
    </row>
    <row r="238" spans="1:11" x14ac:dyDescent="0.3">
      <c r="A238" s="1">
        <v>41719</v>
      </c>
      <c r="B238" s="2">
        <f>YEAR(salesdata[[#This Row],[Order Date]])</f>
        <v>2014</v>
      </c>
      <c r="C238" s="2">
        <f>MONTH(salesdata[[#This Row],[Order Date]])</f>
        <v>3</v>
      </c>
      <c r="D238" t="s">
        <v>370</v>
      </c>
      <c r="E238" t="s">
        <v>121</v>
      </c>
      <c r="F238" t="s">
        <v>11</v>
      </c>
      <c r="G238" t="s">
        <v>16</v>
      </c>
      <c r="H238" t="s">
        <v>371</v>
      </c>
      <c r="I238" s="33" t="s">
        <v>3336</v>
      </c>
      <c r="J238" s="2">
        <v>5</v>
      </c>
      <c r="K238" s="33" t="s">
        <v>3337</v>
      </c>
    </row>
    <row r="239" spans="1:11" x14ac:dyDescent="0.3">
      <c r="A239" s="1">
        <v>41719</v>
      </c>
      <c r="B239" s="2">
        <f>YEAR(salesdata[[#This Row],[Order Date]])</f>
        <v>2014</v>
      </c>
      <c r="C239" s="2">
        <f>MONTH(salesdata[[#This Row],[Order Date]])</f>
        <v>3</v>
      </c>
      <c r="D239" t="s">
        <v>370</v>
      </c>
      <c r="E239" t="s">
        <v>121</v>
      </c>
      <c r="F239" t="s">
        <v>34</v>
      </c>
      <c r="G239" t="s">
        <v>47</v>
      </c>
      <c r="H239" t="s">
        <v>372</v>
      </c>
      <c r="I239" s="33" t="s">
        <v>3338</v>
      </c>
      <c r="J239" s="2">
        <v>3</v>
      </c>
      <c r="K239" s="33" t="s">
        <v>3339</v>
      </c>
    </row>
    <row r="240" spans="1:11" x14ac:dyDescent="0.3">
      <c r="A240" s="1">
        <v>41719</v>
      </c>
      <c r="B240" s="2">
        <f>YEAR(salesdata[[#This Row],[Order Date]])</f>
        <v>2014</v>
      </c>
      <c r="C240" s="2">
        <f>MONTH(salesdata[[#This Row],[Order Date]])</f>
        <v>3</v>
      </c>
      <c r="D240" t="s">
        <v>370</v>
      </c>
      <c r="E240" t="s">
        <v>121</v>
      </c>
      <c r="F240" t="s">
        <v>34</v>
      </c>
      <c r="G240" t="s">
        <v>35</v>
      </c>
      <c r="H240" t="s">
        <v>71</v>
      </c>
      <c r="I240" s="33" t="s">
        <v>3340</v>
      </c>
      <c r="J240" s="2">
        <v>3</v>
      </c>
      <c r="K240" s="33" t="s">
        <v>3341</v>
      </c>
    </row>
    <row r="241" spans="1:11" x14ac:dyDescent="0.3">
      <c r="A241" s="1">
        <v>41720</v>
      </c>
      <c r="B241" s="2">
        <f>YEAR(salesdata[[#This Row],[Order Date]])</f>
        <v>2014</v>
      </c>
      <c r="C241" s="2">
        <f>MONTH(salesdata[[#This Row],[Order Date]])</f>
        <v>3</v>
      </c>
      <c r="D241" t="s">
        <v>373</v>
      </c>
      <c r="E241" t="s">
        <v>249</v>
      </c>
      <c r="F241" t="s">
        <v>11</v>
      </c>
      <c r="G241" t="s">
        <v>20</v>
      </c>
      <c r="H241" t="s">
        <v>374</v>
      </c>
      <c r="I241" s="33" t="s">
        <v>3342</v>
      </c>
      <c r="J241" s="2">
        <v>4</v>
      </c>
      <c r="K241" s="33" t="s">
        <v>3343</v>
      </c>
    </row>
    <row r="242" spans="1:11" x14ac:dyDescent="0.3">
      <c r="A242" s="1">
        <v>41720</v>
      </c>
      <c r="B242" s="2">
        <f>YEAR(salesdata[[#This Row],[Order Date]])</f>
        <v>2014</v>
      </c>
      <c r="C242" s="2">
        <f>MONTH(salesdata[[#This Row],[Order Date]])</f>
        <v>3</v>
      </c>
      <c r="D242" t="s">
        <v>373</v>
      </c>
      <c r="E242" t="s">
        <v>249</v>
      </c>
      <c r="F242" t="s">
        <v>11</v>
      </c>
      <c r="G242" t="s">
        <v>20</v>
      </c>
      <c r="H242" t="s">
        <v>375</v>
      </c>
      <c r="I242" s="33" t="s">
        <v>3344</v>
      </c>
      <c r="J242" s="2">
        <v>5</v>
      </c>
      <c r="K242" s="33" t="s">
        <v>3345</v>
      </c>
    </row>
    <row r="243" spans="1:11" x14ac:dyDescent="0.3">
      <c r="A243" s="1">
        <v>41720</v>
      </c>
      <c r="B243" s="2">
        <f>YEAR(salesdata[[#This Row],[Order Date]])</f>
        <v>2014</v>
      </c>
      <c r="C243" s="2">
        <f>MONTH(salesdata[[#This Row],[Order Date]])</f>
        <v>3</v>
      </c>
      <c r="D243" t="s">
        <v>376</v>
      </c>
      <c r="E243" t="s">
        <v>96</v>
      </c>
      <c r="F243" t="s">
        <v>11</v>
      </c>
      <c r="G243" t="s">
        <v>12</v>
      </c>
      <c r="H243" t="s">
        <v>377</v>
      </c>
      <c r="I243" s="33" t="s">
        <v>3346</v>
      </c>
      <c r="J243" s="2">
        <v>3</v>
      </c>
      <c r="K243" s="33" t="s">
        <v>3347</v>
      </c>
    </row>
    <row r="244" spans="1:11" x14ac:dyDescent="0.3">
      <c r="A244" s="1">
        <v>41720</v>
      </c>
      <c r="B244" s="2">
        <f>YEAR(salesdata[[#This Row],[Order Date]])</f>
        <v>2014</v>
      </c>
      <c r="C244" s="2">
        <f>MONTH(salesdata[[#This Row],[Order Date]])</f>
        <v>3</v>
      </c>
      <c r="D244" t="s">
        <v>376</v>
      </c>
      <c r="E244" t="s">
        <v>96</v>
      </c>
      <c r="F244" t="s">
        <v>34</v>
      </c>
      <c r="G244" t="s">
        <v>35</v>
      </c>
      <c r="H244" t="s">
        <v>378</v>
      </c>
      <c r="I244" s="33" t="s">
        <v>3348</v>
      </c>
      <c r="J244" s="2">
        <v>3</v>
      </c>
      <c r="K244" s="33" t="s">
        <v>3349</v>
      </c>
    </row>
    <row r="245" spans="1:11" x14ac:dyDescent="0.3">
      <c r="A245" s="1">
        <v>41720</v>
      </c>
      <c r="B245" s="2">
        <f>YEAR(salesdata[[#This Row],[Order Date]])</f>
        <v>2014</v>
      </c>
      <c r="C245" s="2">
        <f>MONTH(salesdata[[#This Row],[Order Date]])</f>
        <v>3</v>
      </c>
      <c r="D245" t="s">
        <v>379</v>
      </c>
      <c r="E245" t="s">
        <v>130</v>
      </c>
      <c r="F245" t="s">
        <v>11</v>
      </c>
      <c r="G245" t="s">
        <v>24</v>
      </c>
      <c r="H245" t="s">
        <v>25</v>
      </c>
      <c r="I245" s="33" t="s">
        <v>3350</v>
      </c>
      <c r="J245" s="2">
        <v>2</v>
      </c>
      <c r="K245" s="33" t="s">
        <v>3351</v>
      </c>
    </row>
    <row r="246" spans="1:11" x14ac:dyDescent="0.3">
      <c r="A246" s="1">
        <v>41721</v>
      </c>
      <c r="B246" s="2">
        <f>YEAR(salesdata[[#This Row],[Order Date]])</f>
        <v>2014</v>
      </c>
      <c r="C246" s="2">
        <f>MONTH(salesdata[[#This Row],[Order Date]])</f>
        <v>3</v>
      </c>
      <c r="D246" t="s">
        <v>380</v>
      </c>
      <c r="E246" t="s">
        <v>27</v>
      </c>
      <c r="F246" t="s">
        <v>11</v>
      </c>
      <c r="G246" t="s">
        <v>18</v>
      </c>
      <c r="H246" t="s">
        <v>381</v>
      </c>
      <c r="I246" s="33" t="s">
        <v>3352</v>
      </c>
      <c r="J246" s="2">
        <v>2</v>
      </c>
      <c r="K246" s="33" t="s">
        <v>3353</v>
      </c>
    </row>
    <row r="247" spans="1:11" x14ac:dyDescent="0.3">
      <c r="A247" s="1">
        <v>41721</v>
      </c>
      <c r="B247" s="2">
        <f>YEAR(salesdata[[#This Row],[Order Date]])</f>
        <v>2014</v>
      </c>
      <c r="C247" s="2">
        <f>MONTH(salesdata[[#This Row],[Order Date]])</f>
        <v>3</v>
      </c>
      <c r="D247" t="s">
        <v>380</v>
      </c>
      <c r="E247" t="s">
        <v>27</v>
      </c>
      <c r="F247" t="s">
        <v>39</v>
      </c>
      <c r="G247" t="s">
        <v>40</v>
      </c>
      <c r="H247" t="s">
        <v>382</v>
      </c>
      <c r="I247" s="33" t="s">
        <v>3354</v>
      </c>
      <c r="J247" s="2">
        <v>6</v>
      </c>
      <c r="K247" s="33" t="s">
        <v>3355</v>
      </c>
    </row>
    <row r="248" spans="1:11" x14ac:dyDescent="0.3">
      <c r="A248" s="1">
        <v>41721</v>
      </c>
      <c r="B248" s="2">
        <f>YEAR(salesdata[[#This Row],[Order Date]])</f>
        <v>2014</v>
      </c>
      <c r="C248" s="2">
        <f>MONTH(salesdata[[#This Row],[Order Date]])</f>
        <v>3</v>
      </c>
      <c r="D248" t="s">
        <v>383</v>
      </c>
      <c r="E248" t="s">
        <v>124</v>
      </c>
      <c r="F248" t="s">
        <v>11</v>
      </c>
      <c r="G248" t="s">
        <v>16</v>
      </c>
      <c r="H248" t="s">
        <v>384</v>
      </c>
      <c r="I248" s="33" t="s">
        <v>3356</v>
      </c>
      <c r="J248" s="2">
        <v>3</v>
      </c>
      <c r="K248" s="33" t="s">
        <v>3357</v>
      </c>
    </row>
    <row r="249" spans="1:11" x14ac:dyDescent="0.3">
      <c r="A249" s="1">
        <v>41722</v>
      </c>
      <c r="B249" s="2">
        <f>YEAR(salesdata[[#This Row],[Order Date]])</f>
        <v>2014</v>
      </c>
      <c r="C249" s="2">
        <f>MONTH(salesdata[[#This Row],[Order Date]])</f>
        <v>3</v>
      </c>
      <c r="D249" t="s">
        <v>385</v>
      </c>
      <c r="E249" t="s">
        <v>152</v>
      </c>
      <c r="F249" t="s">
        <v>11</v>
      </c>
      <c r="G249" t="s">
        <v>12</v>
      </c>
      <c r="H249" t="s">
        <v>386</v>
      </c>
      <c r="I249" s="33" t="s">
        <v>3358</v>
      </c>
      <c r="J249" s="2">
        <v>5</v>
      </c>
      <c r="K249" s="33" t="s">
        <v>3359</v>
      </c>
    </row>
    <row r="250" spans="1:11" x14ac:dyDescent="0.3">
      <c r="A250" s="1">
        <v>41722</v>
      </c>
      <c r="B250" s="2">
        <f>YEAR(salesdata[[#This Row],[Order Date]])</f>
        <v>2014</v>
      </c>
      <c r="C250" s="2">
        <f>MONTH(salesdata[[#This Row],[Order Date]])</f>
        <v>3</v>
      </c>
      <c r="D250" t="s">
        <v>387</v>
      </c>
      <c r="E250" t="s">
        <v>27</v>
      </c>
      <c r="F250" t="s">
        <v>34</v>
      </c>
      <c r="G250" t="s">
        <v>47</v>
      </c>
      <c r="H250" t="s">
        <v>388</v>
      </c>
      <c r="I250" s="33" t="s">
        <v>3360</v>
      </c>
      <c r="J250" s="2">
        <v>2</v>
      </c>
      <c r="K250" s="33" t="s">
        <v>3361</v>
      </c>
    </row>
    <row r="251" spans="1:11" x14ac:dyDescent="0.3">
      <c r="A251" s="1">
        <v>41723</v>
      </c>
      <c r="B251" s="2">
        <f>YEAR(salesdata[[#This Row],[Order Date]])</f>
        <v>2014</v>
      </c>
      <c r="C251" s="2">
        <f>MONTH(salesdata[[#This Row],[Order Date]])</f>
        <v>3</v>
      </c>
      <c r="D251" t="s">
        <v>329</v>
      </c>
      <c r="E251" t="s">
        <v>152</v>
      </c>
      <c r="F251" t="s">
        <v>34</v>
      </c>
      <c r="G251" t="s">
        <v>35</v>
      </c>
      <c r="H251" t="s">
        <v>389</v>
      </c>
      <c r="I251" s="33" t="s">
        <v>3362</v>
      </c>
      <c r="J251" s="2">
        <v>7</v>
      </c>
      <c r="K251" s="33" t="s">
        <v>3363</v>
      </c>
    </row>
    <row r="252" spans="1:11" x14ac:dyDescent="0.3">
      <c r="A252" s="1">
        <v>41723</v>
      </c>
      <c r="B252" s="2">
        <f>YEAR(salesdata[[#This Row],[Order Date]])</f>
        <v>2014</v>
      </c>
      <c r="C252" s="2">
        <f>MONTH(salesdata[[#This Row],[Order Date]])</f>
        <v>3</v>
      </c>
      <c r="D252" t="s">
        <v>390</v>
      </c>
      <c r="E252" t="s">
        <v>27</v>
      </c>
      <c r="F252" t="s">
        <v>11</v>
      </c>
      <c r="G252" t="s">
        <v>24</v>
      </c>
      <c r="H252" t="s">
        <v>321</v>
      </c>
      <c r="I252" s="33" t="s">
        <v>3364</v>
      </c>
      <c r="J252" s="2">
        <v>2</v>
      </c>
      <c r="K252" s="33" t="s">
        <v>3365</v>
      </c>
    </row>
    <row r="253" spans="1:11" x14ac:dyDescent="0.3">
      <c r="A253" s="1">
        <v>41723</v>
      </c>
      <c r="B253" s="2">
        <f>YEAR(salesdata[[#This Row],[Order Date]])</f>
        <v>2014</v>
      </c>
      <c r="C253" s="2">
        <f>MONTH(salesdata[[#This Row],[Order Date]])</f>
        <v>3</v>
      </c>
      <c r="D253" t="s">
        <v>390</v>
      </c>
      <c r="E253" t="s">
        <v>27</v>
      </c>
      <c r="F253" t="s">
        <v>11</v>
      </c>
      <c r="G253" t="s">
        <v>24</v>
      </c>
      <c r="H253" t="s">
        <v>391</v>
      </c>
      <c r="I253" s="33" t="s">
        <v>3366</v>
      </c>
      <c r="J253" s="2">
        <v>2</v>
      </c>
      <c r="K253" s="33" t="s">
        <v>3367</v>
      </c>
    </row>
    <row r="254" spans="1:11" x14ac:dyDescent="0.3">
      <c r="A254" s="1">
        <v>41723</v>
      </c>
      <c r="B254" s="2">
        <f>YEAR(salesdata[[#This Row],[Order Date]])</f>
        <v>2014</v>
      </c>
      <c r="C254" s="2">
        <f>MONTH(salesdata[[#This Row],[Order Date]])</f>
        <v>3</v>
      </c>
      <c r="D254" t="s">
        <v>390</v>
      </c>
      <c r="E254" t="s">
        <v>27</v>
      </c>
      <c r="F254" t="s">
        <v>39</v>
      </c>
      <c r="G254" t="s">
        <v>52</v>
      </c>
      <c r="H254" t="s">
        <v>392</v>
      </c>
      <c r="I254" s="33" t="s">
        <v>3368</v>
      </c>
      <c r="J254" s="2">
        <v>4</v>
      </c>
      <c r="K254" s="33" t="s">
        <v>3369</v>
      </c>
    </row>
    <row r="255" spans="1:11" x14ac:dyDescent="0.3">
      <c r="A255" s="1">
        <v>41723</v>
      </c>
      <c r="B255" s="2">
        <f>YEAR(salesdata[[#This Row],[Order Date]])</f>
        <v>2014</v>
      </c>
      <c r="C255" s="2">
        <f>MONTH(salesdata[[#This Row],[Order Date]])</f>
        <v>3</v>
      </c>
      <c r="D255" t="s">
        <v>390</v>
      </c>
      <c r="E255" t="s">
        <v>27</v>
      </c>
      <c r="F255" t="s">
        <v>11</v>
      </c>
      <c r="G255" t="s">
        <v>24</v>
      </c>
      <c r="H255" t="s">
        <v>393</v>
      </c>
      <c r="I255" s="33" t="s">
        <v>3370</v>
      </c>
      <c r="J255" s="2">
        <v>6</v>
      </c>
      <c r="K255" s="33" t="s">
        <v>3371</v>
      </c>
    </row>
    <row r="256" spans="1:11" x14ac:dyDescent="0.3">
      <c r="A256" s="1">
        <v>41724</v>
      </c>
      <c r="B256" s="2">
        <f>YEAR(salesdata[[#This Row],[Order Date]])</f>
        <v>2014</v>
      </c>
      <c r="C256" s="2">
        <f>MONTH(salesdata[[#This Row],[Order Date]])</f>
        <v>3</v>
      </c>
      <c r="D256" t="s">
        <v>394</v>
      </c>
      <c r="E256" t="s">
        <v>27</v>
      </c>
      <c r="F256" t="s">
        <v>39</v>
      </c>
      <c r="G256" t="s">
        <v>52</v>
      </c>
      <c r="H256" t="s">
        <v>395</v>
      </c>
      <c r="I256" s="33" t="s">
        <v>3372</v>
      </c>
      <c r="J256" s="2">
        <v>3</v>
      </c>
      <c r="K256" s="33" t="s">
        <v>3373</v>
      </c>
    </row>
    <row r="257" spans="1:11" x14ac:dyDescent="0.3">
      <c r="A257" s="1">
        <v>41724</v>
      </c>
      <c r="B257" s="2">
        <f>YEAR(salesdata[[#This Row],[Order Date]])</f>
        <v>2014</v>
      </c>
      <c r="C257" s="2">
        <f>MONTH(salesdata[[#This Row],[Order Date]])</f>
        <v>3</v>
      </c>
      <c r="D257" t="s">
        <v>396</v>
      </c>
      <c r="E257" t="s">
        <v>27</v>
      </c>
      <c r="F257" t="s">
        <v>11</v>
      </c>
      <c r="G257" t="s">
        <v>24</v>
      </c>
      <c r="H257" t="s">
        <v>397</v>
      </c>
      <c r="I257" s="33" t="s">
        <v>3374</v>
      </c>
      <c r="J257" s="2">
        <v>2</v>
      </c>
      <c r="K257" s="33" t="s">
        <v>3375</v>
      </c>
    </row>
    <row r="258" spans="1:11" x14ac:dyDescent="0.3">
      <c r="A258" s="1">
        <v>41724</v>
      </c>
      <c r="B258" s="2">
        <f>YEAR(salesdata[[#This Row],[Order Date]])</f>
        <v>2014</v>
      </c>
      <c r="C258" s="2">
        <f>MONTH(salesdata[[#This Row],[Order Date]])</f>
        <v>3</v>
      </c>
      <c r="D258" t="s">
        <v>396</v>
      </c>
      <c r="E258" t="s">
        <v>27</v>
      </c>
      <c r="F258" t="s">
        <v>11</v>
      </c>
      <c r="G258" t="s">
        <v>20</v>
      </c>
      <c r="H258" t="s">
        <v>188</v>
      </c>
      <c r="I258" s="33" t="s">
        <v>3376</v>
      </c>
      <c r="J258" s="2">
        <v>4</v>
      </c>
      <c r="K258" s="33" t="s">
        <v>3377</v>
      </c>
    </row>
    <row r="259" spans="1:11" x14ac:dyDescent="0.3">
      <c r="A259" s="1">
        <v>41724</v>
      </c>
      <c r="B259" s="2">
        <f>YEAR(salesdata[[#This Row],[Order Date]])</f>
        <v>2014</v>
      </c>
      <c r="C259" s="2">
        <f>MONTH(salesdata[[#This Row],[Order Date]])</f>
        <v>3</v>
      </c>
      <c r="D259" t="s">
        <v>396</v>
      </c>
      <c r="E259" t="s">
        <v>27</v>
      </c>
      <c r="F259" t="s">
        <v>39</v>
      </c>
      <c r="G259" t="s">
        <v>40</v>
      </c>
      <c r="H259" t="s">
        <v>398</v>
      </c>
      <c r="I259" s="33" t="s">
        <v>3378</v>
      </c>
      <c r="J259" s="2">
        <v>2</v>
      </c>
      <c r="K259" s="33" t="s">
        <v>3379</v>
      </c>
    </row>
    <row r="260" spans="1:11" x14ac:dyDescent="0.3">
      <c r="A260" s="1">
        <v>41724</v>
      </c>
      <c r="B260" s="2">
        <f>YEAR(salesdata[[#This Row],[Order Date]])</f>
        <v>2014</v>
      </c>
      <c r="C260" s="2">
        <f>MONTH(salesdata[[#This Row],[Order Date]])</f>
        <v>3</v>
      </c>
      <c r="D260" t="s">
        <v>399</v>
      </c>
      <c r="E260" t="s">
        <v>27</v>
      </c>
      <c r="F260" t="s">
        <v>11</v>
      </c>
      <c r="G260" t="s">
        <v>16</v>
      </c>
      <c r="H260" t="s">
        <v>400</v>
      </c>
      <c r="I260" s="33" t="s">
        <v>3380</v>
      </c>
      <c r="J260" s="2">
        <v>5</v>
      </c>
      <c r="K260" s="33" t="s">
        <v>401</v>
      </c>
    </row>
    <row r="261" spans="1:11" x14ac:dyDescent="0.3">
      <c r="A261" s="1">
        <v>41726</v>
      </c>
      <c r="B261" s="2">
        <f>YEAR(salesdata[[#This Row],[Order Date]])</f>
        <v>2014</v>
      </c>
      <c r="C261" s="2">
        <f>MONTH(salesdata[[#This Row],[Order Date]])</f>
        <v>3</v>
      </c>
      <c r="D261" t="s">
        <v>402</v>
      </c>
      <c r="E261" t="s">
        <v>403</v>
      </c>
      <c r="F261" t="s">
        <v>11</v>
      </c>
      <c r="G261" t="s">
        <v>63</v>
      </c>
      <c r="H261" t="s">
        <v>404</v>
      </c>
      <c r="I261" s="33" t="s">
        <v>3381</v>
      </c>
      <c r="J261" s="2">
        <v>3</v>
      </c>
      <c r="K261" s="33" t="s">
        <v>3379</v>
      </c>
    </row>
    <row r="262" spans="1:11" x14ac:dyDescent="0.3">
      <c r="A262" s="1">
        <v>41726</v>
      </c>
      <c r="B262" s="2">
        <f>YEAR(salesdata[[#This Row],[Order Date]])</f>
        <v>2014</v>
      </c>
      <c r="C262" s="2">
        <f>MONTH(salesdata[[#This Row],[Order Date]])</f>
        <v>3</v>
      </c>
      <c r="D262" t="s">
        <v>402</v>
      </c>
      <c r="E262" t="s">
        <v>403</v>
      </c>
      <c r="F262" t="s">
        <v>34</v>
      </c>
      <c r="G262" t="s">
        <v>147</v>
      </c>
      <c r="H262" t="s">
        <v>405</v>
      </c>
      <c r="I262" s="33" t="s">
        <v>3382</v>
      </c>
      <c r="J262" s="2">
        <v>4</v>
      </c>
      <c r="K262" s="33" t="s">
        <v>3383</v>
      </c>
    </row>
    <row r="263" spans="1:11" x14ac:dyDescent="0.3">
      <c r="A263" s="1">
        <v>41726</v>
      </c>
      <c r="B263" s="2">
        <f>YEAR(salesdata[[#This Row],[Order Date]])</f>
        <v>2014</v>
      </c>
      <c r="C263" s="2">
        <f>MONTH(salesdata[[#This Row],[Order Date]])</f>
        <v>3</v>
      </c>
      <c r="D263" t="s">
        <v>406</v>
      </c>
      <c r="E263" t="s">
        <v>407</v>
      </c>
      <c r="F263" t="s">
        <v>39</v>
      </c>
      <c r="G263" t="s">
        <v>40</v>
      </c>
      <c r="H263" t="s">
        <v>408</v>
      </c>
      <c r="I263" s="33" t="s">
        <v>3384</v>
      </c>
      <c r="J263" s="2">
        <v>3</v>
      </c>
      <c r="K263" s="33" t="s">
        <v>3385</v>
      </c>
    </row>
    <row r="264" spans="1:11" x14ac:dyDescent="0.3">
      <c r="A264" s="1">
        <v>41726</v>
      </c>
      <c r="B264" s="2">
        <f>YEAR(salesdata[[#This Row],[Order Date]])</f>
        <v>2014</v>
      </c>
      <c r="C264" s="2">
        <f>MONTH(salesdata[[#This Row],[Order Date]])</f>
        <v>3</v>
      </c>
      <c r="D264" t="s">
        <v>409</v>
      </c>
      <c r="E264" t="s">
        <v>79</v>
      </c>
      <c r="F264" t="s">
        <v>34</v>
      </c>
      <c r="G264" t="s">
        <v>147</v>
      </c>
      <c r="H264" t="s">
        <v>410</v>
      </c>
      <c r="I264" s="33" t="s">
        <v>3386</v>
      </c>
      <c r="J264" s="2">
        <v>1</v>
      </c>
      <c r="K264" s="33" t="s">
        <v>3387</v>
      </c>
    </row>
    <row r="265" spans="1:11" x14ac:dyDescent="0.3">
      <c r="A265" s="1">
        <v>41727</v>
      </c>
      <c r="B265" s="2">
        <f>YEAR(salesdata[[#This Row],[Order Date]])</f>
        <v>2014</v>
      </c>
      <c r="C265" s="2">
        <f>MONTH(salesdata[[#This Row],[Order Date]])</f>
        <v>3</v>
      </c>
      <c r="D265" t="s">
        <v>411</v>
      </c>
      <c r="E265" t="s">
        <v>10</v>
      </c>
      <c r="F265" t="s">
        <v>34</v>
      </c>
      <c r="G265" t="s">
        <v>147</v>
      </c>
      <c r="H265" t="s">
        <v>412</v>
      </c>
      <c r="I265" s="33" t="s">
        <v>3388</v>
      </c>
      <c r="J265" s="2">
        <v>3</v>
      </c>
      <c r="K265" s="33" t="s">
        <v>3389</v>
      </c>
    </row>
    <row r="266" spans="1:11" x14ac:dyDescent="0.3">
      <c r="A266" s="1">
        <v>41728</v>
      </c>
      <c r="B266" s="2">
        <f>YEAR(salesdata[[#This Row],[Order Date]])</f>
        <v>2014</v>
      </c>
      <c r="C266" s="2">
        <f>MONTH(salesdata[[#This Row],[Order Date]])</f>
        <v>3</v>
      </c>
      <c r="D266" t="s">
        <v>413</v>
      </c>
      <c r="E266" t="s">
        <v>152</v>
      </c>
      <c r="F266" t="s">
        <v>11</v>
      </c>
      <c r="G266" t="s">
        <v>24</v>
      </c>
      <c r="H266" t="s">
        <v>414</v>
      </c>
      <c r="I266" s="33" t="s">
        <v>3390</v>
      </c>
      <c r="J266" s="2">
        <v>5</v>
      </c>
      <c r="K266" s="33" t="s">
        <v>3391</v>
      </c>
    </row>
    <row r="267" spans="1:11" x14ac:dyDescent="0.3">
      <c r="A267" s="1">
        <v>41728</v>
      </c>
      <c r="B267" s="2">
        <f>YEAR(salesdata[[#This Row],[Order Date]])</f>
        <v>2014</v>
      </c>
      <c r="C267" s="2">
        <f>MONTH(salesdata[[#This Row],[Order Date]])</f>
        <v>3</v>
      </c>
      <c r="D267" t="s">
        <v>415</v>
      </c>
      <c r="E267" t="s">
        <v>167</v>
      </c>
      <c r="F267" t="s">
        <v>11</v>
      </c>
      <c r="G267" t="s">
        <v>18</v>
      </c>
      <c r="H267" t="s">
        <v>416</v>
      </c>
      <c r="I267" s="33" t="s">
        <v>3392</v>
      </c>
      <c r="J267" s="2">
        <v>3</v>
      </c>
      <c r="K267" s="33" t="s">
        <v>132</v>
      </c>
    </row>
    <row r="268" spans="1:11" x14ac:dyDescent="0.3">
      <c r="A268" s="1">
        <v>41728</v>
      </c>
      <c r="B268" s="2">
        <f>YEAR(salesdata[[#This Row],[Order Date]])</f>
        <v>2014</v>
      </c>
      <c r="C268" s="2">
        <f>MONTH(salesdata[[#This Row],[Order Date]])</f>
        <v>3</v>
      </c>
      <c r="D268" t="s">
        <v>415</v>
      </c>
      <c r="E268" t="s">
        <v>167</v>
      </c>
      <c r="F268" t="s">
        <v>11</v>
      </c>
      <c r="G268" t="s">
        <v>16</v>
      </c>
      <c r="H268" t="s">
        <v>417</v>
      </c>
      <c r="I268" s="33" t="s">
        <v>3393</v>
      </c>
      <c r="J268" s="2">
        <v>3</v>
      </c>
      <c r="K268" s="33" t="s">
        <v>3337</v>
      </c>
    </row>
    <row r="269" spans="1:11" x14ac:dyDescent="0.3">
      <c r="A269" s="1">
        <v>41728</v>
      </c>
      <c r="B269" s="2">
        <f>YEAR(salesdata[[#This Row],[Order Date]])</f>
        <v>2014</v>
      </c>
      <c r="C269" s="2">
        <f>MONTH(salesdata[[#This Row],[Order Date]])</f>
        <v>3</v>
      </c>
      <c r="D269" t="s">
        <v>418</v>
      </c>
      <c r="E269" t="s">
        <v>152</v>
      </c>
      <c r="F269" t="s">
        <v>11</v>
      </c>
      <c r="G269" t="s">
        <v>24</v>
      </c>
      <c r="H269" t="s">
        <v>419</v>
      </c>
      <c r="I269" s="33" t="s">
        <v>3394</v>
      </c>
      <c r="J269" s="2">
        <v>5</v>
      </c>
      <c r="K269" s="33" t="s">
        <v>3395</v>
      </c>
    </row>
    <row r="270" spans="1:11" x14ac:dyDescent="0.3">
      <c r="A270" s="1">
        <v>41728</v>
      </c>
      <c r="B270" s="2">
        <f>YEAR(salesdata[[#This Row],[Order Date]])</f>
        <v>2014</v>
      </c>
      <c r="C270" s="2">
        <f>MONTH(salesdata[[#This Row],[Order Date]])</f>
        <v>3</v>
      </c>
      <c r="D270" t="s">
        <v>189</v>
      </c>
      <c r="E270" t="s">
        <v>27</v>
      </c>
      <c r="F270" t="s">
        <v>34</v>
      </c>
      <c r="G270" t="s">
        <v>74</v>
      </c>
      <c r="H270" t="s">
        <v>420</v>
      </c>
      <c r="I270" s="33" t="s">
        <v>3396</v>
      </c>
      <c r="J270" s="2">
        <v>2</v>
      </c>
      <c r="K270" s="33" t="s">
        <v>3397</v>
      </c>
    </row>
    <row r="271" spans="1:11" x14ac:dyDescent="0.3">
      <c r="A271" s="1">
        <v>41728</v>
      </c>
      <c r="B271" s="2">
        <f>YEAR(salesdata[[#This Row],[Order Date]])</f>
        <v>2014</v>
      </c>
      <c r="C271" s="2">
        <f>MONTH(salesdata[[#This Row],[Order Date]])</f>
        <v>3</v>
      </c>
      <c r="D271" t="s">
        <v>421</v>
      </c>
      <c r="E271" t="s">
        <v>10</v>
      </c>
      <c r="F271" t="s">
        <v>11</v>
      </c>
      <c r="G271" t="s">
        <v>63</v>
      </c>
      <c r="H271" t="s">
        <v>422</v>
      </c>
      <c r="I271" s="33" t="s">
        <v>3398</v>
      </c>
      <c r="J271" s="2">
        <v>5</v>
      </c>
      <c r="K271" s="33" t="s">
        <v>3399</v>
      </c>
    </row>
    <row r="272" spans="1:11" x14ac:dyDescent="0.3">
      <c r="A272" s="1">
        <v>41728</v>
      </c>
      <c r="B272" s="2">
        <f>YEAR(salesdata[[#This Row],[Order Date]])</f>
        <v>2014</v>
      </c>
      <c r="C272" s="2">
        <f>MONTH(salesdata[[#This Row],[Order Date]])</f>
        <v>3</v>
      </c>
      <c r="D272" t="s">
        <v>421</v>
      </c>
      <c r="E272" t="s">
        <v>10</v>
      </c>
      <c r="F272" t="s">
        <v>39</v>
      </c>
      <c r="G272" t="s">
        <v>40</v>
      </c>
      <c r="H272" t="s">
        <v>423</v>
      </c>
      <c r="I272" s="33" t="s">
        <v>3400</v>
      </c>
      <c r="J272" s="2">
        <v>7</v>
      </c>
      <c r="K272" s="33" t="s">
        <v>3401</v>
      </c>
    </row>
    <row r="273" spans="1:11" x14ac:dyDescent="0.3">
      <c r="A273" s="1">
        <v>41728</v>
      </c>
      <c r="B273" s="2">
        <f>YEAR(salesdata[[#This Row],[Order Date]])</f>
        <v>2014</v>
      </c>
      <c r="C273" s="2">
        <f>MONTH(salesdata[[#This Row],[Order Date]])</f>
        <v>3</v>
      </c>
      <c r="D273" t="s">
        <v>421</v>
      </c>
      <c r="E273" t="s">
        <v>10</v>
      </c>
      <c r="F273" t="s">
        <v>34</v>
      </c>
      <c r="G273" t="s">
        <v>35</v>
      </c>
      <c r="H273" t="s">
        <v>424</v>
      </c>
      <c r="I273" s="33" t="s">
        <v>3402</v>
      </c>
      <c r="J273" s="2">
        <v>7</v>
      </c>
      <c r="K273" s="33" t="s">
        <v>3403</v>
      </c>
    </row>
    <row r="274" spans="1:11" x14ac:dyDescent="0.3">
      <c r="A274" s="1">
        <v>41728</v>
      </c>
      <c r="B274" s="2">
        <f>YEAR(salesdata[[#This Row],[Order Date]])</f>
        <v>2014</v>
      </c>
      <c r="C274" s="2">
        <f>MONTH(salesdata[[#This Row],[Order Date]])</f>
        <v>3</v>
      </c>
      <c r="D274" t="s">
        <v>425</v>
      </c>
      <c r="E274" t="s">
        <v>319</v>
      </c>
      <c r="F274" t="s">
        <v>11</v>
      </c>
      <c r="G274" t="s">
        <v>18</v>
      </c>
      <c r="H274" t="s">
        <v>426</v>
      </c>
      <c r="I274" s="33" t="s">
        <v>3404</v>
      </c>
      <c r="J274" s="2">
        <v>2</v>
      </c>
      <c r="K274" s="33" t="s">
        <v>3405</v>
      </c>
    </row>
    <row r="275" spans="1:11" x14ac:dyDescent="0.3">
      <c r="A275" s="1">
        <v>41729</v>
      </c>
      <c r="B275" s="2">
        <f>YEAR(salesdata[[#This Row],[Order Date]])</f>
        <v>2014</v>
      </c>
      <c r="C275" s="2">
        <f>MONTH(salesdata[[#This Row],[Order Date]])</f>
        <v>3</v>
      </c>
      <c r="D275" t="s">
        <v>427</v>
      </c>
      <c r="E275" t="s">
        <v>27</v>
      </c>
      <c r="F275" t="s">
        <v>11</v>
      </c>
      <c r="G275" t="s">
        <v>20</v>
      </c>
      <c r="H275" t="s">
        <v>428</v>
      </c>
      <c r="I275" s="33" t="s">
        <v>3406</v>
      </c>
      <c r="J275" s="2">
        <v>2</v>
      </c>
      <c r="K275" s="33" t="s">
        <v>3407</v>
      </c>
    </row>
    <row r="276" spans="1:11" x14ac:dyDescent="0.3">
      <c r="A276" s="1">
        <v>41729</v>
      </c>
      <c r="B276" s="2">
        <f>YEAR(salesdata[[#This Row],[Order Date]])</f>
        <v>2014</v>
      </c>
      <c r="C276" s="2">
        <f>MONTH(salesdata[[#This Row],[Order Date]])</f>
        <v>3</v>
      </c>
      <c r="D276" t="s">
        <v>427</v>
      </c>
      <c r="E276" t="s">
        <v>27</v>
      </c>
      <c r="F276" t="s">
        <v>11</v>
      </c>
      <c r="G276" t="s">
        <v>93</v>
      </c>
      <c r="H276" t="s">
        <v>429</v>
      </c>
      <c r="I276" s="33" t="s">
        <v>3408</v>
      </c>
      <c r="J276" s="2">
        <v>2</v>
      </c>
      <c r="K276" s="33" t="s">
        <v>3409</v>
      </c>
    </row>
    <row r="277" spans="1:11" x14ac:dyDescent="0.3">
      <c r="A277" s="1">
        <v>41729</v>
      </c>
      <c r="B277" s="2">
        <f>YEAR(salesdata[[#This Row],[Order Date]])</f>
        <v>2014</v>
      </c>
      <c r="C277" s="2">
        <f>MONTH(salesdata[[#This Row],[Order Date]])</f>
        <v>3</v>
      </c>
      <c r="D277" t="s">
        <v>430</v>
      </c>
      <c r="E277" t="s">
        <v>23</v>
      </c>
      <c r="F277" t="s">
        <v>11</v>
      </c>
      <c r="G277" t="s">
        <v>20</v>
      </c>
      <c r="H277" t="s">
        <v>431</v>
      </c>
      <c r="I277" s="33" t="s">
        <v>3410</v>
      </c>
      <c r="J277" s="2">
        <v>1</v>
      </c>
      <c r="K277" s="33" t="s">
        <v>3411</v>
      </c>
    </row>
    <row r="278" spans="1:11" x14ac:dyDescent="0.3">
      <c r="A278" s="1">
        <v>41729</v>
      </c>
      <c r="B278" s="2">
        <f>YEAR(salesdata[[#This Row],[Order Date]])</f>
        <v>2014</v>
      </c>
      <c r="C278" s="2">
        <f>MONTH(salesdata[[#This Row],[Order Date]])</f>
        <v>3</v>
      </c>
      <c r="D278" t="s">
        <v>432</v>
      </c>
      <c r="E278" t="s">
        <v>15</v>
      </c>
      <c r="F278" t="s">
        <v>11</v>
      </c>
      <c r="G278" t="s">
        <v>20</v>
      </c>
      <c r="H278" t="s">
        <v>433</v>
      </c>
      <c r="I278" s="33" t="s">
        <v>3412</v>
      </c>
      <c r="J278" s="2">
        <v>7</v>
      </c>
      <c r="K278" s="33" t="s">
        <v>3413</v>
      </c>
    </row>
    <row r="279" spans="1:11" x14ac:dyDescent="0.3">
      <c r="A279" s="1">
        <v>41729</v>
      </c>
      <c r="B279" s="2">
        <f>YEAR(salesdata[[#This Row],[Order Date]])</f>
        <v>2014</v>
      </c>
      <c r="C279" s="2">
        <f>MONTH(salesdata[[#This Row],[Order Date]])</f>
        <v>3</v>
      </c>
      <c r="D279" t="s">
        <v>432</v>
      </c>
      <c r="E279" t="s">
        <v>15</v>
      </c>
      <c r="F279" t="s">
        <v>39</v>
      </c>
      <c r="G279" t="s">
        <v>52</v>
      </c>
      <c r="H279" t="s">
        <v>434</v>
      </c>
      <c r="I279" s="33" t="s">
        <v>3414</v>
      </c>
      <c r="J279" s="2">
        <v>2</v>
      </c>
      <c r="K279" s="33" t="s">
        <v>435</v>
      </c>
    </row>
    <row r="280" spans="1:11" x14ac:dyDescent="0.3">
      <c r="A280" s="1">
        <v>41729</v>
      </c>
      <c r="B280" s="2">
        <f>YEAR(salesdata[[#This Row],[Order Date]])</f>
        <v>2014</v>
      </c>
      <c r="C280" s="2">
        <f>MONTH(salesdata[[#This Row],[Order Date]])</f>
        <v>3</v>
      </c>
      <c r="D280" t="s">
        <v>436</v>
      </c>
      <c r="E280" t="s">
        <v>124</v>
      </c>
      <c r="F280" t="s">
        <v>11</v>
      </c>
      <c r="G280" t="s">
        <v>20</v>
      </c>
      <c r="H280" t="s">
        <v>437</v>
      </c>
      <c r="I280" s="33" t="s">
        <v>3415</v>
      </c>
      <c r="J280" s="2">
        <v>1</v>
      </c>
      <c r="K280" s="33" t="s">
        <v>3416</v>
      </c>
    </row>
    <row r="281" spans="1:11" x14ac:dyDescent="0.3">
      <c r="A281" s="1">
        <v>41729</v>
      </c>
      <c r="B281" s="2">
        <f>YEAR(salesdata[[#This Row],[Order Date]])</f>
        <v>2014</v>
      </c>
      <c r="C281" s="2">
        <f>MONTH(salesdata[[#This Row],[Order Date]])</f>
        <v>3</v>
      </c>
      <c r="D281" t="s">
        <v>438</v>
      </c>
      <c r="E281" t="s">
        <v>124</v>
      </c>
      <c r="F281" t="s">
        <v>34</v>
      </c>
      <c r="G281" t="s">
        <v>35</v>
      </c>
      <c r="H281" t="s">
        <v>439</v>
      </c>
      <c r="I281" s="33" t="s">
        <v>3417</v>
      </c>
      <c r="J281" s="2">
        <v>7</v>
      </c>
      <c r="K281" s="33" t="s">
        <v>3418</v>
      </c>
    </row>
    <row r="282" spans="1:11" x14ac:dyDescent="0.3">
      <c r="A282" s="1">
        <v>41729</v>
      </c>
      <c r="B282" s="2">
        <f>YEAR(salesdata[[#This Row],[Order Date]])</f>
        <v>2014</v>
      </c>
      <c r="C282" s="2">
        <f>MONTH(salesdata[[#This Row],[Order Date]])</f>
        <v>3</v>
      </c>
      <c r="D282" t="s">
        <v>438</v>
      </c>
      <c r="E282" t="s">
        <v>124</v>
      </c>
      <c r="F282" t="s">
        <v>11</v>
      </c>
      <c r="G282" t="s">
        <v>20</v>
      </c>
      <c r="H282" t="s">
        <v>440</v>
      </c>
      <c r="I282" s="33" t="s">
        <v>3419</v>
      </c>
      <c r="J282" s="2">
        <v>5</v>
      </c>
      <c r="K282" s="33" t="s">
        <v>3420</v>
      </c>
    </row>
    <row r="283" spans="1:11" x14ac:dyDescent="0.3">
      <c r="A283" s="1">
        <v>41729</v>
      </c>
      <c r="B283" s="2">
        <f>YEAR(salesdata[[#This Row],[Order Date]])</f>
        <v>2014</v>
      </c>
      <c r="C283" s="2">
        <f>MONTH(salesdata[[#This Row],[Order Date]])</f>
        <v>3</v>
      </c>
      <c r="D283" t="s">
        <v>438</v>
      </c>
      <c r="E283" t="s">
        <v>124</v>
      </c>
      <c r="F283" t="s">
        <v>11</v>
      </c>
      <c r="G283" t="s">
        <v>24</v>
      </c>
      <c r="H283" t="s">
        <v>361</v>
      </c>
      <c r="I283" s="33" t="s">
        <v>3421</v>
      </c>
      <c r="J283" s="2">
        <v>2</v>
      </c>
      <c r="K283" s="33" t="s">
        <v>3422</v>
      </c>
    </row>
    <row r="284" spans="1:11" x14ac:dyDescent="0.3">
      <c r="A284" s="1">
        <v>41730</v>
      </c>
      <c r="B284" s="2">
        <f>YEAR(salesdata[[#This Row],[Order Date]])</f>
        <v>2014</v>
      </c>
      <c r="C284" s="2">
        <f>MONTH(salesdata[[#This Row],[Order Date]])</f>
        <v>4</v>
      </c>
      <c r="D284" t="s">
        <v>413</v>
      </c>
      <c r="E284" t="s">
        <v>27</v>
      </c>
      <c r="F284" t="s">
        <v>11</v>
      </c>
      <c r="G284" t="s">
        <v>16</v>
      </c>
      <c r="H284" t="s">
        <v>417</v>
      </c>
      <c r="I284" s="33" t="s">
        <v>3423</v>
      </c>
      <c r="J284" s="2">
        <v>2</v>
      </c>
      <c r="K284" s="33" t="s">
        <v>3424</v>
      </c>
    </row>
    <row r="285" spans="1:11" x14ac:dyDescent="0.3">
      <c r="A285" s="1">
        <v>41730</v>
      </c>
      <c r="B285" s="2">
        <f>YEAR(salesdata[[#This Row],[Order Date]])</f>
        <v>2014</v>
      </c>
      <c r="C285" s="2">
        <f>MONTH(salesdata[[#This Row],[Order Date]])</f>
        <v>4</v>
      </c>
      <c r="D285" t="s">
        <v>413</v>
      </c>
      <c r="E285" t="s">
        <v>27</v>
      </c>
      <c r="F285" t="s">
        <v>11</v>
      </c>
      <c r="G285" t="s">
        <v>20</v>
      </c>
      <c r="H285" t="s">
        <v>441</v>
      </c>
      <c r="I285" s="33" t="s">
        <v>3425</v>
      </c>
      <c r="J285" s="2">
        <v>4</v>
      </c>
      <c r="K285" s="33" t="s">
        <v>2901</v>
      </c>
    </row>
    <row r="286" spans="1:11" x14ac:dyDescent="0.3">
      <c r="A286" s="1">
        <v>41730</v>
      </c>
      <c r="B286" s="2">
        <f>YEAR(salesdata[[#This Row],[Order Date]])</f>
        <v>2014</v>
      </c>
      <c r="C286" s="2">
        <f>MONTH(salesdata[[#This Row],[Order Date]])</f>
        <v>4</v>
      </c>
      <c r="D286" t="s">
        <v>442</v>
      </c>
      <c r="E286" t="s">
        <v>443</v>
      </c>
      <c r="F286" t="s">
        <v>11</v>
      </c>
      <c r="G286" t="s">
        <v>18</v>
      </c>
      <c r="H286" t="s">
        <v>444</v>
      </c>
      <c r="I286" s="33" t="s">
        <v>3426</v>
      </c>
      <c r="J286" s="2">
        <v>4</v>
      </c>
      <c r="K286" s="33" t="s">
        <v>3427</v>
      </c>
    </row>
    <row r="287" spans="1:11" x14ac:dyDescent="0.3">
      <c r="A287" s="1">
        <v>41730</v>
      </c>
      <c r="B287" s="2">
        <f>YEAR(salesdata[[#This Row],[Order Date]])</f>
        <v>2014</v>
      </c>
      <c r="C287" s="2">
        <f>MONTH(salesdata[[#This Row],[Order Date]])</f>
        <v>4</v>
      </c>
      <c r="D287" t="s">
        <v>442</v>
      </c>
      <c r="E287" t="s">
        <v>443</v>
      </c>
      <c r="F287" t="s">
        <v>11</v>
      </c>
      <c r="G287" t="s">
        <v>20</v>
      </c>
      <c r="H287" t="s">
        <v>445</v>
      </c>
      <c r="I287" s="33" t="s">
        <v>3428</v>
      </c>
      <c r="J287" s="2">
        <v>2</v>
      </c>
      <c r="K287" s="33" t="s">
        <v>3429</v>
      </c>
    </row>
    <row r="288" spans="1:11" x14ac:dyDescent="0.3">
      <c r="A288" s="1">
        <v>41731</v>
      </c>
      <c r="B288" s="2">
        <f>YEAR(salesdata[[#This Row],[Order Date]])</f>
        <v>2014</v>
      </c>
      <c r="C288" s="2">
        <f>MONTH(salesdata[[#This Row],[Order Date]])</f>
        <v>4</v>
      </c>
      <c r="D288" t="s">
        <v>446</v>
      </c>
      <c r="E288" t="s">
        <v>30</v>
      </c>
      <c r="F288" t="s">
        <v>11</v>
      </c>
      <c r="G288" t="s">
        <v>12</v>
      </c>
      <c r="H288" t="s">
        <v>447</v>
      </c>
      <c r="I288" s="33" t="s">
        <v>3392</v>
      </c>
      <c r="J288" s="2">
        <v>3</v>
      </c>
      <c r="K288" s="33" t="s">
        <v>3430</v>
      </c>
    </row>
    <row r="289" spans="1:11" x14ac:dyDescent="0.3">
      <c r="A289" s="1">
        <v>41731</v>
      </c>
      <c r="B289" s="2">
        <f>YEAR(salesdata[[#This Row],[Order Date]])</f>
        <v>2014</v>
      </c>
      <c r="C289" s="2">
        <f>MONTH(salesdata[[#This Row],[Order Date]])</f>
        <v>4</v>
      </c>
      <c r="D289" t="s">
        <v>446</v>
      </c>
      <c r="E289" t="s">
        <v>30</v>
      </c>
      <c r="F289" t="s">
        <v>39</v>
      </c>
      <c r="G289" t="s">
        <v>40</v>
      </c>
      <c r="H289" t="s">
        <v>448</v>
      </c>
      <c r="I289" s="33" t="s">
        <v>3431</v>
      </c>
      <c r="J289" s="2">
        <v>7</v>
      </c>
      <c r="K289" s="33" t="s">
        <v>3432</v>
      </c>
    </row>
    <row r="290" spans="1:11" x14ac:dyDescent="0.3">
      <c r="A290" s="1">
        <v>41731</v>
      </c>
      <c r="B290" s="2">
        <f>YEAR(salesdata[[#This Row],[Order Date]])</f>
        <v>2014</v>
      </c>
      <c r="C290" s="2">
        <f>MONTH(salesdata[[#This Row],[Order Date]])</f>
        <v>4</v>
      </c>
      <c r="D290" t="s">
        <v>446</v>
      </c>
      <c r="E290" t="s">
        <v>30</v>
      </c>
      <c r="F290" t="s">
        <v>11</v>
      </c>
      <c r="G290" t="s">
        <v>93</v>
      </c>
      <c r="H290" t="s">
        <v>449</v>
      </c>
      <c r="I290" s="33" t="s">
        <v>3433</v>
      </c>
      <c r="J290" s="2">
        <v>5</v>
      </c>
      <c r="K290" s="33" t="s">
        <v>3434</v>
      </c>
    </row>
    <row r="291" spans="1:11" x14ac:dyDescent="0.3">
      <c r="A291" s="1">
        <v>41731</v>
      </c>
      <c r="B291" s="2">
        <f>YEAR(salesdata[[#This Row],[Order Date]])</f>
        <v>2014</v>
      </c>
      <c r="C291" s="2">
        <f>MONTH(salesdata[[#This Row],[Order Date]])</f>
        <v>4</v>
      </c>
      <c r="D291" t="s">
        <v>256</v>
      </c>
      <c r="E291" t="s">
        <v>10</v>
      </c>
      <c r="F291" t="s">
        <v>11</v>
      </c>
      <c r="G291" t="s">
        <v>12</v>
      </c>
      <c r="H291" t="s">
        <v>450</v>
      </c>
      <c r="I291" s="33" t="s">
        <v>3435</v>
      </c>
      <c r="J291" s="2">
        <v>5</v>
      </c>
      <c r="K291" s="33" t="s">
        <v>3436</v>
      </c>
    </row>
    <row r="292" spans="1:11" x14ac:dyDescent="0.3">
      <c r="A292" s="1">
        <v>41731</v>
      </c>
      <c r="B292" s="2">
        <f>YEAR(salesdata[[#This Row],[Order Date]])</f>
        <v>2014</v>
      </c>
      <c r="C292" s="2">
        <f>MONTH(salesdata[[#This Row],[Order Date]])</f>
        <v>4</v>
      </c>
      <c r="D292" t="s">
        <v>256</v>
      </c>
      <c r="E292" t="s">
        <v>10</v>
      </c>
      <c r="F292" t="s">
        <v>11</v>
      </c>
      <c r="G292" t="s">
        <v>12</v>
      </c>
      <c r="H292" t="s">
        <v>451</v>
      </c>
      <c r="I292" s="33" t="s">
        <v>3437</v>
      </c>
      <c r="J292" s="2">
        <v>7</v>
      </c>
      <c r="K292" s="33" t="s">
        <v>3438</v>
      </c>
    </row>
    <row r="293" spans="1:11" x14ac:dyDescent="0.3">
      <c r="A293" s="1">
        <v>41731</v>
      </c>
      <c r="B293" s="2">
        <f>YEAR(salesdata[[#This Row],[Order Date]])</f>
        <v>2014</v>
      </c>
      <c r="C293" s="2">
        <f>MONTH(salesdata[[#This Row],[Order Date]])</f>
        <v>4</v>
      </c>
      <c r="D293" t="s">
        <v>452</v>
      </c>
      <c r="E293" t="s">
        <v>55</v>
      </c>
      <c r="F293" t="s">
        <v>34</v>
      </c>
      <c r="G293" t="s">
        <v>47</v>
      </c>
      <c r="H293" t="s">
        <v>453</v>
      </c>
      <c r="I293" s="33" t="s">
        <v>3439</v>
      </c>
      <c r="J293" s="2">
        <v>2</v>
      </c>
      <c r="K293" s="33" t="s">
        <v>3440</v>
      </c>
    </row>
    <row r="294" spans="1:11" x14ac:dyDescent="0.3">
      <c r="A294" s="1">
        <v>41732</v>
      </c>
      <c r="B294" s="2">
        <f>YEAR(salesdata[[#This Row],[Order Date]])</f>
        <v>2014</v>
      </c>
      <c r="C294" s="2">
        <f>MONTH(salesdata[[#This Row],[Order Date]])</f>
        <v>4</v>
      </c>
      <c r="D294" t="s">
        <v>454</v>
      </c>
      <c r="E294" t="s">
        <v>27</v>
      </c>
      <c r="F294" t="s">
        <v>11</v>
      </c>
      <c r="G294" t="s">
        <v>63</v>
      </c>
      <c r="H294" t="s">
        <v>64</v>
      </c>
      <c r="I294" s="33" t="s">
        <v>3441</v>
      </c>
      <c r="J294" s="2">
        <v>2</v>
      </c>
      <c r="K294" s="33" t="s">
        <v>3442</v>
      </c>
    </row>
    <row r="295" spans="1:11" x14ac:dyDescent="0.3">
      <c r="A295" s="1">
        <v>41732</v>
      </c>
      <c r="B295" s="2">
        <f>YEAR(salesdata[[#This Row],[Order Date]])</f>
        <v>2014</v>
      </c>
      <c r="C295" s="2">
        <f>MONTH(salesdata[[#This Row],[Order Date]])</f>
        <v>4</v>
      </c>
      <c r="D295" t="s">
        <v>454</v>
      </c>
      <c r="E295" t="s">
        <v>27</v>
      </c>
      <c r="F295" t="s">
        <v>39</v>
      </c>
      <c r="G295" t="s">
        <v>52</v>
      </c>
      <c r="H295" t="s">
        <v>217</v>
      </c>
      <c r="I295" s="33" t="s">
        <v>3118</v>
      </c>
      <c r="J295" s="2">
        <v>3</v>
      </c>
      <c r="K295" s="33" t="s">
        <v>3119</v>
      </c>
    </row>
    <row r="296" spans="1:11" x14ac:dyDescent="0.3">
      <c r="A296" s="1">
        <v>41732</v>
      </c>
      <c r="B296" s="2">
        <f>YEAR(salesdata[[#This Row],[Order Date]])</f>
        <v>2014</v>
      </c>
      <c r="C296" s="2">
        <f>MONTH(salesdata[[#This Row],[Order Date]])</f>
        <v>4</v>
      </c>
      <c r="D296" t="s">
        <v>454</v>
      </c>
      <c r="E296" t="s">
        <v>27</v>
      </c>
      <c r="F296" t="s">
        <v>39</v>
      </c>
      <c r="G296" t="s">
        <v>52</v>
      </c>
      <c r="H296" t="s">
        <v>202</v>
      </c>
      <c r="I296" s="33" t="s">
        <v>3443</v>
      </c>
      <c r="J296" s="2">
        <v>2</v>
      </c>
      <c r="K296" s="33" t="s">
        <v>3444</v>
      </c>
    </row>
    <row r="297" spans="1:11" x14ac:dyDescent="0.3">
      <c r="A297" s="1">
        <v>41733</v>
      </c>
      <c r="B297" s="2">
        <f>YEAR(salesdata[[#This Row],[Order Date]])</f>
        <v>2014</v>
      </c>
      <c r="C297" s="2">
        <f>MONTH(salesdata[[#This Row],[Order Date]])</f>
        <v>4</v>
      </c>
      <c r="D297" t="s">
        <v>455</v>
      </c>
      <c r="E297" t="s">
        <v>27</v>
      </c>
      <c r="F297" t="s">
        <v>11</v>
      </c>
      <c r="G297" t="s">
        <v>16</v>
      </c>
      <c r="H297" t="s">
        <v>456</v>
      </c>
      <c r="I297" s="33" t="s">
        <v>3445</v>
      </c>
      <c r="J297" s="2">
        <v>6</v>
      </c>
      <c r="K297" s="33" t="s">
        <v>3446</v>
      </c>
    </row>
    <row r="298" spans="1:11" x14ac:dyDescent="0.3">
      <c r="A298" s="1">
        <v>41733</v>
      </c>
      <c r="B298" s="2">
        <f>YEAR(salesdata[[#This Row],[Order Date]])</f>
        <v>2014</v>
      </c>
      <c r="C298" s="2">
        <f>MONTH(salesdata[[#This Row],[Order Date]])</f>
        <v>4</v>
      </c>
      <c r="D298" t="s">
        <v>387</v>
      </c>
      <c r="E298" t="s">
        <v>111</v>
      </c>
      <c r="F298" t="s">
        <v>34</v>
      </c>
      <c r="G298" t="s">
        <v>47</v>
      </c>
      <c r="H298" t="s">
        <v>457</v>
      </c>
      <c r="I298" s="33" t="s">
        <v>3447</v>
      </c>
      <c r="J298" s="2">
        <v>1</v>
      </c>
      <c r="K298" s="33" t="s">
        <v>3448</v>
      </c>
    </row>
    <row r="299" spans="1:11" x14ac:dyDescent="0.3">
      <c r="A299" s="1">
        <v>41733</v>
      </c>
      <c r="B299" s="2">
        <f>YEAR(salesdata[[#This Row],[Order Date]])</f>
        <v>2014</v>
      </c>
      <c r="C299" s="2">
        <f>MONTH(salesdata[[#This Row],[Order Date]])</f>
        <v>4</v>
      </c>
      <c r="D299" t="s">
        <v>387</v>
      </c>
      <c r="E299" t="s">
        <v>111</v>
      </c>
      <c r="F299" t="s">
        <v>11</v>
      </c>
      <c r="G299" t="s">
        <v>24</v>
      </c>
      <c r="H299" t="s">
        <v>458</v>
      </c>
      <c r="I299" s="33" t="s">
        <v>3449</v>
      </c>
      <c r="J299" s="2">
        <v>4</v>
      </c>
      <c r="K299" s="33" t="s">
        <v>3450</v>
      </c>
    </row>
    <row r="300" spans="1:11" x14ac:dyDescent="0.3">
      <c r="A300" s="1">
        <v>41733</v>
      </c>
      <c r="B300" s="2">
        <f>YEAR(salesdata[[#This Row],[Order Date]])</f>
        <v>2014</v>
      </c>
      <c r="C300" s="2">
        <f>MONTH(salesdata[[#This Row],[Order Date]])</f>
        <v>4</v>
      </c>
      <c r="D300" t="s">
        <v>459</v>
      </c>
      <c r="E300" t="s">
        <v>27</v>
      </c>
      <c r="F300" t="s">
        <v>11</v>
      </c>
      <c r="G300" t="s">
        <v>20</v>
      </c>
      <c r="H300" t="s">
        <v>460</v>
      </c>
      <c r="I300" s="33" t="s">
        <v>3451</v>
      </c>
      <c r="J300" s="2">
        <v>2</v>
      </c>
      <c r="K300" s="33" t="s">
        <v>3452</v>
      </c>
    </row>
    <row r="301" spans="1:11" x14ac:dyDescent="0.3">
      <c r="A301" s="1">
        <v>41733</v>
      </c>
      <c r="B301" s="2">
        <f>YEAR(salesdata[[#This Row],[Order Date]])</f>
        <v>2014</v>
      </c>
      <c r="C301" s="2">
        <f>MONTH(salesdata[[#This Row],[Order Date]])</f>
        <v>4</v>
      </c>
      <c r="D301" t="s">
        <v>461</v>
      </c>
      <c r="E301" t="s">
        <v>62</v>
      </c>
      <c r="F301" t="s">
        <v>11</v>
      </c>
      <c r="G301" t="s">
        <v>18</v>
      </c>
      <c r="H301" t="s">
        <v>462</v>
      </c>
      <c r="I301" s="33" t="s">
        <v>3453</v>
      </c>
      <c r="J301" s="2">
        <v>5</v>
      </c>
      <c r="K301" s="33" t="s">
        <v>3454</v>
      </c>
    </row>
    <row r="302" spans="1:11" x14ac:dyDescent="0.3">
      <c r="A302" s="1">
        <v>41733</v>
      </c>
      <c r="B302" s="2">
        <f>YEAR(salesdata[[#This Row],[Order Date]])</f>
        <v>2014</v>
      </c>
      <c r="C302" s="2">
        <f>MONTH(salesdata[[#This Row],[Order Date]])</f>
        <v>4</v>
      </c>
      <c r="D302" t="s">
        <v>461</v>
      </c>
      <c r="E302" t="s">
        <v>62</v>
      </c>
      <c r="F302" t="s">
        <v>39</v>
      </c>
      <c r="G302" t="s">
        <v>52</v>
      </c>
      <c r="H302" t="s">
        <v>463</v>
      </c>
      <c r="I302" s="33" t="s">
        <v>3455</v>
      </c>
      <c r="J302" s="2">
        <v>2</v>
      </c>
      <c r="K302" s="33" t="s">
        <v>3456</v>
      </c>
    </row>
    <row r="303" spans="1:11" x14ac:dyDescent="0.3">
      <c r="A303" s="1">
        <v>41733</v>
      </c>
      <c r="B303" s="2">
        <f>YEAR(salesdata[[#This Row],[Order Date]])</f>
        <v>2014</v>
      </c>
      <c r="C303" s="2">
        <f>MONTH(salesdata[[#This Row],[Order Date]])</f>
        <v>4</v>
      </c>
      <c r="D303" t="s">
        <v>461</v>
      </c>
      <c r="E303" t="s">
        <v>62</v>
      </c>
      <c r="F303" t="s">
        <v>11</v>
      </c>
      <c r="G303" t="s">
        <v>12</v>
      </c>
      <c r="H303" t="s">
        <v>464</v>
      </c>
      <c r="I303" s="33" t="s">
        <v>2910</v>
      </c>
      <c r="J303" s="2">
        <v>3</v>
      </c>
      <c r="K303" s="33" t="s">
        <v>2911</v>
      </c>
    </row>
    <row r="304" spans="1:11" x14ac:dyDescent="0.3">
      <c r="A304" s="1">
        <v>41733</v>
      </c>
      <c r="B304" s="2">
        <f>YEAR(salesdata[[#This Row],[Order Date]])</f>
        <v>2014</v>
      </c>
      <c r="C304" s="2">
        <f>MONTH(salesdata[[#This Row],[Order Date]])</f>
        <v>4</v>
      </c>
      <c r="D304" t="s">
        <v>461</v>
      </c>
      <c r="E304" t="s">
        <v>62</v>
      </c>
      <c r="F304" t="s">
        <v>11</v>
      </c>
      <c r="G304" t="s">
        <v>12</v>
      </c>
      <c r="H304" t="s">
        <v>331</v>
      </c>
      <c r="I304" s="33" t="s">
        <v>3122</v>
      </c>
      <c r="J304" s="2">
        <v>2</v>
      </c>
      <c r="K304" s="33" t="s">
        <v>3281</v>
      </c>
    </row>
    <row r="305" spans="1:11" x14ac:dyDescent="0.3">
      <c r="A305" s="1">
        <v>41734</v>
      </c>
      <c r="B305" s="2">
        <f>YEAR(salesdata[[#This Row],[Order Date]])</f>
        <v>2014</v>
      </c>
      <c r="C305" s="2">
        <f>MONTH(salesdata[[#This Row],[Order Date]])</f>
        <v>4</v>
      </c>
      <c r="D305" t="s">
        <v>465</v>
      </c>
      <c r="E305" t="s">
        <v>152</v>
      </c>
      <c r="F305" t="s">
        <v>11</v>
      </c>
      <c r="G305" t="s">
        <v>12</v>
      </c>
      <c r="H305" t="s">
        <v>466</v>
      </c>
      <c r="I305" s="33" t="s">
        <v>3457</v>
      </c>
      <c r="J305" s="2">
        <v>1</v>
      </c>
      <c r="K305" s="33" t="s">
        <v>3458</v>
      </c>
    </row>
    <row r="306" spans="1:11" x14ac:dyDescent="0.3">
      <c r="A306" s="1">
        <v>41734</v>
      </c>
      <c r="B306" s="2">
        <f>YEAR(salesdata[[#This Row],[Order Date]])</f>
        <v>2014</v>
      </c>
      <c r="C306" s="2">
        <f>MONTH(salesdata[[#This Row],[Order Date]])</f>
        <v>4</v>
      </c>
      <c r="D306" t="s">
        <v>467</v>
      </c>
      <c r="E306" t="s">
        <v>55</v>
      </c>
      <c r="F306" t="s">
        <v>11</v>
      </c>
      <c r="G306" t="s">
        <v>24</v>
      </c>
      <c r="H306" t="s">
        <v>468</v>
      </c>
      <c r="I306" s="33" t="s">
        <v>2987</v>
      </c>
      <c r="J306" s="2">
        <v>7</v>
      </c>
      <c r="K306" s="33" t="s">
        <v>3459</v>
      </c>
    </row>
    <row r="307" spans="1:11" x14ac:dyDescent="0.3">
      <c r="A307" s="1">
        <v>41734</v>
      </c>
      <c r="B307" s="2">
        <f>YEAR(salesdata[[#This Row],[Order Date]])</f>
        <v>2014</v>
      </c>
      <c r="C307" s="2">
        <f>MONTH(salesdata[[#This Row],[Order Date]])</f>
        <v>4</v>
      </c>
      <c r="D307" t="s">
        <v>467</v>
      </c>
      <c r="E307" t="s">
        <v>55</v>
      </c>
      <c r="F307" t="s">
        <v>39</v>
      </c>
      <c r="G307" t="s">
        <v>40</v>
      </c>
      <c r="H307" t="s">
        <v>178</v>
      </c>
      <c r="I307" s="33" t="s">
        <v>3460</v>
      </c>
      <c r="J307" s="2">
        <v>1</v>
      </c>
      <c r="K307" s="33" t="s">
        <v>3461</v>
      </c>
    </row>
    <row r="308" spans="1:11" x14ac:dyDescent="0.3">
      <c r="A308" s="1">
        <v>41734</v>
      </c>
      <c r="B308" s="2">
        <f>YEAR(salesdata[[#This Row],[Order Date]])</f>
        <v>2014</v>
      </c>
      <c r="C308" s="2">
        <f>MONTH(salesdata[[#This Row],[Order Date]])</f>
        <v>4</v>
      </c>
      <c r="D308" t="s">
        <v>467</v>
      </c>
      <c r="E308" t="s">
        <v>55</v>
      </c>
      <c r="F308" t="s">
        <v>11</v>
      </c>
      <c r="G308" t="s">
        <v>12</v>
      </c>
      <c r="H308" t="s">
        <v>335</v>
      </c>
      <c r="I308" s="33" t="s">
        <v>3122</v>
      </c>
      <c r="J308" s="2">
        <v>2</v>
      </c>
      <c r="K308" s="33" t="s">
        <v>3281</v>
      </c>
    </row>
    <row r="309" spans="1:11" x14ac:dyDescent="0.3">
      <c r="A309" s="1">
        <v>41734</v>
      </c>
      <c r="B309" s="2">
        <f>YEAR(salesdata[[#This Row],[Order Date]])</f>
        <v>2014</v>
      </c>
      <c r="C309" s="2">
        <f>MONTH(salesdata[[#This Row],[Order Date]])</f>
        <v>4</v>
      </c>
      <c r="D309" t="s">
        <v>467</v>
      </c>
      <c r="E309" t="s">
        <v>55</v>
      </c>
      <c r="F309" t="s">
        <v>11</v>
      </c>
      <c r="G309" t="s">
        <v>24</v>
      </c>
      <c r="H309" t="s">
        <v>469</v>
      </c>
      <c r="I309" s="33" t="s">
        <v>2987</v>
      </c>
      <c r="J309" s="2">
        <v>7</v>
      </c>
      <c r="K309" s="33" t="s">
        <v>2988</v>
      </c>
    </row>
    <row r="310" spans="1:11" x14ac:dyDescent="0.3">
      <c r="A310" s="1">
        <v>41734</v>
      </c>
      <c r="B310" s="2">
        <f>YEAR(salesdata[[#This Row],[Order Date]])</f>
        <v>2014</v>
      </c>
      <c r="C310" s="2">
        <f>MONTH(salesdata[[#This Row],[Order Date]])</f>
        <v>4</v>
      </c>
      <c r="D310" t="s">
        <v>467</v>
      </c>
      <c r="E310" t="s">
        <v>55</v>
      </c>
      <c r="F310" t="s">
        <v>11</v>
      </c>
      <c r="G310" t="s">
        <v>204</v>
      </c>
      <c r="H310" t="s">
        <v>470</v>
      </c>
      <c r="I310" s="33" t="s">
        <v>3462</v>
      </c>
      <c r="J310" s="2">
        <v>5</v>
      </c>
      <c r="K310" s="33" t="s">
        <v>3463</v>
      </c>
    </row>
    <row r="311" spans="1:11" x14ac:dyDescent="0.3">
      <c r="A311" s="1">
        <v>41734</v>
      </c>
      <c r="B311" s="2">
        <f>YEAR(salesdata[[#This Row],[Order Date]])</f>
        <v>2014</v>
      </c>
      <c r="C311" s="2">
        <f>MONTH(salesdata[[#This Row],[Order Date]])</f>
        <v>4</v>
      </c>
      <c r="D311" t="s">
        <v>471</v>
      </c>
      <c r="E311" t="s">
        <v>15</v>
      </c>
      <c r="F311" t="s">
        <v>11</v>
      </c>
      <c r="G311" t="s">
        <v>18</v>
      </c>
      <c r="H311" t="s">
        <v>472</v>
      </c>
      <c r="I311" s="33" t="s">
        <v>3183</v>
      </c>
      <c r="J311" s="2">
        <v>4</v>
      </c>
      <c r="K311" s="33" t="s">
        <v>3367</v>
      </c>
    </row>
    <row r="312" spans="1:11" x14ac:dyDescent="0.3">
      <c r="A312" s="1">
        <v>41734</v>
      </c>
      <c r="B312" s="2">
        <f>YEAR(salesdata[[#This Row],[Order Date]])</f>
        <v>2014</v>
      </c>
      <c r="C312" s="2">
        <f>MONTH(salesdata[[#This Row],[Order Date]])</f>
        <v>4</v>
      </c>
      <c r="D312" t="s">
        <v>471</v>
      </c>
      <c r="E312" t="s">
        <v>15</v>
      </c>
      <c r="F312" t="s">
        <v>11</v>
      </c>
      <c r="G312" t="s">
        <v>18</v>
      </c>
      <c r="H312" t="s">
        <v>473</v>
      </c>
      <c r="I312" s="33" t="s">
        <v>3464</v>
      </c>
      <c r="J312" s="2">
        <v>4</v>
      </c>
      <c r="K312" s="33" t="s">
        <v>3465</v>
      </c>
    </row>
    <row r="313" spans="1:11" x14ac:dyDescent="0.3">
      <c r="A313" s="1">
        <v>41734</v>
      </c>
      <c r="B313" s="2">
        <f>YEAR(salesdata[[#This Row],[Order Date]])</f>
        <v>2014</v>
      </c>
      <c r="C313" s="2">
        <f>MONTH(salesdata[[#This Row],[Order Date]])</f>
        <v>4</v>
      </c>
      <c r="D313" t="s">
        <v>474</v>
      </c>
      <c r="E313" t="s">
        <v>111</v>
      </c>
      <c r="F313" t="s">
        <v>11</v>
      </c>
      <c r="G313" t="s">
        <v>24</v>
      </c>
      <c r="H313" t="s">
        <v>475</v>
      </c>
      <c r="I313" s="33" t="s">
        <v>3466</v>
      </c>
      <c r="J313" s="2">
        <v>2</v>
      </c>
      <c r="K313" s="33" t="s">
        <v>3292</v>
      </c>
    </row>
    <row r="314" spans="1:11" x14ac:dyDescent="0.3">
      <c r="A314" s="1">
        <v>41734</v>
      </c>
      <c r="B314" s="2">
        <f>YEAR(salesdata[[#This Row],[Order Date]])</f>
        <v>2014</v>
      </c>
      <c r="C314" s="2">
        <f>MONTH(salesdata[[#This Row],[Order Date]])</f>
        <v>4</v>
      </c>
      <c r="D314" t="s">
        <v>474</v>
      </c>
      <c r="E314" t="s">
        <v>111</v>
      </c>
      <c r="F314" t="s">
        <v>11</v>
      </c>
      <c r="G314" t="s">
        <v>20</v>
      </c>
      <c r="H314" t="s">
        <v>476</v>
      </c>
      <c r="I314" s="33" t="s">
        <v>3467</v>
      </c>
      <c r="J314" s="2">
        <v>5</v>
      </c>
      <c r="K314" s="33" t="s">
        <v>3468</v>
      </c>
    </row>
    <row r="315" spans="1:11" x14ac:dyDescent="0.3">
      <c r="A315" s="1">
        <v>41734</v>
      </c>
      <c r="B315" s="2">
        <f>YEAR(salesdata[[#This Row],[Order Date]])</f>
        <v>2014</v>
      </c>
      <c r="C315" s="2">
        <f>MONTH(salesdata[[#This Row],[Order Date]])</f>
        <v>4</v>
      </c>
      <c r="D315" t="s">
        <v>474</v>
      </c>
      <c r="E315" t="s">
        <v>111</v>
      </c>
      <c r="F315" t="s">
        <v>11</v>
      </c>
      <c r="G315" t="s">
        <v>24</v>
      </c>
      <c r="H315" t="s">
        <v>360</v>
      </c>
      <c r="I315" s="33" t="s">
        <v>3469</v>
      </c>
      <c r="J315" s="2">
        <v>3</v>
      </c>
      <c r="K315" s="33" t="s">
        <v>3470</v>
      </c>
    </row>
    <row r="316" spans="1:11" x14ac:dyDescent="0.3">
      <c r="A316" s="1">
        <v>41734</v>
      </c>
      <c r="B316" s="2">
        <f>YEAR(salesdata[[#This Row],[Order Date]])</f>
        <v>2014</v>
      </c>
      <c r="C316" s="2">
        <f>MONTH(salesdata[[#This Row],[Order Date]])</f>
        <v>4</v>
      </c>
      <c r="D316" t="s">
        <v>474</v>
      </c>
      <c r="E316" t="s">
        <v>111</v>
      </c>
      <c r="F316" t="s">
        <v>11</v>
      </c>
      <c r="G316" t="s">
        <v>18</v>
      </c>
      <c r="H316" t="s">
        <v>156</v>
      </c>
      <c r="I316" s="33" t="s">
        <v>3471</v>
      </c>
      <c r="J316" s="2">
        <v>6</v>
      </c>
      <c r="K316" s="33" t="s">
        <v>3472</v>
      </c>
    </row>
    <row r="317" spans="1:11" x14ac:dyDescent="0.3">
      <c r="A317" s="1">
        <v>41734</v>
      </c>
      <c r="B317" s="2">
        <f>YEAR(salesdata[[#This Row],[Order Date]])</f>
        <v>2014</v>
      </c>
      <c r="C317" s="2">
        <f>MONTH(salesdata[[#This Row],[Order Date]])</f>
        <v>4</v>
      </c>
      <c r="D317" t="s">
        <v>477</v>
      </c>
      <c r="E317" t="s">
        <v>33</v>
      </c>
      <c r="F317" t="s">
        <v>11</v>
      </c>
      <c r="G317" t="s">
        <v>20</v>
      </c>
      <c r="H317" t="s">
        <v>478</v>
      </c>
      <c r="I317" s="33" t="s">
        <v>3074</v>
      </c>
      <c r="J317" s="2">
        <v>7</v>
      </c>
      <c r="K317" s="33" t="s">
        <v>3473</v>
      </c>
    </row>
    <row r="318" spans="1:11" x14ac:dyDescent="0.3">
      <c r="A318" s="1">
        <v>41735</v>
      </c>
      <c r="B318" s="2">
        <f>YEAR(salesdata[[#This Row],[Order Date]])</f>
        <v>2014</v>
      </c>
      <c r="C318" s="2">
        <f>MONTH(salesdata[[#This Row],[Order Date]])</f>
        <v>4</v>
      </c>
      <c r="D318" t="s">
        <v>479</v>
      </c>
      <c r="E318" t="s">
        <v>23</v>
      </c>
      <c r="F318" t="s">
        <v>11</v>
      </c>
      <c r="G318" t="s">
        <v>20</v>
      </c>
      <c r="H318" t="s">
        <v>480</v>
      </c>
      <c r="I318" s="33" t="s">
        <v>3474</v>
      </c>
      <c r="J318" s="2">
        <v>6</v>
      </c>
      <c r="K318" s="33" t="s">
        <v>3475</v>
      </c>
    </row>
    <row r="319" spans="1:11" x14ac:dyDescent="0.3">
      <c r="A319" s="1">
        <v>41735</v>
      </c>
      <c r="B319" s="2">
        <f>YEAR(salesdata[[#This Row],[Order Date]])</f>
        <v>2014</v>
      </c>
      <c r="C319" s="2">
        <f>MONTH(salesdata[[#This Row],[Order Date]])</f>
        <v>4</v>
      </c>
      <c r="D319" t="s">
        <v>133</v>
      </c>
      <c r="E319" t="s">
        <v>23</v>
      </c>
      <c r="F319" t="s">
        <v>11</v>
      </c>
      <c r="G319" t="s">
        <v>204</v>
      </c>
      <c r="H319" t="s">
        <v>481</v>
      </c>
      <c r="I319" s="33" t="s">
        <v>3476</v>
      </c>
      <c r="J319" s="2">
        <v>1</v>
      </c>
      <c r="K319" s="33" t="s">
        <v>3477</v>
      </c>
    </row>
    <row r="320" spans="1:11" x14ac:dyDescent="0.3">
      <c r="A320" s="1">
        <v>41735</v>
      </c>
      <c r="B320" s="2">
        <f>YEAR(salesdata[[#This Row],[Order Date]])</f>
        <v>2014</v>
      </c>
      <c r="C320" s="2">
        <f>MONTH(salesdata[[#This Row],[Order Date]])</f>
        <v>4</v>
      </c>
      <c r="D320" t="s">
        <v>133</v>
      </c>
      <c r="E320" t="s">
        <v>23</v>
      </c>
      <c r="F320" t="s">
        <v>34</v>
      </c>
      <c r="G320" t="s">
        <v>147</v>
      </c>
      <c r="H320" t="s">
        <v>482</v>
      </c>
      <c r="I320" s="33" t="s">
        <v>3478</v>
      </c>
      <c r="J320" s="2">
        <v>3</v>
      </c>
      <c r="K320" s="33" t="s">
        <v>3479</v>
      </c>
    </row>
    <row r="321" spans="1:11" x14ac:dyDescent="0.3">
      <c r="A321" s="1">
        <v>41735</v>
      </c>
      <c r="B321" s="2">
        <f>YEAR(salesdata[[#This Row],[Order Date]])</f>
        <v>2014</v>
      </c>
      <c r="C321" s="2">
        <f>MONTH(salesdata[[#This Row],[Order Date]])</f>
        <v>4</v>
      </c>
      <c r="D321" t="s">
        <v>133</v>
      </c>
      <c r="E321" t="s">
        <v>23</v>
      </c>
      <c r="F321" t="s">
        <v>39</v>
      </c>
      <c r="G321" t="s">
        <v>52</v>
      </c>
      <c r="H321" t="s">
        <v>483</v>
      </c>
      <c r="I321" s="33" t="s">
        <v>3480</v>
      </c>
      <c r="J321" s="2">
        <v>2</v>
      </c>
      <c r="K321" s="33" t="s">
        <v>3481</v>
      </c>
    </row>
    <row r="322" spans="1:11" x14ac:dyDescent="0.3">
      <c r="A322" s="1">
        <v>41735</v>
      </c>
      <c r="B322" s="2">
        <f>YEAR(salesdata[[#This Row],[Order Date]])</f>
        <v>2014</v>
      </c>
      <c r="C322" s="2">
        <f>MONTH(salesdata[[#This Row],[Order Date]])</f>
        <v>4</v>
      </c>
      <c r="D322" t="s">
        <v>484</v>
      </c>
      <c r="E322" t="s">
        <v>167</v>
      </c>
      <c r="F322" t="s">
        <v>34</v>
      </c>
      <c r="G322" t="s">
        <v>147</v>
      </c>
      <c r="H322" t="s">
        <v>485</v>
      </c>
      <c r="I322" s="33" t="s">
        <v>3482</v>
      </c>
      <c r="J322" s="2">
        <v>3</v>
      </c>
      <c r="K322" s="33" t="s">
        <v>3483</v>
      </c>
    </row>
    <row r="323" spans="1:11" x14ac:dyDescent="0.3">
      <c r="A323" s="1">
        <v>41735</v>
      </c>
      <c r="B323" s="2">
        <f>YEAR(salesdata[[#This Row],[Order Date]])</f>
        <v>2014</v>
      </c>
      <c r="C323" s="2">
        <f>MONTH(salesdata[[#This Row],[Order Date]])</f>
        <v>4</v>
      </c>
      <c r="D323" t="s">
        <v>484</v>
      </c>
      <c r="E323" t="s">
        <v>167</v>
      </c>
      <c r="F323" t="s">
        <v>39</v>
      </c>
      <c r="G323" t="s">
        <v>52</v>
      </c>
      <c r="H323" t="s">
        <v>486</v>
      </c>
      <c r="I323" s="33" t="s">
        <v>3484</v>
      </c>
      <c r="J323" s="2">
        <v>2</v>
      </c>
      <c r="K323" s="33" t="s">
        <v>3485</v>
      </c>
    </row>
    <row r="324" spans="1:11" x14ac:dyDescent="0.3">
      <c r="A324" s="1">
        <v>41735</v>
      </c>
      <c r="B324" s="2">
        <f>YEAR(salesdata[[#This Row],[Order Date]])</f>
        <v>2014</v>
      </c>
      <c r="C324" s="2">
        <f>MONTH(salesdata[[#This Row],[Order Date]])</f>
        <v>4</v>
      </c>
      <c r="D324" t="s">
        <v>487</v>
      </c>
      <c r="E324" t="s">
        <v>27</v>
      </c>
      <c r="F324" t="s">
        <v>34</v>
      </c>
      <c r="G324" t="s">
        <v>47</v>
      </c>
      <c r="H324" t="s">
        <v>488</v>
      </c>
      <c r="I324" s="33" t="s">
        <v>3486</v>
      </c>
      <c r="J324" s="2">
        <v>2</v>
      </c>
      <c r="K324" s="33" t="s">
        <v>3487</v>
      </c>
    </row>
    <row r="325" spans="1:11" x14ac:dyDescent="0.3">
      <c r="A325" s="1">
        <v>41735</v>
      </c>
      <c r="B325" s="2">
        <f>YEAR(salesdata[[#This Row],[Order Date]])</f>
        <v>2014</v>
      </c>
      <c r="C325" s="2">
        <f>MONTH(salesdata[[#This Row],[Order Date]])</f>
        <v>4</v>
      </c>
      <c r="D325" t="s">
        <v>487</v>
      </c>
      <c r="E325" t="s">
        <v>27</v>
      </c>
      <c r="F325" t="s">
        <v>34</v>
      </c>
      <c r="G325" t="s">
        <v>47</v>
      </c>
      <c r="H325" t="s">
        <v>489</v>
      </c>
      <c r="I325" s="33" t="s">
        <v>3488</v>
      </c>
      <c r="J325" s="2">
        <v>7</v>
      </c>
      <c r="K325" s="33" t="s">
        <v>3489</v>
      </c>
    </row>
    <row r="326" spans="1:11" x14ac:dyDescent="0.3">
      <c r="A326" s="1">
        <v>41735</v>
      </c>
      <c r="B326" s="2">
        <f>YEAR(salesdata[[#This Row],[Order Date]])</f>
        <v>2014</v>
      </c>
      <c r="C326" s="2">
        <f>MONTH(salesdata[[#This Row],[Order Date]])</f>
        <v>4</v>
      </c>
      <c r="D326" t="s">
        <v>487</v>
      </c>
      <c r="E326" t="s">
        <v>27</v>
      </c>
      <c r="F326" t="s">
        <v>11</v>
      </c>
      <c r="G326" t="s">
        <v>12</v>
      </c>
      <c r="H326" t="s">
        <v>490</v>
      </c>
      <c r="I326" s="33" t="s">
        <v>2910</v>
      </c>
      <c r="J326" s="2">
        <v>3</v>
      </c>
      <c r="K326" s="33" t="s">
        <v>2911</v>
      </c>
    </row>
    <row r="327" spans="1:11" x14ac:dyDescent="0.3">
      <c r="A327" s="1">
        <v>41735</v>
      </c>
      <c r="B327" s="2">
        <f>YEAR(salesdata[[#This Row],[Order Date]])</f>
        <v>2014</v>
      </c>
      <c r="C327" s="2">
        <f>MONTH(salesdata[[#This Row],[Order Date]])</f>
        <v>4</v>
      </c>
      <c r="D327" t="s">
        <v>487</v>
      </c>
      <c r="E327" t="s">
        <v>27</v>
      </c>
      <c r="F327" t="s">
        <v>11</v>
      </c>
      <c r="G327" t="s">
        <v>12</v>
      </c>
      <c r="H327" t="s">
        <v>491</v>
      </c>
      <c r="I327" s="33" t="s">
        <v>3457</v>
      </c>
      <c r="J327" s="2">
        <v>1</v>
      </c>
      <c r="K327" s="33" t="s">
        <v>3458</v>
      </c>
    </row>
    <row r="328" spans="1:11" x14ac:dyDescent="0.3">
      <c r="A328" s="1">
        <v>41735</v>
      </c>
      <c r="B328" s="2">
        <f>YEAR(salesdata[[#This Row],[Order Date]])</f>
        <v>2014</v>
      </c>
      <c r="C328" s="2">
        <f>MONTH(salesdata[[#This Row],[Order Date]])</f>
        <v>4</v>
      </c>
      <c r="D328" t="s">
        <v>492</v>
      </c>
      <c r="E328" t="s">
        <v>27</v>
      </c>
      <c r="F328" t="s">
        <v>11</v>
      </c>
      <c r="G328" t="s">
        <v>24</v>
      </c>
      <c r="H328" t="s">
        <v>493</v>
      </c>
      <c r="I328" s="33" t="s">
        <v>3490</v>
      </c>
      <c r="J328" s="2">
        <v>3</v>
      </c>
      <c r="K328" s="33" t="s">
        <v>3491</v>
      </c>
    </row>
    <row r="329" spans="1:11" x14ac:dyDescent="0.3">
      <c r="A329" s="1">
        <v>41735</v>
      </c>
      <c r="B329" s="2">
        <f>YEAR(salesdata[[#This Row],[Order Date]])</f>
        <v>2014</v>
      </c>
      <c r="C329" s="2">
        <f>MONTH(salesdata[[#This Row],[Order Date]])</f>
        <v>4</v>
      </c>
      <c r="D329" t="s">
        <v>492</v>
      </c>
      <c r="E329" t="s">
        <v>27</v>
      </c>
      <c r="F329" t="s">
        <v>11</v>
      </c>
      <c r="G329" t="s">
        <v>20</v>
      </c>
      <c r="H329" t="s">
        <v>494</v>
      </c>
      <c r="I329" s="33" t="s">
        <v>3492</v>
      </c>
      <c r="J329" s="2">
        <v>2</v>
      </c>
      <c r="K329" s="33" t="s">
        <v>3493</v>
      </c>
    </row>
    <row r="330" spans="1:11" x14ac:dyDescent="0.3">
      <c r="A330" s="1">
        <v>41735</v>
      </c>
      <c r="B330" s="2">
        <f>YEAR(salesdata[[#This Row],[Order Date]])</f>
        <v>2014</v>
      </c>
      <c r="C330" s="2">
        <f>MONTH(salesdata[[#This Row],[Order Date]])</f>
        <v>4</v>
      </c>
      <c r="D330" t="s">
        <v>492</v>
      </c>
      <c r="E330" t="s">
        <v>27</v>
      </c>
      <c r="F330" t="s">
        <v>39</v>
      </c>
      <c r="G330" t="s">
        <v>52</v>
      </c>
      <c r="H330" t="s">
        <v>495</v>
      </c>
      <c r="I330" s="33" t="s">
        <v>3494</v>
      </c>
      <c r="J330" s="2">
        <v>3</v>
      </c>
      <c r="K330" s="33" t="s">
        <v>3495</v>
      </c>
    </row>
    <row r="331" spans="1:11" x14ac:dyDescent="0.3">
      <c r="A331" s="1">
        <v>41736</v>
      </c>
      <c r="B331" s="2">
        <f>YEAR(salesdata[[#This Row],[Order Date]])</f>
        <v>2014</v>
      </c>
      <c r="C331" s="2">
        <f>MONTH(salesdata[[#This Row],[Order Date]])</f>
        <v>4</v>
      </c>
      <c r="D331" t="s">
        <v>496</v>
      </c>
      <c r="E331" t="s">
        <v>497</v>
      </c>
      <c r="F331" t="s">
        <v>34</v>
      </c>
      <c r="G331" t="s">
        <v>47</v>
      </c>
      <c r="H331" t="s">
        <v>498</v>
      </c>
      <c r="I331" s="33" t="s">
        <v>3496</v>
      </c>
      <c r="J331" s="2">
        <v>2</v>
      </c>
      <c r="K331" s="33" t="s">
        <v>3497</v>
      </c>
    </row>
    <row r="332" spans="1:11" x14ac:dyDescent="0.3">
      <c r="A332" s="1">
        <v>41736</v>
      </c>
      <c r="B332" s="2">
        <f>YEAR(salesdata[[#This Row],[Order Date]])</f>
        <v>2014</v>
      </c>
      <c r="C332" s="2">
        <f>MONTH(salesdata[[#This Row],[Order Date]])</f>
        <v>4</v>
      </c>
      <c r="D332" t="s">
        <v>499</v>
      </c>
      <c r="E332" t="s">
        <v>70</v>
      </c>
      <c r="F332" t="s">
        <v>39</v>
      </c>
      <c r="G332" t="s">
        <v>40</v>
      </c>
      <c r="H332" t="s">
        <v>408</v>
      </c>
      <c r="I332" s="33" t="s">
        <v>3498</v>
      </c>
      <c r="J332" s="2">
        <v>5</v>
      </c>
      <c r="K332" s="33" t="s">
        <v>3499</v>
      </c>
    </row>
    <row r="333" spans="1:11" x14ac:dyDescent="0.3">
      <c r="A333" s="1">
        <v>41736</v>
      </c>
      <c r="B333" s="2">
        <f>YEAR(salesdata[[#This Row],[Order Date]])</f>
        <v>2014</v>
      </c>
      <c r="C333" s="2">
        <f>MONTH(salesdata[[#This Row],[Order Date]])</f>
        <v>4</v>
      </c>
      <c r="D333" t="s">
        <v>499</v>
      </c>
      <c r="E333" t="s">
        <v>70</v>
      </c>
      <c r="F333" t="s">
        <v>11</v>
      </c>
      <c r="G333" t="s">
        <v>12</v>
      </c>
      <c r="H333" t="s">
        <v>500</v>
      </c>
      <c r="I333" s="33" t="s">
        <v>3330</v>
      </c>
      <c r="J333" s="2">
        <v>3</v>
      </c>
      <c r="K333" s="33" t="s">
        <v>3331</v>
      </c>
    </row>
    <row r="334" spans="1:11" x14ac:dyDescent="0.3">
      <c r="A334" s="1">
        <v>41736</v>
      </c>
      <c r="B334" s="2">
        <f>YEAR(salesdata[[#This Row],[Order Date]])</f>
        <v>2014</v>
      </c>
      <c r="C334" s="2">
        <f>MONTH(salesdata[[#This Row],[Order Date]])</f>
        <v>4</v>
      </c>
      <c r="D334" t="s">
        <v>501</v>
      </c>
      <c r="E334" t="s">
        <v>30</v>
      </c>
      <c r="F334" t="s">
        <v>11</v>
      </c>
      <c r="G334" t="s">
        <v>12</v>
      </c>
      <c r="H334" t="s">
        <v>502</v>
      </c>
      <c r="I334" s="33" t="s">
        <v>3500</v>
      </c>
      <c r="J334" s="2">
        <v>9</v>
      </c>
      <c r="K334" s="33" t="s">
        <v>3501</v>
      </c>
    </row>
    <row r="335" spans="1:11" x14ac:dyDescent="0.3">
      <c r="A335" s="1">
        <v>41736</v>
      </c>
      <c r="B335" s="2">
        <f>YEAR(salesdata[[#This Row],[Order Date]])</f>
        <v>2014</v>
      </c>
      <c r="C335" s="2">
        <f>MONTH(salesdata[[#This Row],[Order Date]])</f>
        <v>4</v>
      </c>
      <c r="D335" t="s">
        <v>501</v>
      </c>
      <c r="E335" t="s">
        <v>30</v>
      </c>
      <c r="F335" t="s">
        <v>39</v>
      </c>
      <c r="G335" t="s">
        <v>40</v>
      </c>
      <c r="H335" t="s">
        <v>503</v>
      </c>
      <c r="I335" s="33" t="s">
        <v>3502</v>
      </c>
      <c r="J335" s="2">
        <v>3</v>
      </c>
      <c r="K335" s="33" t="s">
        <v>3503</v>
      </c>
    </row>
    <row r="336" spans="1:11" x14ac:dyDescent="0.3">
      <c r="A336" s="1">
        <v>41737</v>
      </c>
      <c r="B336" s="2">
        <f>YEAR(salesdata[[#This Row],[Order Date]])</f>
        <v>2014</v>
      </c>
      <c r="C336" s="2">
        <f>MONTH(salesdata[[#This Row],[Order Date]])</f>
        <v>4</v>
      </c>
      <c r="D336" t="s">
        <v>504</v>
      </c>
      <c r="E336" t="s">
        <v>96</v>
      </c>
      <c r="F336" t="s">
        <v>11</v>
      </c>
      <c r="G336" t="s">
        <v>43</v>
      </c>
      <c r="H336" t="s">
        <v>505</v>
      </c>
      <c r="I336" s="33" t="s">
        <v>3504</v>
      </c>
      <c r="J336" s="2">
        <v>2</v>
      </c>
      <c r="K336" s="33" t="s">
        <v>3505</v>
      </c>
    </row>
    <row r="337" spans="1:11" x14ac:dyDescent="0.3">
      <c r="A337" s="1">
        <v>41737</v>
      </c>
      <c r="B337" s="2">
        <f>YEAR(salesdata[[#This Row],[Order Date]])</f>
        <v>2014</v>
      </c>
      <c r="C337" s="2">
        <f>MONTH(salesdata[[#This Row],[Order Date]])</f>
        <v>4</v>
      </c>
      <c r="D337" t="s">
        <v>504</v>
      </c>
      <c r="E337" t="s">
        <v>96</v>
      </c>
      <c r="F337" t="s">
        <v>11</v>
      </c>
      <c r="G337" t="s">
        <v>12</v>
      </c>
      <c r="H337" t="s">
        <v>506</v>
      </c>
      <c r="I337" s="33" t="s">
        <v>3506</v>
      </c>
      <c r="J337" s="2">
        <v>3</v>
      </c>
      <c r="K337" s="33" t="s">
        <v>3507</v>
      </c>
    </row>
    <row r="338" spans="1:11" x14ac:dyDescent="0.3">
      <c r="A338" s="1">
        <v>41737</v>
      </c>
      <c r="B338" s="2">
        <f>YEAR(salesdata[[#This Row],[Order Date]])</f>
        <v>2014</v>
      </c>
      <c r="C338" s="2">
        <f>MONTH(salesdata[[#This Row],[Order Date]])</f>
        <v>4</v>
      </c>
      <c r="D338" t="s">
        <v>507</v>
      </c>
      <c r="E338" t="s">
        <v>497</v>
      </c>
      <c r="F338" t="s">
        <v>34</v>
      </c>
      <c r="G338" t="s">
        <v>147</v>
      </c>
      <c r="H338" t="s">
        <v>508</v>
      </c>
      <c r="I338" s="33" t="s">
        <v>3508</v>
      </c>
      <c r="J338" s="2">
        <v>8</v>
      </c>
      <c r="K338" s="33" t="s">
        <v>3509</v>
      </c>
    </row>
    <row r="339" spans="1:11" x14ac:dyDescent="0.3">
      <c r="A339" s="1">
        <v>41737</v>
      </c>
      <c r="B339" s="2">
        <f>YEAR(salesdata[[#This Row],[Order Date]])</f>
        <v>2014</v>
      </c>
      <c r="C339" s="2">
        <f>MONTH(salesdata[[#This Row],[Order Date]])</f>
        <v>4</v>
      </c>
      <c r="D339" t="s">
        <v>509</v>
      </c>
      <c r="E339" t="s">
        <v>96</v>
      </c>
      <c r="F339" t="s">
        <v>11</v>
      </c>
      <c r="G339" t="s">
        <v>43</v>
      </c>
      <c r="H339" t="s">
        <v>44</v>
      </c>
      <c r="I339" s="33" t="s">
        <v>3510</v>
      </c>
      <c r="J339" s="2">
        <v>8</v>
      </c>
      <c r="K339" s="33" t="s">
        <v>3511</v>
      </c>
    </row>
    <row r="340" spans="1:11" x14ac:dyDescent="0.3">
      <c r="A340" s="1">
        <v>41737</v>
      </c>
      <c r="B340" s="2">
        <f>YEAR(salesdata[[#This Row],[Order Date]])</f>
        <v>2014</v>
      </c>
      <c r="C340" s="2">
        <f>MONTH(salesdata[[#This Row],[Order Date]])</f>
        <v>4</v>
      </c>
      <c r="D340" t="s">
        <v>184</v>
      </c>
      <c r="E340" t="s">
        <v>27</v>
      </c>
      <c r="F340" t="s">
        <v>34</v>
      </c>
      <c r="G340" t="s">
        <v>147</v>
      </c>
      <c r="H340" t="s">
        <v>510</v>
      </c>
      <c r="I340" s="33" t="s">
        <v>3512</v>
      </c>
      <c r="J340" s="2">
        <v>1</v>
      </c>
      <c r="K340" s="33" t="s">
        <v>3513</v>
      </c>
    </row>
    <row r="341" spans="1:11" x14ac:dyDescent="0.3">
      <c r="A341" s="1">
        <v>41737</v>
      </c>
      <c r="B341" s="2">
        <f>YEAR(salesdata[[#This Row],[Order Date]])</f>
        <v>2014</v>
      </c>
      <c r="C341" s="2">
        <f>MONTH(salesdata[[#This Row],[Order Date]])</f>
        <v>4</v>
      </c>
      <c r="D341" t="s">
        <v>184</v>
      </c>
      <c r="E341" t="s">
        <v>27</v>
      </c>
      <c r="F341" t="s">
        <v>39</v>
      </c>
      <c r="G341" t="s">
        <v>52</v>
      </c>
      <c r="H341" t="s">
        <v>511</v>
      </c>
      <c r="I341" s="33" t="s">
        <v>3514</v>
      </c>
      <c r="J341" s="2">
        <v>4</v>
      </c>
      <c r="K341" s="33" t="s">
        <v>3515</v>
      </c>
    </row>
    <row r="342" spans="1:11" x14ac:dyDescent="0.3">
      <c r="A342" s="1">
        <v>41737</v>
      </c>
      <c r="B342" s="2">
        <f>YEAR(salesdata[[#This Row],[Order Date]])</f>
        <v>2014</v>
      </c>
      <c r="C342" s="2">
        <f>MONTH(salesdata[[#This Row],[Order Date]])</f>
        <v>4</v>
      </c>
      <c r="D342" t="s">
        <v>512</v>
      </c>
      <c r="E342" t="s">
        <v>79</v>
      </c>
      <c r="F342" t="s">
        <v>34</v>
      </c>
      <c r="G342" t="s">
        <v>147</v>
      </c>
      <c r="H342" t="s">
        <v>513</v>
      </c>
      <c r="I342" s="33" t="s">
        <v>3516</v>
      </c>
      <c r="J342" s="2">
        <v>1</v>
      </c>
      <c r="K342" s="33" t="s">
        <v>3517</v>
      </c>
    </row>
    <row r="343" spans="1:11" x14ac:dyDescent="0.3">
      <c r="A343" s="1">
        <v>41740</v>
      </c>
      <c r="B343" s="2">
        <f>YEAR(salesdata[[#This Row],[Order Date]])</f>
        <v>2014</v>
      </c>
      <c r="C343" s="2">
        <f>MONTH(salesdata[[#This Row],[Order Date]])</f>
        <v>4</v>
      </c>
      <c r="D343" t="s">
        <v>514</v>
      </c>
      <c r="E343" t="s">
        <v>124</v>
      </c>
      <c r="F343" t="s">
        <v>11</v>
      </c>
      <c r="G343" t="s">
        <v>43</v>
      </c>
      <c r="H343" t="s">
        <v>515</v>
      </c>
      <c r="I343" s="33" t="s">
        <v>3121</v>
      </c>
      <c r="J343" s="2">
        <v>3</v>
      </c>
      <c r="K343" s="33" t="s">
        <v>3176</v>
      </c>
    </row>
    <row r="344" spans="1:11" x14ac:dyDescent="0.3">
      <c r="A344" s="1">
        <v>41740</v>
      </c>
      <c r="B344" s="2">
        <f>YEAR(salesdata[[#This Row],[Order Date]])</f>
        <v>2014</v>
      </c>
      <c r="C344" s="2">
        <f>MONTH(salesdata[[#This Row],[Order Date]])</f>
        <v>4</v>
      </c>
      <c r="D344" t="s">
        <v>514</v>
      </c>
      <c r="E344" t="s">
        <v>124</v>
      </c>
      <c r="F344" t="s">
        <v>39</v>
      </c>
      <c r="G344" t="s">
        <v>52</v>
      </c>
      <c r="H344" t="s">
        <v>265</v>
      </c>
      <c r="I344" s="33" t="s">
        <v>3518</v>
      </c>
      <c r="J344" s="2">
        <v>3</v>
      </c>
      <c r="K344" s="33" t="s">
        <v>3519</v>
      </c>
    </row>
    <row r="345" spans="1:11" x14ac:dyDescent="0.3">
      <c r="A345" s="1">
        <v>41740</v>
      </c>
      <c r="B345" s="2">
        <f>YEAR(salesdata[[#This Row],[Order Date]])</f>
        <v>2014</v>
      </c>
      <c r="C345" s="2">
        <f>MONTH(salesdata[[#This Row],[Order Date]])</f>
        <v>4</v>
      </c>
      <c r="D345" t="s">
        <v>514</v>
      </c>
      <c r="E345" t="s">
        <v>124</v>
      </c>
      <c r="F345" t="s">
        <v>11</v>
      </c>
      <c r="G345" t="s">
        <v>12</v>
      </c>
      <c r="H345" t="s">
        <v>516</v>
      </c>
      <c r="I345" s="33" t="s">
        <v>3520</v>
      </c>
      <c r="J345" s="2">
        <v>2</v>
      </c>
      <c r="K345" s="33" t="s">
        <v>3521</v>
      </c>
    </row>
    <row r="346" spans="1:11" x14ac:dyDescent="0.3">
      <c r="A346" s="1">
        <v>41740</v>
      </c>
      <c r="B346" s="2">
        <f>YEAR(salesdata[[#This Row],[Order Date]])</f>
        <v>2014</v>
      </c>
      <c r="C346" s="2">
        <f>MONTH(salesdata[[#This Row],[Order Date]])</f>
        <v>4</v>
      </c>
      <c r="D346" t="s">
        <v>514</v>
      </c>
      <c r="E346" t="s">
        <v>124</v>
      </c>
      <c r="F346" t="s">
        <v>39</v>
      </c>
      <c r="G346" t="s">
        <v>52</v>
      </c>
      <c r="H346" t="s">
        <v>517</v>
      </c>
      <c r="I346" s="33" t="s">
        <v>3522</v>
      </c>
      <c r="J346" s="2">
        <v>7</v>
      </c>
      <c r="K346" s="33" t="s">
        <v>3523</v>
      </c>
    </row>
    <row r="347" spans="1:11" x14ac:dyDescent="0.3">
      <c r="A347" s="1">
        <v>41740</v>
      </c>
      <c r="B347" s="2">
        <f>YEAR(salesdata[[#This Row],[Order Date]])</f>
        <v>2014</v>
      </c>
      <c r="C347" s="2">
        <f>MONTH(salesdata[[#This Row],[Order Date]])</f>
        <v>4</v>
      </c>
      <c r="D347" t="s">
        <v>518</v>
      </c>
      <c r="E347" t="s">
        <v>519</v>
      </c>
      <c r="F347" t="s">
        <v>11</v>
      </c>
      <c r="G347" t="s">
        <v>20</v>
      </c>
      <c r="H347" t="s">
        <v>520</v>
      </c>
      <c r="I347" s="33" t="s">
        <v>3524</v>
      </c>
      <c r="J347" s="2">
        <v>1</v>
      </c>
      <c r="K347" s="33" t="s">
        <v>3525</v>
      </c>
    </row>
    <row r="348" spans="1:11" x14ac:dyDescent="0.3">
      <c r="A348" s="1">
        <v>41740</v>
      </c>
      <c r="B348" s="2">
        <f>YEAR(salesdata[[#This Row],[Order Date]])</f>
        <v>2014</v>
      </c>
      <c r="C348" s="2">
        <f>MONTH(salesdata[[#This Row],[Order Date]])</f>
        <v>4</v>
      </c>
      <c r="D348" t="s">
        <v>521</v>
      </c>
      <c r="E348" t="s">
        <v>10</v>
      </c>
      <c r="F348" t="s">
        <v>39</v>
      </c>
      <c r="G348" t="s">
        <v>40</v>
      </c>
      <c r="H348" t="s">
        <v>522</v>
      </c>
      <c r="I348" s="33" t="s">
        <v>3526</v>
      </c>
      <c r="J348" s="2">
        <v>6</v>
      </c>
      <c r="K348" s="33" t="s">
        <v>3527</v>
      </c>
    </row>
    <row r="349" spans="1:11" x14ac:dyDescent="0.3">
      <c r="A349" s="1">
        <v>41740</v>
      </c>
      <c r="B349" s="2">
        <f>YEAR(salesdata[[#This Row],[Order Date]])</f>
        <v>2014</v>
      </c>
      <c r="C349" s="2">
        <f>MONTH(salesdata[[#This Row],[Order Date]])</f>
        <v>4</v>
      </c>
      <c r="D349" t="s">
        <v>523</v>
      </c>
      <c r="E349" t="s">
        <v>524</v>
      </c>
      <c r="F349" t="s">
        <v>11</v>
      </c>
      <c r="G349" t="s">
        <v>18</v>
      </c>
      <c r="H349" t="s">
        <v>525</v>
      </c>
      <c r="I349" s="33" t="s">
        <v>3528</v>
      </c>
      <c r="J349" s="2">
        <v>7</v>
      </c>
      <c r="K349" s="33" t="s">
        <v>3529</v>
      </c>
    </row>
    <row r="350" spans="1:11" x14ac:dyDescent="0.3">
      <c r="A350" s="1">
        <v>41740</v>
      </c>
      <c r="B350" s="2">
        <f>YEAR(salesdata[[#This Row],[Order Date]])</f>
        <v>2014</v>
      </c>
      <c r="C350" s="2">
        <f>MONTH(salesdata[[#This Row],[Order Date]])</f>
        <v>4</v>
      </c>
      <c r="D350" t="s">
        <v>523</v>
      </c>
      <c r="E350" t="s">
        <v>524</v>
      </c>
      <c r="F350" t="s">
        <v>39</v>
      </c>
      <c r="G350" t="s">
        <v>40</v>
      </c>
      <c r="H350" t="s">
        <v>526</v>
      </c>
      <c r="I350" s="33" t="s">
        <v>3530</v>
      </c>
      <c r="J350" s="2">
        <v>2</v>
      </c>
      <c r="K350" s="33" t="s">
        <v>3531</v>
      </c>
    </row>
    <row r="351" spans="1:11" x14ac:dyDescent="0.3">
      <c r="A351" s="1">
        <v>41740</v>
      </c>
      <c r="B351" s="2">
        <f>YEAR(salesdata[[#This Row],[Order Date]])</f>
        <v>2014</v>
      </c>
      <c r="C351" s="2">
        <f>MONTH(salesdata[[#This Row],[Order Date]])</f>
        <v>4</v>
      </c>
      <c r="D351" t="s">
        <v>523</v>
      </c>
      <c r="E351" t="s">
        <v>524</v>
      </c>
      <c r="F351" t="s">
        <v>39</v>
      </c>
      <c r="G351" t="s">
        <v>52</v>
      </c>
      <c r="H351" t="s">
        <v>527</v>
      </c>
      <c r="I351" s="33" t="s">
        <v>3532</v>
      </c>
      <c r="J351" s="2">
        <v>6</v>
      </c>
      <c r="K351" s="33" t="s">
        <v>3533</v>
      </c>
    </row>
    <row r="352" spans="1:11" x14ac:dyDescent="0.3">
      <c r="A352" s="1">
        <v>41741</v>
      </c>
      <c r="B352" s="2">
        <f>YEAR(salesdata[[#This Row],[Order Date]])</f>
        <v>2014</v>
      </c>
      <c r="C352" s="2">
        <f>MONTH(salesdata[[#This Row],[Order Date]])</f>
        <v>4</v>
      </c>
      <c r="D352" t="s">
        <v>528</v>
      </c>
      <c r="E352" t="s">
        <v>27</v>
      </c>
      <c r="F352" t="s">
        <v>39</v>
      </c>
      <c r="G352" t="s">
        <v>40</v>
      </c>
      <c r="H352" t="s">
        <v>529</v>
      </c>
      <c r="I352" s="33" t="s">
        <v>3534</v>
      </c>
      <c r="J352" s="2">
        <v>14</v>
      </c>
      <c r="K352" s="33" t="s">
        <v>3535</v>
      </c>
    </row>
    <row r="353" spans="1:11" x14ac:dyDescent="0.3">
      <c r="A353" s="1">
        <v>41741</v>
      </c>
      <c r="B353" s="2">
        <f>YEAR(salesdata[[#This Row],[Order Date]])</f>
        <v>2014</v>
      </c>
      <c r="C353" s="2">
        <f>MONTH(salesdata[[#This Row],[Order Date]])</f>
        <v>4</v>
      </c>
      <c r="D353" t="s">
        <v>528</v>
      </c>
      <c r="E353" t="s">
        <v>27</v>
      </c>
      <c r="F353" t="s">
        <v>39</v>
      </c>
      <c r="G353" t="s">
        <v>40</v>
      </c>
      <c r="H353" t="s">
        <v>530</v>
      </c>
      <c r="I353" s="33" t="s">
        <v>3536</v>
      </c>
      <c r="J353" s="2">
        <v>4</v>
      </c>
      <c r="K353" s="33" t="s">
        <v>3537</v>
      </c>
    </row>
    <row r="354" spans="1:11" x14ac:dyDescent="0.3">
      <c r="A354" s="1">
        <v>41741</v>
      </c>
      <c r="B354" s="2">
        <f>YEAR(salesdata[[#This Row],[Order Date]])</f>
        <v>2014</v>
      </c>
      <c r="C354" s="2">
        <f>MONTH(salesdata[[#This Row],[Order Date]])</f>
        <v>4</v>
      </c>
      <c r="D354" t="s">
        <v>528</v>
      </c>
      <c r="E354" t="s">
        <v>27</v>
      </c>
      <c r="F354" t="s">
        <v>11</v>
      </c>
      <c r="G354" t="s">
        <v>20</v>
      </c>
      <c r="H354" t="s">
        <v>531</v>
      </c>
      <c r="I354" s="33" t="s">
        <v>3468</v>
      </c>
      <c r="J354" s="2">
        <v>7</v>
      </c>
      <c r="K354" s="33" t="s">
        <v>3364</v>
      </c>
    </row>
    <row r="355" spans="1:11" x14ac:dyDescent="0.3">
      <c r="A355" s="1">
        <v>41741</v>
      </c>
      <c r="B355" s="2">
        <f>YEAR(salesdata[[#This Row],[Order Date]])</f>
        <v>2014</v>
      </c>
      <c r="C355" s="2">
        <f>MONTH(salesdata[[#This Row],[Order Date]])</f>
        <v>4</v>
      </c>
      <c r="D355" t="s">
        <v>528</v>
      </c>
      <c r="E355" t="s">
        <v>27</v>
      </c>
      <c r="F355" t="s">
        <v>34</v>
      </c>
      <c r="G355" t="s">
        <v>74</v>
      </c>
      <c r="H355" t="s">
        <v>420</v>
      </c>
      <c r="I355" s="33" t="s">
        <v>3538</v>
      </c>
      <c r="J355" s="2">
        <v>3</v>
      </c>
      <c r="K355" s="33" t="s">
        <v>3539</v>
      </c>
    </row>
    <row r="356" spans="1:11" x14ac:dyDescent="0.3">
      <c r="A356" s="1">
        <v>41741</v>
      </c>
      <c r="B356" s="2">
        <f>YEAR(salesdata[[#This Row],[Order Date]])</f>
        <v>2014</v>
      </c>
      <c r="C356" s="2">
        <f>MONTH(salesdata[[#This Row],[Order Date]])</f>
        <v>4</v>
      </c>
      <c r="D356" t="s">
        <v>532</v>
      </c>
      <c r="E356" t="s">
        <v>130</v>
      </c>
      <c r="F356" t="s">
        <v>11</v>
      </c>
      <c r="G356" t="s">
        <v>12</v>
      </c>
      <c r="H356" t="s">
        <v>533</v>
      </c>
      <c r="I356" s="33" t="s">
        <v>3540</v>
      </c>
      <c r="J356" s="2">
        <v>5</v>
      </c>
      <c r="K356" s="33" t="s">
        <v>3175</v>
      </c>
    </row>
    <row r="357" spans="1:11" x14ac:dyDescent="0.3">
      <c r="A357" s="1">
        <v>41741</v>
      </c>
      <c r="B357" s="2">
        <f>YEAR(salesdata[[#This Row],[Order Date]])</f>
        <v>2014</v>
      </c>
      <c r="C357" s="2">
        <f>MONTH(salesdata[[#This Row],[Order Date]])</f>
        <v>4</v>
      </c>
      <c r="D357" t="s">
        <v>534</v>
      </c>
      <c r="E357" t="s">
        <v>27</v>
      </c>
      <c r="F357" t="s">
        <v>11</v>
      </c>
      <c r="G357" t="s">
        <v>24</v>
      </c>
      <c r="H357" t="s">
        <v>535</v>
      </c>
      <c r="I357" s="33" t="s">
        <v>3541</v>
      </c>
      <c r="J357" s="2">
        <v>2</v>
      </c>
      <c r="K357" s="33" t="s">
        <v>3325</v>
      </c>
    </row>
    <row r="358" spans="1:11" x14ac:dyDescent="0.3">
      <c r="A358" s="1">
        <v>41742</v>
      </c>
      <c r="B358" s="2">
        <f>YEAR(salesdata[[#This Row],[Order Date]])</f>
        <v>2014</v>
      </c>
      <c r="C358" s="2">
        <f>MONTH(salesdata[[#This Row],[Order Date]])</f>
        <v>4</v>
      </c>
      <c r="D358" t="s">
        <v>394</v>
      </c>
      <c r="E358" t="s">
        <v>23</v>
      </c>
      <c r="F358" t="s">
        <v>11</v>
      </c>
      <c r="G358" t="s">
        <v>24</v>
      </c>
      <c r="H358" t="s">
        <v>536</v>
      </c>
      <c r="I358" s="33" t="s">
        <v>3542</v>
      </c>
      <c r="J358" s="2">
        <v>4</v>
      </c>
      <c r="K358" s="33" t="s">
        <v>3543</v>
      </c>
    </row>
    <row r="359" spans="1:11" x14ac:dyDescent="0.3">
      <c r="A359" s="1">
        <v>41742</v>
      </c>
      <c r="B359" s="2">
        <f>YEAR(salesdata[[#This Row],[Order Date]])</f>
        <v>2014</v>
      </c>
      <c r="C359" s="2">
        <f>MONTH(salesdata[[#This Row],[Order Date]])</f>
        <v>4</v>
      </c>
      <c r="D359" t="s">
        <v>394</v>
      </c>
      <c r="E359" t="s">
        <v>23</v>
      </c>
      <c r="F359" t="s">
        <v>11</v>
      </c>
      <c r="G359" t="s">
        <v>20</v>
      </c>
      <c r="H359" t="s">
        <v>537</v>
      </c>
      <c r="I359" s="33" t="s">
        <v>3544</v>
      </c>
      <c r="J359" s="2">
        <v>10</v>
      </c>
      <c r="K359" s="33" t="s">
        <v>3545</v>
      </c>
    </row>
    <row r="360" spans="1:11" x14ac:dyDescent="0.3">
      <c r="A360" s="1">
        <v>41742</v>
      </c>
      <c r="B360" s="2">
        <f>YEAR(salesdata[[#This Row],[Order Date]])</f>
        <v>2014</v>
      </c>
      <c r="C360" s="2">
        <f>MONTH(salesdata[[#This Row],[Order Date]])</f>
        <v>4</v>
      </c>
      <c r="D360" t="s">
        <v>394</v>
      </c>
      <c r="E360" t="s">
        <v>23</v>
      </c>
      <c r="F360" t="s">
        <v>11</v>
      </c>
      <c r="G360" t="s">
        <v>43</v>
      </c>
      <c r="H360" t="s">
        <v>163</v>
      </c>
      <c r="I360" s="33" t="s">
        <v>3546</v>
      </c>
      <c r="J360" s="2">
        <v>13</v>
      </c>
      <c r="K360" s="33" t="s">
        <v>3547</v>
      </c>
    </row>
    <row r="361" spans="1:11" x14ac:dyDescent="0.3">
      <c r="A361" s="1">
        <v>41742</v>
      </c>
      <c r="B361" s="2">
        <f>YEAR(salesdata[[#This Row],[Order Date]])</f>
        <v>2014</v>
      </c>
      <c r="C361" s="2">
        <f>MONTH(salesdata[[#This Row],[Order Date]])</f>
        <v>4</v>
      </c>
      <c r="D361" t="s">
        <v>394</v>
      </c>
      <c r="E361" t="s">
        <v>23</v>
      </c>
      <c r="F361" t="s">
        <v>39</v>
      </c>
      <c r="G361" t="s">
        <v>40</v>
      </c>
      <c r="H361" t="s">
        <v>538</v>
      </c>
      <c r="I361" s="33" t="s">
        <v>3548</v>
      </c>
      <c r="J361" s="2">
        <v>12</v>
      </c>
      <c r="K361" s="33" t="s">
        <v>3549</v>
      </c>
    </row>
    <row r="362" spans="1:11" x14ac:dyDescent="0.3">
      <c r="A362" s="1">
        <v>41742</v>
      </c>
      <c r="B362" s="2">
        <f>YEAR(salesdata[[#This Row],[Order Date]])</f>
        <v>2014</v>
      </c>
      <c r="C362" s="2">
        <f>MONTH(salesdata[[#This Row],[Order Date]])</f>
        <v>4</v>
      </c>
      <c r="D362" t="s">
        <v>539</v>
      </c>
      <c r="E362" t="s">
        <v>540</v>
      </c>
      <c r="F362" t="s">
        <v>11</v>
      </c>
      <c r="G362" t="s">
        <v>16</v>
      </c>
      <c r="H362" t="s">
        <v>541</v>
      </c>
      <c r="I362" s="33" t="s">
        <v>3550</v>
      </c>
      <c r="J362" s="2">
        <v>3</v>
      </c>
      <c r="K362" s="33" t="s">
        <v>3551</v>
      </c>
    </row>
    <row r="363" spans="1:11" x14ac:dyDescent="0.3">
      <c r="A363" s="1">
        <v>41744</v>
      </c>
      <c r="B363" s="2">
        <f>YEAR(salesdata[[#This Row],[Order Date]])</f>
        <v>2014</v>
      </c>
      <c r="C363" s="2">
        <f>MONTH(salesdata[[#This Row],[Order Date]])</f>
        <v>4</v>
      </c>
      <c r="D363" t="s">
        <v>542</v>
      </c>
      <c r="E363" t="s">
        <v>27</v>
      </c>
      <c r="F363" t="s">
        <v>11</v>
      </c>
      <c r="G363" t="s">
        <v>93</v>
      </c>
      <c r="H363" t="s">
        <v>543</v>
      </c>
      <c r="I363" s="33" t="s">
        <v>3552</v>
      </c>
      <c r="J363" s="2">
        <v>2</v>
      </c>
      <c r="K363" s="33" t="s">
        <v>3553</v>
      </c>
    </row>
    <row r="364" spans="1:11" x14ac:dyDescent="0.3">
      <c r="A364" s="1">
        <v>41744</v>
      </c>
      <c r="B364" s="2">
        <f>YEAR(salesdata[[#This Row],[Order Date]])</f>
        <v>2014</v>
      </c>
      <c r="C364" s="2">
        <f>MONTH(salesdata[[#This Row],[Order Date]])</f>
        <v>4</v>
      </c>
      <c r="D364" t="s">
        <v>542</v>
      </c>
      <c r="E364" t="s">
        <v>27</v>
      </c>
      <c r="F364" t="s">
        <v>34</v>
      </c>
      <c r="G364" t="s">
        <v>47</v>
      </c>
      <c r="H364" t="s">
        <v>544</v>
      </c>
      <c r="I364" s="33" t="s">
        <v>3554</v>
      </c>
      <c r="J364" s="2">
        <v>4</v>
      </c>
      <c r="K364" s="33" t="s">
        <v>3555</v>
      </c>
    </row>
    <row r="365" spans="1:11" x14ac:dyDescent="0.3">
      <c r="A365" s="1">
        <v>41745</v>
      </c>
      <c r="B365" s="2">
        <f>YEAR(salesdata[[#This Row],[Order Date]])</f>
        <v>2014</v>
      </c>
      <c r="C365" s="2">
        <f>MONTH(salesdata[[#This Row],[Order Date]])</f>
        <v>4</v>
      </c>
      <c r="D365" t="s">
        <v>545</v>
      </c>
      <c r="E365" t="s">
        <v>249</v>
      </c>
      <c r="F365" t="s">
        <v>11</v>
      </c>
      <c r="G365" t="s">
        <v>24</v>
      </c>
      <c r="H365" t="s">
        <v>25</v>
      </c>
      <c r="I365" s="33" t="s">
        <v>3556</v>
      </c>
      <c r="J365" s="2">
        <v>6</v>
      </c>
      <c r="K365" s="33" t="s">
        <v>3557</v>
      </c>
    </row>
    <row r="366" spans="1:11" x14ac:dyDescent="0.3">
      <c r="A366" s="1">
        <v>41747</v>
      </c>
      <c r="B366" s="2">
        <f>YEAR(salesdata[[#This Row],[Order Date]])</f>
        <v>2014</v>
      </c>
      <c r="C366" s="2">
        <f>MONTH(salesdata[[#This Row],[Order Date]])</f>
        <v>4</v>
      </c>
      <c r="D366" t="s">
        <v>546</v>
      </c>
      <c r="E366" t="s">
        <v>27</v>
      </c>
      <c r="F366" t="s">
        <v>39</v>
      </c>
      <c r="G366" t="s">
        <v>306</v>
      </c>
      <c r="H366" t="s">
        <v>547</v>
      </c>
      <c r="I366" s="33" t="s">
        <v>3558</v>
      </c>
      <c r="J366" s="2">
        <v>4</v>
      </c>
      <c r="K366" s="33" t="s">
        <v>3559</v>
      </c>
    </row>
    <row r="367" spans="1:11" x14ac:dyDescent="0.3">
      <c r="A367" s="1">
        <v>41747</v>
      </c>
      <c r="B367" s="2">
        <f>YEAR(salesdata[[#This Row],[Order Date]])</f>
        <v>2014</v>
      </c>
      <c r="C367" s="2">
        <f>MONTH(salesdata[[#This Row],[Order Date]])</f>
        <v>4</v>
      </c>
      <c r="D367" t="s">
        <v>546</v>
      </c>
      <c r="E367" t="s">
        <v>27</v>
      </c>
      <c r="F367" t="s">
        <v>11</v>
      </c>
      <c r="G367" t="s">
        <v>24</v>
      </c>
      <c r="H367" t="s">
        <v>104</v>
      </c>
      <c r="I367" s="33" t="s">
        <v>3560</v>
      </c>
      <c r="J367" s="2">
        <v>4</v>
      </c>
      <c r="K367" s="33" t="s">
        <v>3561</v>
      </c>
    </row>
    <row r="368" spans="1:11" x14ac:dyDescent="0.3">
      <c r="A368" s="1">
        <v>41747</v>
      </c>
      <c r="B368" s="2">
        <f>YEAR(salesdata[[#This Row],[Order Date]])</f>
        <v>2014</v>
      </c>
      <c r="C368" s="2">
        <f>MONTH(salesdata[[#This Row],[Order Date]])</f>
        <v>4</v>
      </c>
      <c r="D368" t="s">
        <v>546</v>
      </c>
      <c r="E368" t="s">
        <v>27</v>
      </c>
      <c r="F368" t="s">
        <v>11</v>
      </c>
      <c r="G368" t="s">
        <v>24</v>
      </c>
      <c r="H368" t="s">
        <v>548</v>
      </c>
      <c r="I368" s="33" t="s">
        <v>3562</v>
      </c>
      <c r="J368" s="2">
        <v>5</v>
      </c>
      <c r="K368" s="33" t="s">
        <v>3563</v>
      </c>
    </row>
    <row r="369" spans="1:11" x14ac:dyDescent="0.3">
      <c r="A369" s="1">
        <v>41747</v>
      </c>
      <c r="B369" s="2">
        <f>YEAR(salesdata[[#This Row],[Order Date]])</f>
        <v>2014</v>
      </c>
      <c r="C369" s="2">
        <f>MONTH(salesdata[[#This Row],[Order Date]])</f>
        <v>4</v>
      </c>
      <c r="D369" t="s">
        <v>546</v>
      </c>
      <c r="E369" t="s">
        <v>27</v>
      </c>
      <c r="F369" t="s">
        <v>11</v>
      </c>
      <c r="G369" t="s">
        <v>43</v>
      </c>
      <c r="H369" t="s">
        <v>549</v>
      </c>
      <c r="I369" s="33" t="s">
        <v>3564</v>
      </c>
      <c r="J369" s="2">
        <v>2</v>
      </c>
      <c r="K369" s="33" t="s">
        <v>3551</v>
      </c>
    </row>
    <row r="370" spans="1:11" x14ac:dyDescent="0.3">
      <c r="A370" s="1">
        <v>41747</v>
      </c>
      <c r="B370" s="2">
        <f>YEAR(salesdata[[#This Row],[Order Date]])</f>
        <v>2014</v>
      </c>
      <c r="C370" s="2">
        <f>MONTH(salesdata[[#This Row],[Order Date]])</f>
        <v>4</v>
      </c>
      <c r="D370" t="s">
        <v>413</v>
      </c>
      <c r="E370" t="s">
        <v>10</v>
      </c>
      <c r="F370" t="s">
        <v>11</v>
      </c>
      <c r="G370" t="s">
        <v>24</v>
      </c>
      <c r="H370" t="s">
        <v>550</v>
      </c>
      <c r="I370" s="33" t="s">
        <v>3565</v>
      </c>
      <c r="J370" s="2">
        <v>2</v>
      </c>
      <c r="K370" s="33" t="s">
        <v>3566</v>
      </c>
    </row>
    <row r="371" spans="1:11" x14ac:dyDescent="0.3">
      <c r="A371" s="1">
        <v>41747</v>
      </c>
      <c r="B371" s="2">
        <f>YEAR(salesdata[[#This Row],[Order Date]])</f>
        <v>2014</v>
      </c>
      <c r="C371" s="2">
        <f>MONTH(salesdata[[#This Row],[Order Date]])</f>
        <v>4</v>
      </c>
      <c r="D371" t="s">
        <v>413</v>
      </c>
      <c r="E371" t="s">
        <v>10</v>
      </c>
      <c r="F371" t="s">
        <v>34</v>
      </c>
      <c r="G371" t="s">
        <v>35</v>
      </c>
      <c r="H371" t="s">
        <v>551</v>
      </c>
      <c r="I371" s="33" t="s">
        <v>3567</v>
      </c>
      <c r="J371" s="2">
        <v>3</v>
      </c>
      <c r="K371" s="33" t="s">
        <v>3568</v>
      </c>
    </row>
    <row r="372" spans="1:11" x14ac:dyDescent="0.3">
      <c r="A372" s="1">
        <v>41747</v>
      </c>
      <c r="B372" s="2">
        <f>YEAR(salesdata[[#This Row],[Order Date]])</f>
        <v>2014</v>
      </c>
      <c r="C372" s="2">
        <f>MONTH(salesdata[[#This Row],[Order Date]])</f>
        <v>4</v>
      </c>
      <c r="D372" t="s">
        <v>413</v>
      </c>
      <c r="E372" t="s">
        <v>10</v>
      </c>
      <c r="F372" t="s">
        <v>11</v>
      </c>
      <c r="G372" t="s">
        <v>63</v>
      </c>
      <c r="H372" t="s">
        <v>552</v>
      </c>
      <c r="I372" s="33" t="s">
        <v>3569</v>
      </c>
      <c r="J372" s="2">
        <v>3</v>
      </c>
      <c r="K372" s="33" t="s">
        <v>3570</v>
      </c>
    </row>
    <row r="373" spans="1:11" x14ac:dyDescent="0.3">
      <c r="A373" s="1">
        <v>41747</v>
      </c>
      <c r="B373" s="2">
        <f>YEAR(salesdata[[#This Row],[Order Date]])</f>
        <v>2014</v>
      </c>
      <c r="C373" s="2">
        <f>MONTH(salesdata[[#This Row],[Order Date]])</f>
        <v>4</v>
      </c>
      <c r="D373" t="s">
        <v>413</v>
      </c>
      <c r="E373" t="s">
        <v>10</v>
      </c>
      <c r="F373" t="s">
        <v>39</v>
      </c>
      <c r="G373" t="s">
        <v>52</v>
      </c>
      <c r="H373" t="s">
        <v>553</v>
      </c>
      <c r="I373" s="33" t="s">
        <v>3571</v>
      </c>
      <c r="J373" s="2">
        <v>3</v>
      </c>
      <c r="K373" s="33" t="s">
        <v>3572</v>
      </c>
    </row>
    <row r="374" spans="1:11" x14ac:dyDescent="0.3">
      <c r="A374" s="1">
        <v>41748</v>
      </c>
      <c r="B374" s="2">
        <f>YEAR(salesdata[[#This Row],[Order Date]])</f>
        <v>2014</v>
      </c>
      <c r="C374" s="2">
        <f>MONTH(salesdata[[#This Row],[Order Date]])</f>
        <v>4</v>
      </c>
      <c r="D374" t="s">
        <v>554</v>
      </c>
      <c r="E374" t="s">
        <v>27</v>
      </c>
      <c r="F374" t="s">
        <v>34</v>
      </c>
      <c r="G374" t="s">
        <v>47</v>
      </c>
      <c r="H374" t="s">
        <v>555</v>
      </c>
      <c r="I374" s="33" t="s">
        <v>3573</v>
      </c>
      <c r="J374" s="2">
        <v>3</v>
      </c>
      <c r="K374" s="33" t="s">
        <v>3574</v>
      </c>
    </row>
    <row r="375" spans="1:11" x14ac:dyDescent="0.3">
      <c r="A375" s="1">
        <v>41748</v>
      </c>
      <c r="B375" s="2">
        <f>YEAR(salesdata[[#This Row],[Order Date]])</f>
        <v>2014</v>
      </c>
      <c r="C375" s="2">
        <f>MONTH(salesdata[[#This Row],[Order Date]])</f>
        <v>4</v>
      </c>
      <c r="D375" t="s">
        <v>556</v>
      </c>
      <c r="E375" t="s">
        <v>55</v>
      </c>
      <c r="F375" t="s">
        <v>11</v>
      </c>
      <c r="G375" t="s">
        <v>20</v>
      </c>
      <c r="H375" t="s">
        <v>557</v>
      </c>
      <c r="I375" s="33" t="s">
        <v>3575</v>
      </c>
      <c r="J375" s="2">
        <v>3</v>
      </c>
      <c r="K375" s="33" t="s">
        <v>3466</v>
      </c>
    </row>
    <row r="376" spans="1:11" x14ac:dyDescent="0.3">
      <c r="A376" s="1">
        <v>41748</v>
      </c>
      <c r="B376" s="2">
        <f>YEAR(salesdata[[#This Row],[Order Date]])</f>
        <v>2014</v>
      </c>
      <c r="C376" s="2">
        <f>MONTH(salesdata[[#This Row],[Order Date]])</f>
        <v>4</v>
      </c>
      <c r="D376" t="s">
        <v>556</v>
      </c>
      <c r="E376" t="s">
        <v>55</v>
      </c>
      <c r="F376" t="s">
        <v>11</v>
      </c>
      <c r="G376" t="s">
        <v>12</v>
      </c>
      <c r="H376" t="s">
        <v>558</v>
      </c>
      <c r="I376" s="33" t="s">
        <v>3576</v>
      </c>
      <c r="J376" s="2">
        <v>11</v>
      </c>
      <c r="K376" s="33" t="s">
        <v>3577</v>
      </c>
    </row>
    <row r="377" spans="1:11" x14ac:dyDescent="0.3">
      <c r="A377" s="1">
        <v>41749</v>
      </c>
      <c r="B377" s="2">
        <f>YEAR(salesdata[[#This Row],[Order Date]])</f>
        <v>2014</v>
      </c>
      <c r="C377" s="2">
        <f>MONTH(salesdata[[#This Row],[Order Date]])</f>
        <v>4</v>
      </c>
      <c r="D377" t="s">
        <v>58</v>
      </c>
      <c r="E377" t="s">
        <v>10</v>
      </c>
      <c r="F377" t="s">
        <v>34</v>
      </c>
      <c r="G377" t="s">
        <v>147</v>
      </c>
      <c r="H377" t="s">
        <v>559</v>
      </c>
      <c r="I377" s="33" t="s">
        <v>3578</v>
      </c>
      <c r="J377" s="2">
        <v>5</v>
      </c>
      <c r="K377" s="33" t="s">
        <v>3579</v>
      </c>
    </row>
    <row r="378" spans="1:11" x14ac:dyDescent="0.3">
      <c r="A378" s="1">
        <v>41749</v>
      </c>
      <c r="B378" s="2">
        <f>YEAR(salesdata[[#This Row],[Order Date]])</f>
        <v>2014</v>
      </c>
      <c r="C378" s="2">
        <f>MONTH(salesdata[[#This Row],[Order Date]])</f>
        <v>4</v>
      </c>
      <c r="D378" t="s">
        <v>58</v>
      </c>
      <c r="E378" t="s">
        <v>10</v>
      </c>
      <c r="F378" t="s">
        <v>11</v>
      </c>
      <c r="G378" t="s">
        <v>18</v>
      </c>
      <c r="H378" t="s">
        <v>560</v>
      </c>
      <c r="I378" s="33" t="s">
        <v>3580</v>
      </c>
      <c r="J378" s="2">
        <v>5</v>
      </c>
      <c r="K378" s="33" t="s">
        <v>3581</v>
      </c>
    </row>
    <row r="379" spans="1:11" x14ac:dyDescent="0.3">
      <c r="A379" s="1">
        <v>41749</v>
      </c>
      <c r="B379" s="2">
        <f>YEAR(salesdata[[#This Row],[Order Date]])</f>
        <v>2014</v>
      </c>
      <c r="C379" s="2">
        <f>MONTH(salesdata[[#This Row],[Order Date]])</f>
        <v>4</v>
      </c>
      <c r="D379" t="s">
        <v>58</v>
      </c>
      <c r="E379" t="s">
        <v>10</v>
      </c>
      <c r="F379" t="s">
        <v>34</v>
      </c>
      <c r="G379" t="s">
        <v>147</v>
      </c>
      <c r="H379" t="s">
        <v>513</v>
      </c>
      <c r="I379" s="33" t="s">
        <v>3582</v>
      </c>
      <c r="J379" s="2">
        <v>2</v>
      </c>
      <c r="K379" s="33" t="s">
        <v>3583</v>
      </c>
    </row>
    <row r="380" spans="1:11" x14ac:dyDescent="0.3">
      <c r="A380" s="1">
        <v>41749</v>
      </c>
      <c r="B380" s="2">
        <f>YEAR(salesdata[[#This Row],[Order Date]])</f>
        <v>2014</v>
      </c>
      <c r="C380" s="2">
        <f>MONTH(salesdata[[#This Row],[Order Date]])</f>
        <v>4</v>
      </c>
      <c r="D380" t="s">
        <v>561</v>
      </c>
      <c r="E380" t="s">
        <v>27</v>
      </c>
      <c r="F380" t="s">
        <v>34</v>
      </c>
      <c r="G380" t="s">
        <v>47</v>
      </c>
      <c r="H380" t="s">
        <v>562</v>
      </c>
      <c r="I380" s="33" t="s">
        <v>3584</v>
      </c>
      <c r="J380" s="2">
        <v>4</v>
      </c>
      <c r="K380" s="33" t="s">
        <v>3585</v>
      </c>
    </row>
    <row r="381" spans="1:11" x14ac:dyDescent="0.3">
      <c r="A381" s="1">
        <v>41750</v>
      </c>
      <c r="B381" s="2">
        <f>YEAR(salesdata[[#This Row],[Order Date]])</f>
        <v>2014</v>
      </c>
      <c r="C381" s="2">
        <f>MONTH(salesdata[[#This Row],[Order Date]])</f>
        <v>4</v>
      </c>
      <c r="D381" t="s">
        <v>563</v>
      </c>
      <c r="E381" t="s">
        <v>27</v>
      </c>
      <c r="F381" t="s">
        <v>11</v>
      </c>
      <c r="G381" t="s">
        <v>20</v>
      </c>
      <c r="H381" t="s">
        <v>564</v>
      </c>
      <c r="I381" s="33" t="s">
        <v>3586</v>
      </c>
      <c r="J381" s="2">
        <v>5</v>
      </c>
      <c r="K381" s="33" t="s">
        <v>3442</v>
      </c>
    </row>
    <row r="382" spans="1:11" x14ac:dyDescent="0.3">
      <c r="A382" s="1">
        <v>41750</v>
      </c>
      <c r="B382" s="2">
        <f>YEAR(salesdata[[#This Row],[Order Date]])</f>
        <v>2014</v>
      </c>
      <c r="C382" s="2">
        <f>MONTH(salesdata[[#This Row],[Order Date]])</f>
        <v>4</v>
      </c>
      <c r="D382" t="s">
        <v>565</v>
      </c>
      <c r="E382" t="s">
        <v>33</v>
      </c>
      <c r="F382" t="s">
        <v>11</v>
      </c>
      <c r="G382" t="s">
        <v>18</v>
      </c>
      <c r="H382" t="s">
        <v>566</v>
      </c>
      <c r="I382" s="33" t="s">
        <v>3587</v>
      </c>
      <c r="J382" s="2">
        <v>6</v>
      </c>
      <c r="K382" s="33" t="s">
        <v>132</v>
      </c>
    </row>
    <row r="383" spans="1:11" x14ac:dyDescent="0.3">
      <c r="A383" s="1">
        <v>41751</v>
      </c>
      <c r="B383" s="2">
        <f>YEAR(salesdata[[#This Row],[Order Date]])</f>
        <v>2014</v>
      </c>
      <c r="C383" s="2">
        <f>MONTH(salesdata[[#This Row],[Order Date]])</f>
        <v>4</v>
      </c>
      <c r="D383" t="s">
        <v>567</v>
      </c>
      <c r="E383" t="s">
        <v>152</v>
      </c>
      <c r="F383" t="s">
        <v>11</v>
      </c>
      <c r="G383" t="s">
        <v>63</v>
      </c>
      <c r="H383" t="s">
        <v>64</v>
      </c>
      <c r="I383" s="33" t="s">
        <v>3588</v>
      </c>
      <c r="J383" s="2">
        <v>8</v>
      </c>
      <c r="K383" s="33" t="s">
        <v>3589</v>
      </c>
    </row>
    <row r="384" spans="1:11" x14ac:dyDescent="0.3">
      <c r="A384" s="1">
        <v>41751</v>
      </c>
      <c r="B384" s="2">
        <f>YEAR(salesdata[[#This Row],[Order Date]])</f>
        <v>2014</v>
      </c>
      <c r="C384" s="2">
        <f>MONTH(salesdata[[#This Row],[Order Date]])</f>
        <v>4</v>
      </c>
      <c r="D384" t="s">
        <v>567</v>
      </c>
      <c r="E384" t="s">
        <v>152</v>
      </c>
      <c r="F384" t="s">
        <v>11</v>
      </c>
      <c r="G384" t="s">
        <v>20</v>
      </c>
      <c r="H384" t="s">
        <v>568</v>
      </c>
      <c r="I384" s="33" t="s">
        <v>3356</v>
      </c>
      <c r="J384" s="2">
        <v>3</v>
      </c>
      <c r="K384" s="33" t="s">
        <v>3525</v>
      </c>
    </row>
    <row r="385" spans="1:11" x14ac:dyDescent="0.3">
      <c r="A385" s="1">
        <v>41752</v>
      </c>
      <c r="B385" s="2">
        <f>YEAR(salesdata[[#This Row],[Order Date]])</f>
        <v>2014</v>
      </c>
      <c r="C385" s="2">
        <f>MONTH(salesdata[[#This Row],[Order Date]])</f>
        <v>4</v>
      </c>
      <c r="D385" t="s">
        <v>569</v>
      </c>
      <c r="E385" t="s">
        <v>23</v>
      </c>
      <c r="F385" t="s">
        <v>11</v>
      </c>
      <c r="G385" t="s">
        <v>20</v>
      </c>
      <c r="H385" t="s">
        <v>570</v>
      </c>
      <c r="I385" s="33" t="s">
        <v>3590</v>
      </c>
      <c r="J385" s="2">
        <v>3</v>
      </c>
      <c r="K385" s="33" t="s">
        <v>3591</v>
      </c>
    </row>
    <row r="386" spans="1:11" x14ac:dyDescent="0.3">
      <c r="A386" s="1">
        <v>41752</v>
      </c>
      <c r="B386" s="2">
        <f>YEAR(salesdata[[#This Row],[Order Date]])</f>
        <v>2014</v>
      </c>
      <c r="C386" s="2">
        <f>MONTH(salesdata[[#This Row],[Order Date]])</f>
        <v>4</v>
      </c>
      <c r="D386" t="s">
        <v>571</v>
      </c>
      <c r="E386" t="s">
        <v>79</v>
      </c>
      <c r="F386" t="s">
        <v>34</v>
      </c>
      <c r="G386" t="s">
        <v>35</v>
      </c>
      <c r="H386" t="s">
        <v>439</v>
      </c>
      <c r="I386" s="33" t="s">
        <v>3592</v>
      </c>
      <c r="J386" s="2">
        <v>2</v>
      </c>
      <c r="K386" s="33" t="s">
        <v>3593</v>
      </c>
    </row>
    <row r="387" spans="1:11" x14ac:dyDescent="0.3">
      <c r="A387" s="1">
        <v>41752</v>
      </c>
      <c r="B387" s="2">
        <f>YEAR(salesdata[[#This Row],[Order Date]])</f>
        <v>2014</v>
      </c>
      <c r="C387" s="2">
        <f>MONTH(salesdata[[#This Row],[Order Date]])</f>
        <v>4</v>
      </c>
      <c r="D387" t="s">
        <v>571</v>
      </c>
      <c r="E387" t="s">
        <v>79</v>
      </c>
      <c r="F387" t="s">
        <v>34</v>
      </c>
      <c r="G387" t="s">
        <v>35</v>
      </c>
      <c r="H387" t="s">
        <v>439</v>
      </c>
      <c r="I387" s="33" t="s">
        <v>3592</v>
      </c>
      <c r="J387" s="2">
        <v>2</v>
      </c>
      <c r="K387" s="33" t="s">
        <v>3593</v>
      </c>
    </row>
    <row r="388" spans="1:11" x14ac:dyDescent="0.3">
      <c r="A388" s="1">
        <v>41752</v>
      </c>
      <c r="B388" s="2">
        <f>YEAR(salesdata[[#This Row],[Order Date]])</f>
        <v>2014</v>
      </c>
      <c r="C388" s="2">
        <f>MONTH(salesdata[[#This Row],[Order Date]])</f>
        <v>4</v>
      </c>
      <c r="D388" t="s">
        <v>571</v>
      </c>
      <c r="E388" t="s">
        <v>79</v>
      </c>
      <c r="F388" t="s">
        <v>11</v>
      </c>
      <c r="G388" t="s">
        <v>20</v>
      </c>
      <c r="H388" t="s">
        <v>445</v>
      </c>
      <c r="I388" s="33" t="s">
        <v>3594</v>
      </c>
      <c r="J388" s="2">
        <v>8</v>
      </c>
      <c r="K388" s="33" t="s">
        <v>3595</v>
      </c>
    </row>
    <row r="389" spans="1:11" x14ac:dyDescent="0.3">
      <c r="A389" s="1">
        <v>41752</v>
      </c>
      <c r="B389" s="2">
        <f>YEAR(salesdata[[#This Row],[Order Date]])</f>
        <v>2014</v>
      </c>
      <c r="C389" s="2">
        <f>MONTH(salesdata[[#This Row],[Order Date]])</f>
        <v>4</v>
      </c>
      <c r="D389" t="s">
        <v>571</v>
      </c>
      <c r="E389" t="s">
        <v>79</v>
      </c>
      <c r="F389" t="s">
        <v>34</v>
      </c>
      <c r="G389" t="s">
        <v>47</v>
      </c>
      <c r="H389" t="s">
        <v>572</v>
      </c>
      <c r="I389" s="33" t="s">
        <v>3596</v>
      </c>
      <c r="J389" s="2">
        <v>4</v>
      </c>
      <c r="K389" s="33" t="s">
        <v>3597</v>
      </c>
    </row>
    <row r="390" spans="1:11" x14ac:dyDescent="0.3">
      <c r="A390" s="1">
        <v>41752</v>
      </c>
      <c r="B390" s="2">
        <f>YEAR(salesdata[[#This Row],[Order Date]])</f>
        <v>2014</v>
      </c>
      <c r="C390" s="2">
        <f>MONTH(salesdata[[#This Row],[Order Date]])</f>
        <v>4</v>
      </c>
      <c r="D390" t="s">
        <v>184</v>
      </c>
      <c r="E390" t="s">
        <v>27</v>
      </c>
      <c r="F390" t="s">
        <v>11</v>
      </c>
      <c r="G390" t="s">
        <v>12</v>
      </c>
      <c r="H390" t="s">
        <v>268</v>
      </c>
      <c r="I390" s="33" t="s">
        <v>3598</v>
      </c>
      <c r="J390" s="2">
        <v>1</v>
      </c>
      <c r="K390" s="33" t="s">
        <v>3599</v>
      </c>
    </row>
    <row r="391" spans="1:11" x14ac:dyDescent="0.3">
      <c r="A391" s="1">
        <v>41754</v>
      </c>
      <c r="B391" s="2">
        <f>YEAR(salesdata[[#This Row],[Order Date]])</f>
        <v>2014</v>
      </c>
      <c r="C391" s="2">
        <f>MONTH(salesdata[[#This Row],[Order Date]])</f>
        <v>4</v>
      </c>
      <c r="D391" t="s">
        <v>573</v>
      </c>
      <c r="E391" t="s">
        <v>10</v>
      </c>
      <c r="F391" t="s">
        <v>11</v>
      </c>
      <c r="G391" t="s">
        <v>12</v>
      </c>
      <c r="H391" t="s">
        <v>574</v>
      </c>
      <c r="I391" s="33" t="s">
        <v>3520</v>
      </c>
      <c r="J391" s="2">
        <v>2</v>
      </c>
      <c r="K391" s="33" t="s">
        <v>3521</v>
      </c>
    </row>
    <row r="392" spans="1:11" x14ac:dyDescent="0.3">
      <c r="A392" s="1">
        <v>41754</v>
      </c>
      <c r="B392" s="2">
        <f>YEAR(salesdata[[#This Row],[Order Date]])</f>
        <v>2014</v>
      </c>
      <c r="C392" s="2">
        <f>MONTH(salesdata[[#This Row],[Order Date]])</f>
        <v>4</v>
      </c>
      <c r="D392" t="s">
        <v>573</v>
      </c>
      <c r="E392" t="s">
        <v>10</v>
      </c>
      <c r="F392" t="s">
        <v>11</v>
      </c>
      <c r="G392" t="s">
        <v>24</v>
      </c>
      <c r="H392" t="s">
        <v>575</v>
      </c>
      <c r="I392" s="33" t="s">
        <v>3428</v>
      </c>
      <c r="J392" s="2">
        <v>3</v>
      </c>
      <c r="K392" s="33" t="s">
        <v>3600</v>
      </c>
    </row>
    <row r="393" spans="1:11" x14ac:dyDescent="0.3">
      <c r="A393" s="1">
        <v>41754</v>
      </c>
      <c r="B393" s="2">
        <f>YEAR(salesdata[[#This Row],[Order Date]])</f>
        <v>2014</v>
      </c>
      <c r="C393" s="2">
        <f>MONTH(salesdata[[#This Row],[Order Date]])</f>
        <v>4</v>
      </c>
      <c r="D393" t="s">
        <v>576</v>
      </c>
      <c r="E393" t="s">
        <v>249</v>
      </c>
      <c r="F393" t="s">
        <v>39</v>
      </c>
      <c r="G393" t="s">
        <v>40</v>
      </c>
      <c r="H393" t="s">
        <v>577</v>
      </c>
      <c r="I393" s="33" t="s">
        <v>3384</v>
      </c>
      <c r="J393" s="2">
        <v>3</v>
      </c>
      <c r="K393" s="33" t="s">
        <v>3355</v>
      </c>
    </row>
    <row r="394" spans="1:11" x14ac:dyDescent="0.3">
      <c r="A394" s="1">
        <v>41754</v>
      </c>
      <c r="B394" s="2">
        <f>YEAR(salesdata[[#This Row],[Order Date]])</f>
        <v>2014</v>
      </c>
      <c r="C394" s="2">
        <f>MONTH(salesdata[[#This Row],[Order Date]])</f>
        <v>4</v>
      </c>
      <c r="D394" t="s">
        <v>578</v>
      </c>
      <c r="E394" t="s">
        <v>27</v>
      </c>
      <c r="F394" t="s">
        <v>34</v>
      </c>
      <c r="G394" t="s">
        <v>47</v>
      </c>
      <c r="H394" t="s">
        <v>579</v>
      </c>
      <c r="I394" s="33" t="s">
        <v>3601</v>
      </c>
      <c r="J394" s="2">
        <v>5</v>
      </c>
      <c r="K394" s="33" t="s">
        <v>3602</v>
      </c>
    </row>
    <row r="395" spans="1:11" x14ac:dyDescent="0.3">
      <c r="A395" s="1">
        <v>41754</v>
      </c>
      <c r="B395" s="2">
        <f>YEAR(salesdata[[#This Row],[Order Date]])</f>
        <v>2014</v>
      </c>
      <c r="C395" s="2">
        <f>MONTH(salesdata[[#This Row],[Order Date]])</f>
        <v>4</v>
      </c>
      <c r="D395" t="s">
        <v>578</v>
      </c>
      <c r="E395" t="s">
        <v>27</v>
      </c>
      <c r="F395" t="s">
        <v>11</v>
      </c>
      <c r="G395" t="s">
        <v>93</v>
      </c>
      <c r="H395" t="s">
        <v>580</v>
      </c>
      <c r="I395" s="33" t="s">
        <v>3603</v>
      </c>
      <c r="J395" s="2">
        <v>3</v>
      </c>
      <c r="K395" s="33" t="s">
        <v>3604</v>
      </c>
    </row>
    <row r="396" spans="1:11" x14ac:dyDescent="0.3">
      <c r="A396" s="1">
        <v>41754</v>
      </c>
      <c r="B396" s="2">
        <f>YEAR(salesdata[[#This Row],[Order Date]])</f>
        <v>2014</v>
      </c>
      <c r="C396" s="2">
        <f>MONTH(salesdata[[#This Row],[Order Date]])</f>
        <v>4</v>
      </c>
      <c r="D396" t="s">
        <v>578</v>
      </c>
      <c r="E396" t="s">
        <v>27</v>
      </c>
      <c r="F396" t="s">
        <v>34</v>
      </c>
      <c r="G396" t="s">
        <v>35</v>
      </c>
      <c r="H396" t="s">
        <v>581</v>
      </c>
      <c r="I396" s="33" t="s">
        <v>3605</v>
      </c>
      <c r="J396" s="2">
        <v>5</v>
      </c>
      <c r="K396" s="33" t="s">
        <v>3606</v>
      </c>
    </row>
    <row r="397" spans="1:11" x14ac:dyDescent="0.3">
      <c r="A397" s="1">
        <v>41755</v>
      </c>
      <c r="B397" s="2">
        <f>YEAR(salesdata[[#This Row],[Order Date]])</f>
        <v>2014</v>
      </c>
      <c r="C397" s="2">
        <f>MONTH(salesdata[[#This Row],[Order Date]])</f>
        <v>4</v>
      </c>
      <c r="D397" t="s">
        <v>582</v>
      </c>
      <c r="E397" t="s">
        <v>27</v>
      </c>
      <c r="F397" t="s">
        <v>34</v>
      </c>
      <c r="G397" t="s">
        <v>35</v>
      </c>
      <c r="H397" t="s">
        <v>583</v>
      </c>
      <c r="I397" s="33" t="s">
        <v>3607</v>
      </c>
      <c r="J397" s="2">
        <v>3</v>
      </c>
      <c r="K397" s="33" t="s">
        <v>3608</v>
      </c>
    </row>
    <row r="398" spans="1:11" x14ac:dyDescent="0.3">
      <c r="A398" s="1">
        <v>41755</v>
      </c>
      <c r="B398" s="2">
        <f>YEAR(salesdata[[#This Row],[Order Date]])</f>
        <v>2014</v>
      </c>
      <c r="C398" s="2">
        <f>MONTH(salesdata[[#This Row],[Order Date]])</f>
        <v>4</v>
      </c>
      <c r="D398" t="s">
        <v>582</v>
      </c>
      <c r="E398" t="s">
        <v>27</v>
      </c>
      <c r="F398" t="s">
        <v>11</v>
      </c>
      <c r="G398" t="s">
        <v>20</v>
      </c>
      <c r="H398" t="s">
        <v>584</v>
      </c>
      <c r="I398" s="33" t="s">
        <v>3609</v>
      </c>
      <c r="J398" s="2">
        <v>6</v>
      </c>
      <c r="K398" s="33" t="s">
        <v>3610</v>
      </c>
    </row>
    <row r="399" spans="1:11" x14ac:dyDescent="0.3">
      <c r="A399" s="1">
        <v>41755</v>
      </c>
      <c r="B399" s="2">
        <f>YEAR(salesdata[[#This Row],[Order Date]])</f>
        <v>2014</v>
      </c>
      <c r="C399" s="2">
        <f>MONTH(salesdata[[#This Row],[Order Date]])</f>
        <v>4</v>
      </c>
      <c r="D399" t="s">
        <v>585</v>
      </c>
      <c r="E399" t="s">
        <v>27</v>
      </c>
      <c r="F399" t="s">
        <v>11</v>
      </c>
      <c r="G399" t="s">
        <v>24</v>
      </c>
      <c r="H399" t="s">
        <v>586</v>
      </c>
      <c r="I399" s="33" t="s">
        <v>3611</v>
      </c>
      <c r="J399" s="2">
        <v>5</v>
      </c>
      <c r="K399" s="33" t="s">
        <v>3612</v>
      </c>
    </row>
    <row r="400" spans="1:11" x14ac:dyDescent="0.3">
      <c r="A400" s="1">
        <v>41755</v>
      </c>
      <c r="B400" s="2">
        <f>YEAR(salesdata[[#This Row],[Order Date]])</f>
        <v>2014</v>
      </c>
      <c r="C400" s="2">
        <f>MONTH(salesdata[[#This Row],[Order Date]])</f>
        <v>4</v>
      </c>
      <c r="D400" t="s">
        <v>585</v>
      </c>
      <c r="E400" t="s">
        <v>27</v>
      </c>
      <c r="F400" t="s">
        <v>11</v>
      </c>
      <c r="G400" t="s">
        <v>16</v>
      </c>
      <c r="H400" t="s">
        <v>254</v>
      </c>
      <c r="I400" s="33" t="s">
        <v>3613</v>
      </c>
      <c r="J400" s="2">
        <v>2</v>
      </c>
      <c r="K400" s="33" t="s">
        <v>3053</v>
      </c>
    </row>
    <row r="401" spans="1:11" x14ac:dyDescent="0.3">
      <c r="A401" s="1">
        <v>41757</v>
      </c>
      <c r="B401" s="2">
        <f>YEAR(salesdata[[#This Row],[Order Date]])</f>
        <v>2014</v>
      </c>
      <c r="C401" s="2">
        <f>MONTH(salesdata[[#This Row],[Order Date]])</f>
        <v>4</v>
      </c>
      <c r="D401" t="s">
        <v>587</v>
      </c>
      <c r="E401" t="s">
        <v>540</v>
      </c>
      <c r="F401" t="s">
        <v>11</v>
      </c>
      <c r="G401" t="s">
        <v>20</v>
      </c>
      <c r="H401" t="s">
        <v>588</v>
      </c>
      <c r="I401" s="33" t="s">
        <v>3614</v>
      </c>
      <c r="J401" s="2">
        <v>2</v>
      </c>
      <c r="K401" s="33" t="s">
        <v>3615</v>
      </c>
    </row>
    <row r="402" spans="1:11" x14ac:dyDescent="0.3">
      <c r="A402" s="1">
        <v>41757</v>
      </c>
      <c r="B402" s="2">
        <f>YEAR(salesdata[[#This Row],[Order Date]])</f>
        <v>2014</v>
      </c>
      <c r="C402" s="2">
        <f>MONTH(salesdata[[#This Row],[Order Date]])</f>
        <v>4</v>
      </c>
      <c r="D402" t="s">
        <v>587</v>
      </c>
      <c r="E402" t="s">
        <v>540</v>
      </c>
      <c r="F402" t="s">
        <v>11</v>
      </c>
      <c r="G402" t="s">
        <v>18</v>
      </c>
      <c r="H402" t="s">
        <v>589</v>
      </c>
      <c r="I402" s="33" t="s">
        <v>3616</v>
      </c>
      <c r="J402" s="2">
        <v>9</v>
      </c>
      <c r="K402" s="33" t="s">
        <v>3617</v>
      </c>
    </row>
    <row r="403" spans="1:11" x14ac:dyDescent="0.3">
      <c r="A403" s="1">
        <v>41757</v>
      </c>
      <c r="B403" s="2">
        <f>YEAR(salesdata[[#This Row],[Order Date]])</f>
        <v>2014</v>
      </c>
      <c r="C403" s="2">
        <f>MONTH(salesdata[[#This Row],[Order Date]])</f>
        <v>4</v>
      </c>
      <c r="D403" t="s">
        <v>587</v>
      </c>
      <c r="E403" t="s">
        <v>540</v>
      </c>
      <c r="F403" t="s">
        <v>11</v>
      </c>
      <c r="G403" t="s">
        <v>24</v>
      </c>
      <c r="H403" t="s">
        <v>590</v>
      </c>
      <c r="I403" s="33" t="s">
        <v>2943</v>
      </c>
      <c r="J403" s="2">
        <v>2</v>
      </c>
      <c r="K403" s="33" t="s">
        <v>3618</v>
      </c>
    </row>
    <row r="404" spans="1:11" x14ac:dyDescent="0.3">
      <c r="A404" s="1">
        <v>41757</v>
      </c>
      <c r="B404" s="2">
        <f>YEAR(salesdata[[#This Row],[Order Date]])</f>
        <v>2014</v>
      </c>
      <c r="C404" s="2">
        <f>MONTH(salesdata[[#This Row],[Order Date]])</f>
        <v>4</v>
      </c>
      <c r="D404" t="s">
        <v>587</v>
      </c>
      <c r="E404" t="s">
        <v>540</v>
      </c>
      <c r="F404" t="s">
        <v>11</v>
      </c>
      <c r="G404" t="s">
        <v>16</v>
      </c>
      <c r="H404" t="s">
        <v>591</v>
      </c>
      <c r="I404" s="33" t="s">
        <v>3619</v>
      </c>
      <c r="J404" s="2">
        <v>1</v>
      </c>
      <c r="K404" s="33" t="s">
        <v>3620</v>
      </c>
    </row>
    <row r="405" spans="1:11" x14ac:dyDescent="0.3">
      <c r="A405" s="1">
        <v>41757</v>
      </c>
      <c r="B405" s="2">
        <f>YEAR(salesdata[[#This Row],[Order Date]])</f>
        <v>2014</v>
      </c>
      <c r="C405" s="2">
        <f>MONTH(salesdata[[#This Row],[Order Date]])</f>
        <v>4</v>
      </c>
      <c r="D405" t="s">
        <v>592</v>
      </c>
      <c r="E405" t="s">
        <v>79</v>
      </c>
      <c r="F405" t="s">
        <v>11</v>
      </c>
      <c r="G405" t="s">
        <v>16</v>
      </c>
      <c r="H405" t="s">
        <v>593</v>
      </c>
      <c r="I405" s="33" t="s">
        <v>3121</v>
      </c>
      <c r="J405" s="2">
        <v>3</v>
      </c>
      <c r="K405" s="33" t="s">
        <v>3621</v>
      </c>
    </row>
    <row r="406" spans="1:11" x14ac:dyDescent="0.3">
      <c r="A406" s="1">
        <v>41757</v>
      </c>
      <c r="B406" s="2">
        <f>YEAR(salesdata[[#This Row],[Order Date]])</f>
        <v>2014</v>
      </c>
      <c r="C406" s="2">
        <f>MONTH(salesdata[[#This Row],[Order Date]])</f>
        <v>4</v>
      </c>
      <c r="D406" t="s">
        <v>592</v>
      </c>
      <c r="E406" t="s">
        <v>79</v>
      </c>
      <c r="F406" t="s">
        <v>11</v>
      </c>
      <c r="G406" t="s">
        <v>18</v>
      </c>
      <c r="H406" t="s">
        <v>594</v>
      </c>
      <c r="I406" s="33" t="s">
        <v>3622</v>
      </c>
      <c r="J406" s="2">
        <v>3</v>
      </c>
      <c r="K406" s="33" t="s">
        <v>3485</v>
      </c>
    </row>
    <row r="407" spans="1:11" x14ac:dyDescent="0.3">
      <c r="A407" s="1">
        <v>41757</v>
      </c>
      <c r="B407" s="2">
        <f>YEAR(salesdata[[#This Row],[Order Date]])</f>
        <v>2014</v>
      </c>
      <c r="C407" s="2">
        <f>MONTH(salesdata[[#This Row],[Order Date]])</f>
        <v>4</v>
      </c>
      <c r="D407" t="s">
        <v>592</v>
      </c>
      <c r="E407" t="s">
        <v>79</v>
      </c>
      <c r="F407" t="s">
        <v>11</v>
      </c>
      <c r="G407" t="s">
        <v>18</v>
      </c>
      <c r="H407" t="s">
        <v>595</v>
      </c>
      <c r="I407" s="33" t="s">
        <v>3623</v>
      </c>
      <c r="J407" s="2">
        <v>2</v>
      </c>
      <c r="K407" s="33" t="s">
        <v>3624</v>
      </c>
    </row>
    <row r="408" spans="1:11" x14ac:dyDescent="0.3">
      <c r="A408" s="1">
        <v>41757</v>
      </c>
      <c r="B408" s="2">
        <f>YEAR(salesdata[[#This Row],[Order Date]])</f>
        <v>2014</v>
      </c>
      <c r="C408" s="2">
        <f>MONTH(salesdata[[#This Row],[Order Date]])</f>
        <v>4</v>
      </c>
      <c r="D408" t="s">
        <v>596</v>
      </c>
      <c r="E408" t="s">
        <v>27</v>
      </c>
      <c r="F408" t="s">
        <v>39</v>
      </c>
      <c r="G408" t="s">
        <v>40</v>
      </c>
      <c r="H408" t="s">
        <v>597</v>
      </c>
      <c r="I408" s="33" t="s">
        <v>3625</v>
      </c>
      <c r="J408" s="2">
        <v>5</v>
      </c>
      <c r="K408" s="33" t="s">
        <v>598</v>
      </c>
    </row>
    <row r="409" spans="1:11" x14ac:dyDescent="0.3">
      <c r="A409" s="1">
        <v>41757</v>
      </c>
      <c r="B409" s="2">
        <f>YEAR(salesdata[[#This Row],[Order Date]])</f>
        <v>2014</v>
      </c>
      <c r="C409" s="2">
        <f>MONTH(salesdata[[#This Row],[Order Date]])</f>
        <v>4</v>
      </c>
      <c r="D409" t="s">
        <v>599</v>
      </c>
      <c r="E409" t="s">
        <v>152</v>
      </c>
      <c r="F409" t="s">
        <v>39</v>
      </c>
      <c r="G409" t="s">
        <v>52</v>
      </c>
      <c r="H409" t="s">
        <v>202</v>
      </c>
      <c r="I409" s="33" t="s">
        <v>3443</v>
      </c>
      <c r="J409" s="2">
        <v>2</v>
      </c>
      <c r="K409" s="33" t="s">
        <v>3444</v>
      </c>
    </row>
    <row r="410" spans="1:11" x14ac:dyDescent="0.3">
      <c r="A410" s="1">
        <v>41758</v>
      </c>
      <c r="B410" s="2">
        <f>YEAR(salesdata[[#This Row],[Order Date]])</f>
        <v>2014</v>
      </c>
      <c r="C410" s="2">
        <f>MONTH(salesdata[[#This Row],[Order Date]])</f>
        <v>4</v>
      </c>
      <c r="D410" t="s">
        <v>600</v>
      </c>
      <c r="E410" t="s">
        <v>152</v>
      </c>
      <c r="F410" t="s">
        <v>34</v>
      </c>
      <c r="G410" t="s">
        <v>47</v>
      </c>
      <c r="H410" t="s">
        <v>601</v>
      </c>
      <c r="I410" s="33" t="s">
        <v>3084</v>
      </c>
      <c r="J410" s="2">
        <v>2</v>
      </c>
      <c r="K410" s="33" t="s">
        <v>3023</v>
      </c>
    </row>
    <row r="411" spans="1:11" x14ac:dyDescent="0.3">
      <c r="A411" s="1">
        <v>41758</v>
      </c>
      <c r="B411" s="2">
        <f>YEAR(salesdata[[#This Row],[Order Date]])</f>
        <v>2014</v>
      </c>
      <c r="C411" s="2">
        <f>MONTH(salesdata[[#This Row],[Order Date]])</f>
        <v>4</v>
      </c>
      <c r="D411" t="s">
        <v>602</v>
      </c>
      <c r="E411" t="s">
        <v>62</v>
      </c>
      <c r="F411" t="s">
        <v>34</v>
      </c>
      <c r="G411" t="s">
        <v>35</v>
      </c>
      <c r="H411" t="s">
        <v>424</v>
      </c>
      <c r="I411" s="33" t="s">
        <v>3626</v>
      </c>
      <c r="J411" s="2">
        <v>2</v>
      </c>
      <c r="K411" s="33" t="s">
        <v>3627</v>
      </c>
    </row>
    <row r="412" spans="1:11" x14ac:dyDescent="0.3">
      <c r="A412" s="1">
        <v>41758</v>
      </c>
      <c r="B412" s="2">
        <f>YEAR(salesdata[[#This Row],[Order Date]])</f>
        <v>2014</v>
      </c>
      <c r="C412" s="2">
        <f>MONTH(salesdata[[#This Row],[Order Date]])</f>
        <v>4</v>
      </c>
      <c r="D412" t="s">
        <v>602</v>
      </c>
      <c r="E412" t="s">
        <v>62</v>
      </c>
      <c r="F412" t="s">
        <v>11</v>
      </c>
      <c r="G412" t="s">
        <v>20</v>
      </c>
      <c r="H412" t="s">
        <v>322</v>
      </c>
      <c r="I412" s="33" t="s">
        <v>3188</v>
      </c>
      <c r="J412" s="2">
        <v>3</v>
      </c>
      <c r="K412" s="33" t="s">
        <v>3628</v>
      </c>
    </row>
    <row r="413" spans="1:11" x14ac:dyDescent="0.3">
      <c r="A413" s="1">
        <v>41758</v>
      </c>
      <c r="B413" s="2">
        <f>YEAR(salesdata[[#This Row],[Order Date]])</f>
        <v>2014</v>
      </c>
      <c r="C413" s="2">
        <f>MONTH(salesdata[[#This Row],[Order Date]])</f>
        <v>4</v>
      </c>
      <c r="D413" t="s">
        <v>603</v>
      </c>
      <c r="E413" t="s">
        <v>121</v>
      </c>
      <c r="F413" t="s">
        <v>34</v>
      </c>
      <c r="G413" t="s">
        <v>35</v>
      </c>
      <c r="H413" t="s">
        <v>604</v>
      </c>
      <c r="I413" s="33" t="s">
        <v>3629</v>
      </c>
      <c r="J413" s="2">
        <v>2</v>
      </c>
      <c r="K413" s="33" t="s">
        <v>3630</v>
      </c>
    </row>
    <row r="414" spans="1:11" x14ac:dyDescent="0.3">
      <c r="A414" s="1">
        <v>41758</v>
      </c>
      <c r="B414" s="2">
        <f>YEAR(salesdata[[#This Row],[Order Date]])</f>
        <v>2014</v>
      </c>
      <c r="C414" s="2">
        <f>MONTH(salesdata[[#This Row],[Order Date]])</f>
        <v>4</v>
      </c>
      <c r="D414" t="s">
        <v>603</v>
      </c>
      <c r="E414" t="s">
        <v>121</v>
      </c>
      <c r="F414" t="s">
        <v>11</v>
      </c>
      <c r="G414" t="s">
        <v>18</v>
      </c>
      <c r="H414" t="s">
        <v>605</v>
      </c>
      <c r="I414" s="33" t="s">
        <v>3631</v>
      </c>
      <c r="J414" s="2">
        <v>5</v>
      </c>
      <c r="K414" s="33" t="s">
        <v>3632</v>
      </c>
    </row>
    <row r="415" spans="1:11" x14ac:dyDescent="0.3">
      <c r="A415" s="1">
        <v>41758</v>
      </c>
      <c r="B415" s="2">
        <f>YEAR(salesdata[[#This Row],[Order Date]])</f>
        <v>2014</v>
      </c>
      <c r="C415" s="2">
        <f>MONTH(salesdata[[#This Row],[Order Date]])</f>
        <v>4</v>
      </c>
      <c r="D415" t="s">
        <v>606</v>
      </c>
      <c r="E415" t="s">
        <v>59</v>
      </c>
      <c r="F415" t="s">
        <v>39</v>
      </c>
      <c r="G415" t="s">
        <v>40</v>
      </c>
      <c r="H415" t="s">
        <v>607</v>
      </c>
      <c r="I415" s="33" t="s">
        <v>3633</v>
      </c>
      <c r="J415" s="2">
        <v>2</v>
      </c>
      <c r="K415" s="33" t="s">
        <v>3634</v>
      </c>
    </row>
    <row r="416" spans="1:11" x14ac:dyDescent="0.3">
      <c r="A416" s="1">
        <v>41759</v>
      </c>
      <c r="B416" s="2">
        <f>YEAR(salesdata[[#This Row],[Order Date]])</f>
        <v>2014</v>
      </c>
      <c r="C416" s="2">
        <f>MONTH(salesdata[[#This Row],[Order Date]])</f>
        <v>4</v>
      </c>
      <c r="D416" t="s">
        <v>221</v>
      </c>
      <c r="E416" t="s">
        <v>333</v>
      </c>
      <c r="F416" t="s">
        <v>39</v>
      </c>
      <c r="G416" t="s">
        <v>52</v>
      </c>
      <c r="H416" t="s">
        <v>608</v>
      </c>
      <c r="I416" s="33" t="s">
        <v>3635</v>
      </c>
      <c r="J416" s="2">
        <v>3</v>
      </c>
      <c r="K416" s="33" t="s">
        <v>3636</v>
      </c>
    </row>
    <row r="417" spans="1:11" x14ac:dyDescent="0.3">
      <c r="A417" s="1">
        <v>41759</v>
      </c>
      <c r="B417" s="2">
        <f>YEAR(salesdata[[#This Row],[Order Date]])</f>
        <v>2014</v>
      </c>
      <c r="C417" s="2">
        <f>MONTH(salesdata[[#This Row],[Order Date]])</f>
        <v>4</v>
      </c>
      <c r="D417" t="s">
        <v>609</v>
      </c>
      <c r="E417" t="s">
        <v>33</v>
      </c>
      <c r="F417" t="s">
        <v>11</v>
      </c>
      <c r="G417" t="s">
        <v>24</v>
      </c>
      <c r="H417" t="s">
        <v>610</v>
      </c>
      <c r="I417" s="33" t="s">
        <v>3637</v>
      </c>
      <c r="J417" s="2">
        <v>5</v>
      </c>
      <c r="K417" s="33" t="s">
        <v>3638</v>
      </c>
    </row>
    <row r="418" spans="1:11" x14ac:dyDescent="0.3">
      <c r="A418" s="1">
        <v>41759</v>
      </c>
      <c r="B418" s="2">
        <f>YEAR(salesdata[[#This Row],[Order Date]])</f>
        <v>2014</v>
      </c>
      <c r="C418" s="2">
        <f>MONTH(salesdata[[#This Row],[Order Date]])</f>
        <v>4</v>
      </c>
      <c r="D418" t="s">
        <v>609</v>
      </c>
      <c r="E418" t="s">
        <v>33</v>
      </c>
      <c r="F418" t="s">
        <v>11</v>
      </c>
      <c r="G418" t="s">
        <v>18</v>
      </c>
      <c r="H418" t="s">
        <v>381</v>
      </c>
      <c r="I418" s="33" t="s">
        <v>611</v>
      </c>
      <c r="J418" s="2">
        <v>5</v>
      </c>
      <c r="K418" s="33" t="s">
        <v>3639</v>
      </c>
    </row>
    <row r="419" spans="1:11" x14ac:dyDescent="0.3">
      <c r="A419" s="1">
        <v>41761</v>
      </c>
      <c r="B419" s="2">
        <f>YEAR(salesdata[[#This Row],[Order Date]])</f>
        <v>2014</v>
      </c>
      <c r="C419" s="2">
        <f>MONTH(salesdata[[#This Row],[Order Date]])</f>
        <v>5</v>
      </c>
      <c r="D419" t="s">
        <v>612</v>
      </c>
      <c r="E419" t="s">
        <v>79</v>
      </c>
      <c r="F419" t="s">
        <v>11</v>
      </c>
      <c r="G419" t="s">
        <v>93</v>
      </c>
      <c r="H419" t="s">
        <v>338</v>
      </c>
      <c r="I419" s="33" t="s">
        <v>3640</v>
      </c>
      <c r="J419" s="2">
        <v>3</v>
      </c>
      <c r="K419" s="33" t="s">
        <v>3312</v>
      </c>
    </row>
    <row r="420" spans="1:11" x14ac:dyDescent="0.3">
      <c r="A420" s="1">
        <v>41761</v>
      </c>
      <c r="B420" s="2">
        <f>YEAR(salesdata[[#This Row],[Order Date]])</f>
        <v>2014</v>
      </c>
      <c r="C420" s="2">
        <f>MONTH(salesdata[[#This Row],[Order Date]])</f>
        <v>5</v>
      </c>
      <c r="D420" t="s">
        <v>613</v>
      </c>
      <c r="E420" t="s">
        <v>124</v>
      </c>
      <c r="F420" t="s">
        <v>39</v>
      </c>
      <c r="G420" t="s">
        <v>614</v>
      </c>
      <c r="H420" t="s">
        <v>615</v>
      </c>
      <c r="I420" s="33" t="s">
        <v>3641</v>
      </c>
      <c r="J420" s="2">
        <v>2</v>
      </c>
      <c r="K420" s="33" t="s">
        <v>616</v>
      </c>
    </row>
    <row r="421" spans="1:11" x14ac:dyDescent="0.3">
      <c r="A421" s="1">
        <v>41762</v>
      </c>
      <c r="B421" s="2">
        <f>YEAR(salesdata[[#This Row],[Order Date]])</f>
        <v>2014</v>
      </c>
      <c r="C421" s="2">
        <f>MONTH(salesdata[[#This Row],[Order Date]])</f>
        <v>5</v>
      </c>
      <c r="D421" t="s">
        <v>617</v>
      </c>
      <c r="E421" t="s">
        <v>160</v>
      </c>
      <c r="F421" t="s">
        <v>11</v>
      </c>
      <c r="G421" t="s">
        <v>16</v>
      </c>
      <c r="H421" t="s">
        <v>618</v>
      </c>
      <c r="I421" s="33" t="s">
        <v>3642</v>
      </c>
      <c r="J421" s="2">
        <v>7</v>
      </c>
      <c r="K421" s="33" t="s">
        <v>3643</v>
      </c>
    </row>
    <row r="422" spans="1:11" x14ac:dyDescent="0.3">
      <c r="A422" s="1">
        <v>41762</v>
      </c>
      <c r="B422" s="2">
        <f>YEAR(salesdata[[#This Row],[Order Date]])</f>
        <v>2014</v>
      </c>
      <c r="C422" s="2">
        <f>MONTH(salesdata[[#This Row],[Order Date]])</f>
        <v>5</v>
      </c>
      <c r="D422" t="s">
        <v>619</v>
      </c>
      <c r="E422" t="s">
        <v>152</v>
      </c>
      <c r="F422" t="s">
        <v>11</v>
      </c>
      <c r="G422" t="s">
        <v>20</v>
      </c>
      <c r="H422" t="s">
        <v>620</v>
      </c>
      <c r="I422" s="33" t="s">
        <v>3644</v>
      </c>
      <c r="J422" s="2">
        <v>3</v>
      </c>
      <c r="K422" s="33" t="s">
        <v>3078</v>
      </c>
    </row>
    <row r="423" spans="1:11" x14ac:dyDescent="0.3">
      <c r="A423" s="1">
        <v>41762</v>
      </c>
      <c r="B423" s="2">
        <f>YEAR(salesdata[[#This Row],[Order Date]])</f>
        <v>2014</v>
      </c>
      <c r="C423" s="2">
        <f>MONTH(salesdata[[#This Row],[Order Date]])</f>
        <v>5</v>
      </c>
      <c r="D423" t="s">
        <v>619</v>
      </c>
      <c r="E423" t="s">
        <v>152</v>
      </c>
      <c r="F423" t="s">
        <v>11</v>
      </c>
      <c r="G423" t="s">
        <v>20</v>
      </c>
      <c r="H423" t="s">
        <v>621</v>
      </c>
      <c r="I423" s="33" t="s">
        <v>3645</v>
      </c>
      <c r="J423" s="2">
        <v>3</v>
      </c>
      <c r="K423" s="33" t="s">
        <v>3646</v>
      </c>
    </row>
    <row r="424" spans="1:11" x14ac:dyDescent="0.3">
      <c r="A424" s="1">
        <v>41763</v>
      </c>
      <c r="B424" s="2">
        <f>YEAR(salesdata[[#This Row],[Order Date]])</f>
        <v>2014</v>
      </c>
      <c r="C424" s="2">
        <f>MONTH(salesdata[[#This Row],[Order Date]])</f>
        <v>5</v>
      </c>
      <c r="D424" t="s">
        <v>622</v>
      </c>
      <c r="E424" t="s">
        <v>111</v>
      </c>
      <c r="F424" t="s">
        <v>11</v>
      </c>
      <c r="G424" t="s">
        <v>20</v>
      </c>
      <c r="H424" t="s">
        <v>623</v>
      </c>
      <c r="I424" s="33" t="s">
        <v>3647</v>
      </c>
      <c r="J424" s="2">
        <v>4</v>
      </c>
      <c r="K424" s="33" t="s">
        <v>3648</v>
      </c>
    </row>
    <row r="425" spans="1:11" x14ac:dyDescent="0.3">
      <c r="A425" s="1">
        <v>41763</v>
      </c>
      <c r="B425" s="2">
        <f>YEAR(salesdata[[#This Row],[Order Date]])</f>
        <v>2014</v>
      </c>
      <c r="C425" s="2">
        <f>MONTH(salesdata[[#This Row],[Order Date]])</f>
        <v>5</v>
      </c>
      <c r="D425" t="s">
        <v>624</v>
      </c>
      <c r="E425" t="s">
        <v>625</v>
      </c>
      <c r="F425" t="s">
        <v>34</v>
      </c>
      <c r="G425" t="s">
        <v>47</v>
      </c>
      <c r="H425" t="s">
        <v>372</v>
      </c>
      <c r="I425" s="33" t="s">
        <v>3649</v>
      </c>
      <c r="J425" s="2">
        <v>2</v>
      </c>
      <c r="K425" s="33" t="s">
        <v>3650</v>
      </c>
    </row>
    <row r="426" spans="1:11" x14ac:dyDescent="0.3">
      <c r="A426" s="1">
        <v>41763</v>
      </c>
      <c r="B426" s="2">
        <f>YEAR(salesdata[[#This Row],[Order Date]])</f>
        <v>2014</v>
      </c>
      <c r="C426" s="2">
        <f>MONTH(salesdata[[#This Row],[Order Date]])</f>
        <v>5</v>
      </c>
      <c r="D426" t="s">
        <v>425</v>
      </c>
      <c r="E426" t="s">
        <v>10</v>
      </c>
      <c r="F426" t="s">
        <v>11</v>
      </c>
      <c r="G426" t="s">
        <v>24</v>
      </c>
      <c r="H426" t="s">
        <v>493</v>
      </c>
      <c r="I426" s="33" t="s">
        <v>3651</v>
      </c>
      <c r="J426" s="2">
        <v>2</v>
      </c>
      <c r="K426" s="33" t="s">
        <v>3652</v>
      </c>
    </row>
    <row r="427" spans="1:11" x14ac:dyDescent="0.3">
      <c r="A427" s="1">
        <v>41763</v>
      </c>
      <c r="B427" s="2">
        <f>YEAR(salesdata[[#This Row],[Order Date]])</f>
        <v>2014</v>
      </c>
      <c r="C427" s="2">
        <f>MONTH(salesdata[[#This Row],[Order Date]])</f>
        <v>5</v>
      </c>
      <c r="D427" t="s">
        <v>425</v>
      </c>
      <c r="E427" t="s">
        <v>10</v>
      </c>
      <c r="F427" t="s">
        <v>11</v>
      </c>
      <c r="G427" t="s">
        <v>43</v>
      </c>
      <c r="H427" t="s">
        <v>626</v>
      </c>
      <c r="I427" s="33" t="s">
        <v>3447</v>
      </c>
      <c r="J427" s="2">
        <v>6</v>
      </c>
      <c r="K427" s="33" t="s">
        <v>3653</v>
      </c>
    </row>
    <row r="428" spans="1:11" x14ac:dyDescent="0.3">
      <c r="A428" s="1">
        <v>41763</v>
      </c>
      <c r="B428" s="2">
        <f>YEAR(salesdata[[#This Row],[Order Date]])</f>
        <v>2014</v>
      </c>
      <c r="C428" s="2">
        <f>MONTH(salesdata[[#This Row],[Order Date]])</f>
        <v>5</v>
      </c>
      <c r="D428" t="s">
        <v>627</v>
      </c>
      <c r="E428" t="s">
        <v>167</v>
      </c>
      <c r="F428" t="s">
        <v>34</v>
      </c>
      <c r="G428" t="s">
        <v>47</v>
      </c>
      <c r="H428" t="s">
        <v>628</v>
      </c>
      <c r="I428" s="33" t="s">
        <v>3654</v>
      </c>
      <c r="J428" s="2">
        <v>7</v>
      </c>
      <c r="K428" s="33" t="s">
        <v>3655</v>
      </c>
    </row>
    <row r="429" spans="1:11" x14ac:dyDescent="0.3">
      <c r="A429" s="1">
        <v>41763</v>
      </c>
      <c r="B429" s="2">
        <f>YEAR(salesdata[[#This Row],[Order Date]])</f>
        <v>2014</v>
      </c>
      <c r="C429" s="2">
        <f>MONTH(salesdata[[#This Row],[Order Date]])</f>
        <v>5</v>
      </c>
      <c r="D429" t="s">
        <v>627</v>
      </c>
      <c r="E429" t="s">
        <v>167</v>
      </c>
      <c r="F429" t="s">
        <v>11</v>
      </c>
      <c r="G429" t="s">
        <v>93</v>
      </c>
      <c r="H429" t="s">
        <v>629</v>
      </c>
      <c r="I429" s="33" t="s">
        <v>3656</v>
      </c>
      <c r="J429" s="2">
        <v>4</v>
      </c>
      <c r="K429" s="33" t="s">
        <v>3657</v>
      </c>
    </row>
    <row r="430" spans="1:11" x14ac:dyDescent="0.3">
      <c r="A430" s="1">
        <v>41764</v>
      </c>
      <c r="B430" s="2">
        <f>YEAR(salesdata[[#This Row],[Order Date]])</f>
        <v>2014</v>
      </c>
      <c r="C430" s="2">
        <f>MONTH(salesdata[[#This Row],[Order Date]])</f>
        <v>5</v>
      </c>
      <c r="D430" t="s">
        <v>630</v>
      </c>
      <c r="E430" t="s">
        <v>33</v>
      </c>
      <c r="F430" t="s">
        <v>11</v>
      </c>
      <c r="G430" t="s">
        <v>12</v>
      </c>
      <c r="H430" t="s">
        <v>631</v>
      </c>
      <c r="I430" s="33" t="s">
        <v>3658</v>
      </c>
      <c r="J430" s="2">
        <v>3</v>
      </c>
      <c r="K430" s="33" t="s">
        <v>3659</v>
      </c>
    </row>
    <row r="431" spans="1:11" x14ac:dyDescent="0.3">
      <c r="A431" s="1">
        <v>41764</v>
      </c>
      <c r="B431" s="2">
        <f>YEAR(salesdata[[#This Row],[Order Date]])</f>
        <v>2014</v>
      </c>
      <c r="C431" s="2">
        <f>MONTH(salesdata[[#This Row],[Order Date]])</f>
        <v>5</v>
      </c>
      <c r="D431" t="s">
        <v>630</v>
      </c>
      <c r="E431" t="s">
        <v>33</v>
      </c>
      <c r="F431" t="s">
        <v>11</v>
      </c>
      <c r="G431" t="s">
        <v>24</v>
      </c>
      <c r="H431" t="s">
        <v>632</v>
      </c>
      <c r="I431" s="33" t="s">
        <v>3364</v>
      </c>
      <c r="J431" s="2">
        <v>2</v>
      </c>
      <c r="K431" s="33" t="s">
        <v>3365</v>
      </c>
    </row>
    <row r="432" spans="1:11" x14ac:dyDescent="0.3">
      <c r="A432" s="1">
        <v>41764</v>
      </c>
      <c r="B432" s="2">
        <f>YEAR(salesdata[[#This Row],[Order Date]])</f>
        <v>2014</v>
      </c>
      <c r="C432" s="2">
        <f>MONTH(salesdata[[#This Row],[Order Date]])</f>
        <v>5</v>
      </c>
      <c r="D432" t="s">
        <v>630</v>
      </c>
      <c r="E432" t="s">
        <v>33</v>
      </c>
      <c r="F432" t="s">
        <v>11</v>
      </c>
      <c r="G432" t="s">
        <v>12</v>
      </c>
      <c r="H432" t="s">
        <v>633</v>
      </c>
      <c r="I432" s="33" t="s">
        <v>3660</v>
      </c>
      <c r="J432" s="2">
        <v>2</v>
      </c>
      <c r="K432" s="33" t="s">
        <v>3661</v>
      </c>
    </row>
    <row r="433" spans="1:11" x14ac:dyDescent="0.3">
      <c r="A433" s="1">
        <v>41764</v>
      </c>
      <c r="B433" s="2">
        <f>YEAR(salesdata[[#This Row],[Order Date]])</f>
        <v>2014</v>
      </c>
      <c r="C433" s="2">
        <f>MONTH(salesdata[[#This Row],[Order Date]])</f>
        <v>5</v>
      </c>
      <c r="D433" t="s">
        <v>634</v>
      </c>
      <c r="E433" t="s">
        <v>10</v>
      </c>
      <c r="F433" t="s">
        <v>34</v>
      </c>
      <c r="G433" t="s">
        <v>35</v>
      </c>
      <c r="H433" t="s">
        <v>191</v>
      </c>
      <c r="I433" s="33" t="s">
        <v>3662</v>
      </c>
      <c r="J433" s="2">
        <v>3</v>
      </c>
      <c r="K433" s="33" t="s">
        <v>3663</v>
      </c>
    </row>
    <row r="434" spans="1:11" x14ac:dyDescent="0.3">
      <c r="A434" s="1">
        <v>41764</v>
      </c>
      <c r="B434" s="2">
        <f>YEAR(salesdata[[#This Row],[Order Date]])</f>
        <v>2014</v>
      </c>
      <c r="C434" s="2">
        <f>MONTH(salesdata[[#This Row],[Order Date]])</f>
        <v>5</v>
      </c>
      <c r="D434" t="s">
        <v>442</v>
      </c>
      <c r="E434" t="s">
        <v>15</v>
      </c>
      <c r="F434" t="s">
        <v>11</v>
      </c>
      <c r="G434" t="s">
        <v>18</v>
      </c>
      <c r="H434" t="s">
        <v>635</v>
      </c>
      <c r="I434" s="33" t="s">
        <v>3664</v>
      </c>
      <c r="J434" s="2">
        <v>2</v>
      </c>
      <c r="K434" s="33" t="s">
        <v>3665</v>
      </c>
    </row>
    <row r="435" spans="1:11" x14ac:dyDescent="0.3">
      <c r="A435" s="1">
        <v>41764</v>
      </c>
      <c r="B435" s="2">
        <f>YEAR(salesdata[[#This Row],[Order Date]])</f>
        <v>2014</v>
      </c>
      <c r="C435" s="2">
        <f>MONTH(salesdata[[#This Row],[Order Date]])</f>
        <v>5</v>
      </c>
      <c r="D435" t="s">
        <v>636</v>
      </c>
      <c r="E435" t="s">
        <v>55</v>
      </c>
      <c r="F435" t="s">
        <v>11</v>
      </c>
      <c r="G435" t="s">
        <v>20</v>
      </c>
      <c r="H435" t="s">
        <v>119</v>
      </c>
      <c r="I435" s="33" t="s">
        <v>3666</v>
      </c>
      <c r="J435" s="2">
        <v>2</v>
      </c>
      <c r="K435" s="33" t="s">
        <v>3667</v>
      </c>
    </row>
    <row r="436" spans="1:11" x14ac:dyDescent="0.3">
      <c r="A436" s="1">
        <v>41764</v>
      </c>
      <c r="B436" s="2">
        <f>YEAR(salesdata[[#This Row],[Order Date]])</f>
        <v>2014</v>
      </c>
      <c r="C436" s="2">
        <f>MONTH(salesdata[[#This Row],[Order Date]])</f>
        <v>5</v>
      </c>
      <c r="D436" t="s">
        <v>636</v>
      </c>
      <c r="E436" t="s">
        <v>55</v>
      </c>
      <c r="F436" t="s">
        <v>11</v>
      </c>
      <c r="G436" t="s">
        <v>12</v>
      </c>
      <c r="H436" t="s">
        <v>637</v>
      </c>
      <c r="I436" s="33" t="s">
        <v>3668</v>
      </c>
      <c r="J436" s="2">
        <v>1</v>
      </c>
      <c r="K436" s="33" t="s">
        <v>3669</v>
      </c>
    </row>
    <row r="437" spans="1:11" x14ac:dyDescent="0.3">
      <c r="A437" s="1">
        <v>41765</v>
      </c>
      <c r="B437" s="2">
        <f>YEAR(salesdata[[#This Row],[Order Date]])</f>
        <v>2014</v>
      </c>
      <c r="C437" s="2">
        <f>MONTH(salesdata[[#This Row],[Order Date]])</f>
        <v>5</v>
      </c>
      <c r="D437" t="s">
        <v>638</v>
      </c>
      <c r="E437" t="s">
        <v>27</v>
      </c>
      <c r="F437" t="s">
        <v>11</v>
      </c>
      <c r="G437" t="s">
        <v>20</v>
      </c>
      <c r="H437" t="s">
        <v>639</v>
      </c>
      <c r="I437" s="33" t="s">
        <v>3670</v>
      </c>
      <c r="J437" s="2">
        <v>8</v>
      </c>
      <c r="K437" s="33" t="s">
        <v>3671</v>
      </c>
    </row>
    <row r="438" spans="1:11" x14ac:dyDescent="0.3">
      <c r="A438" s="1">
        <v>41765</v>
      </c>
      <c r="B438" s="2">
        <f>YEAR(salesdata[[#This Row],[Order Date]])</f>
        <v>2014</v>
      </c>
      <c r="C438" s="2">
        <f>MONTH(salesdata[[#This Row],[Order Date]])</f>
        <v>5</v>
      </c>
      <c r="D438" t="s">
        <v>640</v>
      </c>
      <c r="E438" t="s">
        <v>27</v>
      </c>
      <c r="F438" t="s">
        <v>11</v>
      </c>
      <c r="G438" t="s">
        <v>16</v>
      </c>
      <c r="H438" t="s">
        <v>225</v>
      </c>
      <c r="I438" s="33" t="s">
        <v>3672</v>
      </c>
      <c r="J438" s="2">
        <v>2</v>
      </c>
      <c r="K438" s="33" t="s">
        <v>3673</v>
      </c>
    </row>
    <row r="439" spans="1:11" x14ac:dyDescent="0.3">
      <c r="A439" s="1">
        <v>41765</v>
      </c>
      <c r="B439" s="2">
        <f>YEAR(salesdata[[#This Row],[Order Date]])</f>
        <v>2014</v>
      </c>
      <c r="C439" s="2">
        <f>MONTH(salesdata[[#This Row],[Order Date]])</f>
        <v>5</v>
      </c>
      <c r="D439" t="s">
        <v>640</v>
      </c>
      <c r="E439" t="s">
        <v>27</v>
      </c>
      <c r="F439" t="s">
        <v>11</v>
      </c>
      <c r="G439" t="s">
        <v>24</v>
      </c>
      <c r="H439" t="s">
        <v>641</v>
      </c>
      <c r="I439" s="33" t="s">
        <v>3674</v>
      </c>
      <c r="J439" s="2">
        <v>6</v>
      </c>
      <c r="K439" s="33" t="s">
        <v>3675</v>
      </c>
    </row>
    <row r="440" spans="1:11" x14ac:dyDescent="0.3">
      <c r="A440" s="1">
        <v>41766</v>
      </c>
      <c r="B440" s="2">
        <f>YEAR(salesdata[[#This Row],[Order Date]])</f>
        <v>2014</v>
      </c>
      <c r="C440" s="2">
        <f>MONTH(salesdata[[#This Row],[Order Date]])</f>
        <v>5</v>
      </c>
      <c r="D440" t="s">
        <v>642</v>
      </c>
      <c r="E440" t="s">
        <v>443</v>
      </c>
      <c r="F440" t="s">
        <v>11</v>
      </c>
      <c r="G440" t="s">
        <v>20</v>
      </c>
      <c r="H440" t="s">
        <v>643</v>
      </c>
      <c r="I440" s="33" t="s">
        <v>3676</v>
      </c>
      <c r="J440" s="2">
        <v>3</v>
      </c>
      <c r="K440" s="33" t="s">
        <v>3677</v>
      </c>
    </row>
    <row r="441" spans="1:11" x14ac:dyDescent="0.3">
      <c r="A441" s="1">
        <v>41766</v>
      </c>
      <c r="B441" s="2">
        <f>YEAR(salesdata[[#This Row],[Order Date]])</f>
        <v>2014</v>
      </c>
      <c r="C441" s="2">
        <f>MONTH(salesdata[[#This Row],[Order Date]])</f>
        <v>5</v>
      </c>
      <c r="D441" t="s">
        <v>642</v>
      </c>
      <c r="E441" t="s">
        <v>443</v>
      </c>
      <c r="F441" t="s">
        <v>34</v>
      </c>
      <c r="G441" t="s">
        <v>147</v>
      </c>
      <c r="H441" t="s">
        <v>148</v>
      </c>
      <c r="I441" s="33" t="s">
        <v>3678</v>
      </c>
      <c r="J441" s="2">
        <v>2</v>
      </c>
      <c r="K441" s="33" t="s">
        <v>3679</v>
      </c>
    </row>
    <row r="442" spans="1:11" x14ac:dyDescent="0.3">
      <c r="A442" s="1">
        <v>41766</v>
      </c>
      <c r="B442" s="2">
        <f>YEAR(salesdata[[#This Row],[Order Date]])</f>
        <v>2014</v>
      </c>
      <c r="C442" s="2">
        <f>MONTH(salesdata[[#This Row],[Order Date]])</f>
        <v>5</v>
      </c>
      <c r="D442" t="s">
        <v>642</v>
      </c>
      <c r="E442" t="s">
        <v>443</v>
      </c>
      <c r="F442" t="s">
        <v>11</v>
      </c>
      <c r="G442" t="s">
        <v>24</v>
      </c>
      <c r="H442" t="s">
        <v>644</v>
      </c>
      <c r="I442" s="33" t="s">
        <v>3680</v>
      </c>
      <c r="J442" s="2">
        <v>3</v>
      </c>
      <c r="K442" s="33" t="s">
        <v>3621</v>
      </c>
    </row>
    <row r="443" spans="1:11" x14ac:dyDescent="0.3">
      <c r="A443" s="1">
        <v>41766</v>
      </c>
      <c r="B443" s="2">
        <f>YEAR(salesdata[[#This Row],[Order Date]])</f>
        <v>2014</v>
      </c>
      <c r="C443" s="2">
        <f>MONTH(salesdata[[#This Row],[Order Date]])</f>
        <v>5</v>
      </c>
      <c r="D443" t="s">
        <v>642</v>
      </c>
      <c r="E443" t="s">
        <v>443</v>
      </c>
      <c r="F443" t="s">
        <v>34</v>
      </c>
      <c r="G443" t="s">
        <v>35</v>
      </c>
      <c r="H443" t="s">
        <v>645</v>
      </c>
      <c r="I443" s="33" t="s">
        <v>3681</v>
      </c>
      <c r="J443" s="2">
        <v>4</v>
      </c>
      <c r="K443" s="33" t="s">
        <v>3682</v>
      </c>
    </row>
    <row r="444" spans="1:11" x14ac:dyDescent="0.3">
      <c r="A444" s="1">
        <v>41767</v>
      </c>
      <c r="B444" s="2">
        <f>YEAR(salesdata[[#This Row],[Order Date]])</f>
        <v>2014</v>
      </c>
      <c r="C444" s="2">
        <f>MONTH(salesdata[[#This Row],[Order Date]])</f>
        <v>5</v>
      </c>
      <c r="D444" t="s">
        <v>281</v>
      </c>
      <c r="E444" t="s">
        <v>23</v>
      </c>
      <c r="F444" t="s">
        <v>39</v>
      </c>
      <c r="G444" t="s">
        <v>614</v>
      </c>
      <c r="H444" t="s">
        <v>646</v>
      </c>
      <c r="I444" s="33" t="s">
        <v>3683</v>
      </c>
      <c r="J444" s="2">
        <v>5</v>
      </c>
      <c r="K444" s="33" t="s">
        <v>647</v>
      </c>
    </row>
    <row r="445" spans="1:11" x14ac:dyDescent="0.3">
      <c r="A445" s="1">
        <v>41768</v>
      </c>
      <c r="B445" s="2">
        <f>YEAR(salesdata[[#This Row],[Order Date]])</f>
        <v>2014</v>
      </c>
      <c r="C445" s="2">
        <f>MONTH(salesdata[[#This Row],[Order Date]])</f>
        <v>5</v>
      </c>
      <c r="D445" t="s">
        <v>648</v>
      </c>
      <c r="E445" t="s">
        <v>27</v>
      </c>
      <c r="F445" t="s">
        <v>39</v>
      </c>
      <c r="G445" t="s">
        <v>52</v>
      </c>
      <c r="H445" t="s">
        <v>486</v>
      </c>
      <c r="I445" s="33" t="s">
        <v>3684</v>
      </c>
      <c r="J445" s="2">
        <v>4</v>
      </c>
      <c r="K445" s="33" t="s">
        <v>3685</v>
      </c>
    </row>
    <row r="446" spans="1:11" x14ac:dyDescent="0.3">
      <c r="A446" s="1">
        <v>41768</v>
      </c>
      <c r="B446" s="2">
        <f>YEAR(salesdata[[#This Row],[Order Date]])</f>
        <v>2014</v>
      </c>
      <c r="C446" s="2">
        <f>MONTH(salesdata[[#This Row],[Order Date]])</f>
        <v>5</v>
      </c>
      <c r="D446" t="s">
        <v>648</v>
      </c>
      <c r="E446" t="s">
        <v>27</v>
      </c>
      <c r="F446" t="s">
        <v>39</v>
      </c>
      <c r="G446" t="s">
        <v>52</v>
      </c>
      <c r="H446" t="s">
        <v>649</v>
      </c>
      <c r="I446" s="33" t="s">
        <v>3686</v>
      </c>
      <c r="J446" s="2">
        <v>3</v>
      </c>
      <c r="K446" s="33" t="s">
        <v>3687</v>
      </c>
    </row>
    <row r="447" spans="1:11" x14ac:dyDescent="0.3">
      <c r="A447" s="1">
        <v>41768</v>
      </c>
      <c r="B447" s="2">
        <f>YEAR(salesdata[[#This Row],[Order Date]])</f>
        <v>2014</v>
      </c>
      <c r="C447" s="2">
        <f>MONTH(salesdata[[#This Row],[Order Date]])</f>
        <v>5</v>
      </c>
      <c r="D447" t="s">
        <v>650</v>
      </c>
      <c r="E447" t="s">
        <v>33</v>
      </c>
      <c r="F447" t="s">
        <v>11</v>
      </c>
      <c r="G447" t="s">
        <v>18</v>
      </c>
      <c r="H447" t="s">
        <v>651</v>
      </c>
      <c r="I447" s="33" t="s">
        <v>3688</v>
      </c>
      <c r="J447" s="2">
        <v>3</v>
      </c>
      <c r="K447" s="33" t="s">
        <v>3689</v>
      </c>
    </row>
    <row r="448" spans="1:11" x14ac:dyDescent="0.3">
      <c r="A448" s="1">
        <v>41768</v>
      </c>
      <c r="B448" s="2">
        <f>YEAR(salesdata[[#This Row],[Order Date]])</f>
        <v>2014</v>
      </c>
      <c r="C448" s="2">
        <f>MONTH(salesdata[[#This Row],[Order Date]])</f>
        <v>5</v>
      </c>
      <c r="D448" t="s">
        <v>650</v>
      </c>
      <c r="E448" t="s">
        <v>33</v>
      </c>
      <c r="F448" t="s">
        <v>11</v>
      </c>
      <c r="G448" t="s">
        <v>16</v>
      </c>
      <c r="H448" t="s">
        <v>456</v>
      </c>
      <c r="I448" s="33" t="s">
        <v>3690</v>
      </c>
      <c r="J448" s="2">
        <v>3</v>
      </c>
      <c r="K448" s="33" t="s">
        <v>3691</v>
      </c>
    </row>
    <row r="449" spans="1:11" x14ac:dyDescent="0.3">
      <c r="A449" s="1">
        <v>41768</v>
      </c>
      <c r="B449" s="2">
        <f>YEAR(salesdata[[#This Row],[Order Date]])</f>
        <v>2014</v>
      </c>
      <c r="C449" s="2">
        <f>MONTH(salesdata[[#This Row],[Order Date]])</f>
        <v>5</v>
      </c>
      <c r="D449" t="s">
        <v>650</v>
      </c>
      <c r="E449" t="s">
        <v>33</v>
      </c>
      <c r="F449" t="s">
        <v>11</v>
      </c>
      <c r="G449" t="s">
        <v>16</v>
      </c>
      <c r="H449" t="s">
        <v>652</v>
      </c>
      <c r="I449" s="33" t="s">
        <v>3193</v>
      </c>
      <c r="J449" s="2">
        <v>5</v>
      </c>
      <c r="K449" s="33" t="s">
        <v>3194</v>
      </c>
    </row>
    <row r="450" spans="1:11" x14ac:dyDescent="0.3">
      <c r="A450" s="1">
        <v>41768</v>
      </c>
      <c r="B450" s="2">
        <f>YEAR(salesdata[[#This Row],[Order Date]])</f>
        <v>2014</v>
      </c>
      <c r="C450" s="2">
        <f>MONTH(salesdata[[#This Row],[Order Date]])</f>
        <v>5</v>
      </c>
      <c r="D450" t="s">
        <v>650</v>
      </c>
      <c r="E450" t="s">
        <v>33</v>
      </c>
      <c r="F450" t="s">
        <v>11</v>
      </c>
      <c r="G450" t="s">
        <v>12</v>
      </c>
      <c r="H450" t="s">
        <v>653</v>
      </c>
      <c r="I450" s="33" t="s">
        <v>3692</v>
      </c>
      <c r="J450" s="2">
        <v>7</v>
      </c>
      <c r="K450" s="33" t="s">
        <v>3693</v>
      </c>
    </row>
    <row r="451" spans="1:11" x14ac:dyDescent="0.3">
      <c r="A451" s="1">
        <v>41769</v>
      </c>
      <c r="B451" s="2">
        <f>YEAR(salesdata[[#This Row],[Order Date]])</f>
        <v>2014</v>
      </c>
      <c r="C451" s="2">
        <f>MONTH(salesdata[[#This Row],[Order Date]])</f>
        <v>5</v>
      </c>
      <c r="D451" t="s">
        <v>596</v>
      </c>
      <c r="E451" t="s">
        <v>167</v>
      </c>
      <c r="F451" t="s">
        <v>11</v>
      </c>
      <c r="G451" t="s">
        <v>63</v>
      </c>
      <c r="H451" t="s">
        <v>654</v>
      </c>
      <c r="I451" s="33" t="s">
        <v>3694</v>
      </c>
      <c r="J451" s="2">
        <v>3</v>
      </c>
      <c r="K451" s="33" t="s">
        <v>3695</v>
      </c>
    </row>
    <row r="452" spans="1:11" x14ac:dyDescent="0.3">
      <c r="A452" s="1">
        <v>41769</v>
      </c>
      <c r="B452" s="2">
        <f>YEAR(salesdata[[#This Row],[Order Date]])</f>
        <v>2014</v>
      </c>
      <c r="C452" s="2">
        <f>MONTH(salesdata[[#This Row],[Order Date]])</f>
        <v>5</v>
      </c>
      <c r="D452" t="s">
        <v>596</v>
      </c>
      <c r="E452" t="s">
        <v>167</v>
      </c>
      <c r="F452" t="s">
        <v>39</v>
      </c>
      <c r="G452" t="s">
        <v>40</v>
      </c>
      <c r="H452" t="s">
        <v>655</v>
      </c>
      <c r="I452" s="33" t="s">
        <v>3696</v>
      </c>
      <c r="J452" s="2">
        <v>5</v>
      </c>
      <c r="K452" s="33" t="s">
        <v>3697</v>
      </c>
    </row>
    <row r="453" spans="1:11" x14ac:dyDescent="0.3">
      <c r="A453" s="1">
        <v>41769</v>
      </c>
      <c r="B453" s="2">
        <f>YEAR(salesdata[[#This Row],[Order Date]])</f>
        <v>2014</v>
      </c>
      <c r="C453" s="2">
        <f>MONTH(salesdata[[#This Row],[Order Date]])</f>
        <v>5</v>
      </c>
      <c r="D453" t="s">
        <v>656</v>
      </c>
      <c r="E453" t="s">
        <v>23</v>
      </c>
      <c r="F453" t="s">
        <v>34</v>
      </c>
      <c r="G453" t="s">
        <v>74</v>
      </c>
      <c r="H453" t="s">
        <v>657</v>
      </c>
      <c r="I453" s="33" t="s">
        <v>3698</v>
      </c>
      <c r="J453" s="2">
        <v>7</v>
      </c>
      <c r="K453" s="33" t="s">
        <v>3699</v>
      </c>
    </row>
    <row r="454" spans="1:11" x14ac:dyDescent="0.3">
      <c r="A454" s="1">
        <v>41769</v>
      </c>
      <c r="B454" s="2">
        <f>YEAR(salesdata[[#This Row],[Order Date]])</f>
        <v>2014</v>
      </c>
      <c r="C454" s="2">
        <f>MONTH(salesdata[[#This Row],[Order Date]])</f>
        <v>5</v>
      </c>
      <c r="D454" t="s">
        <v>656</v>
      </c>
      <c r="E454" t="s">
        <v>23</v>
      </c>
      <c r="F454" t="s">
        <v>11</v>
      </c>
      <c r="G454" t="s">
        <v>24</v>
      </c>
      <c r="H454" t="s">
        <v>658</v>
      </c>
      <c r="I454" s="33" t="s">
        <v>3700</v>
      </c>
      <c r="J454" s="2">
        <v>5</v>
      </c>
      <c r="K454" s="33" t="s">
        <v>3701</v>
      </c>
    </row>
    <row r="455" spans="1:11" x14ac:dyDescent="0.3">
      <c r="A455" s="1">
        <v>41769</v>
      </c>
      <c r="B455" s="2">
        <f>YEAR(salesdata[[#This Row],[Order Date]])</f>
        <v>2014</v>
      </c>
      <c r="C455" s="2">
        <f>MONTH(salesdata[[#This Row],[Order Date]])</f>
        <v>5</v>
      </c>
      <c r="D455" t="s">
        <v>659</v>
      </c>
      <c r="E455" t="s">
        <v>27</v>
      </c>
      <c r="F455" t="s">
        <v>11</v>
      </c>
      <c r="G455" t="s">
        <v>12</v>
      </c>
      <c r="H455" t="s">
        <v>660</v>
      </c>
      <c r="I455" s="33" t="s">
        <v>3702</v>
      </c>
      <c r="J455" s="2">
        <v>2</v>
      </c>
      <c r="K455" s="33" t="s">
        <v>3703</v>
      </c>
    </row>
    <row r="456" spans="1:11" x14ac:dyDescent="0.3">
      <c r="A456" s="1">
        <v>41769</v>
      </c>
      <c r="B456" s="2">
        <f>YEAR(salesdata[[#This Row],[Order Date]])</f>
        <v>2014</v>
      </c>
      <c r="C456" s="2">
        <f>MONTH(salesdata[[#This Row],[Order Date]])</f>
        <v>5</v>
      </c>
      <c r="D456" t="s">
        <v>659</v>
      </c>
      <c r="E456" t="s">
        <v>27</v>
      </c>
      <c r="F456" t="s">
        <v>39</v>
      </c>
      <c r="G456" t="s">
        <v>40</v>
      </c>
      <c r="H456" t="s">
        <v>661</v>
      </c>
      <c r="I456" s="33" t="s">
        <v>662</v>
      </c>
      <c r="J456" s="2">
        <v>5</v>
      </c>
      <c r="K456" s="33" t="s">
        <v>3704</v>
      </c>
    </row>
    <row r="457" spans="1:11" x14ac:dyDescent="0.3">
      <c r="A457" s="1">
        <v>41769</v>
      </c>
      <c r="B457" s="2">
        <f>YEAR(salesdata[[#This Row],[Order Date]])</f>
        <v>2014</v>
      </c>
      <c r="C457" s="2">
        <f>MONTH(salesdata[[#This Row],[Order Date]])</f>
        <v>5</v>
      </c>
      <c r="D457" t="s">
        <v>659</v>
      </c>
      <c r="E457" t="s">
        <v>27</v>
      </c>
      <c r="F457" t="s">
        <v>11</v>
      </c>
      <c r="G457" t="s">
        <v>204</v>
      </c>
      <c r="H457" t="s">
        <v>663</v>
      </c>
      <c r="I457" s="33" t="s">
        <v>3705</v>
      </c>
      <c r="J457" s="2">
        <v>6</v>
      </c>
      <c r="K457" s="33" t="s">
        <v>3706</v>
      </c>
    </row>
    <row r="458" spans="1:11" x14ac:dyDescent="0.3">
      <c r="A458" s="1">
        <v>41769</v>
      </c>
      <c r="B458" s="2">
        <f>YEAR(salesdata[[#This Row],[Order Date]])</f>
        <v>2014</v>
      </c>
      <c r="C458" s="2">
        <f>MONTH(salesdata[[#This Row],[Order Date]])</f>
        <v>5</v>
      </c>
      <c r="D458" t="s">
        <v>659</v>
      </c>
      <c r="E458" t="s">
        <v>27</v>
      </c>
      <c r="F458" t="s">
        <v>34</v>
      </c>
      <c r="G458" t="s">
        <v>35</v>
      </c>
      <c r="H458" t="s">
        <v>664</v>
      </c>
      <c r="I458" s="33" t="s">
        <v>3707</v>
      </c>
      <c r="J458" s="2">
        <v>1</v>
      </c>
      <c r="K458" s="33" t="s">
        <v>3708</v>
      </c>
    </row>
    <row r="459" spans="1:11" x14ac:dyDescent="0.3">
      <c r="A459" s="1">
        <v>41770</v>
      </c>
      <c r="B459" s="2">
        <f>YEAR(salesdata[[#This Row],[Order Date]])</f>
        <v>2014</v>
      </c>
      <c r="C459" s="2">
        <f>MONTH(salesdata[[#This Row],[Order Date]])</f>
        <v>5</v>
      </c>
      <c r="D459" t="s">
        <v>665</v>
      </c>
      <c r="E459" t="s">
        <v>10</v>
      </c>
      <c r="F459" t="s">
        <v>39</v>
      </c>
      <c r="G459" t="s">
        <v>52</v>
      </c>
      <c r="H459" t="s">
        <v>666</v>
      </c>
      <c r="I459" s="33" t="s">
        <v>3709</v>
      </c>
      <c r="J459" s="2">
        <v>2</v>
      </c>
      <c r="K459" s="33" t="s">
        <v>3710</v>
      </c>
    </row>
    <row r="460" spans="1:11" x14ac:dyDescent="0.3">
      <c r="A460" s="1">
        <v>41770</v>
      </c>
      <c r="B460" s="2">
        <f>YEAR(salesdata[[#This Row],[Order Date]])</f>
        <v>2014</v>
      </c>
      <c r="C460" s="2">
        <f>MONTH(salesdata[[#This Row],[Order Date]])</f>
        <v>5</v>
      </c>
      <c r="D460" t="s">
        <v>665</v>
      </c>
      <c r="E460" t="s">
        <v>10</v>
      </c>
      <c r="F460" t="s">
        <v>39</v>
      </c>
      <c r="G460" t="s">
        <v>40</v>
      </c>
      <c r="H460" t="s">
        <v>667</v>
      </c>
      <c r="I460" s="33" t="s">
        <v>3711</v>
      </c>
      <c r="J460" s="2">
        <v>1</v>
      </c>
      <c r="K460" s="33" t="s">
        <v>3712</v>
      </c>
    </row>
    <row r="461" spans="1:11" x14ac:dyDescent="0.3">
      <c r="A461" s="1">
        <v>41770</v>
      </c>
      <c r="B461" s="2">
        <f>YEAR(salesdata[[#This Row],[Order Date]])</f>
        <v>2014</v>
      </c>
      <c r="C461" s="2">
        <f>MONTH(salesdata[[#This Row],[Order Date]])</f>
        <v>5</v>
      </c>
      <c r="D461" t="s">
        <v>665</v>
      </c>
      <c r="E461" t="s">
        <v>10</v>
      </c>
      <c r="F461" t="s">
        <v>34</v>
      </c>
      <c r="G461" t="s">
        <v>47</v>
      </c>
      <c r="H461" t="s">
        <v>668</v>
      </c>
      <c r="I461" s="33" t="s">
        <v>3713</v>
      </c>
      <c r="J461" s="2">
        <v>4</v>
      </c>
      <c r="K461" s="33" t="s">
        <v>3714</v>
      </c>
    </row>
    <row r="462" spans="1:11" x14ac:dyDescent="0.3">
      <c r="A462" s="1">
        <v>41770</v>
      </c>
      <c r="B462" s="2">
        <f>YEAR(salesdata[[#This Row],[Order Date]])</f>
        <v>2014</v>
      </c>
      <c r="C462" s="2">
        <f>MONTH(salesdata[[#This Row],[Order Date]])</f>
        <v>5</v>
      </c>
      <c r="D462" t="s">
        <v>669</v>
      </c>
      <c r="E462" t="s">
        <v>10</v>
      </c>
      <c r="F462" t="s">
        <v>39</v>
      </c>
      <c r="G462" t="s">
        <v>52</v>
      </c>
      <c r="H462" t="s">
        <v>670</v>
      </c>
      <c r="I462" s="33" t="s">
        <v>3715</v>
      </c>
      <c r="J462" s="2">
        <v>2</v>
      </c>
      <c r="K462" s="33" t="s">
        <v>3716</v>
      </c>
    </row>
    <row r="463" spans="1:11" x14ac:dyDescent="0.3">
      <c r="A463" s="1">
        <v>41770</v>
      </c>
      <c r="B463" s="2">
        <f>YEAR(salesdata[[#This Row],[Order Date]])</f>
        <v>2014</v>
      </c>
      <c r="C463" s="2">
        <f>MONTH(salesdata[[#This Row],[Order Date]])</f>
        <v>5</v>
      </c>
      <c r="D463" t="s">
        <v>671</v>
      </c>
      <c r="E463" t="s">
        <v>152</v>
      </c>
      <c r="F463" t="s">
        <v>11</v>
      </c>
      <c r="G463" t="s">
        <v>93</v>
      </c>
      <c r="H463" t="s">
        <v>672</v>
      </c>
      <c r="I463" s="33" t="s">
        <v>3717</v>
      </c>
      <c r="J463" s="2">
        <v>3</v>
      </c>
      <c r="K463" s="33" t="s">
        <v>3718</v>
      </c>
    </row>
    <row r="464" spans="1:11" x14ac:dyDescent="0.3">
      <c r="A464" s="1">
        <v>41770</v>
      </c>
      <c r="B464" s="2">
        <f>YEAR(salesdata[[#This Row],[Order Date]])</f>
        <v>2014</v>
      </c>
      <c r="C464" s="2">
        <f>MONTH(salesdata[[#This Row],[Order Date]])</f>
        <v>5</v>
      </c>
      <c r="D464" t="s">
        <v>673</v>
      </c>
      <c r="E464" t="s">
        <v>10</v>
      </c>
      <c r="F464" t="s">
        <v>34</v>
      </c>
      <c r="G464" t="s">
        <v>35</v>
      </c>
      <c r="H464" t="s">
        <v>674</v>
      </c>
      <c r="I464" s="33" t="s">
        <v>3719</v>
      </c>
      <c r="J464" s="2">
        <v>8</v>
      </c>
      <c r="K464" s="33" t="s">
        <v>3720</v>
      </c>
    </row>
    <row r="465" spans="1:11" x14ac:dyDescent="0.3">
      <c r="A465" s="1">
        <v>41770</v>
      </c>
      <c r="B465" s="2">
        <f>YEAR(salesdata[[#This Row],[Order Date]])</f>
        <v>2014</v>
      </c>
      <c r="C465" s="2">
        <f>MONTH(salesdata[[#This Row],[Order Date]])</f>
        <v>5</v>
      </c>
      <c r="D465" t="s">
        <v>675</v>
      </c>
      <c r="E465" t="s">
        <v>15</v>
      </c>
      <c r="F465" t="s">
        <v>11</v>
      </c>
      <c r="G465" t="s">
        <v>12</v>
      </c>
      <c r="H465" t="s">
        <v>236</v>
      </c>
      <c r="I465" s="33" t="s">
        <v>3140</v>
      </c>
      <c r="J465" s="2">
        <v>3</v>
      </c>
      <c r="K465" s="33" t="s">
        <v>3141</v>
      </c>
    </row>
    <row r="466" spans="1:11" x14ac:dyDescent="0.3">
      <c r="A466" s="1">
        <v>41770</v>
      </c>
      <c r="B466" s="2">
        <f>YEAR(salesdata[[#This Row],[Order Date]])</f>
        <v>2014</v>
      </c>
      <c r="C466" s="2">
        <f>MONTH(salesdata[[#This Row],[Order Date]])</f>
        <v>5</v>
      </c>
      <c r="D466" t="s">
        <v>675</v>
      </c>
      <c r="E466" t="s">
        <v>15</v>
      </c>
      <c r="F466" t="s">
        <v>11</v>
      </c>
      <c r="G466" t="s">
        <v>20</v>
      </c>
      <c r="H466" t="s">
        <v>676</v>
      </c>
      <c r="I466" s="33" t="s">
        <v>3721</v>
      </c>
      <c r="J466" s="2">
        <v>9</v>
      </c>
      <c r="K466" s="33" t="s">
        <v>3722</v>
      </c>
    </row>
    <row r="467" spans="1:11" x14ac:dyDescent="0.3">
      <c r="A467" s="1">
        <v>41771</v>
      </c>
      <c r="B467" s="2">
        <f>YEAR(salesdata[[#This Row],[Order Date]])</f>
        <v>2014</v>
      </c>
      <c r="C467" s="2">
        <f>MONTH(salesdata[[#This Row],[Order Date]])</f>
        <v>5</v>
      </c>
      <c r="D467" t="s">
        <v>101</v>
      </c>
      <c r="E467" t="s">
        <v>160</v>
      </c>
      <c r="F467" t="s">
        <v>34</v>
      </c>
      <c r="G467" t="s">
        <v>47</v>
      </c>
      <c r="H467" t="s">
        <v>60</v>
      </c>
      <c r="I467" s="33" t="s">
        <v>3723</v>
      </c>
      <c r="J467" s="2">
        <v>7</v>
      </c>
      <c r="K467" s="33" t="s">
        <v>3724</v>
      </c>
    </row>
    <row r="468" spans="1:11" x14ac:dyDescent="0.3">
      <c r="A468" s="1">
        <v>41771</v>
      </c>
      <c r="B468" s="2">
        <f>YEAR(salesdata[[#This Row],[Order Date]])</f>
        <v>2014</v>
      </c>
      <c r="C468" s="2">
        <f>MONTH(salesdata[[#This Row],[Order Date]])</f>
        <v>5</v>
      </c>
      <c r="D468" t="s">
        <v>281</v>
      </c>
      <c r="E468" t="s">
        <v>443</v>
      </c>
      <c r="F468" t="s">
        <v>34</v>
      </c>
      <c r="G468" t="s">
        <v>147</v>
      </c>
      <c r="H468" t="s">
        <v>677</v>
      </c>
      <c r="I468" s="33" t="s">
        <v>3725</v>
      </c>
      <c r="J468" s="2">
        <v>3</v>
      </c>
      <c r="K468" s="33" t="s">
        <v>3726</v>
      </c>
    </row>
    <row r="469" spans="1:11" x14ac:dyDescent="0.3">
      <c r="A469" s="1">
        <v>41772</v>
      </c>
      <c r="B469" s="2">
        <f>YEAR(salesdata[[#This Row],[Order Date]])</f>
        <v>2014</v>
      </c>
      <c r="C469" s="2">
        <f>MONTH(salesdata[[#This Row],[Order Date]])</f>
        <v>5</v>
      </c>
      <c r="D469" t="s">
        <v>678</v>
      </c>
      <c r="E469" t="s">
        <v>300</v>
      </c>
      <c r="F469" t="s">
        <v>11</v>
      </c>
      <c r="G469" t="s">
        <v>18</v>
      </c>
      <c r="H469" t="s">
        <v>651</v>
      </c>
      <c r="I469" s="33" t="s">
        <v>3727</v>
      </c>
      <c r="J469" s="2">
        <v>2</v>
      </c>
      <c r="K469" s="33" t="s">
        <v>3157</v>
      </c>
    </row>
    <row r="470" spans="1:11" x14ac:dyDescent="0.3">
      <c r="A470" s="1">
        <v>41772</v>
      </c>
      <c r="B470" s="2">
        <f>YEAR(salesdata[[#This Row],[Order Date]])</f>
        <v>2014</v>
      </c>
      <c r="C470" s="2">
        <f>MONTH(salesdata[[#This Row],[Order Date]])</f>
        <v>5</v>
      </c>
      <c r="D470" t="s">
        <v>679</v>
      </c>
      <c r="E470" t="s">
        <v>124</v>
      </c>
      <c r="F470" t="s">
        <v>11</v>
      </c>
      <c r="G470" t="s">
        <v>43</v>
      </c>
      <c r="H470" t="s">
        <v>163</v>
      </c>
      <c r="I470" s="33" t="s">
        <v>3728</v>
      </c>
      <c r="J470" s="2">
        <v>2</v>
      </c>
      <c r="K470" s="33" t="s">
        <v>3729</v>
      </c>
    </row>
    <row r="471" spans="1:11" x14ac:dyDescent="0.3">
      <c r="A471" s="1">
        <v>41772</v>
      </c>
      <c r="B471" s="2">
        <f>YEAR(salesdata[[#This Row],[Order Date]])</f>
        <v>2014</v>
      </c>
      <c r="C471" s="2">
        <f>MONTH(salesdata[[#This Row],[Order Date]])</f>
        <v>5</v>
      </c>
      <c r="D471" t="s">
        <v>679</v>
      </c>
      <c r="E471" t="s">
        <v>124</v>
      </c>
      <c r="F471" t="s">
        <v>11</v>
      </c>
      <c r="G471" t="s">
        <v>20</v>
      </c>
      <c r="H471" t="s">
        <v>680</v>
      </c>
      <c r="I471" s="33" t="s">
        <v>3730</v>
      </c>
      <c r="J471" s="2">
        <v>8</v>
      </c>
      <c r="K471" s="33" t="s">
        <v>3731</v>
      </c>
    </row>
    <row r="472" spans="1:11" x14ac:dyDescent="0.3">
      <c r="A472" s="1">
        <v>41772</v>
      </c>
      <c r="B472" s="2">
        <f>YEAR(salesdata[[#This Row],[Order Date]])</f>
        <v>2014</v>
      </c>
      <c r="C472" s="2">
        <f>MONTH(salesdata[[#This Row],[Order Date]])</f>
        <v>5</v>
      </c>
      <c r="D472" t="s">
        <v>681</v>
      </c>
      <c r="E472" t="s">
        <v>27</v>
      </c>
      <c r="F472" t="s">
        <v>39</v>
      </c>
      <c r="G472" t="s">
        <v>52</v>
      </c>
      <c r="H472" t="s">
        <v>682</v>
      </c>
      <c r="I472" s="33" t="s">
        <v>3732</v>
      </c>
      <c r="J472" s="2">
        <v>3</v>
      </c>
      <c r="K472" s="33" t="s">
        <v>3733</v>
      </c>
    </row>
    <row r="473" spans="1:11" x14ac:dyDescent="0.3">
      <c r="A473" s="1">
        <v>41772</v>
      </c>
      <c r="B473" s="2">
        <f>YEAR(salesdata[[#This Row],[Order Date]])</f>
        <v>2014</v>
      </c>
      <c r="C473" s="2">
        <f>MONTH(salesdata[[#This Row],[Order Date]])</f>
        <v>5</v>
      </c>
      <c r="D473" t="s">
        <v>567</v>
      </c>
      <c r="E473" t="s">
        <v>27</v>
      </c>
      <c r="F473" t="s">
        <v>34</v>
      </c>
      <c r="G473" t="s">
        <v>35</v>
      </c>
      <c r="H473" t="s">
        <v>389</v>
      </c>
      <c r="I473" s="33" t="s">
        <v>3734</v>
      </c>
      <c r="J473" s="2">
        <v>6</v>
      </c>
      <c r="K473" s="33" t="s">
        <v>3735</v>
      </c>
    </row>
    <row r="474" spans="1:11" x14ac:dyDescent="0.3">
      <c r="A474" s="1">
        <v>41772</v>
      </c>
      <c r="B474" s="2">
        <f>YEAR(salesdata[[#This Row],[Order Date]])</f>
        <v>2014</v>
      </c>
      <c r="C474" s="2">
        <f>MONTH(salesdata[[#This Row],[Order Date]])</f>
        <v>5</v>
      </c>
      <c r="D474" t="s">
        <v>567</v>
      </c>
      <c r="E474" t="s">
        <v>27</v>
      </c>
      <c r="F474" t="s">
        <v>11</v>
      </c>
      <c r="G474" t="s">
        <v>12</v>
      </c>
      <c r="H474" t="s">
        <v>336</v>
      </c>
      <c r="I474" s="33" t="s">
        <v>683</v>
      </c>
      <c r="J474" s="2">
        <v>2</v>
      </c>
      <c r="K474" s="33" t="s">
        <v>3736</v>
      </c>
    </row>
    <row r="475" spans="1:11" x14ac:dyDescent="0.3">
      <c r="A475" s="1">
        <v>41773</v>
      </c>
      <c r="B475" s="2">
        <f>YEAR(salesdata[[#This Row],[Order Date]])</f>
        <v>2014</v>
      </c>
      <c r="C475" s="2">
        <f>MONTH(salesdata[[#This Row],[Order Date]])</f>
        <v>5</v>
      </c>
      <c r="D475" t="s">
        <v>684</v>
      </c>
      <c r="E475" t="s">
        <v>124</v>
      </c>
      <c r="F475" t="s">
        <v>34</v>
      </c>
      <c r="G475" t="s">
        <v>47</v>
      </c>
      <c r="H475" t="s">
        <v>685</v>
      </c>
      <c r="I475" s="33" t="s">
        <v>3737</v>
      </c>
      <c r="J475" s="2">
        <v>2</v>
      </c>
      <c r="K475" s="33" t="s">
        <v>3738</v>
      </c>
    </row>
    <row r="476" spans="1:11" x14ac:dyDescent="0.3">
      <c r="A476" s="1">
        <v>41775</v>
      </c>
      <c r="B476" s="2">
        <f>YEAR(salesdata[[#This Row],[Order Date]])</f>
        <v>2014</v>
      </c>
      <c r="C476" s="2">
        <f>MONTH(salesdata[[#This Row],[Order Date]])</f>
        <v>5</v>
      </c>
      <c r="D476" t="s">
        <v>686</v>
      </c>
      <c r="E476" t="s">
        <v>27</v>
      </c>
      <c r="F476" t="s">
        <v>34</v>
      </c>
      <c r="G476" t="s">
        <v>35</v>
      </c>
      <c r="H476" t="s">
        <v>389</v>
      </c>
      <c r="I476" s="33" t="s">
        <v>3739</v>
      </c>
      <c r="J476" s="2">
        <v>5</v>
      </c>
      <c r="K476" s="33" t="s">
        <v>3140</v>
      </c>
    </row>
    <row r="477" spans="1:11" x14ac:dyDescent="0.3">
      <c r="A477" s="1">
        <v>41775</v>
      </c>
      <c r="B477" s="2">
        <f>YEAR(salesdata[[#This Row],[Order Date]])</f>
        <v>2014</v>
      </c>
      <c r="C477" s="2">
        <f>MONTH(salesdata[[#This Row],[Order Date]])</f>
        <v>5</v>
      </c>
      <c r="D477" t="s">
        <v>687</v>
      </c>
      <c r="E477" t="s">
        <v>27</v>
      </c>
      <c r="F477" t="s">
        <v>39</v>
      </c>
      <c r="G477" t="s">
        <v>52</v>
      </c>
      <c r="H477" t="s">
        <v>688</v>
      </c>
      <c r="I477" s="33" t="s">
        <v>3740</v>
      </c>
      <c r="J477" s="2">
        <v>3</v>
      </c>
      <c r="K477" s="33" t="s">
        <v>3221</v>
      </c>
    </row>
    <row r="478" spans="1:11" x14ac:dyDescent="0.3">
      <c r="A478" s="1">
        <v>41776</v>
      </c>
      <c r="B478" s="2">
        <f>YEAR(salesdata[[#This Row],[Order Date]])</f>
        <v>2014</v>
      </c>
      <c r="C478" s="2">
        <f>MONTH(salesdata[[#This Row],[Order Date]])</f>
        <v>5</v>
      </c>
      <c r="D478" t="s">
        <v>689</v>
      </c>
      <c r="E478" t="s">
        <v>160</v>
      </c>
      <c r="F478" t="s">
        <v>11</v>
      </c>
      <c r="G478" t="s">
        <v>20</v>
      </c>
      <c r="H478" t="s">
        <v>165</v>
      </c>
      <c r="I478" s="33" t="s">
        <v>3741</v>
      </c>
      <c r="J478" s="2">
        <v>3</v>
      </c>
      <c r="K478" s="33" t="s">
        <v>3742</v>
      </c>
    </row>
    <row r="479" spans="1:11" x14ac:dyDescent="0.3">
      <c r="A479" s="1">
        <v>41777</v>
      </c>
      <c r="B479" s="2">
        <f>YEAR(salesdata[[#This Row],[Order Date]])</f>
        <v>2014</v>
      </c>
      <c r="C479" s="2">
        <f>MONTH(salesdata[[#This Row],[Order Date]])</f>
        <v>5</v>
      </c>
      <c r="D479" t="s">
        <v>690</v>
      </c>
      <c r="E479" t="s">
        <v>79</v>
      </c>
      <c r="F479" t="s">
        <v>39</v>
      </c>
      <c r="G479" t="s">
        <v>40</v>
      </c>
      <c r="H479" t="s">
        <v>691</v>
      </c>
      <c r="I479" s="33" t="s">
        <v>3743</v>
      </c>
      <c r="J479" s="2">
        <v>2</v>
      </c>
      <c r="K479" s="33" t="s">
        <v>3744</v>
      </c>
    </row>
    <row r="480" spans="1:11" x14ac:dyDescent="0.3">
      <c r="A480" s="1">
        <v>41777</v>
      </c>
      <c r="B480" s="2">
        <f>YEAR(salesdata[[#This Row],[Order Date]])</f>
        <v>2014</v>
      </c>
      <c r="C480" s="2">
        <f>MONTH(salesdata[[#This Row],[Order Date]])</f>
        <v>5</v>
      </c>
      <c r="D480" t="s">
        <v>692</v>
      </c>
      <c r="E480" t="s">
        <v>79</v>
      </c>
      <c r="F480" t="s">
        <v>34</v>
      </c>
      <c r="G480" t="s">
        <v>47</v>
      </c>
      <c r="H480" t="s">
        <v>693</v>
      </c>
      <c r="I480" s="33" t="s">
        <v>3745</v>
      </c>
      <c r="J480" s="2">
        <v>3</v>
      </c>
      <c r="K480" s="33" t="s">
        <v>3746</v>
      </c>
    </row>
    <row r="481" spans="1:11" x14ac:dyDescent="0.3">
      <c r="A481" s="1">
        <v>41777</v>
      </c>
      <c r="B481" s="2">
        <f>YEAR(salesdata[[#This Row],[Order Date]])</f>
        <v>2014</v>
      </c>
      <c r="C481" s="2">
        <f>MONTH(salesdata[[#This Row],[Order Date]])</f>
        <v>5</v>
      </c>
      <c r="D481" t="s">
        <v>692</v>
      </c>
      <c r="E481" t="s">
        <v>79</v>
      </c>
      <c r="F481" t="s">
        <v>11</v>
      </c>
      <c r="G481" t="s">
        <v>12</v>
      </c>
      <c r="H481" t="s">
        <v>694</v>
      </c>
      <c r="I481" s="33" t="s">
        <v>3747</v>
      </c>
      <c r="J481" s="2">
        <v>4</v>
      </c>
      <c r="K481" s="33" t="s">
        <v>3672</v>
      </c>
    </row>
    <row r="482" spans="1:11" x14ac:dyDescent="0.3">
      <c r="A482" s="1">
        <v>41777</v>
      </c>
      <c r="B482" s="2">
        <f>YEAR(salesdata[[#This Row],[Order Date]])</f>
        <v>2014</v>
      </c>
      <c r="C482" s="2">
        <f>MONTH(salesdata[[#This Row],[Order Date]])</f>
        <v>5</v>
      </c>
      <c r="D482" t="s">
        <v>695</v>
      </c>
      <c r="E482" t="s">
        <v>10</v>
      </c>
      <c r="F482" t="s">
        <v>11</v>
      </c>
      <c r="G482" t="s">
        <v>12</v>
      </c>
      <c r="H482" t="s">
        <v>694</v>
      </c>
      <c r="I482" s="33" t="s">
        <v>3748</v>
      </c>
      <c r="J482" s="2">
        <v>1</v>
      </c>
      <c r="K482" s="33" t="s">
        <v>3749</v>
      </c>
    </row>
    <row r="483" spans="1:11" x14ac:dyDescent="0.3">
      <c r="A483" s="1">
        <v>41778</v>
      </c>
      <c r="B483" s="2">
        <f>YEAR(salesdata[[#This Row],[Order Date]])</f>
        <v>2014</v>
      </c>
      <c r="C483" s="2">
        <f>MONTH(salesdata[[#This Row],[Order Date]])</f>
        <v>5</v>
      </c>
      <c r="D483" t="s">
        <v>696</v>
      </c>
      <c r="E483" t="s">
        <v>111</v>
      </c>
      <c r="F483" t="s">
        <v>11</v>
      </c>
      <c r="G483" t="s">
        <v>20</v>
      </c>
      <c r="H483" t="s">
        <v>697</v>
      </c>
      <c r="I483" s="33" t="s">
        <v>3750</v>
      </c>
      <c r="J483" s="2">
        <v>9</v>
      </c>
      <c r="K483" s="33" t="s">
        <v>3751</v>
      </c>
    </row>
    <row r="484" spans="1:11" x14ac:dyDescent="0.3">
      <c r="A484" s="1">
        <v>41778</v>
      </c>
      <c r="B484" s="2">
        <f>YEAR(salesdata[[#This Row],[Order Date]])</f>
        <v>2014</v>
      </c>
      <c r="C484" s="2">
        <f>MONTH(salesdata[[#This Row],[Order Date]])</f>
        <v>5</v>
      </c>
      <c r="D484" t="s">
        <v>698</v>
      </c>
      <c r="E484" t="s">
        <v>55</v>
      </c>
      <c r="F484" t="s">
        <v>11</v>
      </c>
      <c r="G484" t="s">
        <v>204</v>
      </c>
      <c r="H484" t="s">
        <v>663</v>
      </c>
      <c r="I484" s="33" t="s">
        <v>3752</v>
      </c>
      <c r="J484" s="2">
        <v>5</v>
      </c>
      <c r="K484" s="33" t="s">
        <v>3753</v>
      </c>
    </row>
    <row r="485" spans="1:11" x14ac:dyDescent="0.3">
      <c r="A485" s="1">
        <v>41779</v>
      </c>
      <c r="B485" s="2">
        <f>YEAR(salesdata[[#This Row],[Order Date]])</f>
        <v>2014</v>
      </c>
      <c r="C485" s="2">
        <f>MONTH(salesdata[[#This Row],[Order Date]])</f>
        <v>5</v>
      </c>
      <c r="D485" t="s">
        <v>699</v>
      </c>
      <c r="E485" t="s">
        <v>700</v>
      </c>
      <c r="F485" t="s">
        <v>11</v>
      </c>
      <c r="G485" t="s">
        <v>93</v>
      </c>
      <c r="H485" t="s">
        <v>701</v>
      </c>
      <c r="I485" s="33" t="s">
        <v>3754</v>
      </c>
      <c r="J485" s="2">
        <v>4</v>
      </c>
      <c r="K485" s="33" t="s">
        <v>3332</v>
      </c>
    </row>
    <row r="486" spans="1:11" x14ac:dyDescent="0.3">
      <c r="A486" s="1">
        <v>41779</v>
      </c>
      <c r="B486" s="2">
        <f>YEAR(salesdata[[#This Row],[Order Date]])</f>
        <v>2014</v>
      </c>
      <c r="C486" s="2">
        <f>MONTH(salesdata[[#This Row],[Order Date]])</f>
        <v>5</v>
      </c>
      <c r="D486" t="s">
        <v>699</v>
      </c>
      <c r="E486" t="s">
        <v>700</v>
      </c>
      <c r="F486" t="s">
        <v>11</v>
      </c>
      <c r="G486" t="s">
        <v>24</v>
      </c>
      <c r="H486" t="s">
        <v>702</v>
      </c>
      <c r="I486" s="33" t="s">
        <v>3755</v>
      </c>
      <c r="J486" s="2">
        <v>9</v>
      </c>
      <c r="K486" s="33" t="s">
        <v>3756</v>
      </c>
    </row>
    <row r="487" spans="1:11" x14ac:dyDescent="0.3">
      <c r="A487" s="1">
        <v>41779</v>
      </c>
      <c r="B487" s="2">
        <f>YEAR(salesdata[[#This Row],[Order Date]])</f>
        <v>2014</v>
      </c>
      <c r="C487" s="2">
        <f>MONTH(salesdata[[#This Row],[Order Date]])</f>
        <v>5</v>
      </c>
      <c r="D487" t="s">
        <v>699</v>
      </c>
      <c r="E487" t="s">
        <v>700</v>
      </c>
      <c r="F487" t="s">
        <v>34</v>
      </c>
      <c r="G487" t="s">
        <v>47</v>
      </c>
      <c r="H487" t="s">
        <v>703</v>
      </c>
      <c r="I487" s="33" t="s">
        <v>3757</v>
      </c>
      <c r="J487" s="2">
        <v>7</v>
      </c>
      <c r="K487" s="33" t="s">
        <v>3758</v>
      </c>
    </row>
    <row r="488" spans="1:11" x14ac:dyDescent="0.3">
      <c r="A488" s="1">
        <v>41779</v>
      </c>
      <c r="B488" s="2">
        <f>YEAR(salesdata[[#This Row],[Order Date]])</f>
        <v>2014</v>
      </c>
      <c r="C488" s="2">
        <f>MONTH(salesdata[[#This Row],[Order Date]])</f>
        <v>5</v>
      </c>
      <c r="D488" t="s">
        <v>704</v>
      </c>
      <c r="E488" t="s">
        <v>10</v>
      </c>
      <c r="F488" t="s">
        <v>34</v>
      </c>
      <c r="G488" t="s">
        <v>47</v>
      </c>
      <c r="H488" t="s">
        <v>705</v>
      </c>
      <c r="I488" s="33" t="s">
        <v>3759</v>
      </c>
      <c r="J488" s="2">
        <v>3</v>
      </c>
      <c r="K488" s="33" t="s">
        <v>3760</v>
      </c>
    </row>
    <row r="489" spans="1:11" x14ac:dyDescent="0.3">
      <c r="A489" s="1">
        <v>41779</v>
      </c>
      <c r="B489" s="2">
        <f>YEAR(salesdata[[#This Row],[Order Date]])</f>
        <v>2014</v>
      </c>
      <c r="C489" s="2">
        <f>MONTH(salesdata[[#This Row],[Order Date]])</f>
        <v>5</v>
      </c>
      <c r="D489" t="s">
        <v>704</v>
      </c>
      <c r="E489" t="s">
        <v>10</v>
      </c>
      <c r="F489" t="s">
        <v>11</v>
      </c>
      <c r="G489" t="s">
        <v>12</v>
      </c>
      <c r="H489" t="s">
        <v>533</v>
      </c>
      <c r="I489" s="33" t="s">
        <v>3520</v>
      </c>
      <c r="J489" s="2">
        <v>2</v>
      </c>
      <c r="K489" s="33" t="s">
        <v>3521</v>
      </c>
    </row>
    <row r="490" spans="1:11" x14ac:dyDescent="0.3">
      <c r="A490" s="1">
        <v>41779</v>
      </c>
      <c r="B490" s="2">
        <f>YEAR(salesdata[[#This Row],[Order Date]])</f>
        <v>2014</v>
      </c>
      <c r="C490" s="2">
        <f>MONTH(salesdata[[#This Row],[Order Date]])</f>
        <v>5</v>
      </c>
      <c r="D490" t="s">
        <v>704</v>
      </c>
      <c r="E490" t="s">
        <v>10</v>
      </c>
      <c r="F490" t="s">
        <v>39</v>
      </c>
      <c r="G490" t="s">
        <v>52</v>
      </c>
      <c r="H490" t="s">
        <v>706</v>
      </c>
      <c r="I490" s="33" t="s">
        <v>3761</v>
      </c>
      <c r="J490" s="2">
        <v>2</v>
      </c>
      <c r="K490" s="33" t="s">
        <v>3762</v>
      </c>
    </row>
    <row r="491" spans="1:11" x14ac:dyDescent="0.3">
      <c r="A491" s="1">
        <v>41779</v>
      </c>
      <c r="B491" s="2">
        <f>YEAR(salesdata[[#This Row],[Order Date]])</f>
        <v>2014</v>
      </c>
      <c r="C491" s="2">
        <f>MONTH(salesdata[[#This Row],[Order Date]])</f>
        <v>5</v>
      </c>
      <c r="D491" t="s">
        <v>704</v>
      </c>
      <c r="E491" t="s">
        <v>10</v>
      </c>
      <c r="F491" t="s">
        <v>11</v>
      </c>
      <c r="G491" t="s">
        <v>18</v>
      </c>
      <c r="H491" t="s">
        <v>444</v>
      </c>
      <c r="I491" s="33" t="s">
        <v>3426</v>
      </c>
      <c r="J491" s="2">
        <v>5</v>
      </c>
      <c r="K491" s="33" t="s">
        <v>3763</v>
      </c>
    </row>
    <row r="492" spans="1:11" x14ac:dyDescent="0.3">
      <c r="A492" s="1">
        <v>41780</v>
      </c>
      <c r="B492" s="2">
        <f>YEAR(salesdata[[#This Row],[Order Date]])</f>
        <v>2014</v>
      </c>
      <c r="C492" s="2">
        <f>MONTH(salesdata[[#This Row],[Order Date]])</f>
        <v>5</v>
      </c>
      <c r="D492" t="s">
        <v>707</v>
      </c>
      <c r="E492" t="s">
        <v>55</v>
      </c>
      <c r="F492" t="s">
        <v>11</v>
      </c>
      <c r="G492" t="s">
        <v>20</v>
      </c>
      <c r="H492" t="s">
        <v>708</v>
      </c>
      <c r="I492" s="33" t="s">
        <v>3764</v>
      </c>
      <c r="J492" s="2">
        <v>7</v>
      </c>
      <c r="K492" s="33" t="s">
        <v>3765</v>
      </c>
    </row>
    <row r="493" spans="1:11" x14ac:dyDescent="0.3">
      <c r="A493" s="1">
        <v>41780</v>
      </c>
      <c r="B493" s="2">
        <f>YEAR(salesdata[[#This Row],[Order Date]])</f>
        <v>2014</v>
      </c>
      <c r="C493" s="2">
        <f>MONTH(salesdata[[#This Row],[Order Date]])</f>
        <v>5</v>
      </c>
      <c r="D493" t="s">
        <v>707</v>
      </c>
      <c r="E493" t="s">
        <v>55</v>
      </c>
      <c r="F493" t="s">
        <v>39</v>
      </c>
      <c r="G493" t="s">
        <v>40</v>
      </c>
      <c r="H493" t="s">
        <v>709</v>
      </c>
      <c r="I493" s="33" t="s">
        <v>3766</v>
      </c>
      <c r="J493" s="2">
        <v>3</v>
      </c>
      <c r="K493" s="33" t="s">
        <v>3767</v>
      </c>
    </row>
    <row r="494" spans="1:11" x14ac:dyDescent="0.3">
      <c r="A494" s="1">
        <v>41780</v>
      </c>
      <c r="B494" s="2">
        <f>YEAR(salesdata[[#This Row],[Order Date]])</f>
        <v>2014</v>
      </c>
      <c r="C494" s="2">
        <f>MONTH(salesdata[[#This Row],[Order Date]])</f>
        <v>5</v>
      </c>
      <c r="D494" t="s">
        <v>710</v>
      </c>
      <c r="E494" t="s">
        <v>27</v>
      </c>
      <c r="F494" t="s">
        <v>11</v>
      </c>
      <c r="G494" t="s">
        <v>24</v>
      </c>
      <c r="H494" t="s">
        <v>77</v>
      </c>
      <c r="I494" s="33" t="s">
        <v>3768</v>
      </c>
      <c r="J494" s="2">
        <v>8</v>
      </c>
      <c r="K494" s="33" t="s">
        <v>3769</v>
      </c>
    </row>
    <row r="495" spans="1:11" x14ac:dyDescent="0.3">
      <c r="A495" s="1">
        <v>41780</v>
      </c>
      <c r="B495" s="2">
        <f>YEAR(salesdata[[#This Row],[Order Date]])</f>
        <v>2014</v>
      </c>
      <c r="C495" s="2">
        <f>MONTH(salesdata[[#This Row],[Order Date]])</f>
        <v>5</v>
      </c>
      <c r="D495" t="s">
        <v>711</v>
      </c>
      <c r="E495" t="s">
        <v>443</v>
      </c>
      <c r="F495" t="s">
        <v>11</v>
      </c>
      <c r="G495" t="s">
        <v>20</v>
      </c>
      <c r="H495" t="s">
        <v>712</v>
      </c>
      <c r="I495" s="33" t="s">
        <v>3770</v>
      </c>
      <c r="J495" s="2">
        <v>7</v>
      </c>
      <c r="K495" s="33" t="s">
        <v>3771</v>
      </c>
    </row>
    <row r="496" spans="1:11" x14ac:dyDescent="0.3">
      <c r="A496" s="1">
        <v>41780</v>
      </c>
      <c r="B496" s="2">
        <f>YEAR(salesdata[[#This Row],[Order Date]])</f>
        <v>2014</v>
      </c>
      <c r="C496" s="2">
        <f>MONTH(salesdata[[#This Row],[Order Date]])</f>
        <v>5</v>
      </c>
      <c r="D496" t="s">
        <v>711</v>
      </c>
      <c r="E496" t="s">
        <v>443</v>
      </c>
      <c r="F496" t="s">
        <v>11</v>
      </c>
      <c r="G496" t="s">
        <v>12</v>
      </c>
      <c r="H496" t="s">
        <v>713</v>
      </c>
      <c r="I496" s="33" t="s">
        <v>3188</v>
      </c>
      <c r="J496" s="2">
        <v>3</v>
      </c>
      <c r="K496" s="33" t="s">
        <v>3772</v>
      </c>
    </row>
    <row r="497" spans="1:11" x14ac:dyDescent="0.3">
      <c r="A497" s="1">
        <v>41780</v>
      </c>
      <c r="B497" s="2">
        <f>YEAR(salesdata[[#This Row],[Order Date]])</f>
        <v>2014</v>
      </c>
      <c r="C497" s="2">
        <f>MONTH(salesdata[[#This Row],[Order Date]])</f>
        <v>5</v>
      </c>
      <c r="D497" t="s">
        <v>711</v>
      </c>
      <c r="E497" t="s">
        <v>443</v>
      </c>
      <c r="F497" t="s">
        <v>11</v>
      </c>
      <c r="G497" t="s">
        <v>93</v>
      </c>
      <c r="H497" t="s">
        <v>203</v>
      </c>
      <c r="I497" s="33" t="s">
        <v>3773</v>
      </c>
      <c r="J497" s="2">
        <v>6</v>
      </c>
      <c r="K497" s="33" t="s">
        <v>3774</v>
      </c>
    </row>
    <row r="498" spans="1:11" x14ac:dyDescent="0.3">
      <c r="A498" s="1">
        <v>41780</v>
      </c>
      <c r="B498" s="2">
        <f>YEAR(salesdata[[#This Row],[Order Date]])</f>
        <v>2014</v>
      </c>
      <c r="C498" s="2">
        <f>MONTH(salesdata[[#This Row],[Order Date]])</f>
        <v>5</v>
      </c>
      <c r="D498" t="s">
        <v>606</v>
      </c>
      <c r="E498" t="s">
        <v>10</v>
      </c>
      <c r="F498" t="s">
        <v>11</v>
      </c>
      <c r="G498" t="s">
        <v>63</v>
      </c>
      <c r="H498" t="s">
        <v>64</v>
      </c>
      <c r="I498" s="33" t="s">
        <v>2979</v>
      </c>
      <c r="J498" s="2">
        <v>6</v>
      </c>
      <c r="K498" s="33" t="s">
        <v>3775</v>
      </c>
    </row>
    <row r="499" spans="1:11" x14ac:dyDescent="0.3">
      <c r="A499" s="1">
        <v>41780</v>
      </c>
      <c r="B499" s="2">
        <f>YEAR(salesdata[[#This Row],[Order Date]])</f>
        <v>2014</v>
      </c>
      <c r="C499" s="2">
        <f>MONTH(salesdata[[#This Row],[Order Date]])</f>
        <v>5</v>
      </c>
      <c r="D499" t="s">
        <v>606</v>
      </c>
      <c r="E499" t="s">
        <v>10</v>
      </c>
      <c r="F499" t="s">
        <v>34</v>
      </c>
      <c r="G499" t="s">
        <v>35</v>
      </c>
      <c r="H499" t="s">
        <v>714</v>
      </c>
      <c r="I499" s="33" t="s">
        <v>3776</v>
      </c>
      <c r="J499" s="2">
        <v>2</v>
      </c>
      <c r="K499" s="33" t="s">
        <v>3777</v>
      </c>
    </row>
    <row r="500" spans="1:11" x14ac:dyDescent="0.3">
      <c r="A500" s="1">
        <v>41780</v>
      </c>
      <c r="B500" s="2">
        <f>YEAR(salesdata[[#This Row],[Order Date]])</f>
        <v>2014</v>
      </c>
      <c r="C500" s="2">
        <f>MONTH(salesdata[[#This Row],[Order Date]])</f>
        <v>5</v>
      </c>
      <c r="D500" t="s">
        <v>606</v>
      </c>
      <c r="E500" t="s">
        <v>10</v>
      </c>
      <c r="F500" t="s">
        <v>11</v>
      </c>
      <c r="G500" t="s">
        <v>12</v>
      </c>
      <c r="H500" t="s">
        <v>715</v>
      </c>
      <c r="I500" s="33" t="s">
        <v>3778</v>
      </c>
      <c r="J500" s="2">
        <v>1</v>
      </c>
      <c r="K500" s="33" t="s">
        <v>3779</v>
      </c>
    </row>
    <row r="501" spans="1:11" x14ac:dyDescent="0.3">
      <c r="A501" s="1">
        <v>41780</v>
      </c>
      <c r="B501" s="2">
        <f>YEAR(salesdata[[#This Row],[Order Date]])</f>
        <v>2014</v>
      </c>
      <c r="C501" s="2">
        <f>MONTH(salesdata[[#This Row],[Order Date]])</f>
        <v>5</v>
      </c>
      <c r="D501" t="s">
        <v>606</v>
      </c>
      <c r="E501" t="s">
        <v>10</v>
      </c>
      <c r="F501" t="s">
        <v>11</v>
      </c>
      <c r="G501" t="s">
        <v>20</v>
      </c>
      <c r="H501" t="s">
        <v>716</v>
      </c>
      <c r="I501" s="33" t="s">
        <v>3780</v>
      </c>
      <c r="J501" s="2">
        <v>3</v>
      </c>
      <c r="K501" s="33" t="s">
        <v>3781</v>
      </c>
    </row>
    <row r="502" spans="1:11" x14ac:dyDescent="0.3">
      <c r="A502" s="1">
        <v>41781</v>
      </c>
      <c r="B502" s="2">
        <f>YEAR(salesdata[[#This Row],[Order Date]])</f>
        <v>2014</v>
      </c>
      <c r="C502" s="2">
        <f>MONTH(salesdata[[#This Row],[Order Date]])</f>
        <v>5</v>
      </c>
      <c r="D502" t="s">
        <v>717</v>
      </c>
      <c r="E502" t="s">
        <v>497</v>
      </c>
      <c r="F502" t="s">
        <v>39</v>
      </c>
      <c r="G502" t="s">
        <v>40</v>
      </c>
      <c r="H502" t="s">
        <v>718</v>
      </c>
      <c r="I502" s="33" t="s">
        <v>3782</v>
      </c>
      <c r="J502" s="2">
        <v>2</v>
      </c>
      <c r="K502" s="33" t="s">
        <v>719</v>
      </c>
    </row>
    <row r="503" spans="1:11" x14ac:dyDescent="0.3">
      <c r="A503" s="1">
        <v>41781</v>
      </c>
      <c r="B503" s="2">
        <f>YEAR(salesdata[[#This Row],[Order Date]])</f>
        <v>2014</v>
      </c>
      <c r="C503" s="2">
        <f>MONTH(salesdata[[#This Row],[Order Date]])</f>
        <v>5</v>
      </c>
      <c r="D503" t="s">
        <v>717</v>
      </c>
      <c r="E503" t="s">
        <v>497</v>
      </c>
      <c r="F503" t="s">
        <v>39</v>
      </c>
      <c r="G503" t="s">
        <v>40</v>
      </c>
      <c r="H503" t="s">
        <v>720</v>
      </c>
      <c r="I503" s="33" t="s">
        <v>3783</v>
      </c>
      <c r="J503" s="2">
        <v>1</v>
      </c>
      <c r="K503" s="33" t="s">
        <v>3784</v>
      </c>
    </row>
    <row r="504" spans="1:11" x14ac:dyDescent="0.3">
      <c r="A504" s="1">
        <v>41782</v>
      </c>
      <c r="B504" s="2">
        <f>YEAR(salesdata[[#This Row],[Order Date]])</f>
        <v>2014</v>
      </c>
      <c r="C504" s="2">
        <f>MONTH(salesdata[[#This Row],[Order Date]])</f>
        <v>5</v>
      </c>
      <c r="D504" t="s">
        <v>612</v>
      </c>
      <c r="E504" t="s">
        <v>23</v>
      </c>
      <c r="F504" t="s">
        <v>11</v>
      </c>
      <c r="G504" t="s">
        <v>20</v>
      </c>
      <c r="H504" t="s">
        <v>721</v>
      </c>
      <c r="I504" s="33" t="s">
        <v>3785</v>
      </c>
      <c r="J504" s="2">
        <v>2</v>
      </c>
      <c r="K504" s="33" t="s">
        <v>3786</v>
      </c>
    </row>
    <row r="505" spans="1:11" x14ac:dyDescent="0.3">
      <c r="A505" s="1">
        <v>41782</v>
      </c>
      <c r="B505" s="2">
        <f>YEAR(salesdata[[#This Row],[Order Date]])</f>
        <v>2014</v>
      </c>
      <c r="C505" s="2">
        <f>MONTH(salesdata[[#This Row],[Order Date]])</f>
        <v>5</v>
      </c>
      <c r="D505" t="s">
        <v>612</v>
      </c>
      <c r="E505" t="s">
        <v>23</v>
      </c>
      <c r="F505" t="s">
        <v>11</v>
      </c>
      <c r="G505" t="s">
        <v>24</v>
      </c>
      <c r="H505" t="s">
        <v>722</v>
      </c>
      <c r="I505" s="33" t="s">
        <v>3787</v>
      </c>
      <c r="J505" s="2">
        <v>9</v>
      </c>
      <c r="K505" s="33" t="s">
        <v>3788</v>
      </c>
    </row>
    <row r="506" spans="1:11" x14ac:dyDescent="0.3">
      <c r="A506" s="1">
        <v>41782</v>
      </c>
      <c r="B506" s="2">
        <f>YEAR(salesdata[[#This Row],[Order Date]])</f>
        <v>2014</v>
      </c>
      <c r="C506" s="2">
        <f>MONTH(salesdata[[#This Row],[Order Date]])</f>
        <v>5</v>
      </c>
      <c r="D506" t="s">
        <v>612</v>
      </c>
      <c r="E506" t="s">
        <v>23</v>
      </c>
      <c r="F506" t="s">
        <v>39</v>
      </c>
      <c r="G506" t="s">
        <v>40</v>
      </c>
      <c r="H506" t="s">
        <v>723</v>
      </c>
      <c r="I506" s="33" t="s">
        <v>3789</v>
      </c>
      <c r="J506" s="2">
        <v>2</v>
      </c>
      <c r="K506" s="33" t="s">
        <v>3420</v>
      </c>
    </row>
    <row r="507" spans="1:11" x14ac:dyDescent="0.3">
      <c r="A507" s="1">
        <v>41782</v>
      </c>
      <c r="B507" s="2">
        <f>YEAR(salesdata[[#This Row],[Order Date]])</f>
        <v>2014</v>
      </c>
      <c r="C507" s="2">
        <f>MONTH(salesdata[[#This Row],[Order Date]])</f>
        <v>5</v>
      </c>
      <c r="D507" t="s">
        <v>84</v>
      </c>
      <c r="E507" t="s">
        <v>167</v>
      </c>
      <c r="F507" t="s">
        <v>11</v>
      </c>
      <c r="G507" t="s">
        <v>12</v>
      </c>
      <c r="H507" t="s">
        <v>724</v>
      </c>
      <c r="I507" s="33" t="s">
        <v>3122</v>
      </c>
      <c r="J507" s="2">
        <v>2</v>
      </c>
      <c r="K507" s="33" t="s">
        <v>3123</v>
      </c>
    </row>
    <row r="508" spans="1:11" x14ac:dyDescent="0.3">
      <c r="A508" s="1">
        <v>41782</v>
      </c>
      <c r="B508" s="2">
        <f>YEAR(salesdata[[#This Row],[Order Date]])</f>
        <v>2014</v>
      </c>
      <c r="C508" s="2">
        <f>MONTH(salesdata[[#This Row],[Order Date]])</f>
        <v>5</v>
      </c>
      <c r="D508" t="s">
        <v>725</v>
      </c>
      <c r="E508" t="s">
        <v>152</v>
      </c>
      <c r="F508" t="s">
        <v>11</v>
      </c>
      <c r="G508" t="s">
        <v>20</v>
      </c>
      <c r="H508" t="s">
        <v>460</v>
      </c>
      <c r="I508" s="33" t="s">
        <v>3790</v>
      </c>
      <c r="J508" s="2">
        <v>5</v>
      </c>
      <c r="K508" s="33" t="s">
        <v>3791</v>
      </c>
    </row>
    <row r="509" spans="1:11" x14ac:dyDescent="0.3">
      <c r="A509" s="1">
        <v>41782</v>
      </c>
      <c r="B509" s="2">
        <f>YEAR(salesdata[[#This Row],[Order Date]])</f>
        <v>2014</v>
      </c>
      <c r="C509" s="2">
        <f>MONTH(salesdata[[#This Row],[Order Date]])</f>
        <v>5</v>
      </c>
      <c r="D509" t="s">
        <v>725</v>
      </c>
      <c r="E509" t="s">
        <v>152</v>
      </c>
      <c r="F509" t="s">
        <v>11</v>
      </c>
      <c r="G509" t="s">
        <v>204</v>
      </c>
      <c r="H509" t="s">
        <v>726</v>
      </c>
      <c r="I509" s="33" t="s">
        <v>3792</v>
      </c>
      <c r="J509" s="2">
        <v>2</v>
      </c>
      <c r="K509" s="33" t="s">
        <v>3793</v>
      </c>
    </row>
    <row r="510" spans="1:11" x14ac:dyDescent="0.3">
      <c r="A510" s="1">
        <v>41782</v>
      </c>
      <c r="B510" s="2">
        <f>YEAR(salesdata[[#This Row],[Order Date]])</f>
        <v>2014</v>
      </c>
      <c r="C510" s="2">
        <f>MONTH(salesdata[[#This Row],[Order Date]])</f>
        <v>5</v>
      </c>
      <c r="D510" t="s">
        <v>725</v>
      </c>
      <c r="E510" t="s">
        <v>152</v>
      </c>
      <c r="F510" t="s">
        <v>11</v>
      </c>
      <c r="G510" t="s">
        <v>93</v>
      </c>
      <c r="H510" t="s">
        <v>727</v>
      </c>
      <c r="I510" s="33" t="s">
        <v>3794</v>
      </c>
      <c r="J510" s="2">
        <v>1</v>
      </c>
      <c r="K510" s="33" t="s">
        <v>3795</v>
      </c>
    </row>
    <row r="511" spans="1:11" x14ac:dyDescent="0.3">
      <c r="A511" s="1">
        <v>41783</v>
      </c>
      <c r="B511" s="2">
        <f>YEAR(salesdata[[#This Row],[Order Date]])</f>
        <v>2014</v>
      </c>
      <c r="C511" s="2">
        <f>MONTH(salesdata[[#This Row],[Order Date]])</f>
        <v>5</v>
      </c>
      <c r="D511" t="s">
        <v>728</v>
      </c>
      <c r="E511" t="s">
        <v>540</v>
      </c>
      <c r="F511" t="s">
        <v>11</v>
      </c>
      <c r="G511" t="s">
        <v>12</v>
      </c>
      <c r="H511" t="s">
        <v>729</v>
      </c>
      <c r="I511" s="33" t="s">
        <v>3796</v>
      </c>
      <c r="J511" s="2">
        <v>3</v>
      </c>
      <c r="K511" s="33" t="s">
        <v>3797</v>
      </c>
    </row>
    <row r="512" spans="1:11" x14ac:dyDescent="0.3">
      <c r="A512" s="1">
        <v>41784</v>
      </c>
      <c r="B512" s="2">
        <f>YEAR(salesdata[[#This Row],[Order Date]])</f>
        <v>2014</v>
      </c>
      <c r="C512" s="2">
        <f>MONTH(salesdata[[#This Row],[Order Date]])</f>
        <v>5</v>
      </c>
      <c r="D512" t="s">
        <v>730</v>
      </c>
      <c r="E512" t="s">
        <v>15</v>
      </c>
      <c r="F512" t="s">
        <v>11</v>
      </c>
      <c r="G512" t="s">
        <v>93</v>
      </c>
      <c r="H512" t="s">
        <v>731</v>
      </c>
      <c r="I512" s="33" t="s">
        <v>3798</v>
      </c>
      <c r="J512" s="2">
        <v>2</v>
      </c>
      <c r="K512" s="33" t="s">
        <v>3799</v>
      </c>
    </row>
    <row r="513" spans="1:11" x14ac:dyDescent="0.3">
      <c r="A513" s="1">
        <v>41784</v>
      </c>
      <c r="B513" s="2">
        <f>YEAR(salesdata[[#This Row],[Order Date]])</f>
        <v>2014</v>
      </c>
      <c r="C513" s="2">
        <f>MONTH(salesdata[[#This Row],[Order Date]])</f>
        <v>5</v>
      </c>
      <c r="D513" t="s">
        <v>730</v>
      </c>
      <c r="E513" t="s">
        <v>15</v>
      </c>
      <c r="F513" t="s">
        <v>34</v>
      </c>
      <c r="G513" t="s">
        <v>47</v>
      </c>
      <c r="H513" t="s">
        <v>732</v>
      </c>
      <c r="I513" s="33" t="s">
        <v>3800</v>
      </c>
      <c r="J513" s="2">
        <v>2</v>
      </c>
      <c r="K513" s="33" t="s">
        <v>3801</v>
      </c>
    </row>
    <row r="514" spans="1:11" x14ac:dyDescent="0.3">
      <c r="A514" s="1">
        <v>41784</v>
      </c>
      <c r="B514" s="2">
        <f>YEAR(salesdata[[#This Row],[Order Date]])</f>
        <v>2014</v>
      </c>
      <c r="C514" s="2">
        <f>MONTH(salesdata[[#This Row],[Order Date]])</f>
        <v>5</v>
      </c>
      <c r="D514" t="s">
        <v>733</v>
      </c>
      <c r="E514" t="s">
        <v>152</v>
      </c>
      <c r="F514" t="s">
        <v>11</v>
      </c>
      <c r="G514" t="s">
        <v>12</v>
      </c>
      <c r="H514" t="s">
        <v>734</v>
      </c>
      <c r="I514" s="33" t="s">
        <v>3802</v>
      </c>
      <c r="J514" s="2">
        <v>2</v>
      </c>
      <c r="K514" s="33" t="s">
        <v>3803</v>
      </c>
    </row>
    <row r="515" spans="1:11" x14ac:dyDescent="0.3">
      <c r="A515" s="1">
        <v>41785</v>
      </c>
      <c r="B515" s="2">
        <f>YEAR(salesdata[[#This Row],[Order Date]])</f>
        <v>2014</v>
      </c>
      <c r="C515" s="2">
        <f>MONTH(salesdata[[#This Row],[Order Date]])</f>
        <v>5</v>
      </c>
      <c r="D515" t="s">
        <v>201</v>
      </c>
      <c r="E515" t="s">
        <v>27</v>
      </c>
      <c r="F515" t="s">
        <v>34</v>
      </c>
      <c r="G515" t="s">
        <v>74</v>
      </c>
      <c r="H515" t="s">
        <v>735</v>
      </c>
      <c r="I515" s="33" t="s">
        <v>3048</v>
      </c>
      <c r="J515" s="2">
        <v>2</v>
      </c>
      <c r="K515" s="33" t="s">
        <v>3804</v>
      </c>
    </row>
    <row r="516" spans="1:11" x14ac:dyDescent="0.3">
      <c r="A516" s="1">
        <v>41785</v>
      </c>
      <c r="B516" s="2">
        <f>YEAR(salesdata[[#This Row],[Order Date]])</f>
        <v>2014</v>
      </c>
      <c r="C516" s="2">
        <f>MONTH(salesdata[[#This Row],[Order Date]])</f>
        <v>5</v>
      </c>
      <c r="D516" t="s">
        <v>201</v>
      </c>
      <c r="E516" t="s">
        <v>27</v>
      </c>
      <c r="F516" t="s">
        <v>39</v>
      </c>
      <c r="G516" t="s">
        <v>40</v>
      </c>
      <c r="H516" t="s">
        <v>736</v>
      </c>
      <c r="I516" s="33" t="s">
        <v>3805</v>
      </c>
      <c r="J516" s="2">
        <v>2</v>
      </c>
      <c r="K516" s="33" t="s">
        <v>3806</v>
      </c>
    </row>
    <row r="517" spans="1:11" x14ac:dyDescent="0.3">
      <c r="A517" s="1">
        <v>41785</v>
      </c>
      <c r="B517" s="2">
        <f>YEAR(salesdata[[#This Row],[Order Date]])</f>
        <v>2014</v>
      </c>
      <c r="C517" s="2">
        <f>MONTH(salesdata[[#This Row],[Order Date]])</f>
        <v>5</v>
      </c>
      <c r="D517" t="s">
        <v>201</v>
      </c>
      <c r="E517" t="s">
        <v>27</v>
      </c>
      <c r="F517" t="s">
        <v>39</v>
      </c>
      <c r="G517" t="s">
        <v>40</v>
      </c>
      <c r="H517" t="s">
        <v>737</v>
      </c>
      <c r="I517" s="33" t="s">
        <v>3807</v>
      </c>
      <c r="J517" s="2">
        <v>2</v>
      </c>
      <c r="K517" s="33" t="s">
        <v>3808</v>
      </c>
    </row>
    <row r="518" spans="1:11" x14ac:dyDescent="0.3">
      <c r="A518" s="1">
        <v>41785</v>
      </c>
      <c r="B518" s="2">
        <f>YEAR(salesdata[[#This Row],[Order Date]])</f>
        <v>2014</v>
      </c>
      <c r="C518" s="2">
        <f>MONTH(salesdata[[#This Row],[Order Date]])</f>
        <v>5</v>
      </c>
      <c r="D518" t="s">
        <v>738</v>
      </c>
      <c r="E518" t="s">
        <v>27</v>
      </c>
      <c r="F518" t="s">
        <v>34</v>
      </c>
      <c r="G518" t="s">
        <v>35</v>
      </c>
      <c r="H518" t="s">
        <v>739</v>
      </c>
      <c r="I518" s="33" t="s">
        <v>3809</v>
      </c>
      <c r="J518" s="2">
        <v>2</v>
      </c>
      <c r="K518" s="33" t="s">
        <v>3810</v>
      </c>
    </row>
    <row r="519" spans="1:11" x14ac:dyDescent="0.3">
      <c r="A519" s="1">
        <v>41785</v>
      </c>
      <c r="B519" s="2">
        <f>YEAR(salesdata[[#This Row],[Order Date]])</f>
        <v>2014</v>
      </c>
      <c r="C519" s="2">
        <f>MONTH(salesdata[[#This Row],[Order Date]])</f>
        <v>5</v>
      </c>
      <c r="D519" t="s">
        <v>740</v>
      </c>
      <c r="E519" t="s">
        <v>300</v>
      </c>
      <c r="F519" t="s">
        <v>11</v>
      </c>
      <c r="G519" t="s">
        <v>12</v>
      </c>
      <c r="H519" t="s">
        <v>109</v>
      </c>
      <c r="I519" s="33" t="s">
        <v>3811</v>
      </c>
      <c r="J519" s="2">
        <v>5</v>
      </c>
      <c r="K519" s="33" t="s">
        <v>3812</v>
      </c>
    </row>
    <row r="520" spans="1:11" x14ac:dyDescent="0.3">
      <c r="A520" s="1">
        <v>41785</v>
      </c>
      <c r="B520" s="2">
        <f>YEAR(salesdata[[#This Row],[Order Date]])</f>
        <v>2014</v>
      </c>
      <c r="C520" s="2">
        <f>MONTH(salesdata[[#This Row],[Order Date]])</f>
        <v>5</v>
      </c>
      <c r="D520" t="s">
        <v>523</v>
      </c>
      <c r="E520" t="s">
        <v>15</v>
      </c>
      <c r="F520" t="s">
        <v>11</v>
      </c>
      <c r="G520" t="s">
        <v>18</v>
      </c>
      <c r="H520" t="s">
        <v>741</v>
      </c>
      <c r="I520" s="33" t="s">
        <v>3813</v>
      </c>
      <c r="J520" s="2">
        <v>3</v>
      </c>
      <c r="K520" s="33" t="s">
        <v>3814</v>
      </c>
    </row>
    <row r="521" spans="1:11" x14ac:dyDescent="0.3">
      <c r="A521" s="1">
        <v>41785</v>
      </c>
      <c r="B521" s="2">
        <f>YEAR(salesdata[[#This Row],[Order Date]])</f>
        <v>2014</v>
      </c>
      <c r="C521" s="2">
        <f>MONTH(salesdata[[#This Row],[Order Date]])</f>
        <v>5</v>
      </c>
      <c r="D521" t="s">
        <v>523</v>
      </c>
      <c r="E521" t="s">
        <v>15</v>
      </c>
      <c r="F521" t="s">
        <v>34</v>
      </c>
      <c r="G521" t="s">
        <v>35</v>
      </c>
      <c r="H521" t="s">
        <v>742</v>
      </c>
      <c r="I521" s="33" t="s">
        <v>3815</v>
      </c>
      <c r="J521" s="2">
        <v>2</v>
      </c>
      <c r="K521" s="33" t="s">
        <v>3816</v>
      </c>
    </row>
    <row r="522" spans="1:11" x14ac:dyDescent="0.3">
      <c r="A522" s="1">
        <v>41785</v>
      </c>
      <c r="B522" s="2">
        <f>YEAR(salesdata[[#This Row],[Order Date]])</f>
        <v>2014</v>
      </c>
      <c r="C522" s="2">
        <f>MONTH(salesdata[[#This Row],[Order Date]])</f>
        <v>5</v>
      </c>
      <c r="D522" t="s">
        <v>523</v>
      </c>
      <c r="E522" t="s">
        <v>15</v>
      </c>
      <c r="F522" t="s">
        <v>11</v>
      </c>
      <c r="G522" t="s">
        <v>24</v>
      </c>
      <c r="H522" t="s">
        <v>658</v>
      </c>
      <c r="I522" s="33" t="s">
        <v>3817</v>
      </c>
      <c r="J522" s="2">
        <v>3</v>
      </c>
      <c r="K522" s="33" t="s">
        <v>3818</v>
      </c>
    </row>
    <row r="523" spans="1:11" x14ac:dyDescent="0.3">
      <c r="A523" s="1">
        <v>41786</v>
      </c>
      <c r="B523" s="2">
        <f>YEAR(salesdata[[#This Row],[Order Date]])</f>
        <v>2014</v>
      </c>
      <c r="C523" s="2">
        <f>MONTH(salesdata[[#This Row],[Order Date]])</f>
        <v>5</v>
      </c>
      <c r="D523" t="s">
        <v>743</v>
      </c>
      <c r="E523" t="s">
        <v>27</v>
      </c>
      <c r="F523" t="s">
        <v>34</v>
      </c>
      <c r="G523" t="s">
        <v>147</v>
      </c>
      <c r="H523" t="s">
        <v>744</v>
      </c>
      <c r="I523" s="33" t="s">
        <v>3819</v>
      </c>
      <c r="J523" s="2">
        <v>10</v>
      </c>
      <c r="K523" s="33" t="s">
        <v>3820</v>
      </c>
    </row>
    <row r="524" spans="1:11" x14ac:dyDescent="0.3">
      <c r="A524" s="1">
        <v>41786</v>
      </c>
      <c r="B524" s="2">
        <f>YEAR(salesdata[[#This Row],[Order Date]])</f>
        <v>2014</v>
      </c>
      <c r="C524" s="2">
        <f>MONTH(salesdata[[#This Row],[Order Date]])</f>
        <v>5</v>
      </c>
      <c r="D524" t="s">
        <v>743</v>
      </c>
      <c r="E524" t="s">
        <v>27</v>
      </c>
      <c r="F524" t="s">
        <v>11</v>
      </c>
      <c r="G524" t="s">
        <v>18</v>
      </c>
      <c r="H524" t="s">
        <v>745</v>
      </c>
      <c r="I524" s="33" t="s">
        <v>3821</v>
      </c>
      <c r="J524" s="2">
        <v>4</v>
      </c>
      <c r="K524" s="33" t="s">
        <v>3822</v>
      </c>
    </row>
    <row r="525" spans="1:11" x14ac:dyDescent="0.3">
      <c r="A525" s="1">
        <v>41786</v>
      </c>
      <c r="B525" s="2">
        <f>YEAR(salesdata[[#This Row],[Order Date]])</f>
        <v>2014</v>
      </c>
      <c r="C525" s="2">
        <f>MONTH(salesdata[[#This Row],[Order Date]])</f>
        <v>5</v>
      </c>
      <c r="D525" t="s">
        <v>576</v>
      </c>
      <c r="E525" t="s">
        <v>27</v>
      </c>
      <c r="F525" t="s">
        <v>39</v>
      </c>
      <c r="G525" t="s">
        <v>40</v>
      </c>
      <c r="H525" t="s">
        <v>746</v>
      </c>
      <c r="I525" s="33" t="s">
        <v>3823</v>
      </c>
      <c r="J525" s="2">
        <v>12</v>
      </c>
      <c r="K525" s="33" t="s">
        <v>3824</v>
      </c>
    </row>
    <row r="526" spans="1:11" x14ac:dyDescent="0.3">
      <c r="A526" s="1">
        <v>41786</v>
      </c>
      <c r="B526" s="2">
        <f>YEAR(salesdata[[#This Row],[Order Date]])</f>
        <v>2014</v>
      </c>
      <c r="C526" s="2">
        <f>MONTH(salesdata[[#This Row],[Order Date]])</f>
        <v>5</v>
      </c>
      <c r="D526" t="s">
        <v>576</v>
      </c>
      <c r="E526" t="s">
        <v>27</v>
      </c>
      <c r="F526" t="s">
        <v>39</v>
      </c>
      <c r="G526" t="s">
        <v>52</v>
      </c>
      <c r="H526" t="s">
        <v>747</v>
      </c>
      <c r="I526" s="33" t="s">
        <v>3825</v>
      </c>
      <c r="J526" s="2">
        <v>1</v>
      </c>
      <c r="K526" s="33" t="s">
        <v>748</v>
      </c>
    </row>
    <row r="527" spans="1:11" x14ac:dyDescent="0.3">
      <c r="A527" s="1">
        <v>41786</v>
      </c>
      <c r="B527" s="2">
        <f>YEAR(salesdata[[#This Row],[Order Date]])</f>
        <v>2014</v>
      </c>
      <c r="C527" s="2">
        <f>MONTH(salesdata[[#This Row],[Order Date]])</f>
        <v>5</v>
      </c>
      <c r="D527" t="s">
        <v>749</v>
      </c>
      <c r="E527" t="s">
        <v>15</v>
      </c>
      <c r="F527" t="s">
        <v>11</v>
      </c>
      <c r="G527" t="s">
        <v>20</v>
      </c>
      <c r="H527" t="s">
        <v>750</v>
      </c>
      <c r="I527" s="33" t="s">
        <v>3084</v>
      </c>
      <c r="J527" s="2">
        <v>6</v>
      </c>
      <c r="K527" s="33" t="s">
        <v>3826</v>
      </c>
    </row>
    <row r="528" spans="1:11" x14ac:dyDescent="0.3">
      <c r="A528" s="1">
        <v>41787</v>
      </c>
      <c r="B528" s="2">
        <f>YEAR(salesdata[[#This Row],[Order Date]])</f>
        <v>2014</v>
      </c>
      <c r="C528" s="2">
        <f>MONTH(salesdata[[#This Row],[Order Date]])</f>
        <v>5</v>
      </c>
      <c r="D528" t="s">
        <v>751</v>
      </c>
      <c r="E528" t="s">
        <v>167</v>
      </c>
      <c r="F528" t="s">
        <v>39</v>
      </c>
      <c r="G528" t="s">
        <v>40</v>
      </c>
      <c r="H528" t="s">
        <v>752</v>
      </c>
      <c r="I528" s="33" t="s">
        <v>3827</v>
      </c>
      <c r="J528" s="2">
        <v>6</v>
      </c>
      <c r="K528" s="33" t="s">
        <v>3828</v>
      </c>
    </row>
    <row r="529" spans="1:11" x14ac:dyDescent="0.3">
      <c r="A529" s="1">
        <v>41787</v>
      </c>
      <c r="B529" s="2">
        <f>YEAR(salesdata[[#This Row],[Order Date]])</f>
        <v>2014</v>
      </c>
      <c r="C529" s="2">
        <f>MONTH(salesdata[[#This Row],[Order Date]])</f>
        <v>5</v>
      </c>
      <c r="D529" t="s">
        <v>751</v>
      </c>
      <c r="E529" t="s">
        <v>167</v>
      </c>
      <c r="F529" t="s">
        <v>39</v>
      </c>
      <c r="G529" t="s">
        <v>52</v>
      </c>
      <c r="H529" t="s">
        <v>302</v>
      </c>
      <c r="I529" s="33" t="s">
        <v>3829</v>
      </c>
      <c r="J529" s="2">
        <v>4</v>
      </c>
      <c r="K529" s="33" t="s">
        <v>3830</v>
      </c>
    </row>
    <row r="530" spans="1:11" x14ac:dyDescent="0.3">
      <c r="A530" s="1">
        <v>41787</v>
      </c>
      <c r="B530" s="2">
        <f>YEAR(salesdata[[#This Row],[Order Date]])</f>
        <v>2014</v>
      </c>
      <c r="C530" s="2">
        <f>MONTH(salesdata[[#This Row],[Order Date]])</f>
        <v>5</v>
      </c>
      <c r="D530" t="s">
        <v>753</v>
      </c>
      <c r="E530" t="s">
        <v>167</v>
      </c>
      <c r="F530" t="s">
        <v>11</v>
      </c>
      <c r="G530" t="s">
        <v>20</v>
      </c>
      <c r="H530" t="s">
        <v>754</v>
      </c>
      <c r="I530" s="33" t="s">
        <v>3831</v>
      </c>
      <c r="J530" s="2">
        <v>4</v>
      </c>
      <c r="K530" s="33" t="s">
        <v>3832</v>
      </c>
    </row>
    <row r="531" spans="1:11" x14ac:dyDescent="0.3">
      <c r="A531" s="1">
        <v>41789</v>
      </c>
      <c r="B531" s="2">
        <f>YEAR(salesdata[[#This Row],[Order Date]])</f>
        <v>2014</v>
      </c>
      <c r="C531" s="2">
        <f>MONTH(salesdata[[#This Row],[Order Date]])</f>
        <v>5</v>
      </c>
      <c r="D531" t="s">
        <v>755</v>
      </c>
      <c r="E531" t="s">
        <v>55</v>
      </c>
      <c r="F531" t="s">
        <v>11</v>
      </c>
      <c r="G531" t="s">
        <v>12</v>
      </c>
      <c r="H531" t="s">
        <v>756</v>
      </c>
      <c r="I531" s="33" t="s">
        <v>3833</v>
      </c>
      <c r="J531" s="2">
        <v>3</v>
      </c>
      <c r="K531" s="33" t="s">
        <v>3834</v>
      </c>
    </row>
    <row r="532" spans="1:11" x14ac:dyDescent="0.3">
      <c r="A532" s="1">
        <v>41789</v>
      </c>
      <c r="B532" s="2">
        <f>YEAR(salesdata[[#This Row],[Order Date]])</f>
        <v>2014</v>
      </c>
      <c r="C532" s="2">
        <f>MONTH(salesdata[[#This Row],[Order Date]])</f>
        <v>5</v>
      </c>
      <c r="D532" t="s">
        <v>757</v>
      </c>
      <c r="E532" t="s">
        <v>15</v>
      </c>
      <c r="F532" t="s">
        <v>34</v>
      </c>
      <c r="G532" t="s">
        <v>147</v>
      </c>
      <c r="H532" t="s">
        <v>758</v>
      </c>
      <c r="I532" s="33" t="s">
        <v>3835</v>
      </c>
      <c r="J532" s="2">
        <v>3</v>
      </c>
      <c r="K532" s="33" t="s">
        <v>3836</v>
      </c>
    </row>
    <row r="533" spans="1:11" x14ac:dyDescent="0.3">
      <c r="A533" s="1">
        <v>41789</v>
      </c>
      <c r="B533" s="2">
        <f>YEAR(salesdata[[#This Row],[Order Date]])</f>
        <v>2014</v>
      </c>
      <c r="C533" s="2">
        <f>MONTH(salesdata[[#This Row],[Order Date]])</f>
        <v>5</v>
      </c>
      <c r="D533" t="s">
        <v>759</v>
      </c>
      <c r="E533" t="s">
        <v>152</v>
      </c>
      <c r="F533" t="s">
        <v>11</v>
      </c>
      <c r="G533" t="s">
        <v>20</v>
      </c>
      <c r="H533" t="s">
        <v>639</v>
      </c>
      <c r="I533" s="33" t="s">
        <v>3837</v>
      </c>
      <c r="J533" s="2">
        <v>4</v>
      </c>
      <c r="K533" s="33" t="s">
        <v>3838</v>
      </c>
    </row>
    <row r="534" spans="1:11" x14ac:dyDescent="0.3">
      <c r="A534" s="1">
        <v>41789</v>
      </c>
      <c r="B534" s="2">
        <f>YEAR(salesdata[[#This Row],[Order Date]])</f>
        <v>2014</v>
      </c>
      <c r="C534" s="2">
        <f>MONTH(salesdata[[#This Row],[Order Date]])</f>
        <v>5</v>
      </c>
      <c r="D534" t="s">
        <v>760</v>
      </c>
      <c r="E534" t="s">
        <v>152</v>
      </c>
      <c r="F534" t="s">
        <v>11</v>
      </c>
      <c r="G534" t="s">
        <v>20</v>
      </c>
      <c r="H534" t="s">
        <v>761</v>
      </c>
      <c r="I534" s="33" t="s">
        <v>3839</v>
      </c>
      <c r="J534" s="2">
        <v>2</v>
      </c>
      <c r="K534" s="33" t="s">
        <v>3006</v>
      </c>
    </row>
    <row r="535" spans="1:11" x14ac:dyDescent="0.3">
      <c r="A535" s="1">
        <v>41789</v>
      </c>
      <c r="B535" s="2">
        <f>YEAR(salesdata[[#This Row],[Order Date]])</f>
        <v>2014</v>
      </c>
      <c r="C535" s="2">
        <f>MONTH(salesdata[[#This Row],[Order Date]])</f>
        <v>5</v>
      </c>
      <c r="D535" t="s">
        <v>760</v>
      </c>
      <c r="E535" t="s">
        <v>152</v>
      </c>
      <c r="F535" t="s">
        <v>39</v>
      </c>
      <c r="G535" t="s">
        <v>40</v>
      </c>
      <c r="H535" t="s">
        <v>762</v>
      </c>
      <c r="I535" s="33" t="s">
        <v>763</v>
      </c>
      <c r="J535" s="2">
        <v>5</v>
      </c>
      <c r="K535" s="33" t="s">
        <v>3840</v>
      </c>
    </row>
    <row r="536" spans="1:11" x14ac:dyDescent="0.3">
      <c r="A536" s="1">
        <v>41789</v>
      </c>
      <c r="B536" s="2">
        <f>YEAR(salesdata[[#This Row],[Order Date]])</f>
        <v>2014</v>
      </c>
      <c r="C536" s="2">
        <f>MONTH(salesdata[[#This Row],[Order Date]])</f>
        <v>5</v>
      </c>
      <c r="D536" t="s">
        <v>760</v>
      </c>
      <c r="E536" t="s">
        <v>152</v>
      </c>
      <c r="F536" t="s">
        <v>11</v>
      </c>
      <c r="G536" t="s">
        <v>93</v>
      </c>
      <c r="H536" t="s">
        <v>764</v>
      </c>
      <c r="I536" s="33" t="s">
        <v>3841</v>
      </c>
      <c r="J536" s="2">
        <v>3</v>
      </c>
      <c r="K536" s="33" t="s">
        <v>3842</v>
      </c>
    </row>
    <row r="537" spans="1:11" x14ac:dyDescent="0.3">
      <c r="A537" s="1">
        <v>41789</v>
      </c>
      <c r="B537" s="2">
        <f>YEAR(salesdata[[#This Row],[Order Date]])</f>
        <v>2014</v>
      </c>
      <c r="C537" s="2">
        <f>MONTH(salesdata[[#This Row],[Order Date]])</f>
        <v>5</v>
      </c>
      <c r="D537" t="s">
        <v>760</v>
      </c>
      <c r="E537" t="s">
        <v>152</v>
      </c>
      <c r="F537" t="s">
        <v>11</v>
      </c>
      <c r="G537" t="s">
        <v>12</v>
      </c>
      <c r="H537" t="s">
        <v>765</v>
      </c>
      <c r="I537" s="33" t="s">
        <v>3702</v>
      </c>
      <c r="J537" s="2">
        <v>4</v>
      </c>
      <c r="K537" s="33" t="s">
        <v>3843</v>
      </c>
    </row>
    <row r="538" spans="1:11" x14ac:dyDescent="0.3">
      <c r="A538" s="1">
        <v>41789</v>
      </c>
      <c r="B538" s="2">
        <f>YEAR(salesdata[[#This Row],[Order Date]])</f>
        <v>2014</v>
      </c>
      <c r="C538" s="2">
        <f>MONTH(salesdata[[#This Row],[Order Date]])</f>
        <v>5</v>
      </c>
      <c r="D538" t="s">
        <v>766</v>
      </c>
      <c r="E538" t="s">
        <v>15</v>
      </c>
      <c r="F538" t="s">
        <v>39</v>
      </c>
      <c r="G538" t="s">
        <v>614</v>
      </c>
      <c r="H538" t="s">
        <v>615</v>
      </c>
      <c r="I538" s="33" t="s">
        <v>3844</v>
      </c>
      <c r="J538" s="2">
        <v>3</v>
      </c>
      <c r="K538" s="33" t="s">
        <v>767</v>
      </c>
    </row>
    <row r="539" spans="1:11" x14ac:dyDescent="0.3">
      <c r="A539" s="1">
        <v>41790</v>
      </c>
      <c r="B539" s="2">
        <f>YEAR(salesdata[[#This Row],[Order Date]])</f>
        <v>2014</v>
      </c>
      <c r="C539" s="2">
        <f>MONTH(salesdata[[#This Row],[Order Date]])</f>
        <v>5</v>
      </c>
      <c r="D539" t="s">
        <v>768</v>
      </c>
      <c r="E539" t="s">
        <v>333</v>
      </c>
      <c r="F539" t="s">
        <v>39</v>
      </c>
      <c r="G539" t="s">
        <v>40</v>
      </c>
      <c r="H539" t="s">
        <v>769</v>
      </c>
      <c r="I539" s="33" t="s">
        <v>3845</v>
      </c>
      <c r="J539" s="2">
        <v>3</v>
      </c>
      <c r="K539" s="33" t="s">
        <v>3846</v>
      </c>
    </row>
    <row r="540" spans="1:11" x14ac:dyDescent="0.3">
      <c r="A540" s="1">
        <v>41790</v>
      </c>
      <c r="B540" s="2">
        <f>YEAR(salesdata[[#This Row],[Order Date]])</f>
        <v>2014</v>
      </c>
      <c r="C540" s="2">
        <f>MONTH(salesdata[[#This Row],[Order Date]])</f>
        <v>5</v>
      </c>
      <c r="D540" t="s">
        <v>768</v>
      </c>
      <c r="E540" t="s">
        <v>333</v>
      </c>
      <c r="F540" t="s">
        <v>39</v>
      </c>
      <c r="G540" t="s">
        <v>40</v>
      </c>
      <c r="H540" t="s">
        <v>770</v>
      </c>
      <c r="I540" s="33" t="s">
        <v>3847</v>
      </c>
      <c r="J540" s="2">
        <v>3</v>
      </c>
      <c r="K540" s="33" t="s">
        <v>3848</v>
      </c>
    </row>
    <row r="541" spans="1:11" x14ac:dyDescent="0.3">
      <c r="A541" s="1">
        <v>41791</v>
      </c>
      <c r="B541" s="2">
        <f>YEAR(salesdata[[#This Row],[Order Date]])</f>
        <v>2014</v>
      </c>
      <c r="C541" s="2">
        <f>MONTH(salesdata[[#This Row],[Order Date]])</f>
        <v>6</v>
      </c>
      <c r="D541" t="s">
        <v>771</v>
      </c>
      <c r="E541" t="s">
        <v>319</v>
      </c>
      <c r="F541" t="s">
        <v>34</v>
      </c>
      <c r="G541" t="s">
        <v>35</v>
      </c>
      <c r="H541" t="s">
        <v>36</v>
      </c>
      <c r="I541" s="33" t="s">
        <v>3849</v>
      </c>
      <c r="J541" s="2">
        <v>7</v>
      </c>
      <c r="K541" s="33" t="s">
        <v>3850</v>
      </c>
    </row>
    <row r="542" spans="1:11" x14ac:dyDescent="0.3">
      <c r="A542" s="1">
        <v>41791</v>
      </c>
      <c r="B542" s="2">
        <f>YEAR(salesdata[[#This Row],[Order Date]])</f>
        <v>2014</v>
      </c>
      <c r="C542" s="2">
        <f>MONTH(salesdata[[#This Row],[Order Date]])</f>
        <v>6</v>
      </c>
      <c r="D542" t="s">
        <v>771</v>
      </c>
      <c r="E542" t="s">
        <v>319</v>
      </c>
      <c r="F542" t="s">
        <v>11</v>
      </c>
      <c r="G542" t="s">
        <v>18</v>
      </c>
      <c r="H542" t="s">
        <v>772</v>
      </c>
      <c r="I542" s="33" t="s">
        <v>3851</v>
      </c>
      <c r="J542" s="2">
        <v>2</v>
      </c>
      <c r="K542" s="33" t="s">
        <v>3852</v>
      </c>
    </row>
    <row r="543" spans="1:11" x14ac:dyDescent="0.3">
      <c r="A543" s="1">
        <v>41791</v>
      </c>
      <c r="B543" s="2">
        <f>YEAR(salesdata[[#This Row],[Order Date]])</f>
        <v>2014</v>
      </c>
      <c r="C543" s="2">
        <f>MONTH(salesdata[[#This Row],[Order Date]])</f>
        <v>6</v>
      </c>
      <c r="D543" t="s">
        <v>771</v>
      </c>
      <c r="E543" t="s">
        <v>319</v>
      </c>
      <c r="F543" t="s">
        <v>11</v>
      </c>
      <c r="G543" t="s">
        <v>12</v>
      </c>
      <c r="H543" t="s">
        <v>773</v>
      </c>
      <c r="I543" s="33" t="s">
        <v>3853</v>
      </c>
      <c r="J543" s="2">
        <v>6</v>
      </c>
      <c r="K543" s="33" t="s">
        <v>3854</v>
      </c>
    </row>
    <row r="544" spans="1:11" x14ac:dyDescent="0.3">
      <c r="A544" s="1">
        <v>41791</v>
      </c>
      <c r="B544" s="2">
        <f>YEAR(salesdata[[#This Row],[Order Date]])</f>
        <v>2014</v>
      </c>
      <c r="C544" s="2">
        <f>MONTH(salesdata[[#This Row],[Order Date]])</f>
        <v>6</v>
      </c>
      <c r="D544" t="s">
        <v>771</v>
      </c>
      <c r="E544" t="s">
        <v>319</v>
      </c>
      <c r="F544" t="s">
        <v>11</v>
      </c>
      <c r="G544" t="s">
        <v>93</v>
      </c>
      <c r="H544" t="s">
        <v>774</v>
      </c>
      <c r="I544" s="33" t="s">
        <v>3855</v>
      </c>
      <c r="J544" s="2">
        <v>5</v>
      </c>
      <c r="K544" s="33" t="s">
        <v>3856</v>
      </c>
    </row>
    <row r="545" spans="1:11" x14ac:dyDescent="0.3">
      <c r="A545" s="1">
        <v>41791</v>
      </c>
      <c r="B545" s="2">
        <f>YEAR(salesdata[[#This Row],[Order Date]])</f>
        <v>2014</v>
      </c>
      <c r="C545" s="2">
        <f>MONTH(salesdata[[#This Row],[Order Date]])</f>
        <v>6</v>
      </c>
      <c r="D545" t="s">
        <v>771</v>
      </c>
      <c r="E545" t="s">
        <v>319</v>
      </c>
      <c r="F545" t="s">
        <v>11</v>
      </c>
      <c r="G545" t="s">
        <v>12</v>
      </c>
      <c r="H545" t="s">
        <v>775</v>
      </c>
      <c r="I545" s="33" t="s">
        <v>3857</v>
      </c>
      <c r="J545" s="2">
        <v>4</v>
      </c>
      <c r="K545" s="33" t="s">
        <v>3858</v>
      </c>
    </row>
    <row r="546" spans="1:11" x14ac:dyDescent="0.3">
      <c r="A546" s="1">
        <v>41791</v>
      </c>
      <c r="B546" s="2">
        <f>YEAR(salesdata[[#This Row],[Order Date]])</f>
        <v>2014</v>
      </c>
      <c r="C546" s="2">
        <f>MONTH(salesdata[[#This Row],[Order Date]])</f>
        <v>6</v>
      </c>
      <c r="D546" t="s">
        <v>776</v>
      </c>
      <c r="E546" t="s">
        <v>181</v>
      </c>
      <c r="F546" t="s">
        <v>11</v>
      </c>
      <c r="G546" t="s">
        <v>20</v>
      </c>
      <c r="H546" t="s">
        <v>777</v>
      </c>
      <c r="I546" s="33" t="s">
        <v>3368</v>
      </c>
      <c r="J546" s="2">
        <v>3</v>
      </c>
      <c r="K546" s="33" t="s">
        <v>3859</v>
      </c>
    </row>
    <row r="547" spans="1:11" x14ac:dyDescent="0.3">
      <c r="A547" s="1">
        <v>41791</v>
      </c>
      <c r="B547" s="2">
        <f>YEAR(salesdata[[#This Row],[Order Date]])</f>
        <v>2014</v>
      </c>
      <c r="C547" s="2">
        <f>MONTH(salesdata[[#This Row],[Order Date]])</f>
        <v>6</v>
      </c>
      <c r="D547" t="s">
        <v>776</v>
      </c>
      <c r="E547" t="s">
        <v>181</v>
      </c>
      <c r="F547" t="s">
        <v>11</v>
      </c>
      <c r="G547" t="s">
        <v>24</v>
      </c>
      <c r="H547" t="s">
        <v>778</v>
      </c>
      <c r="I547" s="33" t="s">
        <v>3860</v>
      </c>
      <c r="J547" s="2">
        <v>6</v>
      </c>
      <c r="K547" s="33" t="s">
        <v>3861</v>
      </c>
    </row>
    <row r="548" spans="1:11" x14ac:dyDescent="0.3">
      <c r="A548" s="1">
        <v>41791</v>
      </c>
      <c r="B548" s="2">
        <f>YEAR(salesdata[[#This Row],[Order Date]])</f>
        <v>2014</v>
      </c>
      <c r="C548" s="2">
        <f>MONTH(salesdata[[#This Row],[Order Date]])</f>
        <v>6</v>
      </c>
      <c r="D548" t="s">
        <v>779</v>
      </c>
      <c r="E548" t="s">
        <v>102</v>
      </c>
      <c r="F548" t="s">
        <v>34</v>
      </c>
      <c r="G548" t="s">
        <v>47</v>
      </c>
      <c r="H548" t="s">
        <v>780</v>
      </c>
      <c r="I548" s="33" t="s">
        <v>3337</v>
      </c>
      <c r="J548" s="2">
        <v>6</v>
      </c>
      <c r="K548" s="33" t="s">
        <v>3862</v>
      </c>
    </row>
    <row r="549" spans="1:11" x14ac:dyDescent="0.3">
      <c r="A549" s="1">
        <v>41791</v>
      </c>
      <c r="B549" s="2">
        <f>YEAR(salesdata[[#This Row],[Order Date]])</f>
        <v>2014</v>
      </c>
      <c r="C549" s="2">
        <f>MONTH(salesdata[[#This Row],[Order Date]])</f>
        <v>6</v>
      </c>
      <c r="D549" t="s">
        <v>779</v>
      </c>
      <c r="E549" t="s">
        <v>102</v>
      </c>
      <c r="F549" t="s">
        <v>39</v>
      </c>
      <c r="G549" t="s">
        <v>40</v>
      </c>
      <c r="H549" t="s">
        <v>781</v>
      </c>
      <c r="I549" s="33" t="s">
        <v>3863</v>
      </c>
      <c r="J549" s="2">
        <v>7</v>
      </c>
      <c r="K549" s="33" t="s">
        <v>3864</v>
      </c>
    </row>
    <row r="550" spans="1:11" x14ac:dyDescent="0.3">
      <c r="A550" s="1">
        <v>41791</v>
      </c>
      <c r="B550" s="2">
        <f>YEAR(salesdata[[#This Row],[Order Date]])</f>
        <v>2014</v>
      </c>
      <c r="C550" s="2">
        <f>MONTH(salesdata[[#This Row],[Order Date]])</f>
        <v>6</v>
      </c>
      <c r="D550" t="s">
        <v>339</v>
      </c>
      <c r="E550" t="s">
        <v>111</v>
      </c>
      <c r="F550" t="s">
        <v>11</v>
      </c>
      <c r="G550" t="s">
        <v>20</v>
      </c>
      <c r="H550" t="s">
        <v>782</v>
      </c>
      <c r="I550" s="33" t="s">
        <v>3865</v>
      </c>
      <c r="J550" s="2">
        <v>4</v>
      </c>
      <c r="K550" s="33" t="s">
        <v>3866</v>
      </c>
    </row>
    <row r="551" spans="1:11" x14ac:dyDescent="0.3">
      <c r="A551" s="1">
        <v>41791</v>
      </c>
      <c r="B551" s="2">
        <f>YEAR(salesdata[[#This Row],[Order Date]])</f>
        <v>2014</v>
      </c>
      <c r="C551" s="2">
        <f>MONTH(salesdata[[#This Row],[Order Date]])</f>
        <v>6</v>
      </c>
      <c r="D551" t="s">
        <v>339</v>
      </c>
      <c r="E551" t="s">
        <v>111</v>
      </c>
      <c r="F551" t="s">
        <v>11</v>
      </c>
      <c r="G551" t="s">
        <v>93</v>
      </c>
      <c r="H551" t="s">
        <v>783</v>
      </c>
      <c r="I551" s="33" t="s">
        <v>3867</v>
      </c>
      <c r="J551" s="2">
        <v>5</v>
      </c>
      <c r="K551" s="33" t="s">
        <v>3868</v>
      </c>
    </row>
    <row r="552" spans="1:11" x14ac:dyDescent="0.3">
      <c r="A552" s="1">
        <v>41792</v>
      </c>
      <c r="B552" s="2">
        <f>YEAR(salesdata[[#This Row],[Order Date]])</f>
        <v>2014</v>
      </c>
      <c r="C552" s="2">
        <f>MONTH(salesdata[[#This Row],[Order Date]])</f>
        <v>6</v>
      </c>
      <c r="D552" t="s">
        <v>297</v>
      </c>
      <c r="E552" t="s">
        <v>300</v>
      </c>
      <c r="F552" t="s">
        <v>11</v>
      </c>
      <c r="G552" t="s">
        <v>20</v>
      </c>
      <c r="H552" t="s">
        <v>784</v>
      </c>
      <c r="I552" s="33" t="s">
        <v>3869</v>
      </c>
      <c r="J552" s="2">
        <v>3</v>
      </c>
      <c r="K552" s="33" t="s">
        <v>2910</v>
      </c>
    </row>
    <row r="553" spans="1:11" x14ac:dyDescent="0.3">
      <c r="A553" s="1">
        <v>41792</v>
      </c>
      <c r="B553" s="2">
        <f>YEAR(salesdata[[#This Row],[Order Date]])</f>
        <v>2014</v>
      </c>
      <c r="C553" s="2">
        <f>MONTH(salesdata[[#This Row],[Order Date]])</f>
        <v>6</v>
      </c>
      <c r="D553" t="s">
        <v>297</v>
      </c>
      <c r="E553" t="s">
        <v>300</v>
      </c>
      <c r="F553" t="s">
        <v>34</v>
      </c>
      <c r="G553" t="s">
        <v>47</v>
      </c>
      <c r="H553" t="s">
        <v>785</v>
      </c>
      <c r="I553" s="33" t="s">
        <v>3870</v>
      </c>
      <c r="J553" s="2">
        <v>6</v>
      </c>
      <c r="K553" s="33" t="s">
        <v>786</v>
      </c>
    </row>
    <row r="554" spans="1:11" x14ac:dyDescent="0.3">
      <c r="A554" s="1">
        <v>41792</v>
      </c>
      <c r="B554" s="2">
        <f>YEAR(salesdata[[#This Row],[Order Date]])</f>
        <v>2014</v>
      </c>
      <c r="C554" s="2">
        <f>MONTH(salesdata[[#This Row],[Order Date]])</f>
        <v>6</v>
      </c>
      <c r="D554" t="s">
        <v>532</v>
      </c>
      <c r="E554" t="s">
        <v>30</v>
      </c>
      <c r="F554" t="s">
        <v>11</v>
      </c>
      <c r="G554" t="s">
        <v>24</v>
      </c>
      <c r="H554" t="s">
        <v>702</v>
      </c>
      <c r="I554" s="33" t="s">
        <v>3871</v>
      </c>
      <c r="J554" s="2">
        <v>2</v>
      </c>
      <c r="K554" s="33" t="s">
        <v>3872</v>
      </c>
    </row>
    <row r="555" spans="1:11" x14ac:dyDescent="0.3">
      <c r="A555" s="1">
        <v>41792</v>
      </c>
      <c r="B555" s="2">
        <f>YEAR(salesdata[[#This Row],[Order Date]])</f>
        <v>2014</v>
      </c>
      <c r="C555" s="2">
        <f>MONTH(salesdata[[#This Row],[Order Date]])</f>
        <v>6</v>
      </c>
      <c r="D555" t="s">
        <v>532</v>
      </c>
      <c r="E555" t="s">
        <v>30</v>
      </c>
      <c r="F555" t="s">
        <v>39</v>
      </c>
      <c r="G555" t="s">
        <v>40</v>
      </c>
      <c r="H555" t="s">
        <v>787</v>
      </c>
      <c r="I555" s="33" t="s">
        <v>3101</v>
      </c>
      <c r="J555" s="2">
        <v>3</v>
      </c>
      <c r="K555" s="33" t="s">
        <v>3017</v>
      </c>
    </row>
    <row r="556" spans="1:11" x14ac:dyDescent="0.3">
      <c r="A556" s="1">
        <v>41792</v>
      </c>
      <c r="B556" s="2">
        <f>YEAR(salesdata[[#This Row],[Order Date]])</f>
        <v>2014</v>
      </c>
      <c r="C556" s="2">
        <f>MONTH(salesdata[[#This Row],[Order Date]])</f>
        <v>6</v>
      </c>
      <c r="D556" t="s">
        <v>532</v>
      </c>
      <c r="E556" t="s">
        <v>30</v>
      </c>
      <c r="F556" t="s">
        <v>11</v>
      </c>
      <c r="G556" t="s">
        <v>18</v>
      </c>
      <c r="H556" t="s">
        <v>312</v>
      </c>
      <c r="I556" s="33" t="s">
        <v>3873</v>
      </c>
      <c r="J556" s="2">
        <v>2</v>
      </c>
      <c r="K556" s="33" t="s">
        <v>3874</v>
      </c>
    </row>
    <row r="557" spans="1:11" x14ac:dyDescent="0.3">
      <c r="A557" s="1">
        <v>41793</v>
      </c>
      <c r="B557" s="2">
        <f>YEAR(salesdata[[#This Row],[Order Date]])</f>
        <v>2014</v>
      </c>
      <c r="C557" s="2">
        <f>MONTH(salesdata[[#This Row],[Order Date]])</f>
        <v>6</v>
      </c>
      <c r="D557" t="s">
        <v>788</v>
      </c>
      <c r="E557" t="s">
        <v>167</v>
      </c>
      <c r="F557" t="s">
        <v>34</v>
      </c>
      <c r="G557" t="s">
        <v>147</v>
      </c>
      <c r="H557" t="s">
        <v>482</v>
      </c>
      <c r="I557" s="33" t="s">
        <v>3875</v>
      </c>
      <c r="J557" s="2">
        <v>6</v>
      </c>
      <c r="K557" s="33" t="s">
        <v>3876</v>
      </c>
    </row>
    <row r="558" spans="1:11" x14ac:dyDescent="0.3">
      <c r="A558" s="1">
        <v>41793</v>
      </c>
      <c r="B558" s="2">
        <f>YEAR(salesdata[[#This Row],[Order Date]])</f>
        <v>2014</v>
      </c>
      <c r="C558" s="2">
        <f>MONTH(salesdata[[#This Row],[Order Date]])</f>
        <v>6</v>
      </c>
      <c r="D558" t="s">
        <v>789</v>
      </c>
      <c r="E558" t="s">
        <v>111</v>
      </c>
      <c r="F558" t="s">
        <v>11</v>
      </c>
      <c r="G558" t="s">
        <v>63</v>
      </c>
      <c r="H558" t="s">
        <v>790</v>
      </c>
      <c r="I558" s="33" t="s">
        <v>3877</v>
      </c>
      <c r="J558" s="2">
        <v>2</v>
      </c>
      <c r="K558" s="33" t="s">
        <v>3594</v>
      </c>
    </row>
    <row r="559" spans="1:11" x14ac:dyDescent="0.3">
      <c r="A559" s="1">
        <v>41793</v>
      </c>
      <c r="B559" s="2">
        <f>YEAR(salesdata[[#This Row],[Order Date]])</f>
        <v>2014</v>
      </c>
      <c r="C559" s="2">
        <f>MONTH(salesdata[[#This Row],[Order Date]])</f>
        <v>6</v>
      </c>
      <c r="D559" t="s">
        <v>791</v>
      </c>
      <c r="E559" t="s">
        <v>15</v>
      </c>
      <c r="F559" t="s">
        <v>11</v>
      </c>
      <c r="G559" t="s">
        <v>16</v>
      </c>
      <c r="H559" t="s">
        <v>792</v>
      </c>
      <c r="I559" s="33" t="s">
        <v>3747</v>
      </c>
      <c r="J559" s="2">
        <v>4</v>
      </c>
      <c r="K559" s="33" t="s">
        <v>3274</v>
      </c>
    </row>
    <row r="560" spans="1:11" x14ac:dyDescent="0.3">
      <c r="A560" s="1">
        <v>41793</v>
      </c>
      <c r="B560" s="2">
        <f>YEAR(salesdata[[#This Row],[Order Date]])</f>
        <v>2014</v>
      </c>
      <c r="C560" s="2">
        <f>MONTH(salesdata[[#This Row],[Order Date]])</f>
        <v>6</v>
      </c>
      <c r="D560" t="s">
        <v>791</v>
      </c>
      <c r="E560" t="s">
        <v>15</v>
      </c>
      <c r="F560" t="s">
        <v>34</v>
      </c>
      <c r="G560" t="s">
        <v>47</v>
      </c>
      <c r="H560" t="s">
        <v>793</v>
      </c>
      <c r="I560" s="33" t="s">
        <v>3878</v>
      </c>
      <c r="J560" s="2">
        <v>7</v>
      </c>
      <c r="K560" s="33" t="s">
        <v>794</v>
      </c>
    </row>
    <row r="561" spans="1:11" x14ac:dyDescent="0.3">
      <c r="A561" s="1">
        <v>41793</v>
      </c>
      <c r="B561" s="2">
        <f>YEAR(salesdata[[#This Row],[Order Date]])</f>
        <v>2014</v>
      </c>
      <c r="C561" s="2">
        <f>MONTH(salesdata[[#This Row],[Order Date]])</f>
        <v>6</v>
      </c>
      <c r="D561" t="s">
        <v>791</v>
      </c>
      <c r="E561" t="s">
        <v>15</v>
      </c>
      <c r="F561" t="s">
        <v>11</v>
      </c>
      <c r="G561" t="s">
        <v>18</v>
      </c>
      <c r="H561" t="s">
        <v>589</v>
      </c>
      <c r="I561" s="33" t="s">
        <v>3879</v>
      </c>
      <c r="J561" s="2">
        <v>3</v>
      </c>
      <c r="K561" s="33" t="s">
        <v>3880</v>
      </c>
    </row>
    <row r="562" spans="1:11" x14ac:dyDescent="0.3">
      <c r="A562" s="1">
        <v>41794</v>
      </c>
      <c r="B562" s="2">
        <f>YEAR(salesdata[[#This Row],[Order Date]])</f>
        <v>2014</v>
      </c>
      <c r="C562" s="2">
        <f>MONTH(salesdata[[#This Row],[Order Date]])</f>
        <v>6</v>
      </c>
      <c r="D562" t="s">
        <v>421</v>
      </c>
      <c r="E562" t="s">
        <v>79</v>
      </c>
      <c r="F562" t="s">
        <v>11</v>
      </c>
      <c r="G562" t="s">
        <v>12</v>
      </c>
      <c r="H562" t="s">
        <v>637</v>
      </c>
      <c r="I562" s="33" t="s">
        <v>3881</v>
      </c>
      <c r="J562" s="2">
        <v>2</v>
      </c>
      <c r="K562" s="33" t="s">
        <v>3882</v>
      </c>
    </row>
    <row r="563" spans="1:11" x14ac:dyDescent="0.3">
      <c r="A563" s="1">
        <v>41794</v>
      </c>
      <c r="B563" s="2">
        <f>YEAR(salesdata[[#This Row],[Order Date]])</f>
        <v>2014</v>
      </c>
      <c r="C563" s="2">
        <f>MONTH(salesdata[[#This Row],[Order Date]])</f>
        <v>6</v>
      </c>
      <c r="D563" t="s">
        <v>795</v>
      </c>
      <c r="E563" t="s">
        <v>152</v>
      </c>
      <c r="F563" t="s">
        <v>34</v>
      </c>
      <c r="G563" t="s">
        <v>47</v>
      </c>
      <c r="H563" t="s">
        <v>796</v>
      </c>
      <c r="I563" s="33" t="s">
        <v>3883</v>
      </c>
      <c r="J563" s="2">
        <v>2</v>
      </c>
      <c r="K563" s="33" t="s">
        <v>3884</v>
      </c>
    </row>
    <row r="564" spans="1:11" x14ac:dyDescent="0.3">
      <c r="A564" s="1">
        <v>41794</v>
      </c>
      <c r="B564" s="2">
        <f>YEAR(salesdata[[#This Row],[Order Date]])</f>
        <v>2014</v>
      </c>
      <c r="C564" s="2">
        <f>MONTH(salesdata[[#This Row],[Order Date]])</f>
        <v>6</v>
      </c>
      <c r="D564" t="s">
        <v>795</v>
      </c>
      <c r="E564" t="s">
        <v>152</v>
      </c>
      <c r="F564" t="s">
        <v>11</v>
      </c>
      <c r="G564" t="s">
        <v>93</v>
      </c>
      <c r="H564" t="s">
        <v>797</v>
      </c>
      <c r="I564" s="33" t="s">
        <v>3885</v>
      </c>
      <c r="J564" s="2">
        <v>4</v>
      </c>
      <c r="K564" s="33" t="s">
        <v>3002</v>
      </c>
    </row>
    <row r="565" spans="1:11" x14ac:dyDescent="0.3">
      <c r="A565" s="1">
        <v>41794</v>
      </c>
      <c r="B565" s="2">
        <f>YEAR(salesdata[[#This Row],[Order Date]])</f>
        <v>2014</v>
      </c>
      <c r="C565" s="2">
        <f>MONTH(salesdata[[#This Row],[Order Date]])</f>
        <v>6</v>
      </c>
      <c r="D565" t="s">
        <v>795</v>
      </c>
      <c r="E565" t="s">
        <v>152</v>
      </c>
      <c r="F565" t="s">
        <v>34</v>
      </c>
      <c r="G565" t="s">
        <v>74</v>
      </c>
      <c r="H565" t="s">
        <v>798</v>
      </c>
      <c r="I565" s="33" t="s">
        <v>3886</v>
      </c>
      <c r="J565" s="2">
        <v>2</v>
      </c>
      <c r="K565" s="33" t="s">
        <v>3887</v>
      </c>
    </row>
    <row r="566" spans="1:11" x14ac:dyDescent="0.3">
      <c r="A566" s="1">
        <v>41794</v>
      </c>
      <c r="B566" s="2">
        <f>YEAR(salesdata[[#This Row],[Order Date]])</f>
        <v>2014</v>
      </c>
      <c r="C566" s="2">
        <f>MONTH(salesdata[[#This Row],[Order Date]])</f>
        <v>6</v>
      </c>
      <c r="D566" t="s">
        <v>795</v>
      </c>
      <c r="E566" t="s">
        <v>152</v>
      </c>
      <c r="F566" t="s">
        <v>34</v>
      </c>
      <c r="G566" t="s">
        <v>47</v>
      </c>
      <c r="H566" t="s">
        <v>572</v>
      </c>
      <c r="I566" s="33" t="s">
        <v>3888</v>
      </c>
      <c r="J566" s="2">
        <v>2</v>
      </c>
      <c r="K566" s="33" t="s">
        <v>3889</v>
      </c>
    </row>
    <row r="567" spans="1:11" x14ac:dyDescent="0.3">
      <c r="A567" s="1">
        <v>41796</v>
      </c>
      <c r="B567" s="2">
        <f>YEAR(salesdata[[#This Row],[Order Date]])</f>
        <v>2014</v>
      </c>
      <c r="C567" s="2">
        <f>MONTH(salesdata[[#This Row],[Order Date]])</f>
        <v>6</v>
      </c>
      <c r="D567" t="s">
        <v>799</v>
      </c>
      <c r="E567" t="s">
        <v>152</v>
      </c>
      <c r="F567" t="s">
        <v>11</v>
      </c>
      <c r="G567" t="s">
        <v>24</v>
      </c>
      <c r="H567" t="s">
        <v>800</v>
      </c>
      <c r="I567" s="33" t="s">
        <v>3890</v>
      </c>
      <c r="J567" s="2">
        <v>2</v>
      </c>
      <c r="K567" s="33" t="s">
        <v>3891</v>
      </c>
    </row>
    <row r="568" spans="1:11" x14ac:dyDescent="0.3">
      <c r="A568" s="1">
        <v>41796</v>
      </c>
      <c r="B568" s="2">
        <f>YEAR(salesdata[[#This Row],[Order Date]])</f>
        <v>2014</v>
      </c>
      <c r="C568" s="2">
        <f>MONTH(salesdata[[#This Row],[Order Date]])</f>
        <v>6</v>
      </c>
      <c r="D568" t="s">
        <v>801</v>
      </c>
      <c r="E568" t="s">
        <v>152</v>
      </c>
      <c r="F568" t="s">
        <v>11</v>
      </c>
      <c r="G568" t="s">
        <v>20</v>
      </c>
      <c r="H568" t="s">
        <v>802</v>
      </c>
      <c r="I568" s="33" t="s">
        <v>3892</v>
      </c>
      <c r="J568" s="2">
        <v>9</v>
      </c>
      <c r="K568" s="33" t="s">
        <v>3893</v>
      </c>
    </row>
    <row r="569" spans="1:11" x14ac:dyDescent="0.3">
      <c r="A569" s="1">
        <v>41796</v>
      </c>
      <c r="B569" s="2">
        <f>YEAR(salesdata[[#This Row],[Order Date]])</f>
        <v>2014</v>
      </c>
      <c r="C569" s="2">
        <f>MONTH(salesdata[[#This Row],[Order Date]])</f>
        <v>6</v>
      </c>
      <c r="D569" t="s">
        <v>801</v>
      </c>
      <c r="E569" t="s">
        <v>152</v>
      </c>
      <c r="F569" t="s">
        <v>11</v>
      </c>
      <c r="G569" t="s">
        <v>204</v>
      </c>
      <c r="H569" t="s">
        <v>803</v>
      </c>
      <c r="I569" s="33" t="s">
        <v>3894</v>
      </c>
      <c r="J569" s="2">
        <v>2</v>
      </c>
      <c r="K569" s="33" t="s">
        <v>3895</v>
      </c>
    </row>
    <row r="570" spans="1:11" x14ac:dyDescent="0.3">
      <c r="A570" s="1">
        <v>41796</v>
      </c>
      <c r="B570" s="2">
        <f>YEAR(salesdata[[#This Row],[Order Date]])</f>
        <v>2014</v>
      </c>
      <c r="C570" s="2">
        <f>MONTH(salesdata[[#This Row],[Order Date]])</f>
        <v>6</v>
      </c>
      <c r="D570" t="s">
        <v>801</v>
      </c>
      <c r="E570" t="s">
        <v>152</v>
      </c>
      <c r="F570" t="s">
        <v>34</v>
      </c>
      <c r="G570" t="s">
        <v>147</v>
      </c>
      <c r="H570" t="s">
        <v>804</v>
      </c>
      <c r="I570" s="33" t="s">
        <v>3896</v>
      </c>
      <c r="J570" s="2">
        <v>3</v>
      </c>
      <c r="K570" s="33" t="s">
        <v>3897</v>
      </c>
    </row>
    <row r="571" spans="1:11" x14ac:dyDescent="0.3">
      <c r="A571" s="1">
        <v>41796</v>
      </c>
      <c r="B571" s="2">
        <f>YEAR(salesdata[[#This Row],[Order Date]])</f>
        <v>2014</v>
      </c>
      <c r="C571" s="2">
        <f>MONTH(salesdata[[#This Row],[Order Date]])</f>
        <v>6</v>
      </c>
      <c r="D571" t="s">
        <v>805</v>
      </c>
      <c r="E571" t="s">
        <v>15</v>
      </c>
      <c r="F571" t="s">
        <v>11</v>
      </c>
      <c r="G571" t="s">
        <v>20</v>
      </c>
      <c r="H571" t="s">
        <v>494</v>
      </c>
      <c r="I571" s="33" t="s">
        <v>3898</v>
      </c>
      <c r="J571" s="2">
        <v>3</v>
      </c>
      <c r="K571" s="33" t="s">
        <v>3899</v>
      </c>
    </row>
    <row r="572" spans="1:11" x14ac:dyDescent="0.3">
      <c r="A572" s="1">
        <v>41796</v>
      </c>
      <c r="B572" s="2">
        <f>YEAR(salesdata[[#This Row],[Order Date]])</f>
        <v>2014</v>
      </c>
      <c r="C572" s="2">
        <f>MONTH(salesdata[[#This Row],[Order Date]])</f>
        <v>6</v>
      </c>
      <c r="D572" t="s">
        <v>805</v>
      </c>
      <c r="E572" t="s">
        <v>15</v>
      </c>
      <c r="F572" t="s">
        <v>11</v>
      </c>
      <c r="G572" t="s">
        <v>63</v>
      </c>
      <c r="H572" t="s">
        <v>806</v>
      </c>
      <c r="I572" s="33" t="s">
        <v>3001</v>
      </c>
      <c r="J572" s="2">
        <v>2</v>
      </c>
      <c r="K572" s="33" t="s">
        <v>3900</v>
      </c>
    </row>
    <row r="573" spans="1:11" x14ac:dyDescent="0.3">
      <c r="A573" s="1">
        <v>41796</v>
      </c>
      <c r="B573" s="2">
        <f>YEAR(salesdata[[#This Row],[Order Date]])</f>
        <v>2014</v>
      </c>
      <c r="C573" s="2">
        <f>MONTH(salesdata[[#This Row],[Order Date]])</f>
        <v>6</v>
      </c>
      <c r="D573" t="s">
        <v>807</v>
      </c>
      <c r="E573" t="s">
        <v>10</v>
      </c>
      <c r="F573" t="s">
        <v>11</v>
      </c>
      <c r="G573" t="s">
        <v>16</v>
      </c>
      <c r="H573" t="s">
        <v>90</v>
      </c>
      <c r="I573" s="33" t="s">
        <v>3901</v>
      </c>
      <c r="J573" s="2">
        <v>10</v>
      </c>
      <c r="K573" s="33" t="s">
        <v>3902</v>
      </c>
    </row>
    <row r="574" spans="1:11" x14ac:dyDescent="0.3">
      <c r="A574" s="1">
        <v>41796</v>
      </c>
      <c r="B574" s="2">
        <f>YEAR(salesdata[[#This Row],[Order Date]])</f>
        <v>2014</v>
      </c>
      <c r="C574" s="2">
        <f>MONTH(salesdata[[#This Row],[Order Date]])</f>
        <v>6</v>
      </c>
      <c r="D574" t="s">
        <v>532</v>
      </c>
      <c r="E574" t="s">
        <v>124</v>
      </c>
      <c r="F574" t="s">
        <v>11</v>
      </c>
      <c r="G574" t="s">
        <v>20</v>
      </c>
      <c r="H574" t="s">
        <v>808</v>
      </c>
      <c r="I574" s="33" t="s">
        <v>3316</v>
      </c>
      <c r="J574" s="2">
        <v>1</v>
      </c>
      <c r="K574" s="33" t="s">
        <v>3903</v>
      </c>
    </row>
    <row r="575" spans="1:11" x14ac:dyDescent="0.3">
      <c r="A575" s="1">
        <v>41796</v>
      </c>
      <c r="B575" s="2">
        <f>YEAR(salesdata[[#This Row],[Order Date]])</f>
        <v>2014</v>
      </c>
      <c r="C575" s="2">
        <f>MONTH(salesdata[[#This Row],[Order Date]])</f>
        <v>6</v>
      </c>
      <c r="D575" t="s">
        <v>532</v>
      </c>
      <c r="E575" t="s">
        <v>124</v>
      </c>
      <c r="F575" t="s">
        <v>11</v>
      </c>
      <c r="G575" t="s">
        <v>12</v>
      </c>
      <c r="H575" t="s">
        <v>729</v>
      </c>
      <c r="I575" s="33" t="s">
        <v>3904</v>
      </c>
      <c r="J575" s="2">
        <v>2</v>
      </c>
      <c r="K575" s="33" t="s">
        <v>3905</v>
      </c>
    </row>
    <row r="576" spans="1:11" x14ac:dyDescent="0.3">
      <c r="A576" s="1">
        <v>41797</v>
      </c>
      <c r="B576" s="2">
        <f>YEAR(salesdata[[#This Row],[Order Date]])</f>
        <v>2014</v>
      </c>
      <c r="C576" s="2">
        <f>MONTH(salesdata[[#This Row],[Order Date]])</f>
        <v>6</v>
      </c>
      <c r="D576" t="s">
        <v>809</v>
      </c>
      <c r="E576" t="s">
        <v>15</v>
      </c>
      <c r="F576" t="s">
        <v>11</v>
      </c>
      <c r="G576" t="s">
        <v>20</v>
      </c>
      <c r="H576" t="s">
        <v>802</v>
      </c>
      <c r="I576" s="33" t="s">
        <v>3906</v>
      </c>
      <c r="J576" s="2">
        <v>3</v>
      </c>
      <c r="K576" s="33" t="s">
        <v>3907</v>
      </c>
    </row>
    <row r="577" spans="1:11" x14ac:dyDescent="0.3">
      <c r="A577" s="1">
        <v>41797</v>
      </c>
      <c r="B577" s="2">
        <f>YEAR(salesdata[[#This Row],[Order Date]])</f>
        <v>2014</v>
      </c>
      <c r="C577" s="2">
        <f>MONTH(salesdata[[#This Row],[Order Date]])</f>
        <v>6</v>
      </c>
      <c r="D577" t="s">
        <v>810</v>
      </c>
      <c r="E577" t="s">
        <v>15</v>
      </c>
      <c r="F577" t="s">
        <v>34</v>
      </c>
      <c r="G577" t="s">
        <v>147</v>
      </c>
      <c r="H577" t="s">
        <v>811</v>
      </c>
      <c r="I577" s="33" t="s">
        <v>3908</v>
      </c>
      <c r="J577" s="2">
        <v>3</v>
      </c>
      <c r="K577" s="33" t="s">
        <v>3909</v>
      </c>
    </row>
    <row r="578" spans="1:11" x14ac:dyDescent="0.3">
      <c r="A578" s="1">
        <v>41798</v>
      </c>
      <c r="B578" s="2">
        <f>YEAR(salesdata[[#This Row],[Order Date]])</f>
        <v>2014</v>
      </c>
      <c r="C578" s="2">
        <f>MONTH(salesdata[[#This Row],[Order Date]])</f>
        <v>6</v>
      </c>
      <c r="D578" t="s">
        <v>812</v>
      </c>
      <c r="E578" t="s">
        <v>167</v>
      </c>
      <c r="F578" t="s">
        <v>34</v>
      </c>
      <c r="G578" t="s">
        <v>35</v>
      </c>
      <c r="H578" t="s">
        <v>813</v>
      </c>
      <c r="I578" s="33" t="s">
        <v>3910</v>
      </c>
      <c r="J578" s="2">
        <v>3</v>
      </c>
      <c r="K578" s="33" t="s">
        <v>3911</v>
      </c>
    </row>
    <row r="579" spans="1:11" x14ac:dyDescent="0.3">
      <c r="A579" s="1">
        <v>41798</v>
      </c>
      <c r="B579" s="2">
        <f>YEAR(salesdata[[#This Row],[Order Date]])</f>
        <v>2014</v>
      </c>
      <c r="C579" s="2">
        <f>MONTH(salesdata[[#This Row],[Order Date]])</f>
        <v>6</v>
      </c>
      <c r="D579" t="s">
        <v>454</v>
      </c>
      <c r="E579" t="s">
        <v>121</v>
      </c>
      <c r="F579" t="s">
        <v>34</v>
      </c>
      <c r="G579" t="s">
        <v>35</v>
      </c>
      <c r="H579" t="s">
        <v>814</v>
      </c>
      <c r="I579" s="33" t="s">
        <v>3912</v>
      </c>
      <c r="J579" s="2">
        <v>3</v>
      </c>
      <c r="K579" s="33" t="s">
        <v>3913</v>
      </c>
    </row>
    <row r="580" spans="1:11" x14ac:dyDescent="0.3">
      <c r="A580" s="1">
        <v>41798</v>
      </c>
      <c r="B580" s="2">
        <f>YEAR(salesdata[[#This Row],[Order Date]])</f>
        <v>2014</v>
      </c>
      <c r="C580" s="2">
        <f>MONTH(salesdata[[#This Row],[Order Date]])</f>
        <v>6</v>
      </c>
      <c r="D580" t="s">
        <v>815</v>
      </c>
      <c r="E580" t="s">
        <v>152</v>
      </c>
      <c r="F580" t="s">
        <v>11</v>
      </c>
      <c r="G580" t="s">
        <v>20</v>
      </c>
      <c r="H580" t="s">
        <v>754</v>
      </c>
      <c r="I580" s="33" t="s">
        <v>3914</v>
      </c>
      <c r="J580" s="2">
        <v>2</v>
      </c>
      <c r="K580" s="33" t="s">
        <v>3915</v>
      </c>
    </row>
    <row r="581" spans="1:11" x14ac:dyDescent="0.3">
      <c r="A581" s="1">
        <v>41798</v>
      </c>
      <c r="B581" s="2">
        <f>YEAR(salesdata[[#This Row],[Order Date]])</f>
        <v>2014</v>
      </c>
      <c r="C581" s="2">
        <f>MONTH(salesdata[[#This Row],[Order Date]])</f>
        <v>6</v>
      </c>
      <c r="D581" t="s">
        <v>815</v>
      </c>
      <c r="E581" t="s">
        <v>152</v>
      </c>
      <c r="F581" t="s">
        <v>11</v>
      </c>
      <c r="G581" t="s">
        <v>18</v>
      </c>
      <c r="H581" t="s">
        <v>816</v>
      </c>
      <c r="I581" s="33" t="s">
        <v>3916</v>
      </c>
      <c r="J581" s="2">
        <v>6</v>
      </c>
      <c r="K581" s="33" t="s">
        <v>3058</v>
      </c>
    </row>
    <row r="582" spans="1:11" x14ac:dyDescent="0.3">
      <c r="A582" s="1">
        <v>41799</v>
      </c>
      <c r="B582" s="2">
        <f>YEAR(salesdata[[#This Row],[Order Date]])</f>
        <v>2014</v>
      </c>
      <c r="C582" s="2">
        <f>MONTH(salesdata[[#This Row],[Order Date]])</f>
        <v>6</v>
      </c>
      <c r="D582" t="s">
        <v>817</v>
      </c>
      <c r="E582" t="s">
        <v>27</v>
      </c>
      <c r="F582" t="s">
        <v>34</v>
      </c>
      <c r="G582" t="s">
        <v>47</v>
      </c>
      <c r="H582" t="s">
        <v>818</v>
      </c>
      <c r="I582" s="33" t="s">
        <v>3917</v>
      </c>
      <c r="J582" s="2">
        <v>7</v>
      </c>
      <c r="K582" s="33" t="s">
        <v>3215</v>
      </c>
    </row>
    <row r="583" spans="1:11" x14ac:dyDescent="0.3">
      <c r="A583" s="1">
        <v>41799</v>
      </c>
      <c r="B583" s="2">
        <f>YEAR(salesdata[[#This Row],[Order Date]])</f>
        <v>2014</v>
      </c>
      <c r="C583" s="2">
        <f>MONTH(salesdata[[#This Row],[Order Date]])</f>
        <v>6</v>
      </c>
      <c r="D583" t="s">
        <v>817</v>
      </c>
      <c r="E583" t="s">
        <v>27</v>
      </c>
      <c r="F583" t="s">
        <v>11</v>
      </c>
      <c r="G583" t="s">
        <v>24</v>
      </c>
      <c r="H583" t="s">
        <v>819</v>
      </c>
      <c r="I583" s="33" t="s">
        <v>3918</v>
      </c>
      <c r="J583" s="2">
        <v>4</v>
      </c>
      <c r="K583" s="33" t="s">
        <v>3919</v>
      </c>
    </row>
    <row r="584" spans="1:11" x14ac:dyDescent="0.3">
      <c r="A584" s="1">
        <v>41799</v>
      </c>
      <c r="B584" s="2">
        <f>YEAR(salesdata[[#This Row],[Order Date]])</f>
        <v>2014</v>
      </c>
      <c r="C584" s="2">
        <f>MONTH(salesdata[[#This Row],[Order Date]])</f>
        <v>6</v>
      </c>
      <c r="D584" t="s">
        <v>817</v>
      </c>
      <c r="E584" t="s">
        <v>27</v>
      </c>
      <c r="F584" t="s">
        <v>39</v>
      </c>
      <c r="G584" t="s">
        <v>40</v>
      </c>
      <c r="H584" t="s">
        <v>820</v>
      </c>
      <c r="I584" s="33" t="s">
        <v>3920</v>
      </c>
      <c r="J584" s="2">
        <v>6</v>
      </c>
      <c r="K584" s="33" t="s">
        <v>3921</v>
      </c>
    </row>
    <row r="585" spans="1:11" x14ac:dyDescent="0.3">
      <c r="A585" s="1">
        <v>41799</v>
      </c>
      <c r="B585" s="2">
        <f>YEAR(salesdata[[#This Row],[Order Date]])</f>
        <v>2014</v>
      </c>
      <c r="C585" s="2">
        <f>MONTH(salesdata[[#This Row],[Order Date]])</f>
        <v>6</v>
      </c>
      <c r="D585" t="s">
        <v>817</v>
      </c>
      <c r="E585" t="s">
        <v>27</v>
      </c>
      <c r="F585" t="s">
        <v>11</v>
      </c>
      <c r="G585" t="s">
        <v>20</v>
      </c>
      <c r="H585" t="s">
        <v>821</v>
      </c>
      <c r="I585" s="33" t="s">
        <v>3922</v>
      </c>
      <c r="J585" s="2">
        <v>3</v>
      </c>
      <c r="K585" s="33" t="s">
        <v>3672</v>
      </c>
    </row>
    <row r="586" spans="1:11" x14ac:dyDescent="0.3">
      <c r="A586" s="1">
        <v>41799</v>
      </c>
      <c r="B586" s="2">
        <f>YEAR(salesdata[[#This Row],[Order Date]])</f>
        <v>2014</v>
      </c>
      <c r="C586" s="2">
        <f>MONTH(salesdata[[#This Row],[Order Date]])</f>
        <v>6</v>
      </c>
      <c r="D586" t="s">
        <v>817</v>
      </c>
      <c r="E586" t="s">
        <v>27</v>
      </c>
      <c r="F586" t="s">
        <v>11</v>
      </c>
      <c r="G586" t="s">
        <v>93</v>
      </c>
      <c r="H586" t="s">
        <v>822</v>
      </c>
      <c r="I586" s="33" t="s">
        <v>3923</v>
      </c>
      <c r="J586" s="2">
        <v>5</v>
      </c>
      <c r="K586" s="33" t="s">
        <v>3924</v>
      </c>
    </row>
    <row r="587" spans="1:11" x14ac:dyDescent="0.3">
      <c r="A587" s="1">
        <v>41799</v>
      </c>
      <c r="B587" s="2">
        <f>YEAR(salesdata[[#This Row],[Order Date]])</f>
        <v>2014</v>
      </c>
      <c r="C587" s="2">
        <f>MONTH(salesdata[[#This Row],[Order Date]])</f>
        <v>6</v>
      </c>
      <c r="D587" t="s">
        <v>817</v>
      </c>
      <c r="E587" t="s">
        <v>27</v>
      </c>
      <c r="F587" t="s">
        <v>34</v>
      </c>
      <c r="G587" t="s">
        <v>147</v>
      </c>
      <c r="H587" t="s">
        <v>758</v>
      </c>
      <c r="I587" s="33" t="s">
        <v>3925</v>
      </c>
      <c r="J587" s="2">
        <v>9</v>
      </c>
      <c r="K587" s="33" t="s">
        <v>3926</v>
      </c>
    </row>
    <row r="588" spans="1:11" x14ac:dyDescent="0.3">
      <c r="A588" s="1">
        <v>41799</v>
      </c>
      <c r="B588" s="2">
        <f>YEAR(salesdata[[#This Row],[Order Date]])</f>
        <v>2014</v>
      </c>
      <c r="C588" s="2">
        <f>MONTH(salesdata[[#This Row],[Order Date]])</f>
        <v>6</v>
      </c>
      <c r="D588" t="s">
        <v>817</v>
      </c>
      <c r="E588" t="s">
        <v>27</v>
      </c>
      <c r="F588" t="s">
        <v>39</v>
      </c>
      <c r="G588" t="s">
        <v>40</v>
      </c>
      <c r="H588" t="s">
        <v>823</v>
      </c>
      <c r="I588" s="33" t="s">
        <v>3927</v>
      </c>
      <c r="J588" s="2">
        <v>4</v>
      </c>
      <c r="K588" s="33" t="s">
        <v>3928</v>
      </c>
    </row>
    <row r="589" spans="1:11" x14ac:dyDescent="0.3">
      <c r="A589" s="1">
        <v>41799</v>
      </c>
      <c r="B589" s="2">
        <f>YEAR(salesdata[[#This Row],[Order Date]])</f>
        <v>2014</v>
      </c>
      <c r="C589" s="2">
        <f>MONTH(salesdata[[#This Row],[Order Date]])</f>
        <v>6</v>
      </c>
      <c r="D589" t="s">
        <v>824</v>
      </c>
      <c r="E589" t="s">
        <v>10</v>
      </c>
      <c r="F589" t="s">
        <v>39</v>
      </c>
      <c r="G589" t="s">
        <v>40</v>
      </c>
      <c r="H589" t="s">
        <v>607</v>
      </c>
      <c r="I589" s="33" t="s">
        <v>3929</v>
      </c>
      <c r="J589" s="2">
        <v>1</v>
      </c>
      <c r="K589" s="33" t="s">
        <v>3930</v>
      </c>
    </row>
    <row r="590" spans="1:11" x14ac:dyDescent="0.3">
      <c r="A590" s="1">
        <v>41799</v>
      </c>
      <c r="B590" s="2">
        <f>YEAR(salesdata[[#This Row],[Order Date]])</f>
        <v>2014</v>
      </c>
      <c r="C590" s="2">
        <f>MONTH(salesdata[[#This Row],[Order Date]])</f>
        <v>6</v>
      </c>
      <c r="D590" t="s">
        <v>824</v>
      </c>
      <c r="E590" t="s">
        <v>10</v>
      </c>
      <c r="F590" t="s">
        <v>39</v>
      </c>
      <c r="G590" t="s">
        <v>52</v>
      </c>
      <c r="H590" t="s">
        <v>825</v>
      </c>
      <c r="I590" s="33" t="s">
        <v>3931</v>
      </c>
      <c r="J590" s="2">
        <v>2</v>
      </c>
      <c r="K590" s="33" t="s">
        <v>3932</v>
      </c>
    </row>
    <row r="591" spans="1:11" x14ac:dyDescent="0.3">
      <c r="A591" s="1">
        <v>41799</v>
      </c>
      <c r="B591" s="2">
        <f>YEAR(salesdata[[#This Row],[Order Date]])</f>
        <v>2014</v>
      </c>
      <c r="C591" s="2">
        <f>MONTH(salesdata[[#This Row],[Order Date]])</f>
        <v>6</v>
      </c>
      <c r="D591" t="s">
        <v>824</v>
      </c>
      <c r="E591" t="s">
        <v>10</v>
      </c>
      <c r="F591" t="s">
        <v>11</v>
      </c>
      <c r="G591" t="s">
        <v>24</v>
      </c>
      <c r="H591" t="s">
        <v>826</v>
      </c>
      <c r="I591" s="33" t="s">
        <v>3837</v>
      </c>
      <c r="J591" s="2">
        <v>2</v>
      </c>
      <c r="K591" s="33" t="s">
        <v>3933</v>
      </c>
    </row>
    <row r="592" spans="1:11" x14ac:dyDescent="0.3">
      <c r="A592" s="1">
        <v>41799</v>
      </c>
      <c r="B592" s="2">
        <f>YEAR(salesdata[[#This Row],[Order Date]])</f>
        <v>2014</v>
      </c>
      <c r="C592" s="2">
        <f>MONTH(salesdata[[#This Row],[Order Date]])</f>
        <v>6</v>
      </c>
      <c r="D592" t="s">
        <v>827</v>
      </c>
      <c r="E592" t="s">
        <v>27</v>
      </c>
      <c r="F592" t="s">
        <v>11</v>
      </c>
      <c r="G592" t="s">
        <v>204</v>
      </c>
      <c r="H592" t="s">
        <v>828</v>
      </c>
      <c r="I592" s="33" t="s">
        <v>3934</v>
      </c>
      <c r="J592" s="2">
        <v>2</v>
      </c>
      <c r="K592" s="33" t="s">
        <v>3793</v>
      </c>
    </row>
    <row r="593" spans="1:11" x14ac:dyDescent="0.3">
      <c r="A593" s="1">
        <v>41799</v>
      </c>
      <c r="B593" s="2">
        <f>YEAR(salesdata[[#This Row],[Order Date]])</f>
        <v>2014</v>
      </c>
      <c r="C593" s="2">
        <f>MONTH(salesdata[[#This Row],[Order Date]])</f>
        <v>6</v>
      </c>
      <c r="D593" t="s">
        <v>827</v>
      </c>
      <c r="E593" t="s">
        <v>27</v>
      </c>
      <c r="F593" t="s">
        <v>11</v>
      </c>
      <c r="G593" t="s">
        <v>24</v>
      </c>
      <c r="H593" t="s">
        <v>829</v>
      </c>
      <c r="I593" s="33" t="s">
        <v>3935</v>
      </c>
      <c r="J593" s="2">
        <v>2</v>
      </c>
      <c r="K593" s="33" t="s">
        <v>3936</v>
      </c>
    </row>
    <row r="594" spans="1:11" x14ac:dyDescent="0.3">
      <c r="A594" s="1">
        <v>41799</v>
      </c>
      <c r="B594" s="2">
        <f>YEAR(salesdata[[#This Row],[Order Date]])</f>
        <v>2014</v>
      </c>
      <c r="C594" s="2">
        <f>MONTH(salesdata[[#This Row],[Order Date]])</f>
        <v>6</v>
      </c>
      <c r="D594" t="s">
        <v>830</v>
      </c>
      <c r="E594" t="s">
        <v>55</v>
      </c>
      <c r="F594" t="s">
        <v>34</v>
      </c>
      <c r="G594" t="s">
        <v>147</v>
      </c>
      <c r="H594" t="s">
        <v>831</v>
      </c>
      <c r="I594" s="33" t="s">
        <v>3937</v>
      </c>
      <c r="J594" s="2">
        <v>7</v>
      </c>
      <c r="K594" s="33" t="s">
        <v>3938</v>
      </c>
    </row>
    <row r="595" spans="1:11" x14ac:dyDescent="0.3">
      <c r="A595" s="1">
        <v>41799</v>
      </c>
      <c r="B595" s="2">
        <f>YEAR(salesdata[[#This Row],[Order Date]])</f>
        <v>2014</v>
      </c>
      <c r="C595" s="2">
        <f>MONTH(salesdata[[#This Row],[Order Date]])</f>
        <v>6</v>
      </c>
      <c r="D595" t="s">
        <v>362</v>
      </c>
      <c r="E595" t="s">
        <v>127</v>
      </c>
      <c r="F595" t="s">
        <v>11</v>
      </c>
      <c r="G595" t="s">
        <v>24</v>
      </c>
      <c r="H595" t="s">
        <v>832</v>
      </c>
      <c r="I595" s="33" t="s">
        <v>3939</v>
      </c>
      <c r="J595" s="2">
        <v>7</v>
      </c>
      <c r="K595" s="33" t="s">
        <v>3940</v>
      </c>
    </row>
    <row r="596" spans="1:11" x14ac:dyDescent="0.3">
      <c r="A596" s="1">
        <v>41799</v>
      </c>
      <c r="B596" s="2">
        <f>YEAR(salesdata[[#This Row],[Order Date]])</f>
        <v>2014</v>
      </c>
      <c r="C596" s="2">
        <f>MONTH(salesdata[[#This Row],[Order Date]])</f>
        <v>6</v>
      </c>
      <c r="D596" t="s">
        <v>362</v>
      </c>
      <c r="E596" t="s">
        <v>127</v>
      </c>
      <c r="F596" t="s">
        <v>11</v>
      </c>
      <c r="G596" t="s">
        <v>12</v>
      </c>
      <c r="H596" t="s">
        <v>340</v>
      </c>
      <c r="I596" s="33" t="s">
        <v>3941</v>
      </c>
      <c r="J596" s="2">
        <v>3</v>
      </c>
      <c r="K596" s="33" t="s">
        <v>3153</v>
      </c>
    </row>
    <row r="597" spans="1:11" x14ac:dyDescent="0.3">
      <c r="A597" s="1">
        <v>41799</v>
      </c>
      <c r="B597" s="2">
        <f>YEAR(salesdata[[#This Row],[Order Date]])</f>
        <v>2014</v>
      </c>
      <c r="C597" s="2">
        <f>MONTH(salesdata[[#This Row],[Order Date]])</f>
        <v>6</v>
      </c>
      <c r="D597" t="s">
        <v>362</v>
      </c>
      <c r="E597" t="s">
        <v>127</v>
      </c>
      <c r="F597" t="s">
        <v>34</v>
      </c>
      <c r="G597" t="s">
        <v>47</v>
      </c>
      <c r="H597" t="s">
        <v>833</v>
      </c>
      <c r="I597" s="33" t="s">
        <v>3942</v>
      </c>
      <c r="J597" s="2">
        <v>2</v>
      </c>
      <c r="K597" s="33" t="s">
        <v>3943</v>
      </c>
    </row>
    <row r="598" spans="1:11" x14ac:dyDescent="0.3">
      <c r="A598" s="1">
        <v>41800</v>
      </c>
      <c r="B598" s="2">
        <f>YEAR(salesdata[[#This Row],[Order Date]])</f>
        <v>2014</v>
      </c>
      <c r="C598" s="2">
        <f>MONTH(salesdata[[#This Row],[Order Date]])</f>
        <v>6</v>
      </c>
      <c r="D598" t="s">
        <v>834</v>
      </c>
      <c r="E598" t="s">
        <v>111</v>
      </c>
      <c r="F598" t="s">
        <v>11</v>
      </c>
      <c r="G598" t="s">
        <v>16</v>
      </c>
      <c r="H598" t="s">
        <v>835</v>
      </c>
      <c r="I598" s="33" t="s">
        <v>3944</v>
      </c>
      <c r="J598" s="2">
        <v>5</v>
      </c>
      <c r="K598" s="33" t="s">
        <v>3945</v>
      </c>
    </row>
    <row r="599" spans="1:11" x14ac:dyDescent="0.3">
      <c r="A599" s="1">
        <v>41803</v>
      </c>
      <c r="B599" s="2">
        <f>YEAR(salesdata[[#This Row],[Order Date]])</f>
        <v>2014</v>
      </c>
      <c r="C599" s="2">
        <f>MONTH(salesdata[[#This Row],[Order Date]])</f>
        <v>6</v>
      </c>
      <c r="D599" t="s">
        <v>289</v>
      </c>
      <c r="E599" t="s">
        <v>27</v>
      </c>
      <c r="F599" t="s">
        <v>11</v>
      </c>
      <c r="G599" t="s">
        <v>24</v>
      </c>
      <c r="H599" t="s">
        <v>211</v>
      </c>
      <c r="I599" s="33" t="s">
        <v>3946</v>
      </c>
      <c r="J599" s="2">
        <v>3</v>
      </c>
      <c r="K599" s="33" t="s">
        <v>3947</v>
      </c>
    </row>
    <row r="600" spans="1:11" x14ac:dyDescent="0.3">
      <c r="A600" s="1">
        <v>41804</v>
      </c>
      <c r="B600" s="2">
        <f>YEAR(salesdata[[#This Row],[Order Date]])</f>
        <v>2014</v>
      </c>
      <c r="C600" s="2">
        <f>MONTH(salesdata[[#This Row],[Order Date]])</f>
        <v>6</v>
      </c>
      <c r="D600" t="s">
        <v>836</v>
      </c>
      <c r="E600" t="s">
        <v>111</v>
      </c>
      <c r="F600" t="s">
        <v>34</v>
      </c>
      <c r="G600" t="s">
        <v>74</v>
      </c>
      <c r="H600" t="s">
        <v>837</v>
      </c>
      <c r="I600" s="33" t="s">
        <v>3948</v>
      </c>
      <c r="J600" s="2">
        <v>3</v>
      </c>
      <c r="K600" s="33" t="s">
        <v>3949</v>
      </c>
    </row>
    <row r="601" spans="1:11" x14ac:dyDescent="0.3">
      <c r="A601" s="1">
        <v>41805</v>
      </c>
      <c r="B601" s="2">
        <f>YEAR(salesdata[[#This Row],[Order Date]])</f>
        <v>2014</v>
      </c>
      <c r="C601" s="2">
        <f>MONTH(salesdata[[#This Row],[Order Date]])</f>
        <v>6</v>
      </c>
      <c r="D601" t="s">
        <v>838</v>
      </c>
      <c r="E601" t="s">
        <v>10</v>
      </c>
      <c r="F601" t="s">
        <v>34</v>
      </c>
      <c r="G601" t="s">
        <v>147</v>
      </c>
      <c r="H601" t="s">
        <v>839</v>
      </c>
      <c r="I601" s="33" t="s">
        <v>3631</v>
      </c>
      <c r="J601" s="2">
        <v>2</v>
      </c>
      <c r="K601" s="33" t="s">
        <v>3950</v>
      </c>
    </row>
    <row r="602" spans="1:11" x14ac:dyDescent="0.3">
      <c r="A602" s="1">
        <v>41805</v>
      </c>
      <c r="B602" s="2">
        <f>YEAR(salesdata[[#This Row],[Order Date]])</f>
        <v>2014</v>
      </c>
      <c r="C602" s="2">
        <f>MONTH(salesdata[[#This Row],[Order Date]])</f>
        <v>6</v>
      </c>
      <c r="D602" t="s">
        <v>838</v>
      </c>
      <c r="E602" t="s">
        <v>10</v>
      </c>
      <c r="F602" t="s">
        <v>34</v>
      </c>
      <c r="G602" t="s">
        <v>35</v>
      </c>
      <c r="H602" t="s">
        <v>298</v>
      </c>
      <c r="I602" s="33" t="s">
        <v>3951</v>
      </c>
      <c r="J602" s="2">
        <v>4</v>
      </c>
      <c r="K602" s="33" t="s">
        <v>840</v>
      </c>
    </row>
    <row r="603" spans="1:11" x14ac:dyDescent="0.3">
      <c r="A603" s="1">
        <v>41805</v>
      </c>
      <c r="B603" s="2">
        <f>YEAR(salesdata[[#This Row],[Order Date]])</f>
        <v>2014</v>
      </c>
      <c r="C603" s="2">
        <f>MONTH(salesdata[[#This Row],[Order Date]])</f>
        <v>6</v>
      </c>
      <c r="D603" t="s">
        <v>838</v>
      </c>
      <c r="E603" t="s">
        <v>10</v>
      </c>
      <c r="F603" t="s">
        <v>11</v>
      </c>
      <c r="G603" t="s">
        <v>20</v>
      </c>
      <c r="H603" t="s">
        <v>841</v>
      </c>
      <c r="I603" s="33" t="s">
        <v>3952</v>
      </c>
      <c r="J603" s="2">
        <v>3</v>
      </c>
      <c r="K603" s="33" t="s">
        <v>3953</v>
      </c>
    </row>
    <row r="604" spans="1:11" x14ac:dyDescent="0.3">
      <c r="A604" s="1">
        <v>41805</v>
      </c>
      <c r="B604" s="2">
        <f>YEAR(salesdata[[#This Row],[Order Date]])</f>
        <v>2014</v>
      </c>
      <c r="C604" s="2">
        <f>MONTH(salesdata[[#This Row],[Order Date]])</f>
        <v>6</v>
      </c>
      <c r="D604" t="s">
        <v>842</v>
      </c>
      <c r="E604" t="s">
        <v>10</v>
      </c>
      <c r="F604" t="s">
        <v>11</v>
      </c>
      <c r="G604" t="s">
        <v>12</v>
      </c>
      <c r="H604" t="s">
        <v>843</v>
      </c>
      <c r="I604" s="33" t="s">
        <v>3954</v>
      </c>
      <c r="J604" s="2">
        <v>2</v>
      </c>
      <c r="K604" s="33" t="s">
        <v>3666</v>
      </c>
    </row>
    <row r="605" spans="1:11" x14ac:dyDescent="0.3">
      <c r="A605" s="1">
        <v>41806</v>
      </c>
      <c r="B605" s="2">
        <f>YEAR(salesdata[[#This Row],[Order Date]])</f>
        <v>2014</v>
      </c>
      <c r="C605" s="2">
        <f>MONTH(salesdata[[#This Row],[Order Date]])</f>
        <v>6</v>
      </c>
      <c r="D605" t="s">
        <v>844</v>
      </c>
      <c r="E605" t="s">
        <v>130</v>
      </c>
      <c r="F605" t="s">
        <v>34</v>
      </c>
      <c r="G605" t="s">
        <v>35</v>
      </c>
      <c r="H605" t="s">
        <v>198</v>
      </c>
      <c r="I605" s="33" t="s">
        <v>3955</v>
      </c>
      <c r="J605" s="2">
        <v>8</v>
      </c>
      <c r="K605" s="33" t="s">
        <v>3956</v>
      </c>
    </row>
    <row r="606" spans="1:11" x14ac:dyDescent="0.3">
      <c r="A606" s="1">
        <v>41806</v>
      </c>
      <c r="B606" s="2">
        <f>YEAR(salesdata[[#This Row],[Order Date]])</f>
        <v>2014</v>
      </c>
      <c r="C606" s="2">
        <f>MONTH(salesdata[[#This Row],[Order Date]])</f>
        <v>6</v>
      </c>
      <c r="D606" t="s">
        <v>284</v>
      </c>
      <c r="E606" t="s">
        <v>152</v>
      </c>
      <c r="F606" t="s">
        <v>11</v>
      </c>
      <c r="G606" t="s">
        <v>63</v>
      </c>
      <c r="H606" t="s">
        <v>64</v>
      </c>
      <c r="I606" s="33" t="s">
        <v>3957</v>
      </c>
      <c r="J606" s="2">
        <v>5</v>
      </c>
      <c r="K606" s="33" t="s">
        <v>3133</v>
      </c>
    </row>
    <row r="607" spans="1:11" x14ac:dyDescent="0.3">
      <c r="A607" s="1">
        <v>41806</v>
      </c>
      <c r="B607" s="2">
        <f>YEAR(salesdata[[#This Row],[Order Date]])</f>
        <v>2014</v>
      </c>
      <c r="C607" s="2">
        <f>MONTH(salesdata[[#This Row],[Order Date]])</f>
        <v>6</v>
      </c>
      <c r="D607" t="s">
        <v>284</v>
      </c>
      <c r="E607" t="s">
        <v>152</v>
      </c>
      <c r="F607" t="s">
        <v>11</v>
      </c>
      <c r="G607" t="s">
        <v>24</v>
      </c>
      <c r="H607" t="s">
        <v>845</v>
      </c>
      <c r="I607" s="33" t="s">
        <v>846</v>
      </c>
      <c r="J607" s="2">
        <v>4</v>
      </c>
      <c r="K607" s="33" t="s">
        <v>3394</v>
      </c>
    </row>
    <row r="608" spans="1:11" x14ac:dyDescent="0.3">
      <c r="A608" s="1">
        <v>41806</v>
      </c>
      <c r="B608" s="2">
        <f>YEAR(salesdata[[#This Row],[Order Date]])</f>
        <v>2014</v>
      </c>
      <c r="C608" s="2">
        <f>MONTH(salesdata[[#This Row],[Order Date]])</f>
        <v>6</v>
      </c>
      <c r="D608" t="s">
        <v>284</v>
      </c>
      <c r="E608" t="s">
        <v>152</v>
      </c>
      <c r="F608" t="s">
        <v>11</v>
      </c>
      <c r="G608" t="s">
        <v>20</v>
      </c>
      <c r="H608" t="s">
        <v>478</v>
      </c>
      <c r="I608" s="33" t="s">
        <v>3958</v>
      </c>
      <c r="J608" s="2">
        <v>3</v>
      </c>
      <c r="K608" s="33" t="s">
        <v>3959</v>
      </c>
    </row>
    <row r="609" spans="1:11" x14ac:dyDescent="0.3">
      <c r="A609" s="1">
        <v>41807</v>
      </c>
      <c r="B609" s="2">
        <f>YEAR(salesdata[[#This Row],[Order Date]])</f>
        <v>2014</v>
      </c>
      <c r="C609" s="2">
        <f>MONTH(salesdata[[#This Row],[Order Date]])</f>
        <v>6</v>
      </c>
      <c r="D609" t="s">
        <v>847</v>
      </c>
      <c r="E609" t="s">
        <v>59</v>
      </c>
      <c r="F609" t="s">
        <v>39</v>
      </c>
      <c r="G609" t="s">
        <v>306</v>
      </c>
      <c r="H609" t="s">
        <v>848</v>
      </c>
      <c r="I609" s="33" t="s">
        <v>3960</v>
      </c>
      <c r="J609" s="2">
        <v>3</v>
      </c>
      <c r="K609" s="33" t="s">
        <v>3961</v>
      </c>
    </row>
    <row r="610" spans="1:11" x14ac:dyDescent="0.3">
      <c r="A610" s="1">
        <v>41807</v>
      </c>
      <c r="B610" s="2">
        <f>YEAR(salesdata[[#This Row],[Order Date]])</f>
        <v>2014</v>
      </c>
      <c r="C610" s="2">
        <f>MONTH(salesdata[[#This Row],[Order Date]])</f>
        <v>6</v>
      </c>
      <c r="D610" t="s">
        <v>849</v>
      </c>
      <c r="E610" t="s">
        <v>167</v>
      </c>
      <c r="F610" t="s">
        <v>34</v>
      </c>
      <c r="G610" t="s">
        <v>47</v>
      </c>
      <c r="H610" t="s">
        <v>285</v>
      </c>
      <c r="I610" s="33" t="s">
        <v>3428</v>
      </c>
      <c r="J610" s="2">
        <v>3</v>
      </c>
      <c r="K610" s="33" t="s">
        <v>3962</v>
      </c>
    </row>
    <row r="611" spans="1:11" x14ac:dyDescent="0.3">
      <c r="A611" s="1">
        <v>41807</v>
      </c>
      <c r="B611" s="2">
        <f>YEAR(salesdata[[#This Row],[Order Date]])</f>
        <v>2014</v>
      </c>
      <c r="C611" s="2">
        <f>MONTH(salesdata[[#This Row],[Order Date]])</f>
        <v>6</v>
      </c>
      <c r="D611" t="s">
        <v>849</v>
      </c>
      <c r="E611" t="s">
        <v>167</v>
      </c>
      <c r="F611" t="s">
        <v>11</v>
      </c>
      <c r="G611" t="s">
        <v>43</v>
      </c>
      <c r="H611" t="s">
        <v>850</v>
      </c>
      <c r="I611" s="33" t="s">
        <v>3963</v>
      </c>
      <c r="J611" s="2">
        <v>5</v>
      </c>
      <c r="K611" s="33" t="s">
        <v>3006</v>
      </c>
    </row>
    <row r="612" spans="1:11" x14ac:dyDescent="0.3">
      <c r="A612" s="1">
        <v>41807</v>
      </c>
      <c r="B612" s="2">
        <f>YEAR(salesdata[[#This Row],[Order Date]])</f>
        <v>2014</v>
      </c>
      <c r="C612" s="2">
        <f>MONTH(salesdata[[#This Row],[Order Date]])</f>
        <v>6</v>
      </c>
      <c r="D612" t="s">
        <v>849</v>
      </c>
      <c r="E612" t="s">
        <v>167</v>
      </c>
      <c r="F612" t="s">
        <v>11</v>
      </c>
      <c r="G612" t="s">
        <v>20</v>
      </c>
      <c r="H612" t="s">
        <v>851</v>
      </c>
      <c r="I612" s="33" t="s">
        <v>3964</v>
      </c>
      <c r="J612" s="2">
        <v>3</v>
      </c>
      <c r="K612" s="33" t="s">
        <v>3965</v>
      </c>
    </row>
    <row r="613" spans="1:11" x14ac:dyDescent="0.3">
      <c r="A613" s="1">
        <v>41807</v>
      </c>
      <c r="B613" s="2">
        <f>YEAR(salesdata[[#This Row],[Order Date]])</f>
        <v>2014</v>
      </c>
      <c r="C613" s="2">
        <f>MONTH(salesdata[[#This Row],[Order Date]])</f>
        <v>6</v>
      </c>
      <c r="D613" t="s">
        <v>852</v>
      </c>
      <c r="E613" t="s">
        <v>15</v>
      </c>
      <c r="F613" t="s">
        <v>11</v>
      </c>
      <c r="G613" t="s">
        <v>12</v>
      </c>
      <c r="H613" t="s">
        <v>853</v>
      </c>
      <c r="I613" s="33" t="s">
        <v>3904</v>
      </c>
      <c r="J613" s="2">
        <v>2</v>
      </c>
      <c r="K613" s="33" t="s">
        <v>3905</v>
      </c>
    </row>
    <row r="614" spans="1:11" x14ac:dyDescent="0.3">
      <c r="A614" s="1">
        <v>41808</v>
      </c>
      <c r="B614" s="2">
        <f>YEAR(salesdata[[#This Row],[Order Date]])</f>
        <v>2014</v>
      </c>
      <c r="C614" s="2">
        <f>MONTH(salesdata[[#This Row],[Order Date]])</f>
        <v>6</v>
      </c>
      <c r="D614" t="s">
        <v>854</v>
      </c>
      <c r="E614" t="s">
        <v>27</v>
      </c>
      <c r="F614" t="s">
        <v>39</v>
      </c>
      <c r="G614" t="s">
        <v>40</v>
      </c>
      <c r="H614" t="s">
        <v>855</v>
      </c>
      <c r="I614" s="33" t="s">
        <v>3966</v>
      </c>
      <c r="J614" s="2">
        <v>5</v>
      </c>
      <c r="K614" s="33" t="s">
        <v>3967</v>
      </c>
    </row>
    <row r="615" spans="1:11" x14ac:dyDescent="0.3">
      <c r="A615" s="1">
        <v>41810</v>
      </c>
      <c r="B615" s="2">
        <f>YEAR(salesdata[[#This Row],[Order Date]])</f>
        <v>2014</v>
      </c>
      <c r="C615" s="2">
        <f>MONTH(salesdata[[#This Row],[Order Date]])</f>
        <v>6</v>
      </c>
      <c r="D615" t="s">
        <v>256</v>
      </c>
      <c r="E615" t="s">
        <v>10</v>
      </c>
      <c r="F615" t="s">
        <v>39</v>
      </c>
      <c r="G615" t="s">
        <v>40</v>
      </c>
      <c r="H615" t="s">
        <v>856</v>
      </c>
      <c r="I615" s="33" t="s">
        <v>3805</v>
      </c>
      <c r="J615" s="2">
        <v>2</v>
      </c>
      <c r="K615" s="33" t="s">
        <v>3806</v>
      </c>
    </row>
    <row r="616" spans="1:11" x14ac:dyDescent="0.3">
      <c r="A616" s="1">
        <v>41810</v>
      </c>
      <c r="B616" s="2">
        <f>YEAR(salesdata[[#This Row],[Order Date]])</f>
        <v>2014</v>
      </c>
      <c r="C616" s="2">
        <f>MONTH(salesdata[[#This Row],[Order Date]])</f>
        <v>6</v>
      </c>
      <c r="D616" t="s">
        <v>256</v>
      </c>
      <c r="E616" t="s">
        <v>10</v>
      </c>
      <c r="F616" t="s">
        <v>11</v>
      </c>
      <c r="G616" t="s">
        <v>20</v>
      </c>
      <c r="H616" t="s">
        <v>857</v>
      </c>
      <c r="I616" s="33" t="s">
        <v>3968</v>
      </c>
      <c r="J616" s="2">
        <v>4</v>
      </c>
      <c r="K616" s="33" t="s">
        <v>3969</v>
      </c>
    </row>
    <row r="617" spans="1:11" x14ac:dyDescent="0.3">
      <c r="A617" s="1">
        <v>41810</v>
      </c>
      <c r="B617" s="2">
        <f>YEAR(salesdata[[#This Row],[Order Date]])</f>
        <v>2014</v>
      </c>
      <c r="C617" s="2">
        <f>MONTH(salesdata[[#This Row],[Order Date]])</f>
        <v>6</v>
      </c>
      <c r="D617" t="s">
        <v>256</v>
      </c>
      <c r="E617" t="s">
        <v>10</v>
      </c>
      <c r="F617" t="s">
        <v>34</v>
      </c>
      <c r="G617" t="s">
        <v>74</v>
      </c>
      <c r="H617" t="s">
        <v>858</v>
      </c>
      <c r="I617" s="33" t="s">
        <v>3970</v>
      </c>
      <c r="J617" s="2">
        <v>4</v>
      </c>
      <c r="K617" s="33" t="s">
        <v>3971</v>
      </c>
    </row>
    <row r="618" spans="1:11" x14ac:dyDescent="0.3">
      <c r="A618" s="1">
        <v>41810</v>
      </c>
      <c r="B618" s="2">
        <f>YEAR(salesdata[[#This Row],[Order Date]])</f>
        <v>2014</v>
      </c>
      <c r="C618" s="2">
        <f>MONTH(salesdata[[#This Row],[Order Date]])</f>
        <v>6</v>
      </c>
      <c r="D618" t="s">
        <v>256</v>
      </c>
      <c r="E618" t="s">
        <v>10</v>
      </c>
      <c r="F618" t="s">
        <v>11</v>
      </c>
      <c r="G618" t="s">
        <v>12</v>
      </c>
      <c r="H618" t="s">
        <v>859</v>
      </c>
      <c r="I618" s="33" t="s">
        <v>3175</v>
      </c>
      <c r="J618" s="2">
        <v>3</v>
      </c>
      <c r="K618" s="33" t="s">
        <v>3276</v>
      </c>
    </row>
    <row r="619" spans="1:11" x14ac:dyDescent="0.3">
      <c r="A619" s="1">
        <v>41810</v>
      </c>
      <c r="B619" s="2">
        <f>YEAR(salesdata[[#This Row],[Order Date]])</f>
        <v>2014</v>
      </c>
      <c r="C619" s="2">
        <f>MONTH(salesdata[[#This Row],[Order Date]])</f>
        <v>6</v>
      </c>
      <c r="D619" t="s">
        <v>256</v>
      </c>
      <c r="E619" t="s">
        <v>10</v>
      </c>
      <c r="F619" t="s">
        <v>11</v>
      </c>
      <c r="G619" t="s">
        <v>12</v>
      </c>
      <c r="H619" t="s">
        <v>244</v>
      </c>
      <c r="I619" s="33" t="s">
        <v>3972</v>
      </c>
      <c r="J619" s="2">
        <v>2</v>
      </c>
      <c r="K619" s="33" t="s">
        <v>3973</v>
      </c>
    </row>
    <row r="620" spans="1:11" x14ac:dyDescent="0.3">
      <c r="A620" s="1">
        <v>41810</v>
      </c>
      <c r="B620" s="2">
        <f>YEAR(salesdata[[#This Row],[Order Date]])</f>
        <v>2014</v>
      </c>
      <c r="C620" s="2">
        <f>MONTH(salesdata[[#This Row],[Order Date]])</f>
        <v>6</v>
      </c>
      <c r="D620" t="s">
        <v>256</v>
      </c>
      <c r="E620" t="s">
        <v>10</v>
      </c>
      <c r="F620" t="s">
        <v>39</v>
      </c>
      <c r="G620" t="s">
        <v>306</v>
      </c>
      <c r="H620" t="s">
        <v>860</v>
      </c>
      <c r="I620" s="33" t="s">
        <v>3974</v>
      </c>
      <c r="J620" s="2">
        <v>2</v>
      </c>
      <c r="K620" s="33" t="s">
        <v>3975</v>
      </c>
    </row>
    <row r="621" spans="1:11" x14ac:dyDescent="0.3">
      <c r="A621" s="1">
        <v>41810</v>
      </c>
      <c r="B621" s="2">
        <f>YEAR(salesdata[[#This Row],[Order Date]])</f>
        <v>2014</v>
      </c>
      <c r="C621" s="2">
        <f>MONTH(salesdata[[#This Row],[Order Date]])</f>
        <v>6</v>
      </c>
      <c r="D621" t="s">
        <v>256</v>
      </c>
      <c r="E621" t="s">
        <v>10</v>
      </c>
      <c r="F621" t="s">
        <v>11</v>
      </c>
      <c r="G621" t="s">
        <v>18</v>
      </c>
      <c r="H621" t="s">
        <v>861</v>
      </c>
      <c r="I621" s="33" t="s">
        <v>3976</v>
      </c>
      <c r="J621" s="2">
        <v>7</v>
      </c>
      <c r="K621" s="33" t="s">
        <v>3977</v>
      </c>
    </row>
    <row r="622" spans="1:11" x14ac:dyDescent="0.3">
      <c r="A622" s="1">
        <v>41810</v>
      </c>
      <c r="B622" s="2">
        <f>YEAR(salesdata[[#This Row],[Order Date]])</f>
        <v>2014</v>
      </c>
      <c r="C622" s="2">
        <f>MONTH(salesdata[[#This Row],[Order Date]])</f>
        <v>6</v>
      </c>
      <c r="D622" t="s">
        <v>862</v>
      </c>
      <c r="E622" t="s">
        <v>863</v>
      </c>
      <c r="F622" t="s">
        <v>11</v>
      </c>
      <c r="G622" t="s">
        <v>93</v>
      </c>
      <c r="H622" t="s">
        <v>764</v>
      </c>
      <c r="I622" s="33" t="s">
        <v>3978</v>
      </c>
      <c r="J622" s="2">
        <v>6</v>
      </c>
      <c r="K622" s="33" t="s">
        <v>3979</v>
      </c>
    </row>
    <row r="623" spans="1:11" x14ac:dyDescent="0.3">
      <c r="A623" s="1">
        <v>41810</v>
      </c>
      <c r="B623" s="2">
        <f>YEAR(salesdata[[#This Row],[Order Date]])</f>
        <v>2014</v>
      </c>
      <c r="C623" s="2">
        <f>MONTH(salesdata[[#This Row],[Order Date]])</f>
        <v>6</v>
      </c>
      <c r="D623" t="s">
        <v>862</v>
      </c>
      <c r="E623" t="s">
        <v>863</v>
      </c>
      <c r="F623" t="s">
        <v>11</v>
      </c>
      <c r="G623" t="s">
        <v>24</v>
      </c>
      <c r="H623" t="s">
        <v>864</v>
      </c>
      <c r="I623" s="33" t="s">
        <v>3980</v>
      </c>
      <c r="J623" s="2">
        <v>2</v>
      </c>
      <c r="K623" s="33" t="s">
        <v>3981</v>
      </c>
    </row>
    <row r="624" spans="1:11" x14ac:dyDescent="0.3">
      <c r="A624" s="1">
        <v>41811</v>
      </c>
      <c r="B624" s="2">
        <f>YEAR(salesdata[[#This Row],[Order Date]])</f>
        <v>2014</v>
      </c>
      <c r="C624" s="2">
        <f>MONTH(salesdata[[#This Row],[Order Date]])</f>
        <v>6</v>
      </c>
      <c r="D624" t="s">
        <v>681</v>
      </c>
      <c r="E624" t="s">
        <v>55</v>
      </c>
      <c r="F624" t="s">
        <v>34</v>
      </c>
      <c r="G624" t="s">
        <v>47</v>
      </c>
      <c r="H624" t="s">
        <v>865</v>
      </c>
      <c r="I624" s="33" t="s">
        <v>3982</v>
      </c>
      <c r="J624" s="2">
        <v>1</v>
      </c>
      <c r="K624" s="33" t="s">
        <v>3078</v>
      </c>
    </row>
    <row r="625" spans="1:11" x14ac:dyDescent="0.3">
      <c r="A625" s="1">
        <v>41811</v>
      </c>
      <c r="B625" s="2">
        <f>YEAR(salesdata[[#This Row],[Order Date]])</f>
        <v>2014</v>
      </c>
      <c r="C625" s="2">
        <f>MONTH(salesdata[[#This Row],[Order Date]])</f>
        <v>6</v>
      </c>
      <c r="D625" t="s">
        <v>681</v>
      </c>
      <c r="E625" t="s">
        <v>55</v>
      </c>
      <c r="F625" t="s">
        <v>39</v>
      </c>
      <c r="G625" t="s">
        <v>40</v>
      </c>
      <c r="H625" t="s">
        <v>823</v>
      </c>
      <c r="I625" s="33" t="s">
        <v>3983</v>
      </c>
      <c r="J625" s="2">
        <v>1</v>
      </c>
      <c r="K625" s="33" t="s">
        <v>3984</v>
      </c>
    </row>
    <row r="626" spans="1:11" x14ac:dyDescent="0.3">
      <c r="A626" s="1">
        <v>41811</v>
      </c>
      <c r="B626" s="2">
        <f>YEAR(salesdata[[#This Row],[Order Date]])</f>
        <v>2014</v>
      </c>
      <c r="C626" s="2">
        <f>MONTH(salesdata[[#This Row],[Order Date]])</f>
        <v>6</v>
      </c>
      <c r="D626" t="s">
        <v>681</v>
      </c>
      <c r="E626" t="s">
        <v>55</v>
      </c>
      <c r="F626" t="s">
        <v>11</v>
      </c>
      <c r="G626" t="s">
        <v>18</v>
      </c>
      <c r="H626" t="s">
        <v>866</v>
      </c>
      <c r="I626" s="33" t="s">
        <v>3985</v>
      </c>
      <c r="J626" s="2">
        <v>3</v>
      </c>
      <c r="K626" s="33" t="s">
        <v>3986</v>
      </c>
    </row>
    <row r="627" spans="1:11" x14ac:dyDescent="0.3">
      <c r="A627" s="1">
        <v>41811</v>
      </c>
      <c r="B627" s="2">
        <f>YEAR(salesdata[[#This Row],[Order Date]])</f>
        <v>2014</v>
      </c>
      <c r="C627" s="2">
        <f>MONTH(salesdata[[#This Row],[Order Date]])</f>
        <v>6</v>
      </c>
      <c r="D627" t="s">
        <v>231</v>
      </c>
      <c r="E627" t="s">
        <v>181</v>
      </c>
      <c r="F627" t="s">
        <v>39</v>
      </c>
      <c r="G627" t="s">
        <v>40</v>
      </c>
      <c r="H627" t="s">
        <v>42</v>
      </c>
      <c r="I627" s="33" t="s">
        <v>3987</v>
      </c>
      <c r="J627" s="2">
        <v>7</v>
      </c>
      <c r="K627" s="33" t="s">
        <v>3988</v>
      </c>
    </row>
    <row r="628" spans="1:11" x14ac:dyDescent="0.3">
      <c r="A628" s="1">
        <v>41811</v>
      </c>
      <c r="B628" s="2">
        <f>YEAR(salesdata[[#This Row],[Order Date]])</f>
        <v>2014</v>
      </c>
      <c r="C628" s="2">
        <f>MONTH(salesdata[[#This Row],[Order Date]])</f>
        <v>6</v>
      </c>
      <c r="D628" t="s">
        <v>231</v>
      </c>
      <c r="E628" t="s">
        <v>181</v>
      </c>
      <c r="F628" t="s">
        <v>11</v>
      </c>
      <c r="G628" t="s">
        <v>24</v>
      </c>
      <c r="H628" t="s">
        <v>867</v>
      </c>
      <c r="I628" s="33" t="s">
        <v>3989</v>
      </c>
      <c r="J628" s="2">
        <v>2</v>
      </c>
      <c r="K628" s="33" t="s">
        <v>3990</v>
      </c>
    </row>
    <row r="629" spans="1:11" x14ac:dyDescent="0.3">
      <c r="A629" s="1">
        <v>41811</v>
      </c>
      <c r="B629" s="2">
        <f>YEAR(salesdata[[#This Row],[Order Date]])</f>
        <v>2014</v>
      </c>
      <c r="C629" s="2">
        <f>MONTH(salesdata[[#This Row],[Order Date]])</f>
        <v>6</v>
      </c>
      <c r="D629" t="s">
        <v>669</v>
      </c>
      <c r="E629" t="s">
        <v>625</v>
      </c>
      <c r="F629" t="s">
        <v>11</v>
      </c>
      <c r="G629" t="s">
        <v>24</v>
      </c>
      <c r="H629" t="s">
        <v>868</v>
      </c>
      <c r="I629" s="33" t="s">
        <v>3611</v>
      </c>
      <c r="J629" s="2">
        <v>5</v>
      </c>
      <c r="K629" s="33" t="s">
        <v>3612</v>
      </c>
    </row>
    <row r="630" spans="1:11" x14ac:dyDescent="0.3">
      <c r="A630" s="1">
        <v>41811</v>
      </c>
      <c r="B630" s="2">
        <f>YEAR(salesdata[[#This Row],[Order Date]])</f>
        <v>2014</v>
      </c>
      <c r="C630" s="2">
        <f>MONTH(salesdata[[#This Row],[Order Date]])</f>
        <v>6</v>
      </c>
      <c r="D630" t="s">
        <v>532</v>
      </c>
      <c r="E630" t="s">
        <v>282</v>
      </c>
      <c r="F630" t="s">
        <v>11</v>
      </c>
      <c r="G630" t="s">
        <v>20</v>
      </c>
      <c r="H630" t="s">
        <v>869</v>
      </c>
      <c r="I630" s="33" t="s">
        <v>3991</v>
      </c>
      <c r="J630" s="2">
        <v>7</v>
      </c>
      <c r="K630" s="33" t="s">
        <v>3992</v>
      </c>
    </row>
    <row r="631" spans="1:11" x14ac:dyDescent="0.3">
      <c r="A631" s="1">
        <v>41811</v>
      </c>
      <c r="B631" s="2">
        <f>YEAR(salesdata[[#This Row],[Order Date]])</f>
        <v>2014</v>
      </c>
      <c r="C631" s="2">
        <f>MONTH(salesdata[[#This Row],[Order Date]])</f>
        <v>6</v>
      </c>
      <c r="D631" t="s">
        <v>532</v>
      </c>
      <c r="E631" t="s">
        <v>282</v>
      </c>
      <c r="F631" t="s">
        <v>11</v>
      </c>
      <c r="G631" t="s">
        <v>20</v>
      </c>
      <c r="H631" t="s">
        <v>870</v>
      </c>
      <c r="I631" s="33" t="s">
        <v>3115</v>
      </c>
      <c r="J631" s="2">
        <v>2</v>
      </c>
      <c r="K631" s="33" t="s">
        <v>3993</v>
      </c>
    </row>
    <row r="632" spans="1:11" x14ac:dyDescent="0.3">
      <c r="A632" s="1">
        <v>41811</v>
      </c>
      <c r="B632" s="2">
        <f>YEAR(salesdata[[#This Row],[Order Date]])</f>
        <v>2014</v>
      </c>
      <c r="C632" s="2">
        <f>MONTH(salesdata[[#This Row],[Order Date]])</f>
        <v>6</v>
      </c>
      <c r="D632" t="s">
        <v>871</v>
      </c>
      <c r="E632" t="s">
        <v>23</v>
      </c>
      <c r="F632" t="s">
        <v>11</v>
      </c>
      <c r="G632" t="s">
        <v>63</v>
      </c>
      <c r="H632" t="s">
        <v>64</v>
      </c>
      <c r="I632" s="33" t="s">
        <v>3358</v>
      </c>
      <c r="J632" s="2">
        <v>4</v>
      </c>
      <c r="K632" s="33" t="s">
        <v>3994</v>
      </c>
    </row>
    <row r="633" spans="1:11" x14ac:dyDescent="0.3">
      <c r="A633" s="1">
        <v>41811</v>
      </c>
      <c r="B633" s="2">
        <f>YEAR(salesdata[[#This Row],[Order Date]])</f>
        <v>2014</v>
      </c>
      <c r="C633" s="2">
        <f>MONTH(salesdata[[#This Row],[Order Date]])</f>
        <v>6</v>
      </c>
      <c r="D633" t="s">
        <v>871</v>
      </c>
      <c r="E633" t="s">
        <v>23</v>
      </c>
      <c r="F633" t="s">
        <v>34</v>
      </c>
      <c r="G633" t="s">
        <v>47</v>
      </c>
      <c r="H633" t="s">
        <v>872</v>
      </c>
      <c r="I633" s="33" t="s">
        <v>3748</v>
      </c>
      <c r="J633" s="2">
        <v>1</v>
      </c>
      <c r="K633" s="33" t="s">
        <v>3995</v>
      </c>
    </row>
    <row r="634" spans="1:11" x14ac:dyDescent="0.3">
      <c r="A634" s="1">
        <v>41811</v>
      </c>
      <c r="B634" s="2">
        <f>YEAR(salesdata[[#This Row],[Order Date]])</f>
        <v>2014</v>
      </c>
      <c r="C634" s="2">
        <f>MONTH(salesdata[[#This Row],[Order Date]])</f>
        <v>6</v>
      </c>
      <c r="D634" t="s">
        <v>871</v>
      </c>
      <c r="E634" t="s">
        <v>23</v>
      </c>
      <c r="F634" t="s">
        <v>39</v>
      </c>
      <c r="G634" t="s">
        <v>52</v>
      </c>
      <c r="H634" t="s">
        <v>85</v>
      </c>
      <c r="I634" s="33" t="s">
        <v>3996</v>
      </c>
      <c r="J634" s="2">
        <v>4</v>
      </c>
      <c r="K634" s="33" t="s">
        <v>3997</v>
      </c>
    </row>
    <row r="635" spans="1:11" x14ac:dyDescent="0.3">
      <c r="A635" s="1">
        <v>41811</v>
      </c>
      <c r="B635" s="2">
        <f>YEAR(salesdata[[#This Row],[Order Date]])</f>
        <v>2014</v>
      </c>
      <c r="C635" s="2">
        <f>MONTH(salesdata[[#This Row],[Order Date]])</f>
        <v>6</v>
      </c>
      <c r="D635" t="s">
        <v>871</v>
      </c>
      <c r="E635" t="s">
        <v>23</v>
      </c>
      <c r="F635" t="s">
        <v>39</v>
      </c>
      <c r="G635" t="s">
        <v>306</v>
      </c>
      <c r="H635" t="s">
        <v>873</v>
      </c>
      <c r="I635" s="33" t="s">
        <v>3998</v>
      </c>
      <c r="J635" s="2">
        <v>3</v>
      </c>
      <c r="K635" s="33" t="s">
        <v>3999</v>
      </c>
    </row>
    <row r="636" spans="1:11" x14ac:dyDescent="0.3">
      <c r="A636" s="1">
        <v>41811</v>
      </c>
      <c r="B636" s="2">
        <f>YEAR(salesdata[[#This Row],[Order Date]])</f>
        <v>2014</v>
      </c>
      <c r="C636" s="2">
        <f>MONTH(salesdata[[#This Row],[Order Date]])</f>
        <v>6</v>
      </c>
      <c r="D636" t="s">
        <v>871</v>
      </c>
      <c r="E636" t="s">
        <v>23</v>
      </c>
      <c r="F636" t="s">
        <v>11</v>
      </c>
      <c r="G636" t="s">
        <v>93</v>
      </c>
      <c r="H636" t="s">
        <v>874</v>
      </c>
      <c r="I636" s="33" t="s">
        <v>4000</v>
      </c>
      <c r="J636" s="2">
        <v>2</v>
      </c>
      <c r="K636" s="33" t="s">
        <v>4001</v>
      </c>
    </row>
    <row r="637" spans="1:11" x14ac:dyDescent="0.3">
      <c r="A637" s="1">
        <v>41811</v>
      </c>
      <c r="B637" s="2">
        <f>YEAR(salesdata[[#This Row],[Order Date]])</f>
        <v>2014</v>
      </c>
      <c r="C637" s="2">
        <f>MONTH(salesdata[[#This Row],[Order Date]])</f>
        <v>6</v>
      </c>
      <c r="D637" t="s">
        <v>871</v>
      </c>
      <c r="E637" t="s">
        <v>23</v>
      </c>
      <c r="F637" t="s">
        <v>11</v>
      </c>
      <c r="G637" t="s">
        <v>20</v>
      </c>
      <c r="H637" t="s">
        <v>875</v>
      </c>
      <c r="I637" s="33" t="s">
        <v>4002</v>
      </c>
      <c r="J637" s="2">
        <v>2</v>
      </c>
      <c r="K637" s="33" t="s">
        <v>4003</v>
      </c>
    </row>
    <row r="638" spans="1:11" x14ac:dyDescent="0.3">
      <c r="A638" s="1">
        <v>41811</v>
      </c>
      <c r="B638" s="2">
        <f>YEAR(salesdata[[#This Row],[Order Date]])</f>
        <v>2014</v>
      </c>
      <c r="C638" s="2">
        <f>MONTH(salesdata[[#This Row],[Order Date]])</f>
        <v>6</v>
      </c>
      <c r="D638" t="s">
        <v>876</v>
      </c>
      <c r="E638" t="s">
        <v>152</v>
      </c>
      <c r="F638" t="s">
        <v>11</v>
      </c>
      <c r="G638" t="s">
        <v>12</v>
      </c>
      <c r="H638" t="s">
        <v>877</v>
      </c>
      <c r="I638" s="33" t="s">
        <v>4004</v>
      </c>
      <c r="J638" s="2">
        <v>3</v>
      </c>
      <c r="K638" s="33" t="s">
        <v>4005</v>
      </c>
    </row>
    <row r="639" spans="1:11" x14ac:dyDescent="0.3">
      <c r="A639" s="1">
        <v>41811</v>
      </c>
      <c r="B639" s="2">
        <f>YEAR(salesdata[[#This Row],[Order Date]])</f>
        <v>2014</v>
      </c>
      <c r="C639" s="2">
        <f>MONTH(salesdata[[#This Row],[Order Date]])</f>
        <v>6</v>
      </c>
      <c r="D639" t="s">
        <v>876</v>
      </c>
      <c r="E639" t="s">
        <v>152</v>
      </c>
      <c r="F639" t="s">
        <v>39</v>
      </c>
      <c r="G639" t="s">
        <v>40</v>
      </c>
      <c r="H639" t="s">
        <v>878</v>
      </c>
      <c r="I639" s="33" t="s">
        <v>3766</v>
      </c>
      <c r="J639" s="2">
        <v>3</v>
      </c>
      <c r="K639" s="33" t="s">
        <v>4006</v>
      </c>
    </row>
    <row r="640" spans="1:11" x14ac:dyDescent="0.3">
      <c r="A640" s="1">
        <v>41811</v>
      </c>
      <c r="B640" s="2">
        <f>YEAR(salesdata[[#This Row],[Order Date]])</f>
        <v>2014</v>
      </c>
      <c r="C640" s="2">
        <f>MONTH(salesdata[[#This Row],[Order Date]])</f>
        <v>6</v>
      </c>
      <c r="D640" t="s">
        <v>876</v>
      </c>
      <c r="E640" t="s">
        <v>152</v>
      </c>
      <c r="F640" t="s">
        <v>11</v>
      </c>
      <c r="G640" t="s">
        <v>93</v>
      </c>
      <c r="H640" t="s">
        <v>210</v>
      </c>
      <c r="I640" s="33" t="s">
        <v>4007</v>
      </c>
      <c r="J640" s="2">
        <v>3</v>
      </c>
      <c r="K640" s="33" t="s">
        <v>4008</v>
      </c>
    </row>
    <row r="641" spans="1:11" x14ac:dyDescent="0.3">
      <c r="A641" s="1">
        <v>41811</v>
      </c>
      <c r="B641" s="2">
        <f>YEAR(salesdata[[#This Row],[Order Date]])</f>
        <v>2014</v>
      </c>
      <c r="C641" s="2">
        <f>MONTH(salesdata[[#This Row],[Order Date]])</f>
        <v>6</v>
      </c>
      <c r="D641" t="s">
        <v>759</v>
      </c>
      <c r="E641" t="s">
        <v>152</v>
      </c>
      <c r="F641" t="s">
        <v>39</v>
      </c>
      <c r="G641" t="s">
        <v>40</v>
      </c>
      <c r="H641" t="s">
        <v>879</v>
      </c>
      <c r="I641" s="33" t="s">
        <v>4009</v>
      </c>
      <c r="J641" s="2">
        <v>3</v>
      </c>
      <c r="K641" s="33" t="s">
        <v>4010</v>
      </c>
    </row>
    <row r="642" spans="1:11" x14ac:dyDescent="0.3">
      <c r="A642" s="1">
        <v>41812</v>
      </c>
      <c r="B642" s="2">
        <f>YEAR(salesdata[[#This Row],[Order Date]])</f>
        <v>2014</v>
      </c>
      <c r="C642" s="2">
        <f>MONTH(salesdata[[#This Row],[Order Date]])</f>
        <v>6</v>
      </c>
      <c r="D642" t="s">
        <v>880</v>
      </c>
      <c r="E642" t="s">
        <v>282</v>
      </c>
      <c r="F642" t="s">
        <v>39</v>
      </c>
      <c r="G642" t="s">
        <v>52</v>
      </c>
      <c r="H642" t="s">
        <v>881</v>
      </c>
      <c r="I642" s="33" t="s">
        <v>4011</v>
      </c>
      <c r="J642" s="2">
        <v>6</v>
      </c>
      <c r="K642" s="33" t="s">
        <v>4012</v>
      </c>
    </row>
    <row r="643" spans="1:11" x14ac:dyDescent="0.3">
      <c r="A643" s="1">
        <v>41812</v>
      </c>
      <c r="B643" s="2">
        <f>YEAR(salesdata[[#This Row],[Order Date]])</f>
        <v>2014</v>
      </c>
      <c r="C643" s="2">
        <f>MONTH(salesdata[[#This Row],[Order Date]])</f>
        <v>6</v>
      </c>
      <c r="D643" t="s">
        <v>882</v>
      </c>
      <c r="E643" t="s">
        <v>319</v>
      </c>
      <c r="F643" t="s">
        <v>11</v>
      </c>
      <c r="G643" t="s">
        <v>18</v>
      </c>
      <c r="H643" t="s">
        <v>883</v>
      </c>
      <c r="I643" s="33" t="s">
        <v>4013</v>
      </c>
      <c r="J643" s="2">
        <v>3</v>
      </c>
      <c r="K643" s="33" t="s">
        <v>132</v>
      </c>
    </row>
    <row r="644" spans="1:11" x14ac:dyDescent="0.3">
      <c r="A644" s="1">
        <v>41812</v>
      </c>
      <c r="B644" s="2">
        <f>YEAR(salesdata[[#This Row],[Order Date]])</f>
        <v>2014</v>
      </c>
      <c r="C644" s="2">
        <f>MONTH(salesdata[[#This Row],[Order Date]])</f>
        <v>6</v>
      </c>
      <c r="D644" t="s">
        <v>882</v>
      </c>
      <c r="E644" t="s">
        <v>319</v>
      </c>
      <c r="F644" t="s">
        <v>11</v>
      </c>
      <c r="G644" t="s">
        <v>18</v>
      </c>
      <c r="H644" t="s">
        <v>240</v>
      </c>
      <c r="I644" s="33" t="s">
        <v>4014</v>
      </c>
      <c r="J644" s="2">
        <v>3</v>
      </c>
      <c r="K644" s="33" t="s">
        <v>4015</v>
      </c>
    </row>
    <row r="645" spans="1:11" x14ac:dyDescent="0.3">
      <c r="A645" s="1">
        <v>41812</v>
      </c>
      <c r="B645" s="2">
        <f>YEAR(salesdata[[#This Row],[Order Date]])</f>
        <v>2014</v>
      </c>
      <c r="C645" s="2">
        <f>MONTH(salesdata[[#This Row],[Order Date]])</f>
        <v>6</v>
      </c>
      <c r="D645" t="s">
        <v>884</v>
      </c>
      <c r="E645" t="s">
        <v>23</v>
      </c>
      <c r="F645" t="s">
        <v>34</v>
      </c>
      <c r="G645" t="s">
        <v>35</v>
      </c>
      <c r="H645" t="s">
        <v>885</v>
      </c>
      <c r="I645" s="33" t="s">
        <v>4016</v>
      </c>
      <c r="J645" s="2">
        <v>3</v>
      </c>
      <c r="K645" s="33" t="s">
        <v>4017</v>
      </c>
    </row>
    <row r="646" spans="1:11" x14ac:dyDescent="0.3">
      <c r="A646" s="1">
        <v>41812</v>
      </c>
      <c r="B646" s="2">
        <f>YEAR(salesdata[[#This Row],[Order Date]])</f>
        <v>2014</v>
      </c>
      <c r="C646" s="2">
        <f>MONTH(salesdata[[#This Row],[Order Date]])</f>
        <v>6</v>
      </c>
      <c r="D646" t="s">
        <v>884</v>
      </c>
      <c r="E646" t="s">
        <v>23</v>
      </c>
      <c r="F646" t="s">
        <v>39</v>
      </c>
      <c r="G646" t="s">
        <v>40</v>
      </c>
      <c r="H646" t="s">
        <v>886</v>
      </c>
      <c r="I646" s="33" t="s">
        <v>4018</v>
      </c>
      <c r="J646" s="2">
        <v>3</v>
      </c>
      <c r="K646" s="33" t="s">
        <v>4019</v>
      </c>
    </row>
    <row r="647" spans="1:11" x14ac:dyDescent="0.3">
      <c r="A647" s="1">
        <v>41812</v>
      </c>
      <c r="B647" s="2">
        <f>YEAR(salesdata[[#This Row],[Order Date]])</f>
        <v>2014</v>
      </c>
      <c r="C647" s="2">
        <f>MONTH(salesdata[[#This Row],[Order Date]])</f>
        <v>6</v>
      </c>
      <c r="D647" t="s">
        <v>884</v>
      </c>
      <c r="E647" t="s">
        <v>23</v>
      </c>
      <c r="F647" t="s">
        <v>34</v>
      </c>
      <c r="G647" t="s">
        <v>35</v>
      </c>
      <c r="H647" t="s">
        <v>887</v>
      </c>
      <c r="I647" s="33" t="s">
        <v>4020</v>
      </c>
      <c r="J647" s="2">
        <v>5</v>
      </c>
      <c r="K647" s="33" t="s">
        <v>132</v>
      </c>
    </row>
    <row r="648" spans="1:11" x14ac:dyDescent="0.3">
      <c r="A648" s="1">
        <v>41812</v>
      </c>
      <c r="B648" s="2">
        <f>YEAR(salesdata[[#This Row],[Order Date]])</f>
        <v>2014</v>
      </c>
      <c r="C648" s="2">
        <f>MONTH(salesdata[[#This Row],[Order Date]])</f>
        <v>6</v>
      </c>
      <c r="D648" t="s">
        <v>876</v>
      </c>
      <c r="E648" t="s">
        <v>96</v>
      </c>
      <c r="F648" t="s">
        <v>11</v>
      </c>
      <c r="G648" t="s">
        <v>20</v>
      </c>
      <c r="H648" t="s">
        <v>888</v>
      </c>
      <c r="I648" s="33" t="s">
        <v>4021</v>
      </c>
      <c r="J648" s="2">
        <v>3</v>
      </c>
      <c r="K648" s="33" t="s">
        <v>4022</v>
      </c>
    </row>
    <row r="649" spans="1:11" x14ac:dyDescent="0.3">
      <c r="A649" s="1">
        <v>41813</v>
      </c>
      <c r="B649" s="2">
        <f>YEAR(salesdata[[#This Row],[Order Date]])</f>
        <v>2014</v>
      </c>
      <c r="C649" s="2">
        <f>MONTH(salesdata[[#This Row],[Order Date]])</f>
        <v>6</v>
      </c>
      <c r="D649" t="s">
        <v>889</v>
      </c>
      <c r="E649" t="s">
        <v>23</v>
      </c>
      <c r="F649" t="s">
        <v>39</v>
      </c>
      <c r="G649" t="s">
        <v>52</v>
      </c>
      <c r="H649" t="s">
        <v>890</v>
      </c>
      <c r="I649" s="33" t="s">
        <v>4023</v>
      </c>
      <c r="J649" s="2">
        <v>3</v>
      </c>
      <c r="K649" s="33" t="s">
        <v>3109</v>
      </c>
    </row>
    <row r="650" spans="1:11" x14ac:dyDescent="0.3">
      <c r="A650" s="1">
        <v>41813</v>
      </c>
      <c r="B650" s="2">
        <f>YEAR(salesdata[[#This Row],[Order Date]])</f>
        <v>2014</v>
      </c>
      <c r="C650" s="2">
        <f>MONTH(salesdata[[#This Row],[Order Date]])</f>
        <v>6</v>
      </c>
      <c r="D650" t="s">
        <v>891</v>
      </c>
      <c r="E650" t="s">
        <v>249</v>
      </c>
      <c r="F650" t="s">
        <v>11</v>
      </c>
      <c r="G650" t="s">
        <v>24</v>
      </c>
      <c r="H650" t="s">
        <v>892</v>
      </c>
      <c r="I650" s="33" t="s">
        <v>3317</v>
      </c>
      <c r="J650" s="2">
        <v>9</v>
      </c>
      <c r="K650" s="33" t="s">
        <v>4024</v>
      </c>
    </row>
    <row r="651" spans="1:11" x14ac:dyDescent="0.3">
      <c r="A651" s="1">
        <v>41813</v>
      </c>
      <c r="B651" s="2">
        <f>YEAR(salesdata[[#This Row],[Order Date]])</f>
        <v>2014</v>
      </c>
      <c r="C651" s="2">
        <f>MONTH(salesdata[[#This Row],[Order Date]])</f>
        <v>6</v>
      </c>
      <c r="D651" t="s">
        <v>891</v>
      </c>
      <c r="E651" t="s">
        <v>249</v>
      </c>
      <c r="F651" t="s">
        <v>11</v>
      </c>
      <c r="G651" t="s">
        <v>204</v>
      </c>
      <c r="H651" t="s">
        <v>893</v>
      </c>
      <c r="I651" s="33" t="s">
        <v>4025</v>
      </c>
      <c r="J651" s="2">
        <v>1</v>
      </c>
      <c r="K651" s="33" t="s">
        <v>4026</v>
      </c>
    </row>
    <row r="652" spans="1:11" x14ac:dyDescent="0.3">
      <c r="A652" s="1">
        <v>41814</v>
      </c>
      <c r="B652" s="2">
        <f>YEAR(salesdata[[#This Row],[Order Date]])</f>
        <v>2014</v>
      </c>
      <c r="C652" s="2">
        <f>MONTH(salesdata[[#This Row],[Order Date]])</f>
        <v>6</v>
      </c>
      <c r="D652" t="s">
        <v>894</v>
      </c>
      <c r="E652" t="s">
        <v>96</v>
      </c>
      <c r="F652" t="s">
        <v>34</v>
      </c>
      <c r="G652" t="s">
        <v>47</v>
      </c>
      <c r="H652" t="s">
        <v>895</v>
      </c>
      <c r="I652" s="33" t="s">
        <v>2903</v>
      </c>
      <c r="J652" s="2">
        <v>2</v>
      </c>
      <c r="K652" s="33" t="s">
        <v>4027</v>
      </c>
    </row>
    <row r="653" spans="1:11" x14ac:dyDescent="0.3">
      <c r="A653" s="1">
        <v>41815</v>
      </c>
      <c r="B653" s="2">
        <f>YEAR(salesdata[[#This Row],[Order Date]])</f>
        <v>2014</v>
      </c>
      <c r="C653" s="2">
        <f>MONTH(salesdata[[#This Row],[Order Date]])</f>
        <v>6</v>
      </c>
      <c r="D653" t="s">
        <v>896</v>
      </c>
      <c r="E653" t="s">
        <v>27</v>
      </c>
      <c r="F653" t="s">
        <v>34</v>
      </c>
      <c r="G653" t="s">
        <v>147</v>
      </c>
      <c r="H653" t="s">
        <v>897</v>
      </c>
      <c r="I653" s="33" t="s">
        <v>4028</v>
      </c>
      <c r="J653" s="2">
        <v>5</v>
      </c>
      <c r="K653" s="33" t="s">
        <v>4029</v>
      </c>
    </row>
    <row r="654" spans="1:11" x14ac:dyDescent="0.3">
      <c r="A654" s="1">
        <v>41815</v>
      </c>
      <c r="B654" s="2">
        <f>YEAR(salesdata[[#This Row],[Order Date]])</f>
        <v>2014</v>
      </c>
      <c r="C654" s="2">
        <f>MONTH(salesdata[[#This Row],[Order Date]])</f>
        <v>6</v>
      </c>
      <c r="D654" t="s">
        <v>898</v>
      </c>
      <c r="E654" t="s">
        <v>92</v>
      </c>
      <c r="F654" t="s">
        <v>39</v>
      </c>
      <c r="G654" t="s">
        <v>40</v>
      </c>
      <c r="H654" t="s">
        <v>899</v>
      </c>
      <c r="I654" s="33" t="s">
        <v>4030</v>
      </c>
      <c r="J654" s="2">
        <v>5</v>
      </c>
      <c r="K654" s="33" t="s">
        <v>4031</v>
      </c>
    </row>
    <row r="655" spans="1:11" x14ac:dyDescent="0.3">
      <c r="A655" s="1">
        <v>41815</v>
      </c>
      <c r="B655" s="2">
        <f>YEAR(salesdata[[#This Row],[Order Date]])</f>
        <v>2014</v>
      </c>
      <c r="C655" s="2">
        <f>MONTH(salesdata[[#This Row],[Order Date]])</f>
        <v>6</v>
      </c>
      <c r="D655" t="s">
        <v>898</v>
      </c>
      <c r="E655" t="s">
        <v>92</v>
      </c>
      <c r="F655" t="s">
        <v>11</v>
      </c>
      <c r="G655" t="s">
        <v>24</v>
      </c>
      <c r="H655" t="s">
        <v>25</v>
      </c>
      <c r="I655" s="33" t="s">
        <v>4032</v>
      </c>
      <c r="J655" s="2">
        <v>11</v>
      </c>
      <c r="K655" s="33" t="s">
        <v>4033</v>
      </c>
    </row>
    <row r="656" spans="1:11" x14ac:dyDescent="0.3">
      <c r="A656" s="1">
        <v>41815</v>
      </c>
      <c r="B656" s="2">
        <f>YEAR(salesdata[[#This Row],[Order Date]])</f>
        <v>2014</v>
      </c>
      <c r="C656" s="2">
        <f>MONTH(salesdata[[#This Row],[Order Date]])</f>
        <v>6</v>
      </c>
      <c r="D656" t="s">
        <v>898</v>
      </c>
      <c r="E656" t="s">
        <v>92</v>
      </c>
      <c r="F656" t="s">
        <v>11</v>
      </c>
      <c r="G656" t="s">
        <v>24</v>
      </c>
      <c r="H656" t="s">
        <v>900</v>
      </c>
      <c r="I656" s="33" t="s">
        <v>2911</v>
      </c>
      <c r="J656" s="2">
        <v>1</v>
      </c>
      <c r="K656" s="33" t="s">
        <v>4034</v>
      </c>
    </row>
    <row r="657" spans="1:11" x14ac:dyDescent="0.3">
      <c r="A657" s="1">
        <v>41817</v>
      </c>
      <c r="B657" s="2">
        <f>YEAR(salesdata[[#This Row],[Order Date]])</f>
        <v>2014</v>
      </c>
      <c r="C657" s="2">
        <f>MONTH(salesdata[[#This Row],[Order Date]])</f>
        <v>6</v>
      </c>
      <c r="D657" t="s">
        <v>901</v>
      </c>
      <c r="E657" t="s">
        <v>333</v>
      </c>
      <c r="F657" t="s">
        <v>11</v>
      </c>
      <c r="G657" t="s">
        <v>18</v>
      </c>
      <c r="H657" t="s">
        <v>135</v>
      </c>
      <c r="I657" s="33" t="s">
        <v>4035</v>
      </c>
      <c r="J657" s="2">
        <v>5</v>
      </c>
      <c r="K657" s="33" t="s">
        <v>132</v>
      </c>
    </row>
    <row r="658" spans="1:11" x14ac:dyDescent="0.3">
      <c r="A658" s="1">
        <v>41817</v>
      </c>
      <c r="B658" s="2">
        <f>YEAR(salesdata[[#This Row],[Order Date]])</f>
        <v>2014</v>
      </c>
      <c r="C658" s="2">
        <f>MONTH(salesdata[[#This Row],[Order Date]])</f>
        <v>6</v>
      </c>
      <c r="D658" t="s">
        <v>901</v>
      </c>
      <c r="E658" t="s">
        <v>333</v>
      </c>
      <c r="F658" t="s">
        <v>34</v>
      </c>
      <c r="G658" t="s">
        <v>147</v>
      </c>
      <c r="H658" t="s">
        <v>482</v>
      </c>
      <c r="I658" s="33" t="s">
        <v>4036</v>
      </c>
      <c r="J658" s="2">
        <v>1</v>
      </c>
      <c r="K658" s="33" t="s">
        <v>4037</v>
      </c>
    </row>
    <row r="659" spans="1:11" x14ac:dyDescent="0.3">
      <c r="A659" s="1">
        <v>41817</v>
      </c>
      <c r="B659" s="2">
        <f>YEAR(salesdata[[#This Row],[Order Date]])</f>
        <v>2014</v>
      </c>
      <c r="C659" s="2">
        <f>MONTH(salesdata[[#This Row],[Order Date]])</f>
        <v>6</v>
      </c>
      <c r="D659" t="s">
        <v>901</v>
      </c>
      <c r="E659" t="s">
        <v>333</v>
      </c>
      <c r="F659" t="s">
        <v>39</v>
      </c>
      <c r="G659" t="s">
        <v>52</v>
      </c>
      <c r="H659" t="s">
        <v>649</v>
      </c>
      <c r="I659" s="33" t="s">
        <v>4038</v>
      </c>
      <c r="J659" s="2">
        <v>4</v>
      </c>
      <c r="K659" s="33" t="s">
        <v>4039</v>
      </c>
    </row>
    <row r="660" spans="1:11" x14ac:dyDescent="0.3">
      <c r="A660" s="1">
        <v>41818</v>
      </c>
      <c r="B660" s="2">
        <f>YEAR(salesdata[[#This Row],[Order Date]])</f>
        <v>2014</v>
      </c>
      <c r="C660" s="2">
        <f>MONTH(salesdata[[#This Row],[Order Date]])</f>
        <v>6</v>
      </c>
      <c r="D660" t="s">
        <v>902</v>
      </c>
      <c r="E660" t="s">
        <v>23</v>
      </c>
      <c r="F660" t="s">
        <v>11</v>
      </c>
      <c r="G660" t="s">
        <v>12</v>
      </c>
      <c r="H660" t="s">
        <v>903</v>
      </c>
      <c r="I660" s="33" t="s">
        <v>4040</v>
      </c>
      <c r="J660" s="2">
        <v>8</v>
      </c>
      <c r="K660" s="33" t="s">
        <v>3946</v>
      </c>
    </row>
    <row r="661" spans="1:11" x14ac:dyDescent="0.3">
      <c r="A661" s="1">
        <v>41818</v>
      </c>
      <c r="B661" s="2">
        <f>YEAR(salesdata[[#This Row],[Order Date]])</f>
        <v>2014</v>
      </c>
      <c r="C661" s="2">
        <f>MONTH(salesdata[[#This Row],[Order Date]])</f>
        <v>6</v>
      </c>
      <c r="D661" t="s">
        <v>902</v>
      </c>
      <c r="E661" t="s">
        <v>23</v>
      </c>
      <c r="F661" t="s">
        <v>11</v>
      </c>
      <c r="G661" t="s">
        <v>20</v>
      </c>
      <c r="H661" t="s">
        <v>904</v>
      </c>
      <c r="I661" s="33" t="s">
        <v>4041</v>
      </c>
      <c r="J661" s="2">
        <v>3</v>
      </c>
      <c r="K661" s="33" t="s">
        <v>4042</v>
      </c>
    </row>
    <row r="662" spans="1:11" x14ac:dyDescent="0.3">
      <c r="A662" s="1">
        <v>41818</v>
      </c>
      <c r="B662" s="2">
        <f>YEAR(salesdata[[#This Row],[Order Date]])</f>
        <v>2014</v>
      </c>
      <c r="C662" s="2">
        <f>MONTH(salesdata[[#This Row],[Order Date]])</f>
        <v>6</v>
      </c>
      <c r="D662" t="s">
        <v>902</v>
      </c>
      <c r="E662" t="s">
        <v>23</v>
      </c>
      <c r="F662" t="s">
        <v>34</v>
      </c>
      <c r="G662" t="s">
        <v>35</v>
      </c>
      <c r="H662" t="s">
        <v>604</v>
      </c>
      <c r="I662" s="33" t="s">
        <v>4043</v>
      </c>
      <c r="J662" s="2">
        <v>5</v>
      </c>
      <c r="K662" s="33" t="s">
        <v>132</v>
      </c>
    </row>
    <row r="663" spans="1:11" x14ac:dyDescent="0.3">
      <c r="A663" s="1">
        <v>41818</v>
      </c>
      <c r="B663" s="2">
        <f>YEAR(salesdata[[#This Row],[Order Date]])</f>
        <v>2014</v>
      </c>
      <c r="C663" s="2">
        <f>MONTH(salesdata[[#This Row],[Order Date]])</f>
        <v>6</v>
      </c>
      <c r="D663" t="s">
        <v>902</v>
      </c>
      <c r="E663" t="s">
        <v>23</v>
      </c>
      <c r="F663" t="s">
        <v>11</v>
      </c>
      <c r="G663" t="s">
        <v>20</v>
      </c>
      <c r="H663" t="s">
        <v>171</v>
      </c>
      <c r="I663" s="33" t="s">
        <v>4044</v>
      </c>
      <c r="J663" s="2">
        <v>3</v>
      </c>
      <c r="K663" s="33" t="s">
        <v>4045</v>
      </c>
    </row>
    <row r="664" spans="1:11" x14ac:dyDescent="0.3">
      <c r="A664" s="1">
        <v>41818</v>
      </c>
      <c r="B664" s="2">
        <f>YEAR(salesdata[[#This Row],[Order Date]])</f>
        <v>2014</v>
      </c>
      <c r="C664" s="2">
        <f>MONTH(salesdata[[#This Row],[Order Date]])</f>
        <v>6</v>
      </c>
      <c r="D664" t="s">
        <v>902</v>
      </c>
      <c r="E664" t="s">
        <v>23</v>
      </c>
      <c r="F664" t="s">
        <v>11</v>
      </c>
      <c r="G664" t="s">
        <v>12</v>
      </c>
      <c r="H664" t="s">
        <v>905</v>
      </c>
      <c r="I664" s="33" t="s">
        <v>4046</v>
      </c>
      <c r="J664" s="2">
        <v>4</v>
      </c>
      <c r="K664" s="33" t="s">
        <v>4047</v>
      </c>
    </row>
    <row r="665" spans="1:11" x14ac:dyDescent="0.3">
      <c r="A665" s="1">
        <v>41818</v>
      </c>
      <c r="B665" s="2">
        <f>YEAR(salesdata[[#This Row],[Order Date]])</f>
        <v>2014</v>
      </c>
      <c r="C665" s="2">
        <f>MONTH(salesdata[[#This Row],[Order Date]])</f>
        <v>6</v>
      </c>
      <c r="D665" t="s">
        <v>906</v>
      </c>
      <c r="E665" t="s">
        <v>111</v>
      </c>
      <c r="F665" t="s">
        <v>11</v>
      </c>
      <c r="G665" t="s">
        <v>43</v>
      </c>
      <c r="H665" t="s">
        <v>163</v>
      </c>
      <c r="I665" s="33" t="s">
        <v>4048</v>
      </c>
      <c r="J665" s="2">
        <v>1</v>
      </c>
      <c r="K665" s="33" t="s">
        <v>4049</v>
      </c>
    </row>
    <row r="666" spans="1:11" x14ac:dyDescent="0.3">
      <c r="A666" s="1">
        <v>41819</v>
      </c>
      <c r="B666" s="2">
        <f>YEAR(salesdata[[#This Row],[Order Date]])</f>
        <v>2014</v>
      </c>
      <c r="C666" s="2">
        <f>MONTH(salesdata[[#This Row],[Order Date]])</f>
        <v>6</v>
      </c>
      <c r="D666" t="s">
        <v>907</v>
      </c>
      <c r="E666" t="s">
        <v>79</v>
      </c>
      <c r="F666" t="s">
        <v>11</v>
      </c>
      <c r="G666" t="s">
        <v>24</v>
      </c>
      <c r="H666" t="s">
        <v>908</v>
      </c>
      <c r="I666" s="33" t="s">
        <v>4050</v>
      </c>
      <c r="J666" s="2">
        <v>7</v>
      </c>
      <c r="K666" s="33" t="s">
        <v>4051</v>
      </c>
    </row>
    <row r="667" spans="1:11" x14ac:dyDescent="0.3">
      <c r="A667" s="1">
        <v>41819</v>
      </c>
      <c r="B667" s="2">
        <f>YEAR(salesdata[[#This Row],[Order Date]])</f>
        <v>2014</v>
      </c>
      <c r="C667" s="2">
        <f>MONTH(salesdata[[#This Row],[Order Date]])</f>
        <v>6</v>
      </c>
      <c r="D667" t="s">
        <v>768</v>
      </c>
      <c r="E667" t="s">
        <v>152</v>
      </c>
      <c r="F667" t="s">
        <v>11</v>
      </c>
      <c r="G667" t="s">
        <v>20</v>
      </c>
      <c r="H667" t="s">
        <v>909</v>
      </c>
      <c r="I667" s="33" t="s">
        <v>4052</v>
      </c>
      <c r="J667" s="2">
        <v>3</v>
      </c>
      <c r="K667" s="33" t="s">
        <v>4053</v>
      </c>
    </row>
    <row r="668" spans="1:11" x14ac:dyDescent="0.3">
      <c r="A668" s="1">
        <v>41820</v>
      </c>
      <c r="B668" s="2">
        <f>YEAR(salesdata[[#This Row],[Order Date]])</f>
        <v>2014</v>
      </c>
      <c r="C668" s="2">
        <f>MONTH(salesdata[[#This Row],[Order Date]])</f>
        <v>6</v>
      </c>
      <c r="D668" t="s">
        <v>910</v>
      </c>
      <c r="E668" t="s">
        <v>152</v>
      </c>
      <c r="F668" t="s">
        <v>11</v>
      </c>
      <c r="G668" t="s">
        <v>20</v>
      </c>
      <c r="H668" t="s">
        <v>911</v>
      </c>
      <c r="I668" s="33" t="s">
        <v>4054</v>
      </c>
      <c r="J668" s="2">
        <v>7</v>
      </c>
      <c r="K668" s="33" t="s">
        <v>4055</v>
      </c>
    </row>
    <row r="669" spans="1:11" x14ac:dyDescent="0.3">
      <c r="A669" s="1">
        <v>41820</v>
      </c>
      <c r="B669" s="2">
        <f>YEAR(salesdata[[#This Row],[Order Date]])</f>
        <v>2014</v>
      </c>
      <c r="C669" s="2">
        <f>MONTH(salesdata[[#This Row],[Order Date]])</f>
        <v>6</v>
      </c>
      <c r="D669" t="s">
        <v>912</v>
      </c>
      <c r="E669" t="s">
        <v>15</v>
      </c>
      <c r="F669" t="s">
        <v>11</v>
      </c>
      <c r="G669" t="s">
        <v>24</v>
      </c>
      <c r="H669" t="s">
        <v>913</v>
      </c>
      <c r="I669" s="33" t="s">
        <v>4056</v>
      </c>
      <c r="J669" s="2">
        <v>4</v>
      </c>
      <c r="K669" s="33" t="s">
        <v>4057</v>
      </c>
    </row>
    <row r="670" spans="1:11" x14ac:dyDescent="0.3">
      <c r="A670" s="1">
        <v>41820</v>
      </c>
      <c r="B670" s="2">
        <f>YEAR(salesdata[[#This Row],[Order Date]])</f>
        <v>2014</v>
      </c>
      <c r="C670" s="2">
        <f>MONTH(salesdata[[#This Row],[Order Date]])</f>
        <v>6</v>
      </c>
      <c r="D670" t="s">
        <v>914</v>
      </c>
      <c r="E670" t="s">
        <v>27</v>
      </c>
      <c r="F670" t="s">
        <v>11</v>
      </c>
      <c r="G670" t="s">
        <v>24</v>
      </c>
      <c r="H670" t="s">
        <v>262</v>
      </c>
      <c r="I670" s="33" t="s">
        <v>3540</v>
      </c>
      <c r="J670" s="2">
        <v>5</v>
      </c>
      <c r="K670" s="33" t="s">
        <v>3520</v>
      </c>
    </row>
    <row r="671" spans="1:11" x14ac:dyDescent="0.3">
      <c r="A671" s="1">
        <v>41820</v>
      </c>
      <c r="B671" s="2">
        <f>YEAR(salesdata[[#This Row],[Order Date]])</f>
        <v>2014</v>
      </c>
      <c r="C671" s="2">
        <f>MONTH(salesdata[[#This Row],[Order Date]])</f>
        <v>6</v>
      </c>
      <c r="D671" t="s">
        <v>915</v>
      </c>
      <c r="E671" t="s">
        <v>10</v>
      </c>
      <c r="F671" t="s">
        <v>11</v>
      </c>
      <c r="G671" t="s">
        <v>12</v>
      </c>
      <c r="H671" t="s">
        <v>28</v>
      </c>
      <c r="I671" s="33" t="s">
        <v>3857</v>
      </c>
      <c r="J671" s="2">
        <v>5</v>
      </c>
      <c r="K671" s="33" t="s">
        <v>3446</v>
      </c>
    </row>
    <row r="672" spans="1:11" x14ac:dyDescent="0.3">
      <c r="A672" s="1">
        <v>41820</v>
      </c>
      <c r="B672" s="2">
        <f>YEAR(salesdata[[#This Row],[Order Date]])</f>
        <v>2014</v>
      </c>
      <c r="C672" s="2">
        <f>MONTH(salesdata[[#This Row],[Order Date]])</f>
        <v>6</v>
      </c>
      <c r="D672" t="s">
        <v>915</v>
      </c>
      <c r="E672" t="s">
        <v>10</v>
      </c>
      <c r="F672" t="s">
        <v>11</v>
      </c>
      <c r="G672" t="s">
        <v>43</v>
      </c>
      <c r="H672" t="s">
        <v>163</v>
      </c>
      <c r="I672" s="33" t="s">
        <v>4058</v>
      </c>
      <c r="J672" s="2">
        <v>6</v>
      </c>
      <c r="K672" s="33" t="s">
        <v>3822</v>
      </c>
    </row>
    <row r="673" spans="1:11" x14ac:dyDescent="0.3">
      <c r="A673" s="1">
        <v>41820</v>
      </c>
      <c r="B673" s="2">
        <f>YEAR(salesdata[[#This Row],[Order Date]])</f>
        <v>2014</v>
      </c>
      <c r="C673" s="2">
        <f>MONTH(salesdata[[#This Row],[Order Date]])</f>
        <v>6</v>
      </c>
      <c r="D673" t="s">
        <v>613</v>
      </c>
      <c r="E673" t="s">
        <v>152</v>
      </c>
      <c r="F673" t="s">
        <v>11</v>
      </c>
      <c r="G673" t="s">
        <v>20</v>
      </c>
      <c r="H673" t="s">
        <v>916</v>
      </c>
      <c r="I673" s="33" t="s">
        <v>3565</v>
      </c>
      <c r="J673" s="2">
        <v>1</v>
      </c>
      <c r="K673" s="33" t="s">
        <v>3375</v>
      </c>
    </row>
    <row r="674" spans="1:11" x14ac:dyDescent="0.3">
      <c r="A674" s="1">
        <v>41820</v>
      </c>
      <c r="B674" s="2">
        <f>YEAR(salesdata[[#This Row],[Order Date]])</f>
        <v>2014</v>
      </c>
      <c r="C674" s="2">
        <f>MONTH(salesdata[[#This Row],[Order Date]])</f>
        <v>6</v>
      </c>
      <c r="D674" t="s">
        <v>613</v>
      </c>
      <c r="E674" t="s">
        <v>152</v>
      </c>
      <c r="F674" t="s">
        <v>11</v>
      </c>
      <c r="G674" t="s">
        <v>24</v>
      </c>
      <c r="H674" t="s">
        <v>917</v>
      </c>
      <c r="I674" s="33" t="s">
        <v>4059</v>
      </c>
      <c r="J674" s="2">
        <v>3</v>
      </c>
      <c r="K674" s="33" t="s">
        <v>4060</v>
      </c>
    </row>
    <row r="675" spans="1:11" x14ac:dyDescent="0.3">
      <c r="A675" s="1">
        <v>41820</v>
      </c>
      <c r="B675" s="2">
        <f>YEAR(salesdata[[#This Row],[Order Date]])</f>
        <v>2014</v>
      </c>
      <c r="C675" s="2">
        <f>MONTH(salesdata[[#This Row],[Order Date]])</f>
        <v>6</v>
      </c>
      <c r="D675" t="s">
        <v>918</v>
      </c>
      <c r="E675" t="s">
        <v>249</v>
      </c>
      <c r="F675" t="s">
        <v>11</v>
      </c>
      <c r="G675" t="s">
        <v>12</v>
      </c>
      <c r="H675" t="s">
        <v>919</v>
      </c>
      <c r="I675" s="33" t="s">
        <v>4061</v>
      </c>
      <c r="J675" s="2">
        <v>7</v>
      </c>
      <c r="K675" s="33" t="s">
        <v>4062</v>
      </c>
    </row>
    <row r="676" spans="1:11" x14ac:dyDescent="0.3">
      <c r="A676" s="1">
        <v>41821</v>
      </c>
      <c r="B676" s="2">
        <f>YEAR(salesdata[[#This Row],[Order Date]])</f>
        <v>2014</v>
      </c>
      <c r="C676" s="2">
        <f>MONTH(salesdata[[#This Row],[Order Date]])</f>
        <v>7</v>
      </c>
      <c r="D676" t="s">
        <v>415</v>
      </c>
      <c r="E676" t="s">
        <v>167</v>
      </c>
      <c r="F676" t="s">
        <v>11</v>
      </c>
      <c r="G676" t="s">
        <v>20</v>
      </c>
      <c r="H676" t="s">
        <v>920</v>
      </c>
      <c r="I676" s="33" t="s">
        <v>4063</v>
      </c>
      <c r="J676" s="2">
        <v>5</v>
      </c>
      <c r="K676" s="33" t="s">
        <v>4064</v>
      </c>
    </row>
    <row r="677" spans="1:11" x14ac:dyDescent="0.3">
      <c r="A677" s="1">
        <v>41821</v>
      </c>
      <c r="B677" s="2">
        <f>YEAR(salesdata[[#This Row],[Order Date]])</f>
        <v>2014</v>
      </c>
      <c r="C677" s="2">
        <f>MONTH(salesdata[[#This Row],[Order Date]])</f>
        <v>7</v>
      </c>
      <c r="D677" t="s">
        <v>760</v>
      </c>
      <c r="E677" t="s">
        <v>124</v>
      </c>
      <c r="F677" t="s">
        <v>39</v>
      </c>
      <c r="G677" t="s">
        <v>40</v>
      </c>
      <c r="H677" t="s">
        <v>921</v>
      </c>
      <c r="I677" s="33" t="s">
        <v>4065</v>
      </c>
      <c r="J677" s="2">
        <v>2</v>
      </c>
      <c r="K677" s="33" t="s">
        <v>4066</v>
      </c>
    </row>
    <row r="678" spans="1:11" x14ac:dyDescent="0.3">
      <c r="A678" s="1">
        <v>41821</v>
      </c>
      <c r="B678" s="2">
        <f>YEAR(salesdata[[#This Row],[Order Date]])</f>
        <v>2014</v>
      </c>
      <c r="C678" s="2">
        <f>MONTH(salesdata[[#This Row],[Order Date]])</f>
        <v>7</v>
      </c>
      <c r="D678" t="s">
        <v>760</v>
      </c>
      <c r="E678" t="s">
        <v>124</v>
      </c>
      <c r="F678" t="s">
        <v>11</v>
      </c>
      <c r="G678" t="s">
        <v>20</v>
      </c>
      <c r="H678" t="s">
        <v>922</v>
      </c>
      <c r="I678" s="33" t="s">
        <v>3274</v>
      </c>
      <c r="J678" s="2">
        <v>6</v>
      </c>
      <c r="K678" s="33" t="s">
        <v>4067</v>
      </c>
    </row>
    <row r="679" spans="1:11" x14ac:dyDescent="0.3">
      <c r="A679" s="1">
        <v>41822</v>
      </c>
      <c r="B679" s="2">
        <f>YEAR(salesdata[[#This Row],[Order Date]])</f>
        <v>2014</v>
      </c>
      <c r="C679" s="2">
        <f>MONTH(salesdata[[#This Row],[Order Date]])</f>
        <v>7</v>
      </c>
      <c r="D679" t="s">
        <v>923</v>
      </c>
      <c r="E679" t="s">
        <v>181</v>
      </c>
      <c r="F679" t="s">
        <v>39</v>
      </c>
      <c r="G679" t="s">
        <v>40</v>
      </c>
      <c r="H679" t="s">
        <v>924</v>
      </c>
      <c r="I679" s="33" t="s">
        <v>4068</v>
      </c>
      <c r="J679" s="2">
        <v>2</v>
      </c>
      <c r="K679" s="33" t="s">
        <v>4069</v>
      </c>
    </row>
    <row r="680" spans="1:11" x14ac:dyDescent="0.3">
      <c r="A680" s="1">
        <v>41822</v>
      </c>
      <c r="B680" s="2">
        <f>YEAR(salesdata[[#This Row],[Order Date]])</f>
        <v>2014</v>
      </c>
      <c r="C680" s="2">
        <f>MONTH(salesdata[[#This Row],[Order Date]])</f>
        <v>7</v>
      </c>
      <c r="D680" t="s">
        <v>923</v>
      </c>
      <c r="E680" t="s">
        <v>181</v>
      </c>
      <c r="F680" t="s">
        <v>11</v>
      </c>
      <c r="G680" t="s">
        <v>24</v>
      </c>
      <c r="H680" t="s">
        <v>658</v>
      </c>
      <c r="I680" s="33" t="s">
        <v>3442</v>
      </c>
      <c r="J680" s="2">
        <v>1</v>
      </c>
      <c r="K680" s="33" t="s">
        <v>4070</v>
      </c>
    </row>
    <row r="681" spans="1:11" x14ac:dyDescent="0.3">
      <c r="A681" s="1">
        <v>41824</v>
      </c>
      <c r="B681" s="2">
        <f>YEAR(salesdata[[#This Row],[Order Date]])</f>
        <v>2014</v>
      </c>
      <c r="C681" s="2">
        <f>MONTH(salesdata[[#This Row],[Order Date]])</f>
        <v>7</v>
      </c>
      <c r="D681" t="s">
        <v>454</v>
      </c>
      <c r="E681" t="s">
        <v>282</v>
      </c>
      <c r="F681" t="s">
        <v>11</v>
      </c>
      <c r="G681" t="s">
        <v>12</v>
      </c>
      <c r="H681" t="s">
        <v>491</v>
      </c>
      <c r="I681" s="33" t="s">
        <v>4071</v>
      </c>
      <c r="J681" s="2">
        <v>4</v>
      </c>
      <c r="K681" s="33" t="s">
        <v>4072</v>
      </c>
    </row>
    <row r="682" spans="1:11" x14ac:dyDescent="0.3">
      <c r="A682" s="1">
        <v>41824</v>
      </c>
      <c r="B682" s="2">
        <f>YEAR(salesdata[[#This Row],[Order Date]])</f>
        <v>2014</v>
      </c>
      <c r="C682" s="2">
        <f>MONTH(salesdata[[#This Row],[Order Date]])</f>
        <v>7</v>
      </c>
      <c r="D682" t="s">
        <v>454</v>
      </c>
      <c r="E682" t="s">
        <v>282</v>
      </c>
      <c r="F682" t="s">
        <v>11</v>
      </c>
      <c r="G682" t="s">
        <v>93</v>
      </c>
      <c r="H682" t="s">
        <v>94</v>
      </c>
      <c r="I682" s="33" t="s">
        <v>4073</v>
      </c>
      <c r="J682" s="2">
        <v>2</v>
      </c>
      <c r="K682" s="33" t="s">
        <v>3228</v>
      </c>
    </row>
    <row r="683" spans="1:11" x14ac:dyDescent="0.3">
      <c r="A683" s="1">
        <v>41824</v>
      </c>
      <c r="B683" s="2">
        <f>YEAR(salesdata[[#This Row],[Order Date]])</f>
        <v>2014</v>
      </c>
      <c r="C683" s="2">
        <f>MONTH(salesdata[[#This Row],[Order Date]])</f>
        <v>7</v>
      </c>
      <c r="D683" t="s">
        <v>925</v>
      </c>
      <c r="E683" t="s">
        <v>55</v>
      </c>
      <c r="F683" t="s">
        <v>11</v>
      </c>
      <c r="G683" t="s">
        <v>12</v>
      </c>
      <c r="H683" t="s">
        <v>926</v>
      </c>
      <c r="I683" s="33" t="s">
        <v>3197</v>
      </c>
      <c r="J683" s="2">
        <v>3</v>
      </c>
      <c r="K683" s="33" t="s">
        <v>4074</v>
      </c>
    </row>
    <row r="684" spans="1:11" x14ac:dyDescent="0.3">
      <c r="A684" s="1">
        <v>41824</v>
      </c>
      <c r="B684" s="2">
        <f>YEAR(salesdata[[#This Row],[Order Date]])</f>
        <v>2014</v>
      </c>
      <c r="C684" s="2">
        <f>MONTH(salesdata[[#This Row],[Order Date]])</f>
        <v>7</v>
      </c>
      <c r="D684" t="s">
        <v>925</v>
      </c>
      <c r="E684" t="s">
        <v>55</v>
      </c>
      <c r="F684" t="s">
        <v>11</v>
      </c>
      <c r="G684" t="s">
        <v>20</v>
      </c>
      <c r="H684" t="s">
        <v>445</v>
      </c>
      <c r="I684" s="33" t="s">
        <v>4075</v>
      </c>
      <c r="J684" s="2">
        <v>5</v>
      </c>
      <c r="K684" s="33" t="s">
        <v>3342</v>
      </c>
    </row>
    <row r="685" spans="1:11" x14ac:dyDescent="0.3">
      <c r="A685" s="1">
        <v>41825</v>
      </c>
      <c r="B685" s="2">
        <f>YEAR(salesdata[[#This Row],[Order Date]])</f>
        <v>2014</v>
      </c>
      <c r="C685" s="2">
        <f>MONTH(salesdata[[#This Row],[Order Date]])</f>
        <v>7</v>
      </c>
      <c r="D685" t="s">
        <v>927</v>
      </c>
      <c r="E685" t="s">
        <v>333</v>
      </c>
      <c r="F685" t="s">
        <v>39</v>
      </c>
      <c r="G685" t="s">
        <v>52</v>
      </c>
      <c r="H685" t="s">
        <v>928</v>
      </c>
      <c r="I685" s="33" t="s">
        <v>3179</v>
      </c>
      <c r="J685" s="2">
        <v>3</v>
      </c>
      <c r="K685" s="33" t="s">
        <v>4076</v>
      </c>
    </row>
    <row r="686" spans="1:11" x14ac:dyDescent="0.3">
      <c r="A686" s="1">
        <v>41825</v>
      </c>
      <c r="B686" s="2">
        <f>YEAR(salesdata[[#This Row],[Order Date]])</f>
        <v>2014</v>
      </c>
      <c r="C686" s="2">
        <f>MONTH(salesdata[[#This Row],[Order Date]])</f>
        <v>7</v>
      </c>
      <c r="D686" t="s">
        <v>927</v>
      </c>
      <c r="E686" t="s">
        <v>333</v>
      </c>
      <c r="F686" t="s">
        <v>11</v>
      </c>
      <c r="G686" t="s">
        <v>16</v>
      </c>
      <c r="H686" t="s">
        <v>929</v>
      </c>
      <c r="I686" s="33" t="s">
        <v>3802</v>
      </c>
      <c r="J686" s="2">
        <v>2</v>
      </c>
      <c r="K686" s="33" t="s">
        <v>3089</v>
      </c>
    </row>
    <row r="687" spans="1:11" x14ac:dyDescent="0.3">
      <c r="A687" s="1">
        <v>41825</v>
      </c>
      <c r="B687" s="2">
        <f>YEAR(salesdata[[#This Row],[Order Date]])</f>
        <v>2014</v>
      </c>
      <c r="C687" s="2">
        <f>MONTH(salesdata[[#This Row],[Order Date]])</f>
        <v>7</v>
      </c>
      <c r="D687" t="s">
        <v>927</v>
      </c>
      <c r="E687" t="s">
        <v>333</v>
      </c>
      <c r="F687" t="s">
        <v>11</v>
      </c>
      <c r="G687" t="s">
        <v>12</v>
      </c>
      <c r="H687" t="s">
        <v>903</v>
      </c>
      <c r="I687" s="33" t="s">
        <v>2910</v>
      </c>
      <c r="J687" s="2">
        <v>3</v>
      </c>
      <c r="K687" s="33" t="s">
        <v>2911</v>
      </c>
    </row>
    <row r="688" spans="1:11" x14ac:dyDescent="0.3">
      <c r="A688" s="1">
        <v>41825</v>
      </c>
      <c r="B688" s="2">
        <f>YEAR(salesdata[[#This Row],[Order Date]])</f>
        <v>2014</v>
      </c>
      <c r="C688" s="2">
        <f>MONTH(salesdata[[#This Row],[Order Date]])</f>
        <v>7</v>
      </c>
      <c r="D688" t="s">
        <v>930</v>
      </c>
      <c r="E688" t="s">
        <v>10</v>
      </c>
      <c r="F688" t="s">
        <v>11</v>
      </c>
      <c r="G688" t="s">
        <v>18</v>
      </c>
      <c r="H688" t="s">
        <v>931</v>
      </c>
      <c r="I688" s="33" t="s">
        <v>4077</v>
      </c>
      <c r="J688" s="2">
        <v>3</v>
      </c>
      <c r="K688" s="33" t="s">
        <v>4078</v>
      </c>
    </row>
    <row r="689" spans="1:11" x14ac:dyDescent="0.3">
      <c r="A689" s="1">
        <v>41825</v>
      </c>
      <c r="B689" s="2">
        <f>YEAR(salesdata[[#This Row],[Order Date]])</f>
        <v>2014</v>
      </c>
      <c r="C689" s="2">
        <f>MONTH(salesdata[[#This Row],[Order Date]])</f>
        <v>7</v>
      </c>
      <c r="D689" t="s">
        <v>930</v>
      </c>
      <c r="E689" t="s">
        <v>10</v>
      </c>
      <c r="F689" t="s">
        <v>11</v>
      </c>
      <c r="G689" t="s">
        <v>18</v>
      </c>
      <c r="H689" t="s">
        <v>932</v>
      </c>
      <c r="I689" s="33" t="s">
        <v>4079</v>
      </c>
      <c r="J689" s="2">
        <v>11</v>
      </c>
      <c r="K689" s="33" t="s">
        <v>4080</v>
      </c>
    </row>
    <row r="690" spans="1:11" x14ac:dyDescent="0.3">
      <c r="A690" s="1">
        <v>41825</v>
      </c>
      <c r="B690" s="2">
        <f>YEAR(salesdata[[#This Row],[Order Date]])</f>
        <v>2014</v>
      </c>
      <c r="C690" s="2">
        <f>MONTH(salesdata[[#This Row],[Order Date]])</f>
        <v>7</v>
      </c>
      <c r="D690" t="s">
        <v>933</v>
      </c>
      <c r="E690" t="s">
        <v>27</v>
      </c>
      <c r="F690" t="s">
        <v>11</v>
      </c>
      <c r="G690" t="s">
        <v>20</v>
      </c>
      <c r="H690" t="s">
        <v>934</v>
      </c>
      <c r="I690" s="33" t="s">
        <v>3056</v>
      </c>
      <c r="J690" s="2">
        <v>6</v>
      </c>
      <c r="K690" s="33" t="s">
        <v>4081</v>
      </c>
    </row>
    <row r="691" spans="1:11" x14ac:dyDescent="0.3">
      <c r="A691" s="1">
        <v>41825</v>
      </c>
      <c r="B691" s="2">
        <f>YEAR(salesdata[[#This Row],[Order Date]])</f>
        <v>2014</v>
      </c>
      <c r="C691" s="2">
        <f>MONTH(salesdata[[#This Row],[Order Date]])</f>
        <v>7</v>
      </c>
      <c r="D691" t="s">
        <v>91</v>
      </c>
      <c r="E691" t="s">
        <v>121</v>
      </c>
      <c r="F691" t="s">
        <v>11</v>
      </c>
      <c r="G691" t="s">
        <v>24</v>
      </c>
      <c r="H691" t="s">
        <v>819</v>
      </c>
      <c r="I691" s="33" t="s">
        <v>4082</v>
      </c>
      <c r="J691" s="2">
        <v>3</v>
      </c>
      <c r="K691" s="33" t="s">
        <v>4083</v>
      </c>
    </row>
    <row r="692" spans="1:11" x14ac:dyDescent="0.3">
      <c r="A692" s="1">
        <v>41825</v>
      </c>
      <c r="B692" s="2">
        <f>YEAR(salesdata[[#This Row],[Order Date]])</f>
        <v>2014</v>
      </c>
      <c r="C692" s="2">
        <f>MONTH(salesdata[[#This Row],[Order Date]])</f>
        <v>7</v>
      </c>
      <c r="D692" t="s">
        <v>935</v>
      </c>
      <c r="E692" t="s">
        <v>124</v>
      </c>
      <c r="F692" t="s">
        <v>34</v>
      </c>
      <c r="G692" t="s">
        <v>47</v>
      </c>
      <c r="H692" t="s">
        <v>936</v>
      </c>
      <c r="I692" s="33" t="s">
        <v>4084</v>
      </c>
      <c r="J692" s="2">
        <v>2</v>
      </c>
      <c r="K692" s="33" t="s">
        <v>3278</v>
      </c>
    </row>
    <row r="693" spans="1:11" x14ac:dyDescent="0.3">
      <c r="A693" s="1">
        <v>41825</v>
      </c>
      <c r="B693" s="2">
        <f>YEAR(salesdata[[#This Row],[Order Date]])</f>
        <v>2014</v>
      </c>
      <c r="C693" s="2">
        <f>MONTH(salesdata[[#This Row],[Order Date]])</f>
        <v>7</v>
      </c>
      <c r="D693" t="s">
        <v>935</v>
      </c>
      <c r="E693" t="s">
        <v>124</v>
      </c>
      <c r="F693" t="s">
        <v>11</v>
      </c>
      <c r="G693" t="s">
        <v>20</v>
      </c>
      <c r="H693" t="s">
        <v>937</v>
      </c>
      <c r="I693" s="33" t="s">
        <v>4085</v>
      </c>
      <c r="J693" s="2">
        <v>5</v>
      </c>
      <c r="K693" s="33" t="s">
        <v>4086</v>
      </c>
    </row>
    <row r="694" spans="1:11" x14ac:dyDescent="0.3">
      <c r="A694" s="1">
        <v>41825</v>
      </c>
      <c r="B694" s="2">
        <f>YEAR(salesdata[[#This Row],[Order Date]])</f>
        <v>2014</v>
      </c>
      <c r="C694" s="2">
        <f>MONTH(salesdata[[#This Row],[Order Date]])</f>
        <v>7</v>
      </c>
      <c r="D694" t="s">
        <v>935</v>
      </c>
      <c r="E694" t="s">
        <v>124</v>
      </c>
      <c r="F694" t="s">
        <v>34</v>
      </c>
      <c r="G694" t="s">
        <v>47</v>
      </c>
      <c r="H694" t="s">
        <v>453</v>
      </c>
      <c r="I694" s="33" t="s">
        <v>4087</v>
      </c>
      <c r="J694" s="2">
        <v>3</v>
      </c>
      <c r="K694" s="33" t="s">
        <v>4088</v>
      </c>
    </row>
    <row r="695" spans="1:11" x14ac:dyDescent="0.3">
      <c r="A695" s="1">
        <v>41826</v>
      </c>
      <c r="B695" s="2">
        <f>YEAR(salesdata[[#This Row],[Order Date]])</f>
        <v>2014</v>
      </c>
      <c r="C695" s="2">
        <f>MONTH(salesdata[[#This Row],[Order Date]])</f>
        <v>7</v>
      </c>
      <c r="D695" t="s">
        <v>938</v>
      </c>
      <c r="E695" t="s">
        <v>152</v>
      </c>
      <c r="F695" t="s">
        <v>39</v>
      </c>
      <c r="G695" t="s">
        <v>614</v>
      </c>
      <c r="H695" t="s">
        <v>939</v>
      </c>
      <c r="I695" s="33" t="s">
        <v>4089</v>
      </c>
      <c r="J695" s="2">
        <v>1</v>
      </c>
      <c r="K695" s="33" t="s">
        <v>940</v>
      </c>
    </row>
    <row r="696" spans="1:11" x14ac:dyDescent="0.3">
      <c r="A696" s="1">
        <v>41826</v>
      </c>
      <c r="B696" s="2">
        <f>YEAR(salesdata[[#This Row],[Order Date]])</f>
        <v>2014</v>
      </c>
      <c r="C696" s="2">
        <f>MONTH(salesdata[[#This Row],[Order Date]])</f>
        <v>7</v>
      </c>
      <c r="D696" t="s">
        <v>941</v>
      </c>
      <c r="E696" t="s">
        <v>27</v>
      </c>
      <c r="F696" t="s">
        <v>34</v>
      </c>
      <c r="G696" t="s">
        <v>35</v>
      </c>
      <c r="H696" t="s">
        <v>942</v>
      </c>
      <c r="I696" s="33" t="s">
        <v>4090</v>
      </c>
      <c r="J696" s="2">
        <v>2</v>
      </c>
      <c r="K696" s="33" t="s">
        <v>4091</v>
      </c>
    </row>
    <row r="697" spans="1:11" x14ac:dyDescent="0.3">
      <c r="A697" s="1">
        <v>41827</v>
      </c>
      <c r="B697" s="2">
        <f>YEAR(salesdata[[#This Row],[Order Date]])</f>
        <v>2014</v>
      </c>
      <c r="C697" s="2">
        <f>MONTH(salesdata[[#This Row],[Order Date]])</f>
        <v>7</v>
      </c>
      <c r="D697" t="s">
        <v>546</v>
      </c>
      <c r="E697" t="s">
        <v>23</v>
      </c>
      <c r="F697" t="s">
        <v>34</v>
      </c>
      <c r="G697" t="s">
        <v>35</v>
      </c>
      <c r="H697" t="s">
        <v>943</v>
      </c>
      <c r="I697" s="33" t="s">
        <v>4092</v>
      </c>
      <c r="J697" s="2">
        <v>2</v>
      </c>
      <c r="K697" s="33" t="s">
        <v>4093</v>
      </c>
    </row>
    <row r="698" spans="1:11" x14ac:dyDescent="0.3">
      <c r="A698" s="1">
        <v>41827</v>
      </c>
      <c r="B698" s="2">
        <f>YEAR(salesdata[[#This Row],[Order Date]])</f>
        <v>2014</v>
      </c>
      <c r="C698" s="2">
        <f>MONTH(salesdata[[#This Row],[Order Date]])</f>
        <v>7</v>
      </c>
      <c r="D698" t="s">
        <v>546</v>
      </c>
      <c r="E698" t="s">
        <v>23</v>
      </c>
      <c r="F698" t="s">
        <v>34</v>
      </c>
      <c r="G698" t="s">
        <v>47</v>
      </c>
      <c r="H698" t="s">
        <v>944</v>
      </c>
      <c r="I698" s="33" t="s">
        <v>4094</v>
      </c>
      <c r="J698" s="2">
        <v>2</v>
      </c>
      <c r="K698" s="33" t="s">
        <v>4095</v>
      </c>
    </row>
    <row r="699" spans="1:11" x14ac:dyDescent="0.3">
      <c r="A699" s="1">
        <v>41828</v>
      </c>
      <c r="B699" s="2">
        <f>YEAR(salesdata[[#This Row],[Order Date]])</f>
        <v>2014</v>
      </c>
      <c r="C699" s="2">
        <f>MONTH(salesdata[[#This Row],[Order Date]])</f>
        <v>7</v>
      </c>
      <c r="D699" t="s">
        <v>945</v>
      </c>
      <c r="E699" t="s">
        <v>152</v>
      </c>
      <c r="F699" t="s">
        <v>34</v>
      </c>
      <c r="G699" t="s">
        <v>35</v>
      </c>
      <c r="H699" t="s">
        <v>814</v>
      </c>
      <c r="I699" s="33" t="s">
        <v>4096</v>
      </c>
      <c r="J699" s="2">
        <v>1</v>
      </c>
      <c r="K699" s="33" t="s">
        <v>3913</v>
      </c>
    </row>
    <row r="700" spans="1:11" x14ac:dyDescent="0.3">
      <c r="A700" s="1">
        <v>41828</v>
      </c>
      <c r="B700" s="2">
        <f>YEAR(salesdata[[#This Row],[Order Date]])</f>
        <v>2014</v>
      </c>
      <c r="C700" s="2">
        <f>MONTH(salesdata[[#This Row],[Order Date]])</f>
        <v>7</v>
      </c>
      <c r="D700" t="s">
        <v>946</v>
      </c>
      <c r="E700" t="s">
        <v>27</v>
      </c>
      <c r="F700" t="s">
        <v>34</v>
      </c>
      <c r="G700" t="s">
        <v>147</v>
      </c>
      <c r="H700" t="s">
        <v>187</v>
      </c>
      <c r="I700" s="33" t="s">
        <v>4097</v>
      </c>
      <c r="J700" s="2">
        <v>3</v>
      </c>
      <c r="K700" s="33" t="s">
        <v>4098</v>
      </c>
    </row>
    <row r="701" spans="1:11" x14ac:dyDescent="0.3">
      <c r="A701" s="1">
        <v>41828</v>
      </c>
      <c r="B701" s="2">
        <f>YEAR(salesdata[[#This Row],[Order Date]])</f>
        <v>2014</v>
      </c>
      <c r="C701" s="2">
        <f>MONTH(salesdata[[#This Row],[Order Date]])</f>
        <v>7</v>
      </c>
      <c r="D701" t="s">
        <v>946</v>
      </c>
      <c r="E701" t="s">
        <v>27</v>
      </c>
      <c r="F701" t="s">
        <v>11</v>
      </c>
      <c r="G701" t="s">
        <v>20</v>
      </c>
      <c r="H701" t="s">
        <v>369</v>
      </c>
      <c r="I701" s="33" t="s">
        <v>4099</v>
      </c>
      <c r="J701" s="2">
        <v>6</v>
      </c>
      <c r="K701" s="33" t="s">
        <v>3774</v>
      </c>
    </row>
    <row r="702" spans="1:11" x14ac:dyDescent="0.3">
      <c r="A702" s="1">
        <v>41829</v>
      </c>
      <c r="B702" s="2">
        <f>YEAR(salesdata[[#This Row],[Order Date]])</f>
        <v>2014</v>
      </c>
      <c r="C702" s="2">
        <f>MONTH(salesdata[[#This Row],[Order Date]])</f>
        <v>7</v>
      </c>
      <c r="D702" t="s">
        <v>947</v>
      </c>
      <c r="E702" t="s">
        <v>10</v>
      </c>
      <c r="F702" t="s">
        <v>11</v>
      </c>
      <c r="G702" t="s">
        <v>12</v>
      </c>
      <c r="H702" t="s">
        <v>136</v>
      </c>
      <c r="I702" s="33" t="s">
        <v>3520</v>
      </c>
      <c r="J702" s="2">
        <v>2</v>
      </c>
      <c r="K702" s="33" t="s">
        <v>3521</v>
      </c>
    </row>
    <row r="703" spans="1:11" x14ac:dyDescent="0.3">
      <c r="A703" s="1">
        <v>41829</v>
      </c>
      <c r="B703" s="2">
        <f>YEAR(salesdata[[#This Row],[Order Date]])</f>
        <v>2014</v>
      </c>
      <c r="C703" s="2">
        <f>MONTH(salesdata[[#This Row],[Order Date]])</f>
        <v>7</v>
      </c>
      <c r="D703" t="s">
        <v>947</v>
      </c>
      <c r="E703" t="s">
        <v>10</v>
      </c>
      <c r="F703" t="s">
        <v>11</v>
      </c>
      <c r="G703" t="s">
        <v>12</v>
      </c>
      <c r="H703" t="s">
        <v>948</v>
      </c>
      <c r="I703" s="33" t="s">
        <v>4100</v>
      </c>
      <c r="J703" s="2">
        <v>3</v>
      </c>
      <c r="K703" s="33" t="s">
        <v>4101</v>
      </c>
    </row>
    <row r="704" spans="1:11" x14ac:dyDescent="0.3">
      <c r="A704" s="1">
        <v>41829</v>
      </c>
      <c r="B704" s="2">
        <f>YEAR(salesdata[[#This Row],[Order Date]])</f>
        <v>2014</v>
      </c>
      <c r="C704" s="2">
        <f>MONTH(salesdata[[#This Row],[Order Date]])</f>
        <v>7</v>
      </c>
      <c r="D704" t="s">
        <v>949</v>
      </c>
      <c r="E704" t="s">
        <v>27</v>
      </c>
      <c r="F704" t="s">
        <v>11</v>
      </c>
      <c r="G704" t="s">
        <v>16</v>
      </c>
      <c r="H704" t="s">
        <v>950</v>
      </c>
      <c r="I704" s="33" t="s">
        <v>3379</v>
      </c>
      <c r="J704" s="2">
        <v>1</v>
      </c>
      <c r="K704" s="33" t="s">
        <v>4102</v>
      </c>
    </row>
    <row r="705" spans="1:11" x14ac:dyDescent="0.3">
      <c r="A705" s="1">
        <v>41829</v>
      </c>
      <c r="B705" s="2">
        <f>YEAR(salesdata[[#This Row],[Order Date]])</f>
        <v>2014</v>
      </c>
      <c r="C705" s="2">
        <f>MONTH(salesdata[[#This Row],[Order Date]])</f>
        <v>7</v>
      </c>
      <c r="D705" t="s">
        <v>949</v>
      </c>
      <c r="E705" t="s">
        <v>27</v>
      </c>
      <c r="F705" t="s">
        <v>11</v>
      </c>
      <c r="G705" t="s">
        <v>20</v>
      </c>
      <c r="H705" t="s">
        <v>188</v>
      </c>
      <c r="I705" s="33" t="s">
        <v>4103</v>
      </c>
      <c r="J705" s="2">
        <v>6</v>
      </c>
      <c r="K705" s="33" t="s">
        <v>4104</v>
      </c>
    </row>
    <row r="706" spans="1:11" x14ac:dyDescent="0.3">
      <c r="A706" s="1">
        <v>41829</v>
      </c>
      <c r="B706" s="2">
        <f>YEAR(salesdata[[#This Row],[Order Date]])</f>
        <v>2014</v>
      </c>
      <c r="C706" s="2">
        <f>MONTH(salesdata[[#This Row],[Order Date]])</f>
        <v>7</v>
      </c>
      <c r="D706" t="s">
        <v>949</v>
      </c>
      <c r="E706" t="s">
        <v>27</v>
      </c>
      <c r="F706" t="s">
        <v>11</v>
      </c>
      <c r="G706" t="s">
        <v>18</v>
      </c>
      <c r="H706" t="s">
        <v>951</v>
      </c>
      <c r="I706" s="33" t="s">
        <v>4105</v>
      </c>
      <c r="J706" s="2">
        <v>4</v>
      </c>
      <c r="K706" s="33" t="s">
        <v>3685</v>
      </c>
    </row>
    <row r="707" spans="1:11" x14ac:dyDescent="0.3">
      <c r="A707" s="1">
        <v>41829</v>
      </c>
      <c r="B707" s="2">
        <f>YEAR(salesdata[[#This Row],[Order Date]])</f>
        <v>2014</v>
      </c>
      <c r="C707" s="2">
        <f>MONTH(salesdata[[#This Row],[Order Date]])</f>
        <v>7</v>
      </c>
      <c r="D707" t="s">
        <v>952</v>
      </c>
      <c r="E707" t="s">
        <v>27</v>
      </c>
      <c r="F707" t="s">
        <v>11</v>
      </c>
      <c r="G707" t="s">
        <v>20</v>
      </c>
      <c r="H707" t="s">
        <v>953</v>
      </c>
      <c r="I707" s="33" t="s">
        <v>4106</v>
      </c>
      <c r="J707" s="2">
        <v>6</v>
      </c>
      <c r="K707" s="33" t="s">
        <v>4107</v>
      </c>
    </row>
    <row r="708" spans="1:11" x14ac:dyDescent="0.3">
      <c r="A708" s="1">
        <v>41829</v>
      </c>
      <c r="B708" s="2">
        <f>YEAR(salesdata[[#This Row],[Order Date]])</f>
        <v>2014</v>
      </c>
      <c r="C708" s="2">
        <f>MONTH(salesdata[[#This Row],[Order Date]])</f>
        <v>7</v>
      </c>
      <c r="D708" t="s">
        <v>952</v>
      </c>
      <c r="E708" t="s">
        <v>27</v>
      </c>
      <c r="F708" t="s">
        <v>34</v>
      </c>
      <c r="G708" t="s">
        <v>74</v>
      </c>
      <c r="H708" t="s">
        <v>348</v>
      </c>
      <c r="I708" s="33" t="s">
        <v>4108</v>
      </c>
      <c r="J708" s="2">
        <v>1</v>
      </c>
      <c r="K708" s="33" t="s">
        <v>4109</v>
      </c>
    </row>
    <row r="709" spans="1:11" x14ac:dyDescent="0.3">
      <c r="A709" s="1">
        <v>41829</v>
      </c>
      <c r="B709" s="2">
        <f>YEAR(salesdata[[#This Row],[Order Date]])</f>
        <v>2014</v>
      </c>
      <c r="C709" s="2">
        <f>MONTH(salesdata[[#This Row],[Order Date]])</f>
        <v>7</v>
      </c>
      <c r="D709" t="s">
        <v>952</v>
      </c>
      <c r="E709" t="s">
        <v>27</v>
      </c>
      <c r="F709" t="s">
        <v>11</v>
      </c>
      <c r="G709" t="s">
        <v>24</v>
      </c>
      <c r="H709" t="s">
        <v>892</v>
      </c>
      <c r="I709" s="33" t="s">
        <v>4110</v>
      </c>
      <c r="J709" s="2">
        <v>2</v>
      </c>
      <c r="K709" s="33" t="s">
        <v>4111</v>
      </c>
    </row>
    <row r="710" spans="1:11" x14ac:dyDescent="0.3">
      <c r="A710" s="1">
        <v>41829</v>
      </c>
      <c r="B710" s="2">
        <f>YEAR(salesdata[[#This Row],[Order Date]])</f>
        <v>2014</v>
      </c>
      <c r="C710" s="2">
        <f>MONTH(salesdata[[#This Row],[Order Date]])</f>
        <v>7</v>
      </c>
      <c r="D710" t="s">
        <v>952</v>
      </c>
      <c r="E710" t="s">
        <v>27</v>
      </c>
      <c r="F710" t="s">
        <v>11</v>
      </c>
      <c r="G710" t="s">
        <v>12</v>
      </c>
      <c r="H710" t="s">
        <v>332</v>
      </c>
      <c r="I710" s="33" t="s">
        <v>3540</v>
      </c>
      <c r="J710" s="2">
        <v>5</v>
      </c>
      <c r="K710" s="33" t="s">
        <v>3175</v>
      </c>
    </row>
    <row r="711" spans="1:11" x14ac:dyDescent="0.3">
      <c r="A711" s="1">
        <v>41831</v>
      </c>
      <c r="B711" s="2">
        <f>YEAR(salesdata[[#This Row],[Order Date]])</f>
        <v>2014</v>
      </c>
      <c r="C711" s="2">
        <f>MONTH(salesdata[[#This Row],[Order Date]])</f>
        <v>7</v>
      </c>
      <c r="D711" t="s">
        <v>603</v>
      </c>
      <c r="E711" t="s">
        <v>181</v>
      </c>
      <c r="F711" t="s">
        <v>11</v>
      </c>
      <c r="G711" t="s">
        <v>12</v>
      </c>
      <c r="H711" t="s">
        <v>637</v>
      </c>
      <c r="I711" s="33" t="s">
        <v>4112</v>
      </c>
      <c r="J711" s="2">
        <v>5</v>
      </c>
      <c r="K711" s="33" t="s">
        <v>3463</v>
      </c>
    </row>
    <row r="712" spans="1:11" x14ac:dyDescent="0.3">
      <c r="A712" s="1">
        <v>41831</v>
      </c>
      <c r="B712" s="2">
        <f>YEAR(salesdata[[#This Row],[Order Date]])</f>
        <v>2014</v>
      </c>
      <c r="C712" s="2">
        <f>MONTH(salesdata[[#This Row],[Order Date]])</f>
        <v>7</v>
      </c>
      <c r="D712" t="s">
        <v>603</v>
      </c>
      <c r="E712" t="s">
        <v>181</v>
      </c>
      <c r="F712" t="s">
        <v>39</v>
      </c>
      <c r="G712" t="s">
        <v>40</v>
      </c>
      <c r="H712" t="s">
        <v>954</v>
      </c>
      <c r="I712" s="33" t="s">
        <v>4113</v>
      </c>
      <c r="J712" s="2">
        <v>3</v>
      </c>
      <c r="K712" s="33" t="s">
        <v>3827</v>
      </c>
    </row>
    <row r="713" spans="1:11" x14ac:dyDescent="0.3">
      <c r="A713" s="1">
        <v>41831</v>
      </c>
      <c r="B713" s="2">
        <f>YEAR(salesdata[[#This Row],[Order Date]])</f>
        <v>2014</v>
      </c>
      <c r="C713" s="2">
        <f>MONTH(salesdata[[#This Row],[Order Date]])</f>
        <v>7</v>
      </c>
      <c r="D713" t="s">
        <v>603</v>
      </c>
      <c r="E713" t="s">
        <v>181</v>
      </c>
      <c r="F713" t="s">
        <v>34</v>
      </c>
      <c r="G713" t="s">
        <v>35</v>
      </c>
      <c r="H713" t="s">
        <v>298</v>
      </c>
      <c r="I713" s="33" t="s">
        <v>4114</v>
      </c>
      <c r="J713" s="2">
        <v>3</v>
      </c>
      <c r="K713" s="33" t="s">
        <v>4115</v>
      </c>
    </row>
    <row r="714" spans="1:11" x14ac:dyDescent="0.3">
      <c r="A714" s="1">
        <v>41831</v>
      </c>
      <c r="B714" s="2">
        <f>YEAR(salesdata[[#This Row],[Order Date]])</f>
        <v>2014</v>
      </c>
      <c r="C714" s="2">
        <f>MONTH(salesdata[[#This Row],[Order Date]])</f>
        <v>7</v>
      </c>
      <c r="D714" t="s">
        <v>603</v>
      </c>
      <c r="E714" t="s">
        <v>181</v>
      </c>
      <c r="F714" t="s">
        <v>34</v>
      </c>
      <c r="G714" t="s">
        <v>47</v>
      </c>
      <c r="H714" t="s">
        <v>955</v>
      </c>
      <c r="I714" s="33" t="s">
        <v>4116</v>
      </c>
      <c r="J714" s="2">
        <v>9</v>
      </c>
      <c r="K714" s="33" t="s">
        <v>4117</v>
      </c>
    </row>
    <row r="715" spans="1:11" x14ac:dyDescent="0.3">
      <c r="A715" s="1">
        <v>41831</v>
      </c>
      <c r="B715" s="2">
        <f>YEAR(salesdata[[#This Row],[Order Date]])</f>
        <v>2014</v>
      </c>
      <c r="C715" s="2">
        <f>MONTH(salesdata[[#This Row],[Order Date]])</f>
        <v>7</v>
      </c>
      <c r="D715" t="s">
        <v>603</v>
      </c>
      <c r="E715" t="s">
        <v>181</v>
      </c>
      <c r="F715" t="s">
        <v>11</v>
      </c>
      <c r="G715" t="s">
        <v>16</v>
      </c>
      <c r="H715" t="s">
        <v>956</v>
      </c>
      <c r="I715" s="33" t="s">
        <v>3329</v>
      </c>
      <c r="J715" s="2">
        <v>5</v>
      </c>
      <c r="K715" s="33" t="s">
        <v>4118</v>
      </c>
    </row>
    <row r="716" spans="1:11" x14ac:dyDescent="0.3">
      <c r="A716" s="1">
        <v>41831</v>
      </c>
      <c r="B716" s="2">
        <f>YEAR(salesdata[[#This Row],[Order Date]])</f>
        <v>2014</v>
      </c>
      <c r="C716" s="2">
        <f>MONTH(salesdata[[#This Row],[Order Date]])</f>
        <v>7</v>
      </c>
      <c r="D716" t="s">
        <v>208</v>
      </c>
      <c r="E716" t="s">
        <v>10</v>
      </c>
      <c r="F716" t="s">
        <v>39</v>
      </c>
      <c r="G716" t="s">
        <v>40</v>
      </c>
      <c r="H716" t="s">
        <v>957</v>
      </c>
      <c r="I716" s="33" t="s">
        <v>4119</v>
      </c>
      <c r="J716" s="2">
        <v>4</v>
      </c>
      <c r="K716" s="33" t="s">
        <v>4120</v>
      </c>
    </row>
    <row r="717" spans="1:11" x14ac:dyDescent="0.3">
      <c r="A717" s="1">
        <v>41831</v>
      </c>
      <c r="B717" s="2">
        <f>YEAR(salesdata[[#This Row],[Order Date]])</f>
        <v>2014</v>
      </c>
      <c r="C717" s="2">
        <f>MONTH(salesdata[[#This Row],[Order Date]])</f>
        <v>7</v>
      </c>
      <c r="D717" t="s">
        <v>208</v>
      </c>
      <c r="E717" t="s">
        <v>10</v>
      </c>
      <c r="F717" t="s">
        <v>11</v>
      </c>
      <c r="G717" t="s">
        <v>12</v>
      </c>
      <c r="H717" t="s">
        <v>958</v>
      </c>
      <c r="I717" s="33" t="s">
        <v>3520</v>
      </c>
      <c r="J717" s="2">
        <v>2</v>
      </c>
      <c r="K717" s="33" t="s">
        <v>3521</v>
      </c>
    </row>
    <row r="718" spans="1:11" x14ac:dyDescent="0.3">
      <c r="A718" s="1">
        <v>41831</v>
      </c>
      <c r="B718" s="2">
        <f>YEAR(salesdata[[#This Row],[Order Date]])</f>
        <v>2014</v>
      </c>
      <c r="C718" s="2">
        <f>MONTH(salesdata[[#This Row],[Order Date]])</f>
        <v>7</v>
      </c>
      <c r="D718" t="s">
        <v>959</v>
      </c>
      <c r="E718" t="s">
        <v>152</v>
      </c>
      <c r="F718" t="s">
        <v>11</v>
      </c>
      <c r="G718" t="s">
        <v>12</v>
      </c>
      <c r="H718" t="s">
        <v>960</v>
      </c>
      <c r="I718" s="33" t="s">
        <v>4121</v>
      </c>
      <c r="J718" s="2">
        <v>4</v>
      </c>
      <c r="K718" s="33" t="s">
        <v>4122</v>
      </c>
    </row>
    <row r="719" spans="1:11" x14ac:dyDescent="0.3">
      <c r="A719" s="1">
        <v>41831</v>
      </c>
      <c r="B719" s="2">
        <f>YEAR(salesdata[[#This Row],[Order Date]])</f>
        <v>2014</v>
      </c>
      <c r="C719" s="2">
        <f>MONTH(salesdata[[#This Row],[Order Date]])</f>
        <v>7</v>
      </c>
      <c r="D719" t="s">
        <v>959</v>
      </c>
      <c r="E719" t="s">
        <v>152</v>
      </c>
      <c r="F719" t="s">
        <v>11</v>
      </c>
      <c r="G719" t="s">
        <v>20</v>
      </c>
      <c r="H719" t="s">
        <v>961</v>
      </c>
      <c r="I719" s="33" t="s">
        <v>4123</v>
      </c>
      <c r="J719" s="2">
        <v>5</v>
      </c>
      <c r="K719" s="33" t="s">
        <v>4124</v>
      </c>
    </row>
    <row r="720" spans="1:11" x14ac:dyDescent="0.3">
      <c r="A720" s="1">
        <v>41831</v>
      </c>
      <c r="B720" s="2">
        <f>YEAR(salesdata[[#This Row],[Order Date]])</f>
        <v>2014</v>
      </c>
      <c r="C720" s="2">
        <f>MONTH(salesdata[[#This Row],[Order Date]])</f>
        <v>7</v>
      </c>
      <c r="D720" t="s">
        <v>962</v>
      </c>
      <c r="E720" t="s">
        <v>152</v>
      </c>
      <c r="F720" t="s">
        <v>39</v>
      </c>
      <c r="G720" t="s">
        <v>40</v>
      </c>
      <c r="H720" t="s">
        <v>963</v>
      </c>
      <c r="I720" s="33" t="s">
        <v>4125</v>
      </c>
      <c r="J720" s="2">
        <v>3</v>
      </c>
      <c r="K720" s="33" t="s">
        <v>4126</v>
      </c>
    </row>
    <row r="721" spans="1:11" x14ac:dyDescent="0.3">
      <c r="A721" s="1">
        <v>41832</v>
      </c>
      <c r="B721" s="2">
        <f>YEAR(salesdata[[#This Row],[Order Date]])</f>
        <v>2014</v>
      </c>
      <c r="C721" s="2">
        <f>MONTH(salesdata[[#This Row],[Order Date]])</f>
        <v>7</v>
      </c>
      <c r="D721" t="s">
        <v>964</v>
      </c>
      <c r="E721" t="s">
        <v>27</v>
      </c>
      <c r="F721" t="s">
        <v>11</v>
      </c>
      <c r="G721" t="s">
        <v>20</v>
      </c>
      <c r="H721" t="s">
        <v>965</v>
      </c>
      <c r="I721" s="33" t="s">
        <v>4127</v>
      </c>
      <c r="J721" s="2">
        <v>2</v>
      </c>
      <c r="K721" s="33" t="s">
        <v>4128</v>
      </c>
    </row>
    <row r="722" spans="1:11" x14ac:dyDescent="0.3">
      <c r="A722" s="1">
        <v>41832</v>
      </c>
      <c r="B722" s="2">
        <f>YEAR(salesdata[[#This Row],[Order Date]])</f>
        <v>2014</v>
      </c>
      <c r="C722" s="2">
        <f>MONTH(salesdata[[#This Row],[Order Date]])</f>
        <v>7</v>
      </c>
      <c r="D722" t="s">
        <v>964</v>
      </c>
      <c r="E722" t="s">
        <v>27</v>
      </c>
      <c r="F722" t="s">
        <v>34</v>
      </c>
      <c r="G722" t="s">
        <v>147</v>
      </c>
      <c r="H722" t="s">
        <v>966</v>
      </c>
      <c r="I722" s="33" t="s">
        <v>4129</v>
      </c>
      <c r="J722" s="2">
        <v>3</v>
      </c>
      <c r="K722" s="33" t="s">
        <v>4130</v>
      </c>
    </row>
    <row r="723" spans="1:11" x14ac:dyDescent="0.3">
      <c r="A723" s="1">
        <v>41832</v>
      </c>
      <c r="B723" s="2">
        <f>YEAR(salesdata[[#This Row],[Order Date]])</f>
        <v>2014</v>
      </c>
      <c r="C723" s="2">
        <f>MONTH(salesdata[[#This Row],[Order Date]])</f>
        <v>7</v>
      </c>
      <c r="D723" t="s">
        <v>539</v>
      </c>
      <c r="E723" t="s">
        <v>27</v>
      </c>
      <c r="F723" t="s">
        <v>11</v>
      </c>
      <c r="G723" t="s">
        <v>18</v>
      </c>
      <c r="H723" t="s">
        <v>651</v>
      </c>
      <c r="I723" s="33" t="s">
        <v>4131</v>
      </c>
      <c r="J723" s="2">
        <v>9</v>
      </c>
      <c r="K723" s="33" t="s">
        <v>4132</v>
      </c>
    </row>
    <row r="724" spans="1:11" x14ac:dyDescent="0.3">
      <c r="A724" s="1">
        <v>41832</v>
      </c>
      <c r="B724" s="2">
        <f>YEAR(salesdata[[#This Row],[Order Date]])</f>
        <v>2014</v>
      </c>
      <c r="C724" s="2">
        <f>MONTH(salesdata[[#This Row],[Order Date]])</f>
        <v>7</v>
      </c>
      <c r="D724" t="s">
        <v>539</v>
      </c>
      <c r="E724" t="s">
        <v>27</v>
      </c>
      <c r="F724" t="s">
        <v>39</v>
      </c>
      <c r="G724" t="s">
        <v>40</v>
      </c>
      <c r="H724" t="s">
        <v>967</v>
      </c>
      <c r="I724" s="33" t="s">
        <v>4133</v>
      </c>
      <c r="J724" s="2">
        <v>8</v>
      </c>
      <c r="K724" s="33" t="s">
        <v>3997</v>
      </c>
    </row>
    <row r="725" spans="1:11" x14ac:dyDescent="0.3">
      <c r="A725" s="1">
        <v>41832</v>
      </c>
      <c r="B725" s="2">
        <f>YEAR(salesdata[[#This Row],[Order Date]])</f>
        <v>2014</v>
      </c>
      <c r="C725" s="2">
        <f>MONTH(salesdata[[#This Row],[Order Date]])</f>
        <v>7</v>
      </c>
      <c r="D725" t="s">
        <v>260</v>
      </c>
      <c r="E725" t="s">
        <v>167</v>
      </c>
      <c r="F725" t="s">
        <v>34</v>
      </c>
      <c r="G725" t="s">
        <v>35</v>
      </c>
      <c r="H725" t="s">
        <v>968</v>
      </c>
      <c r="I725" s="33" t="s">
        <v>4134</v>
      </c>
      <c r="J725" s="2">
        <v>4</v>
      </c>
      <c r="K725" s="33" t="s">
        <v>4135</v>
      </c>
    </row>
    <row r="726" spans="1:11" x14ac:dyDescent="0.3">
      <c r="A726" s="1">
        <v>41832</v>
      </c>
      <c r="B726" s="2">
        <f>YEAR(salesdata[[#This Row],[Order Date]])</f>
        <v>2014</v>
      </c>
      <c r="C726" s="2">
        <f>MONTH(salesdata[[#This Row],[Order Date]])</f>
        <v>7</v>
      </c>
      <c r="D726" t="s">
        <v>260</v>
      </c>
      <c r="E726" t="s">
        <v>167</v>
      </c>
      <c r="F726" t="s">
        <v>11</v>
      </c>
      <c r="G726" t="s">
        <v>20</v>
      </c>
      <c r="H726" t="s">
        <v>904</v>
      </c>
      <c r="I726" s="33" t="s">
        <v>4136</v>
      </c>
      <c r="J726" s="2">
        <v>4</v>
      </c>
      <c r="K726" s="33" t="s">
        <v>3561</v>
      </c>
    </row>
    <row r="727" spans="1:11" x14ac:dyDescent="0.3">
      <c r="A727" s="1">
        <v>41832</v>
      </c>
      <c r="B727" s="2">
        <f>YEAR(salesdata[[#This Row],[Order Date]])</f>
        <v>2014</v>
      </c>
      <c r="C727" s="2">
        <f>MONTH(salesdata[[#This Row],[Order Date]])</f>
        <v>7</v>
      </c>
      <c r="D727" t="s">
        <v>969</v>
      </c>
      <c r="E727" t="s">
        <v>15</v>
      </c>
      <c r="F727" t="s">
        <v>11</v>
      </c>
      <c r="G727" t="s">
        <v>12</v>
      </c>
      <c r="H727" t="s">
        <v>694</v>
      </c>
      <c r="I727" s="33" t="s">
        <v>4137</v>
      </c>
      <c r="J727" s="2">
        <v>9</v>
      </c>
      <c r="K727" s="33" t="s">
        <v>970</v>
      </c>
    </row>
    <row r="728" spans="1:11" x14ac:dyDescent="0.3">
      <c r="A728" s="1">
        <v>41832</v>
      </c>
      <c r="B728" s="2">
        <f>YEAR(salesdata[[#This Row],[Order Date]])</f>
        <v>2014</v>
      </c>
      <c r="C728" s="2">
        <f>MONTH(salesdata[[#This Row],[Order Date]])</f>
        <v>7</v>
      </c>
      <c r="D728" t="s">
        <v>969</v>
      </c>
      <c r="E728" t="s">
        <v>15</v>
      </c>
      <c r="F728" t="s">
        <v>39</v>
      </c>
      <c r="G728" t="s">
        <v>52</v>
      </c>
      <c r="H728" t="s">
        <v>971</v>
      </c>
      <c r="I728" s="33" t="s">
        <v>4138</v>
      </c>
      <c r="J728" s="2">
        <v>4</v>
      </c>
      <c r="K728" s="33" t="s">
        <v>3785</v>
      </c>
    </row>
    <row r="729" spans="1:11" x14ac:dyDescent="0.3">
      <c r="A729" s="1">
        <v>41832</v>
      </c>
      <c r="B729" s="2">
        <f>YEAR(salesdata[[#This Row],[Order Date]])</f>
        <v>2014</v>
      </c>
      <c r="C729" s="2">
        <f>MONTH(salesdata[[#This Row],[Order Date]])</f>
        <v>7</v>
      </c>
      <c r="D729" t="s">
        <v>972</v>
      </c>
      <c r="E729" t="s">
        <v>10</v>
      </c>
      <c r="F729" t="s">
        <v>34</v>
      </c>
      <c r="G729" t="s">
        <v>35</v>
      </c>
      <c r="H729" t="s">
        <v>973</v>
      </c>
      <c r="I729" s="33" t="s">
        <v>4139</v>
      </c>
      <c r="J729" s="2">
        <v>3</v>
      </c>
      <c r="K729" s="33" t="s">
        <v>4140</v>
      </c>
    </row>
    <row r="730" spans="1:11" x14ac:dyDescent="0.3">
      <c r="A730" s="1">
        <v>41832</v>
      </c>
      <c r="B730" s="2">
        <f>YEAR(salesdata[[#This Row],[Order Date]])</f>
        <v>2014</v>
      </c>
      <c r="C730" s="2">
        <f>MONTH(salesdata[[#This Row],[Order Date]])</f>
        <v>7</v>
      </c>
      <c r="D730" t="s">
        <v>972</v>
      </c>
      <c r="E730" t="s">
        <v>10</v>
      </c>
      <c r="F730" t="s">
        <v>11</v>
      </c>
      <c r="G730" t="s">
        <v>43</v>
      </c>
      <c r="H730" t="s">
        <v>286</v>
      </c>
      <c r="I730" s="33" t="s">
        <v>4141</v>
      </c>
      <c r="J730" s="2">
        <v>2</v>
      </c>
      <c r="K730" s="33" t="s">
        <v>4142</v>
      </c>
    </row>
    <row r="731" spans="1:11" x14ac:dyDescent="0.3">
      <c r="A731" s="1">
        <v>41832</v>
      </c>
      <c r="B731" s="2">
        <f>YEAR(salesdata[[#This Row],[Order Date]])</f>
        <v>2014</v>
      </c>
      <c r="C731" s="2">
        <f>MONTH(salesdata[[#This Row],[Order Date]])</f>
        <v>7</v>
      </c>
      <c r="D731" t="s">
        <v>972</v>
      </c>
      <c r="E731" t="s">
        <v>10</v>
      </c>
      <c r="F731" t="s">
        <v>11</v>
      </c>
      <c r="G731" t="s">
        <v>24</v>
      </c>
      <c r="H731" t="s">
        <v>974</v>
      </c>
      <c r="I731" s="33" t="s">
        <v>4143</v>
      </c>
      <c r="J731" s="2">
        <v>7</v>
      </c>
      <c r="K731" s="33" t="s">
        <v>3655</v>
      </c>
    </row>
    <row r="732" spans="1:11" x14ac:dyDescent="0.3">
      <c r="A732" s="1">
        <v>41832</v>
      </c>
      <c r="B732" s="2">
        <f>YEAR(salesdata[[#This Row],[Order Date]])</f>
        <v>2014</v>
      </c>
      <c r="C732" s="2">
        <f>MONTH(salesdata[[#This Row],[Order Date]])</f>
        <v>7</v>
      </c>
      <c r="D732" t="s">
        <v>972</v>
      </c>
      <c r="E732" t="s">
        <v>10</v>
      </c>
      <c r="F732" t="s">
        <v>11</v>
      </c>
      <c r="G732" t="s">
        <v>12</v>
      </c>
      <c r="H732" t="s">
        <v>128</v>
      </c>
      <c r="I732" s="33" t="s">
        <v>4144</v>
      </c>
      <c r="J732" s="2">
        <v>3</v>
      </c>
      <c r="K732" s="33" t="s">
        <v>3581</v>
      </c>
    </row>
    <row r="733" spans="1:11" x14ac:dyDescent="0.3">
      <c r="A733" s="1">
        <v>41833</v>
      </c>
      <c r="B733" s="2">
        <f>YEAR(salesdata[[#This Row],[Order Date]])</f>
        <v>2014</v>
      </c>
      <c r="C733" s="2">
        <f>MONTH(salesdata[[#This Row],[Order Date]])</f>
        <v>7</v>
      </c>
      <c r="D733" t="s">
        <v>898</v>
      </c>
      <c r="E733" t="s">
        <v>27</v>
      </c>
      <c r="F733" t="s">
        <v>34</v>
      </c>
      <c r="G733" t="s">
        <v>147</v>
      </c>
      <c r="H733" t="s">
        <v>975</v>
      </c>
      <c r="I733" s="33" t="s">
        <v>4145</v>
      </c>
      <c r="J733" s="2">
        <v>3</v>
      </c>
      <c r="K733" s="33" t="s">
        <v>4146</v>
      </c>
    </row>
    <row r="734" spans="1:11" x14ac:dyDescent="0.3">
      <c r="A734" s="1">
        <v>41834</v>
      </c>
      <c r="B734" s="2">
        <f>YEAR(salesdata[[#This Row],[Order Date]])</f>
        <v>2014</v>
      </c>
      <c r="C734" s="2">
        <f>MONTH(salesdata[[#This Row],[Order Date]])</f>
        <v>7</v>
      </c>
      <c r="D734" t="s">
        <v>976</v>
      </c>
      <c r="E734" t="s">
        <v>15</v>
      </c>
      <c r="F734" t="s">
        <v>11</v>
      </c>
      <c r="G734" t="s">
        <v>20</v>
      </c>
      <c r="H734" t="s">
        <v>977</v>
      </c>
      <c r="I734" s="33" t="s">
        <v>4147</v>
      </c>
      <c r="J734" s="2">
        <v>7</v>
      </c>
      <c r="K734" s="33" t="s">
        <v>4148</v>
      </c>
    </row>
    <row r="735" spans="1:11" x14ac:dyDescent="0.3">
      <c r="A735" s="1">
        <v>41834</v>
      </c>
      <c r="B735" s="2">
        <f>YEAR(salesdata[[#This Row],[Order Date]])</f>
        <v>2014</v>
      </c>
      <c r="C735" s="2">
        <f>MONTH(salesdata[[#This Row],[Order Date]])</f>
        <v>7</v>
      </c>
      <c r="D735" t="s">
        <v>976</v>
      </c>
      <c r="E735" t="s">
        <v>15</v>
      </c>
      <c r="F735" t="s">
        <v>39</v>
      </c>
      <c r="G735" t="s">
        <v>40</v>
      </c>
      <c r="H735" t="s">
        <v>752</v>
      </c>
      <c r="I735" s="33" t="s">
        <v>4149</v>
      </c>
      <c r="J735" s="2">
        <v>4</v>
      </c>
      <c r="K735" s="33" t="s">
        <v>4150</v>
      </c>
    </row>
    <row r="736" spans="1:11" x14ac:dyDescent="0.3">
      <c r="A736" s="1">
        <v>41834</v>
      </c>
      <c r="B736" s="2">
        <f>YEAR(salesdata[[#This Row],[Order Date]])</f>
        <v>2014</v>
      </c>
      <c r="C736" s="2">
        <f>MONTH(salesdata[[#This Row],[Order Date]])</f>
        <v>7</v>
      </c>
      <c r="D736" t="s">
        <v>978</v>
      </c>
      <c r="E736" t="s">
        <v>96</v>
      </c>
      <c r="F736" t="s">
        <v>11</v>
      </c>
      <c r="G736" t="s">
        <v>18</v>
      </c>
      <c r="H736" t="s">
        <v>112</v>
      </c>
      <c r="I736" s="33" t="s">
        <v>4151</v>
      </c>
      <c r="J736" s="2">
        <v>5</v>
      </c>
      <c r="K736" s="33" t="s">
        <v>4152</v>
      </c>
    </row>
    <row r="737" spans="1:11" x14ac:dyDescent="0.3">
      <c r="A737" s="1">
        <v>41834</v>
      </c>
      <c r="B737" s="2">
        <f>YEAR(salesdata[[#This Row],[Order Date]])</f>
        <v>2014</v>
      </c>
      <c r="C737" s="2">
        <f>MONTH(salesdata[[#This Row],[Order Date]])</f>
        <v>7</v>
      </c>
      <c r="D737" t="s">
        <v>199</v>
      </c>
      <c r="E737" t="s">
        <v>23</v>
      </c>
      <c r="F737" t="s">
        <v>39</v>
      </c>
      <c r="G737" t="s">
        <v>40</v>
      </c>
      <c r="H737" t="s">
        <v>979</v>
      </c>
      <c r="I737" s="33" t="s">
        <v>4153</v>
      </c>
      <c r="J737" s="2">
        <v>1</v>
      </c>
      <c r="K737" s="33" t="s">
        <v>4154</v>
      </c>
    </row>
    <row r="738" spans="1:11" x14ac:dyDescent="0.3">
      <c r="A738" s="1">
        <v>41834</v>
      </c>
      <c r="B738" s="2">
        <f>YEAR(salesdata[[#This Row],[Order Date]])</f>
        <v>2014</v>
      </c>
      <c r="C738" s="2">
        <f>MONTH(salesdata[[#This Row],[Order Date]])</f>
        <v>7</v>
      </c>
      <c r="D738" t="s">
        <v>199</v>
      </c>
      <c r="E738" t="s">
        <v>23</v>
      </c>
      <c r="F738" t="s">
        <v>39</v>
      </c>
      <c r="G738" t="s">
        <v>40</v>
      </c>
      <c r="H738" t="s">
        <v>980</v>
      </c>
      <c r="I738" s="33" t="s">
        <v>4155</v>
      </c>
      <c r="J738" s="2">
        <v>2</v>
      </c>
      <c r="K738" s="33" t="s">
        <v>4156</v>
      </c>
    </row>
    <row r="739" spans="1:11" x14ac:dyDescent="0.3">
      <c r="A739" s="1">
        <v>41834</v>
      </c>
      <c r="B739" s="2">
        <f>YEAR(salesdata[[#This Row],[Order Date]])</f>
        <v>2014</v>
      </c>
      <c r="C739" s="2">
        <f>MONTH(salesdata[[#This Row],[Order Date]])</f>
        <v>7</v>
      </c>
      <c r="D739" t="s">
        <v>199</v>
      </c>
      <c r="E739" t="s">
        <v>23</v>
      </c>
      <c r="F739" t="s">
        <v>34</v>
      </c>
      <c r="G739" t="s">
        <v>47</v>
      </c>
      <c r="H739" t="s">
        <v>981</v>
      </c>
      <c r="I739" s="33" t="s">
        <v>4157</v>
      </c>
      <c r="J739" s="2">
        <v>2</v>
      </c>
      <c r="K739" s="33" t="s">
        <v>3322</v>
      </c>
    </row>
    <row r="740" spans="1:11" x14ac:dyDescent="0.3">
      <c r="A740" s="1">
        <v>41834</v>
      </c>
      <c r="B740" s="2">
        <f>YEAR(salesdata[[#This Row],[Order Date]])</f>
        <v>2014</v>
      </c>
      <c r="C740" s="2">
        <f>MONTH(salesdata[[#This Row],[Order Date]])</f>
        <v>7</v>
      </c>
      <c r="D740" t="s">
        <v>199</v>
      </c>
      <c r="E740" t="s">
        <v>23</v>
      </c>
      <c r="F740" t="s">
        <v>11</v>
      </c>
      <c r="G740" t="s">
        <v>24</v>
      </c>
      <c r="H740" t="s">
        <v>283</v>
      </c>
      <c r="I740" s="33" t="s">
        <v>4158</v>
      </c>
      <c r="J740" s="2">
        <v>2</v>
      </c>
      <c r="K740" s="33" t="s">
        <v>4159</v>
      </c>
    </row>
    <row r="741" spans="1:11" x14ac:dyDescent="0.3">
      <c r="A741" s="1">
        <v>41834</v>
      </c>
      <c r="B741" s="2">
        <f>YEAR(salesdata[[#This Row],[Order Date]])</f>
        <v>2014</v>
      </c>
      <c r="C741" s="2">
        <f>MONTH(salesdata[[#This Row],[Order Date]])</f>
        <v>7</v>
      </c>
      <c r="D741" t="s">
        <v>982</v>
      </c>
      <c r="E741" t="s">
        <v>59</v>
      </c>
      <c r="F741" t="s">
        <v>11</v>
      </c>
      <c r="G741" t="s">
        <v>93</v>
      </c>
      <c r="H741" t="s">
        <v>983</v>
      </c>
      <c r="I741" s="33" t="s">
        <v>4160</v>
      </c>
      <c r="J741" s="2">
        <v>1</v>
      </c>
      <c r="K741" s="33" t="s">
        <v>4161</v>
      </c>
    </row>
    <row r="742" spans="1:11" x14ac:dyDescent="0.3">
      <c r="A742" s="1">
        <v>41834</v>
      </c>
      <c r="B742" s="2">
        <f>YEAR(salesdata[[#This Row],[Order Date]])</f>
        <v>2014</v>
      </c>
      <c r="C742" s="2">
        <f>MONTH(salesdata[[#This Row],[Order Date]])</f>
        <v>7</v>
      </c>
      <c r="D742" t="s">
        <v>984</v>
      </c>
      <c r="E742" t="s">
        <v>152</v>
      </c>
      <c r="F742" t="s">
        <v>11</v>
      </c>
      <c r="G742" t="s">
        <v>24</v>
      </c>
      <c r="H742" t="s">
        <v>985</v>
      </c>
      <c r="I742" s="33" t="s">
        <v>3188</v>
      </c>
      <c r="J742" s="2">
        <v>3</v>
      </c>
      <c r="K742" s="33" t="s">
        <v>4101</v>
      </c>
    </row>
    <row r="743" spans="1:11" x14ac:dyDescent="0.3">
      <c r="A743" s="1">
        <v>41835</v>
      </c>
      <c r="B743" s="2">
        <f>YEAR(salesdata[[#This Row],[Order Date]])</f>
        <v>2014</v>
      </c>
      <c r="C743" s="2">
        <f>MONTH(salesdata[[#This Row],[Order Date]])</f>
        <v>7</v>
      </c>
      <c r="D743" t="s">
        <v>673</v>
      </c>
      <c r="E743" t="s">
        <v>142</v>
      </c>
      <c r="F743" t="s">
        <v>39</v>
      </c>
      <c r="G743" t="s">
        <v>52</v>
      </c>
      <c r="H743" t="s">
        <v>986</v>
      </c>
      <c r="I743" s="33" t="s">
        <v>4162</v>
      </c>
      <c r="J743" s="2">
        <v>3</v>
      </c>
      <c r="K743" s="33" t="s">
        <v>4163</v>
      </c>
    </row>
    <row r="744" spans="1:11" x14ac:dyDescent="0.3">
      <c r="A744" s="1">
        <v>41835</v>
      </c>
      <c r="B744" s="2">
        <f>YEAR(salesdata[[#This Row],[Order Date]])</f>
        <v>2014</v>
      </c>
      <c r="C744" s="2">
        <f>MONTH(salesdata[[#This Row],[Order Date]])</f>
        <v>7</v>
      </c>
      <c r="D744" t="s">
        <v>673</v>
      </c>
      <c r="E744" t="s">
        <v>142</v>
      </c>
      <c r="F744" t="s">
        <v>11</v>
      </c>
      <c r="G744" t="s">
        <v>43</v>
      </c>
      <c r="H744" t="s">
        <v>987</v>
      </c>
      <c r="I744" s="33" t="s">
        <v>2926</v>
      </c>
      <c r="J744" s="2">
        <v>3</v>
      </c>
      <c r="K744" s="33" t="s">
        <v>3427</v>
      </c>
    </row>
    <row r="745" spans="1:11" x14ac:dyDescent="0.3">
      <c r="A745" s="1">
        <v>41838</v>
      </c>
      <c r="B745" s="2">
        <f>YEAR(salesdata[[#This Row],[Order Date]])</f>
        <v>2014</v>
      </c>
      <c r="C745" s="2">
        <f>MONTH(salesdata[[#This Row],[Order Date]])</f>
        <v>7</v>
      </c>
      <c r="D745" t="s">
        <v>988</v>
      </c>
      <c r="E745" t="s">
        <v>96</v>
      </c>
      <c r="F745" t="s">
        <v>34</v>
      </c>
      <c r="G745" t="s">
        <v>35</v>
      </c>
      <c r="H745" t="s">
        <v>989</v>
      </c>
      <c r="I745" s="33" t="s">
        <v>4164</v>
      </c>
      <c r="J745" s="2">
        <v>4</v>
      </c>
      <c r="K745" s="33" t="s">
        <v>4165</v>
      </c>
    </row>
    <row r="746" spans="1:11" x14ac:dyDescent="0.3">
      <c r="A746" s="1">
        <v>41838</v>
      </c>
      <c r="B746" s="2">
        <f>YEAR(salesdata[[#This Row],[Order Date]])</f>
        <v>2014</v>
      </c>
      <c r="C746" s="2">
        <f>MONTH(salesdata[[#This Row],[Order Date]])</f>
        <v>7</v>
      </c>
      <c r="D746" t="s">
        <v>990</v>
      </c>
      <c r="E746" t="s">
        <v>152</v>
      </c>
      <c r="F746" t="s">
        <v>11</v>
      </c>
      <c r="G746" t="s">
        <v>20</v>
      </c>
      <c r="H746" t="s">
        <v>991</v>
      </c>
      <c r="I746" s="33" t="s">
        <v>4166</v>
      </c>
      <c r="J746" s="2">
        <v>2</v>
      </c>
      <c r="K746" s="33" t="s">
        <v>4167</v>
      </c>
    </row>
    <row r="747" spans="1:11" x14ac:dyDescent="0.3">
      <c r="A747" s="1">
        <v>41839</v>
      </c>
      <c r="B747" s="2">
        <f>YEAR(salesdata[[#This Row],[Order Date]])</f>
        <v>2014</v>
      </c>
      <c r="C747" s="2">
        <f>MONTH(salesdata[[#This Row],[Order Date]])</f>
        <v>7</v>
      </c>
      <c r="D747" t="s">
        <v>992</v>
      </c>
      <c r="E747" t="s">
        <v>625</v>
      </c>
      <c r="F747" t="s">
        <v>39</v>
      </c>
      <c r="G747" t="s">
        <v>40</v>
      </c>
      <c r="H747" t="s">
        <v>957</v>
      </c>
      <c r="I747" s="33" t="s">
        <v>4168</v>
      </c>
      <c r="J747" s="2">
        <v>2</v>
      </c>
      <c r="K747" s="33" t="s">
        <v>4169</v>
      </c>
    </row>
    <row r="748" spans="1:11" x14ac:dyDescent="0.3">
      <c r="A748" s="1">
        <v>41839</v>
      </c>
      <c r="B748" s="2">
        <f>YEAR(salesdata[[#This Row],[Order Date]])</f>
        <v>2014</v>
      </c>
      <c r="C748" s="2">
        <f>MONTH(salesdata[[#This Row],[Order Date]])</f>
        <v>7</v>
      </c>
      <c r="D748" t="s">
        <v>992</v>
      </c>
      <c r="E748" t="s">
        <v>625</v>
      </c>
      <c r="F748" t="s">
        <v>34</v>
      </c>
      <c r="G748" t="s">
        <v>147</v>
      </c>
      <c r="H748" t="s">
        <v>993</v>
      </c>
      <c r="I748" s="33" t="s">
        <v>4170</v>
      </c>
      <c r="J748" s="2">
        <v>1</v>
      </c>
      <c r="K748" s="33" t="s">
        <v>4171</v>
      </c>
    </row>
    <row r="749" spans="1:11" x14ac:dyDescent="0.3">
      <c r="A749" s="1">
        <v>41839</v>
      </c>
      <c r="B749" s="2">
        <f>YEAR(salesdata[[#This Row],[Order Date]])</f>
        <v>2014</v>
      </c>
      <c r="C749" s="2">
        <f>MONTH(salesdata[[#This Row],[Order Date]])</f>
        <v>7</v>
      </c>
      <c r="D749" t="s">
        <v>992</v>
      </c>
      <c r="E749" t="s">
        <v>625</v>
      </c>
      <c r="F749" t="s">
        <v>11</v>
      </c>
      <c r="G749" t="s">
        <v>20</v>
      </c>
      <c r="H749" t="s">
        <v>994</v>
      </c>
      <c r="I749" s="33" t="s">
        <v>4172</v>
      </c>
      <c r="J749" s="2">
        <v>2</v>
      </c>
      <c r="K749" s="33" t="s">
        <v>4173</v>
      </c>
    </row>
    <row r="750" spans="1:11" x14ac:dyDescent="0.3">
      <c r="A750" s="1">
        <v>41839</v>
      </c>
      <c r="B750" s="2">
        <f>YEAR(salesdata[[#This Row],[Order Date]])</f>
        <v>2014</v>
      </c>
      <c r="C750" s="2">
        <f>MONTH(salesdata[[#This Row],[Order Date]])</f>
        <v>7</v>
      </c>
      <c r="D750" t="s">
        <v>992</v>
      </c>
      <c r="E750" t="s">
        <v>625</v>
      </c>
      <c r="F750" t="s">
        <v>11</v>
      </c>
      <c r="G750" t="s">
        <v>20</v>
      </c>
      <c r="H750" t="s">
        <v>995</v>
      </c>
      <c r="I750" s="33" t="s">
        <v>4174</v>
      </c>
      <c r="J750" s="2">
        <v>1</v>
      </c>
      <c r="K750" s="33" t="s">
        <v>4175</v>
      </c>
    </row>
    <row r="751" spans="1:11" x14ac:dyDescent="0.3">
      <c r="A751" s="1">
        <v>41839</v>
      </c>
      <c r="B751" s="2">
        <f>YEAR(salesdata[[#This Row],[Order Date]])</f>
        <v>2014</v>
      </c>
      <c r="C751" s="2">
        <f>MONTH(salesdata[[#This Row],[Order Date]])</f>
        <v>7</v>
      </c>
      <c r="D751" t="s">
        <v>996</v>
      </c>
      <c r="E751" t="s">
        <v>524</v>
      </c>
      <c r="F751" t="s">
        <v>11</v>
      </c>
      <c r="G751" t="s">
        <v>20</v>
      </c>
      <c r="H751" t="s">
        <v>997</v>
      </c>
      <c r="I751" s="33" t="s">
        <v>4176</v>
      </c>
      <c r="J751" s="2">
        <v>2</v>
      </c>
      <c r="K751" s="33" t="s">
        <v>3830</v>
      </c>
    </row>
    <row r="752" spans="1:11" x14ac:dyDescent="0.3">
      <c r="A752" s="1">
        <v>41840</v>
      </c>
      <c r="B752" s="2">
        <f>YEAR(salesdata[[#This Row],[Order Date]])</f>
        <v>2014</v>
      </c>
      <c r="C752" s="2">
        <f>MONTH(salesdata[[#This Row],[Order Date]])</f>
        <v>7</v>
      </c>
      <c r="D752" t="s">
        <v>998</v>
      </c>
      <c r="E752" t="s">
        <v>10</v>
      </c>
      <c r="F752" t="s">
        <v>11</v>
      </c>
      <c r="G752" t="s">
        <v>18</v>
      </c>
      <c r="H752" t="s">
        <v>999</v>
      </c>
      <c r="I752" s="33" t="s">
        <v>4177</v>
      </c>
      <c r="J752" s="2">
        <v>3</v>
      </c>
      <c r="K752" s="33" t="s">
        <v>4178</v>
      </c>
    </row>
    <row r="753" spans="1:11" x14ac:dyDescent="0.3">
      <c r="A753" s="1">
        <v>41840</v>
      </c>
      <c r="B753" s="2">
        <f>YEAR(salesdata[[#This Row],[Order Date]])</f>
        <v>2014</v>
      </c>
      <c r="C753" s="2">
        <f>MONTH(salesdata[[#This Row],[Order Date]])</f>
        <v>7</v>
      </c>
      <c r="D753" t="s">
        <v>998</v>
      </c>
      <c r="E753" t="s">
        <v>10</v>
      </c>
      <c r="F753" t="s">
        <v>34</v>
      </c>
      <c r="G753" t="s">
        <v>47</v>
      </c>
      <c r="H753" t="s">
        <v>1000</v>
      </c>
      <c r="I753" s="33" t="s">
        <v>4179</v>
      </c>
      <c r="J753" s="2">
        <v>5</v>
      </c>
      <c r="K753" s="33" t="s">
        <v>4180</v>
      </c>
    </row>
    <row r="754" spans="1:11" x14ac:dyDescent="0.3">
      <c r="A754" s="1">
        <v>41840</v>
      </c>
      <c r="B754" s="2">
        <f>YEAR(salesdata[[#This Row],[Order Date]])</f>
        <v>2014</v>
      </c>
      <c r="C754" s="2">
        <f>MONTH(salesdata[[#This Row],[Order Date]])</f>
        <v>7</v>
      </c>
      <c r="D754" t="s">
        <v>998</v>
      </c>
      <c r="E754" t="s">
        <v>10</v>
      </c>
      <c r="F754" t="s">
        <v>34</v>
      </c>
      <c r="G754" t="s">
        <v>35</v>
      </c>
      <c r="H754" t="s">
        <v>1001</v>
      </c>
      <c r="I754" s="33" t="s">
        <v>4181</v>
      </c>
      <c r="J754" s="2">
        <v>2</v>
      </c>
      <c r="K754" s="33" t="s">
        <v>4182</v>
      </c>
    </row>
    <row r="755" spans="1:11" x14ac:dyDescent="0.3">
      <c r="A755" s="1">
        <v>41840</v>
      </c>
      <c r="B755" s="2">
        <f>YEAR(salesdata[[#This Row],[Order Date]])</f>
        <v>2014</v>
      </c>
      <c r="C755" s="2">
        <f>MONTH(salesdata[[#This Row],[Order Date]])</f>
        <v>7</v>
      </c>
      <c r="D755" t="s">
        <v>1002</v>
      </c>
      <c r="E755" t="s">
        <v>79</v>
      </c>
      <c r="F755" t="s">
        <v>11</v>
      </c>
      <c r="G755" t="s">
        <v>18</v>
      </c>
      <c r="H755" t="s">
        <v>196</v>
      </c>
      <c r="I755" s="33" t="s">
        <v>4183</v>
      </c>
      <c r="J755" s="2">
        <v>1</v>
      </c>
      <c r="K755" s="33" t="s">
        <v>4184</v>
      </c>
    </row>
    <row r="756" spans="1:11" x14ac:dyDescent="0.3">
      <c r="A756" s="1">
        <v>41840</v>
      </c>
      <c r="B756" s="2">
        <f>YEAR(salesdata[[#This Row],[Order Date]])</f>
        <v>2014</v>
      </c>
      <c r="C756" s="2">
        <f>MONTH(salesdata[[#This Row],[Order Date]])</f>
        <v>7</v>
      </c>
      <c r="D756" t="s">
        <v>1002</v>
      </c>
      <c r="E756" t="s">
        <v>79</v>
      </c>
      <c r="F756" t="s">
        <v>11</v>
      </c>
      <c r="G756" t="s">
        <v>20</v>
      </c>
      <c r="H756" t="s">
        <v>716</v>
      </c>
      <c r="I756" s="33" t="s">
        <v>3804</v>
      </c>
      <c r="J756" s="2">
        <v>3</v>
      </c>
      <c r="K756" s="33" t="s">
        <v>4185</v>
      </c>
    </row>
    <row r="757" spans="1:11" x14ac:dyDescent="0.3">
      <c r="A757" s="1">
        <v>41840</v>
      </c>
      <c r="B757" s="2">
        <f>YEAR(salesdata[[#This Row],[Order Date]])</f>
        <v>2014</v>
      </c>
      <c r="C757" s="2">
        <f>MONTH(salesdata[[#This Row],[Order Date]])</f>
        <v>7</v>
      </c>
      <c r="D757" t="s">
        <v>1003</v>
      </c>
      <c r="E757" t="s">
        <v>27</v>
      </c>
      <c r="F757" t="s">
        <v>11</v>
      </c>
      <c r="G757" t="s">
        <v>12</v>
      </c>
      <c r="H757" t="s">
        <v>1004</v>
      </c>
      <c r="I757" s="33" t="s">
        <v>4186</v>
      </c>
      <c r="J757" s="2">
        <v>1</v>
      </c>
      <c r="K757" s="33" t="s">
        <v>4187</v>
      </c>
    </row>
    <row r="758" spans="1:11" x14ac:dyDescent="0.3">
      <c r="A758" s="1">
        <v>41840</v>
      </c>
      <c r="B758" s="2">
        <f>YEAR(salesdata[[#This Row],[Order Date]])</f>
        <v>2014</v>
      </c>
      <c r="C758" s="2">
        <f>MONTH(salesdata[[#This Row],[Order Date]])</f>
        <v>7</v>
      </c>
      <c r="D758" t="s">
        <v>1003</v>
      </c>
      <c r="E758" t="s">
        <v>27</v>
      </c>
      <c r="F758" t="s">
        <v>11</v>
      </c>
      <c r="G758" t="s">
        <v>20</v>
      </c>
      <c r="H758" t="s">
        <v>1005</v>
      </c>
      <c r="I758" s="33" t="s">
        <v>4188</v>
      </c>
      <c r="J758" s="2">
        <v>2</v>
      </c>
      <c r="K758" s="33" t="s">
        <v>4189</v>
      </c>
    </row>
    <row r="759" spans="1:11" x14ac:dyDescent="0.3">
      <c r="A759" s="1">
        <v>41840</v>
      </c>
      <c r="B759" s="2">
        <f>YEAR(salesdata[[#This Row],[Order Date]])</f>
        <v>2014</v>
      </c>
      <c r="C759" s="2">
        <f>MONTH(salesdata[[#This Row],[Order Date]])</f>
        <v>7</v>
      </c>
      <c r="D759" t="s">
        <v>1003</v>
      </c>
      <c r="E759" t="s">
        <v>27</v>
      </c>
      <c r="F759" t="s">
        <v>11</v>
      </c>
      <c r="G759" t="s">
        <v>12</v>
      </c>
      <c r="H759" t="s">
        <v>1006</v>
      </c>
      <c r="I759" s="33" t="s">
        <v>4063</v>
      </c>
      <c r="J759" s="2">
        <v>4</v>
      </c>
      <c r="K759" s="33" t="s">
        <v>4190</v>
      </c>
    </row>
    <row r="760" spans="1:11" x14ac:dyDescent="0.3">
      <c r="A760" s="1">
        <v>41840</v>
      </c>
      <c r="B760" s="2">
        <f>YEAR(salesdata[[#This Row],[Order Date]])</f>
        <v>2014</v>
      </c>
      <c r="C760" s="2">
        <f>MONTH(salesdata[[#This Row],[Order Date]])</f>
        <v>7</v>
      </c>
      <c r="D760" t="s">
        <v>1003</v>
      </c>
      <c r="E760" t="s">
        <v>27</v>
      </c>
      <c r="F760" t="s">
        <v>34</v>
      </c>
      <c r="G760" t="s">
        <v>47</v>
      </c>
      <c r="H760" t="s">
        <v>1007</v>
      </c>
      <c r="I760" s="33" t="s">
        <v>4191</v>
      </c>
      <c r="J760" s="2">
        <v>3</v>
      </c>
      <c r="K760" s="33" t="s">
        <v>4192</v>
      </c>
    </row>
    <row r="761" spans="1:11" x14ac:dyDescent="0.3">
      <c r="A761" s="1">
        <v>41840</v>
      </c>
      <c r="B761" s="2">
        <f>YEAR(salesdata[[#This Row],[Order Date]])</f>
        <v>2014</v>
      </c>
      <c r="C761" s="2">
        <f>MONTH(salesdata[[#This Row],[Order Date]])</f>
        <v>7</v>
      </c>
      <c r="D761" t="s">
        <v>1008</v>
      </c>
      <c r="E761" t="s">
        <v>27</v>
      </c>
      <c r="F761" t="s">
        <v>11</v>
      </c>
      <c r="G761" t="s">
        <v>20</v>
      </c>
      <c r="H761" t="s">
        <v>1009</v>
      </c>
      <c r="I761" s="33" t="s">
        <v>4193</v>
      </c>
      <c r="J761" s="2">
        <v>6</v>
      </c>
      <c r="K761" s="33" t="s">
        <v>4194</v>
      </c>
    </row>
    <row r="762" spans="1:11" x14ac:dyDescent="0.3">
      <c r="A762" s="1">
        <v>41840</v>
      </c>
      <c r="B762" s="2">
        <f>YEAR(salesdata[[#This Row],[Order Date]])</f>
        <v>2014</v>
      </c>
      <c r="C762" s="2">
        <f>MONTH(salesdata[[#This Row],[Order Date]])</f>
        <v>7</v>
      </c>
      <c r="D762" t="s">
        <v>1008</v>
      </c>
      <c r="E762" t="s">
        <v>27</v>
      </c>
      <c r="F762" t="s">
        <v>11</v>
      </c>
      <c r="G762" t="s">
        <v>12</v>
      </c>
      <c r="H762" t="s">
        <v>1010</v>
      </c>
      <c r="I762" s="33" t="s">
        <v>4195</v>
      </c>
      <c r="J762" s="2">
        <v>3</v>
      </c>
      <c r="K762" s="33" t="s">
        <v>4196</v>
      </c>
    </row>
    <row r="763" spans="1:11" x14ac:dyDescent="0.3">
      <c r="A763" s="1">
        <v>41840</v>
      </c>
      <c r="B763" s="2">
        <f>YEAR(salesdata[[#This Row],[Order Date]])</f>
        <v>2014</v>
      </c>
      <c r="C763" s="2">
        <f>MONTH(salesdata[[#This Row],[Order Date]])</f>
        <v>7</v>
      </c>
      <c r="D763" t="s">
        <v>394</v>
      </c>
      <c r="E763" t="s">
        <v>27</v>
      </c>
      <c r="F763" t="s">
        <v>39</v>
      </c>
      <c r="G763" t="s">
        <v>52</v>
      </c>
      <c r="H763" t="s">
        <v>1011</v>
      </c>
      <c r="I763" s="33" t="s">
        <v>4197</v>
      </c>
      <c r="J763" s="2">
        <v>2</v>
      </c>
      <c r="K763" s="33" t="s">
        <v>4198</v>
      </c>
    </row>
    <row r="764" spans="1:11" x14ac:dyDescent="0.3">
      <c r="A764" s="1">
        <v>41840</v>
      </c>
      <c r="B764" s="2">
        <f>YEAR(salesdata[[#This Row],[Order Date]])</f>
        <v>2014</v>
      </c>
      <c r="C764" s="2">
        <f>MONTH(salesdata[[#This Row],[Order Date]])</f>
        <v>7</v>
      </c>
      <c r="D764" t="s">
        <v>394</v>
      </c>
      <c r="E764" t="s">
        <v>27</v>
      </c>
      <c r="F764" t="s">
        <v>11</v>
      </c>
      <c r="G764" t="s">
        <v>12</v>
      </c>
      <c r="H764" t="s">
        <v>1012</v>
      </c>
      <c r="I764" s="33" t="s">
        <v>4199</v>
      </c>
      <c r="J764" s="2">
        <v>2</v>
      </c>
      <c r="K764" s="33" t="s">
        <v>4200</v>
      </c>
    </row>
    <row r="765" spans="1:11" x14ac:dyDescent="0.3">
      <c r="A765" s="1">
        <v>41840</v>
      </c>
      <c r="B765" s="2">
        <f>YEAR(salesdata[[#This Row],[Order Date]])</f>
        <v>2014</v>
      </c>
      <c r="C765" s="2">
        <f>MONTH(salesdata[[#This Row],[Order Date]])</f>
        <v>7</v>
      </c>
      <c r="D765" t="s">
        <v>394</v>
      </c>
      <c r="E765" t="s">
        <v>27</v>
      </c>
      <c r="F765" t="s">
        <v>11</v>
      </c>
      <c r="G765" t="s">
        <v>24</v>
      </c>
      <c r="H765" t="s">
        <v>1013</v>
      </c>
      <c r="I765" s="33" t="s">
        <v>3560</v>
      </c>
      <c r="J765" s="2">
        <v>4</v>
      </c>
      <c r="K765" s="33" t="s">
        <v>3561</v>
      </c>
    </row>
    <row r="766" spans="1:11" x14ac:dyDescent="0.3">
      <c r="A766" s="1">
        <v>41840</v>
      </c>
      <c r="B766" s="2">
        <f>YEAR(salesdata[[#This Row],[Order Date]])</f>
        <v>2014</v>
      </c>
      <c r="C766" s="2">
        <f>MONTH(salesdata[[#This Row],[Order Date]])</f>
        <v>7</v>
      </c>
      <c r="D766" t="s">
        <v>394</v>
      </c>
      <c r="E766" t="s">
        <v>27</v>
      </c>
      <c r="F766" t="s">
        <v>11</v>
      </c>
      <c r="G766" t="s">
        <v>18</v>
      </c>
      <c r="H766" t="s">
        <v>312</v>
      </c>
      <c r="I766" s="33" t="s">
        <v>4201</v>
      </c>
      <c r="J766" s="2">
        <v>3</v>
      </c>
      <c r="K766" s="33" t="s">
        <v>4202</v>
      </c>
    </row>
    <row r="767" spans="1:11" x14ac:dyDescent="0.3">
      <c r="A767" s="1">
        <v>41841</v>
      </c>
      <c r="B767" s="2">
        <f>YEAR(salesdata[[#This Row],[Order Date]])</f>
        <v>2014</v>
      </c>
      <c r="C767" s="2">
        <f>MONTH(salesdata[[#This Row],[Order Date]])</f>
        <v>7</v>
      </c>
      <c r="D767" t="s">
        <v>1014</v>
      </c>
      <c r="E767" t="s">
        <v>27</v>
      </c>
      <c r="F767" t="s">
        <v>11</v>
      </c>
      <c r="G767" t="s">
        <v>24</v>
      </c>
      <c r="H767" t="s">
        <v>1015</v>
      </c>
      <c r="I767" s="33" t="s">
        <v>4203</v>
      </c>
      <c r="J767" s="2">
        <v>5</v>
      </c>
      <c r="K767" s="33" t="s">
        <v>4204</v>
      </c>
    </row>
    <row r="768" spans="1:11" x14ac:dyDescent="0.3">
      <c r="A768" s="1">
        <v>41841</v>
      </c>
      <c r="B768" s="2">
        <f>YEAR(salesdata[[#This Row],[Order Date]])</f>
        <v>2014</v>
      </c>
      <c r="C768" s="2">
        <f>MONTH(salesdata[[#This Row],[Order Date]])</f>
        <v>7</v>
      </c>
      <c r="D768" t="s">
        <v>1014</v>
      </c>
      <c r="E768" t="s">
        <v>27</v>
      </c>
      <c r="F768" t="s">
        <v>34</v>
      </c>
      <c r="G768" t="s">
        <v>35</v>
      </c>
      <c r="H768" t="s">
        <v>1016</v>
      </c>
      <c r="I768" s="33" t="s">
        <v>4205</v>
      </c>
      <c r="J768" s="2">
        <v>2</v>
      </c>
      <c r="K768" s="33" t="s">
        <v>4206</v>
      </c>
    </row>
    <row r="769" spans="1:11" x14ac:dyDescent="0.3">
      <c r="A769" s="1">
        <v>41841</v>
      </c>
      <c r="B769" s="2">
        <f>YEAR(salesdata[[#This Row],[Order Date]])</f>
        <v>2014</v>
      </c>
      <c r="C769" s="2">
        <f>MONTH(salesdata[[#This Row],[Order Date]])</f>
        <v>7</v>
      </c>
      <c r="D769" t="s">
        <v>1014</v>
      </c>
      <c r="E769" t="s">
        <v>27</v>
      </c>
      <c r="F769" t="s">
        <v>34</v>
      </c>
      <c r="G769" t="s">
        <v>147</v>
      </c>
      <c r="H769" t="s">
        <v>326</v>
      </c>
      <c r="I769" s="33" t="s">
        <v>4207</v>
      </c>
      <c r="J769" s="2">
        <v>1</v>
      </c>
      <c r="K769" s="33" t="s">
        <v>4208</v>
      </c>
    </row>
    <row r="770" spans="1:11" x14ac:dyDescent="0.3">
      <c r="A770" s="1">
        <v>41841</v>
      </c>
      <c r="B770" s="2">
        <f>YEAR(salesdata[[#This Row],[Order Date]])</f>
        <v>2014</v>
      </c>
      <c r="C770" s="2">
        <f>MONTH(salesdata[[#This Row],[Order Date]])</f>
        <v>7</v>
      </c>
      <c r="D770" t="s">
        <v>1017</v>
      </c>
      <c r="E770" t="s">
        <v>10</v>
      </c>
      <c r="F770" t="s">
        <v>11</v>
      </c>
      <c r="G770" t="s">
        <v>93</v>
      </c>
      <c r="H770" t="s">
        <v>701</v>
      </c>
      <c r="I770" s="33" t="s">
        <v>3315</v>
      </c>
      <c r="J770" s="2">
        <v>3</v>
      </c>
      <c r="K770" s="33" t="s">
        <v>4209</v>
      </c>
    </row>
    <row r="771" spans="1:11" x14ac:dyDescent="0.3">
      <c r="A771" s="1">
        <v>41841</v>
      </c>
      <c r="B771" s="2">
        <f>YEAR(salesdata[[#This Row],[Order Date]])</f>
        <v>2014</v>
      </c>
      <c r="C771" s="2">
        <f>MONTH(salesdata[[#This Row],[Order Date]])</f>
        <v>7</v>
      </c>
      <c r="D771" t="s">
        <v>1017</v>
      </c>
      <c r="E771" t="s">
        <v>10</v>
      </c>
      <c r="F771" t="s">
        <v>11</v>
      </c>
      <c r="G771" t="s">
        <v>63</v>
      </c>
      <c r="H771" t="s">
        <v>1018</v>
      </c>
      <c r="I771" s="33" t="s">
        <v>4210</v>
      </c>
      <c r="J771" s="2">
        <v>5</v>
      </c>
      <c r="K771" s="33" t="s">
        <v>4211</v>
      </c>
    </row>
    <row r="772" spans="1:11" x14ac:dyDescent="0.3">
      <c r="A772" s="1">
        <v>41841</v>
      </c>
      <c r="B772" s="2">
        <f>YEAR(salesdata[[#This Row],[Order Date]])</f>
        <v>2014</v>
      </c>
      <c r="C772" s="2">
        <f>MONTH(salesdata[[#This Row],[Order Date]])</f>
        <v>7</v>
      </c>
      <c r="D772" t="s">
        <v>1017</v>
      </c>
      <c r="E772" t="s">
        <v>10</v>
      </c>
      <c r="F772" t="s">
        <v>34</v>
      </c>
      <c r="G772" t="s">
        <v>35</v>
      </c>
      <c r="H772" t="s">
        <v>1019</v>
      </c>
      <c r="I772" s="33" t="s">
        <v>4212</v>
      </c>
      <c r="J772" s="2">
        <v>5</v>
      </c>
      <c r="K772" s="33" t="s">
        <v>4213</v>
      </c>
    </row>
    <row r="773" spans="1:11" x14ac:dyDescent="0.3">
      <c r="A773" s="1">
        <v>41841</v>
      </c>
      <c r="B773" s="2">
        <f>YEAR(salesdata[[#This Row],[Order Date]])</f>
        <v>2014</v>
      </c>
      <c r="C773" s="2">
        <f>MONTH(salesdata[[#This Row],[Order Date]])</f>
        <v>7</v>
      </c>
      <c r="D773" t="s">
        <v>1017</v>
      </c>
      <c r="E773" t="s">
        <v>10</v>
      </c>
      <c r="F773" t="s">
        <v>11</v>
      </c>
      <c r="G773" t="s">
        <v>20</v>
      </c>
      <c r="H773" t="s">
        <v>1020</v>
      </c>
      <c r="I773" s="33" t="s">
        <v>4214</v>
      </c>
      <c r="J773" s="2">
        <v>1</v>
      </c>
      <c r="K773" s="33" t="s">
        <v>4215</v>
      </c>
    </row>
    <row r="774" spans="1:11" x14ac:dyDescent="0.3">
      <c r="A774" s="1">
        <v>41841</v>
      </c>
      <c r="B774" s="2">
        <f>YEAR(salesdata[[#This Row],[Order Date]])</f>
        <v>2014</v>
      </c>
      <c r="C774" s="2">
        <f>MONTH(salesdata[[#This Row],[Order Date]])</f>
        <v>7</v>
      </c>
      <c r="D774" t="s">
        <v>648</v>
      </c>
      <c r="E774" t="s">
        <v>1021</v>
      </c>
      <c r="F774" t="s">
        <v>39</v>
      </c>
      <c r="G774" t="s">
        <v>40</v>
      </c>
      <c r="H774" t="s">
        <v>398</v>
      </c>
      <c r="I774" s="33" t="s">
        <v>4216</v>
      </c>
      <c r="J774" s="2">
        <v>2</v>
      </c>
      <c r="K774" s="33" t="s">
        <v>3547</v>
      </c>
    </row>
    <row r="775" spans="1:11" x14ac:dyDescent="0.3">
      <c r="A775" s="1">
        <v>41842</v>
      </c>
      <c r="B775" s="2">
        <f>YEAR(salesdata[[#This Row],[Order Date]])</f>
        <v>2014</v>
      </c>
      <c r="C775" s="2">
        <f>MONTH(salesdata[[#This Row],[Order Date]])</f>
        <v>7</v>
      </c>
      <c r="D775" t="s">
        <v>1022</v>
      </c>
      <c r="E775" t="s">
        <v>152</v>
      </c>
      <c r="F775" t="s">
        <v>11</v>
      </c>
      <c r="G775" t="s">
        <v>24</v>
      </c>
      <c r="H775" t="s">
        <v>1023</v>
      </c>
      <c r="I775" s="33" t="s">
        <v>4217</v>
      </c>
      <c r="J775" s="2">
        <v>2</v>
      </c>
      <c r="K775" s="33" t="s">
        <v>4218</v>
      </c>
    </row>
    <row r="776" spans="1:11" x14ac:dyDescent="0.3">
      <c r="A776" s="1">
        <v>41842</v>
      </c>
      <c r="B776" s="2">
        <f>YEAR(salesdata[[#This Row],[Order Date]])</f>
        <v>2014</v>
      </c>
      <c r="C776" s="2">
        <f>MONTH(salesdata[[#This Row],[Order Date]])</f>
        <v>7</v>
      </c>
      <c r="D776" t="s">
        <v>1022</v>
      </c>
      <c r="E776" t="s">
        <v>152</v>
      </c>
      <c r="F776" t="s">
        <v>39</v>
      </c>
      <c r="G776" t="s">
        <v>52</v>
      </c>
      <c r="H776" t="s">
        <v>1024</v>
      </c>
      <c r="I776" s="33" t="s">
        <v>3443</v>
      </c>
      <c r="J776" s="2">
        <v>2</v>
      </c>
      <c r="K776" s="33" t="s">
        <v>3444</v>
      </c>
    </row>
    <row r="777" spans="1:11" x14ac:dyDescent="0.3">
      <c r="A777" s="1">
        <v>41842</v>
      </c>
      <c r="B777" s="2">
        <f>YEAR(salesdata[[#This Row],[Order Date]])</f>
        <v>2014</v>
      </c>
      <c r="C777" s="2">
        <f>MONTH(salesdata[[#This Row],[Order Date]])</f>
        <v>7</v>
      </c>
      <c r="D777" t="s">
        <v>681</v>
      </c>
      <c r="E777" t="s">
        <v>27</v>
      </c>
      <c r="F777" t="s">
        <v>11</v>
      </c>
      <c r="G777" t="s">
        <v>24</v>
      </c>
      <c r="H777" t="s">
        <v>1025</v>
      </c>
      <c r="I777" s="33" t="s">
        <v>4219</v>
      </c>
      <c r="J777" s="2">
        <v>4</v>
      </c>
      <c r="K777" s="33" t="s">
        <v>4220</v>
      </c>
    </row>
    <row r="778" spans="1:11" x14ac:dyDescent="0.3">
      <c r="A778" s="1">
        <v>41842</v>
      </c>
      <c r="B778" s="2">
        <f>YEAR(salesdata[[#This Row],[Order Date]])</f>
        <v>2014</v>
      </c>
      <c r="C778" s="2">
        <f>MONTH(salesdata[[#This Row],[Order Date]])</f>
        <v>7</v>
      </c>
      <c r="D778" t="s">
        <v>681</v>
      </c>
      <c r="E778" t="s">
        <v>27</v>
      </c>
      <c r="F778" t="s">
        <v>34</v>
      </c>
      <c r="G778" t="s">
        <v>35</v>
      </c>
      <c r="H778" t="s">
        <v>942</v>
      </c>
      <c r="I778" s="33" t="s">
        <v>4221</v>
      </c>
      <c r="J778" s="2">
        <v>3</v>
      </c>
      <c r="K778" s="33" t="s">
        <v>4222</v>
      </c>
    </row>
    <row r="779" spans="1:11" x14ac:dyDescent="0.3">
      <c r="A779" s="1">
        <v>41842</v>
      </c>
      <c r="B779" s="2">
        <f>YEAR(salesdata[[#This Row],[Order Date]])</f>
        <v>2014</v>
      </c>
      <c r="C779" s="2">
        <f>MONTH(salesdata[[#This Row],[Order Date]])</f>
        <v>7</v>
      </c>
      <c r="D779" t="s">
        <v>681</v>
      </c>
      <c r="E779" t="s">
        <v>27</v>
      </c>
      <c r="F779" t="s">
        <v>11</v>
      </c>
      <c r="G779" t="s">
        <v>18</v>
      </c>
      <c r="H779" t="s">
        <v>1026</v>
      </c>
      <c r="I779" s="33" t="s">
        <v>4223</v>
      </c>
      <c r="J779" s="2">
        <v>10</v>
      </c>
      <c r="K779" s="33" t="s">
        <v>4224</v>
      </c>
    </row>
    <row r="780" spans="1:11" x14ac:dyDescent="0.3">
      <c r="A780" s="1">
        <v>41842</v>
      </c>
      <c r="B780" s="2">
        <f>YEAR(salesdata[[#This Row],[Order Date]])</f>
        <v>2014</v>
      </c>
      <c r="C780" s="2">
        <f>MONTH(salesdata[[#This Row],[Order Date]])</f>
        <v>7</v>
      </c>
      <c r="D780" t="s">
        <v>681</v>
      </c>
      <c r="E780" t="s">
        <v>27</v>
      </c>
      <c r="F780" t="s">
        <v>34</v>
      </c>
      <c r="G780" t="s">
        <v>147</v>
      </c>
      <c r="H780" t="s">
        <v>1027</v>
      </c>
      <c r="I780" s="33" t="s">
        <v>3912</v>
      </c>
      <c r="J780" s="2">
        <v>3</v>
      </c>
      <c r="K780" s="33" t="s">
        <v>4225</v>
      </c>
    </row>
    <row r="781" spans="1:11" x14ac:dyDescent="0.3">
      <c r="A781" s="1">
        <v>41842</v>
      </c>
      <c r="B781" s="2">
        <f>YEAR(salesdata[[#This Row],[Order Date]])</f>
        <v>2014</v>
      </c>
      <c r="C781" s="2">
        <f>MONTH(salesdata[[#This Row],[Order Date]])</f>
        <v>7</v>
      </c>
      <c r="D781" t="s">
        <v>1028</v>
      </c>
      <c r="E781" t="s">
        <v>27</v>
      </c>
      <c r="F781" t="s">
        <v>11</v>
      </c>
      <c r="G781" t="s">
        <v>24</v>
      </c>
      <c r="H781" t="s">
        <v>468</v>
      </c>
      <c r="I781" s="33" t="s">
        <v>3256</v>
      </c>
      <c r="J781" s="2">
        <v>6</v>
      </c>
      <c r="K781" s="33" t="s">
        <v>2976</v>
      </c>
    </row>
    <row r="782" spans="1:11" x14ac:dyDescent="0.3">
      <c r="A782" s="1">
        <v>41842</v>
      </c>
      <c r="B782" s="2">
        <f>YEAR(salesdata[[#This Row],[Order Date]])</f>
        <v>2014</v>
      </c>
      <c r="C782" s="2">
        <f>MONTH(salesdata[[#This Row],[Order Date]])</f>
        <v>7</v>
      </c>
      <c r="D782" t="s">
        <v>1029</v>
      </c>
      <c r="E782" t="s">
        <v>10</v>
      </c>
      <c r="F782" t="s">
        <v>11</v>
      </c>
      <c r="G782" t="s">
        <v>18</v>
      </c>
      <c r="H782" t="s">
        <v>116</v>
      </c>
      <c r="I782" s="33" t="s">
        <v>3458</v>
      </c>
      <c r="J782" s="2">
        <v>1</v>
      </c>
      <c r="K782" s="33" t="s">
        <v>3043</v>
      </c>
    </row>
    <row r="783" spans="1:11" x14ac:dyDescent="0.3">
      <c r="A783" s="1">
        <v>41843</v>
      </c>
      <c r="B783" s="2">
        <f>YEAR(salesdata[[#This Row],[Order Date]])</f>
        <v>2014</v>
      </c>
      <c r="C783" s="2">
        <f>MONTH(salesdata[[#This Row],[Order Date]])</f>
        <v>7</v>
      </c>
      <c r="D783" t="s">
        <v>1030</v>
      </c>
      <c r="E783" t="s">
        <v>96</v>
      </c>
      <c r="F783" t="s">
        <v>11</v>
      </c>
      <c r="G783" t="s">
        <v>20</v>
      </c>
      <c r="H783" t="s">
        <v>1005</v>
      </c>
      <c r="I783" s="33" t="s">
        <v>4226</v>
      </c>
      <c r="J783" s="2">
        <v>5</v>
      </c>
      <c r="K783" s="33" t="s">
        <v>4227</v>
      </c>
    </row>
    <row r="784" spans="1:11" x14ac:dyDescent="0.3">
      <c r="A784" s="1">
        <v>41843</v>
      </c>
      <c r="B784" s="2">
        <f>YEAR(salesdata[[#This Row],[Order Date]])</f>
        <v>2014</v>
      </c>
      <c r="C784" s="2">
        <f>MONTH(salesdata[[#This Row],[Order Date]])</f>
        <v>7</v>
      </c>
      <c r="D784" t="s">
        <v>1030</v>
      </c>
      <c r="E784" t="s">
        <v>96</v>
      </c>
      <c r="F784" t="s">
        <v>39</v>
      </c>
      <c r="G784" t="s">
        <v>52</v>
      </c>
      <c r="H784" t="s">
        <v>928</v>
      </c>
      <c r="I784" s="33" t="s">
        <v>4228</v>
      </c>
      <c r="J784" s="2">
        <v>8</v>
      </c>
      <c r="K784" s="33" t="s">
        <v>4229</v>
      </c>
    </row>
    <row r="785" spans="1:11" x14ac:dyDescent="0.3">
      <c r="A785" s="1">
        <v>41843</v>
      </c>
      <c r="B785" s="2">
        <f>YEAR(salesdata[[#This Row],[Order Date]])</f>
        <v>2014</v>
      </c>
      <c r="C785" s="2">
        <f>MONTH(salesdata[[#This Row],[Order Date]])</f>
        <v>7</v>
      </c>
      <c r="D785" t="s">
        <v>1030</v>
      </c>
      <c r="E785" t="s">
        <v>96</v>
      </c>
      <c r="F785" t="s">
        <v>11</v>
      </c>
      <c r="G785" t="s">
        <v>24</v>
      </c>
      <c r="H785" t="s">
        <v>1031</v>
      </c>
      <c r="I785" s="33" t="s">
        <v>3531</v>
      </c>
      <c r="J785" s="2">
        <v>1</v>
      </c>
      <c r="K785" s="33" t="s">
        <v>4230</v>
      </c>
    </row>
    <row r="786" spans="1:11" x14ac:dyDescent="0.3">
      <c r="A786" s="1">
        <v>41843</v>
      </c>
      <c r="B786" s="2">
        <f>YEAR(salesdata[[#This Row],[Order Date]])</f>
        <v>2014</v>
      </c>
      <c r="C786" s="2">
        <f>MONTH(salesdata[[#This Row],[Order Date]])</f>
        <v>7</v>
      </c>
      <c r="D786" t="s">
        <v>1030</v>
      </c>
      <c r="E786" t="s">
        <v>96</v>
      </c>
      <c r="F786" t="s">
        <v>39</v>
      </c>
      <c r="G786" t="s">
        <v>52</v>
      </c>
      <c r="H786" t="s">
        <v>1032</v>
      </c>
      <c r="I786" s="33" t="s">
        <v>4231</v>
      </c>
      <c r="J786" s="2">
        <v>10</v>
      </c>
      <c r="K786" s="33" t="s">
        <v>4232</v>
      </c>
    </row>
    <row r="787" spans="1:11" x14ac:dyDescent="0.3">
      <c r="A787" s="1">
        <v>41843</v>
      </c>
      <c r="B787" s="2">
        <f>YEAR(salesdata[[#This Row],[Order Date]])</f>
        <v>2014</v>
      </c>
      <c r="C787" s="2">
        <f>MONTH(salesdata[[#This Row],[Order Date]])</f>
        <v>7</v>
      </c>
      <c r="D787" t="s">
        <v>678</v>
      </c>
      <c r="E787" t="s">
        <v>152</v>
      </c>
      <c r="F787" t="s">
        <v>39</v>
      </c>
      <c r="G787" t="s">
        <v>52</v>
      </c>
      <c r="H787" t="s">
        <v>1033</v>
      </c>
      <c r="I787" s="33" t="s">
        <v>3455</v>
      </c>
      <c r="J787" s="2">
        <v>2</v>
      </c>
      <c r="K787" s="33" t="s">
        <v>683</v>
      </c>
    </row>
    <row r="788" spans="1:11" x14ac:dyDescent="0.3">
      <c r="A788" s="1">
        <v>41843</v>
      </c>
      <c r="B788" s="2">
        <f>YEAR(salesdata[[#This Row],[Order Date]])</f>
        <v>2014</v>
      </c>
      <c r="C788" s="2">
        <f>MONTH(salesdata[[#This Row],[Order Date]])</f>
        <v>7</v>
      </c>
      <c r="D788" t="s">
        <v>1034</v>
      </c>
      <c r="E788" t="s">
        <v>27</v>
      </c>
      <c r="F788" t="s">
        <v>39</v>
      </c>
      <c r="G788" t="s">
        <v>40</v>
      </c>
      <c r="H788" t="s">
        <v>736</v>
      </c>
      <c r="I788" s="33" t="s">
        <v>3354</v>
      </c>
      <c r="J788" s="2">
        <v>6</v>
      </c>
      <c r="K788" s="33" t="s">
        <v>4233</v>
      </c>
    </row>
    <row r="789" spans="1:11" x14ac:dyDescent="0.3">
      <c r="A789" s="1">
        <v>41843</v>
      </c>
      <c r="B789" s="2">
        <f>YEAR(salesdata[[#This Row],[Order Date]])</f>
        <v>2014</v>
      </c>
      <c r="C789" s="2">
        <f>MONTH(salesdata[[#This Row],[Order Date]])</f>
        <v>7</v>
      </c>
      <c r="D789" t="s">
        <v>1034</v>
      </c>
      <c r="E789" t="s">
        <v>27</v>
      </c>
      <c r="F789" t="s">
        <v>11</v>
      </c>
      <c r="G789" t="s">
        <v>204</v>
      </c>
      <c r="H789" t="s">
        <v>1035</v>
      </c>
      <c r="I789" s="33" t="s">
        <v>4234</v>
      </c>
      <c r="J789" s="2">
        <v>5</v>
      </c>
      <c r="K789" s="33" t="s">
        <v>4235</v>
      </c>
    </row>
    <row r="790" spans="1:11" x14ac:dyDescent="0.3">
      <c r="A790" s="1">
        <v>41843</v>
      </c>
      <c r="B790" s="2">
        <f>YEAR(salesdata[[#This Row],[Order Date]])</f>
        <v>2014</v>
      </c>
      <c r="C790" s="2">
        <f>MONTH(salesdata[[#This Row],[Order Date]])</f>
        <v>7</v>
      </c>
      <c r="D790" t="s">
        <v>1034</v>
      </c>
      <c r="E790" t="s">
        <v>27</v>
      </c>
      <c r="F790" t="s">
        <v>39</v>
      </c>
      <c r="G790" t="s">
        <v>40</v>
      </c>
      <c r="H790" t="s">
        <v>577</v>
      </c>
      <c r="I790" s="33" t="s">
        <v>3384</v>
      </c>
      <c r="J790" s="2">
        <v>3</v>
      </c>
      <c r="K790" s="33" t="s">
        <v>3355</v>
      </c>
    </row>
    <row r="791" spans="1:11" x14ac:dyDescent="0.3">
      <c r="A791" s="1">
        <v>41843</v>
      </c>
      <c r="B791" s="2">
        <f>YEAR(salesdata[[#This Row],[Order Date]])</f>
        <v>2014</v>
      </c>
      <c r="C791" s="2">
        <f>MONTH(salesdata[[#This Row],[Order Date]])</f>
        <v>7</v>
      </c>
      <c r="D791" t="s">
        <v>1034</v>
      </c>
      <c r="E791" t="s">
        <v>27</v>
      </c>
      <c r="F791" t="s">
        <v>39</v>
      </c>
      <c r="G791" t="s">
        <v>52</v>
      </c>
      <c r="H791" t="s">
        <v>1036</v>
      </c>
      <c r="I791" s="33" t="s">
        <v>1037</v>
      </c>
      <c r="J791" s="2">
        <v>3</v>
      </c>
      <c r="K791" s="33" t="s">
        <v>4236</v>
      </c>
    </row>
    <row r="792" spans="1:11" x14ac:dyDescent="0.3">
      <c r="A792" s="1">
        <v>41845</v>
      </c>
      <c r="B792" s="2">
        <f>YEAR(salesdata[[#This Row],[Order Date]])</f>
        <v>2014</v>
      </c>
      <c r="C792" s="2">
        <f>MONTH(salesdata[[#This Row],[Order Date]])</f>
        <v>7</v>
      </c>
      <c r="D792" t="s">
        <v>1038</v>
      </c>
      <c r="E792" t="s">
        <v>27</v>
      </c>
      <c r="F792" t="s">
        <v>11</v>
      </c>
      <c r="G792" t="s">
        <v>18</v>
      </c>
      <c r="H792" t="s">
        <v>1039</v>
      </c>
      <c r="I792" s="33" t="s">
        <v>4237</v>
      </c>
      <c r="J792" s="2">
        <v>4</v>
      </c>
      <c r="K792" s="33" t="s">
        <v>4238</v>
      </c>
    </row>
    <row r="793" spans="1:11" x14ac:dyDescent="0.3">
      <c r="A793" s="1">
        <v>41845</v>
      </c>
      <c r="B793" s="2">
        <f>YEAR(salesdata[[#This Row],[Order Date]])</f>
        <v>2014</v>
      </c>
      <c r="C793" s="2">
        <f>MONTH(salesdata[[#This Row],[Order Date]])</f>
        <v>7</v>
      </c>
      <c r="D793" t="s">
        <v>1038</v>
      </c>
      <c r="E793" t="s">
        <v>27</v>
      </c>
      <c r="F793" t="s">
        <v>11</v>
      </c>
      <c r="G793" t="s">
        <v>204</v>
      </c>
      <c r="H793" t="s">
        <v>1040</v>
      </c>
      <c r="I793" s="33" t="s">
        <v>4239</v>
      </c>
      <c r="J793" s="2">
        <v>5</v>
      </c>
      <c r="K793" s="33" t="s">
        <v>4240</v>
      </c>
    </row>
    <row r="794" spans="1:11" x14ac:dyDescent="0.3">
      <c r="A794" s="1">
        <v>41845</v>
      </c>
      <c r="B794" s="2">
        <f>YEAR(salesdata[[#This Row],[Order Date]])</f>
        <v>2014</v>
      </c>
      <c r="C794" s="2">
        <f>MONTH(salesdata[[#This Row],[Order Date]])</f>
        <v>7</v>
      </c>
      <c r="D794" t="s">
        <v>1038</v>
      </c>
      <c r="E794" t="s">
        <v>27</v>
      </c>
      <c r="F794" t="s">
        <v>34</v>
      </c>
      <c r="G794" t="s">
        <v>47</v>
      </c>
      <c r="H794" t="s">
        <v>1041</v>
      </c>
      <c r="I794" s="33" t="s">
        <v>4241</v>
      </c>
      <c r="J794" s="2">
        <v>8</v>
      </c>
      <c r="K794" s="33" t="s">
        <v>4242</v>
      </c>
    </row>
    <row r="795" spans="1:11" x14ac:dyDescent="0.3">
      <c r="A795" s="1">
        <v>41845</v>
      </c>
      <c r="B795" s="2">
        <f>YEAR(salesdata[[#This Row],[Order Date]])</f>
        <v>2014</v>
      </c>
      <c r="C795" s="2">
        <f>MONTH(salesdata[[#This Row],[Order Date]])</f>
        <v>7</v>
      </c>
      <c r="D795" t="s">
        <v>234</v>
      </c>
      <c r="E795" t="s">
        <v>27</v>
      </c>
      <c r="F795" t="s">
        <v>11</v>
      </c>
      <c r="G795" t="s">
        <v>12</v>
      </c>
      <c r="H795" t="s">
        <v>331</v>
      </c>
      <c r="I795" s="33" t="s">
        <v>4243</v>
      </c>
      <c r="J795" s="2">
        <v>1</v>
      </c>
      <c r="K795" s="33" t="s">
        <v>3818</v>
      </c>
    </row>
    <row r="796" spans="1:11" x14ac:dyDescent="0.3">
      <c r="A796" s="1">
        <v>41845</v>
      </c>
      <c r="B796" s="2">
        <f>YEAR(salesdata[[#This Row],[Order Date]])</f>
        <v>2014</v>
      </c>
      <c r="C796" s="2">
        <f>MONTH(salesdata[[#This Row],[Order Date]])</f>
        <v>7</v>
      </c>
      <c r="D796" t="s">
        <v>234</v>
      </c>
      <c r="E796" t="s">
        <v>27</v>
      </c>
      <c r="F796" t="s">
        <v>11</v>
      </c>
      <c r="G796" t="s">
        <v>204</v>
      </c>
      <c r="H796" t="s">
        <v>893</v>
      </c>
      <c r="I796" s="33" t="s">
        <v>4244</v>
      </c>
      <c r="J796" s="2">
        <v>4</v>
      </c>
      <c r="K796" s="33" t="s">
        <v>4245</v>
      </c>
    </row>
    <row r="797" spans="1:11" x14ac:dyDescent="0.3">
      <c r="A797" s="1">
        <v>41846</v>
      </c>
      <c r="B797" s="2">
        <f>YEAR(salesdata[[#This Row],[Order Date]])</f>
        <v>2014</v>
      </c>
      <c r="C797" s="2">
        <f>MONTH(salesdata[[#This Row],[Order Date]])</f>
        <v>7</v>
      </c>
      <c r="D797" t="s">
        <v>1042</v>
      </c>
      <c r="E797" t="s">
        <v>15</v>
      </c>
      <c r="F797" t="s">
        <v>11</v>
      </c>
      <c r="G797" t="s">
        <v>18</v>
      </c>
      <c r="H797" t="s">
        <v>1043</v>
      </c>
      <c r="I797" s="33" t="s">
        <v>4246</v>
      </c>
      <c r="J797" s="2">
        <v>3</v>
      </c>
      <c r="K797" s="33" t="s">
        <v>4247</v>
      </c>
    </row>
    <row r="798" spans="1:11" x14ac:dyDescent="0.3">
      <c r="A798" s="1">
        <v>41846</v>
      </c>
      <c r="B798" s="2">
        <f>YEAR(salesdata[[#This Row],[Order Date]])</f>
        <v>2014</v>
      </c>
      <c r="C798" s="2">
        <f>MONTH(salesdata[[#This Row],[Order Date]])</f>
        <v>7</v>
      </c>
      <c r="D798" t="s">
        <v>413</v>
      </c>
      <c r="E798" t="s">
        <v>127</v>
      </c>
      <c r="F798" t="s">
        <v>39</v>
      </c>
      <c r="G798" t="s">
        <v>40</v>
      </c>
      <c r="H798" t="s">
        <v>1044</v>
      </c>
      <c r="I798" s="33" t="s">
        <v>4248</v>
      </c>
      <c r="J798" s="2">
        <v>2</v>
      </c>
      <c r="K798" s="33" t="s">
        <v>1045</v>
      </c>
    </row>
    <row r="799" spans="1:11" x14ac:dyDescent="0.3">
      <c r="A799" s="1">
        <v>41846</v>
      </c>
      <c r="B799" s="2">
        <f>YEAR(salesdata[[#This Row],[Order Date]])</f>
        <v>2014</v>
      </c>
      <c r="C799" s="2">
        <f>MONTH(salesdata[[#This Row],[Order Date]])</f>
        <v>7</v>
      </c>
      <c r="D799" t="s">
        <v>413</v>
      </c>
      <c r="E799" t="s">
        <v>127</v>
      </c>
      <c r="F799" t="s">
        <v>34</v>
      </c>
      <c r="G799" t="s">
        <v>35</v>
      </c>
      <c r="H799" t="s">
        <v>1046</v>
      </c>
      <c r="I799" s="33" t="s">
        <v>4249</v>
      </c>
      <c r="J799" s="2">
        <v>3</v>
      </c>
      <c r="K799" s="33" t="s">
        <v>4250</v>
      </c>
    </row>
    <row r="800" spans="1:11" x14ac:dyDescent="0.3">
      <c r="A800" s="1">
        <v>41846</v>
      </c>
      <c r="B800" s="2">
        <f>YEAR(salesdata[[#This Row],[Order Date]])</f>
        <v>2014</v>
      </c>
      <c r="C800" s="2">
        <f>MONTH(salesdata[[#This Row],[Order Date]])</f>
        <v>7</v>
      </c>
      <c r="D800" t="s">
        <v>413</v>
      </c>
      <c r="E800" t="s">
        <v>127</v>
      </c>
      <c r="F800" t="s">
        <v>34</v>
      </c>
      <c r="G800" t="s">
        <v>47</v>
      </c>
      <c r="H800" t="s">
        <v>1047</v>
      </c>
      <c r="I800" s="33" t="s">
        <v>4251</v>
      </c>
      <c r="J800" s="2">
        <v>9</v>
      </c>
      <c r="K800" s="33" t="s">
        <v>4252</v>
      </c>
    </row>
    <row r="801" spans="1:11" x14ac:dyDescent="0.3">
      <c r="A801" s="1">
        <v>41846</v>
      </c>
      <c r="B801" s="2">
        <f>YEAR(salesdata[[#This Row],[Order Date]])</f>
        <v>2014</v>
      </c>
      <c r="C801" s="2">
        <f>MONTH(salesdata[[#This Row],[Order Date]])</f>
        <v>7</v>
      </c>
      <c r="D801" t="s">
        <v>413</v>
      </c>
      <c r="E801" t="s">
        <v>127</v>
      </c>
      <c r="F801" t="s">
        <v>39</v>
      </c>
      <c r="G801" t="s">
        <v>52</v>
      </c>
      <c r="H801" t="s">
        <v>1048</v>
      </c>
      <c r="I801" s="33" t="s">
        <v>4253</v>
      </c>
      <c r="J801" s="2">
        <v>3</v>
      </c>
      <c r="K801" s="33" t="s">
        <v>4254</v>
      </c>
    </row>
    <row r="802" spans="1:11" x14ac:dyDescent="0.3">
      <c r="A802" s="1">
        <v>41846</v>
      </c>
      <c r="B802" s="2">
        <f>YEAR(salesdata[[#This Row],[Order Date]])</f>
        <v>2014</v>
      </c>
      <c r="C802" s="2">
        <f>MONTH(salesdata[[#This Row],[Order Date]])</f>
        <v>7</v>
      </c>
      <c r="D802" t="s">
        <v>29</v>
      </c>
      <c r="E802" t="s">
        <v>300</v>
      </c>
      <c r="F802" t="s">
        <v>39</v>
      </c>
      <c r="G802" t="s">
        <v>52</v>
      </c>
      <c r="H802" t="s">
        <v>1049</v>
      </c>
      <c r="I802" s="33" t="s">
        <v>4255</v>
      </c>
      <c r="J802" s="2">
        <v>7</v>
      </c>
      <c r="K802" s="33" t="s">
        <v>4256</v>
      </c>
    </row>
    <row r="803" spans="1:11" x14ac:dyDescent="0.3">
      <c r="A803" s="1">
        <v>41846</v>
      </c>
      <c r="B803" s="2">
        <f>YEAR(salesdata[[#This Row],[Order Date]])</f>
        <v>2014</v>
      </c>
      <c r="C803" s="2">
        <f>MONTH(salesdata[[#This Row],[Order Date]])</f>
        <v>7</v>
      </c>
      <c r="D803" t="s">
        <v>1050</v>
      </c>
      <c r="E803" t="s">
        <v>30</v>
      </c>
      <c r="F803" t="s">
        <v>34</v>
      </c>
      <c r="G803" t="s">
        <v>35</v>
      </c>
      <c r="H803" t="s">
        <v>1051</v>
      </c>
      <c r="I803" s="33" t="s">
        <v>4257</v>
      </c>
      <c r="J803" s="2">
        <v>2</v>
      </c>
      <c r="K803" s="33" t="s">
        <v>4258</v>
      </c>
    </row>
    <row r="804" spans="1:11" x14ac:dyDescent="0.3">
      <c r="A804" s="1">
        <v>41846</v>
      </c>
      <c r="B804" s="2">
        <f>YEAR(salesdata[[#This Row],[Order Date]])</f>
        <v>2014</v>
      </c>
      <c r="C804" s="2">
        <f>MONTH(salesdata[[#This Row],[Order Date]])</f>
        <v>7</v>
      </c>
      <c r="D804" t="s">
        <v>1050</v>
      </c>
      <c r="E804" t="s">
        <v>30</v>
      </c>
      <c r="F804" t="s">
        <v>11</v>
      </c>
      <c r="G804" t="s">
        <v>16</v>
      </c>
      <c r="H804" t="s">
        <v>1052</v>
      </c>
      <c r="I804" s="33" t="s">
        <v>4259</v>
      </c>
      <c r="J804" s="2">
        <v>13</v>
      </c>
      <c r="K804" s="33" t="s">
        <v>4260</v>
      </c>
    </row>
    <row r="805" spans="1:11" x14ac:dyDescent="0.3">
      <c r="A805" s="1">
        <v>41846</v>
      </c>
      <c r="B805" s="2">
        <f>YEAR(salesdata[[#This Row],[Order Date]])</f>
        <v>2014</v>
      </c>
      <c r="C805" s="2">
        <f>MONTH(salesdata[[#This Row],[Order Date]])</f>
        <v>7</v>
      </c>
      <c r="D805" t="s">
        <v>1050</v>
      </c>
      <c r="E805" t="s">
        <v>30</v>
      </c>
      <c r="F805" t="s">
        <v>34</v>
      </c>
      <c r="G805" t="s">
        <v>47</v>
      </c>
      <c r="H805" t="s">
        <v>1053</v>
      </c>
      <c r="I805" s="33" t="s">
        <v>4261</v>
      </c>
      <c r="J805" s="2">
        <v>3</v>
      </c>
      <c r="K805" s="33" t="s">
        <v>4262</v>
      </c>
    </row>
    <row r="806" spans="1:11" x14ac:dyDescent="0.3">
      <c r="A806" s="1">
        <v>41846</v>
      </c>
      <c r="B806" s="2">
        <f>YEAR(salesdata[[#This Row],[Order Date]])</f>
        <v>2014</v>
      </c>
      <c r="C806" s="2">
        <f>MONTH(salesdata[[#This Row],[Order Date]])</f>
        <v>7</v>
      </c>
      <c r="D806" t="s">
        <v>1054</v>
      </c>
      <c r="E806" t="s">
        <v>10</v>
      </c>
      <c r="F806" t="s">
        <v>11</v>
      </c>
      <c r="G806" t="s">
        <v>20</v>
      </c>
      <c r="H806" t="s">
        <v>851</v>
      </c>
      <c r="I806" s="33" t="s">
        <v>4263</v>
      </c>
      <c r="J806" s="2">
        <v>8</v>
      </c>
      <c r="K806" s="33" t="s">
        <v>4264</v>
      </c>
    </row>
    <row r="807" spans="1:11" x14ac:dyDescent="0.3">
      <c r="A807" s="1">
        <v>41846</v>
      </c>
      <c r="B807" s="2">
        <f>YEAR(salesdata[[#This Row],[Order Date]])</f>
        <v>2014</v>
      </c>
      <c r="C807" s="2">
        <f>MONTH(salesdata[[#This Row],[Order Date]])</f>
        <v>7</v>
      </c>
      <c r="D807" t="s">
        <v>1054</v>
      </c>
      <c r="E807" t="s">
        <v>10</v>
      </c>
      <c r="F807" t="s">
        <v>34</v>
      </c>
      <c r="G807" t="s">
        <v>47</v>
      </c>
      <c r="H807" t="s">
        <v>1055</v>
      </c>
      <c r="I807" s="33" t="s">
        <v>4265</v>
      </c>
      <c r="J807" s="2">
        <v>3</v>
      </c>
      <c r="K807" s="33" t="s">
        <v>4266</v>
      </c>
    </row>
    <row r="808" spans="1:11" x14ac:dyDescent="0.3">
      <c r="A808" s="1">
        <v>41846</v>
      </c>
      <c r="B808" s="2">
        <f>YEAR(salesdata[[#This Row],[Order Date]])</f>
        <v>2014</v>
      </c>
      <c r="C808" s="2">
        <f>MONTH(salesdata[[#This Row],[Order Date]])</f>
        <v>7</v>
      </c>
      <c r="D808" t="s">
        <v>1054</v>
      </c>
      <c r="E808" t="s">
        <v>10</v>
      </c>
      <c r="F808" t="s">
        <v>11</v>
      </c>
      <c r="G808" t="s">
        <v>20</v>
      </c>
      <c r="H808" t="s">
        <v>1056</v>
      </c>
      <c r="I808" s="33" t="s">
        <v>4267</v>
      </c>
      <c r="J808" s="2">
        <v>4</v>
      </c>
      <c r="K808" s="33" t="s">
        <v>4268</v>
      </c>
    </row>
    <row r="809" spans="1:11" x14ac:dyDescent="0.3">
      <c r="A809" s="1">
        <v>41846</v>
      </c>
      <c r="B809" s="2">
        <f>YEAR(salesdata[[#This Row],[Order Date]])</f>
        <v>2014</v>
      </c>
      <c r="C809" s="2">
        <f>MONTH(salesdata[[#This Row],[Order Date]])</f>
        <v>7</v>
      </c>
      <c r="D809" t="s">
        <v>1054</v>
      </c>
      <c r="E809" t="s">
        <v>10</v>
      </c>
      <c r="F809" t="s">
        <v>39</v>
      </c>
      <c r="G809" t="s">
        <v>52</v>
      </c>
      <c r="H809" t="s">
        <v>1032</v>
      </c>
      <c r="I809" s="33" t="s">
        <v>4269</v>
      </c>
      <c r="J809" s="2">
        <v>9</v>
      </c>
      <c r="K809" s="33" t="s">
        <v>4270</v>
      </c>
    </row>
    <row r="810" spans="1:11" x14ac:dyDescent="0.3">
      <c r="A810" s="1">
        <v>41846</v>
      </c>
      <c r="B810" s="2">
        <f>YEAR(salesdata[[#This Row],[Order Date]])</f>
        <v>2014</v>
      </c>
      <c r="C810" s="2">
        <f>MONTH(salesdata[[#This Row],[Order Date]])</f>
        <v>7</v>
      </c>
      <c r="D810" t="s">
        <v>1054</v>
      </c>
      <c r="E810" t="s">
        <v>10</v>
      </c>
      <c r="F810" t="s">
        <v>11</v>
      </c>
      <c r="G810" t="s">
        <v>20</v>
      </c>
      <c r="H810" t="s">
        <v>1057</v>
      </c>
      <c r="I810" s="33" t="s">
        <v>4271</v>
      </c>
      <c r="J810" s="2">
        <v>5</v>
      </c>
      <c r="K810" s="33" t="s">
        <v>4272</v>
      </c>
    </row>
    <row r="811" spans="1:11" x14ac:dyDescent="0.3">
      <c r="A811" s="1">
        <v>41846</v>
      </c>
      <c r="B811" s="2">
        <f>YEAR(salesdata[[#This Row],[Order Date]])</f>
        <v>2014</v>
      </c>
      <c r="C811" s="2">
        <f>MONTH(salesdata[[#This Row],[Order Date]])</f>
        <v>7</v>
      </c>
      <c r="D811" t="s">
        <v>1054</v>
      </c>
      <c r="E811" t="s">
        <v>10</v>
      </c>
      <c r="F811" t="s">
        <v>11</v>
      </c>
      <c r="G811" t="s">
        <v>93</v>
      </c>
      <c r="H811" t="s">
        <v>1058</v>
      </c>
      <c r="I811" s="33" t="s">
        <v>4273</v>
      </c>
      <c r="J811" s="2">
        <v>2</v>
      </c>
      <c r="K811" s="33" t="s">
        <v>4274</v>
      </c>
    </row>
    <row r="812" spans="1:11" x14ac:dyDescent="0.3">
      <c r="A812" s="1">
        <v>41847</v>
      </c>
      <c r="B812" s="2">
        <f>YEAR(salesdata[[#This Row],[Order Date]])</f>
        <v>2014</v>
      </c>
      <c r="C812" s="2">
        <f>MONTH(salesdata[[#This Row],[Order Date]])</f>
        <v>7</v>
      </c>
      <c r="D812" t="s">
        <v>241</v>
      </c>
      <c r="E812" t="s">
        <v>27</v>
      </c>
      <c r="F812" t="s">
        <v>39</v>
      </c>
      <c r="G812" t="s">
        <v>52</v>
      </c>
      <c r="H812" t="s">
        <v>1059</v>
      </c>
      <c r="I812" s="33" t="s">
        <v>1060</v>
      </c>
      <c r="J812" s="2">
        <v>2</v>
      </c>
      <c r="K812" s="33" t="s">
        <v>4275</v>
      </c>
    </row>
    <row r="813" spans="1:11" x14ac:dyDescent="0.3">
      <c r="A813" s="1">
        <v>41847</v>
      </c>
      <c r="B813" s="2">
        <f>YEAR(salesdata[[#This Row],[Order Date]])</f>
        <v>2014</v>
      </c>
      <c r="C813" s="2">
        <f>MONTH(salesdata[[#This Row],[Order Date]])</f>
        <v>7</v>
      </c>
      <c r="D813" t="s">
        <v>1061</v>
      </c>
      <c r="E813" t="s">
        <v>152</v>
      </c>
      <c r="F813" t="s">
        <v>11</v>
      </c>
      <c r="G813" t="s">
        <v>12</v>
      </c>
      <c r="H813" t="s">
        <v>1062</v>
      </c>
      <c r="I813" s="33" t="s">
        <v>4276</v>
      </c>
      <c r="J813" s="2">
        <v>11</v>
      </c>
      <c r="K813" s="33" t="s">
        <v>4277</v>
      </c>
    </row>
    <row r="814" spans="1:11" x14ac:dyDescent="0.3">
      <c r="A814" s="1">
        <v>41847</v>
      </c>
      <c r="B814" s="2">
        <f>YEAR(salesdata[[#This Row],[Order Date]])</f>
        <v>2014</v>
      </c>
      <c r="C814" s="2">
        <f>MONTH(salesdata[[#This Row],[Order Date]])</f>
        <v>7</v>
      </c>
      <c r="D814" t="s">
        <v>1063</v>
      </c>
      <c r="E814" t="s">
        <v>27</v>
      </c>
      <c r="F814" t="s">
        <v>11</v>
      </c>
      <c r="G814" t="s">
        <v>18</v>
      </c>
      <c r="H814" t="s">
        <v>566</v>
      </c>
      <c r="I814" s="33" t="s">
        <v>4278</v>
      </c>
      <c r="J814" s="2">
        <v>2</v>
      </c>
      <c r="K814" s="33" t="s">
        <v>132</v>
      </c>
    </row>
    <row r="815" spans="1:11" x14ac:dyDescent="0.3">
      <c r="A815" s="1">
        <v>41848</v>
      </c>
      <c r="B815" s="2">
        <f>YEAR(salesdata[[#This Row],[Order Date]])</f>
        <v>2014</v>
      </c>
      <c r="C815" s="2">
        <f>MONTH(salesdata[[#This Row],[Order Date]])</f>
        <v>7</v>
      </c>
      <c r="D815" t="s">
        <v>284</v>
      </c>
      <c r="E815" t="s">
        <v>124</v>
      </c>
      <c r="F815" t="s">
        <v>11</v>
      </c>
      <c r="G815" t="s">
        <v>43</v>
      </c>
      <c r="H815" t="s">
        <v>1064</v>
      </c>
      <c r="I815" s="33" t="s">
        <v>4279</v>
      </c>
      <c r="J815" s="2">
        <v>5</v>
      </c>
      <c r="K815" s="33" t="s">
        <v>3634</v>
      </c>
    </row>
    <row r="816" spans="1:11" x14ac:dyDescent="0.3">
      <c r="A816" s="1">
        <v>41848</v>
      </c>
      <c r="B816" s="2">
        <f>YEAR(salesdata[[#This Row],[Order Date]])</f>
        <v>2014</v>
      </c>
      <c r="C816" s="2">
        <f>MONTH(salesdata[[#This Row],[Order Date]])</f>
        <v>7</v>
      </c>
      <c r="D816" t="s">
        <v>284</v>
      </c>
      <c r="E816" t="s">
        <v>124</v>
      </c>
      <c r="F816" t="s">
        <v>34</v>
      </c>
      <c r="G816" t="s">
        <v>47</v>
      </c>
      <c r="H816" t="s">
        <v>1065</v>
      </c>
      <c r="I816" s="33" t="s">
        <v>4280</v>
      </c>
      <c r="J816" s="2">
        <v>6</v>
      </c>
      <c r="K816" s="33" t="s">
        <v>3627</v>
      </c>
    </row>
    <row r="817" spans="1:11" x14ac:dyDescent="0.3">
      <c r="A817" s="1">
        <v>41848</v>
      </c>
      <c r="B817" s="2">
        <f>YEAR(salesdata[[#This Row],[Order Date]])</f>
        <v>2014</v>
      </c>
      <c r="C817" s="2">
        <f>MONTH(salesdata[[#This Row],[Order Date]])</f>
        <v>7</v>
      </c>
      <c r="D817" t="s">
        <v>284</v>
      </c>
      <c r="E817" t="s">
        <v>124</v>
      </c>
      <c r="F817" t="s">
        <v>11</v>
      </c>
      <c r="G817" t="s">
        <v>63</v>
      </c>
      <c r="H817" t="s">
        <v>806</v>
      </c>
      <c r="I817" s="33" t="s">
        <v>4281</v>
      </c>
      <c r="J817" s="2">
        <v>7</v>
      </c>
      <c r="K817" s="33" t="s">
        <v>3586</v>
      </c>
    </row>
    <row r="818" spans="1:11" x14ac:dyDescent="0.3">
      <c r="A818" s="1">
        <v>41850</v>
      </c>
      <c r="B818" s="2">
        <f>YEAR(salesdata[[#This Row],[Order Date]])</f>
        <v>2014</v>
      </c>
      <c r="C818" s="2">
        <f>MONTH(salesdata[[#This Row],[Order Date]])</f>
        <v>7</v>
      </c>
      <c r="D818" t="s">
        <v>1066</v>
      </c>
      <c r="E818" t="s">
        <v>167</v>
      </c>
      <c r="F818" t="s">
        <v>34</v>
      </c>
      <c r="G818" t="s">
        <v>74</v>
      </c>
      <c r="H818" t="s">
        <v>1067</v>
      </c>
      <c r="I818" s="33" t="s">
        <v>4282</v>
      </c>
      <c r="J818" s="2">
        <v>8</v>
      </c>
      <c r="K818" s="33" t="s">
        <v>4283</v>
      </c>
    </row>
    <row r="819" spans="1:11" x14ac:dyDescent="0.3">
      <c r="A819" s="1">
        <v>41852</v>
      </c>
      <c r="B819" s="2">
        <f>YEAR(salesdata[[#This Row],[Order Date]])</f>
        <v>2014</v>
      </c>
      <c r="C819" s="2">
        <f>MONTH(salesdata[[#This Row],[Order Date]])</f>
        <v>8</v>
      </c>
      <c r="D819" t="s">
        <v>984</v>
      </c>
      <c r="E819" t="s">
        <v>249</v>
      </c>
      <c r="F819" t="s">
        <v>11</v>
      </c>
      <c r="G819" t="s">
        <v>16</v>
      </c>
      <c r="H819" t="s">
        <v>1068</v>
      </c>
      <c r="I819" s="33" t="s">
        <v>4284</v>
      </c>
      <c r="J819" s="2">
        <v>3</v>
      </c>
      <c r="K819" s="33" t="s">
        <v>3297</v>
      </c>
    </row>
    <row r="820" spans="1:11" x14ac:dyDescent="0.3">
      <c r="A820" s="1">
        <v>41852</v>
      </c>
      <c r="B820" s="2">
        <f>YEAR(salesdata[[#This Row],[Order Date]])</f>
        <v>2014</v>
      </c>
      <c r="C820" s="2">
        <f>MONTH(salesdata[[#This Row],[Order Date]])</f>
        <v>8</v>
      </c>
      <c r="D820" t="s">
        <v>984</v>
      </c>
      <c r="E820" t="s">
        <v>249</v>
      </c>
      <c r="F820" t="s">
        <v>34</v>
      </c>
      <c r="G820" t="s">
        <v>47</v>
      </c>
      <c r="H820" t="s">
        <v>955</v>
      </c>
      <c r="I820" s="33" t="s">
        <v>4285</v>
      </c>
      <c r="J820" s="2">
        <v>4</v>
      </c>
      <c r="K820" s="33" t="s">
        <v>4286</v>
      </c>
    </row>
    <row r="821" spans="1:11" x14ac:dyDescent="0.3">
      <c r="A821" s="1">
        <v>41852</v>
      </c>
      <c r="B821" s="2">
        <f>YEAR(salesdata[[#This Row],[Order Date]])</f>
        <v>2014</v>
      </c>
      <c r="C821" s="2">
        <f>MONTH(salesdata[[#This Row],[Order Date]])</f>
        <v>8</v>
      </c>
      <c r="D821" t="s">
        <v>984</v>
      </c>
      <c r="E821" t="s">
        <v>249</v>
      </c>
      <c r="F821" t="s">
        <v>11</v>
      </c>
      <c r="G821" t="s">
        <v>93</v>
      </c>
      <c r="H821" t="s">
        <v>764</v>
      </c>
      <c r="I821" s="33" t="s">
        <v>4287</v>
      </c>
      <c r="J821" s="2">
        <v>1</v>
      </c>
      <c r="K821" s="33" t="s">
        <v>4288</v>
      </c>
    </row>
    <row r="822" spans="1:11" x14ac:dyDescent="0.3">
      <c r="A822" s="1">
        <v>41852</v>
      </c>
      <c r="B822" s="2">
        <f>YEAR(salesdata[[#This Row],[Order Date]])</f>
        <v>2014</v>
      </c>
      <c r="C822" s="2">
        <f>MONTH(salesdata[[#This Row],[Order Date]])</f>
        <v>8</v>
      </c>
      <c r="D822" t="s">
        <v>984</v>
      </c>
      <c r="E822" t="s">
        <v>249</v>
      </c>
      <c r="F822" t="s">
        <v>11</v>
      </c>
      <c r="G822" t="s">
        <v>12</v>
      </c>
      <c r="H822" t="s">
        <v>1069</v>
      </c>
      <c r="I822" s="33" t="s">
        <v>4289</v>
      </c>
      <c r="J822" s="2">
        <v>2</v>
      </c>
      <c r="K822" s="33" t="s">
        <v>4290</v>
      </c>
    </row>
    <row r="823" spans="1:11" x14ac:dyDescent="0.3">
      <c r="A823" s="1">
        <v>41852</v>
      </c>
      <c r="B823" s="2">
        <f>YEAR(salesdata[[#This Row],[Order Date]])</f>
        <v>2014</v>
      </c>
      <c r="C823" s="2">
        <f>MONTH(salesdata[[#This Row],[Order Date]])</f>
        <v>8</v>
      </c>
      <c r="D823" t="s">
        <v>1070</v>
      </c>
      <c r="E823" t="s">
        <v>27</v>
      </c>
      <c r="F823" t="s">
        <v>11</v>
      </c>
      <c r="G823" t="s">
        <v>20</v>
      </c>
      <c r="H823" t="s">
        <v>1071</v>
      </c>
      <c r="I823" s="33" t="s">
        <v>4291</v>
      </c>
      <c r="J823" s="2">
        <v>3</v>
      </c>
      <c r="K823" s="33" t="s">
        <v>3121</v>
      </c>
    </row>
    <row r="824" spans="1:11" x14ac:dyDescent="0.3">
      <c r="A824" s="1">
        <v>41852</v>
      </c>
      <c r="B824" s="2">
        <f>YEAR(salesdata[[#This Row],[Order Date]])</f>
        <v>2014</v>
      </c>
      <c r="C824" s="2">
        <f>MONTH(salesdata[[#This Row],[Order Date]])</f>
        <v>8</v>
      </c>
      <c r="D824" t="s">
        <v>1072</v>
      </c>
      <c r="E824" t="s">
        <v>23</v>
      </c>
      <c r="F824" t="s">
        <v>11</v>
      </c>
      <c r="G824" t="s">
        <v>43</v>
      </c>
      <c r="H824" t="s">
        <v>1073</v>
      </c>
      <c r="I824" s="33" t="s">
        <v>3141</v>
      </c>
      <c r="J824" s="2">
        <v>2</v>
      </c>
      <c r="K824" s="33" t="s">
        <v>4292</v>
      </c>
    </row>
    <row r="825" spans="1:11" x14ac:dyDescent="0.3">
      <c r="A825" s="1">
        <v>41853</v>
      </c>
      <c r="B825" s="2">
        <f>YEAR(salesdata[[#This Row],[Order Date]])</f>
        <v>2014</v>
      </c>
      <c r="C825" s="2">
        <f>MONTH(salesdata[[#This Row],[Order Date]])</f>
        <v>8</v>
      </c>
      <c r="D825" t="s">
        <v>1074</v>
      </c>
      <c r="E825" t="s">
        <v>190</v>
      </c>
      <c r="F825" t="s">
        <v>11</v>
      </c>
      <c r="G825" t="s">
        <v>20</v>
      </c>
      <c r="H825" t="s">
        <v>143</v>
      </c>
      <c r="I825" s="33" t="s">
        <v>3466</v>
      </c>
      <c r="J825" s="2">
        <v>5</v>
      </c>
      <c r="K825" s="33" t="s">
        <v>4293</v>
      </c>
    </row>
    <row r="826" spans="1:11" x14ac:dyDescent="0.3">
      <c r="A826" s="1">
        <v>41853</v>
      </c>
      <c r="B826" s="2">
        <f>YEAR(salesdata[[#This Row],[Order Date]])</f>
        <v>2014</v>
      </c>
      <c r="C826" s="2">
        <f>MONTH(salesdata[[#This Row],[Order Date]])</f>
        <v>8</v>
      </c>
      <c r="D826" t="s">
        <v>1074</v>
      </c>
      <c r="E826" t="s">
        <v>190</v>
      </c>
      <c r="F826" t="s">
        <v>39</v>
      </c>
      <c r="G826" t="s">
        <v>52</v>
      </c>
      <c r="H826" t="s">
        <v>1075</v>
      </c>
      <c r="I826" s="33" t="s">
        <v>4294</v>
      </c>
      <c r="J826" s="2">
        <v>2</v>
      </c>
      <c r="K826" s="33" t="s">
        <v>4295</v>
      </c>
    </row>
    <row r="827" spans="1:11" x14ac:dyDescent="0.3">
      <c r="A827" s="1">
        <v>41853</v>
      </c>
      <c r="B827" s="2">
        <f>YEAR(salesdata[[#This Row],[Order Date]])</f>
        <v>2014</v>
      </c>
      <c r="C827" s="2">
        <f>MONTH(salesdata[[#This Row],[Order Date]])</f>
        <v>8</v>
      </c>
      <c r="D827" t="s">
        <v>1074</v>
      </c>
      <c r="E827" t="s">
        <v>190</v>
      </c>
      <c r="F827" t="s">
        <v>11</v>
      </c>
      <c r="G827" t="s">
        <v>18</v>
      </c>
      <c r="H827" t="s">
        <v>1076</v>
      </c>
      <c r="I827" s="33" t="s">
        <v>4296</v>
      </c>
      <c r="J827" s="2">
        <v>2</v>
      </c>
      <c r="K827" s="33" t="s">
        <v>4297</v>
      </c>
    </row>
    <row r="828" spans="1:11" x14ac:dyDescent="0.3">
      <c r="A828" s="1">
        <v>41854</v>
      </c>
      <c r="B828" s="2">
        <f>YEAR(salesdata[[#This Row],[Order Date]])</f>
        <v>2014</v>
      </c>
      <c r="C828" s="2">
        <f>MONTH(salesdata[[#This Row],[Order Date]])</f>
        <v>8</v>
      </c>
      <c r="D828" t="s">
        <v>690</v>
      </c>
      <c r="E828" t="s">
        <v>282</v>
      </c>
      <c r="F828" t="s">
        <v>34</v>
      </c>
      <c r="G828" t="s">
        <v>147</v>
      </c>
      <c r="H828" t="s">
        <v>1077</v>
      </c>
      <c r="I828" s="33" t="s">
        <v>4298</v>
      </c>
      <c r="J828" s="2">
        <v>2</v>
      </c>
      <c r="K828" s="33" t="s">
        <v>4299</v>
      </c>
    </row>
    <row r="829" spans="1:11" x14ac:dyDescent="0.3">
      <c r="A829" s="1">
        <v>41854</v>
      </c>
      <c r="B829" s="2">
        <f>YEAR(salesdata[[#This Row],[Order Date]])</f>
        <v>2014</v>
      </c>
      <c r="C829" s="2">
        <f>MONTH(salesdata[[#This Row],[Order Date]])</f>
        <v>8</v>
      </c>
      <c r="D829" t="s">
        <v>690</v>
      </c>
      <c r="E829" t="s">
        <v>282</v>
      </c>
      <c r="F829" t="s">
        <v>11</v>
      </c>
      <c r="G829" t="s">
        <v>93</v>
      </c>
      <c r="H829" t="s">
        <v>1078</v>
      </c>
      <c r="I829" s="33" t="s">
        <v>3096</v>
      </c>
      <c r="J829" s="2">
        <v>1</v>
      </c>
      <c r="K829" s="33" t="s">
        <v>4300</v>
      </c>
    </row>
    <row r="830" spans="1:11" x14ac:dyDescent="0.3">
      <c r="A830" s="1">
        <v>41854</v>
      </c>
      <c r="B830" s="2">
        <f>YEAR(salesdata[[#This Row],[Order Date]])</f>
        <v>2014</v>
      </c>
      <c r="C830" s="2">
        <f>MONTH(salesdata[[#This Row],[Order Date]])</f>
        <v>8</v>
      </c>
      <c r="D830" t="s">
        <v>1079</v>
      </c>
      <c r="E830" t="s">
        <v>152</v>
      </c>
      <c r="F830" t="s">
        <v>11</v>
      </c>
      <c r="G830" t="s">
        <v>12</v>
      </c>
      <c r="H830" t="s">
        <v>1080</v>
      </c>
      <c r="I830" s="33" t="s">
        <v>3702</v>
      </c>
      <c r="J830" s="2">
        <v>2</v>
      </c>
      <c r="K830" s="33" t="s">
        <v>4301</v>
      </c>
    </row>
    <row r="831" spans="1:11" x14ac:dyDescent="0.3">
      <c r="A831" s="1">
        <v>41854</v>
      </c>
      <c r="B831" s="2">
        <f>YEAR(salesdata[[#This Row],[Order Date]])</f>
        <v>2014</v>
      </c>
      <c r="C831" s="2">
        <f>MONTH(salesdata[[#This Row],[Order Date]])</f>
        <v>8</v>
      </c>
      <c r="D831" t="s">
        <v>1079</v>
      </c>
      <c r="E831" t="s">
        <v>152</v>
      </c>
      <c r="F831" t="s">
        <v>11</v>
      </c>
      <c r="G831" t="s">
        <v>204</v>
      </c>
      <c r="H831" t="s">
        <v>1081</v>
      </c>
      <c r="I831" s="33" t="s">
        <v>4302</v>
      </c>
      <c r="J831" s="2">
        <v>10</v>
      </c>
      <c r="K831" s="33" t="s">
        <v>4303</v>
      </c>
    </row>
    <row r="832" spans="1:11" x14ac:dyDescent="0.3">
      <c r="A832" s="1">
        <v>41854</v>
      </c>
      <c r="B832" s="2">
        <f>YEAR(salesdata[[#This Row],[Order Date]])</f>
        <v>2014</v>
      </c>
      <c r="C832" s="2">
        <f>MONTH(salesdata[[#This Row],[Order Date]])</f>
        <v>8</v>
      </c>
      <c r="D832" t="s">
        <v>1079</v>
      </c>
      <c r="E832" t="s">
        <v>152</v>
      </c>
      <c r="F832" t="s">
        <v>11</v>
      </c>
      <c r="G832" t="s">
        <v>18</v>
      </c>
      <c r="H832" t="s">
        <v>303</v>
      </c>
      <c r="I832" s="33" t="s">
        <v>3107</v>
      </c>
      <c r="J832" s="2">
        <v>2</v>
      </c>
      <c r="K832" s="33" t="s">
        <v>3231</v>
      </c>
    </row>
    <row r="833" spans="1:11" x14ac:dyDescent="0.3">
      <c r="A833" s="1">
        <v>41854</v>
      </c>
      <c r="B833" s="2">
        <f>YEAR(salesdata[[#This Row],[Order Date]])</f>
        <v>2014</v>
      </c>
      <c r="C833" s="2">
        <f>MONTH(salesdata[[#This Row],[Order Date]])</f>
        <v>8</v>
      </c>
      <c r="D833" t="s">
        <v>949</v>
      </c>
      <c r="E833" t="s">
        <v>96</v>
      </c>
      <c r="F833" t="s">
        <v>11</v>
      </c>
      <c r="G833" t="s">
        <v>12</v>
      </c>
      <c r="H833" t="s">
        <v>1082</v>
      </c>
      <c r="I833" s="33" t="s">
        <v>4304</v>
      </c>
      <c r="J833" s="2">
        <v>3</v>
      </c>
      <c r="K833" s="33" t="s">
        <v>4305</v>
      </c>
    </row>
    <row r="834" spans="1:11" x14ac:dyDescent="0.3">
      <c r="A834" s="1">
        <v>41855</v>
      </c>
      <c r="B834" s="2">
        <f>YEAR(salesdata[[#This Row],[Order Date]])</f>
        <v>2014</v>
      </c>
      <c r="C834" s="2">
        <f>MONTH(salesdata[[#This Row],[Order Date]])</f>
        <v>8</v>
      </c>
      <c r="D834" t="s">
        <v>1083</v>
      </c>
      <c r="E834" t="s">
        <v>300</v>
      </c>
      <c r="F834" t="s">
        <v>11</v>
      </c>
      <c r="G834" t="s">
        <v>93</v>
      </c>
      <c r="H834" t="s">
        <v>1084</v>
      </c>
      <c r="I834" s="33" t="s">
        <v>4306</v>
      </c>
      <c r="J834" s="2">
        <v>3</v>
      </c>
      <c r="K834" s="33" t="s">
        <v>4307</v>
      </c>
    </row>
    <row r="835" spans="1:11" x14ac:dyDescent="0.3">
      <c r="A835" s="1">
        <v>41855</v>
      </c>
      <c r="B835" s="2">
        <f>YEAR(salesdata[[#This Row],[Order Date]])</f>
        <v>2014</v>
      </c>
      <c r="C835" s="2">
        <f>MONTH(salesdata[[#This Row],[Order Date]])</f>
        <v>8</v>
      </c>
      <c r="D835" t="s">
        <v>1083</v>
      </c>
      <c r="E835" t="s">
        <v>300</v>
      </c>
      <c r="F835" t="s">
        <v>11</v>
      </c>
      <c r="G835" t="s">
        <v>12</v>
      </c>
      <c r="H835" t="s">
        <v>1085</v>
      </c>
      <c r="I835" s="33" t="s">
        <v>4028</v>
      </c>
      <c r="J835" s="2">
        <v>8</v>
      </c>
      <c r="K835" s="33" t="s">
        <v>4308</v>
      </c>
    </row>
    <row r="836" spans="1:11" x14ac:dyDescent="0.3">
      <c r="A836" s="1">
        <v>41855</v>
      </c>
      <c r="B836" s="2">
        <f>YEAR(salesdata[[#This Row],[Order Date]])</f>
        <v>2014</v>
      </c>
      <c r="C836" s="2">
        <f>MONTH(salesdata[[#This Row],[Order Date]])</f>
        <v>8</v>
      </c>
      <c r="D836" t="s">
        <v>1083</v>
      </c>
      <c r="E836" t="s">
        <v>300</v>
      </c>
      <c r="F836" t="s">
        <v>11</v>
      </c>
      <c r="G836" t="s">
        <v>24</v>
      </c>
      <c r="H836" t="s">
        <v>1086</v>
      </c>
      <c r="I836" s="33" t="s">
        <v>4309</v>
      </c>
      <c r="J836" s="2">
        <v>5</v>
      </c>
      <c r="K836" s="33" t="s">
        <v>4310</v>
      </c>
    </row>
    <row r="837" spans="1:11" x14ac:dyDescent="0.3">
      <c r="A837" s="1">
        <v>41855</v>
      </c>
      <c r="B837" s="2">
        <f>YEAR(salesdata[[#This Row],[Order Date]])</f>
        <v>2014</v>
      </c>
      <c r="C837" s="2">
        <f>MONTH(salesdata[[#This Row],[Order Date]])</f>
        <v>8</v>
      </c>
      <c r="D837" t="s">
        <v>1083</v>
      </c>
      <c r="E837" t="s">
        <v>300</v>
      </c>
      <c r="F837" t="s">
        <v>39</v>
      </c>
      <c r="G837" t="s">
        <v>40</v>
      </c>
      <c r="H837" t="s">
        <v>1087</v>
      </c>
      <c r="I837" s="33" t="s">
        <v>3514</v>
      </c>
      <c r="J837" s="2">
        <v>5</v>
      </c>
      <c r="K837" s="33" t="s">
        <v>846</v>
      </c>
    </row>
    <row r="838" spans="1:11" x14ac:dyDescent="0.3">
      <c r="A838" s="1">
        <v>41855</v>
      </c>
      <c r="B838" s="2">
        <f>YEAR(salesdata[[#This Row],[Order Date]])</f>
        <v>2014</v>
      </c>
      <c r="C838" s="2">
        <f>MONTH(salesdata[[#This Row],[Order Date]])</f>
        <v>8</v>
      </c>
      <c r="D838" t="s">
        <v>1083</v>
      </c>
      <c r="E838" t="s">
        <v>300</v>
      </c>
      <c r="F838" t="s">
        <v>11</v>
      </c>
      <c r="G838" t="s">
        <v>18</v>
      </c>
      <c r="H838" t="s">
        <v>1088</v>
      </c>
      <c r="I838" s="33" t="s">
        <v>4311</v>
      </c>
      <c r="J838" s="2">
        <v>5</v>
      </c>
      <c r="K838" s="33" t="s">
        <v>4312</v>
      </c>
    </row>
    <row r="839" spans="1:11" x14ac:dyDescent="0.3">
      <c r="A839" s="1">
        <v>41855</v>
      </c>
      <c r="B839" s="2">
        <f>YEAR(salesdata[[#This Row],[Order Date]])</f>
        <v>2014</v>
      </c>
      <c r="C839" s="2">
        <f>MONTH(salesdata[[#This Row],[Order Date]])</f>
        <v>8</v>
      </c>
      <c r="D839" t="s">
        <v>1083</v>
      </c>
      <c r="E839" t="s">
        <v>300</v>
      </c>
      <c r="F839" t="s">
        <v>11</v>
      </c>
      <c r="G839" t="s">
        <v>20</v>
      </c>
      <c r="H839" t="s">
        <v>478</v>
      </c>
      <c r="I839" s="33" t="s">
        <v>4313</v>
      </c>
      <c r="J839" s="2">
        <v>1</v>
      </c>
      <c r="K839" s="33" t="s">
        <v>4314</v>
      </c>
    </row>
    <row r="840" spans="1:11" x14ac:dyDescent="0.3">
      <c r="A840" s="1">
        <v>41855</v>
      </c>
      <c r="B840" s="2">
        <f>YEAR(salesdata[[#This Row],[Order Date]])</f>
        <v>2014</v>
      </c>
      <c r="C840" s="2">
        <f>MONTH(salesdata[[#This Row],[Order Date]])</f>
        <v>8</v>
      </c>
      <c r="D840" t="s">
        <v>201</v>
      </c>
      <c r="E840" t="s">
        <v>1089</v>
      </c>
      <c r="F840" t="s">
        <v>11</v>
      </c>
      <c r="G840" t="s">
        <v>93</v>
      </c>
      <c r="H840" t="s">
        <v>1090</v>
      </c>
      <c r="I840" s="33" t="s">
        <v>4315</v>
      </c>
      <c r="J840" s="2">
        <v>2</v>
      </c>
      <c r="K840" s="33" t="s">
        <v>4316</v>
      </c>
    </row>
    <row r="841" spans="1:11" x14ac:dyDescent="0.3">
      <c r="A841" s="1">
        <v>41855</v>
      </c>
      <c r="B841" s="2">
        <f>YEAR(salesdata[[#This Row],[Order Date]])</f>
        <v>2014</v>
      </c>
      <c r="C841" s="2">
        <f>MONTH(salesdata[[#This Row],[Order Date]])</f>
        <v>8</v>
      </c>
      <c r="D841" t="s">
        <v>201</v>
      </c>
      <c r="E841" t="s">
        <v>1089</v>
      </c>
      <c r="F841" t="s">
        <v>11</v>
      </c>
      <c r="G841" t="s">
        <v>12</v>
      </c>
      <c r="H841" t="s">
        <v>660</v>
      </c>
      <c r="I841" s="33" t="s">
        <v>4317</v>
      </c>
      <c r="J841" s="2">
        <v>13</v>
      </c>
      <c r="K841" s="33" t="s">
        <v>4318</v>
      </c>
    </row>
    <row r="842" spans="1:11" x14ac:dyDescent="0.3">
      <c r="A842" s="1">
        <v>41855</v>
      </c>
      <c r="B842" s="2">
        <f>YEAR(salesdata[[#This Row],[Order Date]])</f>
        <v>2014</v>
      </c>
      <c r="C842" s="2">
        <f>MONTH(salesdata[[#This Row],[Order Date]])</f>
        <v>8</v>
      </c>
      <c r="D842" t="s">
        <v>201</v>
      </c>
      <c r="E842" t="s">
        <v>1089</v>
      </c>
      <c r="F842" t="s">
        <v>39</v>
      </c>
      <c r="G842" t="s">
        <v>52</v>
      </c>
      <c r="H842" t="s">
        <v>1091</v>
      </c>
      <c r="I842" s="33" t="s">
        <v>4319</v>
      </c>
      <c r="J842" s="2">
        <v>9</v>
      </c>
      <c r="K842" s="33" t="s">
        <v>4320</v>
      </c>
    </row>
    <row r="843" spans="1:11" x14ac:dyDescent="0.3">
      <c r="A843" s="1">
        <v>41856</v>
      </c>
      <c r="B843" s="2">
        <f>YEAR(salesdata[[#This Row],[Order Date]])</f>
        <v>2014</v>
      </c>
      <c r="C843" s="2">
        <f>MONTH(salesdata[[#This Row],[Order Date]])</f>
        <v>8</v>
      </c>
      <c r="D843" t="s">
        <v>1092</v>
      </c>
      <c r="E843" t="s">
        <v>27</v>
      </c>
      <c r="F843" t="s">
        <v>11</v>
      </c>
      <c r="G843" t="s">
        <v>12</v>
      </c>
      <c r="H843" t="s">
        <v>1093</v>
      </c>
      <c r="I843" s="33" t="s">
        <v>4321</v>
      </c>
      <c r="J843" s="2">
        <v>3</v>
      </c>
      <c r="K843" s="33" t="s">
        <v>4322</v>
      </c>
    </row>
    <row r="844" spans="1:11" x14ac:dyDescent="0.3">
      <c r="A844" s="1">
        <v>41856</v>
      </c>
      <c r="B844" s="2">
        <f>YEAR(salesdata[[#This Row],[Order Date]])</f>
        <v>2014</v>
      </c>
      <c r="C844" s="2">
        <f>MONTH(salesdata[[#This Row],[Order Date]])</f>
        <v>8</v>
      </c>
      <c r="D844" t="s">
        <v>1092</v>
      </c>
      <c r="E844" t="s">
        <v>27</v>
      </c>
      <c r="F844" t="s">
        <v>11</v>
      </c>
      <c r="G844" t="s">
        <v>12</v>
      </c>
      <c r="H844" t="s">
        <v>919</v>
      </c>
      <c r="I844" s="33" t="s">
        <v>4323</v>
      </c>
      <c r="J844" s="2">
        <v>2</v>
      </c>
      <c r="K844" s="33" t="s">
        <v>4324</v>
      </c>
    </row>
    <row r="845" spans="1:11" x14ac:dyDescent="0.3">
      <c r="A845" s="1">
        <v>41856</v>
      </c>
      <c r="B845" s="2">
        <f>YEAR(salesdata[[#This Row],[Order Date]])</f>
        <v>2014</v>
      </c>
      <c r="C845" s="2">
        <f>MONTH(salesdata[[#This Row],[Order Date]])</f>
        <v>8</v>
      </c>
      <c r="D845" t="s">
        <v>1092</v>
      </c>
      <c r="E845" t="s">
        <v>27</v>
      </c>
      <c r="F845" t="s">
        <v>34</v>
      </c>
      <c r="G845" t="s">
        <v>35</v>
      </c>
      <c r="H845" t="s">
        <v>1094</v>
      </c>
      <c r="I845" s="33" t="s">
        <v>4325</v>
      </c>
      <c r="J845" s="2">
        <v>7</v>
      </c>
      <c r="K845" s="33" t="s">
        <v>4326</v>
      </c>
    </row>
    <row r="846" spans="1:11" x14ac:dyDescent="0.3">
      <c r="A846" s="1">
        <v>41856</v>
      </c>
      <c r="B846" s="2">
        <f>YEAR(salesdata[[#This Row],[Order Date]])</f>
        <v>2014</v>
      </c>
      <c r="C846" s="2">
        <f>MONTH(salesdata[[#This Row],[Order Date]])</f>
        <v>8</v>
      </c>
      <c r="D846" t="s">
        <v>1095</v>
      </c>
      <c r="E846" t="s">
        <v>27</v>
      </c>
      <c r="F846" t="s">
        <v>39</v>
      </c>
      <c r="G846" t="s">
        <v>52</v>
      </c>
      <c r="H846" t="s">
        <v>1096</v>
      </c>
      <c r="I846" s="33" t="s">
        <v>4327</v>
      </c>
      <c r="J846" s="2">
        <v>1</v>
      </c>
      <c r="K846" s="33" t="s">
        <v>4057</v>
      </c>
    </row>
    <row r="847" spans="1:11" x14ac:dyDescent="0.3">
      <c r="A847" s="1">
        <v>41856</v>
      </c>
      <c r="B847" s="2">
        <f>YEAR(salesdata[[#This Row],[Order Date]])</f>
        <v>2014</v>
      </c>
      <c r="C847" s="2">
        <f>MONTH(salesdata[[#This Row],[Order Date]])</f>
        <v>8</v>
      </c>
      <c r="D847" t="s">
        <v>1095</v>
      </c>
      <c r="E847" t="s">
        <v>27</v>
      </c>
      <c r="F847" t="s">
        <v>11</v>
      </c>
      <c r="G847" t="s">
        <v>18</v>
      </c>
      <c r="H847" t="s">
        <v>215</v>
      </c>
      <c r="I847" s="33" t="s">
        <v>4328</v>
      </c>
      <c r="J847" s="2">
        <v>2</v>
      </c>
      <c r="K847" s="33" t="s">
        <v>4329</v>
      </c>
    </row>
    <row r="848" spans="1:11" x14ac:dyDescent="0.3">
      <c r="A848" s="1">
        <v>41856</v>
      </c>
      <c r="B848" s="2">
        <f>YEAR(salesdata[[#This Row],[Order Date]])</f>
        <v>2014</v>
      </c>
      <c r="C848" s="2">
        <f>MONTH(salesdata[[#This Row],[Order Date]])</f>
        <v>8</v>
      </c>
      <c r="D848" t="s">
        <v>1095</v>
      </c>
      <c r="E848" t="s">
        <v>27</v>
      </c>
      <c r="F848" t="s">
        <v>11</v>
      </c>
      <c r="G848" t="s">
        <v>24</v>
      </c>
      <c r="H848" t="s">
        <v>1097</v>
      </c>
      <c r="I848" s="33" t="s">
        <v>3186</v>
      </c>
      <c r="J848" s="2">
        <v>2</v>
      </c>
      <c r="K848" s="33" t="s">
        <v>4330</v>
      </c>
    </row>
    <row r="849" spans="1:11" x14ac:dyDescent="0.3">
      <c r="A849" s="1">
        <v>41856</v>
      </c>
      <c r="B849" s="2">
        <f>YEAR(salesdata[[#This Row],[Order Date]])</f>
        <v>2014</v>
      </c>
      <c r="C849" s="2">
        <f>MONTH(salesdata[[#This Row],[Order Date]])</f>
        <v>8</v>
      </c>
      <c r="D849" t="s">
        <v>1098</v>
      </c>
      <c r="E849" t="s">
        <v>625</v>
      </c>
      <c r="F849" t="s">
        <v>11</v>
      </c>
      <c r="G849" t="s">
        <v>93</v>
      </c>
      <c r="H849" t="s">
        <v>429</v>
      </c>
      <c r="I849" s="33" t="s">
        <v>4331</v>
      </c>
      <c r="J849" s="2">
        <v>3</v>
      </c>
      <c r="K849" s="33" t="s">
        <v>4332</v>
      </c>
    </row>
    <row r="850" spans="1:11" x14ac:dyDescent="0.3">
      <c r="A850" s="1">
        <v>41856</v>
      </c>
      <c r="B850" s="2">
        <f>YEAR(salesdata[[#This Row],[Order Date]])</f>
        <v>2014</v>
      </c>
      <c r="C850" s="2">
        <f>MONTH(salesdata[[#This Row],[Order Date]])</f>
        <v>8</v>
      </c>
      <c r="D850" t="s">
        <v>1098</v>
      </c>
      <c r="E850" t="s">
        <v>625</v>
      </c>
      <c r="F850" t="s">
        <v>11</v>
      </c>
      <c r="G850" t="s">
        <v>24</v>
      </c>
      <c r="H850" t="s">
        <v>1099</v>
      </c>
      <c r="I850" s="33" t="s">
        <v>4333</v>
      </c>
      <c r="J850" s="2">
        <v>2</v>
      </c>
      <c r="K850" s="33" t="s">
        <v>4334</v>
      </c>
    </row>
    <row r="851" spans="1:11" x14ac:dyDescent="0.3">
      <c r="A851" s="1">
        <v>41856</v>
      </c>
      <c r="B851" s="2">
        <f>YEAR(salesdata[[#This Row],[Order Date]])</f>
        <v>2014</v>
      </c>
      <c r="C851" s="2">
        <f>MONTH(salesdata[[#This Row],[Order Date]])</f>
        <v>8</v>
      </c>
      <c r="D851" t="s">
        <v>1098</v>
      </c>
      <c r="E851" t="s">
        <v>625</v>
      </c>
      <c r="F851" t="s">
        <v>34</v>
      </c>
      <c r="G851" t="s">
        <v>35</v>
      </c>
      <c r="H851" t="s">
        <v>1100</v>
      </c>
      <c r="I851" s="33" t="s">
        <v>4335</v>
      </c>
      <c r="J851" s="2">
        <v>5</v>
      </c>
      <c r="K851" s="33" t="s">
        <v>4336</v>
      </c>
    </row>
    <row r="852" spans="1:11" x14ac:dyDescent="0.3">
      <c r="A852" s="1">
        <v>41856</v>
      </c>
      <c r="B852" s="2">
        <f>YEAR(salesdata[[#This Row],[Order Date]])</f>
        <v>2014</v>
      </c>
      <c r="C852" s="2">
        <f>MONTH(salesdata[[#This Row],[Order Date]])</f>
        <v>8</v>
      </c>
      <c r="D852" t="s">
        <v>545</v>
      </c>
      <c r="E852" t="s">
        <v>152</v>
      </c>
      <c r="F852" t="s">
        <v>39</v>
      </c>
      <c r="G852" t="s">
        <v>40</v>
      </c>
      <c r="H852" t="s">
        <v>1101</v>
      </c>
      <c r="I852" s="33" t="s">
        <v>4337</v>
      </c>
      <c r="J852" s="2">
        <v>1</v>
      </c>
      <c r="K852" s="33" t="s">
        <v>4338</v>
      </c>
    </row>
    <row r="853" spans="1:11" x14ac:dyDescent="0.3">
      <c r="A853" s="1">
        <v>41856</v>
      </c>
      <c r="B853" s="2">
        <f>YEAR(salesdata[[#This Row],[Order Date]])</f>
        <v>2014</v>
      </c>
      <c r="C853" s="2">
        <f>MONTH(salesdata[[#This Row],[Order Date]])</f>
        <v>8</v>
      </c>
      <c r="D853" t="s">
        <v>545</v>
      </c>
      <c r="E853" t="s">
        <v>152</v>
      </c>
      <c r="F853" t="s">
        <v>11</v>
      </c>
      <c r="G853" t="s">
        <v>24</v>
      </c>
      <c r="H853" t="s">
        <v>1099</v>
      </c>
      <c r="I853" s="33" t="s">
        <v>4339</v>
      </c>
      <c r="J853" s="2">
        <v>7</v>
      </c>
      <c r="K853" s="33" t="s">
        <v>3218</v>
      </c>
    </row>
    <row r="854" spans="1:11" x14ac:dyDescent="0.3">
      <c r="A854" s="1">
        <v>41856</v>
      </c>
      <c r="B854" s="2">
        <f>YEAR(salesdata[[#This Row],[Order Date]])</f>
        <v>2014</v>
      </c>
      <c r="C854" s="2">
        <f>MONTH(salesdata[[#This Row],[Order Date]])</f>
        <v>8</v>
      </c>
      <c r="D854" t="s">
        <v>1102</v>
      </c>
      <c r="E854" t="s">
        <v>10</v>
      </c>
      <c r="F854" t="s">
        <v>34</v>
      </c>
      <c r="G854" t="s">
        <v>147</v>
      </c>
      <c r="H854" t="s">
        <v>1103</v>
      </c>
      <c r="I854" s="33" t="s">
        <v>4340</v>
      </c>
      <c r="J854" s="2">
        <v>2</v>
      </c>
      <c r="K854" s="33" t="s">
        <v>4341</v>
      </c>
    </row>
    <row r="855" spans="1:11" x14ac:dyDescent="0.3">
      <c r="A855" s="1">
        <v>41857</v>
      </c>
      <c r="B855" s="2">
        <f>YEAR(salesdata[[#This Row],[Order Date]])</f>
        <v>2014</v>
      </c>
      <c r="C855" s="2">
        <f>MONTH(salesdata[[#This Row],[Order Date]])</f>
        <v>8</v>
      </c>
      <c r="D855" t="s">
        <v>1104</v>
      </c>
      <c r="E855" t="s">
        <v>70</v>
      </c>
      <c r="F855" t="s">
        <v>39</v>
      </c>
      <c r="G855" t="s">
        <v>52</v>
      </c>
      <c r="H855" t="s">
        <v>1011</v>
      </c>
      <c r="I855" s="33" t="s">
        <v>4342</v>
      </c>
      <c r="J855" s="2">
        <v>3</v>
      </c>
      <c r="K855" s="33" t="s">
        <v>4343</v>
      </c>
    </row>
    <row r="856" spans="1:11" x14ac:dyDescent="0.3">
      <c r="A856" s="1">
        <v>41857</v>
      </c>
      <c r="B856" s="2">
        <f>YEAR(salesdata[[#This Row],[Order Date]])</f>
        <v>2014</v>
      </c>
      <c r="C856" s="2">
        <f>MONTH(salesdata[[#This Row],[Order Date]])</f>
        <v>8</v>
      </c>
      <c r="D856" t="s">
        <v>1105</v>
      </c>
      <c r="E856" t="s">
        <v>152</v>
      </c>
      <c r="F856" t="s">
        <v>39</v>
      </c>
      <c r="G856" t="s">
        <v>52</v>
      </c>
      <c r="H856" t="s">
        <v>1106</v>
      </c>
      <c r="I856" s="33" t="s">
        <v>4344</v>
      </c>
      <c r="J856" s="2">
        <v>2</v>
      </c>
      <c r="K856" s="33" t="s">
        <v>4345</v>
      </c>
    </row>
    <row r="857" spans="1:11" x14ac:dyDescent="0.3">
      <c r="A857" s="1">
        <v>41859</v>
      </c>
      <c r="B857" s="2">
        <f>YEAR(salesdata[[#This Row],[Order Date]])</f>
        <v>2014</v>
      </c>
      <c r="C857" s="2">
        <f>MONTH(salesdata[[#This Row],[Order Date]])</f>
        <v>8</v>
      </c>
      <c r="D857" t="s">
        <v>1107</v>
      </c>
      <c r="E857" t="s">
        <v>27</v>
      </c>
      <c r="F857" t="s">
        <v>11</v>
      </c>
      <c r="G857" t="s">
        <v>93</v>
      </c>
      <c r="H857" t="s">
        <v>1108</v>
      </c>
      <c r="I857" s="33" t="s">
        <v>4346</v>
      </c>
      <c r="J857" s="2">
        <v>2</v>
      </c>
      <c r="K857" s="33" t="s">
        <v>4347</v>
      </c>
    </row>
    <row r="858" spans="1:11" x14ac:dyDescent="0.3">
      <c r="A858" s="1">
        <v>41859</v>
      </c>
      <c r="B858" s="2">
        <f>YEAR(salesdata[[#This Row],[Order Date]])</f>
        <v>2014</v>
      </c>
      <c r="C858" s="2">
        <f>MONTH(salesdata[[#This Row],[Order Date]])</f>
        <v>8</v>
      </c>
      <c r="D858" t="s">
        <v>1107</v>
      </c>
      <c r="E858" t="s">
        <v>27</v>
      </c>
      <c r="F858" t="s">
        <v>39</v>
      </c>
      <c r="G858" t="s">
        <v>614</v>
      </c>
      <c r="H858" t="s">
        <v>1109</v>
      </c>
      <c r="I858" s="33" t="s">
        <v>4348</v>
      </c>
      <c r="J858" s="2">
        <v>3</v>
      </c>
      <c r="K858" s="33" t="s">
        <v>4349</v>
      </c>
    </row>
    <row r="859" spans="1:11" x14ac:dyDescent="0.3">
      <c r="A859" s="1">
        <v>41859</v>
      </c>
      <c r="B859" s="2">
        <f>YEAR(salesdata[[#This Row],[Order Date]])</f>
        <v>2014</v>
      </c>
      <c r="C859" s="2">
        <f>MONTH(salesdata[[#This Row],[Order Date]])</f>
        <v>8</v>
      </c>
      <c r="D859" t="s">
        <v>1107</v>
      </c>
      <c r="E859" t="s">
        <v>27</v>
      </c>
      <c r="F859" t="s">
        <v>39</v>
      </c>
      <c r="G859" t="s">
        <v>40</v>
      </c>
      <c r="H859" t="s">
        <v>1110</v>
      </c>
      <c r="I859" s="33" t="s">
        <v>4350</v>
      </c>
      <c r="J859" s="2">
        <v>5</v>
      </c>
      <c r="K859" s="33" t="s">
        <v>4351</v>
      </c>
    </row>
    <row r="860" spans="1:11" x14ac:dyDescent="0.3">
      <c r="A860" s="1">
        <v>41859</v>
      </c>
      <c r="B860" s="2">
        <f>YEAR(salesdata[[#This Row],[Order Date]])</f>
        <v>2014</v>
      </c>
      <c r="C860" s="2">
        <f>MONTH(salesdata[[#This Row],[Order Date]])</f>
        <v>8</v>
      </c>
      <c r="D860" t="s">
        <v>1107</v>
      </c>
      <c r="E860" t="s">
        <v>27</v>
      </c>
      <c r="F860" t="s">
        <v>34</v>
      </c>
      <c r="G860" t="s">
        <v>47</v>
      </c>
      <c r="H860" t="s">
        <v>1111</v>
      </c>
      <c r="I860" s="33" t="s">
        <v>4352</v>
      </c>
      <c r="J860" s="2">
        <v>8</v>
      </c>
      <c r="K860" s="33" t="s">
        <v>4353</v>
      </c>
    </row>
    <row r="861" spans="1:11" x14ac:dyDescent="0.3">
      <c r="A861" s="1">
        <v>41859</v>
      </c>
      <c r="B861" s="2">
        <f>YEAR(salesdata[[#This Row],[Order Date]])</f>
        <v>2014</v>
      </c>
      <c r="C861" s="2">
        <f>MONTH(salesdata[[#This Row],[Order Date]])</f>
        <v>8</v>
      </c>
      <c r="D861" t="s">
        <v>1112</v>
      </c>
      <c r="E861" t="s">
        <v>96</v>
      </c>
      <c r="F861" t="s">
        <v>34</v>
      </c>
      <c r="G861" t="s">
        <v>47</v>
      </c>
      <c r="H861" t="s">
        <v>1113</v>
      </c>
      <c r="I861" s="33" t="s">
        <v>4354</v>
      </c>
      <c r="J861" s="2">
        <v>4</v>
      </c>
      <c r="K861" s="33" t="s">
        <v>4355</v>
      </c>
    </row>
    <row r="862" spans="1:11" x14ac:dyDescent="0.3">
      <c r="A862" s="1">
        <v>41859</v>
      </c>
      <c r="B862" s="2">
        <f>YEAR(salesdata[[#This Row],[Order Date]])</f>
        <v>2014</v>
      </c>
      <c r="C862" s="2">
        <f>MONTH(salesdata[[#This Row],[Order Date]])</f>
        <v>8</v>
      </c>
      <c r="D862" t="s">
        <v>1112</v>
      </c>
      <c r="E862" t="s">
        <v>96</v>
      </c>
      <c r="F862" t="s">
        <v>39</v>
      </c>
      <c r="G862" t="s">
        <v>52</v>
      </c>
      <c r="H862" t="s">
        <v>1114</v>
      </c>
      <c r="I862" s="33" t="s">
        <v>4356</v>
      </c>
      <c r="J862" s="2">
        <v>3</v>
      </c>
      <c r="K862" s="33" t="s">
        <v>4357</v>
      </c>
    </row>
    <row r="863" spans="1:11" x14ac:dyDescent="0.3">
      <c r="A863" s="1">
        <v>41859</v>
      </c>
      <c r="B863" s="2">
        <f>YEAR(salesdata[[#This Row],[Order Date]])</f>
        <v>2014</v>
      </c>
      <c r="C863" s="2">
        <f>MONTH(salesdata[[#This Row],[Order Date]])</f>
        <v>8</v>
      </c>
      <c r="D863" t="s">
        <v>221</v>
      </c>
      <c r="E863" t="s">
        <v>27</v>
      </c>
      <c r="F863" t="s">
        <v>11</v>
      </c>
      <c r="G863" t="s">
        <v>18</v>
      </c>
      <c r="H863" t="s">
        <v>1115</v>
      </c>
      <c r="I863" s="33" t="s">
        <v>4358</v>
      </c>
      <c r="J863" s="2">
        <v>11</v>
      </c>
      <c r="K863" s="33" t="s">
        <v>4359</v>
      </c>
    </row>
    <row r="864" spans="1:11" x14ac:dyDescent="0.3">
      <c r="A864" s="1">
        <v>41859</v>
      </c>
      <c r="B864" s="2">
        <f>YEAR(salesdata[[#This Row],[Order Date]])</f>
        <v>2014</v>
      </c>
      <c r="C864" s="2">
        <f>MONTH(salesdata[[#This Row],[Order Date]])</f>
        <v>8</v>
      </c>
      <c r="D864" t="s">
        <v>1116</v>
      </c>
      <c r="E864" t="s">
        <v>111</v>
      </c>
      <c r="F864" t="s">
        <v>39</v>
      </c>
      <c r="G864" t="s">
        <v>614</v>
      </c>
      <c r="H864" t="s">
        <v>1117</v>
      </c>
      <c r="I864" s="33" t="s">
        <v>4360</v>
      </c>
      <c r="J864" s="2">
        <v>1</v>
      </c>
      <c r="K864" s="33" t="s">
        <v>1118</v>
      </c>
    </row>
    <row r="865" spans="1:11" x14ac:dyDescent="0.3">
      <c r="A865" s="1">
        <v>41859</v>
      </c>
      <c r="B865" s="2">
        <f>YEAR(salesdata[[#This Row],[Order Date]])</f>
        <v>2014</v>
      </c>
      <c r="C865" s="2">
        <f>MONTH(salesdata[[#This Row],[Order Date]])</f>
        <v>8</v>
      </c>
      <c r="D865" t="s">
        <v>1116</v>
      </c>
      <c r="E865" t="s">
        <v>111</v>
      </c>
      <c r="F865" t="s">
        <v>11</v>
      </c>
      <c r="G865" t="s">
        <v>93</v>
      </c>
      <c r="H865" t="s">
        <v>1119</v>
      </c>
      <c r="I865" s="33" t="s">
        <v>4361</v>
      </c>
      <c r="J865" s="2">
        <v>3</v>
      </c>
      <c r="K865" s="33" t="s">
        <v>4362</v>
      </c>
    </row>
    <row r="866" spans="1:11" x14ac:dyDescent="0.3">
      <c r="A866" s="1">
        <v>41859</v>
      </c>
      <c r="B866" s="2">
        <f>YEAR(salesdata[[#This Row],[Order Date]])</f>
        <v>2014</v>
      </c>
      <c r="C866" s="2">
        <f>MONTH(salesdata[[#This Row],[Order Date]])</f>
        <v>8</v>
      </c>
      <c r="D866" t="s">
        <v>1116</v>
      </c>
      <c r="E866" t="s">
        <v>111</v>
      </c>
      <c r="F866" t="s">
        <v>11</v>
      </c>
      <c r="G866" t="s">
        <v>63</v>
      </c>
      <c r="H866" t="s">
        <v>1120</v>
      </c>
      <c r="I866" s="33" t="s">
        <v>4363</v>
      </c>
      <c r="J866" s="2">
        <v>3</v>
      </c>
      <c r="K866" s="33" t="s">
        <v>3066</v>
      </c>
    </row>
    <row r="867" spans="1:11" x14ac:dyDescent="0.3">
      <c r="A867" s="1">
        <v>41859</v>
      </c>
      <c r="B867" s="2">
        <f>YEAR(salesdata[[#This Row],[Order Date]])</f>
        <v>2014</v>
      </c>
      <c r="C867" s="2">
        <f>MONTH(salesdata[[#This Row],[Order Date]])</f>
        <v>8</v>
      </c>
      <c r="D867" t="s">
        <v>1116</v>
      </c>
      <c r="E867" t="s">
        <v>111</v>
      </c>
      <c r="F867" t="s">
        <v>34</v>
      </c>
      <c r="G867" t="s">
        <v>47</v>
      </c>
      <c r="H867" t="s">
        <v>1121</v>
      </c>
      <c r="I867" s="33" t="s">
        <v>4364</v>
      </c>
      <c r="J867" s="2">
        <v>6</v>
      </c>
      <c r="K867" s="33" t="s">
        <v>4365</v>
      </c>
    </row>
    <row r="868" spans="1:11" x14ac:dyDescent="0.3">
      <c r="A868" s="1">
        <v>41859</v>
      </c>
      <c r="B868" s="2">
        <f>YEAR(salesdata[[#This Row],[Order Date]])</f>
        <v>2014</v>
      </c>
      <c r="C868" s="2">
        <f>MONTH(salesdata[[#This Row],[Order Date]])</f>
        <v>8</v>
      </c>
      <c r="D868" t="s">
        <v>1116</v>
      </c>
      <c r="E868" t="s">
        <v>111</v>
      </c>
      <c r="F868" t="s">
        <v>39</v>
      </c>
      <c r="G868" t="s">
        <v>40</v>
      </c>
      <c r="H868" t="s">
        <v>448</v>
      </c>
      <c r="I868" s="33" t="s">
        <v>4366</v>
      </c>
      <c r="J868" s="2">
        <v>2</v>
      </c>
      <c r="K868" s="33" t="s">
        <v>4345</v>
      </c>
    </row>
    <row r="869" spans="1:11" x14ac:dyDescent="0.3">
      <c r="A869" s="1">
        <v>41859</v>
      </c>
      <c r="B869" s="2">
        <f>YEAR(salesdata[[#This Row],[Order Date]])</f>
        <v>2014</v>
      </c>
      <c r="C869" s="2">
        <f>MONTH(salesdata[[#This Row],[Order Date]])</f>
        <v>8</v>
      </c>
      <c r="D869" t="s">
        <v>1122</v>
      </c>
      <c r="E869" t="s">
        <v>124</v>
      </c>
      <c r="F869" t="s">
        <v>34</v>
      </c>
      <c r="G869" t="s">
        <v>74</v>
      </c>
      <c r="H869" t="s">
        <v>1123</v>
      </c>
      <c r="I869" s="33" t="s">
        <v>4367</v>
      </c>
      <c r="J869" s="2">
        <v>4</v>
      </c>
      <c r="K869" s="33" t="s">
        <v>4368</v>
      </c>
    </row>
    <row r="870" spans="1:11" x14ac:dyDescent="0.3">
      <c r="A870" s="1">
        <v>41860</v>
      </c>
      <c r="B870" s="2">
        <f>YEAR(salesdata[[#This Row],[Order Date]])</f>
        <v>2014</v>
      </c>
      <c r="C870" s="2">
        <f>MONTH(salesdata[[#This Row],[Order Date]])</f>
        <v>8</v>
      </c>
      <c r="D870" t="s">
        <v>1124</v>
      </c>
      <c r="E870" t="s">
        <v>124</v>
      </c>
      <c r="F870" t="s">
        <v>39</v>
      </c>
      <c r="G870" t="s">
        <v>40</v>
      </c>
      <c r="H870" t="s">
        <v>1110</v>
      </c>
      <c r="I870" s="33" t="s">
        <v>4369</v>
      </c>
      <c r="J870" s="2">
        <v>2</v>
      </c>
      <c r="K870" s="33" t="s">
        <v>4370</v>
      </c>
    </row>
    <row r="871" spans="1:11" x14ac:dyDescent="0.3">
      <c r="A871" s="1">
        <v>41860</v>
      </c>
      <c r="B871" s="2">
        <f>YEAR(salesdata[[#This Row],[Order Date]])</f>
        <v>2014</v>
      </c>
      <c r="C871" s="2">
        <f>MONTH(salesdata[[#This Row],[Order Date]])</f>
        <v>8</v>
      </c>
      <c r="D871" t="s">
        <v>1124</v>
      </c>
      <c r="E871" t="s">
        <v>124</v>
      </c>
      <c r="F871" t="s">
        <v>11</v>
      </c>
      <c r="G871" t="s">
        <v>12</v>
      </c>
      <c r="H871" t="s">
        <v>1125</v>
      </c>
      <c r="I871" s="33" t="s">
        <v>3175</v>
      </c>
      <c r="J871" s="2">
        <v>3</v>
      </c>
      <c r="K871" s="33" t="s">
        <v>3276</v>
      </c>
    </row>
    <row r="872" spans="1:11" x14ac:dyDescent="0.3">
      <c r="A872" s="1">
        <v>41860</v>
      </c>
      <c r="B872" s="2">
        <f>YEAR(salesdata[[#This Row],[Order Date]])</f>
        <v>2014</v>
      </c>
      <c r="C872" s="2">
        <f>MONTH(salesdata[[#This Row],[Order Date]])</f>
        <v>8</v>
      </c>
      <c r="D872" t="s">
        <v>1126</v>
      </c>
      <c r="E872" t="s">
        <v>27</v>
      </c>
      <c r="F872" t="s">
        <v>11</v>
      </c>
      <c r="G872" t="s">
        <v>16</v>
      </c>
      <c r="H872" t="s">
        <v>1127</v>
      </c>
      <c r="I872" s="33" t="s">
        <v>4172</v>
      </c>
      <c r="J872" s="2">
        <v>8</v>
      </c>
      <c r="K872" s="33" t="s">
        <v>4173</v>
      </c>
    </row>
    <row r="873" spans="1:11" x14ac:dyDescent="0.3">
      <c r="A873" s="1">
        <v>41860</v>
      </c>
      <c r="B873" s="2">
        <f>YEAR(salesdata[[#This Row],[Order Date]])</f>
        <v>2014</v>
      </c>
      <c r="C873" s="2">
        <f>MONTH(salesdata[[#This Row],[Order Date]])</f>
        <v>8</v>
      </c>
      <c r="D873" t="s">
        <v>1128</v>
      </c>
      <c r="E873" t="s">
        <v>167</v>
      </c>
      <c r="F873" t="s">
        <v>39</v>
      </c>
      <c r="G873" t="s">
        <v>40</v>
      </c>
      <c r="H873" t="s">
        <v>1129</v>
      </c>
      <c r="I873" s="33" t="s">
        <v>4371</v>
      </c>
      <c r="J873" s="2">
        <v>4</v>
      </c>
      <c r="K873" s="33" t="s">
        <v>4372</v>
      </c>
    </row>
    <row r="874" spans="1:11" x14ac:dyDescent="0.3">
      <c r="A874" s="1">
        <v>41860</v>
      </c>
      <c r="B874" s="2">
        <f>YEAR(salesdata[[#This Row],[Order Date]])</f>
        <v>2014</v>
      </c>
      <c r="C874" s="2">
        <f>MONTH(salesdata[[#This Row],[Order Date]])</f>
        <v>8</v>
      </c>
      <c r="D874" t="s">
        <v>1128</v>
      </c>
      <c r="E874" t="s">
        <v>167</v>
      </c>
      <c r="F874" t="s">
        <v>39</v>
      </c>
      <c r="G874" t="s">
        <v>40</v>
      </c>
      <c r="H874" t="s">
        <v>1130</v>
      </c>
      <c r="I874" s="33" t="s">
        <v>4373</v>
      </c>
      <c r="J874" s="2">
        <v>2</v>
      </c>
      <c r="K874" s="33" t="s">
        <v>4374</v>
      </c>
    </row>
    <row r="875" spans="1:11" x14ac:dyDescent="0.3">
      <c r="A875" s="1">
        <v>41860</v>
      </c>
      <c r="B875" s="2">
        <f>YEAR(salesdata[[#This Row],[Order Date]])</f>
        <v>2014</v>
      </c>
      <c r="C875" s="2">
        <f>MONTH(salesdata[[#This Row],[Order Date]])</f>
        <v>8</v>
      </c>
      <c r="D875" t="s">
        <v>1131</v>
      </c>
      <c r="E875" t="s">
        <v>167</v>
      </c>
      <c r="F875" t="s">
        <v>11</v>
      </c>
      <c r="G875" t="s">
        <v>20</v>
      </c>
      <c r="H875" t="s">
        <v>1132</v>
      </c>
      <c r="I875" s="33" t="s">
        <v>4375</v>
      </c>
      <c r="J875" s="2">
        <v>7</v>
      </c>
      <c r="K875" s="33" t="s">
        <v>4376</v>
      </c>
    </row>
    <row r="876" spans="1:11" x14ac:dyDescent="0.3">
      <c r="A876" s="1">
        <v>41860</v>
      </c>
      <c r="B876" s="2">
        <f>YEAR(salesdata[[#This Row],[Order Date]])</f>
        <v>2014</v>
      </c>
      <c r="C876" s="2">
        <f>MONTH(salesdata[[#This Row],[Order Date]])</f>
        <v>8</v>
      </c>
      <c r="D876" t="s">
        <v>1133</v>
      </c>
      <c r="E876" t="s">
        <v>27</v>
      </c>
      <c r="F876" t="s">
        <v>11</v>
      </c>
      <c r="G876" t="s">
        <v>12</v>
      </c>
      <c r="H876" t="s">
        <v>1134</v>
      </c>
      <c r="I876" s="33" t="s">
        <v>4377</v>
      </c>
      <c r="J876" s="2">
        <v>1</v>
      </c>
      <c r="K876" s="33" t="s">
        <v>3565</v>
      </c>
    </row>
    <row r="877" spans="1:11" x14ac:dyDescent="0.3">
      <c r="A877" s="1">
        <v>41860</v>
      </c>
      <c r="B877" s="2">
        <f>YEAR(salesdata[[#This Row],[Order Date]])</f>
        <v>2014</v>
      </c>
      <c r="C877" s="2">
        <f>MONTH(salesdata[[#This Row],[Order Date]])</f>
        <v>8</v>
      </c>
      <c r="D877" t="s">
        <v>1008</v>
      </c>
      <c r="E877" t="s">
        <v>96</v>
      </c>
      <c r="F877" t="s">
        <v>11</v>
      </c>
      <c r="G877" t="s">
        <v>43</v>
      </c>
      <c r="H877" t="s">
        <v>1135</v>
      </c>
      <c r="I877" s="33" t="s">
        <v>3895</v>
      </c>
      <c r="J877" s="2">
        <v>3</v>
      </c>
      <c r="K877" s="33" t="s">
        <v>4378</v>
      </c>
    </row>
    <row r="878" spans="1:11" x14ac:dyDescent="0.3">
      <c r="A878" s="1">
        <v>41860</v>
      </c>
      <c r="B878" s="2">
        <f>YEAR(salesdata[[#This Row],[Order Date]])</f>
        <v>2014</v>
      </c>
      <c r="C878" s="2">
        <f>MONTH(salesdata[[#This Row],[Order Date]])</f>
        <v>8</v>
      </c>
      <c r="D878" t="s">
        <v>1008</v>
      </c>
      <c r="E878" t="s">
        <v>96</v>
      </c>
      <c r="F878" t="s">
        <v>11</v>
      </c>
      <c r="G878" t="s">
        <v>20</v>
      </c>
      <c r="H878" t="s">
        <v>437</v>
      </c>
      <c r="I878" s="33" t="s">
        <v>3436</v>
      </c>
      <c r="J878" s="2">
        <v>5</v>
      </c>
      <c r="K878" s="33" t="s">
        <v>4379</v>
      </c>
    </row>
    <row r="879" spans="1:11" x14ac:dyDescent="0.3">
      <c r="A879" s="1">
        <v>41862</v>
      </c>
      <c r="B879" s="2">
        <f>YEAR(salesdata[[#This Row],[Order Date]])</f>
        <v>2014</v>
      </c>
      <c r="C879" s="2">
        <f>MONTH(salesdata[[#This Row],[Order Date]])</f>
        <v>8</v>
      </c>
      <c r="D879" t="s">
        <v>659</v>
      </c>
      <c r="E879" t="s">
        <v>167</v>
      </c>
      <c r="F879" t="s">
        <v>34</v>
      </c>
      <c r="G879" t="s">
        <v>47</v>
      </c>
      <c r="H879" t="s">
        <v>1136</v>
      </c>
      <c r="I879" s="33" t="s">
        <v>3052</v>
      </c>
      <c r="J879" s="2">
        <v>1</v>
      </c>
      <c r="K879" s="33" t="s">
        <v>4380</v>
      </c>
    </row>
    <row r="880" spans="1:11" x14ac:dyDescent="0.3">
      <c r="A880" s="1">
        <v>41862</v>
      </c>
      <c r="B880" s="2">
        <f>YEAR(salesdata[[#This Row],[Order Date]])</f>
        <v>2014</v>
      </c>
      <c r="C880" s="2">
        <f>MONTH(salesdata[[#This Row],[Order Date]])</f>
        <v>8</v>
      </c>
      <c r="D880" t="s">
        <v>659</v>
      </c>
      <c r="E880" t="s">
        <v>167</v>
      </c>
      <c r="F880" t="s">
        <v>11</v>
      </c>
      <c r="G880" t="s">
        <v>24</v>
      </c>
      <c r="H880" t="s">
        <v>1137</v>
      </c>
      <c r="I880" s="33" t="s">
        <v>4381</v>
      </c>
      <c r="J880" s="2">
        <v>1</v>
      </c>
      <c r="K880" s="33" t="s">
        <v>3913</v>
      </c>
    </row>
    <row r="881" spans="1:11" x14ac:dyDescent="0.3">
      <c r="A881" s="1">
        <v>41862</v>
      </c>
      <c r="B881" s="2">
        <f>YEAR(salesdata[[#This Row],[Order Date]])</f>
        <v>2014</v>
      </c>
      <c r="C881" s="2">
        <f>MONTH(salesdata[[#This Row],[Order Date]])</f>
        <v>8</v>
      </c>
      <c r="D881" t="s">
        <v>659</v>
      </c>
      <c r="E881" t="s">
        <v>167</v>
      </c>
      <c r="F881" t="s">
        <v>11</v>
      </c>
      <c r="G881" t="s">
        <v>43</v>
      </c>
      <c r="H881" t="s">
        <v>1138</v>
      </c>
      <c r="I881" s="33" t="s">
        <v>2987</v>
      </c>
      <c r="J881" s="2">
        <v>2</v>
      </c>
      <c r="K881" s="33" t="s">
        <v>4382</v>
      </c>
    </row>
    <row r="882" spans="1:11" x14ac:dyDescent="0.3">
      <c r="A882" s="1">
        <v>41862</v>
      </c>
      <c r="B882" s="2">
        <f>YEAR(salesdata[[#This Row],[Order Date]])</f>
        <v>2014</v>
      </c>
      <c r="C882" s="2">
        <f>MONTH(salesdata[[#This Row],[Order Date]])</f>
        <v>8</v>
      </c>
      <c r="D882" t="s">
        <v>1038</v>
      </c>
      <c r="E882" t="s">
        <v>152</v>
      </c>
      <c r="F882" t="s">
        <v>11</v>
      </c>
      <c r="G882" t="s">
        <v>18</v>
      </c>
      <c r="H882" t="s">
        <v>1139</v>
      </c>
      <c r="I882" s="33" t="s">
        <v>4383</v>
      </c>
      <c r="J882" s="2">
        <v>1</v>
      </c>
      <c r="K882" s="33" t="s">
        <v>4384</v>
      </c>
    </row>
    <row r="883" spans="1:11" x14ac:dyDescent="0.3">
      <c r="A883" s="1">
        <v>41863</v>
      </c>
      <c r="B883" s="2">
        <f>YEAR(salesdata[[#This Row],[Order Date]])</f>
        <v>2014</v>
      </c>
      <c r="C883" s="2">
        <f>MONTH(salesdata[[#This Row],[Order Date]])</f>
        <v>8</v>
      </c>
      <c r="D883" t="s">
        <v>1140</v>
      </c>
      <c r="E883" t="s">
        <v>181</v>
      </c>
      <c r="F883" t="s">
        <v>11</v>
      </c>
      <c r="G883" t="s">
        <v>20</v>
      </c>
      <c r="H883" t="s">
        <v>1141</v>
      </c>
      <c r="I883" s="33" t="s">
        <v>4385</v>
      </c>
      <c r="J883" s="2">
        <v>7</v>
      </c>
      <c r="K883" s="33" t="s">
        <v>4386</v>
      </c>
    </row>
    <row r="884" spans="1:11" x14ac:dyDescent="0.3">
      <c r="A884" s="1">
        <v>41863</v>
      </c>
      <c r="B884" s="2">
        <f>YEAR(salesdata[[#This Row],[Order Date]])</f>
        <v>2014</v>
      </c>
      <c r="C884" s="2">
        <f>MONTH(salesdata[[#This Row],[Order Date]])</f>
        <v>8</v>
      </c>
      <c r="D884" t="s">
        <v>1142</v>
      </c>
      <c r="E884" t="s">
        <v>27</v>
      </c>
      <c r="F884" t="s">
        <v>39</v>
      </c>
      <c r="G884" t="s">
        <v>40</v>
      </c>
      <c r="H884" t="s">
        <v>1143</v>
      </c>
      <c r="I884" s="33" t="s">
        <v>4387</v>
      </c>
      <c r="J884" s="2">
        <v>8</v>
      </c>
      <c r="K884" s="33" t="s">
        <v>4388</v>
      </c>
    </row>
    <row r="885" spans="1:11" x14ac:dyDescent="0.3">
      <c r="A885" s="1">
        <v>41863</v>
      </c>
      <c r="B885" s="2">
        <f>YEAR(salesdata[[#This Row],[Order Date]])</f>
        <v>2014</v>
      </c>
      <c r="C885" s="2">
        <f>MONTH(salesdata[[#This Row],[Order Date]])</f>
        <v>8</v>
      </c>
      <c r="D885" t="s">
        <v>1142</v>
      </c>
      <c r="E885" t="s">
        <v>27</v>
      </c>
      <c r="F885" t="s">
        <v>34</v>
      </c>
      <c r="G885" t="s">
        <v>47</v>
      </c>
      <c r="H885" t="s">
        <v>796</v>
      </c>
      <c r="I885" s="33" t="s">
        <v>4389</v>
      </c>
      <c r="J885" s="2">
        <v>3</v>
      </c>
      <c r="K885" s="33" t="s">
        <v>4390</v>
      </c>
    </row>
    <row r="886" spans="1:11" x14ac:dyDescent="0.3">
      <c r="A886" s="1">
        <v>41863</v>
      </c>
      <c r="B886" s="2">
        <f>YEAR(salesdata[[#This Row],[Order Date]])</f>
        <v>2014</v>
      </c>
      <c r="C886" s="2">
        <f>MONTH(salesdata[[#This Row],[Order Date]])</f>
        <v>8</v>
      </c>
      <c r="D886" t="s">
        <v>1144</v>
      </c>
      <c r="E886" t="s">
        <v>124</v>
      </c>
      <c r="F886" t="s">
        <v>11</v>
      </c>
      <c r="G886" t="s">
        <v>12</v>
      </c>
      <c r="H886" t="s">
        <v>1145</v>
      </c>
      <c r="I886" s="33" t="s">
        <v>4391</v>
      </c>
      <c r="J886" s="2">
        <v>6</v>
      </c>
      <c r="K886" s="33" t="s">
        <v>4392</v>
      </c>
    </row>
    <row r="887" spans="1:11" x14ac:dyDescent="0.3">
      <c r="A887" s="1">
        <v>41863</v>
      </c>
      <c r="B887" s="2">
        <f>YEAR(salesdata[[#This Row],[Order Date]])</f>
        <v>2014</v>
      </c>
      <c r="C887" s="2">
        <f>MONTH(salesdata[[#This Row],[Order Date]])</f>
        <v>8</v>
      </c>
      <c r="D887" t="s">
        <v>1144</v>
      </c>
      <c r="E887" t="s">
        <v>124</v>
      </c>
      <c r="F887" t="s">
        <v>11</v>
      </c>
      <c r="G887" t="s">
        <v>24</v>
      </c>
      <c r="H887" t="s">
        <v>1146</v>
      </c>
      <c r="I887" s="33" t="s">
        <v>4393</v>
      </c>
      <c r="J887" s="2">
        <v>5</v>
      </c>
      <c r="K887" s="33" t="s">
        <v>4394</v>
      </c>
    </row>
    <row r="888" spans="1:11" x14ac:dyDescent="0.3">
      <c r="A888" s="1">
        <v>41863</v>
      </c>
      <c r="B888" s="2">
        <f>YEAR(salesdata[[#This Row],[Order Date]])</f>
        <v>2014</v>
      </c>
      <c r="C888" s="2">
        <f>MONTH(salesdata[[#This Row],[Order Date]])</f>
        <v>8</v>
      </c>
      <c r="D888" t="s">
        <v>1144</v>
      </c>
      <c r="E888" t="s">
        <v>124</v>
      </c>
      <c r="F888" t="s">
        <v>39</v>
      </c>
      <c r="G888" t="s">
        <v>52</v>
      </c>
      <c r="H888" t="s">
        <v>1091</v>
      </c>
      <c r="I888" s="33" t="s">
        <v>4395</v>
      </c>
      <c r="J888" s="2">
        <v>7</v>
      </c>
      <c r="K888" s="33" t="s">
        <v>4396</v>
      </c>
    </row>
    <row r="889" spans="1:11" x14ac:dyDescent="0.3">
      <c r="A889" s="1">
        <v>41863</v>
      </c>
      <c r="B889" s="2">
        <f>YEAR(salesdata[[#This Row],[Order Date]])</f>
        <v>2014</v>
      </c>
      <c r="C889" s="2">
        <f>MONTH(salesdata[[#This Row],[Order Date]])</f>
        <v>8</v>
      </c>
      <c r="D889" t="s">
        <v>1144</v>
      </c>
      <c r="E889" t="s">
        <v>124</v>
      </c>
      <c r="F889" t="s">
        <v>11</v>
      </c>
      <c r="G889" t="s">
        <v>93</v>
      </c>
      <c r="H889" t="s">
        <v>1147</v>
      </c>
      <c r="I889" s="33" t="s">
        <v>4397</v>
      </c>
      <c r="J889" s="2">
        <v>6</v>
      </c>
      <c r="K889" s="33" t="s">
        <v>3392</v>
      </c>
    </row>
    <row r="890" spans="1:11" x14ac:dyDescent="0.3">
      <c r="A890" s="1">
        <v>41863</v>
      </c>
      <c r="B890" s="2">
        <f>YEAR(salesdata[[#This Row],[Order Date]])</f>
        <v>2014</v>
      </c>
      <c r="C890" s="2">
        <f>MONTH(salesdata[[#This Row],[Order Date]])</f>
        <v>8</v>
      </c>
      <c r="D890" t="s">
        <v>1144</v>
      </c>
      <c r="E890" t="s">
        <v>124</v>
      </c>
      <c r="F890" t="s">
        <v>11</v>
      </c>
      <c r="G890" t="s">
        <v>204</v>
      </c>
      <c r="H890" t="s">
        <v>1148</v>
      </c>
      <c r="I890" s="33" t="s">
        <v>2901</v>
      </c>
      <c r="J890" s="2">
        <v>2</v>
      </c>
      <c r="K890" s="33" t="s">
        <v>4398</v>
      </c>
    </row>
    <row r="891" spans="1:11" x14ac:dyDescent="0.3">
      <c r="A891" s="1">
        <v>41863</v>
      </c>
      <c r="B891" s="2">
        <f>YEAR(salesdata[[#This Row],[Order Date]])</f>
        <v>2014</v>
      </c>
      <c r="C891" s="2">
        <f>MONTH(salesdata[[#This Row],[Order Date]])</f>
        <v>8</v>
      </c>
      <c r="D891" t="s">
        <v>1144</v>
      </c>
      <c r="E891" t="s">
        <v>124</v>
      </c>
      <c r="F891" t="s">
        <v>11</v>
      </c>
      <c r="G891" t="s">
        <v>16</v>
      </c>
      <c r="H891" t="s">
        <v>355</v>
      </c>
      <c r="I891" s="33" t="s">
        <v>4399</v>
      </c>
      <c r="J891" s="2">
        <v>1</v>
      </c>
      <c r="K891" s="33" t="s">
        <v>344</v>
      </c>
    </row>
    <row r="892" spans="1:11" x14ac:dyDescent="0.3">
      <c r="A892" s="1">
        <v>41863</v>
      </c>
      <c r="B892" s="2">
        <f>YEAR(salesdata[[#This Row],[Order Date]])</f>
        <v>2014</v>
      </c>
      <c r="C892" s="2">
        <f>MONTH(salesdata[[#This Row],[Order Date]])</f>
        <v>8</v>
      </c>
      <c r="D892" t="s">
        <v>600</v>
      </c>
      <c r="E892" t="s">
        <v>30</v>
      </c>
      <c r="F892" t="s">
        <v>11</v>
      </c>
      <c r="G892" t="s">
        <v>20</v>
      </c>
      <c r="H892" t="s">
        <v>1149</v>
      </c>
      <c r="I892" s="33" t="s">
        <v>4400</v>
      </c>
      <c r="J892" s="2">
        <v>3</v>
      </c>
      <c r="K892" s="33" t="s">
        <v>4401</v>
      </c>
    </row>
    <row r="893" spans="1:11" x14ac:dyDescent="0.3">
      <c r="A893" s="1">
        <v>41863</v>
      </c>
      <c r="B893" s="2">
        <f>YEAR(salesdata[[#This Row],[Order Date]])</f>
        <v>2014</v>
      </c>
      <c r="C893" s="2">
        <f>MONTH(salesdata[[#This Row],[Order Date]])</f>
        <v>8</v>
      </c>
      <c r="D893" t="s">
        <v>600</v>
      </c>
      <c r="E893" t="s">
        <v>30</v>
      </c>
      <c r="F893" t="s">
        <v>39</v>
      </c>
      <c r="G893" t="s">
        <v>52</v>
      </c>
      <c r="H893" t="s">
        <v>1011</v>
      </c>
      <c r="I893" s="33" t="s">
        <v>4402</v>
      </c>
      <c r="J893" s="2">
        <v>13</v>
      </c>
      <c r="K893" s="33" t="s">
        <v>4403</v>
      </c>
    </row>
    <row r="894" spans="1:11" x14ac:dyDescent="0.3">
      <c r="A894" s="1">
        <v>41866</v>
      </c>
      <c r="B894" s="2">
        <f>YEAR(salesdata[[#This Row],[Order Date]])</f>
        <v>2014</v>
      </c>
      <c r="C894" s="2">
        <f>MONTH(salesdata[[#This Row],[Order Date]])</f>
        <v>8</v>
      </c>
      <c r="D894" t="s">
        <v>1150</v>
      </c>
      <c r="E894" t="s">
        <v>10</v>
      </c>
      <c r="F894" t="s">
        <v>11</v>
      </c>
      <c r="G894" t="s">
        <v>20</v>
      </c>
      <c r="H894" t="s">
        <v>557</v>
      </c>
      <c r="I894" s="33" t="s">
        <v>4404</v>
      </c>
      <c r="J894" s="2">
        <v>8</v>
      </c>
      <c r="K894" s="33" t="s">
        <v>4405</v>
      </c>
    </row>
    <row r="895" spans="1:11" x14ac:dyDescent="0.3">
      <c r="A895" s="1">
        <v>41866</v>
      </c>
      <c r="B895" s="2">
        <f>YEAR(salesdata[[#This Row],[Order Date]])</f>
        <v>2014</v>
      </c>
      <c r="C895" s="2">
        <f>MONTH(salesdata[[#This Row],[Order Date]])</f>
        <v>8</v>
      </c>
      <c r="D895" t="s">
        <v>1151</v>
      </c>
      <c r="E895" t="s">
        <v>625</v>
      </c>
      <c r="F895" t="s">
        <v>11</v>
      </c>
      <c r="G895" t="s">
        <v>20</v>
      </c>
      <c r="H895" t="s">
        <v>1152</v>
      </c>
      <c r="I895" s="33" t="s">
        <v>4406</v>
      </c>
      <c r="J895" s="2">
        <v>3</v>
      </c>
      <c r="K895" s="33" t="s">
        <v>4407</v>
      </c>
    </row>
    <row r="896" spans="1:11" x14ac:dyDescent="0.3">
      <c r="A896" s="1">
        <v>41866</v>
      </c>
      <c r="B896" s="2">
        <f>YEAR(salesdata[[#This Row],[Order Date]])</f>
        <v>2014</v>
      </c>
      <c r="C896" s="2">
        <f>MONTH(salesdata[[#This Row],[Order Date]])</f>
        <v>8</v>
      </c>
      <c r="D896" t="s">
        <v>1151</v>
      </c>
      <c r="E896" t="s">
        <v>124</v>
      </c>
      <c r="F896" t="s">
        <v>11</v>
      </c>
      <c r="G896" t="s">
        <v>12</v>
      </c>
      <c r="H896" t="s">
        <v>1153</v>
      </c>
      <c r="I896" s="33" t="s">
        <v>4408</v>
      </c>
      <c r="J896" s="2">
        <v>5</v>
      </c>
      <c r="K896" s="33" t="s">
        <v>4409</v>
      </c>
    </row>
    <row r="897" spans="1:11" x14ac:dyDescent="0.3">
      <c r="A897" s="1">
        <v>41866</v>
      </c>
      <c r="B897" s="2">
        <f>YEAR(salesdata[[#This Row],[Order Date]])</f>
        <v>2014</v>
      </c>
      <c r="C897" s="2">
        <f>MONTH(salesdata[[#This Row],[Order Date]])</f>
        <v>8</v>
      </c>
      <c r="D897" t="s">
        <v>1151</v>
      </c>
      <c r="E897" t="s">
        <v>124</v>
      </c>
      <c r="F897" t="s">
        <v>11</v>
      </c>
      <c r="G897" t="s">
        <v>93</v>
      </c>
      <c r="H897" t="s">
        <v>1108</v>
      </c>
      <c r="I897" s="33" t="s">
        <v>4410</v>
      </c>
      <c r="J897" s="2">
        <v>5</v>
      </c>
      <c r="K897" s="33" t="s">
        <v>4411</v>
      </c>
    </row>
    <row r="898" spans="1:11" x14ac:dyDescent="0.3">
      <c r="A898" s="1">
        <v>41866</v>
      </c>
      <c r="B898" s="2">
        <f>YEAR(salesdata[[#This Row],[Order Date]])</f>
        <v>2014</v>
      </c>
      <c r="C898" s="2">
        <f>MONTH(salesdata[[#This Row],[Order Date]])</f>
        <v>8</v>
      </c>
      <c r="D898" t="s">
        <v>72</v>
      </c>
      <c r="E898" t="s">
        <v>27</v>
      </c>
      <c r="F898" t="s">
        <v>11</v>
      </c>
      <c r="G898" t="s">
        <v>93</v>
      </c>
      <c r="H898" t="s">
        <v>1154</v>
      </c>
      <c r="I898" s="33" t="s">
        <v>4412</v>
      </c>
      <c r="J898" s="2">
        <v>3</v>
      </c>
      <c r="K898" s="33" t="s">
        <v>4413</v>
      </c>
    </row>
    <row r="899" spans="1:11" x14ac:dyDescent="0.3">
      <c r="A899" s="1">
        <v>41866</v>
      </c>
      <c r="B899" s="2">
        <f>YEAR(salesdata[[#This Row],[Order Date]])</f>
        <v>2014</v>
      </c>
      <c r="C899" s="2">
        <f>MONTH(salesdata[[#This Row],[Order Date]])</f>
        <v>8</v>
      </c>
      <c r="D899" t="s">
        <v>72</v>
      </c>
      <c r="E899" t="s">
        <v>27</v>
      </c>
      <c r="F899" t="s">
        <v>11</v>
      </c>
      <c r="G899" t="s">
        <v>12</v>
      </c>
      <c r="H899" t="s">
        <v>1155</v>
      </c>
      <c r="I899" s="33" t="s">
        <v>4414</v>
      </c>
      <c r="J899" s="2">
        <v>3</v>
      </c>
      <c r="K899" s="33" t="s">
        <v>4415</v>
      </c>
    </row>
    <row r="900" spans="1:11" x14ac:dyDescent="0.3">
      <c r="A900" s="1">
        <v>41866</v>
      </c>
      <c r="B900" s="2">
        <f>YEAR(salesdata[[#This Row],[Order Date]])</f>
        <v>2014</v>
      </c>
      <c r="C900" s="2">
        <f>MONTH(salesdata[[#This Row],[Order Date]])</f>
        <v>8</v>
      </c>
      <c r="D900" t="s">
        <v>72</v>
      </c>
      <c r="E900" t="s">
        <v>27</v>
      </c>
      <c r="F900" t="s">
        <v>11</v>
      </c>
      <c r="G900" t="s">
        <v>20</v>
      </c>
      <c r="H900" t="s">
        <v>1156</v>
      </c>
      <c r="I900" s="33" t="s">
        <v>3542</v>
      </c>
      <c r="J900" s="2">
        <v>4</v>
      </c>
      <c r="K900" s="33" t="s">
        <v>4416</v>
      </c>
    </row>
    <row r="901" spans="1:11" x14ac:dyDescent="0.3">
      <c r="A901" s="1">
        <v>41866</v>
      </c>
      <c r="B901" s="2">
        <f>YEAR(salesdata[[#This Row],[Order Date]])</f>
        <v>2014</v>
      </c>
      <c r="C901" s="2">
        <f>MONTH(salesdata[[#This Row],[Order Date]])</f>
        <v>8</v>
      </c>
      <c r="D901" t="s">
        <v>72</v>
      </c>
      <c r="E901" t="s">
        <v>27</v>
      </c>
      <c r="F901" t="s">
        <v>11</v>
      </c>
      <c r="G901" t="s">
        <v>20</v>
      </c>
      <c r="H901" t="s">
        <v>557</v>
      </c>
      <c r="I901" s="33" t="s">
        <v>4417</v>
      </c>
      <c r="J901" s="2">
        <v>3</v>
      </c>
      <c r="K901" s="33" t="s">
        <v>4418</v>
      </c>
    </row>
    <row r="902" spans="1:11" x14ac:dyDescent="0.3">
      <c r="A902" s="1">
        <v>41866</v>
      </c>
      <c r="B902" s="2">
        <f>YEAR(salesdata[[#This Row],[Order Date]])</f>
        <v>2014</v>
      </c>
      <c r="C902" s="2">
        <f>MONTH(salesdata[[#This Row],[Order Date]])</f>
        <v>8</v>
      </c>
      <c r="D902" t="s">
        <v>72</v>
      </c>
      <c r="E902" t="s">
        <v>27</v>
      </c>
      <c r="F902" t="s">
        <v>34</v>
      </c>
      <c r="G902" t="s">
        <v>35</v>
      </c>
      <c r="H902" t="s">
        <v>1157</v>
      </c>
      <c r="I902" s="33" t="s">
        <v>4419</v>
      </c>
      <c r="J902" s="2">
        <v>4</v>
      </c>
      <c r="K902" s="33" t="s">
        <v>4420</v>
      </c>
    </row>
    <row r="903" spans="1:11" x14ac:dyDescent="0.3">
      <c r="A903" s="1">
        <v>41867</v>
      </c>
      <c r="B903" s="2">
        <f>YEAR(salesdata[[#This Row],[Order Date]])</f>
        <v>2014</v>
      </c>
      <c r="C903" s="2">
        <f>MONTH(salesdata[[#This Row],[Order Date]])</f>
        <v>8</v>
      </c>
      <c r="D903" t="s">
        <v>1158</v>
      </c>
      <c r="E903" t="s">
        <v>23</v>
      </c>
      <c r="F903" t="s">
        <v>34</v>
      </c>
      <c r="G903" t="s">
        <v>147</v>
      </c>
      <c r="H903" t="s">
        <v>758</v>
      </c>
      <c r="I903" s="33" t="s">
        <v>4421</v>
      </c>
      <c r="J903" s="2">
        <v>6</v>
      </c>
      <c r="K903" s="33" t="s">
        <v>4422</v>
      </c>
    </row>
    <row r="904" spans="1:11" x14ac:dyDescent="0.3">
      <c r="A904" s="1">
        <v>41868</v>
      </c>
      <c r="B904" s="2">
        <f>YEAR(salesdata[[#This Row],[Order Date]])</f>
        <v>2014</v>
      </c>
      <c r="C904" s="2">
        <f>MONTH(salesdata[[#This Row],[Order Date]])</f>
        <v>8</v>
      </c>
      <c r="D904" t="s">
        <v>461</v>
      </c>
      <c r="E904" t="s">
        <v>10</v>
      </c>
      <c r="F904" t="s">
        <v>11</v>
      </c>
      <c r="G904" t="s">
        <v>12</v>
      </c>
      <c r="H904" t="s">
        <v>1159</v>
      </c>
      <c r="I904" s="33" t="s">
        <v>3175</v>
      </c>
      <c r="J904" s="2">
        <v>3</v>
      </c>
      <c r="K904" s="33" t="s">
        <v>3276</v>
      </c>
    </row>
    <row r="905" spans="1:11" x14ac:dyDescent="0.3">
      <c r="A905" s="1">
        <v>41868</v>
      </c>
      <c r="B905" s="2">
        <f>YEAR(salesdata[[#This Row],[Order Date]])</f>
        <v>2014</v>
      </c>
      <c r="C905" s="2">
        <f>MONTH(salesdata[[#This Row],[Order Date]])</f>
        <v>8</v>
      </c>
      <c r="D905" t="s">
        <v>1160</v>
      </c>
      <c r="E905" t="s">
        <v>102</v>
      </c>
      <c r="F905" t="s">
        <v>11</v>
      </c>
      <c r="G905" t="s">
        <v>12</v>
      </c>
      <c r="H905" t="s">
        <v>1161</v>
      </c>
      <c r="I905" s="33" t="s">
        <v>4423</v>
      </c>
      <c r="J905" s="2">
        <v>5</v>
      </c>
      <c r="K905" s="33" t="s">
        <v>4424</v>
      </c>
    </row>
    <row r="906" spans="1:11" x14ac:dyDescent="0.3">
      <c r="A906" s="1">
        <v>41868</v>
      </c>
      <c r="B906" s="2">
        <f>YEAR(salesdata[[#This Row],[Order Date]])</f>
        <v>2014</v>
      </c>
      <c r="C906" s="2">
        <f>MONTH(salesdata[[#This Row],[Order Date]])</f>
        <v>8</v>
      </c>
      <c r="D906" t="s">
        <v>1160</v>
      </c>
      <c r="E906" t="s">
        <v>102</v>
      </c>
      <c r="F906" t="s">
        <v>11</v>
      </c>
      <c r="G906" t="s">
        <v>20</v>
      </c>
      <c r="H906" t="s">
        <v>460</v>
      </c>
      <c r="I906" s="33" t="s">
        <v>3790</v>
      </c>
      <c r="J906" s="2">
        <v>4</v>
      </c>
      <c r="K906" s="33" t="s">
        <v>4425</v>
      </c>
    </row>
    <row r="907" spans="1:11" x14ac:dyDescent="0.3">
      <c r="A907" s="1">
        <v>41868</v>
      </c>
      <c r="B907" s="2">
        <f>YEAR(salesdata[[#This Row],[Order Date]])</f>
        <v>2014</v>
      </c>
      <c r="C907" s="2">
        <f>MONTH(salesdata[[#This Row],[Order Date]])</f>
        <v>8</v>
      </c>
      <c r="D907" t="s">
        <v>1160</v>
      </c>
      <c r="E907" t="s">
        <v>102</v>
      </c>
      <c r="F907" t="s">
        <v>11</v>
      </c>
      <c r="G907" t="s">
        <v>43</v>
      </c>
      <c r="H907" t="s">
        <v>1162</v>
      </c>
      <c r="I907" s="33" t="s">
        <v>4426</v>
      </c>
      <c r="J907" s="2">
        <v>7</v>
      </c>
      <c r="K907" s="33" t="s">
        <v>4333</v>
      </c>
    </row>
    <row r="908" spans="1:11" x14ac:dyDescent="0.3">
      <c r="A908" s="1">
        <v>41868</v>
      </c>
      <c r="B908" s="2">
        <f>YEAR(salesdata[[#This Row],[Order Date]])</f>
        <v>2014</v>
      </c>
      <c r="C908" s="2">
        <f>MONTH(salesdata[[#This Row],[Order Date]])</f>
        <v>8</v>
      </c>
      <c r="D908" t="s">
        <v>1160</v>
      </c>
      <c r="E908" t="s">
        <v>102</v>
      </c>
      <c r="F908" t="s">
        <v>39</v>
      </c>
      <c r="G908" t="s">
        <v>52</v>
      </c>
      <c r="H908" t="s">
        <v>1163</v>
      </c>
      <c r="I908" s="33" t="s">
        <v>4427</v>
      </c>
      <c r="J908" s="2">
        <v>4</v>
      </c>
      <c r="K908" s="33" t="s">
        <v>4428</v>
      </c>
    </row>
    <row r="909" spans="1:11" x14ac:dyDescent="0.3">
      <c r="A909" s="1">
        <v>41870</v>
      </c>
      <c r="B909" s="2">
        <f>YEAR(salesdata[[#This Row],[Order Date]])</f>
        <v>2014</v>
      </c>
      <c r="C909" s="2">
        <f>MONTH(salesdata[[#This Row],[Order Date]])</f>
        <v>8</v>
      </c>
      <c r="D909" t="s">
        <v>768</v>
      </c>
      <c r="E909" t="s">
        <v>79</v>
      </c>
      <c r="F909" t="s">
        <v>11</v>
      </c>
      <c r="G909" t="s">
        <v>24</v>
      </c>
      <c r="H909" t="s">
        <v>1164</v>
      </c>
      <c r="I909" s="33" t="s">
        <v>4429</v>
      </c>
      <c r="J909" s="2">
        <v>2</v>
      </c>
      <c r="K909" s="33" t="s">
        <v>4430</v>
      </c>
    </row>
    <row r="910" spans="1:11" x14ac:dyDescent="0.3">
      <c r="A910" s="1">
        <v>41870</v>
      </c>
      <c r="B910" s="2">
        <f>YEAR(salesdata[[#This Row],[Order Date]])</f>
        <v>2014</v>
      </c>
      <c r="C910" s="2">
        <f>MONTH(salesdata[[#This Row],[Order Date]])</f>
        <v>8</v>
      </c>
      <c r="D910" t="s">
        <v>925</v>
      </c>
      <c r="E910" t="s">
        <v>79</v>
      </c>
      <c r="F910" t="s">
        <v>11</v>
      </c>
      <c r="G910" t="s">
        <v>20</v>
      </c>
      <c r="H910" t="s">
        <v>1165</v>
      </c>
      <c r="I910" s="33" t="s">
        <v>4431</v>
      </c>
      <c r="J910" s="2">
        <v>4</v>
      </c>
      <c r="K910" s="33" t="s">
        <v>4432</v>
      </c>
    </row>
    <row r="911" spans="1:11" x14ac:dyDescent="0.3">
      <c r="A911" s="1">
        <v>41870</v>
      </c>
      <c r="B911" s="2">
        <f>YEAR(salesdata[[#This Row],[Order Date]])</f>
        <v>2014</v>
      </c>
      <c r="C911" s="2">
        <f>MONTH(salesdata[[#This Row],[Order Date]])</f>
        <v>8</v>
      </c>
      <c r="D911" t="s">
        <v>925</v>
      </c>
      <c r="E911" t="s">
        <v>79</v>
      </c>
      <c r="F911" t="s">
        <v>11</v>
      </c>
      <c r="G911" t="s">
        <v>204</v>
      </c>
      <c r="H911" t="s">
        <v>1166</v>
      </c>
      <c r="I911" s="33" t="s">
        <v>3162</v>
      </c>
      <c r="J911" s="2">
        <v>2</v>
      </c>
      <c r="K911" s="33" t="s">
        <v>4433</v>
      </c>
    </row>
    <row r="912" spans="1:11" x14ac:dyDescent="0.3">
      <c r="A912" s="1">
        <v>41870</v>
      </c>
      <c r="B912" s="2">
        <f>YEAR(salesdata[[#This Row],[Order Date]])</f>
        <v>2014</v>
      </c>
      <c r="C912" s="2">
        <f>MONTH(salesdata[[#This Row],[Order Date]])</f>
        <v>8</v>
      </c>
      <c r="D912" t="s">
        <v>1167</v>
      </c>
      <c r="E912" t="s">
        <v>102</v>
      </c>
      <c r="F912" t="s">
        <v>34</v>
      </c>
      <c r="G912" t="s">
        <v>74</v>
      </c>
      <c r="H912" t="s">
        <v>837</v>
      </c>
      <c r="I912" s="33" t="s">
        <v>4434</v>
      </c>
      <c r="J912" s="2">
        <v>9</v>
      </c>
      <c r="K912" s="33" t="s">
        <v>4435</v>
      </c>
    </row>
    <row r="913" spans="1:11" x14ac:dyDescent="0.3">
      <c r="A913" s="1">
        <v>41870</v>
      </c>
      <c r="B913" s="2">
        <f>YEAR(salesdata[[#This Row],[Order Date]])</f>
        <v>2014</v>
      </c>
      <c r="C913" s="2">
        <f>MONTH(salesdata[[#This Row],[Order Date]])</f>
        <v>8</v>
      </c>
      <c r="D913" t="s">
        <v>91</v>
      </c>
      <c r="E913" t="s">
        <v>27</v>
      </c>
      <c r="F913" t="s">
        <v>34</v>
      </c>
      <c r="G913" t="s">
        <v>47</v>
      </c>
      <c r="H913" t="s">
        <v>668</v>
      </c>
      <c r="I913" s="33" t="s">
        <v>4436</v>
      </c>
      <c r="J913" s="2">
        <v>7</v>
      </c>
      <c r="K913" s="33" t="s">
        <v>4437</v>
      </c>
    </row>
    <row r="914" spans="1:11" x14ac:dyDescent="0.3">
      <c r="A914" s="1">
        <v>41870</v>
      </c>
      <c r="B914" s="2">
        <f>YEAR(salesdata[[#This Row],[Order Date]])</f>
        <v>2014</v>
      </c>
      <c r="C914" s="2">
        <f>MONTH(salesdata[[#This Row],[Order Date]])</f>
        <v>8</v>
      </c>
      <c r="D914" t="s">
        <v>91</v>
      </c>
      <c r="E914" t="s">
        <v>27</v>
      </c>
      <c r="F914" t="s">
        <v>11</v>
      </c>
      <c r="G914" t="s">
        <v>20</v>
      </c>
      <c r="H914" t="s">
        <v>1168</v>
      </c>
      <c r="I914" s="33" t="s">
        <v>4438</v>
      </c>
      <c r="J914" s="2">
        <v>2</v>
      </c>
      <c r="K914" s="33" t="s">
        <v>4439</v>
      </c>
    </row>
    <row r="915" spans="1:11" x14ac:dyDescent="0.3">
      <c r="A915" s="1">
        <v>41870</v>
      </c>
      <c r="B915" s="2">
        <f>YEAR(salesdata[[#This Row],[Order Date]])</f>
        <v>2014</v>
      </c>
      <c r="C915" s="2">
        <f>MONTH(salesdata[[#This Row],[Order Date]])</f>
        <v>8</v>
      </c>
      <c r="D915" t="s">
        <v>627</v>
      </c>
      <c r="E915" t="s">
        <v>30</v>
      </c>
      <c r="F915" t="s">
        <v>11</v>
      </c>
      <c r="G915" t="s">
        <v>18</v>
      </c>
      <c r="H915" t="s">
        <v>156</v>
      </c>
      <c r="I915" s="33" t="s">
        <v>4440</v>
      </c>
      <c r="J915" s="2">
        <v>3</v>
      </c>
      <c r="K915" s="33" t="s">
        <v>3643</v>
      </c>
    </row>
    <row r="916" spans="1:11" x14ac:dyDescent="0.3">
      <c r="A916" s="1">
        <v>41871</v>
      </c>
      <c r="B916" s="2">
        <f>YEAR(salesdata[[#This Row],[Order Date]])</f>
        <v>2014</v>
      </c>
      <c r="C916" s="2">
        <f>MONTH(salesdata[[#This Row],[Order Date]])</f>
        <v>8</v>
      </c>
      <c r="D916" t="s">
        <v>1169</v>
      </c>
      <c r="E916" t="s">
        <v>15</v>
      </c>
      <c r="F916" t="s">
        <v>34</v>
      </c>
      <c r="G916" t="s">
        <v>35</v>
      </c>
      <c r="H916" t="s">
        <v>278</v>
      </c>
      <c r="I916" s="33" t="s">
        <v>4441</v>
      </c>
      <c r="J916" s="2">
        <v>2</v>
      </c>
      <c r="K916" s="33" t="s">
        <v>4442</v>
      </c>
    </row>
    <row r="917" spans="1:11" x14ac:dyDescent="0.3">
      <c r="A917" s="1">
        <v>41871</v>
      </c>
      <c r="B917" s="2">
        <f>YEAR(salesdata[[#This Row],[Order Date]])</f>
        <v>2014</v>
      </c>
      <c r="C917" s="2">
        <f>MONTH(salesdata[[#This Row],[Order Date]])</f>
        <v>8</v>
      </c>
      <c r="D917" t="s">
        <v>1034</v>
      </c>
      <c r="E917" t="s">
        <v>55</v>
      </c>
      <c r="F917" t="s">
        <v>34</v>
      </c>
      <c r="G917" t="s">
        <v>35</v>
      </c>
      <c r="H917" t="s">
        <v>968</v>
      </c>
      <c r="I917" s="33" t="s">
        <v>4443</v>
      </c>
      <c r="J917" s="2">
        <v>13</v>
      </c>
      <c r="K917" s="33" t="s">
        <v>4444</v>
      </c>
    </row>
    <row r="918" spans="1:11" x14ac:dyDescent="0.3">
      <c r="A918" s="1">
        <v>41871</v>
      </c>
      <c r="B918" s="2">
        <f>YEAR(salesdata[[#This Row],[Order Date]])</f>
        <v>2014</v>
      </c>
      <c r="C918" s="2">
        <f>MONTH(salesdata[[#This Row],[Order Date]])</f>
        <v>8</v>
      </c>
      <c r="D918" t="s">
        <v>1034</v>
      </c>
      <c r="E918" t="s">
        <v>55</v>
      </c>
      <c r="F918" t="s">
        <v>11</v>
      </c>
      <c r="G918" t="s">
        <v>12</v>
      </c>
      <c r="H918" t="s">
        <v>1170</v>
      </c>
      <c r="I918" s="33" t="s">
        <v>4445</v>
      </c>
      <c r="J918" s="2">
        <v>2</v>
      </c>
      <c r="K918" s="33" t="s">
        <v>4262</v>
      </c>
    </row>
    <row r="919" spans="1:11" x14ac:dyDescent="0.3">
      <c r="A919" s="1">
        <v>41871</v>
      </c>
      <c r="B919" s="2">
        <f>YEAR(salesdata[[#This Row],[Order Date]])</f>
        <v>2014</v>
      </c>
      <c r="C919" s="2">
        <f>MONTH(salesdata[[#This Row],[Order Date]])</f>
        <v>8</v>
      </c>
      <c r="D919" t="s">
        <v>1034</v>
      </c>
      <c r="E919" t="s">
        <v>55</v>
      </c>
      <c r="F919" t="s">
        <v>11</v>
      </c>
      <c r="G919" t="s">
        <v>20</v>
      </c>
      <c r="H919" t="s">
        <v>1171</v>
      </c>
      <c r="I919" s="33" t="s">
        <v>4446</v>
      </c>
      <c r="J919" s="2">
        <v>1</v>
      </c>
      <c r="K919" s="33" t="s">
        <v>4447</v>
      </c>
    </row>
    <row r="920" spans="1:11" x14ac:dyDescent="0.3">
      <c r="A920" s="1">
        <v>41873</v>
      </c>
      <c r="B920" s="2">
        <f>YEAR(salesdata[[#This Row],[Order Date]])</f>
        <v>2014</v>
      </c>
      <c r="C920" s="2">
        <f>MONTH(salesdata[[#This Row],[Order Date]])</f>
        <v>8</v>
      </c>
      <c r="D920" t="s">
        <v>1172</v>
      </c>
      <c r="E920" t="s">
        <v>79</v>
      </c>
      <c r="F920" t="s">
        <v>11</v>
      </c>
      <c r="G920" t="s">
        <v>24</v>
      </c>
      <c r="H920" t="s">
        <v>1173</v>
      </c>
      <c r="I920" s="33" t="s">
        <v>3465</v>
      </c>
      <c r="J920" s="2">
        <v>1</v>
      </c>
      <c r="K920" s="33" t="s">
        <v>4448</v>
      </c>
    </row>
    <row r="921" spans="1:11" x14ac:dyDescent="0.3">
      <c r="A921" s="1">
        <v>41873</v>
      </c>
      <c r="B921" s="2">
        <f>YEAR(salesdata[[#This Row],[Order Date]])</f>
        <v>2014</v>
      </c>
      <c r="C921" s="2">
        <f>MONTH(salesdata[[#This Row],[Order Date]])</f>
        <v>8</v>
      </c>
      <c r="D921" t="s">
        <v>1174</v>
      </c>
      <c r="E921" t="s">
        <v>124</v>
      </c>
      <c r="F921" t="s">
        <v>11</v>
      </c>
      <c r="G921" t="s">
        <v>204</v>
      </c>
      <c r="H921" t="s">
        <v>1175</v>
      </c>
      <c r="I921" s="33" t="s">
        <v>4449</v>
      </c>
      <c r="J921" s="2">
        <v>3</v>
      </c>
      <c r="K921" s="33" t="s">
        <v>4450</v>
      </c>
    </row>
    <row r="922" spans="1:11" x14ac:dyDescent="0.3">
      <c r="A922" s="1">
        <v>41873</v>
      </c>
      <c r="B922" s="2">
        <f>YEAR(salesdata[[#This Row],[Order Date]])</f>
        <v>2014</v>
      </c>
      <c r="C922" s="2">
        <f>MONTH(salesdata[[#This Row],[Order Date]])</f>
        <v>8</v>
      </c>
      <c r="D922" t="s">
        <v>852</v>
      </c>
      <c r="E922" t="s">
        <v>190</v>
      </c>
      <c r="F922" t="s">
        <v>11</v>
      </c>
      <c r="G922" t="s">
        <v>12</v>
      </c>
      <c r="H922" t="s">
        <v>1176</v>
      </c>
      <c r="I922" s="33" t="s">
        <v>4451</v>
      </c>
      <c r="J922" s="2">
        <v>2</v>
      </c>
      <c r="K922" s="33" t="s">
        <v>4452</v>
      </c>
    </row>
    <row r="923" spans="1:11" x14ac:dyDescent="0.3">
      <c r="A923" s="1">
        <v>41874</v>
      </c>
      <c r="B923" s="2">
        <f>YEAR(salesdata[[#This Row],[Order Date]])</f>
        <v>2014</v>
      </c>
      <c r="C923" s="2">
        <f>MONTH(salesdata[[#This Row],[Order Date]])</f>
        <v>8</v>
      </c>
      <c r="D923" t="s">
        <v>1177</v>
      </c>
      <c r="E923" t="s">
        <v>152</v>
      </c>
      <c r="F923" t="s">
        <v>11</v>
      </c>
      <c r="G923" t="s">
        <v>12</v>
      </c>
      <c r="H923" t="s">
        <v>1178</v>
      </c>
      <c r="I923" s="33" t="s">
        <v>3857</v>
      </c>
      <c r="J923" s="2">
        <v>4</v>
      </c>
      <c r="K923" s="33" t="s">
        <v>3858</v>
      </c>
    </row>
    <row r="924" spans="1:11" x14ac:dyDescent="0.3">
      <c r="A924" s="1">
        <v>41874</v>
      </c>
      <c r="B924" s="2">
        <f>YEAR(salesdata[[#This Row],[Order Date]])</f>
        <v>2014</v>
      </c>
      <c r="C924" s="2">
        <f>MONTH(salesdata[[#This Row],[Order Date]])</f>
        <v>8</v>
      </c>
      <c r="D924" t="s">
        <v>1177</v>
      </c>
      <c r="E924" t="s">
        <v>152</v>
      </c>
      <c r="F924" t="s">
        <v>11</v>
      </c>
      <c r="G924" t="s">
        <v>12</v>
      </c>
      <c r="H924" t="s">
        <v>1179</v>
      </c>
      <c r="I924" s="33" t="s">
        <v>4453</v>
      </c>
      <c r="J924" s="2">
        <v>4</v>
      </c>
      <c r="K924" s="33" t="s">
        <v>4454</v>
      </c>
    </row>
    <row r="925" spans="1:11" x14ac:dyDescent="0.3">
      <c r="A925" s="1">
        <v>41874</v>
      </c>
      <c r="B925" s="2">
        <f>YEAR(salesdata[[#This Row],[Order Date]])</f>
        <v>2014</v>
      </c>
      <c r="C925" s="2">
        <f>MONTH(salesdata[[#This Row],[Order Date]])</f>
        <v>8</v>
      </c>
      <c r="D925" t="s">
        <v>1180</v>
      </c>
      <c r="E925" t="s">
        <v>27</v>
      </c>
      <c r="F925" t="s">
        <v>11</v>
      </c>
      <c r="G925" t="s">
        <v>20</v>
      </c>
      <c r="H925" t="s">
        <v>89</v>
      </c>
      <c r="I925" s="33" t="s">
        <v>4455</v>
      </c>
      <c r="J925" s="2">
        <v>2</v>
      </c>
      <c r="K925" s="33" t="s">
        <v>4456</v>
      </c>
    </row>
    <row r="926" spans="1:11" x14ac:dyDescent="0.3">
      <c r="A926" s="1">
        <v>41874</v>
      </c>
      <c r="B926" s="2">
        <f>YEAR(salesdata[[#This Row],[Order Date]])</f>
        <v>2014</v>
      </c>
      <c r="C926" s="2">
        <f>MONTH(salesdata[[#This Row],[Order Date]])</f>
        <v>8</v>
      </c>
      <c r="D926" t="s">
        <v>1181</v>
      </c>
      <c r="E926" t="s">
        <v>282</v>
      </c>
      <c r="F926" t="s">
        <v>11</v>
      </c>
      <c r="G926" t="s">
        <v>12</v>
      </c>
      <c r="H926" t="s">
        <v>1182</v>
      </c>
      <c r="I926" s="33" t="s">
        <v>3175</v>
      </c>
      <c r="J926" s="2">
        <v>3</v>
      </c>
      <c r="K926" s="33" t="s">
        <v>3276</v>
      </c>
    </row>
    <row r="927" spans="1:11" x14ac:dyDescent="0.3">
      <c r="A927" s="1">
        <v>41874</v>
      </c>
      <c r="B927" s="2">
        <f>YEAR(salesdata[[#This Row],[Order Date]])</f>
        <v>2014</v>
      </c>
      <c r="C927" s="2">
        <f>MONTH(salesdata[[#This Row],[Order Date]])</f>
        <v>8</v>
      </c>
      <c r="D927" t="s">
        <v>1181</v>
      </c>
      <c r="E927" t="s">
        <v>282</v>
      </c>
      <c r="F927" t="s">
        <v>11</v>
      </c>
      <c r="G927" t="s">
        <v>204</v>
      </c>
      <c r="H927" t="s">
        <v>1183</v>
      </c>
      <c r="I927" s="33" t="s">
        <v>4457</v>
      </c>
      <c r="J927" s="2">
        <v>1</v>
      </c>
      <c r="K927" s="33" t="s">
        <v>4458</v>
      </c>
    </row>
    <row r="928" spans="1:11" x14ac:dyDescent="0.3">
      <c r="A928" s="1">
        <v>41874</v>
      </c>
      <c r="B928" s="2">
        <f>YEAR(salesdata[[#This Row],[Order Date]])</f>
        <v>2014</v>
      </c>
      <c r="C928" s="2">
        <f>MONTH(salesdata[[#This Row],[Order Date]])</f>
        <v>8</v>
      </c>
      <c r="D928" t="s">
        <v>1181</v>
      </c>
      <c r="E928" t="s">
        <v>282</v>
      </c>
      <c r="F928" t="s">
        <v>34</v>
      </c>
      <c r="G928" t="s">
        <v>47</v>
      </c>
      <c r="H928" t="s">
        <v>1184</v>
      </c>
      <c r="I928" s="33" t="s">
        <v>4459</v>
      </c>
      <c r="J928" s="2">
        <v>3</v>
      </c>
      <c r="K928" s="33" t="s">
        <v>4460</v>
      </c>
    </row>
    <row r="929" spans="1:11" x14ac:dyDescent="0.3">
      <c r="A929" s="1">
        <v>41874</v>
      </c>
      <c r="B929" s="2">
        <f>YEAR(salesdata[[#This Row],[Order Date]])</f>
        <v>2014</v>
      </c>
      <c r="C929" s="2">
        <f>MONTH(salesdata[[#This Row],[Order Date]])</f>
        <v>8</v>
      </c>
      <c r="D929" t="s">
        <v>1181</v>
      </c>
      <c r="E929" t="s">
        <v>282</v>
      </c>
      <c r="F929" t="s">
        <v>39</v>
      </c>
      <c r="G929" t="s">
        <v>40</v>
      </c>
      <c r="H929" t="s">
        <v>1185</v>
      </c>
      <c r="I929" s="33" t="s">
        <v>4461</v>
      </c>
      <c r="J929" s="2">
        <v>9</v>
      </c>
      <c r="K929" s="33" t="s">
        <v>4462</v>
      </c>
    </row>
    <row r="930" spans="1:11" x14ac:dyDescent="0.3">
      <c r="A930" s="1">
        <v>41874</v>
      </c>
      <c r="B930" s="2">
        <f>YEAR(salesdata[[#This Row],[Order Date]])</f>
        <v>2014</v>
      </c>
      <c r="C930" s="2">
        <f>MONTH(salesdata[[#This Row],[Order Date]])</f>
        <v>8</v>
      </c>
      <c r="D930" t="s">
        <v>1181</v>
      </c>
      <c r="E930" t="s">
        <v>282</v>
      </c>
      <c r="F930" t="s">
        <v>11</v>
      </c>
      <c r="G930" t="s">
        <v>12</v>
      </c>
      <c r="H930" t="s">
        <v>1186</v>
      </c>
      <c r="I930" s="33" t="s">
        <v>4391</v>
      </c>
      <c r="J930" s="2">
        <v>6</v>
      </c>
      <c r="K930" s="33" t="s">
        <v>4392</v>
      </c>
    </row>
    <row r="931" spans="1:11" x14ac:dyDescent="0.3">
      <c r="A931" s="1">
        <v>41874</v>
      </c>
      <c r="B931" s="2">
        <f>YEAR(salesdata[[#This Row],[Order Date]])</f>
        <v>2014</v>
      </c>
      <c r="C931" s="2">
        <f>MONTH(salesdata[[#This Row],[Order Date]])</f>
        <v>8</v>
      </c>
      <c r="D931" t="s">
        <v>1181</v>
      </c>
      <c r="E931" t="s">
        <v>282</v>
      </c>
      <c r="F931" t="s">
        <v>11</v>
      </c>
      <c r="G931" t="s">
        <v>12</v>
      </c>
      <c r="H931" t="s">
        <v>1187</v>
      </c>
      <c r="I931" s="33" t="s">
        <v>4463</v>
      </c>
      <c r="J931" s="2">
        <v>9</v>
      </c>
      <c r="K931" s="33" t="s">
        <v>4464</v>
      </c>
    </row>
    <row r="932" spans="1:11" x14ac:dyDescent="0.3">
      <c r="A932" s="1">
        <v>41874</v>
      </c>
      <c r="B932" s="2">
        <f>YEAR(salesdata[[#This Row],[Order Date]])</f>
        <v>2014</v>
      </c>
      <c r="C932" s="2">
        <f>MONTH(salesdata[[#This Row],[Order Date]])</f>
        <v>8</v>
      </c>
      <c r="D932" t="s">
        <v>776</v>
      </c>
      <c r="E932" t="s">
        <v>111</v>
      </c>
      <c r="F932" t="s">
        <v>11</v>
      </c>
      <c r="G932" t="s">
        <v>12</v>
      </c>
      <c r="H932" t="s">
        <v>1188</v>
      </c>
      <c r="I932" s="33" t="s">
        <v>2910</v>
      </c>
      <c r="J932" s="2">
        <v>3</v>
      </c>
      <c r="K932" s="33" t="s">
        <v>4465</v>
      </c>
    </row>
    <row r="933" spans="1:11" x14ac:dyDescent="0.3">
      <c r="A933" s="1">
        <v>41875</v>
      </c>
      <c r="B933" s="2">
        <f>YEAR(salesdata[[#This Row],[Order Date]])</f>
        <v>2014</v>
      </c>
      <c r="C933" s="2">
        <f>MONTH(salesdata[[#This Row],[Order Date]])</f>
        <v>8</v>
      </c>
      <c r="D933" t="s">
        <v>1180</v>
      </c>
      <c r="E933" t="s">
        <v>524</v>
      </c>
      <c r="F933" t="s">
        <v>11</v>
      </c>
      <c r="G933" t="s">
        <v>20</v>
      </c>
      <c r="H933" t="s">
        <v>1189</v>
      </c>
      <c r="I933" s="33" t="s">
        <v>4466</v>
      </c>
      <c r="J933" s="2">
        <v>2</v>
      </c>
      <c r="K933" s="33" t="s">
        <v>3565</v>
      </c>
    </row>
    <row r="934" spans="1:11" x14ac:dyDescent="0.3">
      <c r="A934" s="1">
        <v>41875</v>
      </c>
      <c r="B934" s="2">
        <f>YEAR(salesdata[[#This Row],[Order Date]])</f>
        <v>2014</v>
      </c>
      <c r="C934" s="2">
        <f>MONTH(salesdata[[#This Row],[Order Date]])</f>
        <v>8</v>
      </c>
      <c r="D934" t="s">
        <v>1190</v>
      </c>
      <c r="E934" t="s">
        <v>152</v>
      </c>
      <c r="F934" t="s">
        <v>34</v>
      </c>
      <c r="G934" t="s">
        <v>47</v>
      </c>
      <c r="H934" t="s">
        <v>1191</v>
      </c>
      <c r="I934" s="33" t="s">
        <v>4467</v>
      </c>
      <c r="J934" s="2">
        <v>2</v>
      </c>
      <c r="K934" s="33" t="s">
        <v>4468</v>
      </c>
    </row>
    <row r="935" spans="1:11" x14ac:dyDescent="0.3">
      <c r="A935" s="1">
        <v>41875</v>
      </c>
      <c r="B935" s="2">
        <f>YEAR(salesdata[[#This Row],[Order Date]])</f>
        <v>2014</v>
      </c>
      <c r="C935" s="2">
        <f>MONTH(salesdata[[#This Row],[Order Date]])</f>
        <v>8</v>
      </c>
      <c r="D935" t="s">
        <v>1190</v>
      </c>
      <c r="E935" t="s">
        <v>152</v>
      </c>
      <c r="F935" t="s">
        <v>11</v>
      </c>
      <c r="G935" t="s">
        <v>20</v>
      </c>
      <c r="H935" t="s">
        <v>869</v>
      </c>
      <c r="I935" s="33" t="s">
        <v>4426</v>
      </c>
      <c r="J935" s="2">
        <v>3</v>
      </c>
      <c r="K935" s="33" t="s">
        <v>4469</v>
      </c>
    </row>
    <row r="936" spans="1:11" x14ac:dyDescent="0.3">
      <c r="A936" s="1">
        <v>41875</v>
      </c>
      <c r="B936" s="2">
        <f>YEAR(salesdata[[#This Row],[Order Date]])</f>
        <v>2014</v>
      </c>
      <c r="C936" s="2">
        <f>MONTH(salesdata[[#This Row],[Order Date]])</f>
        <v>8</v>
      </c>
      <c r="D936" t="s">
        <v>1192</v>
      </c>
      <c r="E936" t="s">
        <v>33</v>
      </c>
      <c r="F936" t="s">
        <v>11</v>
      </c>
      <c r="G936" t="s">
        <v>204</v>
      </c>
      <c r="H936" t="s">
        <v>1183</v>
      </c>
      <c r="I936" s="33" t="s">
        <v>4470</v>
      </c>
      <c r="J936" s="2">
        <v>3</v>
      </c>
      <c r="K936" s="33" t="s">
        <v>2991</v>
      </c>
    </row>
    <row r="937" spans="1:11" x14ac:dyDescent="0.3">
      <c r="A937" s="1">
        <v>41876</v>
      </c>
      <c r="B937" s="2">
        <f>YEAR(salesdata[[#This Row],[Order Date]])</f>
        <v>2014</v>
      </c>
      <c r="C937" s="2">
        <f>MONTH(salesdata[[#This Row],[Order Date]])</f>
        <v>8</v>
      </c>
      <c r="D937" t="s">
        <v>1193</v>
      </c>
      <c r="E937" t="s">
        <v>79</v>
      </c>
      <c r="F937" t="s">
        <v>11</v>
      </c>
      <c r="G937" t="s">
        <v>43</v>
      </c>
      <c r="H937" t="s">
        <v>1064</v>
      </c>
      <c r="I937" s="33" t="s">
        <v>4471</v>
      </c>
      <c r="J937" s="2">
        <v>14</v>
      </c>
      <c r="K937" s="33" t="s">
        <v>4472</v>
      </c>
    </row>
    <row r="938" spans="1:11" x14ac:dyDescent="0.3">
      <c r="A938" s="1">
        <v>41876</v>
      </c>
      <c r="B938" s="2">
        <f>YEAR(salesdata[[#This Row],[Order Date]])</f>
        <v>2014</v>
      </c>
      <c r="C938" s="2">
        <f>MONTH(salesdata[[#This Row],[Order Date]])</f>
        <v>8</v>
      </c>
      <c r="D938" t="s">
        <v>1193</v>
      </c>
      <c r="E938" t="s">
        <v>79</v>
      </c>
      <c r="F938" t="s">
        <v>11</v>
      </c>
      <c r="G938" t="s">
        <v>63</v>
      </c>
      <c r="H938" t="s">
        <v>1194</v>
      </c>
      <c r="I938" s="33" t="s">
        <v>3900</v>
      </c>
      <c r="J938" s="2">
        <v>2</v>
      </c>
      <c r="K938" s="33" t="s">
        <v>4473</v>
      </c>
    </row>
    <row r="939" spans="1:11" x14ac:dyDescent="0.3">
      <c r="A939" s="1">
        <v>41876</v>
      </c>
      <c r="B939" s="2">
        <f>YEAR(salesdata[[#This Row],[Order Date]])</f>
        <v>2014</v>
      </c>
      <c r="C939" s="2">
        <f>MONTH(salesdata[[#This Row],[Order Date]])</f>
        <v>8</v>
      </c>
      <c r="D939" t="s">
        <v>1193</v>
      </c>
      <c r="E939" t="s">
        <v>79</v>
      </c>
      <c r="F939" t="s">
        <v>11</v>
      </c>
      <c r="G939" t="s">
        <v>12</v>
      </c>
      <c r="H939" t="s">
        <v>1195</v>
      </c>
      <c r="I939" s="33" t="s">
        <v>4474</v>
      </c>
      <c r="J939" s="2">
        <v>3</v>
      </c>
      <c r="K939" s="33" t="s">
        <v>3594</v>
      </c>
    </row>
    <row r="940" spans="1:11" x14ac:dyDescent="0.3">
      <c r="A940" s="1">
        <v>41876</v>
      </c>
      <c r="B940" s="2">
        <f>YEAR(salesdata[[#This Row],[Order Date]])</f>
        <v>2014</v>
      </c>
      <c r="C940" s="2">
        <f>MONTH(salesdata[[#This Row],[Order Date]])</f>
        <v>8</v>
      </c>
      <c r="D940" t="s">
        <v>1193</v>
      </c>
      <c r="E940" t="s">
        <v>79</v>
      </c>
      <c r="F940" t="s">
        <v>11</v>
      </c>
      <c r="G940" t="s">
        <v>63</v>
      </c>
      <c r="H940" t="s">
        <v>99</v>
      </c>
      <c r="I940" s="33" t="s">
        <v>4475</v>
      </c>
      <c r="J940" s="2">
        <v>6</v>
      </c>
      <c r="K940" s="33" t="s">
        <v>4476</v>
      </c>
    </row>
    <row r="941" spans="1:11" x14ac:dyDescent="0.3">
      <c r="A941" s="1">
        <v>41876</v>
      </c>
      <c r="B941" s="2">
        <f>YEAR(salesdata[[#This Row],[Order Date]])</f>
        <v>2014</v>
      </c>
      <c r="C941" s="2">
        <f>MONTH(salesdata[[#This Row],[Order Date]])</f>
        <v>8</v>
      </c>
      <c r="D941" t="s">
        <v>1196</v>
      </c>
      <c r="E941" t="s">
        <v>27</v>
      </c>
      <c r="F941" t="s">
        <v>34</v>
      </c>
      <c r="G941" t="s">
        <v>47</v>
      </c>
      <c r="H941" t="s">
        <v>1197</v>
      </c>
      <c r="I941" s="33" t="s">
        <v>4477</v>
      </c>
      <c r="J941" s="2">
        <v>1</v>
      </c>
      <c r="K941" s="33" t="s">
        <v>3237</v>
      </c>
    </row>
    <row r="942" spans="1:11" x14ac:dyDescent="0.3">
      <c r="A942" s="1">
        <v>41876</v>
      </c>
      <c r="B942" s="2">
        <f>YEAR(salesdata[[#This Row],[Order Date]])</f>
        <v>2014</v>
      </c>
      <c r="C942" s="2">
        <f>MONTH(salesdata[[#This Row],[Order Date]])</f>
        <v>8</v>
      </c>
      <c r="D942" t="s">
        <v>1196</v>
      </c>
      <c r="E942" t="s">
        <v>27</v>
      </c>
      <c r="F942" t="s">
        <v>39</v>
      </c>
      <c r="G942" t="s">
        <v>52</v>
      </c>
      <c r="H942" t="s">
        <v>1198</v>
      </c>
      <c r="I942" s="33" t="s">
        <v>4478</v>
      </c>
      <c r="J942" s="2">
        <v>5</v>
      </c>
      <c r="K942" s="33" t="s">
        <v>4479</v>
      </c>
    </row>
    <row r="943" spans="1:11" x14ac:dyDescent="0.3">
      <c r="A943" s="1">
        <v>41876</v>
      </c>
      <c r="B943" s="2">
        <f>YEAR(salesdata[[#This Row],[Order Date]])</f>
        <v>2014</v>
      </c>
      <c r="C943" s="2">
        <f>MONTH(salesdata[[#This Row],[Order Date]])</f>
        <v>8</v>
      </c>
      <c r="D943" t="s">
        <v>1196</v>
      </c>
      <c r="E943" t="s">
        <v>27</v>
      </c>
      <c r="F943" t="s">
        <v>11</v>
      </c>
      <c r="G943" t="s">
        <v>12</v>
      </c>
      <c r="H943" t="s">
        <v>1199</v>
      </c>
      <c r="I943" s="33" t="s">
        <v>3857</v>
      </c>
      <c r="J943" s="2">
        <v>4</v>
      </c>
      <c r="K943" s="33" t="s">
        <v>3858</v>
      </c>
    </row>
    <row r="944" spans="1:11" x14ac:dyDescent="0.3">
      <c r="A944" s="1">
        <v>41876</v>
      </c>
      <c r="B944" s="2">
        <f>YEAR(salesdata[[#This Row],[Order Date]])</f>
        <v>2014</v>
      </c>
      <c r="C944" s="2">
        <f>MONTH(salesdata[[#This Row],[Order Date]])</f>
        <v>8</v>
      </c>
      <c r="D944" t="s">
        <v>1196</v>
      </c>
      <c r="E944" t="s">
        <v>27</v>
      </c>
      <c r="F944" t="s">
        <v>11</v>
      </c>
      <c r="G944" t="s">
        <v>18</v>
      </c>
      <c r="H944" t="s">
        <v>1200</v>
      </c>
      <c r="I944" s="33" t="s">
        <v>4480</v>
      </c>
      <c r="J944" s="2">
        <v>4</v>
      </c>
      <c r="K944" s="33" t="s">
        <v>4481</v>
      </c>
    </row>
    <row r="945" spans="1:11" x14ac:dyDescent="0.3">
      <c r="A945" s="1">
        <v>41876</v>
      </c>
      <c r="B945" s="2">
        <f>YEAR(salesdata[[#This Row],[Order Date]])</f>
        <v>2014</v>
      </c>
      <c r="C945" s="2">
        <f>MONTH(salesdata[[#This Row],[Order Date]])</f>
        <v>8</v>
      </c>
      <c r="D945" t="s">
        <v>1201</v>
      </c>
      <c r="E945" t="s">
        <v>167</v>
      </c>
      <c r="F945" t="s">
        <v>39</v>
      </c>
      <c r="G945" t="s">
        <v>40</v>
      </c>
      <c r="H945" t="s">
        <v>957</v>
      </c>
      <c r="I945" s="33" t="s">
        <v>4482</v>
      </c>
      <c r="J945" s="2">
        <v>7</v>
      </c>
      <c r="K945" s="33" t="s">
        <v>3798</v>
      </c>
    </row>
    <row r="946" spans="1:11" x14ac:dyDescent="0.3">
      <c r="A946" s="1">
        <v>41876</v>
      </c>
      <c r="B946" s="2">
        <f>YEAR(salesdata[[#This Row],[Order Date]])</f>
        <v>2014</v>
      </c>
      <c r="C946" s="2">
        <f>MONTH(salesdata[[#This Row],[Order Date]])</f>
        <v>8</v>
      </c>
      <c r="D946" t="s">
        <v>1202</v>
      </c>
      <c r="E946" t="s">
        <v>10</v>
      </c>
      <c r="F946" t="s">
        <v>11</v>
      </c>
      <c r="G946" t="s">
        <v>20</v>
      </c>
      <c r="H946" t="s">
        <v>1203</v>
      </c>
      <c r="I946" s="33" t="s">
        <v>3915</v>
      </c>
      <c r="J946" s="2">
        <v>3</v>
      </c>
      <c r="K946" s="33" t="s">
        <v>4483</v>
      </c>
    </row>
    <row r="947" spans="1:11" x14ac:dyDescent="0.3">
      <c r="A947" s="1">
        <v>41876</v>
      </c>
      <c r="B947" s="2">
        <f>YEAR(salesdata[[#This Row],[Order Date]])</f>
        <v>2014</v>
      </c>
      <c r="C947" s="2">
        <f>MONTH(salesdata[[#This Row],[Order Date]])</f>
        <v>8</v>
      </c>
      <c r="D947" t="s">
        <v>1202</v>
      </c>
      <c r="E947" t="s">
        <v>10</v>
      </c>
      <c r="F947" t="s">
        <v>11</v>
      </c>
      <c r="G947" t="s">
        <v>20</v>
      </c>
      <c r="H947" t="s">
        <v>1204</v>
      </c>
      <c r="I947" s="33" t="s">
        <v>3868</v>
      </c>
      <c r="J947" s="2">
        <v>3</v>
      </c>
      <c r="K947" s="33" t="s">
        <v>4484</v>
      </c>
    </row>
    <row r="948" spans="1:11" x14ac:dyDescent="0.3">
      <c r="A948" s="1">
        <v>41876</v>
      </c>
      <c r="B948" s="2">
        <f>YEAR(salesdata[[#This Row],[Order Date]])</f>
        <v>2014</v>
      </c>
      <c r="C948" s="2">
        <f>MONTH(salesdata[[#This Row],[Order Date]])</f>
        <v>8</v>
      </c>
      <c r="D948" t="s">
        <v>82</v>
      </c>
      <c r="E948" t="s">
        <v>79</v>
      </c>
      <c r="F948" t="s">
        <v>11</v>
      </c>
      <c r="G948" t="s">
        <v>20</v>
      </c>
      <c r="H948" t="s">
        <v>1005</v>
      </c>
      <c r="I948" s="33" t="s">
        <v>4485</v>
      </c>
      <c r="J948" s="2">
        <v>4</v>
      </c>
      <c r="K948" s="33" t="s">
        <v>4486</v>
      </c>
    </row>
    <row r="949" spans="1:11" x14ac:dyDescent="0.3">
      <c r="A949" s="1">
        <v>41876</v>
      </c>
      <c r="B949" s="2">
        <f>YEAR(salesdata[[#This Row],[Order Date]])</f>
        <v>2014</v>
      </c>
      <c r="C949" s="2">
        <f>MONTH(salesdata[[#This Row],[Order Date]])</f>
        <v>8</v>
      </c>
      <c r="D949" t="s">
        <v>82</v>
      </c>
      <c r="E949" t="s">
        <v>79</v>
      </c>
      <c r="F949" t="s">
        <v>11</v>
      </c>
      <c r="G949" t="s">
        <v>20</v>
      </c>
      <c r="H949" t="s">
        <v>1205</v>
      </c>
      <c r="I949" s="33" t="s">
        <v>4487</v>
      </c>
      <c r="J949" s="2">
        <v>3</v>
      </c>
      <c r="K949" s="33" t="s">
        <v>4488</v>
      </c>
    </row>
    <row r="950" spans="1:11" x14ac:dyDescent="0.3">
      <c r="A950" s="1">
        <v>41876</v>
      </c>
      <c r="B950" s="2">
        <f>YEAR(salesdata[[#This Row],[Order Date]])</f>
        <v>2014</v>
      </c>
      <c r="C950" s="2">
        <f>MONTH(salesdata[[#This Row],[Order Date]])</f>
        <v>8</v>
      </c>
      <c r="D950" t="s">
        <v>82</v>
      </c>
      <c r="E950" t="s">
        <v>79</v>
      </c>
      <c r="F950" t="s">
        <v>11</v>
      </c>
      <c r="G950" t="s">
        <v>20</v>
      </c>
      <c r="H950" t="s">
        <v>991</v>
      </c>
      <c r="I950" s="33" t="s">
        <v>3614</v>
      </c>
      <c r="J950" s="2">
        <v>8</v>
      </c>
      <c r="K950" s="33" t="s">
        <v>4489</v>
      </c>
    </row>
    <row r="951" spans="1:11" x14ac:dyDescent="0.3">
      <c r="A951" s="1">
        <v>41877</v>
      </c>
      <c r="B951" s="2">
        <f>YEAR(salesdata[[#This Row],[Order Date]])</f>
        <v>2014</v>
      </c>
      <c r="C951" s="2">
        <f>MONTH(salesdata[[#This Row],[Order Date]])</f>
        <v>8</v>
      </c>
      <c r="D951" t="s">
        <v>1206</v>
      </c>
      <c r="E951" t="s">
        <v>27</v>
      </c>
      <c r="F951" t="s">
        <v>39</v>
      </c>
      <c r="G951" t="s">
        <v>52</v>
      </c>
      <c r="H951" t="s">
        <v>395</v>
      </c>
      <c r="I951" s="33" t="s">
        <v>4490</v>
      </c>
      <c r="J951" s="2">
        <v>8</v>
      </c>
      <c r="K951" s="33" t="s">
        <v>4491</v>
      </c>
    </row>
    <row r="952" spans="1:11" x14ac:dyDescent="0.3">
      <c r="A952" s="1">
        <v>41877</v>
      </c>
      <c r="B952" s="2">
        <f>YEAR(salesdata[[#This Row],[Order Date]])</f>
        <v>2014</v>
      </c>
      <c r="C952" s="2">
        <f>MONTH(salesdata[[#This Row],[Order Date]])</f>
        <v>8</v>
      </c>
      <c r="D952" t="s">
        <v>1207</v>
      </c>
      <c r="E952" t="s">
        <v>59</v>
      </c>
      <c r="F952" t="s">
        <v>34</v>
      </c>
      <c r="G952" t="s">
        <v>47</v>
      </c>
      <c r="H952" t="s">
        <v>895</v>
      </c>
      <c r="I952" s="33" t="s">
        <v>3034</v>
      </c>
      <c r="J952" s="2">
        <v>4</v>
      </c>
      <c r="K952" s="33" t="s">
        <v>4492</v>
      </c>
    </row>
    <row r="953" spans="1:11" x14ac:dyDescent="0.3">
      <c r="A953" s="1">
        <v>41877</v>
      </c>
      <c r="B953" s="2">
        <f>YEAR(salesdata[[#This Row],[Order Date]])</f>
        <v>2014</v>
      </c>
      <c r="C953" s="2">
        <f>MONTH(salesdata[[#This Row],[Order Date]])</f>
        <v>8</v>
      </c>
      <c r="D953" t="s">
        <v>1207</v>
      </c>
      <c r="E953" t="s">
        <v>59</v>
      </c>
      <c r="F953" t="s">
        <v>11</v>
      </c>
      <c r="G953" t="s">
        <v>12</v>
      </c>
      <c r="H953" t="s">
        <v>1208</v>
      </c>
      <c r="I953" s="33" t="s">
        <v>4493</v>
      </c>
      <c r="J953" s="2">
        <v>3</v>
      </c>
      <c r="K953" s="33" t="s">
        <v>4494</v>
      </c>
    </row>
    <row r="954" spans="1:11" x14ac:dyDescent="0.3">
      <c r="A954" s="1">
        <v>41877</v>
      </c>
      <c r="B954" s="2">
        <f>YEAR(salesdata[[#This Row],[Order Date]])</f>
        <v>2014</v>
      </c>
      <c r="C954" s="2">
        <f>MONTH(salesdata[[#This Row],[Order Date]])</f>
        <v>8</v>
      </c>
      <c r="D954" t="s">
        <v>1207</v>
      </c>
      <c r="E954" t="s">
        <v>59</v>
      </c>
      <c r="F954" t="s">
        <v>11</v>
      </c>
      <c r="G954" t="s">
        <v>12</v>
      </c>
      <c r="H954" t="s">
        <v>1209</v>
      </c>
      <c r="I954" s="33" t="s">
        <v>3221</v>
      </c>
      <c r="J954" s="2">
        <v>1</v>
      </c>
      <c r="K954" s="33" t="s">
        <v>4495</v>
      </c>
    </row>
    <row r="955" spans="1:11" x14ac:dyDescent="0.3">
      <c r="A955" s="1">
        <v>41877</v>
      </c>
      <c r="B955" s="2">
        <f>YEAR(salesdata[[#This Row],[Order Date]])</f>
        <v>2014</v>
      </c>
      <c r="C955" s="2">
        <f>MONTH(salesdata[[#This Row],[Order Date]])</f>
        <v>8</v>
      </c>
      <c r="D955" t="s">
        <v>1210</v>
      </c>
      <c r="E955" t="s">
        <v>59</v>
      </c>
      <c r="F955" t="s">
        <v>11</v>
      </c>
      <c r="G955" t="s">
        <v>24</v>
      </c>
      <c r="H955" t="s">
        <v>1211</v>
      </c>
      <c r="I955" s="33" t="s">
        <v>3680</v>
      </c>
      <c r="J955" s="2">
        <v>3</v>
      </c>
      <c r="K955" s="33" t="s">
        <v>3621</v>
      </c>
    </row>
    <row r="956" spans="1:11" x14ac:dyDescent="0.3">
      <c r="A956" s="1">
        <v>41877</v>
      </c>
      <c r="B956" s="2">
        <f>YEAR(salesdata[[#This Row],[Order Date]])</f>
        <v>2014</v>
      </c>
      <c r="C956" s="2">
        <f>MONTH(salesdata[[#This Row],[Order Date]])</f>
        <v>8</v>
      </c>
      <c r="D956" t="s">
        <v>1210</v>
      </c>
      <c r="E956" t="s">
        <v>59</v>
      </c>
      <c r="F956" t="s">
        <v>39</v>
      </c>
      <c r="G956" t="s">
        <v>52</v>
      </c>
      <c r="H956" t="s">
        <v>682</v>
      </c>
      <c r="I956" s="33" t="s">
        <v>3732</v>
      </c>
      <c r="J956" s="2">
        <v>3</v>
      </c>
      <c r="K956" s="33" t="s">
        <v>3733</v>
      </c>
    </row>
    <row r="957" spans="1:11" x14ac:dyDescent="0.3">
      <c r="A957" s="1">
        <v>41878</v>
      </c>
      <c r="B957" s="2">
        <f>YEAR(salesdata[[#This Row],[Order Date]])</f>
        <v>2014</v>
      </c>
      <c r="C957" s="2">
        <f>MONTH(salesdata[[#This Row],[Order Date]])</f>
        <v>8</v>
      </c>
      <c r="D957" t="s">
        <v>1212</v>
      </c>
      <c r="E957" t="s">
        <v>27</v>
      </c>
      <c r="F957" t="s">
        <v>11</v>
      </c>
      <c r="G957" t="s">
        <v>24</v>
      </c>
      <c r="H957" t="s">
        <v>868</v>
      </c>
      <c r="I957" s="33" t="s">
        <v>3871</v>
      </c>
      <c r="J957" s="2">
        <v>2</v>
      </c>
      <c r="K957" s="33" t="s">
        <v>4496</v>
      </c>
    </row>
    <row r="958" spans="1:11" x14ac:dyDescent="0.3">
      <c r="A958" s="1">
        <v>41878</v>
      </c>
      <c r="B958" s="2">
        <f>YEAR(salesdata[[#This Row],[Order Date]])</f>
        <v>2014</v>
      </c>
      <c r="C958" s="2">
        <f>MONTH(salesdata[[#This Row],[Order Date]])</f>
        <v>8</v>
      </c>
      <c r="D958" t="s">
        <v>1212</v>
      </c>
      <c r="E958" t="s">
        <v>27</v>
      </c>
      <c r="F958" t="s">
        <v>39</v>
      </c>
      <c r="G958" t="s">
        <v>40</v>
      </c>
      <c r="H958" t="s">
        <v>1213</v>
      </c>
      <c r="I958" s="33" t="s">
        <v>4497</v>
      </c>
      <c r="J958" s="2">
        <v>3</v>
      </c>
      <c r="K958" s="33" t="s">
        <v>4498</v>
      </c>
    </row>
    <row r="959" spans="1:11" x14ac:dyDescent="0.3">
      <c r="A959" s="1">
        <v>41878</v>
      </c>
      <c r="B959" s="2">
        <f>YEAR(salesdata[[#This Row],[Order Date]])</f>
        <v>2014</v>
      </c>
      <c r="C959" s="2">
        <f>MONTH(salesdata[[#This Row],[Order Date]])</f>
        <v>8</v>
      </c>
      <c r="D959" t="s">
        <v>1212</v>
      </c>
      <c r="E959" t="s">
        <v>27</v>
      </c>
      <c r="F959" t="s">
        <v>11</v>
      </c>
      <c r="G959" t="s">
        <v>20</v>
      </c>
      <c r="H959" t="s">
        <v>1214</v>
      </c>
      <c r="I959" s="33" t="s">
        <v>4499</v>
      </c>
      <c r="J959" s="2">
        <v>4</v>
      </c>
      <c r="K959" s="33" t="s">
        <v>4500</v>
      </c>
    </row>
    <row r="960" spans="1:11" x14ac:dyDescent="0.3">
      <c r="A960" s="1">
        <v>41878</v>
      </c>
      <c r="B960" s="2">
        <f>YEAR(salesdata[[#This Row],[Order Date]])</f>
        <v>2014</v>
      </c>
      <c r="C960" s="2">
        <f>MONTH(salesdata[[#This Row],[Order Date]])</f>
        <v>8</v>
      </c>
      <c r="D960" t="s">
        <v>1215</v>
      </c>
      <c r="E960" t="s">
        <v>55</v>
      </c>
      <c r="F960" t="s">
        <v>39</v>
      </c>
      <c r="G960" t="s">
        <v>40</v>
      </c>
      <c r="H960" t="s">
        <v>1216</v>
      </c>
      <c r="I960" s="33" t="s">
        <v>4501</v>
      </c>
      <c r="J960" s="2">
        <v>5</v>
      </c>
      <c r="K960" s="33" t="s">
        <v>4502</v>
      </c>
    </row>
    <row r="961" spans="1:11" x14ac:dyDescent="0.3">
      <c r="A961" s="1">
        <v>41878</v>
      </c>
      <c r="B961" s="2">
        <f>YEAR(salesdata[[#This Row],[Order Date]])</f>
        <v>2014</v>
      </c>
      <c r="C961" s="2">
        <f>MONTH(salesdata[[#This Row],[Order Date]])</f>
        <v>8</v>
      </c>
      <c r="D961" t="s">
        <v>1215</v>
      </c>
      <c r="E961" t="s">
        <v>55</v>
      </c>
      <c r="F961" t="s">
        <v>34</v>
      </c>
      <c r="G961" t="s">
        <v>47</v>
      </c>
      <c r="H961" t="s">
        <v>1217</v>
      </c>
      <c r="I961" s="33" t="s">
        <v>4503</v>
      </c>
      <c r="J961" s="2">
        <v>4</v>
      </c>
      <c r="K961" s="33" t="s">
        <v>4504</v>
      </c>
    </row>
    <row r="962" spans="1:11" x14ac:dyDescent="0.3">
      <c r="A962" s="1">
        <v>41878</v>
      </c>
      <c r="B962" s="2">
        <f>YEAR(salesdata[[#This Row],[Order Date]])</f>
        <v>2014</v>
      </c>
      <c r="C962" s="2">
        <f>MONTH(salesdata[[#This Row],[Order Date]])</f>
        <v>8</v>
      </c>
      <c r="D962" t="s">
        <v>1215</v>
      </c>
      <c r="E962" t="s">
        <v>55</v>
      </c>
      <c r="F962" t="s">
        <v>34</v>
      </c>
      <c r="G962" t="s">
        <v>147</v>
      </c>
      <c r="H962" t="s">
        <v>1218</v>
      </c>
      <c r="I962" s="33" t="s">
        <v>4505</v>
      </c>
      <c r="J962" s="2">
        <v>3</v>
      </c>
      <c r="K962" s="33" t="s">
        <v>4506</v>
      </c>
    </row>
    <row r="963" spans="1:11" x14ac:dyDescent="0.3">
      <c r="A963" s="1">
        <v>41878</v>
      </c>
      <c r="B963" s="2">
        <f>YEAR(salesdata[[#This Row],[Order Date]])</f>
        <v>2014</v>
      </c>
      <c r="C963" s="2">
        <f>MONTH(salesdata[[#This Row],[Order Date]])</f>
        <v>8</v>
      </c>
      <c r="D963" t="s">
        <v>78</v>
      </c>
      <c r="E963" t="s">
        <v>55</v>
      </c>
      <c r="F963" t="s">
        <v>11</v>
      </c>
      <c r="G963" t="s">
        <v>12</v>
      </c>
      <c r="H963" t="s">
        <v>450</v>
      </c>
      <c r="I963" s="33" t="s">
        <v>3890</v>
      </c>
      <c r="J963" s="2">
        <v>2</v>
      </c>
      <c r="K963" s="33" t="s">
        <v>4507</v>
      </c>
    </row>
    <row r="964" spans="1:11" x14ac:dyDescent="0.3">
      <c r="A964" s="1">
        <v>41880</v>
      </c>
      <c r="B964" s="2">
        <f>YEAR(salesdata[[#This Row],[Order Date]])</f>
        <v>2014</v>
      </c>
      <c r="C964" s="2">
        <f>MONTH(salesdata[[#This Row],[Order Date]])</f>
        <v>8</v>
      </c>
      <c r="D964" t="s">
        <v>1219</v>
      </c>
      <c r="E964" t="s">
        <v>27</v>
      </c>
      <c r="F964" t="s">
        <v>11</v>
      </c>
      <c r="G964" t="s">
        <v>12</v>
      </c>
      <c r="H964" t="s">
        <v>1220</v>
      </c>
      <c r="I964" s="33" t="s">
        <v>4508</v>
      </c>
      <c r="J964" s="2">
        <v>2</v>
      </c>
      <c r="K964" s="33" t="s">
        <v>4509</v>
      </c>
    </row>
    <row r="965" spans="1:11" x14ac:dyDescent="0.3">
      <c r="A965" s="1">
        <v>41880</v>
      </c>
      <c r="B965" s="2">
        <f>YEAR(salesdata[[#This Row],[Order Date]])</f>
        <v>2014</v>
      </c>
      <c r="C965" s="2">
        <f>MONTH(salesdata[[#This Row],[Order Date]])</f>
        <v>8</v>
      </c>
      <c r="D965" t="s">
        <v>1219</v>
      </c>
      <c r="E965" t="s">
        <v>27</v>
      </c>
      <c r="F965" t="s">
        <v>11</v>
      </c>
      <c r="G965" t="s">
        <v>12</v>
      </c>
      <c r="H965" t="s">
        <v>1221</v>
      </c>
      <c r="I965" s="33" t="s">
        <v>3890</v>
      </c>
      <c r="J965" s="2">
        <v>2</v>
      </c>
      <c r="K965" s="33" t="s">
        <v>4507</v>
      </c>
    </row>
    <row r="966" spans="1:11" x14ac:dyDescent="0.3">
      <c r="A966" s="1">
        <v>41880</v>
      </c>
      <c r="B966" s="2">
        <f>YEAR(salesdata[[#This Row],[Order Date]])</f>
        <v>2014</v>
      </c>
      <c r="C966" s="2">
        <f>MONTH(salesdata[[#This Row],[Order Date]])</f>
        <v>8</v>
      </c>
      <c r="D966" t="s">
        <v>1222</v>
      </c>
      <c r="E966" t="s">
        <v>124</v>
      </c>
      <c r="F966" t="s">
        <v>11</v>
      </c>
      <c r="G966" t="s">
        <v>63</v>
      </c>
      <c r="H966" t="s">
        <v>1223</v>
      </c>
      <c r="I966" s="33" t="s">
        <v>4510</v>
      </c>
      <c r="J966" s="2">
        <v>2</v>
      </c>
      <c r="K966" s="33" t="s">
        <v>4511</v>
      </c>
    </row>
    <row r="967" spans="1:11" x14ac:dyDescent="0.3">
      <c r="A967" s="1">
        <v>41880</v>
      </c>
      <c r="B967" s="2">
        <f>YEAR(salesdata[[#This Row],[Order Date]])</f>
        <v>2014</v>
      </c>
      <c r="C967" s="2">
        <f>MONTH(salesdata[[#This Row],[Order Date]])</f>
        <v>8</v>
      </c>
      <c r="D967" t="s">
        <v>1222</v>
      </c>
      <c r="E967" t="s">
        <v>124</v>
      </c>
      <c r="F967" t="s">
        <v>11</v>
      </c>
      <c r="G967" t="s">
        <v>20</v>
      </c>
      <c r="H967" t="s">
        <v>428</v>
      </c>
      <c r="I967" s="33" t="s">
        <v>4512</v>
      </c>
      <c r="J967" s="2">
        <v>4</v>
      </c>
      <c r="K967" s="33" t="s">
        <v>4513</v>
      </c>
    </row>
    <row r="968" spans="1:11" x14ac:dyDescent="0.3">
      <c r="A968" s="1">
        <v>41880</v>
      </c>
      <c r="B968" s="2">
        <f>YEAR(salesdata[[#This Row],[Order Date]])</f>
        <v>2014</v>
      </c>
      <c r="C968" s="2">
        <f>MONTH(salesdata[[#This Row],[Order Date]])</f>
        <v>8</v>
      </c>
      <c r="D968" t="s">
        <v>1222</v>
      </c>
      <c r="E968" t="s">
        <v>124</v>
      </c>
      <c r="F968" t="s">
        <v>34</v>
      </c>
      <c r="G968" t="s">
        <v>147</v>
      </c>
      <c r="H968" t="s">
        <v>1224</v>
      </c>
      <c r="I968" s="33" t="s">
        <v>4514</v>
      </c>
      <c r="J968" s="2">
        <v>3</v>
      </c>
      <c r="K968" s="33" t="s">
        <v>4515</v>
      </c>
    </row>
    <row r="969" spans="1:11" x14ac:dyDescent="0.3">
      <c r="A969" s="1">
        <v>41881</v>
      </c>
      <c r="B969" s="2">
        <f>YEAR(salesdata[[#This Row],[Order Date]])</f>
        <v>2014</v>
      </c>
      <c r="C969" s="2">
        <f>MONTH(salesdata[[#This Row],[Order Date]])</f>
        <v>8</v>
      </c>
      <c r="D969" t="s">
        <v>1225</v>
      </c>
      <c r="E969" t="s">
        <v>625</v>
      </c>
      <c r="F969" t="s">
        <v>11</v>
      </c>
      <c r="G969" t="s">
        <v>20</v>
      </c>
      <c r="H969" t="s">
        <v>1226</v>
      </c>
      <c r="I969" s="33" t="s">
        <v>4516</v>
      </c>
      <c r="J969" s="2">
        <v>5</v>
      </c>
      <c r="K969" s="33" t="s">
        <v>4517</v>
      </c>
    </row>
    <row r="970" spans="1:11" x14ac:dyDescent="0.3">
      <c r="A970" s="1">
        <v>41881</v>
      </c>
      <c r="B970" s="2">
        <f>YEAR(salesdata[[#This Row],[Order Date]])</f>
        <v>2014</v>
      </c>
      <c r="C970" s="2">
        <f>MONTH(salesdata[[#This Row],[Order Date]])</f>
        <v>8</v>
      </c>
      <c r="D970" t="s">
        <v>1225</v>
      </c>
      <c r="E970" t="s">
        <v>625</v>
      </c>
      <c r="F970" t="s">
        <v>11</v>
      </c>
      <c r="G970" t="s">
        <v>18</v>
      </c>
      <c r="H970" t="s">
        <v>932</v>
      </c>
      <c r="I970" s="33" t="s">
        <v>4518</v>
      </c>
      <c r="J970" s="2">
        <v>3</v>
      </c>
      <c r="K970" s="33" t="s">
        <v>4519</v>
      </c>
    </row>
    <row r="971" spans="1:11" x14ac:dyDescent="0.3">
      <c r="A971" s="1">
        <v>41882</v>
      </c>
      <c r="B971" s="2">
        <f>YEAR(salesdata[[#This Row],[Order Date]])</f>
        <v>2014</v>
      </c>
      <c r="C971" s="2">
        <f>MONTH(salesdata[[#This Row],[Order Date]])</f>
        <v>8</v>
      </c>
      <c r="D971" t="s">
        <v>1227</v>
      </c>
      <c r="E971" t="s">
        <v>407</v>
      </c>
      <c r="F971" t="s">
        <v>39</v>
      </c>
      <c r="G971" t="s">
        <v>52</v>
      </c>
      <c r="H971" t="s">
        <v>1228</v>
      </c>
      <c r="I971" s="33" t="s">
        <v>4520</v>
      </c>
      <c r="J971" s="2">
        <v>9</v>
      </c>
      <c r="K971" s="33" t="s">
        <v>3922</v>
      </c>
    </row>
    <row r="972" spans="1:11" x14ac:dyDescent="0.3">
      <c r="A972" s="1">
        <v>41883</v>
      </c>
      <c r="B972" s="2">
        <f>YEAR(salesdata[[#This Row],[Order Date]])</f>
        <v>2014</v>
      </c>
      <c r="C972" s="2">
        <f>MONTH(salesdata[[#This Row],[Order Date]])</f>
        <v>9</v>
      </c>
      <c r="D972" t="s">
        <v>1229</v>
      </c>
      <c r="E972" t="s">
        <v>27</v>
      </c>
      <c r="F972" t="s">
        <v>11</v>
      </c>
      <c r="G972" t="s">
        <v>24</v>
      </c>
      <c r="H972" t="s">
        <v>1230</v>
      </c>
      <c r="I972" s="33" t="s">
        <v>4521</v>
      </c>
      <c r="J972" s="2">
        <v>3</v>
      </c>
      <c r="K972" s="33" t="s">
        <v>4522</v>
      </c>
    </row>
    <row r="973" spans="1:11" x14ac:dyDescent="0.3">
      <c r="A973" s="1">
        <v>41883</v>
      </c>
      <c r="B973" s="2">
        <f>YEAR(salesdata[[#This Row],[Order Date]])</f>
        <v>2014</v>
      </c>
      <c r="C973" s="2">
        <f>MONTH(salesdata[[#This Row],[Order Date]])</f>
        <v>9</v>
      </c>
      <c r="D973" t="s">
        <v>990</v>
      </c>
      <c r="E973" t="s">
        <v>10</v>
      </c>
      <c r="F973" t="s">
        <v>11</v>
      </c>
      <c r="G973" t="s">
        <v>20</v>
      </c>
      <c r="H973" t="s">
        <v>1231</v>
      </c>
      <c r="I973" s="33" t="s">
        <v>4523</v>
      </c>
      <c r="J973" s="2">
        <v>3</v>
      </c>
      <c r="K973" s="33" t="s">
        <v>4442</v>
      </c>
    </row>
    <row r="974" spans="1:11" x14ac:dyDescent="0.3">
      <c r="A974" s="1">
        <v>41883</v>
      </c>
      <c r="B974" s="2">
        <f>YEAR(salesdata[[#This Row],[Order Date]])</f>
        <v>2014</v>
      </c>
      <c r="C974" s="2">
        <f>MONTH(salesdata[[#This Row],[Order Date]])</f>
        <v>9</v>
      </c>
      <c r="D974" t="s">
        <v>990</v>
      </c>
      <c r="E974" t="s">
        <v>10</v>
      </c>
      <c r="F974" t="s">
        <v>11</v>
      </c>
      <c r="G974" t="s">
        <v>12</v>
      </c>
      <c r="H974" t="s">
        <v>1232</v>
      </c>
      <c r="I974" s="33" t="s">
        <v>4391</v>
      </c>
      <c r="J974" s="2">
        <v>6</v>
      </c>
      <c r="K974" s="33" t="s">
        <v>4392</v>
      </c>
    </row>
    <row r="975" spans="1:11" x14ac:dyDescent="0.3">
      <c r="A975" s="1">
        <v>41883</v>
      </c>
      <c r="B975" s="2">
        <f>YEAR(salesdata[[#This Row],[Order Date]])</f>
        <v>2014</v>
      </c>
      <c r="C975" s="2">
        <f>MONTH(salesdata[[#This Row],[Order Date]])</f>
        <v>9</v>
      </c>
      <c r="D975" t="s">
        <v>1167</v>
      </c>
      <c r="E975" t="s">
        <v>152</v>
      </c>
      <c r="F975" t="s">
        <v>11</v>
      </c>
      <c r="G975" t="s">
        <v>20</v>
      </c>
      <c r="H975" t="s">
        <v>1233</v>
      </c>
      <c r="I975" s="33" t="s">
        <v>4524</v>
      </c>
      <c r="J975" s="2">
        <v>2</v>
      </c>
      <c r="K975" s="33" t="s">
        <v>4525</v>
      </c>
    </row>
    <row r="976" spans="1:11" x14ac:dyDescent="0.3">
      <c r="A976" s="1">
        <v>41883</v>
      </c>
      <c r="B976" s="2">
        <f>YEAR(salesdata[[#This Row],[Order Date]])</f>
        <v>2014</v>
      </c>
      <c r="C976" s="2">
        <f>MONTH(salesdata[[#This Row],[Order Date]])</f>
        <v>9</v>
      </c>
      <c r="D976" t="s">
        <v>1167</v>
      </c>
      <c r="E976" t="s">
        <v>152</v>
      </c>
      <c r="F976" t="s">
        <v>39</v>
      </c>
      <c r="G976" t="s">
        <v>52</v>
      </c>
      <c r="H976" t="s">
        <v>1059</v>
      </c>
      <c r="I976" s="33" t="s">
        <v>1234</v>
      </c>
      <c r="J976" s="2">
        <v>3</v>
      </c>
      <c r="K976" s="33" t="s">
        <v>4526</v>
      </c>
    </row>
    <row r="977" spans="1:11" x14ac:dyDescent="0.3">
      <c r="A977" s="1">
        <v>41884</v>
      </c>
      <c r="B977" s="2">
        <f>YEAR(salesdata[[#This Row],[Order Date]])</f>
        <v>2014</v>
      </c>
      <c r="C977" s="2">
        <f>MONTH(salesdata[[#This Row],[Order Date]])</f>
        <v>9</v>
      </c>
      <c r="D977" t="s">
        <v>609</v>
      </c>
      <c r="E977" t="s">
        <v>152</v>
      </c>
      <c r="F977" t="s">
        <v>11</v>
      </c>
      <c r="G977" t="s">
        <v>93</v>
      </c>
      <c r="H977" t="s">
        <v>210</v>
      </c>
      <c r="I977" s="33" t="s">
        <v>2957</v>
      </c>
      <c r="J977" s="2">
        <v>1</v>
      </c>
      <c r="K977" s="33" t="s">
        <v>3496</v>
      </c>
    </row>
    <row r="978" spans="1:11" x14ac:dyDescent="0.3">
      <c r="A978" s="1">
        <v>41884</v>
      </c>
      <c r="B978" s="2">
        <f>YEAR(salesdata[[#This Row],[Order Date]])</f>
        <v>2014</v>
      </c>
      <c r="C978" s="2">
        <f>MONTH(salesdata[[#This Row],[Order Date]])</f>
        <v>9</v>
      </c>
      <c r="D978" t="s">
        <v>609</v>
      </c>
      <c r="E978" t="s">
        <v>152</v>
      </c>
      <c r="F978" t="s">
        <v>34</v>
      </c>
      <c r="G978" t="s">
        <v>47</v>
      </c>
      <c r="H978" t="s">
        <v>1235</v>
      </c>
      <c r="I978" s="33" t="s">
        <v>4527</v>
      </c>
      <c r="J978" s="2">
        <v>1</v>
      </c>
      <c r="K978" s="33" t="s">
        <v>4236</v>
      </c>
    </row>
    <row r="979" spans="1:11" x14ac:dyDescent="0.3">
      <c r="A979" s="1">
        <v>41884</v>
      </c>
      <c r="B979" s="2">
        <f>YEAR(salesdata[[#This Row],[Order Date]])</f>
        <v>2014</v>
      </c>
      <c r="C979" s="2">
        <f>MONTH(salesdata[[#This Row],[Order Date]])</f>
        <v>9</v>
      </c>
      <c r="D979" t="s">
        <v>260</v>
      </c>
      <c r="E979" t="s">
        <v>152</v>
      </c>
      <c r="F979" t="s">
        <v>11</v>
      </c>
      <c r="G979" t="s">
        <v>24</v>
      </c>
      <c r="H979" t="s">
        <v>1236</v>
      </c>
      <c r="I979" s="33" t="s">
        <v>4528</v>
      </c>
      <c r="J979" s="2">
        <v>3</v>
      </c>
      <c r="K979" s="33" t="s">
        <v>4529</v>
      </c>
    </row>
    <row r="980" spans="1:11" x14ac:dyDescent="0.3">
      <c r="A980" s="1">
        <v>41884</v>
      </c>
      <c r="B980" s="2">
        <f>YEAR(salesdata[[#This Row],[Order Date]])</f>
        <v>2014</v>
      </c>
      <c r="C980" s="2">
        <f>MONTH(salesdata[[#This Row],[Order Date]])</f>
        <v>9</v>
      </c>
      <c r="D980" t="s">
        <v>1237</v>
      </c>
      <c r="E980" t="s">
        <v>152</v>
      </c>
      <c r="F980" t="s">
        <v>11</v>
      </c>
      <c r="G980" t="s">
        <v>24</v>
      </c>
      <c r="H980" t="s">
        <v>1031</v>
      </c>
      <c r="I980" s="33" t="s">
        <v>4530</v>
      </c>
      <c r="J980" s="2">
        <v>5</v>
      </c>
      <c r="K980" s="33" t="s">
        <v>4531</v>
      </c>
    </row>
    <row r="981" spans="1:11" x14ac:dyDescent="0.3">
      <c r="A981" s="1">
        <v>41884</v>
      </c>
      <c r="B981" s="2">
        <f>YEAR(salesdata[[#This Row],[Order Date]])</f>
        <v>2014</v>
      </c>
      <c r="C981" s="2">
        <f>MONTH(salesdata[[#This Row],[Order Date]])</f>
        <v>9</v>
      </c>
      <c r="D981" t="s">
        <v>1237</v>
      </c>
      <c r="E981" t="s">
        <v>152</v>
      </c>
      <c r="F981" t="s">
        <v>11</v>
      </c>
      <c r="G981" t="s">
        <v>12</v>
      </c>
      <c r="H981" t="s">
        <v>637</v>
      </c>
      <c r="I981" s="33" t="s">
        <v>3088</v>
      </c>
      <c r="J981" s="2">
        <v>3</v>
      </c>
      <c r="K981" s="33" t="s">
        <v>3218</v>
      </c>
    </row>
    <row r="982" spans="1:11" x14ac:dyDescent="0.3">
      <c r="A982" s="1">
        <v>41884</v>
      </c>
      <c r="B982" s="2">
        <f>YEAR(salesdata[[#This Row],[Order Date]])</f>
        <v>2014</v>
      </c>
      <c r="C982" s="2">
        <f>MONTH(salesdata[[#This Row],[Order Date]])</f>
        <v>9</v>
      </c>
      <c r="D982" t="s">
        <v>402</v>
      </c>
      <c r="E982" t="s">
        <v>15</v>
      </c>
      <c r="F982" t="s">
        <v>39</v>
      </c>
      <c r="G982" t="s">
        <v>52</v>
      </c>
      <c r="H982" t="s">
        <v>747</v>
      </c>
      <c r="I982" s="33" t="s">
        <v>4532</v>
      </c>
      <c r="J982" s="2">
        <v>3</v>
      </c>
      <c r="K982" s="33" t="s">
        <v>4533</v>
      </c>
    </row>
    <row r="983" spans="1:11" x14ac:dyDescent="0.3">
      <c r="A983" s="1">
        <v>41884</v>
      </c>
      <c r="B983" s="2">
        <f>YEAR(salesdata[[#This Row],[Order Date]])</f>
        <v>2014</v>
      </c>
      <c r="C983" s="2">
        <f>MONTH(salesdata[[#This Row],[Order Date]])</f>
        <v>9</v>
      </c>
      <c r="D983" t="s">
        <v>1124</v>
      </c>
      <c r="E983" t="s">
        <v>10</v>
      </c>
      <c r="F983" t="s">
        <v>39</v>
      </c>
      <c r="G983" t="s">
        <v>306</v>
      </c>
      <c r="H983" t="s">
        <v>1238</v>
      </c>
      <c r="I983" s="33" t="s">
        <v>4534</v>
      </c>
      <c r="J983" s="2">
        <v>3</v>
      </c>
      <c r="K983" s="33" t="s">
        <v>4535</v>
      </c>
    </row>
    <row r="984" spans="1:11" x14ac:dyDescent="0.3">
      <c r="A984" s="1">
        <v>41884</v>
      </c>
      <c r="B984" s="2">
        <f>YEAR(salesdata[[#This Row],[Order Date]])</f>
        <v>2014</v>
      </c>
      <c r="C984" s="2">
        <f>MONTH(salesdata[[#This Row],[Order Date]])</f>
        <v>9</v>
      </c>
      <c r="D984" t="s">
        <v>197</v>
      </c>
      <c r="E984" t="s">
        <v>102</v>
      </c>
      <c r="F984" t="s">
        <v>11</v>
      </c>
      <c r="G984" t="s">
        <v>20</v>
      </c>
      <c r="H984" t="s">
        <v>1171</v>
      </c>
      <c r="I984" s="33" t="s">
        <v>4536</v>
      </c>
      <c r="J984" s="2">
        <v>2</v>
      </c>
      <c r="K984" s="33" t="s">
        <v>4537</v>
      </c>
    </row>
    <row r="985" spans="1:11" x14ac:dyDescent="0.3">
      <c r="A985" s="1">
        <v>41884</v>
      </c>
      <c r="B985" s="2">
        <f>YEAR(salesdata[[#This Row],[Order Date]])</f>
        <v>2014</v>
      </c>
      <c r="C985" s="2">
        <f>MONTH(salesdata[[#This Row],[Order Date]])</f>
        <v>9</v>
      </c>
      <c r="D985" t="s">
        <v>799</v>
      </c>
      <c r="E985" t="s">
        <v>15</v>
      </c>
      <c r="F985" t="s">
        <v>39</v>
      </c>
      <c r="G985" t="s">
        <v>52</v>
      </c>
      <c r="H985" t="s">
        <v>1163</v>
      </c>
      <c r="I985" s="33" t="s">
        <v>4538</v>
      </c>
      <c r="J985" s="2">
        <v>7</v>
      </c>
      <c r="K985" s="33" t="s">
        <v>4539</v>
      </c>
    </row>
    <row r="986" spans="1:11" x14ac:dyDescent="0.3">
      <c r="A986" s="1">
        <v>41885</v>
      </c>
      <c r="B986" s="2">
        <f>YEAR(salesdata[[#This Row],[Order Date]])</f>
        <v>2014</v>
      </c>
      <c r="C986" s="2">
        <f>MONTH(salesdata[[#This Row],[Order Date]])</f>
        <v>9</v>
      </c>
      <c r="D986" t="s">
        <v>556</v>
      </c>
      <c r="E986" t="s">
        <v>152</v>
      </c>
      <c r="F986" t="s">
        <v>11</v>
      </c>
      <c r="G986" t="s">
        <v>16</v>
      </c>
      <c r="H986" t="s">
        <v>956</v>
      </c>
      <c r="I986" s="33" t="s">
        <v>3329</v>
      </c>
      <c r="J986" s="2">
        <v>5</v>
      </c>
      <c r="K986" s="33" t="s">
        <v>4118</v>
      </c>
    </row>
    <row r="987" spans="1:11" x14ac:dyDescent="0.3">
      <c r="A987" s="1">
        <v>41885</v>
      </c>
      <c r="B987" s="2">
        <f>YEAR(salesdata[[#This Row],[Order Date]])</f>
        <v>2014</v>
      </c>
      <c r="C987" s="2">
        <f>MONTH(salesdata[[#This Row],[Order Date]])</f>
        <v>9</v>
      </c>
      <c r="D987" t="s">
        <v>1239</v>
      </c>
      <c r="E987" t="s">
        <v>10</v>
      </c>
      <c r="F987" t="s">
        <v>11</v>
      </c>
      <c r="G987" t="s">
        <v>20</v>
      </c>
      <c r="H987" t="s">
        <v>1240</v>
      </c>
      <c r="I987" s="33" t="s">
        <v>3282</v>
      </c>
      <c r="J987" s="2">
        <v>5</v>
      </c>
      <c r="K987" s="33" t="s">
        <v>4540</v>
      </c>
    </row>
    <row r="988" spans="1:11" x14ac:dyDescent="0.3">
      <c r="A988" s="1">
        <v>41887</v>
      </c>
      <c r="B988" s="2">
        <f>YEAR(salesdata[[#This Row],[Order Date]])</f>
        <v>2014</v>
      </c>
      <c r="C988" s="2">
        <f>MONTH(salesdata[[#This Row],[Order Date]])</f>
        <v>9</v>
      </c>
      <c r="D988" t="s">
        <v>1241</v>
      </c>
      <c r="E988" t="s">
        <v>79</v>
      </c>
      <c r="F988" t="s">
        <v>11</v>
      </c>
      <c r="G988" t="s">
        <v>18</v>
      </c>
      <c r="H988" t="s">
        <v>381</v>
      </c>
      <c r="I988" s="33" t="s">
        <v>4541</v>
      </c>
      <c r="J988" s="2">
        <v>2</v>
      </c>
      <c r="K988" s="33" t="s">
        <v>4542</v>
      </c>
    </row>
    <row r="989" spans="1:11" x14ac:dyDescent="0.3">
      <c r="A989" s="1">
        <v>41887</v>
      </c>
      <c r="B989" s="2">
        <f>YEAR(salesdata[[#This Row],[Order Date]])</f>
        <v>2014</v>
      </c>
      <c r="C989" s="2">
        <f>MONTH(salesdata[[#This Row],[Order Date]])</f>
        <v>9</v>
      </c>
      <c r="D989" t="s">
        <v>1242</v>
      </c>
      <c r="E989" t="s">
        <v>124</v>
      </c>
      <c r="F989" t="s">
        <v>34</v>
      </c>
      <c r="G989" t="s">
        <v>47</v>
      </c>
      <c r="H989" t="s">
        <v>1243</v>
      </c>
      <c r="I989" s="33" t="s">
        <v>4157</v>
      </c>
      <c r="J989" s="2">
        <v>2</v>
      </c>
      <c r="K989" s="33" t="s">
        <v>1244</v>
      </c>
    </row>
    <row r="990" spans="1:11" x14ac:dyDescent="0.3">
      <c r="A990" s="1">
        <v>41888</v>
      </c>
      <c r="B990" s="2">
        <f>YEAR(salesdata[[#This Row],[Order Date]])</f>
        <v>2014</v>
      </c>
      <c r="C990" s="2">
        <f>MONTH(salesdata[[#This Row],[Order Date]])</f>
        <v>9</v>
      </c>
      <c r="D990" t="s">
        <v>1245</v>
      </c>
      <c r="E990" t="s">
        <v>27</v>
      </c>
      <c r="F990" t="s">
        <v>34</v>
      </c>
      <c r="G990" t="s">
        <v>47</v>
      </c>
      <c r="H990" t="s">
        <v>818</v>
      </c>
      <c r="I990" s="33" t="s">
        <v>4543</v>
      </c>
      <c r="J990" s="2">
        <v>6</v>
      </c>
      <c r="K990" s="33" t="s">
        <v>4544</v>
      </c>
    </row>
    <row r="991" spans="1:11" x14ac:dyDescent="0.3">
      <c r="A991" s="1">
        <v>41888</v>
      </c>
      <c r="B991" s="2">
        <f>YEAR(salesdata[[#This Row],[Order Date]])</f>
        <v>2014</v>
      </c>
      <c r="C991" s="2">
        <f>MONTH(salesdata[[#This Row],[Order Date]])</f>
        <v>9</v>
      </c>
      <c r="D991" t="s">
        <v>1245</v>
      </c>
      <c r="E991" t="s">
        <v>27</v>
      </c>
      <c r="F991" t="s">
        <v>11</v>
      </c>
      <c r="G991" t="s">
        <v>16</v>
      </c>
      <c r="H991" t="s">
        <v>929</v>
      </c>
      <c r="I991" s="33" t="s">
        <v>4545</v>
      </c>
      <c r="J991" s="2">
        <v>8</v>
      </c>
      <c r="K991" s="33" t="s">
        <v>4546</v>
      </c>
    </row>
    <row r="992" spans="1:11" x14ac:dyDescent="0.3">
      <c r="A992" s="1">
        <v>41889</v>
      </c>
      <c r="B992" s="2">
        <f>YEAR(salesdata[[#This Row],[Order Date]])</f>
        <v>2014</v>
      </c>
      <c r="C992" s="2">
        <f>MONTH(salesdata[[#This Row],[Order Date]])</f>
        <v>9</v>
      </c>
      <c r="D992" t="s">
        <v>650</v>
      </c>
      <c r="E992" t="s">
        <v>23</v>
      </c>
      <c r="F992" t="s">
        <v>11</v>
      </c>
      <c r="G992" t="s">
        <v>18</v>
      </c>
      <c r="H992" t="s">
        <v>271</v>
      </c>
      <c r="I992" s="33" t="s">
        <v>4547</v>
      </c>
      <c r="J992" s="2">
        <v>1</v>
      </c>
      <c r="K992" s="33" t="s">
        <v>4548</v>
      </c>
    </row>
    <row r="993" spans="1:11" x14ac:dyDescent="0.3">
      <c r="A993" s="1">
        <v>41889</v>
      </c>
      <c r="B993" s="2">
        <f>YEAR(salesdata[[#This Row],[Order Date]])</f>
        <v>2014</v>
      </c>
      <c r="C993" s="2">
        <f>MONTH(salesdata[[#This Row],[Order Date]])</f>
        <v>9</v>
      </c>
      <c r="D993" t="s">
        <v>650</v>
      </c>
      <c r="E993" t="s">
        <v>23</v>
      </c>
      <c r="F993" t="s">
        <v>39</v>
      </c>
      <c r="G993" t="s">
        <v>40</v>
      </c>
      <c r="H993" t="s">
        <v>1246</v>
      </c>
      <c r="I993" s="33" t="s">
        <v>4549</v>
      </c>
      <c r="J993" s="2">
        <v>3</v>
      </c>
      <c r="K993" s="33" t="s">
        <v>4550</v>
      </c>
    </row>
    <row r="994" spans="1:11" x14ac:dyDescent="0.3">
      <c r="A994" s="1">
        <v>41889</v>
      </c>
      <c r="B994" s="2">
        <f>YEAR(salesdata[[#This Row],[Order Date]])</f>
        <v>2014</v>
      </c>
      <c r="C994" s="2">
        <f>MONTH(salesdata[[#This Row],[Order Date]])</f>
        <v>9</v>
      </c>
      <c r="D994" t="s">
        <v>650</v>
      </c>
      <c r="E994" t="s">
        <v>23</v>
      </c>
      <c r="F994" t="s">
        <v>34</v>
      </c>
      <c r="G994" t="s">
        <v>47</v>
      </c>
      <c r="H994" t="s">
        <v>1247</v>
      </c>
      <c r="I994" s="33" t="s">
        <v>4551</v>
      </c>
      <c r="J994" s="2">
        <v>2</v>
      </c>
      <c r="K994" s="33" t="s">
        <v>4552</v>
      </c>
    </row>
    <row r="995" spans="1:11" x14ac:dyDescent="0.3">
      <c r="A995" s="1">
        <v>41889</v>
      </c>
      <c r="B995" s="2">
        <f>YEAR(salesdata[[#This Row],[Order Date]])</f>
        <v>2014</v>
      </c>
      <c r="C995" s="2">
        <f>MONTH(salesdata[[#This Row],[Order Date]])</f>
        <v>9</v>
      </c>
      <c r="D995" t="s">
        <v>650</v>
      </c>
      <c r="E995" t="s">
        <v>23</v>
      </c>
      <c r="F995" t="s">
        <v>39</v>
      </c>
      <c r="G995" t="s">
        <v>306</v>
      </c>
      <c r="H995" t="s">
        <v>1248</v>
      </c>
      <c r="I995" s="33" t="s">
        <v>4553</v>
      </c>
      <c r="J995" s="2">
        <v>4</v>
      </c>
      <c r="K995" s="33" t="s">
        <v>4554</v>
      </c>
    </row>
    <row r="996" spans="1:11" x14ac:dyDescent="0.3">
      <c r="A996" s="1">
        <v>41889</v>
      </c>
      <c r="B996" s="2">
        <f>YEAR(salesdata[[#This Row],[Order Date]])</f>
        <v>2014</v>
      </c>
      <c r="C996" s="2">
        <f>MONTH(salesdata[[#This Row],[Order Date]])</f>
        <v>9</v>
      </c>
      <c r="D996" t="s">
        <v>123</v>
      </c>
      <c r="E996" t="s">
        <v>863</v>
      </c>
      <c r="F996" t="s">
        <v>34</v>
      </c>
      <c r="G996" t="s">
        <v>47</v>
      </c>
      <c r="H996" t="s">
        <v>345</v>
      </c>
      <c r="I996" s="33" t="s">
        <v>4555</v>
      </c>
      <c r="J996" s="2">
        <v>3</v>
      </c>
      <c r="K996" s="33" t="s">
        <v>4556</v>
      </c>
    </row>
    <row r="997" spans="1:11" x14ac:dyDescent="0.3">
      <c r="A997" s="1">
        <v>41889</v>
      </c>
      <c r="B997" s="2">
        <f>YEAR(salesdata[[#This Row],[Order Date]])</f>
        <v>2014</v>
      </c>
      <c r="C997" s="2">
        <f>MONTH(salesdata[[#This Row],[Order Date]])</f>
        <v>9</v>
      </c>
      <c r="D997" t="s">
        <v>123</v>
      </c>
      <c r="E997" t="s">
        <v>863</v>
      </c>
      <c r="F997" t="s">
        <v>11</v>
      </c>
      <c r="G997" t="s">
        <v>20</v>
      </c>
      <c r="H997" t="s">
        <v>1249</v>
      </c>
      <c r="I997" s="33" t="s">
        <v>4413</v>
      </c>
      <c r="J997" s="2">
        <v>3</v>
      </c>
      <c r="K997" s="33" t="s">
        <v>4445</v>
      </c>
    </row>
    <row r="998" spans="1:11" x14ac:dyDescent="0.3">
      <c r="A998" s="1">
        <v>41889</v>
      </c>
      <c r="B998" s="2">
        <f>YEAR(salesdata[[#This Row],[Order Date]])</f>
        <v>2014</v>
      </c>
      <c r="C998" s="2">
        <f>MONTH(salesdata[[#This Row],[Order Date]])</f>
        <v>9</v>
      </c>
      <c r="D998" t="s">
        <v>123</v>
      </c>
      <c r="E998" t="s">
        <v>863</v>
      </c>
      <c r="F998" t="s">
        <v>11</v>
      </c>
      <c r="G998" t="s">
        <v>12</v>
      </c>
      <c r="H998" t="s">
        <v>1250</v>
      </c>
      <c r="I998" s="33" t="s">
        <v>3122</v>
      </c>
      <c r="J998" s="2">
        <v>2</v>
      </c>
      <c r="K998" s="33" t="s">
        <v>3123</v>
      </c>
    </row>
    <row r="999" spans="1:11" x14ac:dyDescent="0.3">
      <c r="A999" s="1">
        <v>41889</v>
      </c>
      <c r="B999" s="2">
        <f>YEAR(salesdata[[#This Row],[Order Date]])</f>
        <v>2014</v>
      </c>
      <c r="C999" s="2">
        <f>MONTH(salesdata[[#This Row],[Order Date]])</f>
        <v>9</v>
      </c>
      <c r="D999" t="s">
        <v>123</v>
      </c>
      <c r="E999" t="s">
        <v>863</v>
      </c>
      <c r="F999" t="s">
        <v>34</v>
      </c>
      <c r="G999" t="s">
        <v>47</v>
      </c>
      <c r="H999" t="s">
        <v>1251</v>
      </c>
      <c r="I999" s="33" t="s">
        <v>4557</v>
      </c>
      <c r="J999" s="2">
        <v>6</v>
      </c>
      <c r="K999" s="33" t="s">
        <v>4558</v>
      </c>
    </row>
    <row r="1000" spans="1:11" x14ac:dyDescent="0.3">
      <c r="A1000" s="1">
        <v>41889</v>
      </c>
      <c r="B1000" s="2">
        <f>YEAR(salesdata[[#This Row],[Order Date]])</f>
        <v>2014</v>
      </c>
      <c r="C1000" s="2">
        <f>MONTH(salesdata[[#This Row],[Order Date]])</f>
        <v>9</v>
      </c>
      <c r="D1000" t="s">
        <v>123</v>
      </c>
      <c r="E1000" t="s">
        <v>863</v>
      </c>
      <c r="F1000" t="s">
        <v>39</v>
      </c>
      <c r="G1000" t="s">
        <v>40</v>
      </c>
      <c r="H1000" t="s">
        <v>855</v>
      </c>
      <c r="I1000" s="33" t="s">
        <v>4186</v>
      </c>
      <c r="J1000" s="2">
        <v>3</v>
      </c>
      <c r="K1000" s="33" t="s">
        <v>4559</v>
      </c>
    </row>
    <row r="1001" spans="1:11" x14ac:dyDescent="0.3">
      <c r="A1001" s="1">
        <v>41889</v>
      </c>
      <c r="B1001" s="2">
        <f>YEAR(salesdata[[#This Row],[Order Date]])</f>
        <v>2014</v>
      </c>
      <c r="C1001" s="2">
        <f>MONTH(salesdata[[#This Row],[Order Date]])</f>
        <v>9</v>
      </c>
      <c r="D1001" t="s">
        <v>1252</v>
      </c>
      <c r="E1001" t="s">
        <v>152</v>
      </c>
      <c r="F1001" t="s">
        <v>39</v>
      </c>
      <c r="G1001" t="s">
        <v>40</v>
      </c>
      <c r="H1001" t="s">
        <v>1253</v>
      </c>
      <c r="I1001" s="33" t="s">
        <v>4560</v>
      </c>
      <c r="J1001" s="2">
        <v>3</v>
      </c>
      <c r="K1001" s="33" t="s">
        <v>4561</v>
      </c>
    </row>
    <row r="1002" spans="1:11" x14ac:dyDescent="0.3">
      <c r="A1002" s="1">
        <v>41889</v>
      </c>
      <c r="B1002" s="2">
        <f>YEAR(salesdata[[#This Row],[Order Date]])</f>
        <v>2014</v>
      </c>
      <c r="C1002" s="2">
        <f>MONTH(salesdata[[#This Row],[Order Date]])</f>
        <v>9</v>
      </c>
      <c r="D1002" t="s">
        <v>1254</v>
      </c>
      <c r="E1002" t="s">
        <v>10</v>
      </c>
      <c r="F1002" t="s">
        <v>39</v>
      </c>
      <c r="G1002" t="s">
        <v>40</v>
      </c>
      <c r="H1002" t="s">
        <v>1255</v>
      </c>
      <c r="I1002" s="33" t="s">
        <v>4562</v>
      </c>
      <c r="J1002" s="2">
        <v>3</v>
      </c>
      <c r="K1002" s="33" t="s">
        <v>4563</v>
      </c>
    </row>
    <row r="1003" spans="1:11" x14ac:dyDescent="0.3">
      <c r="A1003" s="1">
        <v>41889</v>
      </c>
      <c r="B1003" s="2">
        <f>YEAR(salesdata[[#This Row],[Order Date]])</f>
        <v>2014</v>
      </c>
      <c r="C1003" s="2">
        <f>MONTH(salesdata[[#This Row],[Order Date]])</f>
        <v>9</v>
      </c>
      <c r="D1003" t="s">
        <v>1254</v>
      </c>
      <c r="E1003" t="s">
        <v>10</v>
      </c>
      <c r="F1003" t="s">
        <v>11</v>
      </c>
      <c r="G1003" t="s">
        <v>20</v>
      </c>
      <c r="H1003" t="s">
        <v>1256</v>
      </c>
      <c r="I1003" s="33" t="s">
        <v>4564</v>
      </c>
      <c r="J1003" s="2">
        <v>2</v>
      </c>
      <c r="K1003" s="33" t="s">
        <v>4565</v>
      </c>
    </row>
    <row r="1004" spans="1:11" x14ac:dyDescent="0.3">
      <c r="A1004" s="1">
        <v>41889</v>
      </c>
      <c r="B1004" s="2">
        <f>YEAR(salesdata[[#This Row],[Order Date]])</f>
        <v>2014</v>
      </c>
      <c r="C1004" s="2">
        <f>MONTH(salesdata[[#This Row],[Order Date]])</f>
        <v>9</v>
      </c>
      <c r="D1004" t="s">
        <v>1254</v>
      </c>
      <c r="E1004" t="s">
        <v>10</v>
      </c>
      <c r="F1004" t="s">
        <v>34</v>
      </c>
      <c r="G1004" t="s">
        <v>147</v>
      </c>
      <c r="H1004" t="s">
        <v>1257</v>
      </c>
      <c r="I1004" s="33" t="s">
        <v>4566</v>
      </c>
      <c r="J1004" s="2">
        <v>1</v>
      </c>
      <c r="K1004" s="33" t="s">
        <v>4567</v>
      </c>
    </row>
    <row r="1005" spans="1:11" x14ac:dyDescent="0.3">
      <c r="A1005" s="1">
        <v>41889</v>
      </c>
      <c r="B1005" s="2">
        <f>YEAR(salesdata[[#This Row],[Order Date]])</f>
        <v>2014</v>
      </c>
      <c r="C1005" s="2">
        <f>MONTH(salesdata[[#This Row],[Order Date]])</f>
        <v>9</v>
      </c>
      <c r="D1005" t="s">
        <v>1254</v>
      </c>
      <c r="E1005" t="s">
        <v>10</v>
      </c>
      <c r="F1005" t="s">
        <v>39</v>
      </c>
      <c r="G1005" t="s">
        <v>52</v>
      </c>
      <c r="H1005" t="s">
        <v>1258</v>
      </c>
      <c r="I1005" s="33" t="s">
        <v>4568</v>
      </c>
      <c r="J1005" s="2">
        <v>4</v>
      </c>
      <c r="K1005" s="33" t="s">
        <v>4569</v>
      </c>
    </row>
    <row r="1006" spans="1:11" x14ac:dyDescent="0.3">
      <c r="A1006" s="1">
        <v>41889</v>
      </c>
      <c r="B1006" s="2">
        <f>YEAR(salesdata[[#This Row],[Order Date]])</f>
        <v>2014</v>
      </c>
      <c r="C1006" s="2">
        <f>MONTH(salesdata[[#This Row],[Order Date]])</f>
        <v>9</v>
      </c>
      <c r="D1006" t="s">
        <v>1254</v>
      </c>
      <c r="E1006" t="s">
        <v>10</v>
      </c>
      <c r="F1006" t="s">
        <v>11</v>
      </c>
      <c r="G1006" t="s">
        <v>24</v>
      </c>
      <c r="H1006" t="s">
        <v>150</v>
      </c>
      <c r="I1006" s="33" t="s">
        <v>4570</v>
      </c>
      <c r="J1006" s="2">
        <v>3</v>
      </c>
      <c r="K1006" s="33" t="s">
        <v>3563</v>
      </c>
    </row>
    <row r="1007" spans="1:11" x14ac:dyDescent="0.3">
      <c r="A1007" s="1">
        <v>41889</v>
      </c>
      <c r="B1007" s="2">
        <f>YEAR(salesdata[[#This Row],[Order Date]])</f>
        <v>2014</v>
      </c>
      <c r="C1007" s="2">
        <f>MONTH(salesdata[[#This Row],[Order Date]])</f>
        <v>9</v>
      </c>
      <c r="D1007" t="s">
        <v>305</v>
      </c>
      <c r="E1007" t="s">
        <v>863</v>
      </c>
      <c r="F1007" t="s">
        <v>34</v>
      </c>
      <c r="G1007" t="s">
        <v>147</v>
      </c>
      <c r="H1007" t="s">
        <v>482</v>
      </c>
      <c r="I1007" s="33" t="s">
        <v>4571</v>
      </c>
      <c r="J1007" s="2">
        <v>5</v>
      </c>
      <c r="K1007" s="33" t="s">
        <v>4572</v>
      </c>
    </row>
    <row r="1008" spans="1:11" x14ac:dyDescent="0.3">
      <c r="A1008" s="1">
        <v>41889</v>
      </c>
      <c r="B1008" s="2">
        <f>YEAR(salesdata[[#This Row],[Order Date]])</f>
        <v>2014</v>
      </c>
      <c r="C1008" s="2">
        <f>MONTH(salesdata[[#This Row],[Order Date]])</f>
        <v>9</v>
      </c>
      <c r="D1008" t="s">
        <v>305</v>
      </c>
      <c r="E1008" t="s">
        <v>863</v>
      </c>
      <c r="F1008" t="s">
        <v>11</v>
      </c>
      <c r="G1008" t="s">
        <v>20</v>
      </c>
      <c r="H1008" t="s">
        <v>1259</v>
      </c>
      <c r="I1008" s="33" t="s">
        <v>4573</v>
      </c>
      <c r="J1008" s="2">
        <v>2</v>
      </c>
      <c r="K1008" s="33" t="s">
        <v>4574</v>
      </c>
    </row>
    <row r="1009" spans="1:11" x14ac:dyDescent="0.3">
      <c r="A1009" s="1">
        <v>41889</v>
      </c>
      <c r="B1009" s="2">
        <f>YEAR(salesdata[[#This Row],[Order Date]])</f>
        <v>2014</v>
      </c>
      <c r="C1009" s="2">
        <f>MONTH(salesdata[[#This Row],[Order Date]])</f>
        <v>9</v>
      </c>
      <c r="D1009" t="s">
        <v>305</v>
      </c>
      <c r="E1009" t="s">
        <v>863</v>
      </c>
      <c r="F1009" t="s">
        <v>34</v>
      </c>
      <c r="G1009" t="s">
        <v>35</v>
      </c>
      <c r="H1009" t="s">
        <v>885</v>
      </c>
      <c r="I1009" s="33" t="s">
        <v>4575</v>
      </c>
      <c r="J1009" s="2">
        <v>2</v>
      </c>
      <c r="K1009" s="33" t="s">
        <v>4576</v>
      </c>
    </row>
    <row r="1010" spans="1:11" x14ac:dyDescent="0.3">
      <c r="A1010" s="1">
        <v>41889</v>
      </c>
      <c r="B1010" s="2">
        <f>YEAR(salesdata[[#This Row],[Order Date]])</f>
        <v>2014</v>
      </c>
      <c r="C1010" s="2">
        <f>MONTH(salesdata[[#This Row],[Order Date]])</f>
        <v>9</v>
      </c>
      <c r="D1010" t="s">
        <v>305</v>
      </c>
      <c r="E1010" t="s">
        <v>863</v>
      </c>
      <c r="F1010" t="s">
        <v>11</v>
      </c>
      <c r="G1010" t="s">
        <v>18</v>
      </c>
      <c r="H1010" t="s">
        <v>1260</v>
      </c>
      <c r="I1010" s="33" t="s">
        <v>4577</v>
      </c>
      <c r="J1010" s="2">
        <v>2</v>
      </c>
      <c r="K1010" s="33" t="s">
        <v>4578</v>
      </c>
    </row>
    <row r="1011" spans="1:11" x14ac:dyDescent="0.3">
      <c r="A1011" s="1">
        <v>41889</v>
      </c>
      <c r="B1011" s="2">
        <f>YEAR(salesdata[[#This Row],[Order Date]])</f>
        <v>2014</v>
      </c>
      <c r="C1011" s="2">
        <f>MONTH(salesdata[[#This Row],[Order Date]])</f>
        <v>9</v>
      </c>
      <c r="D1011" t="s">
        <v>1261</v>
      </c>
      <c r="E1011" t="s">
        <v>27</v>
      </c>
      <c r="F1011" t="s">
        <v>11</v>
      </c>
      <c r="G1011" t="s">
        <v>204</v>
      </c>
      <c r="H1011" t="s">
        <v>1262</v>
      </c>
      <c r="I1011" s="33" t="s">
        <v>3804</v>
      </c>
      <c r="J1011" s="2">
        <v>4</v>
      </c>
      <c r="K1011" s="33" t="s">
        <v>4579</v>
      </c>
    </row>
    <row r="1012" spans="1:11" x14ac:dyDescent="0.3">
      <c r="A1012" s="1">
        <v>41889</v>
      </c>
      <c r="B1012" s="2">
        <f>YEAR(salesdata[[#This Row],[Order Date]])</f>
        <v>2014</v>
      </c>
      <c r="C1012" s="2">
        <f>MONTH(salesdata[[#This Row],[Order Date]])</f>
        <v>9</v>
      </c>
      <c r="D1012" t="s">
        <v>1261</v>
      </c>
      <c r="E1012" t="s">
        <v>27</v>
      </c>
      <c r="F1012" t="s">
        <v>11</v>
      </c>
      <c r="G1012" t="s">
        <v>12</v>
      </c>
      <c r="H1012" t="s">
        <v>13</v>
      </c>
      <c r="I1012" s="33" t="s">
        <v>4580</v>
      </c>
      <c r="J1012" s="2">
        <v>2</v>
      </c>
      <c r="K1012" s="33" t="s">
        <v>4581</v>
      </c>
    </row>
    <row r="1013" spans="1:11" x14ac:dyDescent="0.3">
      <c r="A1013" s="1">
        <v>41889</v>
      </c>
      <c r="B1013" s="2">
        <f>YEAR(salesdata[[#This Row],[Order Date]])</f>
        <v>2014</v>
      </c>
      <c r="C1013" s="2">
        <f>MONTH(salesdata[[#This Row],[Order Date]])</f>
        <v>9</v>
      </c>
      <c r="D1013" t="s">
        <v>1261</v>
      </c>
      <c r="E1013" t="s">
        <v>27</v>
      </c>
      <c r="F1013" t="s">
        <v>11</v>
      </c>
      <c r="G1013" t="s">
        <v>20</v>
      </c>
      <c r="H1013" t="s">
        <v>1263</v>
      </c>
      <c r="I1013" s="33" t="s">
        <v>4582</v>
      </c>
      <c r="J1013" s="2">
        <v>5</v>
      </c>
      <c r="K1013" s="33" t="s">
        <v>4583</v>
      </c>
    </row>
    <row r="1014" spans="1:11" x14ac:dyDescent="0.3">
      <c r="A1014" s="1">
        <v>41889</v>
      </c>
      <c r="B1014" s="2">
        <f>YEAR(salesdata[[#This Row],[Order Date]])</f>
        <v>2014</v>
      </c>
      <c r="C1014" s="2">
        <f>MONTH(salesdata[[#This Row],[Order Date]])</f>
        <v>9</v>
      </c>
      <c r="D1014" t="s">
        <v>757</v>
      </c>
      <c r="E1014" t="s">
        <v>15</v>
      </c>
      <c r="F1014" t="s">
        <v>11</v>
      </c>
      <c r="G1014" t="s">
        <v>43</v>
      </c>
      <c r="H1014" t="s">
        <v>1264</v>
      </c>
      <c r="I1014" s="33" t="s">
        <v>4584</v>
      </c>
      <c r="J1014" s="2">
        <v>5</v>
      </c>
      <c r="K1014" s="33" t="s">
        <v>4585</v>
      </c>
    </row>
    <row r="1015" spans="1:11" x14ac:dyDescent="0.3">
      <c r="A1015" s="1">
        <v>41889</v>
      </c>
      <c r="B1015" s="2">
        <f>YEAR(salesdata[[#This Row],[Order Date]])</f>
        <v>2014</v>
      </c>
      <c r="C1015" s="2">
        <f>MONTH(salesdata[[#This Row],[Order Date]])</f>
        <v>9</v>
      </c>
      <c r="D1015" t="s">
        <v>757</v>
      </c>
      <c r="E1015" t="s">
        <v>15</v>
      </c>
      <c r="F1015" t="s">
        <v>11</v>
      </c>
      <c r="G1015" t="s">
        <v>20</v>
      </c>
      <c r="H1015" t="s">
        <v>697</v>
      </c>
      <c r="I1015" s="33" t="s">
        <v>4150</v>
      </c>
      <c r="J1015" s="2">
        <v>3</v>
      </c>
      <c r="K1015" s="33" t="s">
        <v>4586</v>
      </c>
    </row>
    <row r="1016" spans="1:11" x14ac:dyDescent="0.3">
      <c r="A1016" s="1">
        <v>41889</v>
      </c>
      <c r="B1016" s="2">
        <f>YEAR(salesdata[[#This Row],[Order Date]])</f>
        <v>2014</v>
      </c>
      <c r="C1016" s="2">
        <f>MONTH(salesdata[[#This Row],[Order Date]])</f>
        <v>9</v>
      </c>
      <c r="D1016" t="s">
        <v>757</v>
      </c>
      <c r="E1016" t="s">
        <v>15</v>
      </c>
      <c r="F1016" t="s">
        <v>11</v>
      </c>
      <c r="G1016" t="s">
        <v>20</v>
      </c>
      <c r="H1016" t="s">
        <v>37</v>
      </c>
      <c r="I1016" s="33" t="s">
        <v>4587</v>
      </c>
      <c r="J1016" s="2">
        <v>5</v>
      </c>
      <c r="K1016" s="33" t="s">
        <v>4588</v>
      </c>
    </row>
    <row r="1017" spans="1:11" x14ac:dyDescent="0.3">
      <c r="A1017" s="1">
        <v>41890</v>
      </c>
      <c r="B1017" s="2">
        <f>YEAR(salesdata[[#This Row],[Order Date]])</f>
        <v>2014</v>
      </c>
      <c r="C1017" s="2">
        <f>MONTH(salesdata[[#This Row],[Order Date]])</f>
        <v>9</v>
      </c>
      <c r="D1017" t="s">
        <v>1265</v>
      </c>
      <c r="E1017" t="s">
        <v>10</v>
      </c>
      <c r="F1017" t="s">
        <v>11</v>
      </c>
      <c r="G1017" t="s">
        <v>24</v>
      </c>
      <c r="H1017" t="s">
        <v>1266</v>
      </c>
      <c r="I1017" s="33" t="s">
        <v>2940</v>
      </c>
      <c r="J1017" s="2">
        <v>3</v>
      </c>
      <c r="K1017" s="33" t="s">
        <v>4589</v>
      </c>
    </row>
    <row r="1018" spans="1:11" x14ac:dyDescent="0.3">
      <c r="A1018" s="1">
        <v>41890</v>
      </c>
      <c r="B1018" s="2">
        <f>YEAR(salesdata[[#This Row],[Order Date]])</f>
        <v>2014</v>
      </c>
      <c r="C1018" s="2">
        <f>MONTH(salesdata[[#This Row],[Order Date]])</f>
        <v>9</v>
      </c>
      <c r="D1018" t="s">
        <v>1265</v>
      </c>
      <c r="E1018" t="s">
        <v>10</v>
      </c>
      <c r="F1018" t="s">
        <v>39</v>
      </c>
      <c r="G1018" t="s">
        <v>306</v>
      </c>
      <c r="H1018" t="s">
        <v>1267</v>
      </c>
      <c r="I1018" s="33" t="s">
        <v>4590</v>
      </c>
      <c r="J1018" s="2">
        <v>8</v>
      </c>
      <c r="K1018" s="33" t="s">
        <v>4591</v>
      </c>
    </row>
    <row r="1019" spans="1:11" x14ac:dyDescent="0.3">
      <c r="A1019" s="1">
        <v>41890</v>
      </c>
      <c r="B1019" s="2">
        <f>YEAR(salesdata[[#This Row],[Order Date]])</f>
        <v>2014</v>
      </c>
      <c r="C1019" s="2">
        <f>MONTH(salesdata[[#This Row],[Order Date]])</f>
        <v>9</v>
      </c>
      <c r="D1019" t="s">
        <v>1265</v>
      </c>
      <c r="E1019" t="s">
        <v>10</v>
      </c>
      <c r="F1019" t="s">
        <v>11</v>
      </c>
      <c r="G1019" t="s">
        <v>18</v>
      </c>
      <c r="H1019" t="s">
        <v>156</v>
      </c>
      <c r="I1019" s="33" t="s">
        <v>4592</v>
      </c>
      <c r="J1019" s="2">
        <v>3</v>
      </c>
      <c r="K1019" s="33" t="s">
        <v>4593</v>
      </c>
    </row>
    <row r="1020" spans="1:11" x14ac:dyDescent="0.3">
      <c r="A1020" s="1">
        <v>41890</v>
      </c>
      <c r="B1020" s="2">
        <f>YEAR(salesdata[[#This Row],[Order Date]])</f>
        <v>2014</v>
      </c>
      <c r="C1020" s="2">
        <f>MONTH(salesdata[[#This Row],[Order Date]])</f>
        <v>9</v>
      </c>
      <c r="D1020" t="s">
        <v>1265</v>
      </c>
      <c r="E1020" t="s">
        <v>10</v>
      </c>
      <c r="F1020" t="s">
        <v>34</v>
      </c>
      <c r="G1020" t="s">
        <v>35</v>
      </c>
      <c r="H1020" t="s">
        <v>1268</v>
      </c>
      <c r="I1020" s="33" t="s">
        <v>4594</v>
      </c>
      <c r="J1020" s="2">
        <v>9</v>
      </c>
      <c r="K1020" s="33" t="s">
        <v>4595</v>
      </c>
    </row>
    <row r="1021" spans="1:11" x14ac:dyDescent="0.3">
      <c r="A1021" s="1">
        <v>41890</v>
      </c>
      <c r="B1021" s="2">
        <f>YEAR(salesdata[[#This Row],[Order Date]])</f>
        <v>2014</v>
      </c>
      <c r="C1021" s="2">
        <f>MONTH(salesdata[[#This Row],[Order Date]])</f>
        <v>9</v>
      </c>
      <c r="D1021" t="s">
        <v>1265</v>
      </c>
      <c r="E1021" t="s">
        <v>10</v>
      </c>
      <c r="F1021" t="s">
        <v>11</v>
      </c>
      <c r="G1021" t="s">
        <v>24</v>
      </c>
      <c r="H1021" t="s">
        <v>800</v>
      </c>
      <c r="I1021" s="33" t="s">
        <v>4573</v>
      </c>
      <c r="J1021" s="2">
        <v>6</v>
      </c>
      <c r="K1021" s="33" t="s">
        <v>4596</v>
      </c>
    </row>
    <row r="1022" spans="1:11" x14ac:dyDescent="0.3">
      <c r="A1022" s="1">
        <v>41890</v>
      </c>
      <c r="B1022" s="2">
        <f>YEAR(salesdata[[#This Row],[Order Date]])</f>
        <v>2014</v>
      </c>
      <c r="C1022" s="2">
        <f>MONTH(salesdata[[#This Row],[Order Date]])</f>
        <v>9</v>
      </c>
      <c r="D1022" t="s">
        <v>1265</v>
      </c>
      <c r="E1022" t="s">
        <v>10</v>
      </c>
      <c r="F1022" t="s">
        <v>11</v>
      </c>
      <c r="G1022" t="s">
        <v>93</v>
      </c>
      <c r="H1022" t="s">
        <v>1269</v>
      </c>
      <c r="I1022" s="33" t="s">
        <v>4597</v>
      </c>
      <c r="J1022" s="2">
        <v>5</v>
      </c>
      <c r="K1022" s="33" t="s">
        <v>4598</v>
      </c>
    </row>
    <row r="1023" spans="1:11" x14ac:dyDescent="0.3">
      <c r="A1023" s="1">
        <v>41890</v>
      </c>
      <c r="B1023" s="2">
        <f>YEAR(salesdata[[#This Row],[Order Date]])</f>
        <v>2014</v>
      </c>
      <c r="C1023" s="2">
        <f>MONTH(salesdata[[#This Row],[Order Date]])</f>
        <v>9</v>
      </c>
      <c r="D1023" t="s">
        <v>1265</v>
      </c>
      <c r="E1023" t="s">
        <v>10</v>
      </c>
      <c r="F1023" t="s">
        <v>39</v>
      </c>
      <c r="G1023" t="s">
        <v>40</v>
      </c>
      <c r="H1023" t="s">
        <v>1270</v>
      </c>
      <c r="I1023" s="33" t="s">
        <v>4599</v>
      </c>
      <c r="J1023" s="2">
        <v>3</v>
      </c>
      <c r="K1023" s="33" t="s">
        <v>401</v>
      </c>
    </row>
    <row r="1024" spans="1:11" x14ac:dyDescent="0.3">
      <c r="A1024" s="1">
        <v>41890</v>
      </c>
      <c r="B1024" s="2">
        <f>YEAR(salesdata[[#This Row],[Order Date]])</f>
        <v>2014</v>
      </c>
      <c r="C1024" s="2">
        <f>MONTH(salesdata[[#This Row],[Order Date]])</f>
        <v>9</v>
      </c>
      <c r="D1024" t="s">
        <v>1102</v>
      </c>
      <c r="E1024" t="s">
        <v>27</v>
      </c>
      <c r="F1024" t="s">
        <v>39</v>
      </c>
      <c r="G1024" t="s">
        <v>52</v>
      </c>
      <c r="H1024" t="s">
        <v>1271</v>
      </c>
      <c r="I1024" s="33" t="s">
        <v>4600</v>
      </c>
      <c r="J1024" s="2">
        <v>2</v>
      </c>
      <c r="K1024" s="33" t="s">
        <v>4494</v>
      </c>
    </row>
    <row r="1025" spans="1:11" x14ac:dyDescent="0.3">
      <c r="A1025" s="1">
        <v>41890</v>
      </c>
      <c r="B1025" s="2">
        <f>YEAR(salesdata[[#This Row],[Order Date]])</f>
        <v>2014</v>
      </c>
      <c r="C1025" s="2">
        <f>MONTH(salesdata[[#This Row],[Order Date]])</f>
        <v>9</v>
      </c>
      <c r="D1025" t="s">
        <v>1272</v>
      </c>
      <c r="E1025" t="s">
        <v>10</v>
      </c>
      <c r="F1025" t="s">
        <v>11</v>
      </c>
      <c r="G1025" t="s">
        <v>20</v>
      </c>
      <c r="H1025" t="s">
        <v>712</v>
      </c>
      <c r="I1025" s="33" t="s">
        <v>4601</v>
      </c>
      <c r="J1025" s="2">
        <v>4</v>
      </c>
      <c r="K1025" s="33" t="s">
        <v>4602</v>
      </c>
    </row>
    <row r="1026" spans="1:11" x14ac:dyDescent="0.3">
      <c r="A1026" s="1">
        <v>41890</v>
      </c>
      <c r="B1026" s="2">
        <f>YEAR(salesdata[[#This Row],[Order Date]])</f>
        <v>2014</v>
      </c>
      <c r="C1026" s="2">
        <f>MONTH(salesdata[[#This Row],[Order Date]])</f>
        <v>9</v>
      </c>
      <c r="D1026" t="s">
        <v>1273</v>
      </c>
      <c r="E1026" t="s">
        <v>30</v>
      </c>
      <c r="F1026" t="s">
        <v>39</v>
      </c>
      <c r="G1026" t="s">
        <v>52</v>
      </c>
      <c r="H1026" t="s">
        <v>1274</v>
      </c>
      <c r="I1026" s="33" t="s">
        <v>4603</v>
      </c>
      <c r="J1026" s="2">
        <v>3</v>
      </c>
      <c r="K1026" s="33" t="s">
        <v>4604</v>
      </c>
    </row>
    <row r="1027" spans="1:11" x14ac:dyDescent="0.3">
      <c r="A1027" s="1">
        <v>41890</v>
      </c>
      <c r="B1027" s="2">
        <f>YEAR(salesdata[[#This Row],[Order Date]])</f>
        <v>2014</v>
      </c>
      <c r="C1027" s="2">
        <f>MONTH(salesdata[[#This Row],[Order Date]])</f>
        <v>9</v>
      </c>
      <c r="D1027" t="s">
        <v>1273</v>
      </c>
      <c r="E1027" t="s">
        <v>30</v>
      </c>
      <c r="F1027" t="s">
        <v>39</v>
      </c>
      <c r="G1027" t="s">
        <v>52</v>
      </c>
      <c r="H1027" t="s">
        <v>1011</v>
      </c>
      <c r="I1027" s="33" t="s">
        <v>4605</v>
      </c>
      <c r="J1027" s="2">
        <v>4</v>
      </c>
      <c r="K1027" s="33" t="s">
        <v>4606</v>
      </c>
    </row>
    <row r="1028" spans="1:11" x14ac:dyDescent="0.3">
      <c r="A1028" s="1">
        <v>41890</v>
      </c>
      <c r="B1028" s="2">
        <f>YEAR(salesdata[[#This Row],[Order Date]])</f>
        <v>2014</v>
      </c>
      <c r="C1028" s="2">
        <f>MONTH(salesdata[[#This Row],[Order Date]])</f>
        <v>9</v>
      </c>
      <c r="D1028" t="s">
        <v>933</v>
      </c>
      <c r="E1028" t="s">
        <v>27</v>
      </c>
      <c r="F1028" t="s">
        <v>11</v>
      </c>
      <c r="G1028" t="s">
        <v>93</v>
      </c>
      <c r="H1028" t="s">
        <v>1275</v>
      </c>
      <c r="I1028" s="33" t="s">
        <v>4607</v>
      </c>
      <c r="J1028" s="2">
        <v>5</v>
      </c>
      <c r="K1028" s="33" t="s">
        <v>4608</v>
      </c>
    </row>
    <row r="1029" spans="1:11" x14ac:dyDescent="0.3">
      <c r="A1029" s="1">
        <v>41890</v>
      </c>
      <c r="B1029" s="2">
        <f>YEAR(salesdata[[#This Row],[Order Date]])</f>
        <v>2014</v>
      </c>
      <c r="C1029" s="2">
        <f>MONTH(salesdata[[#This Row],[Order Date]])</f>
        <v>9</v>
      </c>
      <c r="D1029" t="s">
        <v>933</v>
      </c>
      <c r="E1029" t="s">
        <v>27</v>
      </c>
      <c r="F1029" t="s">
        <v>11</v>
      </c>
      <c r="G1029" t="s">
        <v>18</v>
      </c>
      <c r="H1029" t="s">
        <v>1276</v>
      </c>
      <c r="I1029" s="33" t="s">
        <v>4609</v>
      </c>
      <c r="J1029" s="2">
        <v>1</v>
      </c>
      <c r="K1029" s="33" t="s">
        <v>4610</v>
      </c>
    </row>
    <row r="1030" spans="1:11" x14ac:dyDescent="0.3">
      <c r="A1030" s="1">
        <v>41890</v>
      </c>
      <c r="B1030" s="2">
        <f>YEAR(salesdata[[#This Row],[Order Date]])</f>
        <v>2014</v>
      </c>
      <c r="C1030" s="2">
        <f>MONTH(salesdata[[#This Row],[Order Date]])</f>
        <v>9</v>
      </c>
      <c r="D1030" t="s">
        <v>933</v>
      </c>
      <c r="E1030" t="s">
        <v>27</v>
      </c>
      <c r="F1030" t="s">
        <v>11</v>
      </c>
      <c r="G1030" t="s">
        <v>43</v>
      </c>
      <c r="H1030" t="s">
        <v>1277</v>
      </c>
      <c r="I1030" s="33" t="s">
        <v>4611</v>
      </c>
      <c r="J1030" s="2">
        <v>2</v>
      </c>
      <c r="K1030" s="33" t="s">
        <v>3919</v>
      </c>
    </row>
    <row r="1031" spans="1:11" x14ac:dyDescent="0.3">
      <c r="A1031" s="1">
        <v>41890</v>
      </c>
      <c r="B1031" s="2">
        <f>YEAR(salesdata[[#This Row],[Order Date]])</f>
        <v>2014</v>
      </c>
      <c r="C1031" s="2">
        <f>MONTH(salesdata[[#This Row],[Order Date]])</f>
        <v>9</v>
      </c>
      <c r="D1031" t="s">
        <v>692</v>
      </c>
      <c r="E1031" t="s">
        <v>55</v>
      </c>
      <c r="F1031" t="s">
        <v>11</v>
      </c>
      <c r="G1031" t="s">
        <v>43</v>
      </c>
      <c r="H1031" t="s">
        <v>1278</v>
      </c>
      <c r="I1031" s="33" t="s">
        <v>1037</v>
      </c>
      <c r="J1031" s="2">
        <v>9</v>
      </c>
      <c r="K1031" s="33" t="s">
        <v>4612</v>
      </c>
    </row>
    <row r="1032" spans="1:11" x14ac:dyDescent="0.3">
      <c r="A1032" s="1">
        <v>41890</v>
      </c>
      <c r="B1032" s="2">
        <f>YEAR(salesdata[[#This Row],[Order Date]])</f>
        <v>2014</v>
      </c>
      <c r="C1032" s="2">
        <f>MONTH(salesdata[[#This Row],[Order Date]])</f>
        <v>9</v>
      </c>
      <c r="D1032" t="s">
        <v>692</v>
      </c>
      <c r="E1032" t="s">
        <v>55</v>
      </c>
      <c r="F1032" t="s">
        <v>39</v>
      </c>
      <c r="G1032" t="s">
        <v>306</v>
      </c>
      <c r="H1032" t="s">
        <v>1279</v>
      </c>
      <c r="I1032" s="33" t="s">
        <v>4613</v>
      </c>
      <c r="J1032" s="2">
        <v>3</v>
      </c>
      <c r="K1032" s="33" t="s">
        <v>4614</v>
      </c>
    </row>
    <row r="1033" spans="1:11" x14ac:dyDescent="0.3">
      <c r="A1033" s="1">
        <v>41890</v>
      </c>
      <c r="B1033" s="2">
        <f>YEAR(salesdata[[#This Row],[Order Date]])</f>
        <v>2014</v>
      </c>
      <c r="C1033" s="2">
        <f>MONTH(salesdata[[#This Row],[Order Date]])</f>
        <v>9</v>
      </c>
      <c r="D1033" t="s">
        <v>1280</v>
      </c>
      <c r="E1033" t="s">
        <v>152</v>
      </c>
      <c r="F1033" t="s">
        <v>11</v>
      </c>
      <c r="G1033" t="s">
        <v>93</v>
      </c>
      <c r="H1033" t="s">
        <v>1281</v>
      </c>
      <c r="I1033" s="33" t="s">
        <v>4267</v>
      </c>
      <c r="J1033" s="2">
        <v>2</v>
      </c>
      <c r="K1033" s="33" t="s">
        <v>4394</v>
      </c>
    </row>
    <row r="1034" spans="1:11" x14ac:dyDescent="0.3">
      <c r="A1034" s="1">
        <v>41890</v>
      </c>
      <c r="B1034" s="2">
        <f>YEAR(salesdata[[#This Row],[Order Date]])</f>
        <v>2014</v>
      </c>
      <c r="C1034" s="2">
        <f>MONTH(salesdata[[#This Row],[Order Date]])</f>
        <v>9</v>
      </c>
      <c r="D1034" t="s">
        <v>1282</v>
      </c>
      <c r="E1034" t="s">
        <v>167</v>
      </c>
      <c r="F1034" t="s">
        <v>11</v>
      </c>
      <c r="G1034" t="s">
        <v>24</v>
      </c>
      <c r="H1034" t="s">
        <v>1283</v>
      </c>
      <c r="I1034" s="33" t="s">
        <v>3882</v>
      </c>
      <c r="J1034" s="2">
        <v>2</v>
      </c>
      <c r="K1034" s="33" t="s">
        <v>3872</v>
      </c>
    </row>
    <row r="1035" spans="1:11" x14ac:dyDescent="0.3">
      <c r="A1035" s="1">
        <v>41890</v>
      </c>
      <c r="B1035" s="2">
        <f>YEAR(salesdata[[#This Row],[Order Date]])</f>
        <v>2014</v>
      </c>
      <c r="C1035" s="2">
        <f>MONTH(salesdata[[#This Row],[Order Date]])</f>
        <v>9</v>
      </c>
      <c r="D1035" t="s">
        <v>1282</v>
      </c>
      <c r="E1035" t="s">
        <v>167</v>
      </c>
      <c r="F1035" t="s">
        <v>34</v>
      </c>
      <c r="G1035" t="s">
        <v>35</v>
      </c>
      <c r="H1035" t="s">
        <v>887</v>
      </c>
      <c r="I1035" s="33" t="s">
        <v>4615</v>
      </c>
      <c r="J1035" s="2">
        <v>5</v>
      </c>
      <c r="K1035" s="33" t="s">
        <v>4616</v>
      </c>
    </row>
    <row r="1036" spans="1:11" x14ac:dyDescent="0.3">
      <c r="A1036" s="1">
        <v>41890</v>
      </c>
      <c r="B1036" s="2">
        <f>YEAR(salesdata[[#This Row],[Order Date]])</f>
        <v>2014</v>
      </c>
      <c r="C1036" s="2">
        <f>MONTH(salesdata[[#This Row],[Order Date]])</f>
        <v>9</v>
      </c>
      <c r="D1036" t="s">
        <v>1282</v>
      </c>
      <c r="E1036" t="s">
        <v>167</v>
      </c>
      <c r="F1036" t="s">
        <v>11</v>
      </c>
      <c r="G1036" t="s">
        <v>24</v>
      </c>
      <c r="H1036" t="s">
        <v>1284</v>
      </c>
      <c r="I1036" s="33" t="s">
        <v>4617</v>
      </c>
      <c r="J1036" s="2">
        <v>8</v>
      </c>
      <c r="K1036" s="33" t="s">
        <v>4618</v>
      </c>
    </row>
    <row r="1037" spans="1:11" x14ac:dyDescent="0.3">
      <c r="A1037" s="1">
        <v>41890</v>
      </c>
      <c r="B1037" s="2">
        <f>YEAR(salesdata[[#This Row],[Order Date]])</f>
        <v>2014</v>
      </c>
      <c r="C1037" s="2">
        <f>MONTH(salesdata[[#This Row],[Order Date]])</f>
        <v>9</v>
      </c>
      <c r="D1037" t="s">
        <v>1282</v>
      </c>
      <c r="E1037" t="s">
        <v>167</v>
      </c>
      <c r="F1037" t="s">
        <v>11</v>
      </c>
      <c r="G1037" t="s">
        <v>18</v>
      </c>
      <c r="H1037" t="s">
        <v>301</v>
      </c>
      <c r="I1037" s="33" t="s">
        <v>4619</v>
      </c>
      <c r="J1037" s="2">
        <v>6</v>
      </c>
      <c r="K1037" s="33" t="s">
        <v>2910</v>
      </c>
    </row>
    <row r="1038" spans="1:11" x14ac:dyDescent="0.3">
      <c r="A1038" s="1">
        <v>41890</v>
      </c>
      <c r="B1038" s="2">
        <f>YEAR(salesdata[[#This Row],[Order Date]])</f>
        <v>2014</v>
      </c>
      <c r="C1038" s="2">
        <f>MONTH(salesdata[[#This Row],[Order Date]])</f>
        <v>9</v>
      </c>
      <c r="D1038" t="s">
        <v>1285</v>
      </c>
      <c r="E1038" t="s">
        <v>10</v>
      </c>
      <c r="F1038" t="s">
        <v>11</v>
      </c>
      <c r="G1038" t="s">
        <v>12</v>
      </c>
      <c r="H1038" t="s">
        <v>280</v>
      </c>
      <c r="I1038" s="33" t="s">
        <v>3963</v>
      </c>
      <c r="J1038" s="2">
        <v>2</v>
      </c>
      <c r="K1038" s="33" t="s">
        <v>4620</v>
      </c>
    </row>
    <row r="1039" spans="1:11" x14ac:dyDescent="0.3">
      <c r="A1039" s="1">
        <v>41890</v>
      </c>
      <c r="B1039" s="2">
        <f>YEAR(salesdata[[#This Row],[Order Date]])</f>
        <v>2014</v>
      </c>
      <c r="C1039" s="2">
        <f>MONTH(salesdata[[#This Row],[Order Date]])</f>
        <v>9</v>
      </c>
      <c r="D1039" t="s">
        <v>1285</v>
      </c>
      <c r="E1039" t="s">
        <v>10</v>
      </c>
      <c r="F1039" t="s">
        <v>34</v>
      </c>
      <c r="G1039" t="s">
        <v>35</v>
      </c>
      <c r="H1039" t="s">
        <v>1268</v>
      </c>
      <c r="I1039" s="33" t="s">
        <v>4621</v>
      </c>
      <c r="J1039" s="2">
        <v>5</v>
      </c>
      <c r="K1039" s="33" t="s">
        <v>4622</v>
      </c>
    </row>
    <row r="1040" spans="1:11" x14ac:dyDescent="0.3">
      <c r="A1040" s="1">
        <v>41890</v>
      </c>
      <c r="B1040" s="2">
        <f>YEAR(salesdata[[#This Row],[Order Date]])</f>
        <v>2014</v>
      </c>
      <c r="C1040" s="2">
        <f>MONTH(salesdata[[#This Row],[Order Date]])</f>
        <v>9</v>
      </c>
      <c r="D1040" t="s">
        <v>1285</v>
      </c>
      <c r="E1040" t="s">
        <v>10</v>
      </c>
      <c r="F1040" t="s">
        <v>11</v>
      </c>
      <c r="G1040" t="s">
        <v>12</v>
      </c>
      <c r="H1040" t="s">
        <v>1286</v>
      </c>
      <c r="I1040" s="33" t="s">
        <v>4623</v>
      </c>
      <c r="J1040" s="2">
        <v>6</v>
      </c>
      <c r="K1040" s="33" t="s">
        <v>4624</v>
      </c>
    </row>
    <row r="1041" spans="1:11" x14ac:dyDescent="0.3">
      <c r="A1041" s="1">
        <v>41890</v>
      </c>
      <c r="B1041" s="2">
        <f>YEAR(salesdata[[#This Row],[Order Date]])</f>
        <v>2014</v>
      </c>
      <c r="C1041" s="2">
        <f>MONTH(salesdata[[#This Row],[Order Date]])</f>
        <v>9</v>
      </c>
      <c r="D1041" t="s">
        <v>1210</v>
      </c>
      <c r="E1041" t="s">
        <v>152</v>
      </c>
      <c r="F1041" t="s">
        <v>34</v>
      </c>
      <c r="G1041" t="s">
        <v>35</v>
      </c>
      <c r="H1041" t="s">
        <v>1287</v>
      </c>
      <c r="I1041" s="33" t="s">
        <v>4625</v>
      </c>
      <c r="J1041" s="2">
        <v>2</v>
      </c>
      <c r="K1041" s="33" t="s">
        <v>4626</v>
      </c>
    </row>
    <row r="1042" spans="1:11" x14ac:dyDescent="0.3">
      <c r="A1042" s="1">
        <v>41890</v>
      </c>
      <c r="B1042" s="2">
        <f>YEAR(salesdata[[#This Row],[Order Date]])</f>
        <v>2014</v>
      </c>
      <c r="C1042" s="2">
        <f>MONTH(salesdata[[#This Row],[Order Date]])</f>
        <v>9</v>
      </c>
      <c r="D1042" t="s">
        <v>1210</v>
      </c>
      <c r="E1042" t="s">
        <v>152</v>
      </c>
      <c r="F1042" t="s">
        <v>11</v>
      </c>
      <c r="G1042" t="s">
        <v>24</v>
      </c>
      <c r="H1042" t="s">
        <v>864</v>
      </c>
      <c r="I1042" s="33" t="s">
        <v>3980</v>
      </c>
      <c r="J1042" s="2">
        <v>2</v>
      </c>
      <c r="K1042" s="33" t="s">
        <v>3981</v>
      </c>
    </row>
    <row r="1043" spans="1:11" x14ac:dyDescent="0.3">
      <c r="A1043" s="1">
        <v>41890</v>
      </c>
      <c r="B1043" s="2">
        <f>YEAR(salesdata[[#This Row],[Order Date]])</f>
        <v>2014</v>
      </c>
      <c r="C1043" s="2">
        <f>MONTH(salesdata[[#This Row],[Order Date]])</f>
        <v>9</v>
      </c>
      <c r="D1043" t="s">
        <v>95</v>
      </c>
      <c r="E1043" t="s">
        <v>27</v>
      </c>
      <c r="F1043" t="s">
        <v>11</v>
      </c>
      <c r="G1043" t="s">
        <v>20</v>
      </c>
      <c r="H1043" t="s">
        <v>1288</v>
      </c>
      <c r="I1043" s="33" t="s">
        <v>3628</v>
      </c>
      <c r="J1043" s="2">
        <v>2</v>
      </c>
      <c r="K1043" s="33" t="s">
        <v>2927</v>
      </c>
    </row>
    <row r="1044" spans="1:11" x14ac:dyDescent="0.3">
      <c r="A1044" s="1">
        <v>41891</v>
      </c>
      <c r="B1044" s="2">
        <f>YEAR(salesdata[[#This Row],[Order Date]])</f>
        <v>2014</v>
      </c>
      <c r="C1044" s="2">
        <f>MONTH(salesdata[[#This Row],[Order Date]])</f>
        <v>9</v>
      </c>
      <c r="D1044" t="s">
        <v>1289</v>
      </c>
      <c r="E1044" t="s">
        <v>111</v>
      </c>
      <c r="F1044" t="s">
        <v>11</v>
      </c>
      <c r="G1044" t="s">
        <v>16</v>
      </c>
      <c r="H1044" t="s">
        <v>1290</v>
      </c>
      <c r="I1044" s="33" t="s">
        <v>4627</v>
      </c>
      <c r="J1044" s="2">
        <v>7</v>
      </c>
      <c r="K1044" s="33" t="s">
        <v>4628</v>
      </c>
    </row>
    <row r="1045" spans="1:11" x14ac:dyDescent="0.3">
      <c r="A1045" s="1">
        <v>41891</v>
      </c>
      <c r="B1045" s="2">
        <f>YEAR(salesdata[[#This Row],[Order Date]])</f>
        <v>2014</v>
      </c>
      <c r="C1045" s="2">
        <f>MONTH(salesdata[[#This Row],[Order Date]])</f>
        <v>9</v>
      </c>
      <c r="D1045" t="s">
        <v>1291</v>
      </c>
      <c r="E1045" t="s">
        <v>443</v>
      </c>
      <c r="F1045" t="s">
        <v>11</v>
      </c>
      <c r="G1045" t="s">
        <v>12</v>
      </c>
      <c r="H1045" t="s">
        <v>919</v>
      </c>
      <c r="I1045" s="33" t="s">
        <v>4629</v>
      </c>
      <c r="J1045" s="2">
        <v>3</v>
      </c>
      <c r="K1045" s="33" t="s">
        <v>4630</v>
      </c>
    </row>
    <row r="1046" spans="1:11" x14ac:dyDescent="0.3">
      <c r="A1046" s="1">
        <v>41891</v>
      </c>
      <c r="B1046" s="2">
        <f>YEAR(salesdata[[#This Row],[Order Date]])</f>
        <v>2014</v>
      </c>
      <c r="C1046" s="2">
        <f>MONTH(salesdata[[#This Row],[Order Date]])</f>
        <v>9</v>
      </c>
      <c r="D1046" t="s">
        <v>1291</v>
      </c>
      <c r="E1046" t="s">
        <v>443</v>
      </c>
      <c r="F1046" t="s">
        <v>34</v>
      </c>
      <c r="G1046" t="s">
        <v>35</v>
      </c>
      <c r="H1046" t="s">
        <v>1292</v>
      </c>
      <c r="I1046" s="33" t="s">
        <v>4631</v>
      </c>
      <c r="J1046" s="2">
        <v>6</v>
      </c>
      <c r="K1046" s="33" t="s">
        <v>4632</v>
      </c>
    </row>
    <row r="1047" spans="1:11" x14ac:dyDescent="0.3">
      <c r="A1047" s="1">
        <v>41891</v>
      </c>
      <c r="B1047" s="2">
        <f>YEAR(salesdata[[#This Row],[Order Date]])</f>
        <v>2014</v>
      </c>
      <c r="C1047" s="2">
        <f>MONTH(salesdata[[#This Row],[Order Date]])</f>
        <v>9</v>
      </c>
      <c r="D1047" t="s">
        <v>1291</v>
      </c>
      <c r="E1047" t="s">
        <v>443</v>
      </c>
      <c r="F1047" t="s">
        <v>11</v>
      </c>
      <c r="G1047" t="s">
        <v>12</v>
      </c>
      <c r="H1047" t="s">
        <v>1293</v>
      </c>
      <c r="I1047" s="33" t="s">
        <v>4633</v>
      </c>
      <c r="J1047" s="2">
        <v>2</v>
      </c>
      <c r="K1047" s="33" t="s">
        <v>4634</v>
      </c>
    </row>
    <row r="1048" spans="1:11" x14ac:dyDescent="0.3">
      <c r="A1048" s="1">
        <v>41891</v>
      </c>
      <c r="B1048" s="2">
        <f>YEAR(salesdata[[#This Row],[Order Date]])</f>
        <v>2014</v>
      </c>
      <c r="C1048" s="2">
        <f>MONTH(salesdata[[#This Row],[Order Date]])</f>
        <v>9</v>
      </c>
      <c r="D1048" t="s">
        <v>1291</v>
      </c>
      <c r="E1048" t="s">
        <v>443</v>
      </c>
      <c r="F1048" t="s">
        <v>11</v>
      </c>
      <c r="G1048" t="s">
        <v>18</v>
      </c>
      <c r="H1048" t="s">
        <v>73</v>
      </c>
      <c r="I1048" s="33" t="s">
        <v>2954</v>
      </c>
      <c r="J1048" s="2">
        <v>5</v>
      </c>
      <c r="K1048" s="33" t="s">
        <v>2955</v>
      </c>
    </row>
    <row r="1049" spans="1:11" x14ac:dyDescent="0.3">
      <c r="A1049" s="1">
        <v>41891</v>
      </c>
      <c r="B1049" s="2">
        <f>YEAR(salesdata[[#This Row],[Order Date]])</f>
        <v>2014</v>
      </c>
      <c r="C1049" s="2">
        <f>MONTH(salesdata[[#This Row],[Order Date]])</f>
        <v>9</v>
      </c>
      <c r="D1049" t="s">
        <v>1294</v>
      </c>
      <c r="E1049" t="s">
        <v>23</v>
      </c>
      <c r="F1049" t="s">
        <v>11</v>
      </c>
      <c r="G1049" t="s">
        <v>12</v>
      </c>
      <c r="H1049" t="s">
        <v>1295</v>
      </c>
      <c r="I1049" s="33" t="s">
        <v>3175</v>
      </c>
      <c r="J1049" s="2">
        <v>3</v>
      </c>
      <c r="K1049" s="33" t="s">
        <v>3276</v>
      </c>
    </row>
    <row r="1050" spans="1:11" x14ac:dyDescent="0.3">
      <c r="A1050" s="1">
        <v>41891</v>
      </c>
      <c r="B1050" s="2">
        <f>YEAR(salesdata[[#This Row],[Order Date]])</f>
        <v>2014</v>
      </c>
      <c r="C1050" s="2">
        <f>MONTH(salesdata[[#This Row],[Order Date]])</f>
        <v>9</v>
      </c>
      <c r="D1050" t="s">
        <v>1294</v>
      </c>
      <c r="E1050" t="s">
        <v>23</v>
      </c>
      <c r="F1050" t="s">
        <v>39</v>
      </c>
      <c r="G1050" t="s">
        <v>52</v>
      </c>
      <c r="H1050" t="s">
        <v>1296</v>
      </c>
      <c r="I1050" s="33" t="s">
        <v>4635</v>
      </c>
      <c r="J1050" s="2">
        <v>6</v>
      </c>
      <c r="K1050" s="33" t="s">
        <v>4636</v>
      </c>
    </row>
    <row r="1051" spans="1:11" x14ac:dyDescent="0.3">
      <c r="A1051" s="1">
        <v>41891</v>
      </c>
      <c r="B1051" s="2">
        <f>YEAR(salesdata[[#This Row],[Order Date]])</f>
        <v>2014</v>
      </c>
      <c r="C1051" s="2">
        <f>MONTH(salesdata[[#This Row],[Order Date]])</f>
        <v>9</v>
      </c>
      <c r="D1051" t="s">
        <v>1294</v>
      </c>
      <c r="E1051" t="s">
        <v>23</v>
      </c>
      <c r="F1051" t="s">
        <v>34</v>
      </c>
      <c r="G1051" t="s">
        <v>47</v>
      </c>
      <c r="H1051" t="s">
        <v>1217</v>
      </c>
      <c r="I1051" s="33" t="s">
        <v>3140</v>
      </c>
      <c r="J1051" s="2">
        <v>3</v>
      </c>
      <c r="K1051" s="33" t="s">
        <v>3035</v>
      </c>
    </row>
    <row r="1052" spans="1:11" x14ac:dyDescent="0.3">
      <c r="A1052" s="1">
        <v>41891</v>
      </c>
      <c r="B1052" s="2">
        <f>YEAR(salesdata[[#This Row],[Order Date]])</f>
        <v>2014</v>
      </c>
      <c r="C1052" s="2">
        <f>MONTH(salesdata[[#This Row],[Order Date]])</f>
        <v>9</v>
      </c>
      <c r="D1052" t="s">
        <v>1294</v>
      </c>
      <c r="E1052" t="s">
        <v>23</v>
      </c>
      <c r="F1052" t="s">
        <v>39</v>
      </c>
      <c r="G1052" t="s">
        <v>40</v>
      </c>
      <c r="H1052" t="s">
        <v>1297</v>
      </c>
      <c r="I1052" s="33" t="s">
        <v>4637</v>
      </c>
      <c r="J1052" s="2">
        <v>1</v>
      </c>
      <c r="K1052" s="33" t="s">
        <v>4638</v>
      </c>
    </row>
    <row r="1053" spans="1:11" x14ac:dyDescent="0.3">
      <c r="A1053" s="1">
        <v>41891</v>
      </c>
      <c r="B1053" s="2">
        <f>YEAR(salesdata[[#This Row],[Order Date]])</f>
        <v>2014</v>
      </c>
      <c r="C1053" s="2">
        <f>MONTH(salesdata[[#This Row],[Order Date]])</f>
        <v>9</v>
      </c>
      <c r="D1053" t="s">
        <v>1298</v>
      </c>
      <c r="E1053" t="s">
        <v>249</v>
      </c>
      <c r="F1053" t="s">
        <v>39</v>
      </c>
      <c r="G1053" t="s">
        <v>306</v>
      </c>
      <c r="H1053" t="s">
        <v>1299</v>
      </c>
      <c r="I1053" s="33" t="s">
        <v>4639</v>
      </c>
      <c r="J1053" s="2">
        <v>2</v>
      </c>
      <c r="K1053" s="33" t="s">
        <v>1300</v>
      </c>
    </row>
    <row r="1054" spans="1:11" x14ac:dyDescent="0.3">
      <c r="A1054" s="1">
        <v>41891</v>
      </c>
      <c r="B1054" s="2">
        <f>YEAR(salesdata[[#This Row],[Order Date]])</f>
        <v>2014</v>
      </c>
      <c r="C1054" s="2">
        <f>MONTH(salesdata[[#This Row],[Order Date]])</f>
        <v>9</v>
      </c>
      <c r="D1054" t="s">
        <v>554</v>
      </c>
      <c r="E1054" t="s">
        <v>79</v>
      </c>
      <c r="F1054" t="s">
        <v>34</v>
      </c>
      <c r="G1054" t="s">
        <v>47</v>
      </c>
      <c r="H1054" t="s">
        <v>1301</v>
      </c>
      <c r="I1054" s="33" t="s">
        <v>4640</v>
      </c>
      <c r="J1054" s="2">
        <v>6</v>
      </c>
      <c r="K1054" s="33" t="s">
        <v>4641</v>
      </c>
    </row>
    <row r="1055" spans="1:11" x14ac:dyDescent="0.3">
      <c r="A1055" s="1">
        <v>41891</v>
      </c>
      <c r="B1055" s="2">
        <f>YEAR(salesdata[[#This Row],[Order Date]])</f>
        <v>2014</v>
      </c>
      <c r="C1055" s="2">
        <f>MONTH(salesdata[[#This Row],[Order Date]])</f>
        <v>9</v>
      </c>
      <c r="D1055" t="s">
        <v>554</v>
      </c>
      <c r="E1055" t="s">
        <v>79</v>
      </c>
      <c r="F1055" t="s">
        <v>11</v>
      </c>
      <c r="G1055" t="s">
        <v>24</v>
      </c>
      <c r="H1055" t="s">
        <v>1302</v>
      </c>
      <c r="I1055" s="33" t="s">
        <v>4642</v>
      </c>
      <c r="J1055" s="2">
        <v>9</v>
      </c>
      <c r="K1055" s="33" t="s">
        <v>3333</v>
      </c>
    </row>
    <row r="1056" spans="1:11" x14ac:dyDescent="0.3">
      <c r="A1056" s="1">
        <v>41891</v>
      </c>
      <c r="B1056" s="2">
        <f>YEAR(salesdata[[#This Row],[Order Date]])</f>
        <v>2014</v>
      </c>
      <c r="C1056" s="2">
        <f>MONTH(salesdata[[#This Row],[Order Date]])</f>
        <v>9</v>
      </c>
      <c r="D1056" t="s">
        <v>1303</v>
      </c>
      <c r="E1056" t="s">
        <v>15</v>
      </c>
      <c r="F1056" t="s">
        <v>11</v>
      </c>
      <c r="G1056" t="s">
        <v>12</v>
      </c>
      <c r="H1056" t="s">
        <v>756</v>
      </c>
      <c r="I1056" s="33" t="s">
        <v>3645</v>
      </c>
      <c r="J1056" s="2">
        <v>3</v>
      </c>
      <c r="K1056" s="33" t="s">
        <v>4643</v>
      </c>
    </row>
    <row r="1057" spans="1:11" x14ac:dyDescent="0.3">
      <c r="A1057" s="1">
        <v>41892</v>
      </c>
      <c r="B1057" s="2">
        <f>YEAR(salesdata[[#This Row],[Order Date]])</f>
        <v>2014</v>
      </c>
      <c r="C1057" s="2">
        <f>MONTH(salesdata[[#This Row],[Order Date]])</f>
        <v>9</v>
      </c>
      <c r="D1057" t="s">
        <v>573</v>
      </c>
      <c r="E1057" t="s">
        <v>55</v>
      </c>
      <c r="F1057" t="s">
        <v>11</v>
      </c>
      <c r="G1057" t="s">
        <v>20</v>
      </c>
      <c r="H1057" t="s">
        <v>965</v>
      </c>
      <c r="I1057" s="33" t="s">
        <v>3090</v>
      </c>
      <c r="J1057" s="2">
        <v>2</v>
      </c>
      <c r="K1057" s="33" t="s">
        <v>3900</v>
      </c>
    </row>
    <row r="1058" spans="1:11" x14ac:dyDescent="0.3">
      <c r="A1058" s="1">
        <v>41892</v>
      </c>
      <c r="B1058" s="2">
        <f>YEAR(salesdata[[#This Row],[Order Date]])</f>
        <v>2014</v>
      </c>
      <c r="C1058" s="2">
        <f>MONTH(salesdata[[#This Row],[Order Date]])</f>
        <v>9</v>
      </c>
      <c r="D1058" t="s">
        <v>260</v>
      </c>
      <c r="E1058" t="s">
        <v>92</v>
      </c>
      <c r="F1058" t="s">
        <v>11</v>
      </c>
      <c r="G1058" t="s">
        <v>63</v>
      </c>
      <c r="H1058" t="s">
        <v>1304</v>
      </c>
      <c r="I1058" s="33" t="s">
        <v>4644</v>
      </c>
      <c r="J1058" s="2">
        <v>7</v>
      </c>
      <c r="K1058" s="33" t="s">
        <v>4645</v>
      </c>
    </row>
    <row r="1059" spans="1:11" x14ac:dyDescent="0.3">
      <c r="A1059" s="1">
        <v>41892</v>
      </c>
      <c r="B1059" s="2">
        <f>YEAR(salesdata[[#This Row],[Order Date]])</f>
        <v>2014</v>
      </c>
      <c r="C1059" s="2">
        <f>MONTH(salesdata[[#This Row],[Order Date]])</f>
        <v>9</v>
      </c>
      <c r="D1059" t="s">
        <v>260</v>
      </c>
      <c r="E1059" t="s">
        <v>92</v>
      </c>
      <c r="F1059" t="s">
        <v>34</v>
      </c>
      <c r="G1059" t="s">
        <v>35</v>
      </c>
      <c r="H1059" t="s">
        <v>581</v>
      </c>
      <c r="I1059" s="33" t="s">
        <v>3605</v>
      </c>
      <c r="J1059" s="2">
        <v>5</v>
      </c>
      <c r="K1059" s="33" t="s">
        <v>3606</v>
      </c>
    </row>
    <row r="1060" spans="1:11" x14ac:dyDescent="0.3">
      <c r="A1060" s="1">
        <v>41892</v>
      </c>
      <c r="B1060" s="2">
        <f>YEAR(salesdata[[#This Row],[Order Date]])</f>
        <v>2014</v>
      </c>
      <c r="C1060" s="2">
        <f>MONTH(salesdata[[#This Row],[Order Date]])</f>
        <v>9</v>
      </c>
      <c r="D1060" t="s">
        <v>1305</v>
      </c>
      <c r="E1060" t="s">
        <v>181</v>
      </c>
      <c r="F1060" t="s">
        <v>11</v>
      </c>
      <c r="G1060" t="s">
        <v>93</v>
      </c>
      <c r="H1060" t="s">
        <v>1306</v>
      </c>
      <c r="I1060" s="33" t="s">
        <v>4646</v>
      </c>
      <c r="J1060" s="2">
        <v>4</v>
      </c>
      <c r="K1060" s="33" t="s">
        <v>4647</v>
      </c>
    </row>
    <row r="1061" spans="1:11" x14ac:dyDescent="0.3">
      <c r="A1061" s="1">
        <v>41892</v>
      </c>
      <c r="B1061" s="2">
        <f>YEAR(salesdata[[#This Row],[Order Date]])</f>
        <v>2014</v>
      </c>
      <c r="C1061" s="2">
        <f>MONTH(salesdata[[#This Row],[Order Date]])</f>
        <v>9</v>
      </c>
      <c r="D1061" t="s">
        <v>1305</v>
      </c>
      <c r="E1061" t="s">
        <v>181</v>
      </c>
      <c r="F1061" t="s">
        <v>34</v>
      </c>
      <c r="G1061" t="s">
        <v>47</v>
      </c>
      <c r="H1061" t="s">
        <v>346</v>
      </c>
      <c r="I1061" s="33" t="s">
        <v>4648</v>
      </c>
      <c r="J1061" s="2">
        <v>5</v>
      </c>
      <c r="K1061" s="33" t="s">
        <v>4649</v>
      </c>
    </row>
    <row r="1062" spans="1:11" x14ac:dyDescent="0.3">
      <c r="A1062" s="1">
        <v>41893</v>
      </c>
      <c r="B1062" s="2">
        <f>YEAR(salesdata[[#This Row],[Order Date]])</f>
        <v>2014</v>
      </c>
      <c r="C1062" s="2">
        <f>MONTH(salesdata[[#This Row],[Order Date]])</f>
        <v>9</v>
      </c>
      <c r="D1062" t="s">
        <v>1307</v>
      </c>
      <c r="E1062" t="s">
        <v>27</v>
      </c>
      <c r="F1062" t="s">
        <v>34</v>
      </c>
      <c r="G1062" t="s">
        <v>47</v>
      </c>
      <c r="H1062" t="s">
        <v>1308</v>
      </c>
      <c r="I1062" s="33" t="s">
        <v>4650</v>
      </c>
      <c r="J1062" s="2">
        <v>3</v>
      </c>
      <c r="K1062" s="33" t="s">
        <v>4651</v>
      </c>
    </row>
    <row r="1063" spans="1:11" x14ac:dyDescent="0.3">
      <c r="A1063" s="1">
        <v>41894</v>
      </c>
      <c r="B1063" s="2">
        <f>YEAR(salesdata[[#This Row],[Order Date]])</f>
        <v>2014</v>
      </c>
      <c r="C1063" s="2">
        <f>MONTH(salesdata[[#This Row],[Order Date]])</f>
        <v>9</v>
      </c>
      <c r="D1063" t="s">
        <v>133</v>
      </c>
      <c r="E1063" t="s">
        <v>152</v>
      </c>
      <c r="F1063" t="s">
        <v>39</v>
      </c>
      <c r="G1063" t="s">
        <v>306</v>
      </c>
      <c r="H1063" t="s">
        <v>1279</v>
      </c>
      <c r="I1063" s="33" t="s">
        <v>4652</v>
      </c>
      <c r="J1063" s="2">
        <v>1</v>
      </c>
      <c r="K1063" s="33" t="s">
        <v>4653</v>
      </c>
    </row>
    <row r="1064" spans="1:11" x14ac:dyDescent="0.3">
      <c r="A1064" s="1">
        <v>41894</v>
      </c>
      <c r="B1064" s="2">
        <f>YEAR(salesdata[[#This Row],[Order Date]])</f>
        <v>2014</v>
      </c>
      <c r="C1064" s="2">
        <f>MONTH(salesdata[[#This Row],[Order Date]])</f>
        <v>9</v>
      </c>
      <c r="D1064" t="s">
        <v>1309</v>
      </c>
      <c r="E1064" t="s">
        <v>249</v>
      </c>
      <c r="F1064" t="s">
        <v>11</v>
      </c>
      <c r="G1064" t="s">
        <v>12</v>
      </c>
      <c r="H1064" t="s">
        <v>223</v>
      </c>
      <c r="I1064" s="33" t="s">
        <v>3520</v>
      </c>
      <c r="J1064" s="2">
        <v>2</v>
      </c>
      <c r="K1064" s="33" t="s">
        <v>3521</v>
      </c>
    </row>
    <row r="1065" spans="1:11" x14ac:dyDescent="0.3">
      <c r="A1065" s="1">
        <v>41894</v>
      </c>
      <c r="B1065" s="2">
        <f>YEAR(salesdata[[#This Row],[Order Date]])</f>
        <v>2014</v>
      </c>
      <c r="C1065" s="2">
        <f>MONTH(salesdata[[#This Row],[Order Date]])</f>
        <v>9</v>
      </c>
      <c r="D1065" t="s">
        <v>1309</v>
      </c>
      <c r="E1065" t="s">
        <v>249</v>
      </c>
      <c r="F1065" t="s">
        <v>11</v>
      </c>
      <c r="G1065" t="s">
        <v>93</v>
      </c>
      <c r="H1065" t="s">
        <v>1310</v>
      </c>
      <c r="I1065" s="33" t="s">
        <v>4654</v>
      </c>
      <c r="J1065" s="2">
        <v>5</v>
      </c>
      <c r="K1065" s="33" t="s">
        <v>4384</v>
      </c>
    </row>
    <row r="1066" spans="1:11" x14ac:dyDescent="0.3">
      <c r="A1066" s="1">
        <v>41894</v>
      </c>
      <c r="B1066" s="2">
        <f>YEAR(salesdata[[#This Row],[Order Date]])</f>
        <v>2014</v>
      </c>
      <c r="C1066" s="2">
        <f>MONTH(salesdata[[#This Row],[Order Date]])</f>
        <v>9</v>
      </c>
      <c r="D1066" t="s">
        <v>1309</v>
      </c>
      <c r="E1066" t="s">
        <v>249</v>
      </c>
      <c r="F1066" t="s">
        <v>39</v>
      </c>
      <c r="G1066" t="s">
        <v>52</v>
      </c>
      <c r="H1066" t="s">
        <v>1198</v>
      </c>
      <c r="I1066" s="33" t="s">
        <v>3087</v>
      </c>
      <c r="J1066" s="2">
        <v>1</v>
      </c>
      <c r="K1066" s="33" t="s">
        <v>4655</v>
      </c>
    </row>
    <row r="1067" spans="1:11" x14ac:dyDescent="0.3">
      <c r="A1067" s="1">
        <v>41894</v>
      </c>
      <c r="B1067" s="2">
        <f>YEAR(salesdata[[#This Row],[Order Date]])</f>
        <v>2014</v>
      </c>
      <c r="C1067" s="2">
        <f>MONTH(salesdata[[#This Row],[Order Date]])</f>
        <v>9</v>
      </c>
      <c r="D1067" t="s">
        <v>1311</v>
      </c>
      <c r="E1067" t="s">
        <v>10</v>
      </c>
      <c r="F1067" t="s">
        <v>11</v>
      </c>
      <c r="G1067" t="s">
        <v>20</v>
      </c>
      <c r="H1067" t="s">
        <v>1312</v>
      </c>
      <c r="I1067" s="33" t="s">
        <v>3274</v>
      </c>
      <c r="J1067" s="2">
        <v>5</v>
      </c>
      <c r="K1067" s="33" t="s">
        <v>4656</v>
      </c>
    </row>
    <row r="1068" spans="1:11" x14ac:dyDescent="0.3">
      <c r="A1068" s="1">
        <v>41894</v>
      </c>
      <c r="B1068" s="2">
        <f>YEAR(salesdata[[#This Row],[Order Date]])</f>
        <v>2014</v>
      </c>
      <c r="C1068" s="2">
        <f>MONTH(salesdata[[#This Row],[Order Date]])</f>
        <v>9</v>
      </c>
      <c r="D1068" t="s">
        <v>656</v>
      </c>
      <c r="E1068" t="s">
        <v>79</v>
      </c>
      <c r="F1068" t="s">
        <v>11</v>
      </c>
      <c r="G1068" t="s">
        <v>20</v>
      </c>
      <c r="H1068" t="s">
        <v>1313</v>
      </c>
      <c r="I1068" s="33" t="s">
        <v>4657</v>
      </c>
      <c r="J1068" s="2">
        <v>7</v>
      </c>
      <c r="K1068" s="33" t="s">
        <v>4658</v>
      </c>
    </row>
    <row r="1069" spans="1:11" x14ac:dyDescent="0.3">
      <c r="A1069" s="1">
        <v>41894</v>
      </c>
      <c r="B1069" s="2">
        <f>YEAR(salesdata[[#This Row],[Order Date]])</f>
        <v>2014</v>
      </c>
      <c r="C1069" s="2">
        <f>MONTH(salesdata[[#This Row],[Order Date]])</f>
        <v>9</v>
      </c>
      <c r="D1069" t="s">
        <v>1314</v>
      </c>
      <c r="E1069" t="s">
        <v>1315</v>
      </c>
      <c r="F1069" t="s">
        <v>11</v>
      </c>
      <c r="G1069" t="s">
        <v>204</v>
      </c>
      <c r="H1069" t="s">
        <v>205</v>
      </c>
      <c r="I1069" s="33" t="s">
        <v>4659</v>
      </c>
      <c r="J1069" s="2">
        <v>3</v>
      </c>
      <c r="K1069" s="33" t="s">
        <v>4660</v>
      </c>
    </row>
    <row r="1070" spans="1:11" x14ac:dyDescent="0.3">
      <c r="A1070" s="1">
        <v>41894</v>
      </c>
      <c r="B1070" s="2">
        <f>YEAR(salesdata[[#This Row],[Order Date]])</f>
        <v>2014</v>
      </c>
      <c r="C1070" s="2">
        <f>MONTH(salesdata[[#This Row],[Order Date]])</f>
        <v>9</v>
      </c>
      <c r="D1070" t="s">
        <v>1314</v>
      </c>
      <c r="E1070" t="s">
        <v>1315</v>
      </c>
      <c r="F1070" t="s">
        <v>39</v>
      </c>
      <c r="G1070" t="s">
        <v>52</v>
      </c>
      <c r="H1070" t="s">
        <v>1316</v>
      </c>
      <c r="I1070" s="33" t="s">
        <v>4661</v>
      </c>
      <c r="J1070" s="2">
        <v>5</v>
      </c>
      <c r="K1070" s="33" t="s">
        <v>4662</v>
      </c>
    </row>
    <row r="1071" spans="1:11" x14ac:dyDescent="0.3">
      <c r="A1071" s="1">
        <v>41894</v>
      </c>
      <c r="B1071" s="2">
        <f>YEAR(salesdata[[#This Row],[Order Date]])</f>
        <v>2014</v>
      </c>
      <c r="C1071" s="2">
        <f>MONTH(salesdata[[#This Row],[Order Date]])</f>
        <v>9</v>
      </c>
      <c r="D1071" t="s">
        <v>1314</v>
      </c>
      <c r="E1071" t="s">
        <v>1315</v>
      </c>
      <c r="F1071" t="s">
        <v>11</v>
      </c>
      <c r="G1071" t="s">
        <v>20</v>
      </c>
      <c r="H1071" t="s">
        <v>680</v>
      </c>
      <c r="I1071" s="33" t="s">
        <v>4663</v>
      </c>
      <c r="J1071" s="2">
        <v>2</v>
      </c>
      <c r="K1071" s="33" t="s">
        <v>4664</v>
      </c>
    </row>
    <row r="1072" spans="1:11" x14ac:dyDescent="0.3">
      <c r="A1072" s="1">
        <v>41894</v>
      </c>
      <c r="B1072" s="2">
        <f>YEAR(salesdata[[#This Row],[Order Date]])</f>
        <v>2014</v>
      </c>
      <c r="C1072" s="2">
        <f>MONTH(salesdata[[#This Row],[Order Date]])</f>
        <v>9</v>
      </c>
      <c r="D1072" t="s">
        <v>1314</v>
      </c>
      <c r="E1072" t="s">
        <v>1315</v>
      </c>
      <c r="F1072" t="s">
        <v>34</v>
      </c>
      <c r="G1072" t="s">
        <v>47</v>
      </c>
      <c r="H1072" t="s">
        <v>1317</v>
      </c>
      <c r="I1072" s="33" t="s">
        <v>4665</v>
      </c>
      <c r="J1072" s="2">
        <v>2</v>
      </c>
      <c r="K1072" s="33" t="s">
        <v>4666</v>
      </c>
    </row>
    <row r="1073" spans="1:11" x14ac:dyDescent="0.3">
      <c r="A1073" s="1">
        <v>41894</v>
      </c>
      <c r="B1073" s="2">
        <f>YEAR(salesdata[[#This Row],[Order Date]])</f>
        <v>2014</v>
      </c>
      <c r="C1073" s="2">
        <f>MONTH(salesdata[[#This Row],[Order Date]])</f>
        <v>9</v>
      </c>
      <c r="D1073" t="s">
        <v>1318</v>
      </c>
      <c r="E1073" t="s">
        <v>152</v>
      </c>
      <c r="F1073" t="s">
        <v>34</v>
      </c>
      <c r="G1073" t="s">
        <v>35</v>
      </c>
      <c r="H1073" t="s">
        <v>1001</v>
      </c>
      <c r="I1073" s="33" t="s">
        <v>4667</v>
      </c>
      <c r="J1073" s="2">
        <v>6</v>
      </c>
      <c r="K1073" s="33" t="s">
        <v>4668</v>
      </c>
    </row>
    <row r="1074" spans="1:11" x14ac:dyDescent="0.3">
      <c r="A1074" s="1">
        <v>41895</v>
      </c>
      <c r="B1074" s="2">
        <f>YEAR(salesdata[[#This Row],[Order Date]])</f>
        <v>2014</v>
      </c>
      <c r="C1074" s="2">
        <f>MONTH(salesdata[[#This Row],[Order Date]])</f>
        <v>9</v>
      </c>
      <c r="D1074" t="s">
        <v>1319</v>
      </c>
      <c r="E1074" t="s">
        <v>249</v>
      </c>
      <c r="F1074" t="s">
        <v>11</v>
      </c>
      <c r="G1074" t="s">
        <v>20</v>
      </c>
      <c r="H1074" t="s">
        <v>1057</v>
      </c>
      <c r="I1074" s="33" t="s">
        <v>4669</v>
      </c>
      <c r="J1074" s="2">
        <v>7</v>
      </c>
      <c r="K1074" s="33" t="s">
        <v>4670</v>
      </c>
    </row>
    <row r="1075" spans="1:11" x14ac:dyDescent="0.3">
      <c r="A1075" s="1">
        <v>41895</v>
      </c>
      <c r="B1075" s="2">
        <f>YEAR(salesdata[[#This Row],[Order Date]])</f>
        <v>2014</v>
      </c>
      <c r="C1075" s="2">
        <f>MONTH(salesdata[[#This Row],[Order Date]])</f>
        <v>9</v>
      </c>
      <c r="D1075" t="s">
        <v>1320</v>
      </c>
      <c r="E1075" t="s">
        <v>23</v>
      </c>
      <c r="F1075" t="s">
        <v>11</v>
      </c>
      <c r="G1075" t="s">
        <v>12</v>
      </c>
      <c r="H1075" t="s">
        <v>574</v>
      </c>
      <c r="I1075" s="33" t="s">
        <v>3175</v>
      </c>
      <c r="J1075" s="2">
        <v>3</v>
      </c>
      <c r="K1075" s="33" t="s">
        <v>3276</v>
      </c>
    </row>
    <row r="1076" spans="1:11" x14ac:dyDescent="0.3">
      <c r="A1076" s="1">
        <v>41895</v>
      </c>
      <c r="B1076" s="2">
        <f>YEAR(salesdata[[#This Row],[Order Date]])</f>
        <v>2014</v>
      </c>
      <c r="C1076" s="2">
        <f>MONTH(salesdata[[#This Row],[Order Date]])</f>
        <v>9</v>
      </c>
      <c r="D1076" t="s">
        <v>1320</v>
      </c>
      <c r="E1076" t="s">
        <v>23</v>
      </c>
      <c r="F1076" t="s">
        <v>39</v>
      </c>
      <c r="G1076" t="s">
        <v>52</v>
      </c>
      <c r="H1076" t="s">
        <v>247</v>
      </c>
      <c r="I1076" s="33" t="s">
        <v>1321</v>
      </c>
      <c r="J1076" s="2">
        <v>5</v>
      </c>
      <c r="K1076" s="33" t="s">
        <v>4671</v>
      </c>
    </row>
    <row r="1077" spans="1:11" x14ac:dyDescent="0.3">
      <c r="A1077" s="1">
        <v>41895</v>
      </c>
      <c r="B1077" s="2">
        <f>YEAR(salesdata[[#This Row],[Order Date]])</f>
        <v>2014</v>
      </c>
      <c r="C1077" s="2">
        <f>MONTH(salesdata[[#This Row],[Order Date]])</f>
        <v>9</v>
      </c>
      <c r="D1077" t="s">
        <v>930</v>
      </c>
      <c r="E1077" t="s">
        <v>152</v>
      </c>
      <c r="F1077" t="s">
        <v>11</v>
      </c>
      <c r="G1077" t="s">
        <v>24</v>
      </c>
      <c r="H1077" t="s">
        <v>819</v>
      </c>
      <c r="I1077" s="33" t="s">
        <v>4672</v>
      </c>
      <c r="J1077" s="2">
        <v>3</v>
      </c>
      <c r="K1077" s="33" t="s">
        <v>4673</v>
      </c>
    </row>
    <row r="1078" spans="1:11" x14ac:dyDescent="0.3">
      <c r="A1078" s="1">
        <v>41895</v>
      </c>
      <c r="B1078" s="2">
        <f>YEAR(salesdata[[#This Row],[Order Date]])</f>
        <v>2014</v>
      </c>
      <c r="C1078" s="2">
        <f>MONTH(salesdata[[#This Row],[Order Date]])</f>
        <v>9</v>
      </c>
      <c r="D1078" t="s">
        <v>1322</v>
      </c>
      <c r="E1078" t="s">
        <v>96</v>
      </c>
      <c r="F1078" t="s">
        <v>11</v>
      </c>
      <c r="G1078" t="s">
        <v>18</v>
      </c>
      <c r="H1078" t="s">
        <v>1323</v>
      </c>
      <c r="I1078" s="33" t="s">
        <v>4674</v>
      </c>
      <c r="J1078" s="2">
        <v>5</v>
      </c>
      <c r="K1078" s="33" t="s">
        <v>4217</v>
      </c>
    </row>
    <row r="1079" spans="1:11" x14ac:dyDescent="0.3">
      <c r="A1079" s="1">
        <v>41895</v>
      </c>
      <c r="B1079" s="2">
        <f>YEAR(salesdata[[#This Row],[Order Date]])</f>
        <v>2014</v>
      </c>
      <c r="C1079" s="2">
        <f>MONTH(salesdata[[#This Row],[Order Date]])</f>
        <v>9</v>
      </c>
      <c r="D1079" t="s">
        <v>941</v>
      </c>
      <c r="E1079" t="s">
        <v>10</v>
      </c>
      <c r="F1079" t="s">
        <v>34</v>
      </c>
      <c r="G1079" t="s">
        <v>35</v>
      </c>
      <c r="H1079" t="s">
        <v>885</v>
      </c>
      <c r="I1079" s="33" t="s">
        <v>4675</v>
      </c>
      <c r="J1079" s="2">
        <v>6</v>
      </c>
      <c r="K1079" s="33" t="s">
        <v>4676</v>
      </c>
    </row>
    <row r="1080" spans="1:11" x14ac:dyDescent="0.3">
      <c r="A1080" s="1">
        <v>41895</v>
      </c>
      <c r="B1080" s="2">
        <f>YEAR(salesdata[[#This Row],[Order Date]])</f>
        <v>2014</v>
      </c>
      <c r="C1080" s="2">
        <f>MONTH(salesdata[[#This Row],[Order Date]])</f>
        <v>9</v>
      </c>
      <c r="D1080" t="s">
        <v>1167</v>
      </c>
      <c r="E1080" t="s">
        <v>79</v>
      </c>
      <c r="F1080" t="s">
        <v>11</v>
      </c>
      <c r="G1080" t="s">
        <v>20</v>
      </c>
      <c r="H1080" t="s">
        <v>1324</v>
      </c>
      <c r="I1080" s="33" t="s">
        <v>3590</v>
      </c>
      <c r="J1080" s="2">
        <v>3</v>
      </c>
      <c r="K1080" s="33" t="s">
        <v>1325</v>
      </c>
    </row>
    <row r="1081" spans="1:11" x14ac:dyDescent="0.3">
      <c r="A1081" s="1">
        <v>41895</v>
      </c>
      <c r="B1081" s="2">
        <f>YEAR(salesdata[[#This Row],[Order Date]])</f>
        <v>2014</v>
      </c>
      <c r="C1081" s="2">
        <f>MONTH(salesdata[[#This Row],[Order Date]])</f>
        <v>9</v>
      </c>
      <c r="D1081" t="s">
        <v>728</v>
      </c>
      <c r="E1081" t="s">
        <v>167</v>
      </c>
      <c r="F1081" t="s">
        <v>11</v>
      </c>
      <c r="G1081" t="s">
        <v>43</v>
      </c>
      <c r="H1081" t="s">
        <v>626</v>
      </c>
      <c r="I1081" s="33" t="s">
        <v>4677</v>
      </c>
      <c r="J1081" s="2">
        <v>5</v>
      </c>
      <c r="K1081" s="33" t="s">
        <v>3427</v>
      </c>
    </row>
    <row r="1082" spans="1:11" x14ac:dyDescent="0.3">
      <c r="A1082" s="1">
        <v>41895</v>
      </c>
      <c r="B1082" s="2">
        <f>YEAR(salesdata[[#This Row],[Order Date]])</f>
        <v>2014</v>
      </c>
      <c r="C1082" s="2">
        <f>MONTH(salesdata[[#This Row],[Order Date]])</f>
        <v>9</v>
      </c>
      <c r="D1082" t="s">
        <v>728</v>
      </c>
      <c r="E1082" t="s">
        <v>167</v>
      </c>
      <c r="F1082" t="s">
        <v>34</v>
      </c>
      <c r="G1082" t="s">
        <v>47</v>
      </c>
      <c r="H1082" t="s">
        <v>489</v>
      </c>
      <c r="I1082" s="33" t="s">
        <v>4678</v>
      </c>
      <c r="J1082" s="2">
        <v>3</v>
      </c>
      <c r="K1082" s="33" t="s">
        <v>3079</v>
      </c>
    </row>
    <row r="1083" spans="1:11" x14ac:dyDescent="0.3">
      <c r="A1083" s="1">
        <v>41895</v>
      </c>
      <c r="B1083" s="2">
        <f>YEAR(salesdata[[#This Row],[Order Date]])</f>
        <v>2014</v>
      </c>
      <c r="C1083" s="2">
        <f>MONTH(salesdata[[#This Row],[Order Date]])</f>
        <v>9</v>
      </c>
      <c r="D1083" t="s">
        <v>728</v>
      </c>
      <c r="E1083" t="s">
        <v>167</v>
      </c>
      <c r="F1083" t="s">
        <v>11</v>
      </c>
      <c r="G1083" t="s">
        <v>204</v>
      </c>
      <c r="H1083" t="s">
        <v>1326</v>
      </c>
      <c r="I1083" s="33" t="s">
        <v>4679</v>
      </c>
      <c r="J1083" s="2">
        <v>2</v>
      </c>
      <c r="K1083" s="33" t="s">
        <v>4680</v>
      </c>
    </row>
    <row r="1084" spans="1:11" x14ac:dyDescent="0.3">
      <c r="A1084" s="1">
        <v>41895</v>
      </c>
      <c r="B1084" s="2">
        <f>YEAR(salesdata[[#This Row],[Order Date]])</f>
        <v>2014</v>
      </c>
      <c r="C1084" s="2">
        <f>MONTH(salesdata[[#This Row],[Order Date]])</f>
        <v>9</v>
      </c>
      <c r="D1084" t="s">
        <v>728</v>
      </c>
      <c r="E1084" t="s">
        <v>167</v>
      </c>
      <c r="F1084" t="s">
        <v>39</v>
      </c>
      <c r="G1084" t="s">
        <v>52</v>
      </c>
      <c r="H1084" t="s">
        <v>747</v>
      </c>
      <c r="I1084" s="33" t="s">
        <v>4344</v>
      </c>
      <c r="J1084" s="2">
        <v>2</v>
      </c>
      <c r="K1084" s="33" t="s">
        <v>4681</v>
      </c>
    </row>
    <row r="1085" spans="1:11" x14ac:dyDescent="0.3">
      <c r="A1085" s="1">
        <v>41895</v>
      </c>
      <c r="B1085" s="2">
        <f>YEAR(salesdata[[#This Row],[Order Date]])</f>
        <v>2014</v>
      </c>
      <c r="C1085" s="2">
        <f>MONTH(salesdata[[#This Row],[Order Date]])</f>
        <v>9</v>
      </c>
      <c r="D1085" t="s">
        <v>728</v>
      </c>
      <c r="E1085" t="s">
        <v>167</v>
      </c>
      <c r="F1085" t="s">
        <v>39</v>
      </c>
      <c r="G1085" t="s">
        <v>52</v>
      </c>
      <c r="H1085" t="s">
        <v>527</v>
      </c>
      <c r="I1085" s="33" t="s">
        <v>4682</v>
      </c>
      <c r="J1085" s="2">
        <v>4</v>
      </c>
      <c r="K1085" s="33" t="s">
        <v>4683</v>
      </c>
    </row>
    <row r="1086" spans="1:11" x14ac:dyDescent="0.3">
      <c r="A1086" s="1">
        <v>41895</v>
      </c>
      <c r="B1086" s="2">
        <f>YEAR(salesdata[[#This Row],[Order Date]])</f>
        <v>2014</v>
      </c>
      <c r="C1086" s="2">
        <f>MONTH(salesdata[[#This Row],[Order Date]])</f>
        <v>9</v>
      </c>
      <c r="D1086" t="s">
        <v>728</v>
      </c>
      <c r="E1086" t="s">
        <v>167</v>
      </c>
      <c r="F1086" t="s">
        <v>39</v>
      </c>
      <c r="G1086" t="s">
        <v>52</v>
      </c>
      <c r="H1086" t="s">
        <v>1327</v>
      </c>
      <c r="I1086" s="33" t="s">
        <v>1328</v>
      </c>
      <c r="J1086" s="2">
        <v>2</v>
      </c>
      <c r="K1086" s="33" t="s">
        <v>4684</v>
      </c>
    </row>
    <row r="1087" spans="1:11" x14ac:dyDescent="0.3">
      <c r="A1087" s="1">
        <v>41895</v>
      </c>
      <c r="B1087" s="2">
        <f>YEAR(salesdata[[#This Row],[Order Date]])</f>
        <v>2014</v>
      </c>
      <c r="C1087" s="2">
        <f>MONTH(salesdata[[#This Row],[Order Date]])</f>
        <v>9</v>
      </c>
      <c r="D1087" t="s">
        <v>728</v>
      </c>
      <c r="E1087" t="s">
        <v>167</v>
      </c>
      <c r="F1087" t="s">
        <v>11</v>
      </c>
      <c r="G1087" t="s">
        <v>12</v>
      </c>
      <c r="H1087" t="s">
        <v>1329</v>
      </c>
      <c r="I1087" s="33" t="s">
        <v>4281</v>
      </c>
      <c r="J1087" s="2">
        <v>1</v>
      </c>
      <c r="K1087" s="33" t="s">
        <v>4685</v>
      </c>
    </row>
    <row r="1088" spans="1:11" x14ac:dyDescent="0.3">
      <c r="A1088" s="1">
        <v>41895</v>
      </c>
      <c r="B1088" s="2">
        <f>YEAR(salesdata[[#This Row],[Order Date]])</f>
        <v>2014</v>
      </c>
      <c r="C1088" s="2">
        <f>MONTH(salesdata[[#This Row],[Order Date]])</f>
        <v>9</v>
      </c>
      <c r="D1088" t="s">
        <v>728</v>
      </c>
      <c r="E1088" t="s">
        <v>167</v>
      </c>
      <c r="F1088" t="s">
        <v>11</v>
      </c>
      <c r="G1088" t="s">
        <v>93</v>
      </c>
      <c r="H1088" t="s">
        <v>1275</v>
      </c>
      <c r="I1088" s="33" t="s">
        <v>4686</v>
      </c>
      <c r="J1088" s="2">
        <v>2</v>
      </c>
      <c r="K1088" s="33" t="s">
        <v>3077</v>
      </c>
    </row>
    <row r="1089" spans="1:11" x14ac:dyDescent="0.3">
      <c r="A1089" s="1">
        <v>41896</v>
      </c>
      <c r="B1089" s="2">
        <f>YEAR(salesdata[[#This Row],[Order Date]])</f>
        <v>2014</v>
      </c>
      <c r="C1089" s="2">
        <f>MONTH(salesdata[[#This Row],[Order Date]])</f>
        <v>9</v>
      </c>
      <c r="D1089" t="s">
        <v>1330</v>
      </c>
      <c r="E1089" t="s">
        <v>15</v>
      </c>
      <c r="F1089" t="s">
        <v>11</v>
      </c>
      <c r="G1089" t="s">
        <v>93</v>
      </c>
      <c r="H1089" t="s">
        <v>1331</v>
      </c>
      <c r="I1089" s="33" t="s">
        <v>4687</v>
      </c>
      <c r="J1089" s="2">
        <v>2</v>
      </c>
      <c r="K1089" s="33" t="s">
        <v>4688</v>
      </c>
    </row>
    <row r="1090" spans="1:11" x14ac:dyDescent="0.3">
      <c r="A1090" s="1">
        <v>41896</v>
      </c>
      <c r="B1090" s="2">
        <f>YEAR(salesdata[[#This Row],[Order Date]])</f>
        <v>2014</v>
      </c>
      <c r="C1090" s="2">
        <f>MONTH(salesdata[[#This Row],[Order Date]])</f>
        <v>9</v>
      </c>
      <c r="D1090" t="s">
        <v>1330</v>
      </c>
      <c r="E1090" t="s">
        <v>15</v>
      </c>
      <c r="F1090" t="s">
        <v>11</v>
      </c>
      <c r="G1090" t="s">
        <v>16</v>
      </c>
      <c r="H1090" t="s">
        <v>1332</v>
      </c>
      <c r="I1090" s="33" t="s">
        <v>3806</v>
      </c>
      <c r="J1090" s="2">
        <v>4</v>
      </c>
      <c r="K1090" s="33" t="s">
        <v>4689</v>
      </c>
    </row>
    <row r="1091" spans="1:11" x14ac:dyDescent="0.3">
      <c r="A1091" s="1">
        <v>41896</v>
      </c>
      <c r="B1091" s="2">
        <f>YEAR(salesdata[[#This Row],[Order Date]])</f>
        <v>2014</v>
      </c>
      <c r="C1091" s="2">
        <f>MONTH(salesdata[[#This Row],[Order Date]])</f>
        <v>9</v>
      </c>
      <c r="D1091" t="s">
        <v>1333</v>
      </c>
      <c r="E1091" t="s">
        <v>152</v>
      </c>
      <c r="F1091" t="s">
        <v>11</v>
      </c>
      <c r="G1091" t="s">
        <v>18</v>
      </c>
      <c r="H1091" t="s">
        <v>745</v>
      </c>
      <c r="I1091" s="33" t="s">
        <v>4690</v>
      </c>
      <c r="J1091" s="2">
        <v>5</v>
      </c>
      <c r="K1091" s="33" t="s">
        <v>4691</v>
      </c>
    </row>
    <row r="1092" spans="1:11" x14ac:dyDescent="0.3">
      <c r="A1092" s="1">
        <v>41896</v>
      </c>
      <c r="B1092" s="2">
        <f>YEAR(salesdata[[#This Row],[Order Date]])</f>
        <v>2014</v>
      </c>
      <c r="C1092" s="2">
        <f>MONTH(salesdata[[#This Row],[Order Date]])</f>
        <v>9</v>
      </c>
      <c r="D1092" t="s">
        <v>1333</v>
      </c>
      <c r="E1092" t="s">
        <v>152</v>
      </c>
      <c r="F1092" t="s">
        <v>11</v>
      </c>
      <c r="G1092" t="s">
        <v>63</v>
      </c>
      <c r="H1092" t="s">
        <v>1334</v>
      </c>
      <c r="I1092" s="33" t="s">
        <v>4692</v>
      </c>
      <c r="J1092" s="2">
        <v>3</v>
      </c>
      <c r="K1092" s="33" t="s">
        <v>4693</v>
      </c>
    </row>
    <row r="1093" spans="1:11" x14ac:dyDescent="0.3">
      <c r="A1093" s="1">
        <v>41896</v>
      </c>
      <c r="B1093" s="2">
        <f>YEAR(salesdata[[#This Row],[Order Date]])</f>
        <v>2014</v>
      </c>
      <c r="C1093" s="2">
        <f>MONTH(salesdata[[#This Row],[Order Date]])</f>
        <v>9</v>
      </c>
      <c r="D1093" t="s">
        <v>902</v>
      </c>
      <c r="E1093" t="s">
        <v>124</v>
      </c>
      <c r="F1093" t="s">
        <v>11</v>
      </c>
      <c r="G1093" t="s">
        <v>93</v>
      </c>
      <c r="H1093" t="s">
        <v>1335</v>
      </c>
      <c r="I1093" s="33" t="s">
        <v>970</v>
      </c>
      <c r="J1093" s="2">
        <v>5</v>
      </c>
      <c r="K1093" s="33" t="s">
        <v>4694</v>
      </c>
    </row>
    <row r="1094" spans="1:11" x14ac:dyDescent="0.3">
      <c r="A1094" s="1">
        <v>41896</v>
      </c>
      <c r="B1094" s="2">
        <f>YEAR(salesdata[[#This Row],[Order Date]])</f>
        <v>2014</v>
      </c>
      <c r="C1094" s="2">
        <f>MONTH(salesdata[[#This Row],[Order Date]])</f>
        <v>9</v>
      </c>
      <c r="D1094" t="s">
        <v>902</v>
      </c>
      <c r="E1094" t="s">
        <v>124</v>
      </c>
      <c r="F1094" t="s">
        <v>34</v>
      </c>
      <c r="G1094" t="s">
        <v>47</v>
      </c>
      <c r="H1094" t="s">
        <v>457</v>
      </c>
      <c r="I1094" s="33" t="s">
        <v>4695</v>
      </c>
      <c r="J1094" s="2">
        <v>3</v>
      </c>
      <c r="K1094" s="33" t="s">
        <v>4696</v>
      </c>
    </row>
    <row r="1095" spans="1:11" x14ac:dyDescent="0.3">
      <c r="A1095" s="1">
        <v>41896</v>
      </c>
      <c r="B1095" s="2">
        <f>YEAR(salesdata[[#This Row],[Order Date]])</f>
        <v>2014</v>
      </c>
      <c r="C1095" s="2">
        <f>MONTH(salesdata[[#This Row],[Order Date]])</f>
        <v>9</v>
      </c>
      <c r="D1095" t="s">
        <v>1336</v>
      </c>
      <c r="E1095" t="s">
        <v>30</v>
      </c>
      <c r="F1095" t="s">
        <v>34</v>
      </c>
      <c r="G1095" t="s">
        <v>47</v>
      </c>
      <c r="H1095" t="s">
        <v>796</v>
      </c>
      <c r="I1095" s="33" t="s">
        <v>4697</v>
      </c>
      <c r="J1095" s="2">
        <v>5</v>
      </c>
      <c r="K1095" s="33" t="s">
        <v>4698</v>
      </c>
    </row>
    <row r="1096" spans="1:11" x14ac:dyDescent="0.3">
      <c r="A1096" s="1">
        <v>41896</v>
      </c>
      <c r="B1096" s="2">
        <f>YEAR(salesdata[[#This Row],[Order Date]])</f>
        <v>2014</v>
      </c>
      <c r="C1096" s="2">
        <f>MONTH(salesdata[[#This Row],[Order Date]])</f>
        <v>9</v>
      </c>
      <c r="D1096" t="s">
        <v>1336</v>
      </c>
      <c r="E1096" t="s">
        <v>30</v>
      </c>
      <c r="F1096" t="s">
        <v>11</v>
      </c>
      <c r="G1096" t="s">
        <v>20</v>
      </c>
      <c r="H1096" t="s">
        <v>1337</v>
      </c>
      <c r="I1096" s="33" t="s">
        <v>4660</v>
      </c>
      <c r="J1096" s="2">
        <v>2</v>
      </c>
      <c r="K1096" s="33" t="s">
        <v>2961</v>
      </c>
    </row>
    <row r="1097" spans="1:11" x14ac:dyDescent="0.3">
      <c r="A1097" s="1">
        <v>41896</v>
      </c>
      <c r="B1097" s="2">
        <f>YEAR(salesdata[[#This Row],[Order Date]])</f>
        <v>2014</v>
      </c>
      <c r="C1097" s="2">
        <f>MONTH(salesdata[[#This Row],[Order Date]])</f>
        <v>9</v>
      </c>
      <c r="D1097" t="s">
        <v>1338</v>
      </c>
      <c r="E1097" t="s">
        <v>152</v>
      </c>
      <c r="F1097" t="s">
        <v>34</v>
      </c>
      <c r="G1097" t="s">
        <v>147</v>
      </c>
      <c r="H1097" t="s">
        <v>482</v>
      </c>
      <c r="I1097" s="33" t="s">
        <v>4699</v>
      </c>
      <c r="J1097" s="2">
        <v>9</v>
      </c>
      <c r="K1097" s="33" t="s">
        <v>4700</v>
      </c>
    </row>
    <row r="1098" spans="1:11" x14ac:dyDescent="0.3">
      <c r="A1098" s="1">
        <v>41896</v>
      </c>
      <c r="B1098" s="2">
        <f>YEAR(salesdata[[#This Row],[Order Date]])</f>
        <v>2014</v>
      </c>
      <c r="C1098" s="2">
        <f>MONTH(salesdata[[#This Row],[Order Date]])</f>
        <v>9</v>
      </c>
      <c r="D1098" t="s">
        <v>1338</v>
      </c>
      <c r="E1098" t="s">
        <v>152</v>
      </c>
      <c r="F1098" t="s">
        <v>11</v>
      </c>
      <c r="G1098" t="s">
        <v>63</v>
      </c>
      <c r="H1098" t="s">
        <v>64</v>
      </c>
      <c r="I1098" s="33" t="s">
        <v>4701</v>
      </c>
      <c r="J1098" s="2">
        <v>7</v>
      </c>
      <c r="K1098" s="33" t="s">
        <v>3808</v>
      </c>
    </row>
    <row r="1099" spans="1:11" x14ac:dyDescent="0.3">
      <c r="A1099" s="1">
        <v>41896</v>
      </c>
      <c r="B1099" s="2">
        <f>YEAR(salesdata[[#This Row],[Order Date]])</f>
        <v>2014</v>
      </c>
      <c r="C1099" s="2">
        <f>MONTH(salesdata[[#This Row],[Order Date]])</f>
        <v>9</v>
      </c>
      <c r="D1099" t="s">
        <v>1338</v>
      </c>
      <c r="E1099" t="s">
        <v>152</v>
      </c>
      <c r="F1099" t="s">
        <v>39</v>
      </c>
      <c r="G1099" t="s">
        <v>306</v>
      </c>
      <c r="H1099" t="s">
        <v>1339</v>
      </c>
      <c r="I1099" s="33" t="s">
        <v>4702</v>
      </c>
      <c r="J1099" s="2">
        <v>4</v>
      </c>
      <c r="K1099" s="33" t="s">
        <v>4703</v>
      </c>
    </row>
    <row r="1100" spans="1:11" x14ac:dyDescent="0.3">
      <c r="A1100" s="1">
        <v>41896</v>
      </c>
      <c r="B1100" s="2">
        <f>YEAR(salesdata[[#This Row],[Order Date]])</f>
        <v>2014</v>
      </c>
      <c r="C1100" s="2">
        <f>MONTH(salesdata[[#This Row],[Order Date]])</f>
        <v>9</v>
      </c>
      <c r="D1100" t="s">
        <v>1338</v>
      </c>
      <c r="E1100" t="s">
        <v>152</v>
      </c>
      <c r="F1100" t="s">
        <v>11</v>
      </c>
      <c r="G1100" t="s">
        <v>93</v>
      </c>
      <c r="H1100" t="s">
        <v>774</v>
      </c>
      <c r="I1100" s="33" t="s">
        <v>4704</v>
      </c>
      <c r="J1100" s="2">
        <v>2</v>
      </c>
      <c r="K1100" s="33" t="s">
        <v>4705</v>
      </c>
    </row>
    <row r="1101" spans="1:11" x14ac:dyDescent="0.3">
      <c r="A1101" s="1">
        <v>41896</v>
      </c>
      <c r="B1101" s="2">
        <f>YEAR(salesdata[[#This Row],[Order Date]])</f>
        <v>2014</v>
      </c>
      <c r="C1101" s="2">
        <f>MONTH(salesdata[[#This Row],[Order Date]])</f>
        <v>9</v>
      </c>
      <c r="D1101" t="s">
        <v>1338</v>
      </c>
      <c r="E1101" t="s">
        <v>152</v>
      </c>
      <c r="F1101" t="s">
        <v>39</v>
      </c>
      <c r="G1101" t="s">
        <v>40</v>
      </c>
      <c r="H1101" t="s">
        <v>1340</v>
      </c>
      <c r="I1101" s="33" t="s">
        <v>4706</v>
      </c>
      <c r="J1101" s="2">
        <v>1</v>
      </c>
      <c r="K1101" s="33" t="s">
        <v>4707</v>
      </c>
    </row>
    <row r="1102" spans="1:11" x14ac:dyDescent="0.3">
      <c r="A1102" s="1">
        <v>41896</v>
      </c>
      <c r="B1102" s="2">
        <f>YEAR(salesdata[[#This Row],[Order Date]])</f>
        <v>2014</v>
      </c>
      <c r="C1102" s="2">
        <f>MONTH(salesdata[[#This Row],[Order Date]])</f>
        <v>9</v>
      </c>
      <c r="D1102" t="s">
        <v>1338</v>
      </c>
      <c r="E1102" t="s">
        <v>152</v>
      </c>
      <c r="F1102" t="s">
        <v>39</v>
      </c>
      <c r="G1102" t="s">
        <v>40</v>
      </c>
      <c r="H1102" t="s">
        <v>1341</v>
      </c>
      <c r="I1102" s="33" t="s">
        <v>3558</v>
      </c>
      <c r="J1102" s="2">
        <v>3</v>
      </c>
      <c r="K1102" s="33" t="s">
        <v>4708</v>
      </c>
    </row>
    <row r="1103" spans="1:11" x14ac:dyDescent="0.3">
      <c r="A1103" s="1">
        <v>41896</v>
      </c>
      <c r="B1103" s="2">
        <f>YEAR(salesdata[[#This Row],[Order Date]])</f>
        <v>2014</v>
      </c>
      <c r="C1103" s="2">
        <f>MONTH(salesdata[[#This Row],[Order Date]])</f>
        <v>9</v>
      </c>
      <c r="D1103" t="s">
        <v>1338</v>
      </c>
      <c r="E1103" t="s">
        <v>152</v>
      </c>
      <c r="F1103" t="s">
        <v>11</v>
      </c>
      <c r="G1103" t="s">
        <v>12</v>
      </c>
      <c r="H1103" t="s">
        <v>292</v>
      </c>
      <c r="I1103" s="33" t="s">
        <v>4709</v>
      </c>
      <c r="J1103" s="2">
        <v>9</v>
      </c>
      <c r="K1103" s="33" t="s">
        <v>4710</v>
      </c>
    </row>
    <row r="1104" spans="1:11" x14ac:dyDescent="0.3">
      <c r="A1104" s="1">
        <v>41896</v>
      </c>
      <c r="B1104" s="2">
        <f>YEAR(salesdata[[#This Row],[Order Date]])</f>
        <v>2014</v>
      </c>
      <c r="C1104" s="2">
        <f>MONTH(salesdata[[#This Row],[Order Date]])</f>
        <v>9</v>
      </c>
      <c r="D1104" t="s">
        <v>484</v>
      </c>
      <c r="E1104" t="s">
        <v>10</v>
      </c>
      <c r="F1104" t="s">
        <v>11</v>
      </c>
      <c r="G1104" t="s">
        <v>43</v>
      </c>
      <c r="H1104" t="s">
        <v>1342</v>
      </c>
      <c r="I1104" s="33" t="s">
        <v>3323</v>
      </c>
      <c r="J1104" s="2">
        <v>4</v>
      </c>
      <c r="K1104" s="33" t="s">
        <v>4711</v>
      </c>
    </row>
    <row r="1105" spans="1:11" x14ac:dyDescent="0.3">
      <c r="A1105" s="1">
        <v>41896</v>
      </c>
      <c r="B1105" s="2">
        <f>YEAR(salesdata[[#This Row],[Order Date]])</f>
        <v>2014</v>
      </c>
      <c r="C1105" s="2">
        <f>MONTH(salesdata[[#This Row],[Order Date]])</f>
        <v>9</v>
      </c>
      <c r="D1105" t="s">
        <v>484</v>
      </c>
      <c r="E1105" t="s">
        <v>10</v>
      </c>
      <c r="F1105" t="s">
        <v>11</v>
      </c>
      <c r="G1105" t="s">
        <v>12</v>
      </c>
      <c r="H1105" t="s">
        <v>1343</v>
      </c>
      <c r="I1105" s="33" t="s">
        <v>4712</v>
      </c>
      <c r="J1105" s="2">
        <v>2</v>
      </c>
      <c r="K1105" s="33" t="s">
        <v>4713</v>
      </c>
    </row>
    <row r="1106" spans="1:11" x14ac:dyDescent="0.3">
      <c r="A1106" s="1">
        <v>41896</v>
      </c>
      <c r="B1106" s="2">
        <f>YEAR(salesdata[[#This Row],[Order Date]])</f>
        <v>2014</v>
      </c>
      <c r="C1106" s="2">
        <f>MONTH(salesdata[[#This Row],[Order Date]])</f>
        <v>9</v>
      </c>
      <c r="D1106" t="s">
        <v>484</v>
      </c>
      <c r="E1106" t="s">
        <v>10</v>
      </c>
      <c r="F1106" t="s">
        <v>34</v>
      </c>
      <c r="G1106" t="s">
        <v>47</v>
      </c>
      <c r="H1106" t="s">
        <v>872</v>
      </c>
      <c r="I1106" s="33" t="s">
        <v>4714</v>
      </c>
      <c r="J1106" s="2">
        <v>5</v>
      </c>
      <c r="K1106" s="33" t="s">
        <v>4715</v>
      </c>
    </row>
    <row r="1107" spans="1:11" x14ac:dyDescent="0.3">
      <c r="A1107" s="1">
        <v>41896</v>
      </c>
      <c r="B1107" s="2">
        <f>YEAR(salesdata[[#This Row],[Order Date]])</f>
        <v>2014</v>
      </c>
      <c r="C1107" s="2">
        <f>MONTH(salesdata[[#This Row],[Order Date]])</f>
        <v>9</v>
      </c>
      <c r="D1107" t="s">
        <v>484</v>
      </c>
      <c r="E1107" t="s">
        <v>10</v>
      </c>
      <c r="F1107" t="s">
        <v>11</v>
      </c>
      <c r="G1107" t="s">
        <v>20</v>
      </c>
      <c r="H1107" t="s">
        <v>1344</v>
      </c>
      <c r="I1107" s="33" t="s">
        <v>4716</v>
      </c>
      <c r="J1107" s="2">
        <v>2</v>
      </c>
      <c r="K1107" s="33" t="s">
        <v>4717</v>
      </c>
    </row>
    <row r="1108" spans="1:11" x14ac:dyDescent="0.3">
      <c r="A1108" s="1">
        <v>41897</v>
      </c>
      <c r="B1108" s="2">
        <f>YEAR(salesdata[[#This Row],[Order Date]])</f>
        <v>2014</v>
      </c>
      <c r="C1108" s="2">
        <f>MONTH(salesdata[[#This Row],[Order Date]])</f>
        <v>9</v>
      </c>
      <c r="D1108" t="s">
        <v>1345</v>
      </c>
      <c r="E1108" t="s">
        <v>23</v>
      </c>
      <c r="F1108" t="s">
        <v>34</v>
      </c>
      <c r="G1108" t="s">
        <v>47</v>
      </c>
      <c r="H1108" t="s">
        <v>1346</v>
      </c>
      <c r="I1108" s="33" t="s">
        <v>4718</v>
      </c>
      <c r="J1108" s="2">
        <v>4</v>
      </c>
      <c r="K1108" s="33" t="s">
        <v>4719</v>
      </c>
    </row>
    <row r="1109" spans="1:11" x14ac:dyDescent="0.3">
      <c r="A1109" s="1">
        <v>41897</v>
      </c>
      <c r="B1109" s="2">
        <f>YEAR(salesdata[[#This Row],[Order Date]])</f>
        <v>2014</v>
      </c>
      <c r="C1109" s="2">
        <f>MONTH(salesdata[[#This Row],[Order Date]])</f>
        <v>9</v>
      </c>
      <c r="D1109" t="s">
        <v>427</v>
      </c>
      <c r="E1109" t="s">
        <v>152</v>
      </c>
      <c r="F1109" t="s">
        <v>11</v>
      </c>
      <c r="G1109" t="s">
        <v>12</v>
      </c>
      <c r="H1109" t="s">
        <v>637</v>
      </c>
      <c r="I1109" s="33" t="s">
        <v>3088</v>
      </c>
      <c r="J1109" s="2">
        <v>3</v>
      </c>
      <c r="K1109" s="33" t="s">
        <v>3218</v>
      </c>
    </row>
    <row r="1110" spans="1:11" x14ac:dyDescent="0.3">
      <c r="A1110" s="1">
        <v>41897</v>
      </c>
      <c r="B1110" s="2">
        <f>YEAR(salesdata[[#This Row],[Order Date]])</f>
        <v>2014</v>
      </c>
      <c r="C1110" s="2">
        <f>MONTH(salesdata[[#This Row],[Order Date]])</f>
        <v>9</v>
      </c>
      <c r="D1110" t="s">
        <v>427</v>
      </c>
      <c r="E1110" t="s">
        <v>152</v>
      </c>
      <c r="F1110" t="s">
        <v>34</v>
      </c>
      <c r="G1110" t="s">
        <v>47</v>
      </c>
      <c r="H1110" t="s">
        <v>1217</v>
      </c>
      <c r="I1110" s="33" t="s">
        <v>3078</v>
      </c>
      <c r="J1110" s="2">
        <v>2</v>
      </c>
      <c r="K1110" s="33" t="s">
        <v>4720</v>
      </c>
    </row>
    <row r="1111" spans="1:11" x14ac:dyDescent="0.3">
      <c r="A1111" s="1">
        <v>41898</v>
      </c>
      <c r="B1111" s="2">
        <f>YEAR(salesdata[[#This Row],[Order Date]])</f>
        <v>2014</v>
      </c>
      <c r="C1111" s="2">
        <f>MONTH(salesdata[[#This Row],[Order Date]])</f>
        <v>9</v>
      </c>
      <c r="D1111" t="s">
        <v>699</v>
      </c>
      <c r="E1111" t="s">
        <v>152</v>
      </c>
      <c r="F1111" t="s">
        <v>11</v>
      </c>
      <c r="G1111" t="s">
        <v>20</v>
      </c>
      <c r="H1111" t="s">
        <v>870</v>
      </c>
      <c r="I1111" s="33" t="s">
        <v>4721</v>
      </c>
      <c r="J1111" s="2">
        <v>1</v>
      </c>
      <c r="K1111" s="33" t="s">
        <v>4722</v>
      </c>
    </row>
    <row r="1112" spans="1:11" x14ac:dyDescent="0.3">
      <c r="A1112" s="1">
        <v>41899</v>
      </c>
      <c r="B1112" s="2">
        <f>YEAR(salesdata[[#This Row],[Order Date]])</f>
        <v>2014</v>
      </c>
      <c r="C1112" s="2">
        <f>MONTH(salesdata[[#This Row],[Order Date]])</f>
        <v>9</v>
      </c>
      <c r="D1112" t="s">
        <v>1347</v>
      </c>
      <c r="E1112" t="s">
        <v>23</v>
      </c>
      <c r="F1112" t="s">
        <v>11</v>
      </c>
      <c r="G1112" t="s">
        <v>20</v>
      </c>
      <c r="H1112" t="s">
        <v>1348</v>
      </c>
      <c r="I1112" s="33" t="s">
        <v>4723</v>
      </c>
      <c r="J1112" s="2">
        <v>4</v>
      </c>
      <c r="K1112" s="33" t="s">
        <v>4724</v>
      </c>
    </row>
    <row r="1113" spans="1:11" x14ac:dyDescent="0.3">
      <c r="A1113" s="1">
        <v>41899</v>
      </c>
      <c r="B1113" s="2">
        <f>YEAR(salesdata[[#This Row],[Order Date]])</f>
        <v>2014</v>
      </c>
      <c r="C1113" s="2">
        <f>MONTH(salesdata[[#This Row],[Order Date]])</f>
        <v>9</v>
      </c>
      <c r="D1113" t="s">
        <v>1285</v>
      </c>
      <c r="E1113" t="s">
        <v>249</v>
      </c>
      <c r="F1113" t="s">
        <v>39</v>
      </c>
      <c r="G1113" t="s">
        <v>52</v>
      </c>
      <c r="H1113" t="s">
        <v>1349</v>
      </c>
      <c r="I1113" s="33" t="s">
        <v>4725</v>
      </c>
      <c r="J1113" s="2">
        <v>2</v>
      </c>
      <c r="K1113" s="33" t="s">
        <v>4726</v>
      </c>
    </row>
    <row r="1114" spans="1:11" x14ac:dyDescent="0.3">
      <c r="A1114" s="1">
        <v>41899</v>
      </c>
      <c r="B1114" s="2">
        <f>YEAR(salesdata[[#This Row],[Order Date]])</f>
        <v>2014</v>
      </c>
      <c r="C1114" s="2">
        <f>MONTH(salesdata[[#This Row],[Order Date]])</f>
        <v>9</v>
      </c>
      <c r="D1114" t="s">
        <v>1285</v>
      </c>
      <c r="E1114" t="s">
        <v>249</v>
      </c>
      <c r="F1114" t="s">
        <v>11</v>
      </c>
      <c r="G1114" t="s">
        <v>12</v>
      </c>
      <c r="H1114" t="s">
        <v>1350</v>
      </c>
      <c r="I1114" s="33" t="s">
        <v>4727</v>
      </c>
      <c r="J1114" s="2">
        <v>1</v>
      </c>
      <c r="K1114" s="33" t="s">
        <v>4728</v>
      </c>
    </row>
    <row r="1115" spans="1:11" x14ac:dyDescent="0.3">
      <c r="A1115" s="1">
        <v>41899</v>
      </c>
      <c r="B1115" s="2">
        <f>YEAR(salesdata[[#This Row],[Order Date]])</f>
        <v>2014</v>
      </c>
      <c r="C1115" s="2">
        <f>MONTH(salesdata[[#This Row],[Order Date]])</f>
        <v>9</v>
      </c>
      <c r="D1115" t="s">
        <v>318</v>
      </c>
      <c r="E1115" t="s">
        <v>167</v>
      </c>
      <c r="F1115" t="s">
        <v>11</v>
      </c>
      <c r="G1115" t="s">
        <v>18</v>
      </c>
      <c r="H1115" t="s">
        <v>1351</v>
      </c>
      <c r="I1115" s="33" t="s">
        <v>4194</v>
      </c>
      <c r="J1115" s="2">
        <v>2</v>
      </c>
      <c r="K1115" s="33" t="s">
        <v>4729</v>
      </c>
    </row>
    <row r="1116" spans="1:11" x14ac:dyDescent="0.3">
      <c r="A1116" s="1">
        <v>41899</v>
      </c>
      <c r="B1116" s="2">
        <f>YEAR(salesdata[[#This Row],[Order Date]])</f>
        <v>2014</v>
      </c>
      <c r="C1116" s="2">
        <f>MONTH(salesdata[[#This Row],[Order Date]])</f>
        <v>9</v>
      </c>
      <c r="D1116" t="s">
        <v>318</v>
      </c>
      <c r="E1116" t="s">
        <v>167</v>
      </c>
      <c r="F1116" t="s">
        <v>11</v>
      </c>
      <c r="G1116" t="s">
        <v>18</v>
      </c>
      <c r="H1116" t="s">
        <v>1352</v>
      </c>
      <c r="I1116" s="33" t="s">
        <v>4730</v>
      </c>
      <c r="J1116" s="2">
        <v>3</v>
      </c>
      <c r="K1116" s="33" t="s">
        <v>3881</v>
      </c>
    </row>
    <row r="1117" spans="1:11" x14ac:dyDescent="0.3">
      <c r="A1117" s="1">
        <v>41899</v>
      </c>
      <c r="B1117" s="2">
        <f>YEAR(salesdata[[#This Row],[Order Date]])</f>
        <v>2014</v>
      </c>
      <c r="C1117" s="2">
        <f>MONTH(salesdata[[#This Row],[Order Date]])</f>
        <v>9</v>
      </c>
      <c r="D1117" t="s">
        <v>318</v>
      </c>
      <c r="E1117" t="s">
        <v>167</v>
      </c>
      <c r="F1117" t="s">
        <v>34</v>
      </c>
      <c r="G1117" t="s">
        <v>47</v>
      </c>
      <c r="H1117" t="s">
        <v>1353</v>
      </c>
      <c r="I1117" s="33" t="s">
        <v>4731</v>
      </c>
      <c r="J1117" s="2">
        <v>2</v>
      </c>
      <c r="K1117" s="33" t="s">
        <v>4732</v>
      </c>
    </row>
    <row r="1118" spans="1:11" x14ac:dyDescent="0.3">
      <c r="A1118" s="1">
        <v>41899</v>
      </c>
      <c r="B1118" s="2">
        <f>YEAR(salesdata[[#This Row],[Order Date]])</f>
        <v>2014</v>
      </c>
      <c r="C1118" s="2">
        <f>MONTH(salesdata[[#This Row],[Order Date]])</f>
        <v>9</v>
      </c>
      <c r="D1118" t="s">
        <v>318</v>
      </c>
      <c r="E1118" t="s">
        <v>167</v>
      </c>
      <c r="F1118" t="s">
        <v>11</v>
      </c>
      <c r="G1118" t="s">
        <v>20</v>
      </c>
      <c r="H1118" t="s">
        <v>375</v>
      </c>
      <c r="I1118" s="33" t="s">
        <v>4733</v>
      </c>
      <c r="J1118" s="2">
        <v>5</v>
      </c>
      <c r="K1118" s="33" t="s">
        <v>4734</v>
      </c>
    </row>
    <row r="1119" spans="1:11" x14ac:dyDescent="0.3">
      <c r="A1119" s="1">
        <v>41899</v>
      </c>
      <c r="B1119" s="2">
        <f>YEAR(salesdata[[#This Row],[Order Date]])</f>
        <v>2014</v>
      </c>
      <c r="C1119" s="2">
        <f>MONTH(salesdata[[#This Row],[Order Date]])</f>
        <v>9</v>
      </c>
      <c r="D1119" t="s">
        <v>810</v>
      </c>
      <c r="E1119" t="s">
        <v>27</v>
      </c>
      <c r="F1119" t="s">
        <v>11</v>
      </c>
      <c r="G1119" t="s">
        <v>63</v>
      </c>
      <c r="H1119" t="s">
        <v>1354</v>
      </c>
      <c r="I1119" s="33" t="s">
        <v>4735</v>
      </c>
      <c r="J1119" s="2">
        <v>3</v>
      </c>
      <c r="K1119" s="33" t="s">
        <v>4036</v>
      </c>
    </row>
    <row r="1120" spans="1:11" x14ac:dyDescent="0.3">
      <c r="A1120" s="1">
        <v>41899</v>
      </c>
      <c r="B1120" s="2">
        <f>YEAR(salesdata[[#This Row],[Order Date]])</f>
        <v>2014</v>
      </c>
      <c r="C1120" s="2">
        <f>MONTH(salesdata[[#This Row],[Order Date]])</f>
        <v>9</v>
      </c>
      <c r="D1120" t="s">
        <v>1355</v>
      </c>
      <c r="E1120" t="s">
        <v>92</v>
      </c>
      <c r="F1120" t="s">
        <v>11</v>
      </c>
      <c r="G1120" t="s">
        <v>24</v>
      </c>
      <c r="H1120" t="s">
        <v>1356</v>
      </c>
      <c r="I1120" s="33" t="s">
        <v>4056</v>
      </c>
      <c r="J1120" s="2">
        <v>2</v>
      </c>
      <c r="K1120" s="33" t="s">
        <v>4736</v>
      </c>
    </row>
    <row r="1121" spans="1:11" x14ac:dyDescent="0.3">
      <c r="A1121" s="1">
        <v>41899</v>
      </c>
      <c r="B1121" s="2">
        <f>YEAR(salesdata[[#This Row],[Order Date]])</f>
        <v>2014</v>
      </c>
      <c r="C1121" s="2">
        <f>MONTH(salesdata[[#This Row],[Order Date]])</f>
        <v>9</v>
      </c>
      <c r="D1121" t="s">
        <v>1355</v>
      </c>
      <c r="E1121" t="s">
        <v>92</v>
      </c>
      <c r="F1121" t="s">
        <v>11</v>
      </c>
      <c r="G1121" t="s">
        <v>24</v>
      </c>
      <c r="H1121" t="s">
        <v>1357</v>
      </c>
      <c r="I1121" s="33" t="s">
        <v>4737</v>
      </c>
      <c r="J1121" s="2">
        <v>3</v>
      </c>
      <c r="K1121" s="33" t="s">
        <v>4314</v>
      </c>
    </row>
    <row r="1122" spans="1:11" x14ac:dyDescent="0.3">
      <c r="A1122" s="1">
        <v>41899</v>
      </c>
      <c r="B1122" s="2">
        <f>YEAR(salesdata[[#This Row],[Order Date]])</f>
        <v>2014</v>
      </c>
      <c r="C1122" s="2">
        <f>MONTH(salesdata[[#This Row],[Order Date]])</f>
        <v>9</v>
      </c>
      <c r="D1122" t="s">
        <v>1355</v>
      </c>
      <c r="E1122" t="s">
        <v>92</v>
      </c>
      <c r="F1122" t="s">
        <v>11</v>
      </c>
      <c r="G1122" t="s">
        <v>12</v>
      </c>
      <c r="H1122" t="s">
        <v>1170</v>
      </c>
      <c r="I1122" s="33" t="s">
        <v>4738</v>
      </c>
      <c r="J1122" s="2">
        <v>5</v>
      </c>
      <c r="K1122" s="33" t="s">
        <v>4739</v>
      </c>
    </row>
    <row r="1123" spans="1:11" x14ac:dyDescent="0.3">
      <c r="A1123" s="1">
        <v>41899</v>
      </c>
      <c r="B1123" s="2">
        <f>YEAR(salesdata[[#This Row],[Order Date]])</f>
        <v>2014</v>
      </c>
      <c r="C1123" s="2">
        <f>MONTH(salesdata[[#This Row],[Order Date]])</f>
        <v>9</v>
      </c>
      <c r="D1123" t="s">
        <v>1355</v>
      </c>
      <c r="E1123" t="s">
        <v>92</v>
      </c>
      <c r="F1123" t="s">
        <v>39</v>
      </c>
      <c r="G1123" t="s">
        <v>306</v>
      </c>
      <c r="H1123" t="s">
        <v>1358</v>
      </c>
      <c r="I1123" s="33" t="s">
        <v>4147</v>
      </c>
      <c r="J1123" s="2">
        <v>5</v>
      </c>
      <c r="K1123" s="33" t="s">
        <v>4740</v>
      </c>
    </row>
    <row r="1124" spans="1:11" x14ac:dyDescent="0.3">
      <c r="A1124" s="1">
        <v>41899</v>
      </c>
      <c r="B1124" s="2">
        <f>YEAR(salesdata[[#This Row],[Order Date]])</f>
        <v>2014</v>
      </c>
      <c r="C1124" s="2">
        <f>MONTH(salesdata[[#This Row],[Order Date]])</f>
        <v>9</v>
      </c>
      <c r="D1124" t="s">
        <v>1355</v>
      </c>
      <c r="E1124" t="s">
        <v>92</v>
      </c>
      <c r="F1124" t="s">
        <v>11</v>
      </c>
      <c r="G1124" t="s">
        <v>12</v>
      </c>
      <c r="H1124" t="s">
        <v>1359</v>
      </c>
      <c r="I1124" s="33" t="s">
        <v>3606</v>
      </c>
      <c r="J1124" s="2">
        <v>6</v>
      </c>
      <c r="K1124" s="33" t="s">
        <v>4741</v>
      </c>
    </row>
    <row r="1125" spans="1:11" x14ac:dyDescent="0.3">
      <c r="A1125" s="1">
        <v>41899</v>
      </c>
      <c r="B1125" s="2">
        <f>YEAR(salesdata[[#This Row],[Order Date]])</f>
        <v>2014</v>
      </c>
      <c r="C1125" s="2">
        <f>MONTH(salesdata[[#This Row],[Order Date]])</f>
        <v>9</v>
      </c>
      <c r="D1125" t="s">
        <v>1355</v>
      </c>
      <c r="E1125" t="s">
        <v>92</v>
      </c>
      <c r="F1125" t="s">
        <v>39</v>
      </c>
      <c r="G1125" t="s">
        <v>52</v>
      </c>
      <c r="H1125" t="s">
        <v>1360</v>
      </c>
      <c r="I1125" s="33" t="s">
        <v>4151</v>
      </c>
      <c r="J1125" s="2">
        <v>10</v>
      </c>
      <c r="K1125" s="33" t="s">
        <v>4267</v>
      </c>
    </row>
    <row r="1126" spans="1:11" x14ac:dyDescent="0.3">
      <c r="A1126" s="1">
        <v>41901</v>
      </c>
      <c r="B1126" s="2">
        <f>YEAR(salesdata[[#This Row],[Order Date]])</f>
        <v>2014</v>
      </c>
      <c r="C1126" s="2">
        <f>MONTH(salesdata[[#This Row],[Order Date]])</f>
        <v>9</v>
      </c>
      <c r="D1126" t="s">
        <v>650</v>
      </c>
      <c r="E1126" t="s">
        <v>10</v>
      </c>
      <c r="F1126" t="s">
        <v>39</v>
      </c>
      <c r="G1126" t="s">
        <v>306</v>
      </c>
      <c r="H1126" t="s">
        <v>1267</v>
      </c>
      <c r="I1126" s="33" t="s">
        <v>4742</v>
      </c>
      <c r="J1126" s="2">
        <v>3</v>
      </c>
      <c r="K1126" s="33" t="s">
        <v>1361</v>
      </c>
    </row>
    <row r="1127" spans="1:11" x14ac:dyDescent="0.3">
      <c r="A1127" s="1">
        <v>41901</v>
      </c>
      <c r="B1127" s="2">
        <f>YEAR(salesdata[[#This Row],[Order Date]])</f>
        <v>2014</v>
      </c>
      <c r="C1127" s="2">
        <f>MONTH(salesdata[[#This Row],[Order Date]])</f>
        <v>9</v>
      </c>
      <c r="D1127" t="s">
        <v>650</v>
      </c>
      <c r="E1127" t="s">
        <v>10</v>
      </c>
      <c r="F1127" t="s">
        <v>39</v>
      </c>
      <c r="G1127" t="s">
        <v>306</v>
      </c>
      <c r="H1127" t="s">
        <v>1362</v>
      </c>
      <c r="I1127" s="33" t="s">
        <v>4743</v>
      </c>
      <c r="J1127" s="2">
        <v>7</v>
      </c>
      <c r="K1127" s="33" t="s">
        <v>1363</v>
      </c>
    </row>
    <row r="1128" spans="1:11" x14ac:dyDescent="0.3">
      <c r="A1128" s="1">
        <v>41901</v>
      </c>
      <c r="B1128" s="2">
        <f>YEAR(salesdata[[#This Row],[Order Date]])</f>
        <v>2014</v>
      </c>
      <c r="C1128" s="2">
        <f>MONTH(salesdata[[#This Row],[Order Date]])</f>
        <v>9</v>
      </c>
      <c r="D1128" t="s">
        <v>1364</v>
      </c>
      <c r="E1128" t="s">
        <v>27</v>
      </c>
      <c r="F1128" t="s">
        <v>11</v>
      </c>
      <c r="G1128" t="s">
        <v>43</v>
      </c>
      <c r="H1128" t="s">
        <v>850</v>
      </c>
      <c r="I1128" s="33" t="s">
        <v>4660</v>
      </c>
      <c r="J1128" s="2">
        <v>2</v>
      </c>
      <c r="K1128" s="33" t="s">
        <v>4744</v>
      </c>
    </row>
    <row r="1129" spans="1:11" x14ac:dyDescent="0.3">
      <c r="A1129" s="1">
        <v>41901</v>
      </c>
      <c r="B1129" s="2">
        <f>YEAR(salesdata[[#This Row],[Order Date]])</f>
        <v>2014</v>
      </c>
      <c r="C1129" s="2">
        <f>MONTH(salesdata[[#This Row],[Order Date]])</f>
        <v>9</v>
      </c>
      <c r="D1129" t="s">
        <v>546</v>
      </c>
      <c r="E1129" t="s">
        <v>249</v>
      </c>
      <c r="F1129" t="s">
        <v>11</v>
      </c>
      <c r="G1129" t="s">
        <v>18</v>
      </c>
      <c r="H1129" t="s">
        <v>1365</v>
      </c>
      <c r="I1129" s="33" t="s">
        <v>4745</v>
      </c>
      <c r="J1129" s="2">
        <v>6</v>
      </c>
      <c r="K1129" s="33" t="s">
        <v>3459</v>
      </c>
    </row>
    <row r="1130" spans="1:11" x14ac:dyDescent="0.3">
      <c r="A1130" s="1">
        <v>41901</v>
      </c>
      <c r="B1130" s="2">
        <f>YEAR(salesdata[[#This Row],[Order Date]])</f>
        <v>2014</v>
      </c>
      <c r="C1130" s="2">
        <f>MONTH(salesdata[[#This Row],[Order Date]])</f>
        <v>9</v>
      </c>
      <c r="D1130" t="s">
        <v>546</v>
      </c>
      <c r="E1130" t="s">
        <v>249</v>
      </c>
      <c r="F1130" t="s">
        <v>39</v>
      </c>
      <c r="G1130" t="s">
        <v>306</v>
      </c>
      <c r="H1130" t="s">
        <v>1366</v>
      </c>
      <c r="I1130" s="33" t="s">
        <v>4746</v>
      </c>
      <c r="J1130" s="2">
        <v>3</v>
      </c>
      <c r="K1130" s="33" t="s">
        <v>4747</v>
      </c>
    </row>
    <row r="1131" spans="1:11" x14ac:dyDescent="0.3">
      <c r="A1131" s="1">
        <v>41901</v>
      </c>
      <c r="B1131" s="2">
        <f>YEAR(salesdata[[#This Row],[Order Date]])</f>
        <v>2014</v>
      </c>
      <c r="C1131" s="2">
        <f>MONTH(salesdata[[#This Row],[Order Date]])</f>
        <v>9</v>
      </c>
      <c r="D1131" t="s">
        <v>627</v>
      </c>
      <c r="E1131" t="s">
        <v>152</v>
      </c>
      <c r="F1131" t="s">
        <v>34</v>
      </c>
      <c r="G1131" t="s">
        <v>35</v>
      </c>
      <c r="H1131" t="s">
        <v>739</v>
      </c>
      <c r="I1131" s="33" t="s">
        <v>4748</v>
      </c>
      <c r="J1131" s="2">
        <v>7</v>
      </c>
      <c r="K1131" s="33" t="s">
        <v>4749</v>
      </c>
    </row>
    <row r="1132" spans="1:11" x14ac:dyDescent="0.3">
      <c r="A1132" s="1">
        <v>41901</v>
      </c>
      <c r="B1132" s="2">
        <f>YEAR(salesdata[[#This Row],[Order Date]])</f>
        <v>2014</v>
      </c>
      <c r="C1132" s="2">
        <f>MONTH(salesdata[[#This Row],[Order Date]])</f>
        <v>9</v>
      </c>
      <c r="D1132" t="s">
        <v>1367</v>
      </c>
      <c r="E1132" t="s">
        <v>167</v>
      </c>
      <c r="F1132" t="s">
        <v>11</v>
      </c>
      <c r="G1132" t="s">
        <v>18</v>
      </c>
      <c r="H1132" t="s">
        <v>1368</v>
      </c>
      <c r="I1132" s="33" t="s">
        <v>4520</v>
      </c>
      <c r="J1132" s="2">
        <v>6</v>
      </c>
      <c r="K1132" s="33" t="s">
        <v>4750</v>
      </c>
    </row>
    <row r="1133" spans="1:11" x14ac:dyDescent="0.3">
      <c r="A1133" s="1">
        <v>41901</v>
      </c>
      <c r="B1133" s="2">
        <f>YEAR(salesdata[[#This Row],[Order Date]])</f>
        <v>2014</v>
      </c>
      <c r="C1133" s="2">
        <f>MONTH(salesdata[[#This Row],[Order Date]])</f>
        <v>9</v>
      </c>
      <c r="D1133" t="s">
        <v>1369</v>
      </c>
      <c r="E1133" t="s">
        <v>27</v>
      </c>
      <c r="F1133" t="s">
        <v>11</v>
      </c>
      <c r="G1133" t="s">
        <v>43</v>
      </c>
      <c r="H1133" t="s">
        <v>1342</v>
      </c>
      <c r="I1133" s="33" t="s">
        <v>4751</v>
      </c>
      <c r="J1133" s="2">
        <v>3</v>
      </c>
      <c r="K1133" s="33" t="s">
        <v>4752</v>
      </c>
    </row>
    <row r="1134" spans="1:11" x14ac:dyDescent="0.3">
      <c r="A1134" s="1">
        <v>41901</v>
      </c>
      <c r="B1134" s="2">
        <f>YEAR(salesdata[[#This Row],[Order Date]])</f>
        <v>2014</v>
      </c>
      <c r="C1134" s="2">
        <f>MONTH(salesdata[[#This Row],[Order Date]])</f>
        <v>9</v>
      </c>
      <c r="D1134" t="s">
        <v>174</v>
      </c>
      <c r="E1134" t="s">
        <v>96</v>
      </c>
      <c r="F1134" t="s">
        <v>34</v>
      </c>
      <c r="G1134" t="s">
        <v>147</v>
      </c>
      <c r="H1134" t="s">
        <v>1370</v>
      </c>
      <c r="I1134" s="33" t="s">
        <v>4753</v>
      </c>
      <c r="J1134" s="2">
        <v>1</v>
      </c>
      <c r="K1134" s="33" t="s">
        <v>4754</v>
      </c>
    </row>
    <row r="1135" spans="1:11" x14ac:dyDescent="0.3">
      <c r="A1135" s="1">
        <v>41902</v>
      </c>
      <c r="B1135" s="2">
        <f>YEAR(salesdata[[#This Row],[Order Date]])</f>
        <v>2014</v>
      </c>
      <c r="C1135" s="2">
        <f>MONTH(salesdata[[#This Row],[Order Date]])</f>
        <v>9</v>
      </c>
      <c r="D1135" t="s">
        <v>1371</v>
      </c>
      <c r="E1135" t="s">
        <v>15</v>
      </c>
      <c r="F1135" t="s">
        <v>34</v>
      </c>
      <c r="G1135" t="s">
        <v>147</v>
      </c>
      <c r="H1135" t="s">
        <v>831</v>
      </c>
      <c r="I1135" s="33" t="s">
        <v>4755</v>
      </c>
      <c r="J1135" s="2">
        <v>6</v>
      </c>
      <c r="K1135" s="33" t="s">
        <v>4756</v>
      </c>
    </row>
    <row r="1136" spans="1:11" x14ac:dyDescent="0.3">
      <c r="A1136" s="1">
        <v>41902</v>
      </c>
      <c r="B1136" s="2">
        <f>YEAR(salesdata[[#This Row],[Order Date]])</f>
        <v>2014</v>
      </c>
      <c r="C1136" s="2">
        <f>MONTH(salesdata[[#This Row],[Order Date]])</f>
        <v>9</v>
      </c>
      <c r="D1136" t="s">
        <v>1372</v>
      </c>
      <c r="E1136" t="s">
        <v>27</v>
      </c>
      <c r="F1136" t="s">
        <v>11</v>
      </c>
      <c r="G1136" t="s">
        <v>16</v>
      </c>
      <c r="H1136" t="s">
        <v>1373</v>
      </c>
      <c r="I1136" s="33" t="s">
        <v>4714</v>
      </c>
      <c r="J1136" s="2">
        <v>2</v>
      </c>
      <c r="K1136" s="33" t="s">
        <v>3470</v>
      </c>
    </row>
    <row r="1137" spans="1:11" x14ac:dyDescent="0.3">
      <c r="A1137" s="1">
        <v>41902</v>
      </c>
      <c r="B1137" s="2">
        <f>YEAR(salesdata[[#This Row],[Order Date]])</f>
        <v>2014</v>
      </c>
      <c r="C1137" s="2">
        <f>MONTH(salesdata[[#This Row],[Order Date]])</f>
        <v>9</v>
      </c>
      <c r="D1137" t="s">
        <v>1372</v>
      </c>
      <c r="E1137" t="s">
        <v>27</v>
      </c>
      <c r="F1137" t="s">
        <v>11</v>
      </c>
      <c r="G1137" t="s">
        <v>12</v>
      </c>
      <c r="H1137" t="s">
        <v>1374</v>
      </c>
      <c r="I1137" s="33" t="s">
        <v>4757</v>
      </c>
      <c r="J1137" s="2">
        <v>4</v>
      </c>
      <c r="K1137" s="33" t="s">
        <v>4758</v>
      </c>
    </row>
    <row r="1138" spans="1:11" x14ac:dyDescent="0.3">
      <c r="A1138" s="1">
        <v>41902</v>
      </c>
      <c r="B1138" s="2">
        <f>YEAR(salesdata[[#This Row],[Order Date]])</f>
        <v>2014</v>
      </c>
      <c r="C1138" s="2">
        <f>MONTH(salesdata[[#This Row],[Order Date]])</f>
        <v>9</v>
      </c>
      <c r="D1138" t="s">
        <v>565</v>
      </c>
      <c r="E1138" t="s">
        <v>124</v>
      </c>
      <c r="F1138" t="s">
        <v>11</v>
      </c>
      <c r="G1138" t="s">
        <v>24</v>
      </c>
      <c r="H1138" t="s">
        <v>864</v>
      </c>
      <c r="I1138" s="33" t="s">
        <v>4759</v>
      </c>
      <c r="J1138" s="2">
        <v>2</v>
      </c>
      <c r="K1138" s="33" t="s">
        <v>4760</v>
      </c>
    </row>
    <row r="1139" spans="1:11" x14ac:dyDescent="0.3">
      <c r="A1139" s="1">
        <v>41902</v>
      </c>
      <c r="B1139" s="2">
        <f>YEAR(salesdata[[#This Row],[Order Date]])</f>
        <v>2014</v>
      </c>
      <c r="C1139" s="2">
        <f>MONTH(salesdata[[#This Row],[Order Date]])</f>
        <v>9</v>
      </c>
      <c r="D1139" t="s">
        <v>1375</v>
      </c>
      <c r="E1139" t="s">
        <v>27</v>
      </c>
      <c r="F1139" t="s">
        <v>11</v>
      </c>
      <c r="G1139" t="s">
        <v>93</v>
      </c>
      <c r="H1139" t="s">
        <v>672</v>
      </c>
      <c r="I1139" s="33" t="s">
        <v>3011</v>
      </c>
      <c r="J1139" s="2">
        <v>4</v>
      </c>
      <c r="K1139" s="33" t="s">
        <v>4761</v>
      </c>
    </row>
    <row r="1140" spans="1:11" x14ac:dyDescent="0.3">
      <c r="A1140" s="1">
        <v>41902</v>
      </c>
      <c r="B1140" s="2">
        <f>YEAR(salesdata[[#This Row],[Order Date]])</f>
        <v>2014</v>
      </c>
      <c r="C1140" s="2">
        <f>MONTH(salesdata[[#This Row],[Order Date]])</f>
        <v>9</v>
      </c>
      <c r="D1140" t="s">
        <v>1375</v>
      </c>
      <c r="E1140" t="s">
        <v>27</v>
      </c>
      <c r="F1140" t="s">
        <v>11</v>
      </c>
      <c r="G1140" t="s">
        <v>20</v>
      </c>
      <c r="H1140" t="s">
        <v>440</v>
      </c>
      <c r="I1140" s="33" t="s">
        <v>4762</v>
      </c>
      <c r="J1140" s="2">
        <v>3</v>
      </c>
      <c r="K1140" s="33" t="s">
        <v>4763</v>
      </c>
    </row>
    <row r="1141" spans="1:11" x14ac:dyDescent="0.3">
      <c r="A1141" s="1">
        <v>41902</v>
      </c>
      <c r="B1141" s="2">
        <f>YEAR(salesdata[[#This Row],[Order Date]])</f>
        <v>2014</v>
      </c>
      <c r="C1141" s="2">
        <f>MONTH(salesdata[[#This Row],[Order Date]])</f>
        <v>9</v>
      </c>
      <c r="D1141" t="s">
        <v>1376</v>
      </c>
      <c r="E1141" t="s">
        <v>540</v>
      </c>
      <c r="F1141" t="s">
        <v>34</v>
      </c>
      <c r="G1141" t="s">
        <v>47</v>
      </c>
      <c r="H1141" t="s">
        <v>1377</v>
      </c>
      <c r="I1141" s="33" t="s">
        <v>4764</v>
      </c>
      <c r="J1141" s="2">
        <v>3</v>
      </c>
      <c r="K1141" s="33" t="s">
        <v>4765</v>
      </c>
    </row>
    <row r="1142" spans="1:11" x14ac:dyDescent="0.3">
      <c r="A1142" s="1">
        <v>41902</v>
      </c>
      <c r="B1142" s="2">
        <f>YEAR(salesdata[[#This Row],[Order Date]])</f>
        <v>2014</v>
      </c>
      <c r="C1142" s="2">
        <f>MONTH(salesdata[[#This Row],[Order Date]])</f>
        <v>9</v>
      </c>
      <c r="D1142" t="s">
        <v>1376</v>
      </c>
      <c r="E1142" t="s">
        <v>540</v>
      </c>
      <c r="F1142" t="s">
        <v>34</v>
      </c>
      <c r="G1142" t="s">
        <v>74</v>
      </c>
      <c r="H1142" t="s">
        <v>420</v>
      </c>
      <c r="I1142" s="33" t="s">
        <v>4766</v>
      </c>
      <c r="J1142" s="2">
        <v>3</v>
      </c>
      <c r="K1142" s="33" t="s">
        <v>4767</v>
      </c>
    </row>
    <row r="1143" spans="1:11" x14ac:dyDescent="0.3">
      <c r="A1143" s="1">
        <v>41902</v>
      </c>
      <c r="B1143" s="2">
        <f>YEAR(salesdata[[#This Row],[Order Date]])</f>
        <v>2014</v>
      </c>
      <c r="C1143" s="2">
        <f>MONTH(salesdata[[#This Row],[Order Date]])</f>
        <v>9</v>
      </c>
      <c r="D1143" t="s">
        <v>1376</v>
      </c>
      <c r="E1143" t="s">
        <v>540</v>
      </c>
      <c r="F1143" t="s">
        <v>39</v>
      </c>
      <c r="G1143" t="s">
        <v>52</v>
      </c>
      <c r="H1143" t="s">
        <v>85</v>
      </c>
      <c r="I1143" s="33" t="s">
        <v>4768</v>
      </c>
      <c r="J1143" s="2">
        <v>2</v>
      </c>
      <c r="K1143" s="33" t="s">
        <v>3838</v>
      </c>
    </row>
    <row r="1144" spans="1:11" x14ac:dyDescent="0.3">
      <c r="A1144" s="1">
        <v>41902</v>
      </c>
      <c r="B1144" s="2">
        <f>YEAR(salesdata[[#This Row],[Order Date]])</f>
        <v>2014</v>
      </c>
      <c r="C1144" s="2">
        <f>MONTH(salesdata[[#This Row],[Order Date]])</f>
        <v>9</v>
      </c>
      <c r="D1144" t="s">
        <v>1378</v>
      </c>
      <c r="E1144" t="s">
        <v>15</v>
      </c>
      <c r="F1144" t="s">
        <v>34</v>
      </c>
      <c r="G1144" t="s">
        <v>74</v>
      </c>
      <c r="H1144" t="s">
        <v>348</v>
      </c>
      <c r="I1144" s="33" t="s">
        <v>4769</v>
      </c>
      <c r="J1144" s="2">
        <v>5</v>
      </c>
      <c r="K1144" s="33" t="s">
        <v>4770</v>
      </c>
    </row>
    <row r="1145" spans="1:11" x14ac:dyDescent="0.3">
      <c r="A1145" s="1">
        <v>41902</v>
      </c>
      <c r="B1145" s="2">
        <f>YEAR(salesdata[[#This Row],[Order Date]])</f>
        <v>2014</v>
      </c>
      <c r="C1145" s="2">
        <f>MONTH(salesdata[[#This Row],[Order Date]])</f>
        <v>9</v>
      </c>
      <c r="D1145" t="s">
        <v>1378</v>
      </c>
      <c r="E1145" t="s">
        <v>15</v>
      </c>
      <c r="F1145" t="s">
        <v>39</v>
      </c>
      <c r="G1145" t="s">
        <v>40</v>
      </c>
      <c r="H1145" t="s">
        <v>1379</v>
      </c>
      <c r="I1145" s="33" t="s">
        <v>4771</v>
      </c>
      <c r="J1145" s="2">
        <v>2</v>
      </c>
      <c r="K1145" s="33" t="s">
        <v>4772</v>
      </c>
    </row>
    <row r="1146" spans="1:11" x14ac:dyDescent="0.3">
      <c r="A1146" s="1">
        <v>41902</v>
      </c>
      <c r="B1146" s="2">
        <f>YEAR(salesdata[[#This Row],[Order Date]])</f>
        <v>2014</v>
      </c>
      <c r="C1146" s="2">
        <f>MONTH(salesdata[[#This Row],[Order Date]])</f>
        <v>9</v>
      </c>
      <c r="D1146" t="s">
        <v>1380</v>
      </c>
      <c r="E1146" t="s">
        <v>27</v>
      </c>
      <c r="F1146" t="s">
        <v>11</v>
      </c>
      <c r="G1146" t="s">
        <v>12</v>
      </c>
      <c r="H1146" t="s">
        <v>1343</v>
      </c>
      <c r="I1146" s="33" t="s">
        <v>3871</v>
      </c>
      <c r="J1146" s="2">
        <v>2</v>
      </c>
      <c r="K1146" s="33" t="s">
        <v>4773</v>
      </c>
    </row>
    <row r="1147" spans="1:11" x14ac:dyDescent="0.3">
      <c r="A1147" s="1">
        <v>41902</v>
      </c>
      <c r="B1147" s="2">
        <f>YEAR(salesdata[[#This Row],[Order Date]])</f>
        <v>2014</v>
      </c>
      <c r="C1147" s="2">
        <f>MONTH(salesdata[[#This Row],[Order Date]])</f>
        <v>9</v>
      </c>
      <c r="D1147" t="s">
        <v>1201</v>
      </c>
      <c r="E1147" t="s">
        <v>152</v>
      </c>
      <c r="F1147" t="s">
        <v>39</v>
      </c>
      <c r="G1147" t="s">
        <v>40</v>
      </c>
      <c r="H1147" t="s">
        <v>382</v>
      </c>
      <c r="I1147" s="33" t="s">
        <v>3498</v>
      </c>
      <c r="J1147" s="2">
        <v>5</v>
      </c>
      <c r="K1147" s="33" t="s">
        <v>4774</v>
      </c>
    </row>
    <row r="1148" spans="1:11" x14ac:dyDescent="0.3">
      <c r="A1148" s="1">
        <v>41902</v>
      </c>
      <c r="B1148" s="2">
        <f>YEAR(salesdata[[#This Row],[Order Date]])</f>
        <v>2014</v>
      </c>
      <c r="C1148" s="2">
        <f>MONTH(salesdata[[#This Row],[Order Date]])</f>
        <v>9</v>
      </c>
      <c r="D1148" t="s">
        <v>1201</v>
      </c>
      <c r="E1148" t="s">
        <v>152</v>
      </c>
      <c r="F1148" t="s">
        <v>34</v>
      </c>
      <c r="G1148" t="s">
        <v>35</v>
      </c>
      <c r="H1148" t="s">
        <v>604</v>
      </c>
      <c r="I1148" s="33" t="s">
        <v>4775</v>
      </c>
      <c r="J1148" s="2">
        <v>2</v>
      </c>
      <c r="K1148" s="33" t="s">
        <v>4776</v>
      </c>
    </row>
    <row r="1149" spans="1:11" x14ac:dyDescent="0.3">
      <c r="A1149" s="1">
        <v>41902</v>
      </c>
      <c r="B1149" s="2">
        <f>YEAR(salesdata[[#This Row],[Order Date]])</f>
        <v>2014</v>
      </c>
      <c r="C1149" s="2">
        <f>MONTH(salesdata[[#This Row],[Order Date]])</f>
        <v>9</v>
      </c>
      <c r="D1149" t="s">
        <v>1201</v>
      </c>
      <c r="E1149" t="s">
        <v>152</v>
      </c>
      <c r="F1149" t="s">
        <v>34</v>
      </c>
      <c r="G1149" t="s">
        <v>74</v>
      </c>
      <c r="H1149" t="s">
        <v>1381</v>
      </c>
      <c r="I1149" s="33" t="s">
        <v>4205</v>
      </c>
      <c r="J1149" s="2">
        <v>2</v>
      </c>
      <c r="K1149" s="33" t="s">
        <v>4777</v>
      </c>
    </row>
    <row r="1150" spans="1:11" x14ac:dyDescent="0.3">
      <c r="A1150" s="1">
        <v>41902</v>
      </c>
      <c r="B1150" s="2">
        <f>YEAR(salesdata[[#This Row],[Order Date]])</f>
        <v>2014</v>
      </c>
      <c r="C1150" s="2">
        <f>MONTH(salesdata[[#This Row],[Order Date]])</f>
        <v>9</v>
      </c>
      <c r="D1150" t="s">
        <v>1201</v>
      </c>
      <c r="E1150" t="s">
        <v>152</v>
      </c>
      <c r="F1150" t="s">
        <v>11</v>
      </c>
      <c r="G1150" t="s">
        <v>16</v>
      </c>
      <c r="H1150" t="s">
        <v>1052</v>
      </c>
      <c r="I1150" s="33" t="s">
        <v>4778</v>
      </c>
      <c r="J1150" s="2">
        <v>6</v>
      </c>
      <c r="K1150" s="33" t="s">
        <v>4779</v>
      </c>
    </row>
    <row r="1151" spans="1:11" x14ac:dyDescent="0.3">
      <c r="A1151" s="1">
        <v>41902</v>
      </c>
      <c r="B1151" s="2">
        <f>YEAR(salesdata[[#This Row],[Order Date]])</f>
        <v>2014</v>
      </c>
      <c r="C1151" s="2">
        <f>MONTH(salesdata[[#This Row],[Order Date]])</f>
        <v>9</v>
      </c>
      <c r="D1151" t="s">
        <v>1201</v>
      </c>
      <c r="E1151" t="s">
        <v>152</v>
      </c>
      <c r="F1151" t="s">
        <v>11</v>
      </c>
      <c r="G1151" t="s">
        <v>93</v>
      </c>
      <c r="H1151" t="s">
        <v>449</v>
      </c>
      <c r="I1151" s="33" t="s">
        <v>4780</v>
      </c>
      <c r="J1151" s="2">
        <v>1</v>
      </c>
      <c r="K1151" s="33" t="s">
        <v>4781</v>
      </c>
    </row>
    <row r="1152" spans="1:11" x14ac:dyDescent="0.3">
      <c r="A1152" s="1">
        <v>41902</v>
      </c>
      <c r="B1152" s="2">
        <f>YEAR(salesdata[[#This Row],[Order Date]])</f>
        <v>2014</v>
      </c>
      <c r="C1152" s="2">
        <f>MONTH(salesdata[[#This Row],[Order Date]])</f>
        <v>9</v>
      </c>
      <c r="D1152" t="s">
        <v>1201</v>
      </c>
      <c r="E1152" t="s">
        <v>152</v>
      </c>
      <c r="F1152" t="s">
        <v>39</v>
      </c>
      <c r="G1152" t="s">
        <v>40</v>
      </c>
      <c r="H1152" t="s">
        <v>1382</v>
      </c>
      <c r="I1152" s="33" t="s">
        <v>4782</v>
      </c>
      <c r="J1152" s="2">
        <v>9</v>
      </c>
      <c r="K1152" s="33" t="s">
        <v>4783</v>
      </c>
    </row>
    <row r="1153" spans="1:11" x14ac:dyDescent="0.3">
      <c r="A1153" s="1">
        <v>41903</v>
      </c>
      <c r="B1153" s="2">
        <f>YEAR(salesdata[[#This Row],[Order Date]])</f>
        <v>2014</v>
      </c>
      <c r="C1153" s="2">
        <f>MONTH(salesdata[[#This Row],[Order Date]])</f>
        <v>9</v>
      </c>
      <c r="D1153" t="s">
        <v>1383</v>
      </c>
      <c r="E1153" t="s">
        <v>167</v>
      </c>
      <c r="F1153" t="s">
        <v>39</v>
      </c>
      <c r="G1153" t="s">
        <v>40</v>
      </c>
      <c r="H1153" t="s">
        <v>1384</v>
      </c>
      <c r="I1153" s="33" t="s">
        <v>4784</v>
      </c>
      <c r="J1153" s="2">
        <v>2</v>
      </c>
      <c r="K1153" s="33" t="s">
        <v>4785</v>
      </c>
    </row>
    <row r="1154" spans="1:11" x14ac:dyDescent="0.3">
      <c r="A1154" s="1">
        <v>41903</v>
      </c>
      <c r="B1154" s="2">
        <f>YEAR(salesdata[[#This Row],[Order Date]])</f>
        <v>2014</v>
      </c>
      <c r="C1154" s="2">
        <f>MONTH(salesdata[[#This Row],[Order Date]])</f>
        <v>9</v>
      </c>
      <c r="D1154" t="s">
        <v>1383</v>
      </c>
      <c r="E1154" t="s">
        <v>167</v>
      </c>
      <c r="F1154" t="s">
        <v>39</v>
      </c>
      <c r="G1154" t="s">
        <v>614</v>
      </c>
      <c r="H1154" t="s">
        <v>1385</v>
      </c>
      <c r="I1154" s="33" t="s">
        <v>3683</v>
      </c>
      <c r="J1154" s="2">
        <v>3</v>
      </c>
      <c r="K1154" s="33" t="s">
        <v>4786</v>
      </c>
    </row>
    <row r="1155" spans="1:11" x14ac:dyDescent="0.3">
      <c r="A1155" s="1">
        <v>41903</v>
      </c>
      <c r="B1155" s="2">
        <f>YEAR(salesdata[[#This Row],[Order Date]])</f>
        <v>2014</v>
      </c>
      <c r="C1155" s="2">
        <f>MONTH(salesdata[[#This Row],[Order Date]])</f>
        <v>9</v>
      </c>
      <c r="D1155" t="s">
        <v>947</v>
      </c>
      <c r="E1155" t="s">
        <v>1021</v>
      </c>
      <c r="F1155" t="s">
        <v>11</v>
      </c>
      <c r="G1155" t="s">
        <v>93</v>
      </c>
      <c r="H1155" t="s">
        <v>1386</v>
      </c>
      <c r="I1155" s="33" t="s">
        <v>4787</v>
      </c>
      <c r="J1155" s="2">
        <v>2</v>
      </c>
      <c r="K1155" s="33" t="s">
        <v>4788</v>
      </c>
    </row>
    <row r="1156" spans="1:11" x14ac:dyDescent="0.3">
      <c r="A1156" s="1">
        <v>41903</v>
      </c>
      <c r="B1156" s="2">
        <f>YEAR(salesdata[[#This Row],[Order Date]])</f>
        <v>2014</v>
      </c>
      <c r="C1156" s="2">
        <f>MONTH(salesdata[[#This Row],[Order Date]])</f>
        <v>9</v>
      </c>
      <c r="D1156" t="s">
        <v>947</v>
      </c>
      <c r="E1156" t="s">
        <v>1021</v>
      </c>
      <c r="F1156" t="s">
        <v>11</v>
      </c>
      <c r="G1156" t="s">
        <v>93</v>
      </c>
      <c r="H1156" t="s">
        <v>1058</v>
      </c>
      <c r="I1156" s="33" t="s">
        <v>4789</v>
      </c>
      <c r="J1156" s="2">
        <v>3</v>
      </c>
      <c r="K1156" s="33" t="s">
        <v>4790</v>
      </c>
    </row>
    <row r="1157" spans="1:11" x14ac:dyDescent="0.3">
      <c r="A1157" s="1">
        <v>41903</v>
      </c>
      <c r="B1157" s="2">
        <f>YEAR(salesdata[[#This Row],[Order Date]])</f>
        <v>2014</v>
      </c>
      <c r="C1157" s="2">
        <f>MONTH(salesdata[[#This Row],[Order Date]])</f>
        <v>9</v>
      </c>
      <c r="D1157" t="s">
        <v>947</v>
      </c>
      <c r="E1157" t="s">
        <v>1021</v>
      </c>
      <c r="F1157" t="s">
        <v>11</v>
      </c>
      <c r="G1157" t="s">
        <v>12</v>
      </c>
      <c r="H1157" t="s">
        <v>516</v>
      </c>
      <c r="I1157" s="33" t="s">
        <v>4243</v>
      </c>
      <c r="J1157" s="2">
        <v>1</v>
      </c>
      <c r="K1157" s="33" t="s">
        <v>4791</v>
      </c>
    </row>
    <row r="1158" spans="1:11" x14ac:dyDescent="0.3">
      <c r="A1158" s="1">
        <v>41903</v>
      </c>
      <c r="B1158" s="2">
        <f>YEAR(salesdata[[#This Row],[Order Date]])</f>
        <v>2014</v>
      </c>
      <c r="C1158" s="2">
        <f>MONTH(salesdata[[#This Row],[Order Date]])</f>
        <v>9</v>
      </c>
      <c r="D1158" t="s">
        <v>738</v>
      </c>
      <c r="E1158" t="s">
        <v>27</v>
      </c>
      <c r="F1158" t="s">
        <v>11</v>
      </c>
      <c r="G1158" t="s">
        <v>63</v>
      </c>
      <c r="H1158" t="s">
        <v>64</v>
      </c>
      <c r="I1158" s="33" t="s">
        <v>3885</v>
      </c>
      <c r="J1158" s="2">
        <v>2</v>
      </c>
      <c r="K1158" s="33" t="s">
        <v>4792</v>
      </c>
    </row>
    <row r="1159" spans="1:11" x14ac:dyDescent="0.3">
      <c r="A1159" s="1">
        <v>41903</v>
      </c>
      <c r="B1159" s="2">
        <f>YEAR(salesdata[[#This Row],[Order Date]])</f>
        <v>2014</v>
      </c>
      <c r="C1159" s="2">
        <f>MONTH(salesdata[[#This Row],[Order Date]])</f>
        <v>9</v>
      </c>
      <c r="D1159" t="s">
        <v>738</v>
      </c>
      <c r="E1159" t="s">
        <v>27</v>
      </c>
      <c r="F1159" t="s">
        <v>11</v>
      </c>
      <c r="G1159" t="s">
        <v>63</v>
      </c>
      <c r="H1159" t="s">
        <v>1387</v>
      </c>
      <c r="I1159" s="33" t="s">
        <v>4793</v>
      </c>
      <c r="J1159" s="2">
        <v>5</v>
      </c>
      <c r="K1159" s="33" t="s">
        <v>4794</v>
      </c>
    </row>
    <row r="1160" spans="1:11" x14ac:dyDescent="0.3">
      <c r="A1160" s="1">
        <v>41903</v>
      </c>
      <c r="B1160" s="2">
        <f>YEAR(salesdata[[#This Row],[Order Date]])</f>
        <v>2014</v>
      </c>
      <c r="C1160" s="2">
        <f>MONTH(salesdata[[#This Row],[Order Date]])</f>
        <v>9</v>
      </c>
      <c r="D1160" t="s">
        <v>738</v>
      </c>
      <c r="E1160" t="s">
        <v>27</v>
      </c>
      <c r="F1160" t="s">
        <v>11</v>
      </c>
      <c r="G1160" t="s">
        <v>24</v>
      </c>
      <c r="H1160" t="s">
        <v>1388</v>
      </c>
      <c r="I1160" s="33" t="s">
        <v>3177</v>
      </c>
      <c r="J1160" s="2">
        <v>3</v>
      </c>
      <c r="K1160" s="33" t="s">
        <v>3178</v>
      </c>
    </row>
    <row r="1161" spans="1:11" x14ac:dyDescent="0.3">
      <c r="A1161" s="1">
        <v>41903</v>
      </c>
      <c r="B1161" s="2">
        <f>YEAR(salesdata[[#This Row],[Order Date]])</f>
        <v>2014</v>
      </c>
      <c r="C1161" s="2">
        <f>MONTH(salesdata[[#This Row],[Order Date]])</f>
        <v>9</v>
      </c>
      <c r="D1161" t="s">
        <v>738</v>
      </c>
      <c r="E1161" t="s">
        <v>27</v>
      </c>
      <c r="F1161" t="s">
        <v>11</v>
      </c>
      <c r="G1161" t="s">
        <v>12</v>
      </c>
      <c r="H1161" t="s">
        <v>246</v>
      </c>
      <c r="I1161" s="33" t="s">
        <v>3755</v>
      </c>
      <c r="J1161" s="2">
        <v>9</v>
      </c>
      <c r="K1161" s="33" t="s">
        <v>4795</v>
      </c>
    </row>
    <row r="1162" spans="1:11" x14ac:dyDescent="0.3">
      <c r="A1162" s="1">
        <v>41903</v>
      </c>
      <c r="B1162" s="2">
        <f>YEAR(salesdata[[#This Row],[Order Date]])</f>
        <v>2014</v>
      </c>
      <c r="C1162" s="2">
        <f>MONTH(salesdata[[#This Row],[Order Date]])</f>
        <v>9</v>
      </c>
      <c r="D1162" t="s">
        <v>738</v>
      </c>
      <c r="E1162" t="s">
        <v>27</v>
      </c>
      <c r="F1162" t="s">
        <v>39</v>
      </c>
      <c r="G1162" t="s">
        <v>40</v>
      </c>
      <c r="H1162" t="s">
        <v>1389</v>
      </c>
      <c r="I1162" s="33" t="s">
        <v>4532</v>
      </c>
      <c r="J1162" s="2">
        <v>2</v>
      </c>
      <c r="K1162" s="33" t="s">
        <v>1390</v>
      </c>
    </row>
    <row r="1163" spans="1:11" x14ac:dyDescent="0.3">
      <c r="A1163" s="1">
        <v>41903</v>
      </c>
      <c r="B1163" s="2">
        <f>YEAR(salesdata[[#This Row],[Order Date]])</f>
        <v>2014</v>
      </c>
      <c r="C1163" s="2">
        <f>MONTH(salesdata[[#This Row],[Order Date]])</f>
        <v>9</v>
      </c>
      <c r="D1163" t="s">
        <v>738</v>
      </c>
      <c r="E1163" t="s">
        <v>27</v>
      </c>
      <c r="F1163" t="s">
        <v>11</v>
      </c>
      <c r="G1163" t="s">
        <v>12</v>
      </c>
      <c r="H1163" t="s">
        <v>1391</v>
      </c>
      <c r="I1163" s="33" t="s">
        <v>4796</v>
      </c>
      <c r="J1163" s="2">
        <v>3</v>
      </c>
      <c r="K1163" s="33" t="s">
        <v>4797</v>
      </c>
    </row>
    <row r="1164" spans="1:11" x14ac:dyDescent="0.3">
      <c r="A1164" s="1">
        <v>41903</v>
      </c>
      <c r="B1164" s="2">
        <f>YEAR(salesdata[[#This Row],[Order Date]])</f>
        <v>2014</v>
      </c>
      <c r="C1164" s="2">
        <f>MONTH(salesdata[[#This Row],[Order Date]])</f>
        <v>9</v>
      </c>
      <c r="D1164" t="s">
        <v>1116</v>
      </c>
      <c r="E1164" t="s">
        <v>23</v>
      </c>
      <c r="F1164" t="s">
        <v>11</v>
      </c>
      <c r="G1164" t="s">
        <v>12</v>
      </c>
      <c r="H1164" t="s">
        <v>1392</v>
      </c>
      <c r="I1164" s="33" t="s">
        <v>4798</v>
      </c>
      <c r="J1164" s="2">
        <v>3</v>
      </c>
      <c r="K1164" s="33" t="s">
        <v>4799</v>
      </c>
    </row>
    <row r="1165" spans="1:11" x14ac:dyDescent="0.3">
      <c r="A1165" s="1">
        <v>41903</v>
      </c>
      <c r="B1165" s="2">
        <f>YEAR(salesdata[[#This Row],[Order Date]])</f>
        <v>2014</v>
      </c>
      <c r="C1165" s="2">
        <f>MONTH(salesdata[[#This Row],[Order Date]])</f>
        <v>9</v>
      </c>
      <c r="D1165" t="s">
        <v>1116</v>
      </c>
      <c r="E1165" t="s">
        <v>23</v>
      </c>
      <c r="F1165" t="s">
        <v>11</v>
      </c>
      <c r="G1165" t="s">
        <v>16</v>
      </c>
      <c r="H1165" t="s">
        <v>225</v>
      </c>
      <c r="I1165" s="33" t="s">
        <v>4800</v>
      </c>
      <c r="J1165" s="2">
        <v>9</v>
      </c>
      <c r="K1165" s="33" t="s">
        <v>3218</v>
      </c>
    </row>
    <row r="1166" spans="1:11" x14ac:dyDescent="0.3">
      <c r="A1166" s="1">
        <v>41903</v>
      </c>
      <c r="B1166" s="2">
        <f>YEAR(salesdata[[#This Row],[Order Date]])</f>
        <v>2014</v>
      </c>
      <c r="C1166" s="2">
        <f>MONTH(salesdata[[#This Row],[Order Date]])</f>
        <v>9</v>
      </c>
      <c r="D1166" t="s">
        <v>617</v>
      </c>
      <c r="E1166" t="s">
        <v>10</v>
      </c>
      <c r="F1166" t="s">
        <v>34</v>
      </c>
      <c r="G1166" t="s">
        <v>47</v>
      </c>
      <c r="H1166" t="s">
        <v>1393</v>
      </c>
      <c r="I1166" s="33" t="s">
        <v>4801</v>
      </c>
      <c r="J1166" s="2">
        <v>2</v>
      </c>
      <c r="K1166" s="33" t="s">
        <v>4802</v>
      </c>
    </row>
    <row r="1167" spans="1:11" x14ac:dyDescent="0.3">
      <c r="A1167" s="1">
        <v>41903</v>
      </c>
      <c r="B1167" s="2">
        <f>YEAR(salesdata[[#This Row],[Order Date]])</f>
        <v>2014</v>
      </c>
      <c r="C1167" s="2">
        <f>MONTH(salesdata[[#This Row],[Order Date]])</f>
        <v>9</v>
      </c>
      <c r="D1167" t="s">
        <v>1394</v>
      </c>
      <c r="E1167" t="s">
        <v>23</v>
      </c>
      <c r="F1167" t="s">
        <v>11</v>
      </c>
      <c r="G1167" t="s">
        <v>20</v>
      </c>
      <c r="H1167" t="s">
        <v>1256</v>
      </c>
      <c r="I1167" s="33" t="s">
        <v>2958</v>
      </c>
      <c r="J1167" s="2">
        <v>3</v>
      </c>
      <c r="K1167" s="33" t="s">
        <v>4803</v>
      </c>
    </row>
    <row r="1168" spans="1:11" x14ac:dyDescent="0.3">
      <c r="A1168" s="1">
        <v>41903</v>
      </c>
      <c r="B1168" s="2">
        <f>YEAR(salesdata[[#This Row],[Order Date]])</f>
        <v>2014</v>
      </c>
      <c r="C1168" s="2">
        <f>MONTH(salesdata[[#This Row],[Order Date]])</f>
        <v>9</v>
      </c>
      <c r="D1168" t="s">
        <v>1395</v>
      </c>
      <c r="E1168" t="s">
        <v>152</v>
      </c>
      <c r="F1168" t="s">
        <v>11</v>
      </c>
      <c r="G1168" t="s">
        <v>24</v>
      </c>
      <c r="H1168" t="s">
        <v>1396</v>
      </c>
      <c r="I1168" s="33" t="s">
        <v>4804</v>
      </c>
      <c r="J1168" s="2">
        <v>3</v>
      </c>
      <c r="K1168" s="33" t="s">
        <v>4805</v>
      </c>
    </row>
    <row r="1169" spans="1:11" x14ac:dyDescent="0.3">
      <c r="A1169" s="1">
        <v>41904</v>
      </c>
      <c r="B1169" s="2">
        <f>YEAR(salesdata[[#This Row],[Order Date]])</f>
        <v>2014</v>
      </c>
      <c r="C1169" s="2">
        <f>MONTH(salesdata[[#This Row],[Order Date]])</f>
        <v>9</v>
      </c>
      <c r="D1169" t="s">
        <v>1289</v>
      </c>
      <c r="E1169" t="s">
        <v>124</v>
      </c>
      <c r="F1169" t="s">
        <v>11</v>
      </c>
      <c r="G1169" t="s">
        <v>16</v>
      </c>
      <c r="H1169" t="s">
        <v>593</v>
      </c>
      <c r="I1169" s="33" t="s">
        <v>4806</v>
      </c>
      <c r="J1169" s="2">
        <v>2</v>
      </c>
      <c r="K1169" s="33" t="s">
        <v>4218</v>
      </c>
    </row>
    <row r="1170" spans="1:11" x14ac:dyDescent="0.3">
      <c r="A1170" s="1">
        <v>41904</v>
      </c>
      <c r="B1170" s="2">
        <f>YEAR(salesdata[[#This Row],[Order Date]])</f>
        <v>2014</v>
      </c>
      <c r="C1170" s="2">
        <f>MONTH(salesdata[[#This Row],[Order Date]])</f>
        <v>9</v>
      </c>
      <c r="D1170" t="s">
        <v>1397</v>
      </c>
      <c r="E1170" t="s">
        <v>15</v>
      </c>
      <c r="F1170" t="s">
        <v>11</v>
      </c>
      <c r="G1170" t="s">
        <v>18</v>
      </c>
      <c r="H1170" t="s">
        <v>566</v>
      </c>
      <c r="I1170" s="33" t="s">
        <v>4807</v>
      </c>
      <c r="J1170" s="2">
        <v>3</v>
      </c>
      <c r="K1170" s="33" t="s">
        <v>4808</v>
      </c>
    </row>
    <row r="1171" spans="1:11" x14ac:dyDescent="0.3">
      <c r="A1171" s="1">
        <v>41904</v>
      </c>
      <c r="B1171" s="2">
        <f>YEAR(salesdata[[#This Row],[Order Date]])</f>
        <v>2014</v>
      </c>
      <c r="C1171" s="2">
        <f>MONTH(salesdata[[#This Row],[Order Date]])</f>
        <v>9</v>
      </c>
      <c r="D1171" t="s">
        <v>518</v>
      </c>
      <c r="E1171" t="s">
        <v>27</v>
      </c>
      <c r="F1171" t="s">
        <v>11</v>
      </c>
      <c r="G1171" t="s">
        <v>18</v>
      </c>
      <c r="H1171" t="s">
        <v>1398</v>
      </c>
      <c r="I1171" s="33" t="s">
        <v>4809</v>
      </c>
      <c r="J1171" s="2">
        <v>5</v>
      </c>
      <c r="K1171" s="33" t="s">
        <v>4810</v>
      </c>
    </row>
    <row r="1172" spans="1:11" x14ac:dyDescent="0.3">
      <c r="A1172" s="1">
        <v>41904</v>
      </c>
      <c r="B1172" s="2">
        <f>YEAR(salesdata[[#This Row],[Order Date]])</f>
        <v>2014</v>
      </c>
      <c r="C1172" s="2">
        <f>MONTH(salesdata[[#This Row],[Order Date]])</f>
        <v>9</v>
      </c>
      <c r="D1172" t="s">
        <v>518</v>
      </c>
      <c r="E1172" t="s">
        <v>27</v>
      </c>
      <c r="F1172" t="s">
        <v>11</v>
      </c>
      <c r="G1172" t="s">
        <v>18</v>
      </c>
      <c r="H1172" t="s">
        <v>363</v>
      </c>
      <c r="I1172" s="33" t="s">
        <v>4811</v>
      </c>
      <c r="J1172" s="2">
        <v>2</v>
      </c>
      <c r="K1172" s="33" t="s">
        <v>4812</v>
      </c>
    </row>
    <row r="1173" spans="1:11" x14ac:dyDescent="0.3">
      <c r="A1173" s="1">
        <v>41904</v>
      </c>
      <c r="B1173" s="2">
        <f>YEAR(salesdata[[#This Row],[Order Date]])</f>
        <v>2014</v>
      </c>
      <c r="C1173" s="2">
        <f>MONTH(salesdata[[#This Row],[Order Date]])</f>
        <v>9</v>
      </c>
      <c r="D1173" t="s">
        <v>1399</v>
      </c>
      <c r="E1173" t="s">
        <v>152</v>
      </c>
      <c r="F1173" t="s">
        <v>34</v>
      </c>
      <c r="G1173" t="s">
        <v>47</v>
      </c>
      <c r="H1173" t="s">
        <v>1400</v>
      </c>
      <c r="I1173" s="33" t="s">
        <v>4813</v>
      </c>
      <c r="J1173" s="2">
        <v>3</v>
      </c>
      <c r="K1173" s="33" t="s">
        <v>4814</v>
      </c>
    </row>
    <row r="1174" spans="1:11" x14ac:dyDescent="0.3">
      <c r="A1174" s="1">
        <v>41904</v>
      </c>
      <c r="B1174" s="2">
        <f>YEAR(salesdata[[#This Row],[Order Date]])</f>
        <v>2014</v>
      </c>
      <c r="C1174" s="2">
        <f>MONTH(salesdata[[#This Row],[Order Date]])</f>
        <v>9</v>
      </c>
      <c r="D1174" t="s">
        <v>1399</v>
      </c>
      <c r="E1174" t="s">
        <v>152</v>
      </c>
      <c r="F1174" t="s">
        <v>11</v>
      </c>
      <c r="G1174" t="s">
        <v>20</v>
      </c>
      <c r="H1174" t="s">
        <v>920</v>
      </c>
      <c r="I1174" s="33" t="s">
        <v>3748</v>
      </c>
      <c r="J1174" s="2">
        <v>1</v>
      </c>
      <c r="K1174" s="33" t="s">
        <v>4815</v>
      </c>
    </row>
    <row r="1175" spans="1:11" x14ac:dyDescent="0.3">
      <c r="A1175" s="1">
        <v>41904</v>
      </c>
      <c r="B1175" s="2">
        <f>YEAR(salesdata[[#This Row],[Order Date]])</f>
        <v>2014</v>
      </c>
      <c r="C1175" s="2">
        <f>MONTH(salesdata[[#This Row],[Order Date]])</f>
        <v>9</v>
      </c>
      <c r="D1175" t="s">
        <v>1399</v>
      </c>
      <c r="E1175" t="s">
        <v>152</v>
      </c>
      <c r="F1175" t="s">
        <v>11</v>
      </c>
      <c r="G1175" t="s">
        <v>24</v>
      </c>
      <c r="H1175" t="s">
        <v>1401</v>
      </c>
      <c r="I1175" s="33" t="s">
        <v>4816</v>
      </c>
      <c r="J1175" s="2">
        <v>4</v>
      </c>
      <c r="K1175" s="33" t="s">
        <v>3828</v>
      </c>
    </row>
    <row r="1176" spans="1:11" x14ac:dyDescent="0.3">
      <c r="A1176" s="1">
        <v>41904</v>
      </c>
      <c r="B1176" s="2">
        <f>YEAR(salesdata[[#This Row],[Order Date]])</f>
        <v>2014</v>
      </c>
      <c r="C1176" s="2">
        <f>MONTH(salesdata[[#This Row],[Order Date]])</f>
        <v>9</v>
      </c>
      <c r="D1176" t="s">
        <v>1399</v>
      </c>
      <c r="E1176" t="s">
        <v>152</v>
      </c>
      <c r="F1176" t="s">
        <v>34</v>
      </c>
      <c r="G1176" t="s">
        <v>35</v>
      </c>
      <c r="H1176" t="s">
        <v>1402</v>
      </c>
      <c r="I1176" s="33" t="s">
        <v>4817</v>
      </c>
      <c r="J1176" s="2">
        <v>4</v>
      </c>
      <c r="K1176" s="33" t="s">
        <v>4818</v>
      </c>
    </row>
    <row r="1177" spans="1:11" x14ac:dyDescent="0.3">
      <c r="A1177" s="1">
        <v>41905</v>
      </c>
      <c r="B1177" s="2">
        <f>YEAR(salesdata[[#This Row],[Order Date]])</f>
        <v>2014</v>
      </c>
      <c r="C1177" s="2">
        <f>MONTH(salesdata[[#This Row],[Order Date]])</f>
        <v>9</v>
      </c>
      <c r="D1177" t="s">
        <v>947</v>
      </c>
      <c r="E1177" t="s">
        <v>27</v>
      </c>
      <c r="F1177" t="s">
        <v>34</v>
      </c>
      <c r="G1177" t="s">
        <v>74</v>
      </c>
      <c r="H1177" t="s">
        <v>1067</v>
      </c>
      <c r="I1177" s="33" t="s">
        <v>1403</v>
      </c>
      <c r="J1177" s="2">
        <v>3</v>
      </c>
      <c r="K1177" s="33" t="s">
        <v>4819</v>
      </c>
    </row>
    <row r="1178" spans="1:11" x14ac:dyDescent="0.3">
      <c r="A1178" s="1">
        <v>41905</v>
      </c>
      <c r="B1178" s="2">
        <f>YEAR(salesdata[[#This Row],[Order Date]])</f>
        <v>2014</v>
      </c>
      <c r="C1178" s="2">
        <f>MONTH(salesdata[[#This Row],[Order Date]])</f>
        <v>9</v>
      </c>
      <c r="D1178" t="s">
        <v>947</v>
      </c>
      <c r="E1178" t="s">
        <v>27</v>
      </c>
      <c r="F1178" t="s">
        <v>39</v>
      </c>
      <c r="G1178" t="s">
        <v>40</v>
      </c>
      <c r="H1178" t="s">
        <v>737</v>
      </c>
      <c r="I1178" s="33" t="s">
        <v>3807</v>
      </c>
      <c r="J1178" s="2">
        <v>2</v>
      </c>
      <c r="K1178" s="33" t="s">
        <v>3808</v>
      </c>
    </row>
    <row r="1179" spans="1:11" x14ac:dyDescent="0.3">
      <c r="A1179" s="1">
        <v>41905</v>
      </c>
      <c r="B1179" s="2">
        <f>YEAR(salesdata[[#This Row],[Order Date]])</f>
        <v>2014</v>
      </c>
      <c r="C1179" s="2">
        <f>MONTH(salesdata[[#This Row],[Order Date]])</f>
        <v>9</v>
      </c>
      <c r="D1179" t="s">
        <v>199</v>
      </c>
      <c r="E1179" t="s">
        <v>152</v>
      </c>
      <c r="F1179" t="s">
        <v>11</v>
      </c>
      <c r="G1179" t="s">
        <v>20</v>
      </c>
      <c r="H1179" t="s">
        <v>676</v>
      </c>
      <c r="I1179" s="33" t="s">
        <v>4820</v>
      </c>
      <c r="J1179" s="2">
        <v>3</v>
      </c>
      <c r="K1179" s="33" t="s">
        <v>4821</v>
      </c>
    </row>
    <row r="1180" spans="1:11" x14ac:dyDescent="0.3">
      <c r="A1180" s="1">
        <v>41905</v>
      </c>
      <c r="B1180" s="2">
        <f>YEAR(salesdata[[#This Row],[Order Date]])</f>
        <v>2014</v>
      </c>
      <c r="C1180" s="2">
        <f>MONTH(salesdata[[#This Row],[Order Date]])</f>
        <v>9</v>
      </c>
      <c r="D1180" t="s">
        <v>197</v>
      </c>
      <c r="E1180" t="s">
        <v>319</v>
      </c>
      <c r="F1180" t="s">
        <v>11</v>
      </c>
      <c r="G1180" t="s">
        <v>12</v>
      </c>
      <c r="H1180" t="s">
        <v>1404</v>
      </c>
      <c r="I1180" s="33" t="s">
        <v>3540</v>
      </c>
      <c r="J1180" s="2">
        <v>5</v>
      </c>
      <c r="K1180" s="33" t="s">
        <v>3175</v>
      </c>
    </row>
    <row r="1181" spans="1:11" x14ac:dyDescent="0.3">
      <c r="A1181" s="1">
        <v>41905</v>
      </c>
      <c r="B1181" s="2">
        <f>YEAR(salesdata[[#This Row],[Order Date]])</f>
        <v>2014</v>
      </c>
      <c r="C1181" s="2">
        <f>MONTH(salesdata[[#This Row],[Order Date]])</f>
        <v>9</v>
      </c>
      <c r="D1181" t="s">
        <v>197</v>
      </c>
      <c r="E1181" t="s">
        <v>319</v>
      </c>
      <c r="F1181" t="s">
        <v>11</v>
      </c>
      <c r="G1181" t="s">
        <v>18</v>
      </c>
      <c r="H1181" t="s">
        <v>301</v>
      </c>
      <c r="I1181" s="33" t="s">
        <v>4822</v>
      </c>
      <c r="J1181" s="2">
        <v>5</v>
      </c>
      <c r="K1181" s="33" t="s">
        <v>4823</v>
      </c>
    </row>
    <row r="1182" spans="1:11" x14ac:dyDescent="0.3">
      <c r="A1182" s="1">
        <v>41905</v>
      </c>
      <c r="B1182" s="2">
        <f>YEAR(salesdata[[#This Row],[Order Date]])</f>
        <v>2014</v>
      </c>
      <c r="C1182" s="2">
        <f>MONTH(salesdata[[#This Row],[Order Date]])</f>
        <v>9</v>
      </c>
      <c r="D1182" t="s">
        <v>197</v>
      </c>
      <c r="E1182" t="s">
        <v>319</v>
      </c>
      <c r="F1182" t="s">
        <v>11</v>
      </c>
      <c r="G1182" t="s">
        <v>20</v>
      </c>
      <c r="H1182" t="s">
        <v>1405</v>
      </c>
      <c r="I1182" s="33" t="s">
        <v>4824</v>
      </c>
      <c r="J1182" s="2">
        <v>5</v>
      </c>
      <c r="K1182" s="33" t="s">
        <v>4825</v>
      </c>
    </row>
    <row r="1183" spans="1:11" x14ac:dyDescent="0.3">
      <c r="A1183" s="1">
        <v>41905</v>
      </c>
      <c r="B1183" s="2">
        <f>YEAR(salesdata[[#This Row],[Order Date]])</f>
        <v>2014</v>
      </c>
      <c r="C1183" s="2">
        <f>MONTH(salesdata[[#This Row],[Order Date]])</f>
        <v>9</v>
      </c>
      <c r="D1183" t="s">
        <v>197</v>
      </c>
      <c r="E1183" t="s">
        <v>319</v>
      </c>
      <c r="F1183" t="s">
        <v>11</v>
      </c>
      <c r="G1183" t="s">
        <v>20</v>
      </c>
      <c r="H1183" t="s">
        <v>1406</v>
      </c>
      <c r="I1183" s="33" t="s">
        <v>4826</v>
      </c>
      <c r="J1183" s="2">
        <v>2</v>
      </c>
      <c r="K1183" s="33" t="s">
        <v>3405</v>
      </c>
    </row>
    <row r="1184" spans="1:11" x14ac:dyDescent="0.3">
      <c r="A1184" s="1">
        <v>41905</v>
      </c>
      <c r="B1184" s="2">
        <f>YEAR(salesdata[[#This Row],[Order Date]])</f>
        <v>2014</v>
      </c>
      <c r="C1184" s="2">
        <f>MONTH(salesdata[[#This Row],[Order Date]])</f>
        <v>9</v>
      </c>
      <c r="D1184" t="s">
        <v>1369</v>
      </c>
      <c r="E1184" t="s">
        <v>79</v>
      </c>
      <c r="F1184" t="s">
        <v>11</v>
      </c>
      <c r="G1184" t="s">
        <v>12</v>
      </c>
      <c r="H1184" t="s">
        <v>336</v>
      </c>
      <c r="I1184" s="33" t="s">
        <v>4827</v>
      </c>
      <c r="J1184" s="2">
        <v>9</v>
      </c>
      <c r="K1184" s="33" t="s">
        <v>4828</v>
      </c>
    </row>
    <row r="1185" spans="1:11" x14ac:dyDescent="0.3">
      <c r="A1185" s="1">
        <v>41905</v>
      </c>
      <c r="B1185" s="2">
        <f>YEAR(salesdata[[#This Row],[Order Date]])</f>
        <v>2014</v>
      </c>
      <c r="C1185" s="2">
        <f>MONTH(salesdata[[#This Row],[Order Date]])</f>
        <v>9</v>
      </c>
      <c r="D1185" t="s">
        <v>1407</v>
      </c>
      <c r="E1185" t="s">
        <v>59</v>
      </c>
      <c r="F1185" t="s">
        <v>11</v>
      </c>
      <c r="G1185" t="s">
        <v>20</v>
      </c>
      <c r="H1185" t="s">
        <v>570</v>
      </c>
      <c r="I1185" s="33" t="s">
        <v>4771</v>
      </c>
      <c r="J1185" s="2">
        <v>4</v>
      </c>
      <c r="K1185" s="33" t="s">
        <v>4829</v>
      </c>
    </row>
    <row r="1186" spans="1:11" x14ac:dyDescent="0.3">
      <c r="A1186" s="1">
        <v>41905</v>
      </c>
      <c r="B1186" s="2">
        <f>YEAR(salesdata[[#This Row],[Order Date]])</f>
        <v>2014</v>
      </c>
      <c r="C1186" s="2">
        <f>MONTH(salesdata[[#This Row],[Order Date]])</f>
        <v>9</v>
      </c>
      <c r="D1186" t="s">
        <v>1408</v>
      </c>
      <c r="E1186" t="s">
        <v>152</v>
      </c>
      <c r="F1186" t="s">
        <v>11</v>
      </c>
      <c r="G1186" t="s">
        <v>20</v>
      </c>
      <c r="H1186" t="s">
        <v>1409</v>
      </c>
      <c r="I1186" s="33" t="s">
        <v>4830</v>
      </c>
      <c r="J1186" s="2">
        <v>4</v>
      </c>
      <c r="K1186" s="33" t="s">
        <v>4831</v>
      </c>
    </row>
    <row r="1187" spans="1:11" x14ac:dyDescent="0.3">
      <c r="A1187" s="1">
        <v>41905</v>
      </c>
      <c r="B1187" s="2">
        <f>YEAR(salesdata[[#This Row],[Order Date]])</f>
        <v>2014</v>
      </c>
      <c r="C1187" s="2">
        <f>MONTH(salesdata[[#This Row],[Order Date]])</f>
        <v>9</v>
      </c>
      <c r="D1187" t="s">
        <v>1410</v>
      </c>
      <c r="E1187" t="s">
        <v>59</v>
      </c>
      <c r="F1187" t="s">
        <v>11</v>
      </c>
      <c r="G1187" t="s">
        <v>24</v>
      </c>
      <c r="H1187" t="s">
        <v>104</v>
      </c>
      <c r="I1187" s="33" t="s">
        <v>4322</v>
      </c>
      <c r="J1187" s="2">
        <v>3</v>
      </c>
      <c r="K1187" s="33" t="s">
        <v>4832</v>
      </c>
    </row>
    <row r="1188" spans="1:11" x14ac:dyDescent="0.3">
      <c r="A1188" s="1">
        <v>41905</v>
      </c>
      <c r="B1188" s="2">
        <f>YEAR(salesdata[[#This Row],[Order Date]])</f>
        <v>2014</v>
      </c>
      <c r="C1188" s="2">
        <f>MONTH(salesdata[[#This Row],[Order Date]])</f>
        <v>9</v>
      </c>
      <c r="D1188" t="s">
        <v>1410</v>
      </c>
      <c r="E1188" t="s">
        <v>59</v>
      </c>
      <c r="F1188" t="s">
        <v>11</v>
      </c>
      <c r="G1188" t="s">
        <v>20</v>
      </c>
      <c r="H1188" t="s">
        <v>1411</v>
      </c>
      <c r="I1188" s="33" t="s">
        <v>4833</v>
      </c>
      <c r="J1188" s="2">
        <v>3</v>
      </c>
      <c r="K1188" s="33" t="s">
        <v>4834</v>
      </c>
    </row>
    <row r="1189" spans="1:11" x14ac:dyDescent="0.3">
      <c r="A1189" s="1">
        <v>41906</v>
      </c>
      <c r="B1189" s="2">
        <f>YEAR(salesdata[[#This Row],[Order Date]])</f>
        <v>2014</v>
      </c>
      <c r="C1189" s="2">
        <f>MONTH(salesdata[[#This Row],[Order Date]])</f>
        <v>9</v>
      </c>
      <c r="D1189" t="s">
        <v>1412</v>
      </c>
      <c r="E1189" t="s">
        <v>27</v>
      </c>
      <c r="F1189" t="s">
        <v>11</v>
      </c>
      <c r="G1189" t="s">
        <v>18</v>
      </c>
      <c r="H1189" t="s">
        <v>1413</v>
      </c>
      <c r="I1189" s="33" t="s">
        <v>4835</v>
      </c>
      <c r="J1189" s="2">
        <v>4</v>
      </c>
      <c r="K1189" s="33" t="s">
        <v>4836</v>
      </c>
    </row>
    <row r="1190" spans="1:11" x14ac:dyDescent="0.3">
      <c r="A1190" s="1">
        <v>41907</v>
      </c>
      <c r="B1190" s="2">
        <f>YEAR(salesdata[[#This Row],[Order Date]])</f>
        <v>2014</v>
      </c>
      <c r="C1190" s="2">
        <f>MONTH(salesdata[[#This Row],[Order Date]])</f>
        <v>9</v>
      </c>
      <c r="D1190" t="s">
        <v>1414</v>
      </c>
      <c r="E1190" t="s">
        <v>10</v>
      </c>
      <c r="F1190" t="s">
        <v>11</v>
      </c>
      <c r="G1190" t="s">
        <v>12</v>
      </c>
      <c r="H1190" t="s">
        <v>1415</v>
      </c>
      <c r="I1190" s="33" t="s">
        <v>4837</v>
      </c>
      <c r="J1190" s="2">
        <v>8</v>
      </c>
      <c r="K1190" s="33" t="s">
        <v>3044</v>
      </c>
    </row>
    <row r="1191" spans="1:11" x14ac:dyDescent="0.3">
      <c r="A1191" s="1">
        <v>41907</v>
      </c>
      <c r="B1191" s="2">
        <f>YEAR(salesdata[[#This Row],[Order Date]])</f>
        <v>2014</v>
      </c>
      <c r="C1191" s="2">
        <f>MONTH(salesdata[[#This Row],[Order Date]])</f>
        <v>9</v>
      </c>
      <c r="D1191" t="s">
        <v>1414</v>
      </c>
      <c r="E1191" t="s">
        <v>10</v>
      </c>
      <c r="F1191" t="s">
        <v>34</v>
      </c>
      <c r="G1191" t="s">
        <v>74</v>
      </c>
      <c r="H1191" t="s">
        <v>798</v>
      </c>
      <c r="I1191" s="33" t="s">
        <v>4838</v>
      </c>
      <c r="J1191" s="2">
        <v>2</v>
      </c>
      <c r="K1191" s="33" t="s">
        <v>4839</v>
      </c>
    </row>
    <row r="1192" spans="1:11" x14ac:dyDescent="0.3">
      <c r="A1192" s="1">
        <v>41907</v>
      </c>
      <c r="B1192" s="2">
        <f>YEAR(salesdata[[#This Row],[Order Date]])</f>
        <v>2014</v>
      </c>
      <c r="C1192" s="2">
        <f>MONTH(salesdata[[#This Row],[Order Date]])</f>
        <v>9</v>
      </c>
      <c r="D1192" t="s">
        <v>1414</v>
      </c>
      <c r="E1192" t="s">
        <v>10</v>
      </c>
      <c r="F1192" t="s">
        <v>11</v>
      </c>
      <c r="G1192" t="s">
        <v>20</v>
      </c>
      <c r="H1192" t="s">
        <v>1416</v>
      </c>
      <c r="I1192" s="33" t="s">
        <v>3673</v>
      </c>
      <c r="J1192" s="2">
        <v>2</v>
      </c>
      <c r="K1192" s="33" t="s">
        <v>4840</v>
      </c>
    </row>
    <row r="1193" spans="1:11" x14ac:dyDescent="0.3">
      <c r="A1193" s="1">
        <v>41907</v>
      </c>
      <c r="B1193" s="2">
        <f>YEAR(salesdata[[#This Row],[Order Date]])</f>
        <v>2014</v>
      </c>
      <c r="C1193" s="2">
        <f>MONTH(salesdata[[#This Row],[Order Date]])</f>
        <v>9</v>
      </c>
      <c r="D1193" t="s">
        <v>1414</v>
      </c>
      <c r="E1193" t="s">
        <v>10</v>
      </c>
      <c r="F1193" t="s">
        <v>11</v>
      </c>
      <c r="G1193" t="s">
        <v>63</v>
      </c>
      <c r="H1193" t="s">
        <v>404</v>
      </c>
      <c r="I1193" s="33" t="s">
        <v>4841</v>
      </c>
      <c r="J1193" s="2">
        <v>2</v>
      </c>
      <c r="K1193" s="33" t="s">
        <v>4842</v>
      </c>
    </row>
    <row r="1194" spans="1:11" x14ac:dyDescent="0.3">
      <c r="A1194" s="1">
        <v>41907</v>
      </c>
      <c r="B1194" s="2">
        <f>YEAR(salesdata[[#This Row],[Order Date]])</f>
        <v>2014</v>
      </c>
      <c r="C1194" s="2">
        <f>MONTH(salesdata[[#This Row],[Order Date]])</f>
        <v>9</v>
      </c>
      <c r="D1194" t="s">
        <v>1417</v>
      </c>
      <c r="E1194" t="s">
        <v>282</v>
      </c>
      <c r="F1194" t="s">
        <v>11</v>
      </c>
      <c r="G1194" t="s">
        <v>24</v>
      </c>
      <c r="H1194" t="s">
        <v>150</v>
      </c>
      <c r="I1194" s="33" t="s">
        <v>4843</v>
      </c>
      <c r="J1194" s="2">
        <v>2</v>
      </c>
      <c r="K1194" s="33" t="s">
        <v>3504</v>
      </c>
    </row>
    <row r="1195" spans="1:11" x14ac:dyDescent="0.3">
      <c r="A1195" s="1">
        <v>41908</v>
      </c>
      <c r="B1195" s="2">
        <f>YEAR(salesdata[[#This Row],[Order Date]])</f>
        <v>2014</v>
      </c>
      <c r="C1195" s="2">
        <f>MONTH(salesdata[[#This Row],[Order Date]])</f>
        <v>9</v>
      </c>
      <c r="D1195" t="s">
        <v>1285</v>
      </c>
      <c r="E1195" t="s">
        <v>27</v>
      </c>
      <c r="F1195" t="s">
        <v>34</v>
      </c>
      <c r="G1195" t="s">
        <v>35</v>
      </c>
      <c r="H1195" t="s">
        <v>1418</v>
      </c>
      <c r="I1195" s="33" t="s">
        <v>4844</v>
      </c>
      <c r="J1195" s="2">
        <v>2</v>
      </c>
      <c r="K1195" s="33" t="s">
        <v>132</v>
      </c>
    </row>
    <row r="1196" spans="1:11" x14ac:dyDescent="0.3">
      <c r="A1196" s="1">
        <v>41908</v>
      </c>
      <c r="B1196" s="2">
        <f>YEAR(salesdata[[#This Row],[Order Date]])</f>
        <v>2014</v>
      </c>
      <c r="C1196" s="2">
        <f>MONTH(salesdata[[#This Row],[Order Date]])</f>
        <v>9</v>
      </c>
      <c r="D1196" t="s">
        <v>1380</v>
      </c>
      <c r="E1196" t="s">
        <v>10</v>
      </c>
      <c r="F1196" t="s">
        <v>11</v>
      </c>
      <c r="G1196" t="s">
        <v>20</v>
      </c>
      <c r="H1196" t="s">
        <v>1419</v>
      </c>
      <c r="I1196" s="33" t="s">
        <v>4845</v>
      </c>
      <c r="J1196" s="2">
        <v>1</v>
      </c>
      <c r="K1196" s="33" t="s">
        <v>4846</v>
      </c>
    </row>
    <row r="1197" spans="1:11" x14ac:dyDescent="0.3">
      <c r="A1197" s="1">
        <v>41908</v>
      </c>
      <c r="B1197" s="2">
        <f>YEAR(salesdata[[#This Row],[Order Date]])</f>
        <v>2014</v>
      </c>
      <c r="C1197" s="2">
        <f>MONTH(salesdata[[#This Row],[Order Date]])</f>
        <v>9</v>
      </c>
      <c r="D1197" t="s">
        <v>1420</v>
      </c>
      <c r="E1197" t="s">
        <v>23</v>
      </c>
      <c r="F1197" t="s">
        <v>11</v>
      </c>
      <c r="G1197" t="s">
        <v>93</v>
      </c>
      <c r="H1197" t="s">
        <v>1421</v>
      </c>
      <c r="I1197" s="33" t="s">
        <v>4847</v>
      </c>
      <c r="J1197" s="2">
        <v>3</v>
      </c>
      <c r="K1197" s="33" t="s">
        <v>3329</v>
      </c>
    </row>
    <row r="1198" spans="1:11" x14ac:dyDescent="0.3">
      <c r="A1198" s="1">
        <v>41908</v>
      </c>
      <c r="B1198" s="2">
        <f>YEAR(salesdata[[#This Row],[Order Date]])</f>
        <v>2014</v>
      </c>
      <c r="C1198" s="2">
        <f>MONTH(salesdata[[#This Row],[Order Date]])</f>
        <v>9</v>
      </c>
      <c r="D1198" t="s">
        <v>1422</v>
      </c>
      <c r="E1198" t="s">
        <v>167</v>
      </c>
      <c r="F1198" t="s">
        <v>11</v>
      </c>
      <c r="G1198" t="s">
        <v>18</v>
      </c>
      <c r="H1198" t="s">
        <v>1423</v>
      </c>
      <c r="I1198" s="33" t="s">
        <v>4848</v>
      </c>
      <c r="J1198" s="2">
        <v>2</v>
      </c>
      <c r="K1198" s="33" t="s">
        <v>4708</v>
      </c>
    </row>
    <row r="1199" spans="1:11" x14ac:dyDescent="0.3">
      <c r="A1199" s="1">
        <v>41908</v>
      </c>
      <c r="B1199" s="2">
        <f>YEAR(salesdata[[#This Row],[Order Date]])</f>
        <v>2014</v>
      </c>
      <c r="C1199" s="2">
        <f>MONTH(salesdata[[#This Row],[Order Date]])</f>
        <v>9</v>
      </c>
      <c r="D1199" t="s">
        <v>1424</v>
      </c>
      <c r="E1199" t="s">
        <v>27</v>
      </c>
      <c r="F1199" t="s">
        <v>34</v>
      </c>
      <c r="G1199" t="s">
        <v>35</v>
      </c>
      <c r="H1199" t="s">
        <v>887</v>
      </c>
      <c r="I1199" s="33" t="s">
        <v>3910</v>
      </c>
      <c r="J1199" s="2">
        <v>3</v>
      </c>
      <c r="K1199" s="33" t="s">
        <v>3911</v>
      </c>
    </row>
    <row r="1200" spans="1:11" x14ac:dyDescent="0.3">
      <c r="A1200" s="1">
        <v>41908</v>
      </c>
      <c r="B1200" s="2">
        <f>YEAR(salesdata[[#This Row],[Order Date]])</f>
        <v>2014</v>
      </c>
      <c r="C1200" s="2">
        <f>MONTH(salesdata[[#This Row],[Order Date]])</f>
        <v>9</v>
      </c>
      <c r="D1200" t="s">
        <v>1424</v>
      </c>
      <c r="E1200" t="s">
        <v>27</v>
      </c>
      <c r="F1200" t="s">
        <v>11</v>
      </c>
      <c r="G1200" t="s">
        <v>12</v>
      </c>
      <c r="H1200" t="s">
        <v>1404</v>
      </c>
      <c r="I1200" s="33" t="s">
        <v>2910</v>
      </c>
      <c r="J1200" s="2">
        <v>3</v>
      </c>
      <c r="K1200" s="33" t="s">
        <v>2911</v>
      </c>
    </row>
    <row r="1201" spans="1:11" x14ac:dyDescent="0.3">
      <c r="A1201" s="1">
        <v>41908</v>
      </c>
      <c r="B1201" s="2">
        <f>YEAR(salesdata[[#This Row],[Order Date]])</f>
        <v>2014</v>
      </c>
      <c r="C1201" s="2">
        <f>MONTH(salesdata[[#This Row],[Order Date]])</f>
        <v>9</v>
      </c>
      <c r="D1201" t="s">
        <v>274</v>
      </c>
      <c r="E1201" t="s">
        <v>23</v>
      </c>
      <c r="F1201" t="s">
        <v>11</v>
      </c>
      <c r="G1201" t="s">
        <v>20</v>
      </c>
      <c r="H1201" t="s">
        <v>1425</v>
      </c>
      <c r="I1201" s="33" t="s">
        <v>4849</v>
      </c>
      <c r="J1201" s="2">
        <v>5</v>
      </c>
      <c r="K1201" s="33" t="s">
        <v>4850</v>
      </c>
    </row>
    <row r="1202" spans="1:11" x14ac:dyDescent="0.3">
      <c r="A1202" s="1">
        <v>41908</v>
      </c>
      <c r="B1202" s="2">
        <f>YEAR(salesdata[[#This Row],[Order Date]])</f>
        <v>2014</v>
      </c>
      <c r="C1202" s="2">
        <f>MONTH(salesdata[[#This Row],[Order Date]])</f>
        <v>9</v>
      </c>
      <c r="D1202" t="s">
        <v>274</v>
      </c>
      <c r="E1202" t="s">
        <v>23</v>
      </c>
      <c r="F1202" t="s">
        <v>34</v>
      </c>
      <c r="G1202" t="s">
        <v>47</v>
      </c>
      <c r="H1202" t="s">
        <v>87</v>
      </c>
      <c r="I1202" s="33" t="s">
        <v>4851</v>
      </c>
      <c r="J1202" s="2">
        <v>1</v>
      </c>
      <c r="K1202" s="33" t="s">
        <v>3106</v>
      </c>
    </row>
    <row r="1203" spans="1:11" x14ac:dyDescent="0.3">
      <c r="A1203" s="1">
        <v>41908</v>
      </c>
      <c r="B1203" s="2">
        <f>YEAR(salesdata[[#This Row],[Order Date]])</f>
        <v>2014</v>
      </c>
      <c r="C1203" s="2">
        <f>MONTH(salesdata[[#This Row],[Order Date]])</f>
        <v>9</v>
      </c>
      <c r="D1203" t="s">
        <v>274</v>
      </c>
      <c r="E1203" t="s">
        <v>23</v>
      </c>
      <c r="F1203" t="s">
        <v>11</v>
      </c>
      <c r="G1203" t="s">
        <v>93</v>
      </c>
      <c r="H1203" t="s">
        <v>1426</v>
      </c>
      <c r="I1203" s="33" t="s">
        <v>4852</v>
      </c>
      <c r="J1203" s="2">
        <v>6</v>
      </c>
      <c r="K1203" s="33" t="s">
        <v>4025</v>
      </c>
    </row>
    <row r="1204" spans="1:11" x14ac:dyDescent="0.3">
      <c r="A1204" s="1">
        <v>41908</v>
      </c>
      <c r="B1204" s="2">
        <f>YEAR(salesdata[[#This Row],[Order Date]])</f>
        <v>2014</v>
      </c>
      <c r="C1204" s="2">
        <f>MONTH(salesdata[[#This Row],[Order Date]])</f>
        <v>9</v>
      </c>
      <c r="D1204" t="s">
        <v>573</v>
      </c>
      <c r="E1204" t="s">
        <v>79</v>
      </c>
      <c r="F1204" t="s">
        <v>11</v>
      </c>
      <c r="G1204" t="s">
        <v>93</v>
      </c>
      <c r="H1204" t="s">
        <v>1427</v>
      </c>
      <c r="I1204" s="33" t="s">
        <v>4853</v>
      </c>
      <c r="J1204" s="2">
        <v>6</v>
      </c>
      <c r="K1204" s="33" t="s">
        <v>3222</v>
      </c>
    </row>
    <row r="1205" spans="1:11" x14ac:dyDescent="0.3">
      <c r="A1205" s="1">
        <v>41908</v>
      </c>
      <c r="B1205" s="2">
        <f>YEAR(salesdata[[#This Row],[Order Date]])</f>
        <v>2014</v>
      </c>
      <c r="C1205" s="2">
        <f>MONTH(salesdata[[#This Row],[Order Date]])</f>
        <v>9</v>
      </c>
      <c r="D1205" t="s">
        <v>573</v>
      </c>
      <c r="E1205" t="s">
        <v>79</v>
      </c>
      <c r="F1205" t="s">
        <v>39</v>
      </c>
      <c r="G1205" t="s">
        <v>52</v>
      </c>
      <c r="H1205" t="s">
        <v>1428</v>
      </c>
      <c r="I1205" s="33" t="s">
        <v>3619</v>
      </c>
      <c r="J1205" s="2">
        <v>2</v>
      </c>
      <c r="K1205" s="33" t="s">
        <v>4854</v>
      </c>
    </row>
    <row r="1206" spans="1:11" x14ac:dyDescent="0.3">
      <c r="A1206" s="1">
        <v>41908</v>
      </c>
      <c r="B1206" s="2">
        <f>YEAR(salesdata[[#This Row],[Order Date]])</f>
        <v>2014</v>
      </c>
      <c r="C1206" s="2">
        <f>MONTH(salesdata[[#This Row],[Order Date]])</f>
        <v>9</v>
      </c>
      <c r="D1206" t="s">
        <v>573</v>
      </c>
      <c r="E1206" t="s">
        <v>79</v>
      </c>
      <c r="F1206" t="s">
        <v>11</v>
      </c>
      <c r="G1206" t="s">
        <v>12</v>
      </c>
      <c r="H1206" t="s">
        <v>13</v>
      </c>
      <c r="I1206" s="33" t="s">
        <v>3129</v>
      </c>
      <c r="J1206" s="2">
        <v>4</v>
      </c>
      <c r="K1206" s="33" t="s">
        <v>3130</v>
      </c>
    </row>
    <row r="1207" spans="1:11" x14ac:dyDescent="0.3">
      <c r="A1207" s="1">
        <v>41908</v>
      </c>
      <c r="B1207" s="2">
        <f>YEAR(salesdata[[#This Row],[Order Date]])</f>
        <v>2014</v>
      </c>
      <c r="C1207" s="2">
        <f>MONTH(salesdata[[#This Row],[Order Date]])</f>
        <v>9</v>
      </c>
      <c r="D1207" t="s">
        <v>78</v>
      </c>
      <c r="E1207" t="s">
        <v>15</v>
      </c>
      <c r="F1207" t="s">
        <v>39</v>
      </c>
      <c r="G1207" t="s">
        <v>52</v>
      </c>
      <c r="H1207" t="s">
        <v>1429</v>
      </c>
      <c r="I1207" s="33" t="s">
        <v>4855</v>
      </c>
      <c r="J1207" s="2">
        <v>11</v>
      </c>
      <c r="K1207" s="33" t="s">
        <v>4856</v>
      </c>
    </row>
    <row r="1208" spans="1:11" x14ac:dyDescent="0.3">
      <c r="A1208" s="1">
        <v>41909</v>
      </c>
      <c r="B1208" s="2">
        <f>YEAR(salesdata[[#This Row],[Order Date]])</f>
        <v>2014</v>
      </c>
      <c r="C1208" s="2">
        <f>MONTH(salesdata[[#This Row],[Order Date]])</f>
        <v>9</v>
      </c>
      <c r="D1208" t="s">
        <v>362</v>
      </c>
      <c r="E1208" t="s">
        <v>181</v>
      </c>
      <c r="F1208" t="s">
        <v>34</v>
      </c>
      <c r="G1208" t="s">
        <v>47</v>
      </c>
      <c r="H1208" t="s">
        <v>1430</v>
      </c>
      <c r="I1208" s="33" t="s">
        <v>4857</v>
      </c>
      <c r="J1208" s="2">
        <v>3</v>
      </c>
      <c r="K1208" s="33" t="s">
        <v>4858</v>
      </c>
    </row>
    <row r="1209" spans="1:11" x14ac:dyDescent="0.3">
      <c r="A1209" s="1">
        <v>41909</v>
      </c>
      <c r="B1209" s="2">
        <f>YEAR(salesdata[[#This Row],[Order Date]])</f>
        <v>2014</v>
      </c>
      <c r="C1209" s="2">
        <f>MONTH(salesdata[[#This Row],[Order Date]])</f>
        <v>9</v>
      </c>
      <c r="D1209" t="s">
        <v>1431</v>
      </c>
      <c r="E1209" t="s">
        <v>27</v>
      </c>
      <c r="F1209" t="s">
        <v>34</v>
      </c>
      <c r="G1209" t="s">
        <v>35</v>
      </c>
      <c r="H1209" t="s">
        <v>551</v>
      </c>
      <c r="I1209" s="33" t="s">
        <v>4859</v>
      </c>
      <c r="J1209" s="2">
        <v>5</v>
      </c>
      <c r="K1209" s="33" t="s">
        <v>4860</v>
      </c>
    </row>
    <row r="1210" spans="1:11" x14ac:dyDescent="0.3">
      <c r="A1210" s="1">
        <v>41909</v>
      </c>
      <c r="B1210" s="2">
        <f>YEAR(salesdata[[#This Row],[Order Date]])</f>
        <v>2014</v>
      </c>
      <c r="C1210" s="2">
        <f>MONTH(salesdata[[#This Row],[Order Date]])</f>
        <v>9</v>
      </c>
      <c r="D1210" t="s">
        <v>1431</v>
      </c>
      <c r="E1210" t="s">
        <v>27</v>
      </c>
      <c r="F1210" t="s">
        <v>11</v>
      </c>
      <c r="G1210" t="s">
        <v>12</v>
      </c>
      <c r="H1210" t="s">
        <v>367</v>
      </c>
      <c r="I1210" s="33" t="s">
        <v>4861</v>
      </c>
      <c r="J1210" s="2">
        <v>2</v>
      </c>
      <c r="K1210" s="33" t="s">
        <v>4862</v>
      </c>
    </row>
    <row r="1211" spans="1:11" x14ac:dyDescent="0.3">
      <c r="A1211" s="1">
        <v>41910</v>
      </c>
      <c r="B1211" s="2">
        <f>YEAR(salesdata[[#This Row],[Order Date]])</f>
        <v>2014</v>
      </c>
      <c r="C1211" s="2">
        <f>MONTH(salesdata[[#This Row],[Order Date]])</f>
        <v>9</v>
      </c>
      <c r="D1211" t="s">
        <v>1432</v>
      </c>
      <c r="E1211" t="s">
        <v>443</v>
      </c>
      <c r="F1211" t="s">
        <v>11</v>
      </c>
      <c r="G1211" t="s">
        <v>18</v>
      </c>
      <c r="H1211" t="s">
        <v>1368</v>
      </c>
      <c r="I1211" s="33" t="s">
        <v>4863</v>
      </c>
      <c r="J1211" s="2">
        <v>3</v>
      </c>
      <c r="K1211" s="33" t="s">
        <v>4864</v>
      </c>
    </row>
    <row r="1212" spans="1:11" x14ac:dyDescent="0.3">
      <c r="A1212" s="1">
        <v>41910</v>
      </c>
      <c r="B1212" s="2">
        <f>YEAR(salesdata[[#This Row],[Order Date]])</f>
        <v>2014</v>
      </c>
      <c r="C1212" s="2">
        <f>MONTH(salesdata[[#This Row],[Order Date]])</f>
        <v>9</v>
      </c>
      <c r="D1212" t="s">
        <v>1433</v>
      </c>
      <c r="E1212" t="s">
        <v>249</v>
      </c>
      <c r="F1212" t="s">
        <v>11</v>
      </c>
      <c r="G1212" t="s">
        <v>12</v>
      </c>
      <c r="H1212" t="s">
        <v>1434</v>
      </c>
      <c r="I1212" s="33" t="s">
        <v>4865</v>
      </c>
      <c r="J1212" s="2">
        <v>8</v>
      </c>
      <c r="K1212" s="33" t="s">
        <v>4866</v>
      </c>
    </row>
    <row r="1213" spans="1:11" x14ac:dyDescent="0.3">
      <c r="A1213" s="1">
        <v>41910</v>
      </c>
      <c r="B1213" s="2">
        <f>YEAR(salesdata[[#This Row],[Order Date]])</f>
        <v>2014</v>
      </c>
      <c r="C1213" s="2">
        <f>MONTH(salesdata[[#This Row],[Order Date]])</f>
        <v>9</v>
      </c>
      <c r="D1213" t="s">
        <v>1433</v>
      </c>
      <c r="E1213" t="s">
        <v>249</v>
      </c>
      <c r="F1213" t="s">
        <v>11</v>
      </c>
      <c r="G1213" t="s">
        <v>12</v>
      </c>
      <c r="H1213" t="s">
        <v>128</v>
      </c>
      <c r="I1213" s="33" t="s">
        <v>4867</v>
      </c>
      <c r="J1213" s="2">
        <v>2</v>
      </c>
      <c r="K1213" s="33" t="s">
        <v>4868</v>
      </c>
    </row>
    <row r="1214" spans="1:11" x14ac:dyDescent="0.3">
      <c r="A1214" s="1">
        <v>41910</v>
      </c>
      <c r="B1214" s="2">
        <f>YEAR(salesdata[[#This Row],[Order Date]])</f>
        <v>2014</v>
      </c>
      <c r="C1214" s="2">
        <f>MONTH(salesdata[[#This Row],[Order Date]])</f>
        <v>9</v>
      </c>
      <c r="D1214" t="s">
        <v>110</v>
      </c>
      <c r="E1214" t="s">
        <v>124</v>
      </c>
      <c r="F1214" t="s">
        <v>34</v>
      </c>
      <c r="G1214" t="s">
        <v>47</v>
      </c>
      <c r="H1214" t="s">
        <v>1435</v>
      </c>
      <c r="I1214" s="33" t="s">
        <v>4869</v>
      </c>
      <c r="J1214" s="2">
        <v>4</v>
      </c>
      <c r="K1214" s="33" t="s">
        <v>4870</v>
      </c>
    </row>
    <row r="1215" spans="1:11" x14ac:dyDescent="0.3">
      <c r="A1215" s="1">
        <v>41911</v>
      </c>
      <c r="B1215" s="2">
        <f>YEAR(salesdata[[#This Row],[Order Date]])</f>
        <v>2014</v>
      </c>
      <c r="C1215" s="2">
        <f>MONTH(salesdata[[#This Row],[Order Date]])</f>
        <v>9</v>
      </c>
      <c r="D1215" t="s">
        <v>1181</v>
      </c>
      <c r="E1215" t="s">
        <v>27</v>
      </c>
      <c r="F1215" t="s">
        <v>34</v>
      </c>
      <c r="G1215" t="s">
        <v>47</v>
      </c>
      <c r="H1215" t="s">
        <v>1436</v>
      </c>
      <c r="I1215" s="33" t="s">
        <v>4871</v>
      </c>
      <c r="J1215" s="2">
        <v>2</v>
      </c>
      <c r="K1215" s="33" t="s">
        <v>3320</v>
      </c>
    </row>
    <row r="1216" spans="1:11" x14ac:dyDescent="0.3">
      <c r="A1216" s="1">
        <v>41911</v>
      </c>
      <c r="B1216" s="2">
        <f>YEAR(salesdata[[#This Row],[Order Date]])</f>
        <v>2014</v>
      </c>
      <c r="C1216" s="2">
        <f>MONTH(salesdata[[#This Row],[Order Date]])</f>
        <v>9</v>
      </c>
      <c r="D1216" t="s">
        <v>1181</v>
      </c>
      <c r="E1216" t="s">
        <v>27</v>
      </c>
      <c r="F1216" t="s">
        <v>11</v>
      </c>
      <c r="G1216" t="s">
        <v>43</v>
      </c>
      <c r="H1216" t="s">
        <v>286</v>
      </c>
      <c r="I1216" s="33" t="s">
        <v>4872</v>
      </c>
      <c r="J1216" s="2">
        <v>4</v>
      </c>
      <c r="K1216" s="33" t="s">
        <v>3379</v>
      </c>
    </row>
    <row r="1217" spans="1:11" x14ac:dyDescent="0.3">
      <c r="A1217" s="1">
        <v>41911</v>
      </c>
      <c r="B1217" s="2">
        <f>YEAR(salesdata[[#This Row],[Order Date]])</f>
        <v>2014</v>
      </c>
      <c r="C1217" s="2">
        <f>MONTH(salesdata[[#This Row],[Order Date]])</f>
        <v>9</v>
      </c>
      <c r="D1217" t="s">
        <v>1181</v>
      </c>
      <c r="E1217" t="s">
        <v>27</v>
      </c>
      <c r="F1217" t="s">
        <v>11</v>
      </c>
      <c r="G1217" t="s">
        <v>12</v>
      </c>
      <c r="H1217" t="s">
        <v>1437</v>
      </c>
      <c r="I1217" s="33" t="s">
        <v>4243</v>
      </c>
      <c r="J1217" s="2">
        <v>1</v>
      </c>
      <c r="K1217" s="33" t="s">
        <v>4791</v>
      </c>
    </row>
    <row r="1218" spans="1:11" x14ac:dyDescent="0.3">
      <c r="A1218" s="1">
        <v>41911</v>
      </c>
      <c r="B1218" s="2">
        <f>YEAR(salesdata[[#This Row],[Order Date]])</f>
        <v>2014</v>
      </c>
      <c r="C1218" s="2">
        <f>MONTH(salesdata[[#This Row],[Order Date]])</f>
        <v>9</v>
      </c>
      <c r="D1218" t="s">
        <v>1181</v>
      </c>
      <c r="E1218" t="s">
        <v>27</v>
      </c>
      <c r="F1218" t="s">
        <v>39</v>
      </c>
      <c r="G1218" t="s">
        <v>306</v>
      </c>
      <c r="H1218" t="s">
        <v>1438</v>
      </c>
      <c r="I1218" s="33" t="s">
        <v>4873</v>
      </c>
      <c r="J1218" s="2">
        <v>2</v>
      </c>
      <c r="K1218" s="33" t="s">
        <v>4874</v>
      </c>
    </row>
    <row r="1219" spans="1:11" x14ac:dyDescent="0.3">
      <c r="A1219" s="1">
        <v>41911</v>
      </c>
      <c r="B1219" s="2">
        <f>YEAR(salesdata[[#This Row],[Order Date]])</f>
        <v>2014</v>
      </c>
      <c r="C1219" s="2">
        <f>MONTH(salesdata[[#This Row],[Order Date]])</f>
        <v>9</v>
      </c>
      <c r="D1219" t="s">
        <v>1181</v>
      </c>
      <c r="E1219" t="s">
        <v>27</v>
      </c>
      <c r="F1219" t="s">
        <v>11</v>
      </c>
      <c r="G1219" t="s">
        <v>18</v>
      </c>
      <c r="H1219" t="s">
        <v>1439</v>
      </c>
      <c r="I1219" s="33" t="s">
        <v>4875</v>
      </c>
      <c r="J1219" s="2">
        <v>1</v>
      </c>
      <c r="K1219" s="33" t="s">
        <v>4876</v>
      </c>
    </row>
    <row r="1220" spans="1:11" x14ac:dyDescent="0.3">
      <c r="A1220" s="1">
        <v>41911</v>
      </c>
      <c r="B1220" s="2">
        <f>YEAR(salesdata[[#This Row],[Order Date]])</f>
        <v>2014</v>
      </c>
      <c r="C1220" s="2">
        <f>MONTH(salesdata[[#This Row],[Order Date]])</f>
        <v>9</v>
      </c>
      <c r="D1220" t="s">
        <v>1440</v>
      </c>
      <c r="E1220" t="s">
        <v>23</v>
      </c>
      <c r="F1220" t="s">
        <v>11</v>
      </c>
      <c r="G1220" t="s">
        <v>24</v>
      </c>
      <c r="H1220" t="s">
        <v>864</v>
      </c>
      <c r="I1220" s="33" t="s">
        <v>4459</v>
      </c>
      <c r="J1220" s="2">
        <v>3</v>
      </c>
      <c r="K1220" s="33" t="s">
        <v>2919</v>
      </c>
    </row>
    <row r="1221" spans="1:11" x14ac:dyDescent="0.3">
      <c r="A1221" s="1">
        <v>41911</v>
      </c>
      <c r="B1221" s="2">
        <f>YEAR(salesdata[[#This Row],[Order Date]])</f>
        <v>2014</v>
      </c>
      <c r="C1221" s="2">
        <f>MONTH(salesdata[[#This Row],[Order Date]])</f>
        <v>9</v>
      </c>
      <c r="D1221" t="s">
        <v>1440</v>
      </c>
      <c r="E1221" t="s">
        <v>23</v>
      </c>
      <c r="F1221" t="s">
        <v>34</v>
      </c>
      <c r="G1221" t="s">
        <v>147</v>
      </c>
      <c r="H1221" t="s">
        <v>326</v>
      </c>
      <c r="I1221" s="33" t="s">
        <v>4877</v>
      </c>
      <c r="J1221" s="2">
        <v>2</v>
      </c>
      <c r="K1221" s="33" t="s">
        <v>4878</v>
      </c>
    </row>
    <row r="1222" spans="1:11" x14ac:dyDescent="0.3">
      <c r="A1222" s="1">
        <v>41911</v>
      </c>
      <c r="B1222" s="2">
        <f>YEAR(salesdata[[#This Row],[Order Date]])</f>
        <v>2014</v>
      </c>
      <c r="C1222" s="2">
        <f>MONTH(salesdata[[#This Row],[Order Date]])</f>
        <v>9</v>
      </c>
      <c r="D1222" t="s">
        <v>1440</v>
      </c>
      <c r="E1222" t="s">
        <v>23</v>
      </c>
      <c r="F1222" t="s">
        <v>11</v>
      </c>
      <c r="G1222" t="s">
        <v>16</v>
      </c>
      <c r="H1222" t="s">
        <v>1441</v>
      </c>
      <c r="I1222" s="33" t="s">
        <v>4879</v>
      </c>
      <c r="J1222" s="2">
        <v>11</v>
      </c>
      <c r="K1222" s="33" t="s">
        <v>4880</v>
      </c>
    </row>
    <row r="1223" spans="1:11" x14ac:dyDescent="0.3">
      <c r="A1223" s="1">
        <v>41911</v>
      </c>
      <c r="B1223" s="2">
        <f>YEAR(salesdata[[#This Row],[Order Date]])</f>
        <v>2014</v>
      </c>
      <c r="C1223" s="2">
        <f>MONTH(salesdata[[#This Row],[Order Date]])</f>
        <v>9</v>
      </c>
      <c r="D1223" t="s">
        <v>1440</v>
      </c>
      <c r="E1223" t="s">
        <v>23</v>
      </c>
      <c r="F1223" t="s">
        <v>11</v>
      </c>
      <c r="G1223" t="s">
        <v>12</v>
      </c>
      <c r="H1223" t="s">
        <v>1442</v>
      </c>
      <c r="I1223" s="33" t="s">
        <v>4881</v>
      </c>
      <c r="J1223" s="2">
        <v>4</v>
      </c>
      <c r="K1223" s="33" t="s">
        <v>4457</v>
      </c>
    </row>
    <row r="1224" spans="1:11" x14ac:dyDescent="0.3">
      <c r="A1224" s="1">
        <v>41911</v>
      </c>
      <c r="B1224" s="2">
        <f>YEAR(salesdata[[#This Row],[Order Date]])</f>
        <v>2014</v>
      </c>
      <c r="C1224" s="2">
        <f>MONTH(salesdata[[#This Row],[Order Date]])</f>
        <v>9</v>
      </c>
      <c r="D1224" t="s">
        <v>1440</v>
      </c>
      <c r="E1224" t="s">
        <v>23</v>
      </c>
      <c r="F1224" t="s">
        <v>11</v>
      </c>
      <c r="G1224" t="s">
        <v>18</v>
      </c>
      <c r="H1224" t="s">
        <v>1139</v>
      </c>
      <c r="I1224" s="33" t="s">
        <v>4882</v>
      </c>
      <c r="J1224" s="2">
        <v>6</v>
      </c>
      <c r="K1224" s="33" t="s">
        <v>4883</v>
      </c>
    </row>
    <row r="1225" spans="1:11" x14ac:dyDescent="0.3">
      <c r="A1225" s="1">
        <v>41911</v>
      </c>
      <c r="B1225" s="2">
        <f>YEAR(salesdata[[#This Row],[Order Date]])</f>
        <v>2014</v>
      </c>
      <c r="C1225" s="2">
        <f>MONTH(salesdata[[#This Row],[Order Date]])</f>
        <v>9</v>
      </c>
      <c r="D1225" t="s">
        <v>1440</v>
      </c>
      <c r="E1225" t="s">
        <v>23</v>
      </c>
      <c r="F1225" t="s">
        <v>34</v>
      </c>
      <c r="G1225" t="s">
        <v>147</v>
      </c>
      <c r="H1225" t="s">
        <v>897</v>
      </c>
      <c r="I1225" s="33" t="s">
        <v>4884</v>
      </c>
      <c r="J1225" s="2">
        <v>1</v>
      </c>
      <c r="K1225" s="33" t="s">
        <v>4885</v>
      </c>
    </row>
    <row r="1226" spans="1:11" x14ac:dyDescent="0.3">
      <c r="A1226" s="1">
        <v>41911</v>
      </c>
      <c r="B1226" s="2">
        <f>YEAR(salesdata[[#This Row],[Order Date]])</f>
        <v>2014</v>
      </c>
      <c r="C1226" s="2">
        <f>MONTH(salesdata[[#This Row],[Order Date]])</f>
        <v>9</v>
      </c>
      <c r="D1226" t="s">
        <v>1210</v>
      </c>
      <c r="E1226" t="s">
        <v>167</v>
      </c>
      <c r="F1226" t="s">
        <v>34</v>
      </c>
      <c r="G1226" t="s">
        <v>47</v>
      </c>
      <c r="H1226" t="s">
        <v>1443</v>
      </c>
      <c r="I1226" s="33" t="s">
        <v>3933</v>
      </c>
      <c r="J1226" s="2">
        <v>2</v>
      </c>
      <c r="K1226" s="33" t="s">
        <v>4886</v>
      </c>
    </row>
    <row r="1227" spans="1:11" x14ac:dyDescent="0.3">
      <c r="A1227" s="1">
        <v>41911</v>
      </c>
      <c r="B1227" s="2">
        <f>YEAR(salesdata[[#This Row],[Order Date]])</f>
        <v>2014</v>
      </c>
      <c r="C1227" s="2">
        <f>MONTH(salesdata[[#This Row],[Order Date]])</f>
        <v>9</v>
      </c>
      <c r="D1227" t="s">
        <v>1210</v>
      </c>
      <c r="E1227" t="s">
        <v>167</v>
      </c>
      <c r="F1227" t="s">
        <v>34</v>
      </c>
      <c r="G1227" t="s">
        <v>147</v>
      </c>
      <c r="H1227" t="s">
        <v>259</v>
      </c>
      <c r="I1227" s="33" t="s">
        <v>4887</v>
      </c>
      <c r="J1227" s="2">
        <v>9</v>
      </c>
      <c r="K1227" s="33" t="s">
        <v>4888</v>
      </c>
    </row>
    <row r="1228" spans="1:11" x14ac:dyDescent="0.3">
      <c r="A1228" s="1">
        <v>41911</v>
      </c>
      <c r="B1228" s="2">
        <f>YEAR(salesdata[[#This Row],[Order Date]])</f>
        <v>2014</v>
      </c>
      <c r="C1228" s="2">
        <f>MONTH(salesdata[[#This Row],[Order Date]])</f>
        <v>9</v>
      </c>
      <c r="D1228" t="s">
        <v>1444</v>
      </c>
      <c r="E1228" t="s">
        <v>152</v>
      </c>
      <c r="F1228" t="s">
        <v>11</v>
      </c>
      <c r="G1228" t="s">
        <v>18</v>
      </c>
      <c r="H1228" t="s">
        <v>1423</v>
      </c>
      <c r="I1228" s="33" t="s">
        <v>4889</v>
      </c>
      <c r="J1228" s="2">
        <v>9</v>
      </c>
      <c r="K1228" s="33" t="s">
        <v>4890</v>
      </c>
    </row>
    <row r="1229" spans="1:11" x14ac:dyDescent="0.3">
      <c r="A1229" s="1">
        <v>41911</v>
      </c>
      <c r="B1229" s="2">
        <f>YEAR(salesdata[[#This Row],[Order Date]])</f>
        <v>2014</v>
      </c>
      <c r="C1229" s="2">
        <f>MONTH(salesdata[[#This Row],[Order Date]])</f>
        <v>9</v>
      </c>
      <c r="D1229" t="s">
        <v>1444</v>
      </c>
      <c r="E1229" t="s">
        <v>152</v>
      </c>
      <c r="F1229" t="s">
        <v>34</v>
      </c>
      <c r="G1229" t="s">
        <v>47</v>
      </c>
      <c r="H1229" t="s">
        <v>1445</v>
      </c>
      <c r="I1229" s="33" t="s">
        <v>4891</v>
      </c>
      <c r="J1229" s="2">
        <v>4</v>
      </c>
      <c r="K1229" s="33" t="s">
        <v>4892</v>
      </c>
    </row>
    <row r="1230" spans="1:11" x14ac:dyDescent="0.3">
      <c r="A1230" s="1">
        <v>41911</v>
      </c>
      <c r="B1230" s="2">
        <f>YEAR(salesdata[[#This Row],[Order Date]])</f>
        <v>2014</v>
      </c>
      <c r="C1230" s="2">
        <f>MONTH(salesdata[[#This Row],[Order Date]])</f>
        <v>9</v>
      </c>
      <c r="D1230" t="s">
        <v>1444</v>
      </c>
      <c r="E1230" t="s">
        <v>152</v>
      </c>
      <c r="F1230" t="s">
        <v>11</v>
      </c>
      <c r="G1230" t="s">
        <v>16</v>
      </c>
      <c r="H1230" t="s">
        <v>1446</v>
      </c>
      <c r="I1230" s="33" t="s">
        <v>3445</v>
      </c>
      <c r="J1230" s="2">
        <v>3</v>
      </c>
      <c r="K1230" s="33" t="s">
        <v>4893</v>
      </c>
    </row>
    <row r="1231" spans="1:11" x14ac:dyDescent="0.3">
      <c r="A1231" s="1">
        <v>41911</v>
      </c>
      <c r="B1231" s="2">
        <f>YEAR(salesdata[[#This Row],[Order Date]])</f>
        <v>2014</v>
      </c>
      <c r="C1231" s="2">
        <f>MONTH(salesdata[[#This Row],[Order Date]])</f>
        <v>9</v>
      </c>
      <c r="D1231" t="s">
        <v>1444</v>
      </c>
      <c r="E1231" t="s">
        <v>152</v>
      </c>
      <c r="F1231" t="s">
        <v>11</v>
      </c>
      <c r="G1231" t="s">
        <v>12</v>
      </c>
      <c r="H1231" t="s">
        <v>1082</v>
      </c>
      <c r="I1231" s="33" t="s">
        <v>4894</v>
      </c>
      <c r="J1231" s="2">
        <v>2</v>
      </c>
      <c r="K1231" s="33" t="s">
        <v>4895</v>
      </c>
    </row>
    <row r="1232" spans="1:11" x14ac:dyDescent="0.3">
      <c r="A1232" s="1">
        <v>41911</v>
      </c>
      <c r="B1232" s="2">
        <f>YEAR(salesdata[[#This Row],[Order Date]])</f>
        <v>2014</v>
      </c>
      <c r="C1232" s="2">
        <f>MONTH(salesdata[[#This Row],[Order Date]])</f>
        <v>9</v>
      </c>
      <c r="D1232" t="s">
        <v>1447</v>
      </c>
      <c r="E1232" t="s">
        <v>167</v>
      </c>
      <c r="F1232" t="s">
        <v>11</v>
      </c>
      <c r="G1232" t="s">
        <v>20</v>
      </c>
      <c r="H1232" t="s">
        <v>1448</v>
      </c>
      <c r="I1232" s="33" t="s">
        <v>4896</v>
      </c>
      <c r="J1232" s="2">
        <v>2</v>
      </c>
      <c r="K1232" s="33" t="s">
        <v>4897</v>
      </c>
    </row>
    <row r="1233" spans="1:11" x14ac:dyDescent="0.3">
      <c r="A1233" s="1">
        <v>41911</v>
      </c>
      <c r="B1233" s="2">
        <f>YEAR(salesdata[[#This Row],[Order Date]])</f>
        <v>2014</v>
      </c>
      <c r="C1233" s="2">
        <f>MONTH(salesdata[[#This Row],[Order Date]])</f>
        <v>9</v>
      </c>
      <c r="D1233" t="s">
        <v>1447</v>
      </c>
      <c r="E1233" t="s">
        <v>167</v>
      </c>
      <c r="F1233" t="s">
        <v>11</v>
      </c>
      <c r="G1233" t="s">
        <v>18</v>
      </c>
      <c r="H1233" t="s">
        <v>1449</v>
      </c>
      <c r="I1233" s="33" t="s">
        <v>4898</v>
      </c>
      <c r="J1233" s="2">
        <v>5</v>
      </c>
      <c r="K1233" s="33" t="s">
        <v>4899</v>
      </c>
    </row>
    <row r="1234" spans="1:11" x14ac:dyDescent="0.3">
      <c r="A1234" s="1">
        <v>41912</v>
      </c>
      <c r="B1234" s="2">
        <f>YEAR(salesdata[[#This Row],[Order Date]])</f>
        <v>2014</v>
      </c>
      <c r="C1234" s="2">
        <f>MONTH(salesdata[[#This Row],[Order Date]])</f>
        <v>9</v>
      </c>
      <c r="D1234" t="s">
        <v>912</v>
      </c>
      <c r="E1234" t="s">
        <v>152</v>
      </c>
      <c r="F1234" t="s">
        <v>11</v>
      </c>
      <c r="G1234" t="s">
        <v>12</v>
      </c>
      <c r="H1234" t="s">
        <v>1450</v>
      </c>
      <c r="I1234" s="33" t="s">
        <v>4281</v>
      </c>
      <c r="J1234" s="2">
        <v>1</v>
      </c>
      <c r="K1234" s="33" t="s">
        <v>4685</v>
      </c>
    </row>
    <row r="1235" spans="1:11" x14ac:dyDescent="0.3">
      <c r="A1235" s="1">
        <v>41912</v>
      </c>
      <c r="B1235" s="2">
        <f>YEAR(salesdata[[#This Row],[Order Date]])</f>
        <v>2014</v>
      </c>
      <c r="C1235" s="2">
        <f>MONTH(salesdata[[#This Row],[Order Date]])</f>
        <v>9</v>
      </c>
      <c r="D1235" t="s">
        <v>1142</v>
      </c>
      <c r="E1235" t="s">
        <v>124</v>
      </c>
      <c r="F1235" t="s">
        <v>11</v>
      </c>
      <c r="G1235" t="s">
        <v>12</v>
      </c>
      <c r="H1235" t="s">
        <v>1404</v>
      </c>
      <c r="I1235" s="33" t="s">
        <v>3175</v>
      </c>
      <c r="J1235" s="2">
        <v>3</v>
      </c>
      <c r="K1235" s="33" t="s">
        <v>3276</v>
      </c>
    </row>
    <row r="1236" spans="1:11" x14ac:dyDescent="0.3">
      <c r="A1236" s="1">
        <v>41912</v>
      </c>
      <c r="B1236" s="2">
        <f>YEAR(salesdata[[#This Row],[Order Date]])</f>
        <v>2014</v>
      </c>
      <c r="C1236" s="2">
        <f>MONTH(salesdata[[#This Row],[Order Date]])</f>
        <v>9</v>
      </c>
      <c r="D1236" t="s">
        <v>1451</v>
      </c>
      <c r="E1236" t="s">
        <v>121</v>
      </c>
      <c r="F1236" t="s">
        <v>11</v>
      </c>
      <c r="G1236" t="s">
        <v>93</v>
      </c>
      <c r="H1236" t="s">
        <v>629</v>
      </c>
      <c r="I1236" s="33" t="s">
        <v>4900</v>
      </c>
      <c r="J1236" s="2">
        <v>6</v>
      </c>
      <c r="K1236" s="33" t="s">
        <v>4901</v>
      </c>
    </row>
    <row r="1237" spans="1:11" x14ac:dyDescent="0.3">
      <c r="A1237" s="1">
        <v>41912</v>
      </c>
      <c r="B1237" s="2">
        <f>YEAR(salesdata[[#This Row],[Order Date]])</f>
        <v>2014</v>
      </c>
      <c r="C1237" s="2">
        <f>MONTH(salesdata[[#This Row],[Order Date]])</f>
        <v>9</v>
      </c>
      <c r="D1237" t="s">
        <v>1452</v>
      </c>
      <c r="E1237" t="s">
        <v>167</v>
      </c>
      <c r="F1237" t="s">
        <v>11</v>
      </c>
      <c r="G1237" t="s">
        <v>20</v>
      </c>
      <c r="H1237" t="s">
        <v>821</v>
      </c>
      <c r="I1237" s="33" t="s">
        <v>4902</v>
      </c>
      <c r="J1237" s="2">
        <v>7</v>
      </c>
      <c r="K1237" s="33" t="s">
        <v>4153</v>
      </c>
    </row>
    <row r="1238" spans="1:11" x14ac:dyDescent="0.3">
      <c r="A1238" s="1">
        <v>41912</v>
      </c>
      <c r="B1238" s="2">
        <f>YEAR(salesdata[[#This Row],[Order Date]])</f>
        <v>2014</v>
      </c>
      <c r="C1238" s="2">
        <f>MONTH(salesdata[[#This Row],[Order Date]])</f>
        <v>9</v>
      </c>
      <c r="D1238" t="s">
        <v>743</v>
      </c>
      <c r="E1238" t="s">
        <v>152</v>
      </c>
      <c r="F1238" t="s">
        <v>34</v>
      </c>
      <c r="G1238" t="s">
        <v>47</v>
      </c>
      <c r="H1238" t="s">
        <v>218</v>
      </c>
      <c r="I1238" s="33" t="s">
        <v>4903</v>
      </c>
      <c r="J1238" s="2">
        <v>3</v>
      </c>
      <c r="K1238" s="33" t="s">
        <v>3274</v>
      </c>
    </row>
    <row r="1239" spans="1:11" x14ac:dyDescent="0.3">
      <c r="A1239" s="1">
        <v>41912</v>
      </c>
      <c r="B1239" s="2">
        <f>YEAR(salesdata[[#This Row],[Order Date]])</f>
        <v>2014</v>
      </c>
      <c r="C1239" s="2">
        <f>MONTH(salesdata[[#This Row],[Order Date]])</f>
        <v>9</v>
      </c>
      <c r="D1239" t="s">
        <v>1453</v>
      </c>
      <c r="E1239" t="s">
        <v>79</v>
      </c>
      <c r="F1239" t="s">
        <v>11</v>
      </c>
      <c r="G1239" t="s">
        <v>93</v>
      </c>
      <c r="H1239" t="s">
        <v>1454</v>
      </c>
      <c r="I1239" s="33" t="s">
        <v>4904</v>
      </c>
      <c r="J1239" s="2">
        <v>6</v>
      </c>
      <c r="K1239" s="33" t="s">
        <v>4905</v>
      </c>
    </row>
    <row r="1240" spans="1:11" x14ac:dyDescent="0.3">
      <c r="A1240" s="1">
        <v>41913</v>
      </c>
      <c r="B1240" s="2">
        <f>YEAR(salesdata[[#This Row],[Order Date]])</f>
        <v>2014</v>
      </c>
      <c r="C1240" s="2">
        <f>MONTH(salesdata[[#This Row],[Order Date]])</f>
        <v>10</v>
      </c>
      <c r="D1240" t="s">
        <v>309</v>
      </c>
      <c r="E1240" t="s">
        <v>127</v>
      </c>
      <c r="F1240" t="s">
        <v>11</v>
      </c>
      <c r="G1240" t="s">
        <v>43</v>
      </c>
      <c r="H1240" t="s">
        <v>1455</v>
      </c>
      <c r="I1240" s="33" t="s">
        <v>4906</v>
      </c>
      <c r="J1240" s="2">
        <v>1</v>
      </c>
      <c r="K1240" s="33" t="s">
        <v>132</v>
      </c>
    </row>
    <row r="1241" spans="1:11" x14ac:dyDescent="0.3">
      <c r="A1241" s="1">
        <v>41914</v>
      </c>
      <c r="B1241" s="2">
        <f>YEAR(salesdata[[#This Row],[Order Date]])</f>
        <v>2014</v>
      </c>
      <c r="C1241" s="2">
        <f>MONTH(salesdata[[#This Row],[Order Date]])</f>
        <v>10</v>
      </c>
      <c r="D1241" t="s">
        <v>1456</v>
      </c>
      <c r="E1241" t="s">
        <v>96</v>
      </c>
      <c r="F1241" t="s">
        <v>11</v>
      </c>
      <c r="G1241" t="s">
        <v>12</v>
      </c>
      <c r="H1241" t="s">
        <v>1457</v>
      </c>
      <c r="I1241" s="33" t="s">
        <v>4907</v>
      </c>
      <c r="J1241" s="2">
        <v>2</v>
      </c>
      <c r="K1241" s="33" t="s">
        <v>4643</v>
      </c>
    </row>
    <row r="1242" spans="1:11" x14ac:dyDescent="0.3">
      <c r="A1242" s="1">
        <v>41914</v>
      </c>
      <c r="B1242" s="2">
        <f>YEAR(salesdata[[#This Row],[Order Date]])</f>
        <v>2014</v>
      </c>
      <c r="C1242" s="2">
        <f>MONTH(salesdata[[#This Row],[Order Date]])</f>
        <v>10</v>
      </c>
      <c r="D1242" t="s">
        <v>1456</v>
      </c>
      <c r="E1242" t="s">
        <v>96</v>
      </c>
      <c r="F1242" t="s">
        <v>11</v>
      </c>
      <c r="G1242" t="s">
        <v>43</v>
      </c>
      <c r="H1242" t="s">
        <v>163</v>
      </c>
      <c r="I1242" s="33" t="s">
        <v>4908</v>
      </c>
      <c r="J1242" s="2">
        <v>2</v>
      </c>
      <c r="K1242" s="33" t="s">
        <v>4909</v>
      </c>
    </row>
    <row r="1243" spans="1:11" x14ac:dyDescent="0.3">
      <c r="A1243" s="1">
        <v>41914</v>
      </c>
      <c r="B1243" s="2">
        <f>YEAR(salesdata[[#This Row],[Order Date]])</f>
        <v>2014</v>
      </c>
      <c r="C1243" s="2">
        <f>MONTH(salesdata[[#This Row],[Order Date]])</f>
        <v>10</v>
      </c>
      <c r="D1243" t="s">
        <v>1456</v>
      </c>
      <c r="E1243" t="s">
        <v>96</v>
      </c>
      <c r="F1243" t="s">
        <v>39</v>
      </c>
      <c r="G1243" t="s">
        <v>40</v>
      </c>
      <c r="H1243" t="s">
        <v>1458</v>
      </c>
      <c r="I1243" s="33" t="s">
        <v>4910</v>
      </c>
      <c r="J1243" s="2">
        <v>2</v>
      </c>
      <c r="K1243" s="33" t="s">
        <v>4911</v>
      </c>
    </row>
    <row r="1244" spans="1:11" x14ac:dyDescent="0.3">
      <c r="A1244" s="1">
        <v>41914</v>
      </c>
      <c r="B1244" s="2">
        <f>YEAR(salesdata[[#This Row],[Order Date]])</f>
        <v>2014</v>
      </c>
      <c r="C1244" s="2">
        <f>MONTH(salesdata[[#This Row],[Order Date]])</f>
        <v>10</v>
      </c>
      <c r="D1244" t="s">
        <v>1456</v>
      </c>
      <c r="E1244" t="s">
        <v>96</v>
      </c>
      <c r="F1244" t="s">
        <v>11</v>
      </c>
      <c r="G1244" t="s">
        <v>63</v>
      </c>
      <c r="H1244" t="s">
        <v>1459</v>
      </c>
      <c r="I1244" s="33" t="s">
        <v>4912</v>
      </c>
      <c r="J1244" s="2">
        <v>6</v>
      </c>
      <c r="K1244" s="33" t="s">
        <v>4913</v>
      </c>
    </row>
    <row r="1245" spans="1:11" x14ac:dyDescent="0.3">
      <c r="A1245" s="1">
        <v>41914</v>
      </c>
      <c r="B1245" s="2">
        <f>YEAR(salesdata[[#This Row],[Order Date]])</f>
        <v>2014</v>
      </c>
      <c r="C1245" s="2">
        <f>MONTH(salesdata[[#This Row],[Order Date]])</f>
        <v>10</v>
      </c>
      <c r="D1245" t="s">
        <v>1456</v>
      </c>
      <c r="E1245" t="s">
        <v>96</v>
      </c>
      <c r="F1245" t="s">
        <v>11</v>
      </c>
      <c r="G1245" t="s">
        <v>204</v>
      </c>
      <c r="H1245" t="s">
        <v>1460</v>
      </c>
      <c r="I1245" s="33" t="s">
        <v>4914</v>
      </c>
      <c r="J1245" s="2">
        <v>2</v>
      </c>
      <c r="K1245" s="33" t="s">
        <v>4915</v>
      </c>
    </row>
    <row r="1246" spans="1:11" x14ac:dyDescent="0.3">
      <c r="A1246" s="1">
        <v>41914</v>
      </c>
      <c r="B1246" s="2">
        <f>YEAR(salesdata[[#This Row],[Order Date]])</f>
        <v>2014</v>
      </c>
      <c r="C1246" s="2">
        <f>MONTH(salesdata[[#This Row],[Order Date]])</f>
        <v>10</v>
      </c>
      <c r="D1246" t="s">
        <v>1456</v>
      </c>
      <c r="E1246" t="s">
        <v>96</v>
      </c>
      <c r="F1246" t="s">
        <v>39</v>
      </c>
      <c r="G1246" t="s">
        <v>40</v>
      </c>
      <c r="H1246" t="s">
        <v>529</v>
      </c>
      <c r="I1246" s="33" t="s">
        <v>4916</v>
      </c>
      <c r="J1246" s="2">
        <v>3</v>
      </c>
      <c r="K1246" s="33" t="s">
        <v>3806</v>
      </c>
    </row>
    <row r="1247" spans="1:11" x14ac:dyDescent="0.3">
      <c r="A1247" s="1">
        <v>41914</v>
      </c>
      <c r="B1247" s="2">
        <f>YEAR(salesdata[[#This Row],[Order Date]])</f>
        <v>2014</v>
      </c>
      <c r="C1247" s="2">
        <f>MONTH(salesdata[[#This Row],[Order Date]])</f>
        <v>10</v>
      </c>
      <c r="D1247" t="s">
        <v>1456</v>
      </c>
      <c r="E1247" t="s">
        <v>96</v>
      </c>
      <c r="F1247" t="s">
        <v>39</v>
      </c>
      <c r="G1247" t="s">
        <v>52</v>
      </c>
      <c r="H1247" t="s">
        <v>1461</v>
      </c>
      <c r="I1247" s="33" t="s">
        <v>4660</v>
      </c>
      <c r="J1247" s="2">
        <v>1</v>
      </c>
      <c r="K1247" s="33" t="s">
        <v>4917</v>
      </c>
    </row>
    <row r="1248" spans="1:11" x14ac:dyDescent="0.3">
      <c r="A1248" s="1">
        <v>41915</v>
      </c>
      <c r="B1248" s="2">
        <f>YEAR(salesdata[[#This Row],[Order Date]])</f>
        <v>2014</v>
      </c>
      <c r="C1248" s="2">
        <f>MONTH(salesdata[[#This Row],[Order Date]])</f>
        <v>10</v>
      </c>
      <c r="D1248" t="s">
        <v>1462</v>
      </c>
      <c r="E1248" t="s">
        <v>15</v>
      </c>
      <c r="F1248" t="s">
        <v>34</v>
      </c>
      <c r="G1248" t="s">
        <v>35</v>
      </c>
      <c r="H1248" t="s">
        <v>943</v>
      </c>
      <c r="I1248" s="33" t="s">
        <v>4918</v>
      </c>
      <c r="J1248" s="2">
        <v>3</v>
      </c>
      <c r="K1248" s="33" t="s">
        <v>4919</v>
      </c>
    </row>
    <row r="1249" spans="1:11" x14ac:dyDescent="0.3">
      <c r="A1249" s="1">
        <v>41915</v>
      </c>
      <c r="B1249" s="2">
        <f>YEAR(salesdata[[#This Row],[Order Date]])</f>
        <v>2014</v>
      </c>
      <c r="C1249" s="2">
        <f>MONTH(salesdata[[#This Row],[Order Date]])</f>
        <v>10</v>
      </c>
      <c r="D1249" t="s">
        <v>1463</v>
      </c>
      <c r="E1249" t="s">
        <v>27</v>
      </c>
      <c r="F1249" t="s">
        <v>34</v>
      </c>
      <c r="G1249" t="s">
        <v>147</v>
      </c>
      <c r="H1249" t="s">
        <v>242</v>
      </c>
      <c r="I1249" s="33" t="s">
        <v>4920</v>
      </c>
      <c r="J1249" s="2">
        <v>1</v>
      </c>
      <c r="K1249" s="33" t="s">
        <v>4921</v>
      </c>
    </row>
    <row r="1250" spans="1:11" x14ac:dyDescent="0.3">
      <c r="A1250" s="1">
        <v>41915</v>
      </c>
      <c r="B1250" s="2">
        <f>YEAR(salesdata[[#This Row],[Order Date]])</f>
        <v>2014</v>
      </c>
      <c r="C1250" s="2">
        <f>MONTH(salesdata[[#This Row],[Order Date]])</f>
        <v>10</v>
      </c>
      <c r="D1250" t="s">
        <v>1463</v>
      </c>
      <c r="E1250" t="s">
        <v>27</v>
      </c>
      <c r="F1250" t="s">
        <v>34</v>
      </c>
      <c r="G1250" t="s">
        <v>35</v>
      </c>
      <c r="H1250" t="s">
        <v>1464</v>
      </c>
      <c r="I1250" s="33" t="s">
        <v>3298</v>
      </c>
      <c r="J1250" s="2">
        <v>3</v>
      </c>
      <c r="K1250" s="33" t="s">
        <v>4922</v>
      </c>
    </row>
    <row r="1251" spans="1:11" x14ac:dyDescent="0.3">
      <c r="A1251" s="1">
        <v>41915</v>
      </c>
      <c r="B1251" s="2">
        <f>YEAR(salesdata[[#This Row],[Order Date]])</f>
        <v>2014</v>
      </c>
      <c r="C1251" s="2">
        <f>MONTH(salesdata[[#This Row],[Order Date]])</f>
        <v>10</v>
      </c>
      <c r="D1251" t="s">
        <v>1395</v>
      </c>
      <c r="E1251" t="s">
        <v>249</v>
      </c>
      <c r="F1251" t="s">
        <v>11</v>
      </c>
      <c r="G1251" t="s">
        <v>18</v>
      </c>
      <c r="H1251" t="s">
        <v>1115</v>
      </c>
      <c r="I1251" s="33" t="s">
        <v>4923</v>
      </c>
      <c r="J1251" s="2">
        <v>2</v>
      </c>
      <c r="K1251" s="33" t="s">
        <v>4727</v>
      </c>
    </row>
    <row r="1252" spans="1:11" x14ac:dyDescent="0.3">
      <c r="A1252" s="1">
        <v>41915</v>
      </c>
      <c r="B1252" s="2">
        <f>YEAR(salesdata[[#This Row],[Order Date]])</f>
        <v>2014</v>
      </c>
      <c r="C1252" s="2">
        <f>MONTH(salesdata[[#This Row],[Order Date]])</f>
        <v>10</v>
      </c>
      <c r="D1252" t="s">
        <v>1395</v>
      </c>
      <c r="E1252" t="s">
        <v>249</v>
      </c>
      <c r="F1252" t="s">
        <v>11</v>
      </c>
      <c r="G1252" t="s">
        <v>24</v>
      </c>
      <c r="H1252" t="s">
        <v>832</v>
      </c>
      <c r="I1252" s="33" t="s">
        <v>4924</v>
      </c>
      <c r="J1252" s="2">
        <v>3</v>
      </c>
      <c r="K1252" s="33" t="s">
        <v>4736</v>
      </c>
    </row>
    <row r="1253" spans="1:11" x14ac:dyDescent="0.3">
      <c r="A1253" s="1">
        <v>41915</v>
      </c>
      <c r="B1253" s="2">
        <f>YEAR(salesdata[[#This Row],[Order Date]])</f>
        <v>2014</v>
      </c>
      <c r="C1253" s="2">
        <f>MONTH(salesdata[[#This Row],[Order Date]])</f>
        <v>10</v>
      </c>
      <c r="D1253" t="s">
        <v>1465</v>
      </c>
      <c r="E1253" t="s">
        <v>79</v>
      </c>
      <c r="F1253" t="s">
        <v>11</v>
      </c>
      <c r="G1253" t="s">
        <v>24</v>
      </c>
      <c r="H1253" t="s">
        <v>610</v>
      </c>
      <c r="I1253" s="33" t="s">
        <v>4925</v>
      </c>
      <c r="J1253" s="2">
        <v>2</v>
      </c>
      <c r="K1253" s="33" t="s">
        <v>4394</v>
      </c>
    </row>
    <row r="1254" spans="1:11" x14ac:dyDescent="0.3">
      <c r="A1254" s="1">
        <v>41915</v>
      </c>
      <c r="B1254" s="2">
        <f>YEAR(salesdata[[#This Row],[Order Date]])</f>
        <v>2014</v>
      </c>
      <c r="C1254" s="2">
        <f>MONTH(salesdata[[#This Row],[Order Date]])</f>
        <v>10</v>
      </c>
      <c r="D1254" t="s">
        <v>1465</v>
      </c>
      <c r="E1254" t="s">
        <v>79</v>
      </c>
      <c r="F1254" t="s">
        <v>11</v>
      </c>
      <c r="G1254" t="s">
        <v>63</v>
      </c>
      <c r="H1254" t="s">
        <v>1466</v>
      </c>
      <c r="I1254" s="33" t="s">
        <v>4926</v>
      </c>
      <c r="J1254" s="2">
        <v>5</v>
      </c>
      <c r="K1254" s="33" t="s">
        <v>4927</v>
      </c>
    </row>
    <row r="1255" spans="1:11" x14ac:dyDescent="0.3">
      <c r="A1255" s="1">
        <v>41915</v>
      </c>
      <c r="B1255" s="2">
        <f>YEAR(salesdata[[#This Row],[Order Date]])</f>
        <v>2014</v>
      </c>
      <c r="C1255" s="2">
        <f>MONTH(salesdata[[#This Row],[Order Date]])</f>
        <v>10</v>
      </c>
      <c r="D1255" t="s">
        <v>1465</v>
      </c>
      <c r="E1255" t="s">
        <v>79</v>
      </c>
      <c r="F1255" t="s">
        <v>39</v>
      </c>
      <c r="G1255" t="s">
        <v>52</v>
      </c>
      <c r="H1255" t="s">
        <v>1467</v>
      </c>
      <c r="I1255" s="33" t="s">
        <v>4928</v>
      </c>
      <c r="J1255" s="2">
        <v>3</v>
      </c>
      <c r="K1255" s="33" t="s">
        <v>4929</v>
      </c>
    </row>
    <row r="1256" spans="1:11" x14ac:dyDescent="0.3">
      <c r="A1256" s="1">
        <v>41915</v>
      </c>
      <c r="B1256" s="2">
        <f>YEAR(salesdata[[#This Row],[Order Date]])</f>
        <v>2014</v>
      </c>
      <c r="C1256" s="2">
        <f>MONTH(salesdata[[#This Row],[Order Date]])</f>
        <v>10</v>
      </c>
      <c r="D1256" t="s">
        <v>1468</v>
      </c>
      <c r="E1256" t="s">
        <v>10</v>
      </c>
      <c r="F1256" t="s">
        <v>11</v>
      </c>
      <c r="G1256" t="s">
        <v>43</v>
      </c>
      <c r="H1256" t="s">
        <v>1162</v>
      </c>
      <c r="I1256" s="33" t="s">
        <v>4930</v>
      </c>
      <c r="J1256" s="2">
        <v>3</v>
      </c>
      <c r="K1256" s="33" t="s">
        <v>4931</v>
      </c>
    </row>
    <row r="1257" spans="1:11" x14ac:dyDescent="0.3">
      <c r="A1257" s="1">
        <v>41915</v>
      </c>
      <c r="B1257" s="2">
        <f>YEAR(salesdata[[#This Row],[Order Date]])</f>
        <v>2014</v>
      </c>
      <c r="C1257" s="2">
        <f>MONTH(salesdata[[#This Row],[Order Date]])</f>
        <v>10</v>
      </c>
      <c r="D1257" t="s">
        <v>1468</v>
      </c>
      <c r="E1257" t="s">
        <v>10</v>
      </c>
      <c r="F1257" t="s">
        <v>34</v>
      </c>
      <c r="G1257" t="s">
        <v>47</v>
      </c>
      <c r="H1257" t="s">
        <v>1247</v>
      </c>
      <c r="I1257" s="33" t="s">
        <v>4932</v>
      </c>
      <c r="J1257" s="2">
        <v>3</v>
      </c>
      <c r="K1257" s="33" t="s">
        <v>4933</v>
      </c>
    </row>
    <row r="1258" spans="1:11" x14ac:dyDescent="0.3">
      <c r="A1258" s="1">
        <v>41915</v>
      </c>
      <c r="B1258" s="2">
        <f>YEAR(salesdata[[#This Row],[Order Date]])</f>
        <v>2014</v>
      </c>
      <c r="C1258" s="2">
        <f>MONTH(salesdata[[#This Row],[Order Date]])</f>
        <v>10</v>
      </c>
      <c r="D1258" t="s">
        <v>1468</v>
      </c>
      <c r="E1258" t="s">
        <v>10</v>
      </c>
      <c r="F1258" t="s">
        <v>11</v>
      </c>
      <c r="G1258" t="s">
        <v>16</v>
      </c>
      <c r="H1258" t="s">
        <v>1469</v>
      </c>
      <c r="I1258" s="33" t="s">
        <v>4934</v>
      </c>
      <c r="J1258" s="2">
        <v>2</v>
      </c>
      <c r="K1258" s="33" t="s">
        <v>4935</v>
      </c>
    </row>
    <row r="1259" spans="1:11" x14ac:dyDescent="0.3">
      <c r="A1259" s="1">
        <v>41915</v>
      </c>
      <c r="B1259" s="2">
        <f>YEAR(salesdata[[#This Row],[Order Date]])</f>
        <v>2014</v>
      </c>
      <c r="C1259" s="2">
        <f>MONTH(salesdata[[#This Row],[Order Date]])</f>
        <v>10</v>
      </c>
      <c r="D1259" t="s">
        <v>1468</v>
      </c>
      <c r="E1259" t="s">
        <v>10</v>
      </c>
      <c r="F1259" t="s">
        <v>11</v>
      </c>
      <c r="G1259" t="s">
        <v>20</v>
      </c>
      <c r="H1259" t="s">
        <v>953</v>
      </c>
      <c r="I1259" s="33" t="s">
        <v>2992</v>
      </c>
      <c r="J1259" s="2">
        <v>3</v>
      </c>
      <c r="K1259" s="33" t="s">
        <v>4936</v>
      </c>
    </row>
    <row r="1260" spans="1:11" x14ac:dyDescent="0.3">
      <c r="A1260" s="1">
        <v>41915</v>
      </c>
      <c r="B1260" s="2">
        <f>YEAR(salesdata[[#This Row],[Order Date]])</f>
        <v>2014</v>
      </c>
      <c r="C1260" s="2">
        <f>MONTH(salesdata[[#This Row],[Order Date]])</f>
        <v>10</v>
      </c>
      <c r="D1260" t="s">
        <v>1468</v>
      </c>
      <c r="E1260" t="s">
        <v>10</v>
      </c>
      <c r="F1260" t="s">
        <v>11</v>
      </c>
      <c r="G1260" t="s">
        <v>43</v>
      </c>
      <c r="H1260" t="s">
        <v>1455</v>
      </c>
      <c r="I1260" s="33" t="s">
        <v>4937</v>
      </c>
      <c r="J1260" s="2">
        <v>4</v>
      </c>
      <c r="K1260" s="33" t="s">
        <v>4938</v>
      </c>
    </row>
    <row r="1261" spans="1:11" x14ac:dyDescent="0.3">
      <c r="A1261" s="1">
        <v>41916</v>
      </c>
      <c r="B1261" s="2">
        <f>YEAR(salesdata[[#This Row],[Order Date]])</f>
        <v>2014</v>
      </c>
      <c r="C1261" s="2">
        <f>MONTH(salesdata[[#This Row],[Order Date]])</f>
        <v>10</v>
      </c>
      <c r="D1261" t="s">
        <v>1470</v>
      </c>
      <c r="E1261" t="s">
        <v>27</v>
      </c>
      <c r="F1261" t="s">
        <v>11</v>
      </c>
      <c r="G1261" t="s">
        <v>16</v>
      </c>
      <c r="H1261" t="s">
        <v>1471</v>
      </c>
      <c r="I1261" s="33" t="s">
        <v>4939</v>
      </c>
      <c r="J1261" s="2">
        <v>5</v>
      </c>
      <c r="K1261" s="33" t="s">
        <v>4940</v>
      </c>
    </row>
    <row r="1262" spans="1:11" x14ac:dyDescent="0.3">
      <c r="A1262" s="1">
        <v>41916</v>
      </c>
      <c r="B1262" s="2">
        <f>YEAR(salesdata[[#This Row],[Order Date]])</f>
        <v>2014</v>
      </c>
      <c r="C1262" s="2">
        <f>MONTH(salesdata[[#This Row],[Order Date]])</f>
        <v>10</v>
      </c>
      <c r="D1262" t="s">
        <v>1470</v>
      </c>
      <c r="E1262" t="s">
        <v>27</v>
      </c>
      <c r="F1262" t="s">
        <v>11</v>
      </c>
      <c r="G1262" t="s">
        <v>20</v>
      </c>
      <c r="H1262" t="s">
        <v>911</v>
      </c>
      <c r="I1262" s="33" t="s">
        <v>4941</v>
      </c>
      <c r="J1262" s="2">
        <v>2</v>
      </c>
      <c r="K1262" s="33" t="s">
        <v>4044</v>
      </c>
    </row>
    <row r="1263" spans="1:11" x14ac:dyDescent="0.3">
      <c r="A1263" s="1">
        <v>41916</v>
      </c>
      <c r="B1263" s="2">
        <f>YEAR(salesdata[[#This Row],[Order Date]])</f>
        <v>2014</v>
      </c>
      <c r="C1263" s="2">
        <f>MONTH(salesdata[[#This Row],[Order Date]])</f>
        <v>10</v>
      </c>
      <c r="D1263" t="s">
        <v>1472</v>
      </c>
      <c r="E1263" t="s">
        <v>167</v>
      </c>
      <c r="F1263" t="s">
        <v>11</v>
      </c>
      <c r="G1263" t="s">
        <v>16</v>
      </c>
      <c r="H1263" t="s">
        <v>1473</v>
      </c>
      <c r="I1263" s="33" t="s">
        <v>4942</v>
      </c>
      <c r="J1263" s="2">
        <v>4</v>
      </c>
      <c r="K1263" s="33" t="s">
        <v>4943</v>
      </c>
    </row>
    <row r="1264" spans="1:11" x14ac:dyDescent="0.3">
      <c r="A1264" s="1">
        <v>41916</v>
      </c>
      <c r="B1264" s="2">
        <f>YEAR(salesdata[[#This Row],[Order Date]])</f>
        <v>2014</v>
      </c>
      <c r="C1264" s="2">
        <f>MONTH(salesdata[[#This Row],[Order Date]])</f>
        <v>10</v>
      </c>
      <c r="D1264" t="s">
        <v>1303</v>
      </c>
      <c r="E1264" t="s">
        <v>152</v>
      </c>
      <c r="F1264" t="s">
        <v>34</v>
      </c>
      <c r="G1264" t="s">
        <v>35</v>
      </c>
      <c r="H1264" t="s">
        <v>1474</v>
      </c>
      <c r="I1264" s="33" t="s">
        <v>4944</v>
      </c>
      <c r="J1264" s="2">
        <v>5</v>
      </c>
      <c r="K1264" s="33" t="s">
        <v>4945</v>
      </c>
    </row>
    <row r="1265" spans="1:11" x14ac:dyDescent="0.3">
      <c r="A1265" s="1">
        <v>41917</v>
      </c>
      <c r="B1265" s="2">
        <f>YEAR(salesdata[[#This Row],[Order Date]])</f>
        <v>2014</v>
      </c>
      <c r="C1265" s="2">
        <f>MONTH(salesdata[[#This Row],[Order Date]])</f>
        <v>10</v>
      </c>
      <c r="D1265" t="s">
        <v>1475</v>
      </c>
      <c r="E1265" t="s">
        <v>79</v>
      </c>
      <c r="F1265" t="s">
        <v>11</v>
      </c>
      <c r="G1265" t="s">
        <v>93</v>
      </c>
      <c r="H1265" t="s">
        <v>822</v>
      </c>
      <c r="I1265" s="33" t="s">
        <v>4946</v>
      </c>
      <c r="J1265" s="2">
        <v>5</v>
      </c>
      <c r="K1265" s="33" t="s">
        <v>4947</v>
      </c>
    </row>
    <row r="1266" spans="1:11" x14ac:dyDescent="0.3">
      <c r="A1266" s="1">
        <v>41917</v>
      </c>
      <c r="B1266" s="2">
        <f>YEAR(salesdata[[#This Row],[Order Date]])</f>
        <v>2014</v>
      </c>
      <c r="C1266" s="2">
        <f>MONTH(salesdata[[#This Row],[Order Date]])</f>
        <v>10</v>
      </c>
      <c r="D1266" t="s">
        <v>1150</v>
      </c>
      <c r="E1266" t="s">
        <v>27</v>
      </c>
      <c r="F1266" t="s">
        <v>39</v>
      </c>
      <c r="G1266" t="s">
        <v>52</v>
      </c>
      <c r="H1266" t="s">
        <v>682</v>
      </c>
      <c r="I1266" s="33" t="s">
        <v>3455</v>
      </c>
      <c r="J1266" s="2">
        <v>2</v>
      </c>
      <c r="K1266" s="33" t="s">
        <v>4948</v>
      </c>
    </row>
    <row r="1267" spans="1:11" x14ac:dyDescent="0.3">
      <c r="A1267" s="1">
        <v>41918</v>
      </c>
      <c r="B1267" s="2">
        <f>YEAR(salesdata[[#This Row],[Order Date]])</f>
        <v>2014</v>
      </c>
      <c r="C1267" s="2">
        <f>MONTH(salesdata[[#This Row],[Order Date]])</f>
        <v>10</v>
      </c>
      <c r="D1267" t="s">
        <v>110</v>
      </c>
      <c r="E1267" t="s">
        <v>27</v>
      </c>
      <c r="F1267" t="s">
        <v>39</v>
      </c>
      <c r="G1267" t="s">
        <v>52</v>
      </c>
      <c r="H1267" t="s">
        <v>1476</v>
      </c>
      <c r="I1267" s="33" t="s">
        <v>4949</v>
      </c>
      <c r="J1267" s="2">
        <v>3</v>
      </c>
      <c r="K1267" s="33" t="s">
        <v>4950</v>
      </c>
    </row>
    <row r="1268" spans="1:11" x14ac:dyDescent="0.3">
      <c r="A1268" s="1">
        <v>41918</v>
      </c>
      <c r="B1268" s="2">
        <f>YEAR(salesdata[[#This Row],[Order Date]])</f>
        <v>2014</v>
      </c>
      <c r="C1268" s="2">
        <f>MONTH(salesdata[[#This Row],[Order Date]])</f>
        <v>10</v>
      </c>
      <c r="D1268" t="s">
        <v>1477</v>
      </c>
      <c r="E1268" t="s">
        <v>1021</v>
      </c>
      <c r="F1268" t="s">
        <v>11</v>
      </c>
      <c r="G1268" t="s">
        <v>20</v>
      </c>
      <c r="H1268" t="s">
        <v>1240</v>
      </c>
      <c r="I1268" s="33" t="s">
        <v>4914</v>
      </c>
      <c r="J1268" s="2">
        <v>2</v>
      </c>
      <c r="K1268" s="33" t="s">
        <v>3282</v>
      </c>
    </row>
    <row r="1269" spans="1:11" x14ac:dyDescent="0.3">
      <c r="A1269" s="1">
        <v>41918</v>
      </c>
      <c r="B1269" s="2">
        <f>YEAR(salesdata[[#This Row],[Order Date]])</f>
        <v>2014</v>
      </c>
      <c r="C1269" s="2">
        <f>MONTH(salesdata[[#This Row],[Order Date]])</f>
        <v>10</v>
      </c>
      <c r="D1269" t="s">
        <v>1472</v>
      </c>
      <c r="E1269" t="s">
        <v>23</v>
      </c>
      <c r="F1269" t="s">
        <v>11</v>
      </c>
      <c r="G1269" t="s">
        <v>18</v>
      </c>
      <c r="H1269" t="s">
        <v>1478</v>
      </c>
      <c r="I1269" s="33" t="s">
        <v>4582</v>
      </c>
      <c r="J1269" s="2">
        <v>5</v>
      </c>
      <c r="K1269" s="33" t="s">
        <v>4951</v>
      </c>
    </row>
    <row r="1270" spans="1:11" x14ac:dyDescent="0.3">
      <c r="A1270" s="1">
        <v>41918</v>
      </c>
      <c r="B1270" s="2">
        <f>YEAR(salesdata[[#This Row],[Order Date]])</f>
        <v>2014</v>
      </c>
      <c r="C1270" s="2">
        <f>MONTH(salesdata[[#This Row],[Order Date]])</f>
        <v>10</v>
      </c>
      <c r="D1270" t="s">
        <v>1245</v>
      </c>
      <c r="E1270" t="s">
        <v>130</v>
      </c>
      <c r="F1270" t="s">
        <v>11</v>
      </c>
      <c r="G1270" t="s">
        <v>18</v>
      </c>
      <c r="H1270" t="s">
        <v>1479</v>
      </c>
      <c r="I1270" s="33" t="s">
        <v>4952</v>
      </c>
      <c r="J1270" s="2">
        <v>2</v>
      </c>
      <c r="K1270" s="33" t="s">
        <v>4953</v>
      </c>
    </row>
    <row r="1271" spans="1:11" x14ac:dyDescent="0.3">
      <c r="A1271" s="1">
        <v>41919</v>
      </c>
      <c r="B1271" s="2">
        <f>YEAR(salesdata[[#This Row],[Order Date]])</f>
        <v>2014</v>
      </c>
      <c r="C1271" s="2">
        <f>MONTH(salesdata[[#This Row],[Order Date]])</f>
        <v>10</v>
      </c>
      <c r="D1271" t="s">
        <v>1239</v>
      </c>
      <c r="E1271" t="s">
        <v>23</v>
      </c>
      <c r="F1271" t="s">
        <v>34</v>
      </c>
      <c r="G1271" t="s">
        <v>47</v>
      </c>
      <c r="H1271" t="s">
        <v>1346</v>
      </c>
      <c r="I1271" s="33" t="s">
        <v>4954</v>
      </c>
      <c r="J1271" s="2">
        <v>5</v>
      </c>
      <c r="K1271" s="33" t="s">
        <v>4955</v>
      </c>
    </row>
    <row r="1272" spans="1:11" x14ac:dyDescent="0.3">
      <c r="A1272" s="1">
        <v>41919</v>
      </c>
      <c r="B1272" s="2">
        <f>YEAR(salesdata[[#This Row],[Order Date]])</f>
        <v>2014</v>
      </c>
      <c r="C1272" s="2">
        <f>MONTH(salesdata[[#This Row],[Order Date]])</f>
        <v>10</v>
      </c>
      <c r="D1272" t="s">
        <v>471</v>
      </c>
      <c r="E1272" t="s">
        <v>10</v>
      </c>
      <c r="F1272" t="s">
        <v>11</v>
      </c>
      <c r="G1272" t="s">
        <v>18</v>
      </c>
      <c r="H1272" t="s">
        <v>1039</v>
      </c>
      <c r="I1272" s="33" t="s">
        <v>4956</v>
      </c>
      <c r="J1272" s="2">
        <v>10</v>
      </c>
      <c r="K1272" s="33" t="s">
        <v>3201</v>
      </c>
    </row>
    <row r="1273" spans="1:11" x14ac:dyDescent="0.3">
      <c r="A1273" s="1">
        <v>41920</v>
      </c>
      <c r="B1273" s="2">
        <f>YEAR(salesdata[[#This Row],[Order Date]])</f>
        <v>2014</v>
      </c>
      <c r="C1273" s="2">
        <f>MONTH(salesdata[[#This Row],[Order Date]])</f>
        <v>10</v>
      </c>
      <c r="D1273" t="s">
        <v>1383</v>
      </c>
      <c r="E1273" t="s">
        <v>249</v>
      </c>
      <c r="F1273" t="s">
        <v>39</v>
      </c>
      <c r="G1273" t="s">
        <v>52</v>
      </c>
      <c r="H1273" t="s">
        <v>1480</v>
      </c>
      <c r="I1273" s="33" t="s">
        <v>4957</v>
      </c>
      <c r="J1273" s="2">
        <v>3</v>
      </c>
      <c r="K1273" s="33" t="s">
        <v>3315</v>
      </c>
    </row>
    <row r="1274" spans="1:11" x14ac:dyDescent="0.3">
      <c r="A1274" s="1">
        <v>41920</v>
      </c>
      <c r="B1274" s="2">
        <f>YEAR(salesdata[[#This Row],[Order Date]])</f>
        <v>2014</v>
      </c>
      <c r="C1274" s="2">
        <f>MONTH(salesdata[[#This Row],[Order Date]])</f>
        <v>10</v>
      </c>
      <c r="D1274" t="s">
        <v>1376</v>
      </c>
      <c r="E1274" t="s">
        <v>152</v>
      </c>
      <c r="F1274" t="s">
        <v>11</v>
      </c>
      <c r="G1274" t="s">
        <v>12</v>
      </c>
      <c r="H1274" t="s">
        <v>1481</v>
      </c>
      <c r="I1274" s="33" t="s">
        <v>4958</v>
      </c>
      <c r="J1274" s="2">
        <v>4</v>
      </c>
      <c r="K1274" s="33" t="s">
        <v>4959</v>
      </c>
    </row>
    <row r="1275" spans="1:11" x14ac:dyDescent="0.3">
      <c r="A1275" s="1">
        <v>41921</v>
      </c>
      <c r="B1275" s="2">
        <f>YEAR(salesdata[[#This Row],[Order Date]])</f>
        <v>2014</v>
      </c>
      <c r="C1275" s="2">
        <f>MONTH(salesdata[[#This Row],[Order Date]])</f>
        <v>10</v>
      </c>
      <c r="D1275" t="s">
        <v>809</v>
      </c>
      <c r="E1275" t="s">
        <v>249</v>
      </c>
      <c r="F1275" t="s">
        <v>11</v>
      </c>
      <c r="G1275" t="s">
        <v>12</v>
      </c>
      <c r="H1275" t="s">
        <v>466</v>
      </c>
      <c r="I1275" s="33" t="s">
        <v>4960</v>
      </c>
      <c r="J1275" s="2">
        <v>2</v>
      </c>
      <c r="K1275" s="33" t="s">
        <v>4961</v>
      </c>
    </row>
    <row r="1276" spans="1:11" x14ac:dyDescent="0.3">
      <c r="A1276" s="1">
        <v>41921</v>
      </c>
      <c r="B1276" s="2">
        <f>YEAR(salesdata[[#This Row],[Order Date]])</f>
        <v>2014</v>
      </c>
      <c r="C1276" s="2">
        <f>MONTH(salesdata[[#This Row],[Order Date]])</f>
        <v>10</v>
      </c>
      <c r="D1276" t="s">
        <v>1227</v>
      </c>
      <c r="E1276" t="s">
        <v>27</v>
      </c>
      <c r="F1276" t="s">
        <v>11</v>
      </c>
      <c r="G1276" t="s">
        <v>24</v>
      </c>
      <c r="H1276" t="s">
        <v>778</v>
      </c>
      <c r="I1276" s="33" t="s">
        <v>4962</v>
      </c>
      <c r="J1276" s="2">
        <v>3</v>
      </c>
      <c r="K1276" s="33" t="s">
        <v>4341</v>
      </c>
    </row>
    <row r="1277" spans="1:11" x14ac:dyDescent="0.3">
      <c r="A1277" s="1">
        <v>41921</v>
      </c>
      <c r="B1277" s="2">
        <f>YEAR(salesdata[[#This Row],[Order Date]])</f>
        <v>2014</v>
      </c>
      <c r="C1277" s="2">
        <f>MONTH(salesdata[[#This Row],[Order Date]])</f>
        <v>10</v>
      </c>
      <c r="D1277" t="s">
        <v>1227</v>
      </c>
      <c r="E1277" t="s">
        <v>27</v>
      </c>
      <c r="F1277" t="s">
        <v>39</v>
      </c>
      <c r="G1277" t="s">
        <v>40</v>
      </c>
      <c r="H1277" t="s">
        <v>980</v>
      </c>
      <c r="I1277" s="33" t="s">
        <v>4088</v>
      </c>
      <c r="J1277" s="2">
        <v>1</v>
      </c>
      <c r="K1277" s="33" t="s">
        <v>1482</v>
      </c>
    </row>
    <row r="1278" spans="1:11" x14ac:dyDescent="0.3">
      <c r="A1278" s="1">
        <v>41922</v>
      </c>
      <c r="B1278" s="2">
        <f>YEAR(salesdata[[#This Row],[Order Date]])</f>
        <v>2014</v>
      </c>
      <c r="C1278" s="2">
        <f>MONTH(salesdata[[#This Row],[Order Date]])</f>
        <v>10</v>
      </c>
      <c r="D1278" t="s">
        <v>1483</v>
      </c>
      <c r="E1278" t="s">
        <v>27</v>
      </c>
      <c r="F1278" t="s">
        <v>34</v>
      </c>
      <c r="G1278" t="s">
        <v>35</v>
      </c>
      <c r="H1278" t="s">
        <v>1464</v>
      </c>
      <c r="I1278" s="33" t="s">
        <v>3298</v>
      </c>
      <c r="J1278" s="2">
        <v>3</v>
      </c>
      <c r="K1278" s="33" t="s">
        <v>4922</v>
      </c>
    </row>
    <row r="1279" spans="1:11" x14ac:dyDescent="0.3">
      <c r="A1279" s="1">
        <v>41922</v>
      </c>
      <c r="B1279" s="2">
        <f>YEAR(salesdata[[#This Row],[Order Date]])</f>
        <v>2014</v>
      </c>
      <c r="C1279" s="2">
        <f>MONTH(salesdata[[#This Row],[Order Date]])</f>
        <v>10</v>
      </c>
      <c r="D1279" t="s">
        <v>1483</v>
      </c>
      <c r="E1279" t="s">
        <v>27</v>
      </c>
      <c r="F1279" t="s">
        <v>11</v>
      </c>
      <c r="G1279" t="s">
        <v>63</v>
      </c>
      <c r="H1279" t="s">
        <v>1484</v>
      </c>
      <c r="I1279" s="33" t="s">
        <v>3877</v>
      </c>
      <c r="J1279" s="2">
        <v>2</v>
      </c>
      <c r="K1279" s="33" t="s">
        <v>3594</v>
      </c>
    </row>
    <row r="1280" spans="1:11" x14ac:dyDescent="0.3">
      <c r="A1280" s="1">
        <v>41922</v>
      </c>
      <c r="B1280" s="2">
        <f>YEAR(salesdata[[#This Row],[Order Date]])</f>
        <v>2014</v>
      </c>
      <c r="C1280" s="2">
        <f>MONTH(salesdata[[#This Row],[Order Date]])</f>
        <v>10</v>
      </c>
      <c r="D1280" t="s">
        <v>133</v>
      </c>
      <c r="E1280" t="s">
        <v>96</v>
      </c>
      <c r="F1280" t="s">
        <v>34</v>
      </c>
      <c r="G1280" t="s">
        <v>47</v>
      </c>
      <c r="H1280" t="s">
        <v>1000</v>
      </c>
      <c r="I1280" s="33" t="s">
        <v>4963</v>
      </c>
      <c r="J1280" s="2">
        <v>7</v>
      </c>
      <c r="K1280" s="33" t="s">
        <v>3980</v>
      </c>
    </row>
    <row r="1281" spans="1:11" x14ac:dyDescent="0.3">
      <c r="A1281" s="1">
        <v>41922</v>
      </c>
      <c r="B1281" s="2">
        <f>YEAR(salesdata[[#This Row],[Order Date]])</f>
        <v>2014</v>
      </c>
      <c r="C1281" s="2">
        <f>MONTH(salesdata[[#This Row],[Order Date]])</f>
        <v>10</v>
      </c>
      <c r="D1281" t="s">
        <v>274</v>
      </c>
      <c r="E1281" t="s">
        <v>10</v>
      </c>
      <c r="F1281" t="s">
        <v>39</v>
      </c>
      <c r="G1281" t="s">
        <v>40</v>
      </c>
      <c r="H1281" t="s">
        <v>448</v>
      </c>
      <c r="I1281" s="33" t="s">
        <v>4964</v>
      </c>
      <c r="J1281" s="2">
        <v>6</v>
      </c>
      <c r="K1281" s="33" t="s">
        <v>1485</v>
      </c>
    </row>
    <row r="1282" spans="1:11" x14ac:dyDescent="0.3">
      <c r="A1282" s="1">
        <v>41922</v>
      </c>
      <c r="B1282" s="2">
        <f>YEAR(salesdata[[#This Row],[Order Date]])</f>
        <v>2014</v>
      </c>
      <c r="C1282" s="2">
        <f>MONTH(salesdata[[#This Row],[Order Date]])</f>
        <v>10</v>
      </c>
      <c r="D1282" t="s">
        <v>274</v>
      </c>
      <c r="E1282" t="s">
        <v>10</v>
      </c>
      <c r="F1282" t="s">
        <v>39</v>
      </c>
      <c r="G1282" t="s">
        <v>40</v>
      </c>
      <c r="H1282" t="s">
        <v>354</v>
      </c>
      <c r="I1282" s="33" t="s">
        <v>4965</v>
      </c>
      <c r="J1282" s="2">
        <v>7</v>
      </c>
      <c r="K1282" s="33" t="s">
        <v>4966</v>
      </c>
    </row>
    <row r="1283" spans="1:11" x14ac:dyDescent="0.3">
      <c r="A1283" s="1">
        <v>41922</v>
      </c>
      <c r="B1283" s="2">
        <f>YEAR(salesdata[[#This Row],[Order Date]])</f>
        <v>2014</v>
      </c>
      <c r="C1283" s="2">
        <f>MONTH(salesdata[[#This Row],[Order Date]])</f>
        <v>10</v>
      </c>
      <c r="D1283" t="s">
        <v>274</v>
      </c>
      <c r="E1283" t="s">
        <v>10</v>
      </c>
      <c r="F1283" t="s">
        <v>11</v>
      </c>
      <c r="G1283" t="s">
        <v>20</v>
      </c>
      <c r="H1283" t="s">
        <v>520</v>
      </c>
      <c r="I1283" s="33" t="s">
        <v>4967</v>
      </c>
      <c r="J1283" s="2">
        <v>5</v>
      </c>
      <c r="K1283" s="33" t="s">
        <v>4968</v>
      </c>
    </row>
    <row r="1284" spans="1:11" x14ac:dyDescent="0.3">
      <c r="A1284" s="1">
        <v>41922</v>
      </c>
      <c r="B1284" s="2">
        <f>YEAR(salesdata[[#This Row],[Order Date]])</f>
        <v>2014</v>
      </c>
      <c r="C1284" s="2">
        <f>MONTH(salesdata[[#This Row],[Order Date]])</f>
        <v>10</v>
      </c>
      <c r="D1284" t="s">
        <v>274</v>
      </c>
      <c r="E1284" t="s">
        <v>10</v>
      </c>
      <c r="F1284" t="s">
        <v>11</v>
      </c>
      <c r="G1284" t="s">
        <v>20</v>
      </c>
      <c r="H1284" t="s">
        <v>460</v>
      </c>
      <c r="I1284" s="33" t="s">
        <v>4969</v>
      </c>
      <c r="J1284" s="2">
        <v>1</v>
      </c>
      <c r="K1284" s="33" t="s">
        <v>4970</v>
      </c>
    </row>
    <row r="1285" spans="1:11" x14ac:dyDescent="0.3">
      <c r="A1285" s="1">
        <v>41922</v>
      </c>
      <c r="B1285" s="2">
        <f>YEAR(salesdata[[#This Row],[Order Date]])</f>
        <v>2014</v>
      </c>
      <c r="C1285" s="2">
        <f>MONTH(salesdata[[#This Row],[Order Date]])</f>
        <v>10</v>
      </c>
      <c r="D1285" t="s">
        <v>293</v>
      </c>
      <c r="E1285" t="s">
        <v>79</v>
      </c>
      <c r="F1285" t="s">
        <v>39</v>
      </c>
      <c r="G1285" t="s">
        <v>306</v>
      </c>
      <c r="H1285" t="s">
        <v>1486</v>
      </c>
      <c r="I1285" s="33" t="s">
        <v>4971</v>
      </c>
      <c r="J1285" s="2">
        <v>2</v>
      </c>
      <c r="K1285" s="33" t="s">
        <v>4972</v>
      </c>
    </row>
    <row r="1286" spans="1:11" x14ac:dyDescent="0.3">
      <c r="A1286" s="1">
        <v>41922</v>
      </c>
      <c r="B1286" s="2">
        <f>YEAR(salesdata[[#This Row],[Order Date]])</f>
        <v>2014</v>
      </c>
      <c r="C1286" s="2">
        <f>MONTH(salesdata[[#This Row],[Order Date]])</f>
        <v>10</v>
      </c>
      <c r="D1286" t="s">
        <v>293</v>
      </c>
      <c r="E1286" t="s">
        <v>79</v>
      </c>
      <c r="F1286" t="s">
        <v>11</v>
      </c>
      <c r="G1286" t="s">
        <v>20</v>
      </c>
      <c r="H1286" t="s">
        <v>1313</v>
      </c>
      <c r="I1286" s="33" t="s">
        <v>4973</v>
      </c>
      <c r="J1286" s="2">
        <v>2</v>
      </c>
      <c r="K1286" s="33" t="s">
        <v>3763</v>
      </c>
    </row>
    <row r="1287" spans="1:11" x14ac:dyDescent="0.3">
      <c r="A1287" s="1">
        <v>41922</v>
      </c>
      <c r="B1287" s="2">
        <f>YEAR(salesdata[[#This Row],[Order Date]])</f>
        <v>2014</v>
      </c>
      <c r="C1287" s="2">
        <f>MONTH(salesdata[[#This Row],[Order Date]])</f>
        <v>10</v>
      </c>
      <c r="D1287" t="s">
        <v>1487</v>
      </c>
      <c r="E1287" t="s">
        <v>407</v>
      </c>
      <c r="F1287" t="s">
        <v>11</v>
      </c>
      <c r="G1287" t="s">
        <v>24</v>
      </c>
      <c r="H1287" t="s">
        <v>1488</v>
      </c>
      <c r="I1287" s="33" t="s">
        <v>4974</v>
      </c>
      <c r="J1287" s="2">
        <v>7</v>
      </c>
      <c r="K1287" s="33" t="s">
        <v>4975</v>
      </c>
    </row>
    <row r="1288" spans="1:11" x14ac:dyDescent="0.3">
      <c r="A1288" s="1">
        <v>41923</v>
      </c>
      <c r="B1288" s="2">
        <f>YEAR(salesdata[[#This Row],[Order Date]])</f>
        <v>2014</v>
      </c>
      <c r="C1288" s="2">
        <f>MONTH(salesdata[[#This Row],[Order Date]])</f>
        <v>10</v>
      </c>
      <c r="D1288" t="s">
        <v>1489</v>
      </c>
      <c r="E1288" t="s">
        <v>23</v>
      </c>
      <c r="F1288" t="s">
        <v>11</v>
      </c>
      <c r="G1288" t="s">
        <v>18</v>
      </c>
      <c r="H1288" t="s">
        <v>1490</v>
      </c>
      <c r="I1288" s="33" t="s">
        <v>4976</v>
      </c>
      <c r="J1288" s="2">
        <v>2</v>
      </c>
      <c r="K1288" s="33" t="s">
        <v>4977</v>
      </c>
    </row>
    <row r="1289" spans="1:11" x14ac:dyDescent="0.3">
      <c r="A1289" s="1">
        <v>41923</v>
      </c>
      <c r="B1289" s="2">
        <f>YEAR(salesdata[[#This Row],[Order Date]])</f>
        <v>2014</v>
      </c>
      <c r="C1289" s="2">
        <f>MONTH(salesdata[[#This Row],[Order Date]])</f>
        <v>10</v>
      </c>
      <c r="D1289" t="s">
        <v>1489</v>
      </c>
      <c r="E1289" t="s">
        <v>23</v>
      </c>
      <c r="F1289" t="s">
        <v>11</v>
      </c>
      <c r="G1289" t="s">
        <v>63</v>
      </c>
      <c r="H1289" t="s">
        <v>422</v>
      </c>
      <c r="I1289" s="33" t="s">
        <v>4978</v>
      </c>
      <c r="J1289" s="2">
        <v>3</v>
      </c>
      <c r="K1289" s="33" t="s">
        <v>4979</v>
      </c>
    </row>
    <row r="1290" spans="1:11" x14ac:dyDescent="0.3">
      <c r="A1290" s="1">
        <v>41923</v>
      </c>
      <c r="B1290" s="2">
        <f>YEAR(salesdata[[#This Row],[Order Date]])</f>
        <v>2014</v>
      </c>
      <c r="C1290" s="2">
        <f>MONTH(salesdata[[#This Row],[Order Date]])</f>
        <v>10</v>
      </c>
      <c r="D1290" t="s">
        <v>740</v>
      </c>
      <c r="E1290" t="s">
        <v>167</v>
      </c>
      <c r="F1290" t="s">
        <v>34</v>
      </c>
      <c r="G1290" t="s">
        <v>47</v>
      </c>
      <c r="H1290" t="s">
        <v>1491</v>
      </c>
      <c r="I1290" s="33" t="s">
        <v>4980</v>
      </c>
      <c r="J1290" s="2">
        <v>11</v>
      </c>
      <c r="K1290" s="33" t="s">
        <v>4981</v>
      </c>
    </row>
    <row r="1291" spans="1:11" x14ac:dyDescent="0.3">
      <c r="A1291" s="1">
        <v>41923</v>
      </c>
      <c r="B1291" s="2">
        <f>YEAR(salesdata[[#This Row],[Order Date]])</f>
        <v>2014</v>
      </c>
      <c r="C1291" s="2">
        <f>MONTH(salesdata[[#This Row],[Order Date]])</f>
        <v>10</v>
      </c>
      <c r="D1291" t="s">
        <v>740</v>
      </c>
      <c r="E1291" t="s">
        <v>167</v>
      </c>
      <c r="F1291" t="s">
        <v>39</v>
      </c>
      <c r="G1291" t="s">
        <v>52</v>
      </c>
      <c r="H1291" t="s">
        <v>1492</v>
      </c>
      <c r="I1291" s="33" t="s">
        <v>1493</v>
      </c>
      <c r="J1291" s="2">
        <v>5</v>
      </c>
      <c r="K1291" s="33" t="s">
        <v>4982</v>
      </c>
    </row>
    <row r="1292" spans="1:11" x14ac:dyDescent="0.3">
      <c r="A1292" s="1">
        <v>41923</v>
      </c>
      <c r="B1292" s="2">
        <f>YEAR(salesdata[[#This Row],[Order Date]])</f>
        <v>2014</v>
      </c>
      <c r="C1292" s="2">
        <f>MONTH(salesdata[[#This Row],[Order Date]])</f>
        <v>10</v>
      </c>
      <c r="D1292" t="s">
        <v>1494</v>
      </c>
      <c r="E1292" t="s">
        <v>27</v>
      </c>
      <c r="F1292" t="s">
        <v>11</v>
      </c>
      <c r="G1292" t="s">
        <v>18</v>
      </c>
      <c r="H1292" t="s">
        <v>1495</v>
      </c>
      <c r="I1292" s="33" t="s">
        <v>4983</v>
      </c>
      <c r="J1292" s="2">
        <v>4</v>
      </c>
      <c r="K1292" s="33" t="s">
        <v>4984</v>
      </c>
    </row>
    <row r="1293" spans="1:11" x14ac:dyDescent="0.3">
      <c r="A1293" s="1">
        <v>41923</v>
      </c>
      <c r="B1293" s="2">
        <f>YEAR(salesdata[[#This Row],[Order Date]])</f>
        <v>2014</v>
      </c>
      <c r="C1293" s="2">
        <f>MONTH(salesdata[[#This Row],[Order Date]])</f>
        <v>10</v>
      </c>
      <c r="D1293" t="s">
        <v>1494</v>
      </c>
      <c r="E1293" t="s">
        <v>27</v>
      </c>
      <c r="F1293" t="s">
        <v>34</v>
      </c>
      <c r="G1293" t="s">
        <v>35</v>
      </c>
      <c r="H1293" t="s">
        <v>1496</v>
      </c>
      <c r="I1293" s="33" t="s">
        <v>4985</v>
      </c>
      <c r="J1293" s="2">
        <v>2</v>
      </c>
      <c r="K1293" s="33" t="s">
        <v>4986</v>
      </c>
    </row>
    <row r="1294" spans="1:11" x14ac:dyDescent="0.3">
      <c r="A1294" s="1">
        <v>41923</v>
      </c>
      <c r="B1294" s="2">
        <f>YEAR(salesdata[[#This Row],[Order Date]])</f>
        <v>2014</v>
      </c>
      <c r="C1294" s="2">
        <f>MONTH(salesdata[[#This Row],[Order Date]])</f>
        <v>10</v>
      </c>
      <c r="D1294" t="s">
        <v>565</v>
      </c>
      <c r="E1294" t="s">
        <v>102</v>
      </c>
      <c r="F1294" t="s">
        <v>11</v>
      </c>
      <c r="G1294" t="s">
        <v>16</v>
      </c>
      <c r="H1294" t="s">
        <v>1068</v>
      </c>
      <c r="I1294" s="33" t="s">
        <v>4792</v>
      </c>
      <c r="J1294" s="2">
        <v>1</v>
      </c>
      <c r="K1294" s="33" t="s">
        <v>2961</v>
      </c>
    </row>
    <row r="1295" spans="1:11" x14ac:dyDescent="0.3">
      <c r="A1295" s="1">
        <v>41923</v>
      </c>
      <c r="B1295" s="2">
        <f>YEAR(salesdata[[#This Row],[Order Date]])</f>
        <v>2014</v>
      </c>
      <c r="C1295" s="2">
        <f>MONTH(salesdata[[#This Row],[Order Date]])</f>
        <v>10</v>
      </c>
      <c r="D1295" t="s">
        <v>565</v>
      </c>
      <c r="E1295" t="s">
        <v>102</v>
      </c>
      <c r="F1295" t="s">
        <v>34</v>
      </c>
      <c r="G1295" t="s">
        <v>47</v>
      </c>
      <c r="H1295" t="s">
        <v>1497</v>
      </c>
      <c r="I1295" s="33" t="s">
        <v>4987</v>
      </c>
      <c r="J1295" s="2">
        <v>4</v>
      </c>
      <c r="K1295" s="33" t="s">
        <v>4988</v>
      </c>
    </row>
    <row r="1296" spans="1:11" x14ac:dyDescent="0.3">
      <c r="A1296" s="1">
        <v>41923</v>
      </c>
      <c r="B1296" s="2">
        <f>YEAR(salesdata[[#This Row],[Order Date]])</f>
        <v>2014</v>
      </c>
      <c r="C1296" s="2">
        <f>MONTH(salesdata[[#This Row],[Order Date]])</f>
        <v>10</v>
      </c>
      <c r="D1296" t="s">
        <v>311</v>
      </c>
      <c r="E1296" t="s">
        <v>27</v>
      </c>
      <c r="F1296" t="s">
        <v>11</v>
      </c>
      <c r="G1296" t="s">
        <v>63</v>
      </c>
      <c r="H1296" t="s">
        <v>1484</v>
      </c>
      <c r="I1296" s="33" t="s">
        <v>3342</v>
      </c>
      <c r="J1296" s="2">
        <v>1</v>
      </c>
      <c r="K1296" s="33" t="s">
        <v>4868</v>
      </c>
    </row>
    <row r="1297" spans="1:11" x14ac:dyDescent="0.3">
      <c r="A1297" s="1">
        <v>41924</v>
      </c>
      <c r="B1297" s="2">
        <f>YEAR(salesdata[[#This Row],[Order Date]])</f>
        <v>2014</v>
      </c>
      <c r="C1297" s="2">
        <f>MONTH(salesdata[[#This Row],[Order Date]])</f>
        <v>10</v>
      </c>
      <c r="D1297" t="s">
        <v>1376</v>
      </c>
      <c r="E1297" t="s">
        <v>27</v>
      </c>
      <c r="F1297" t="s">
        <v>11</v>
      </c>
      <c r="G1297" t="s">
        <v>24</v>
      </c>
      <c r="H1297" t="s">
        <v>1023</v>
      </c>
      <c r="I1297" s="33" t="s">
        <v>4989</v>
      </c>
      <c r="J1297" s="2">
        <v>5</v>
      </c>
      <c r="K1297" s="33" t="s">
        <v>4990</v>
      </c>
    </row>
    <row r="1298" spans="1:11" x14ac:dyDescent="0.3">
      <c r="A1298" s="1">
        <v>41924</v>
      </c>
      <c r="B1298" s="2">
        <f>YEAR(salesdata[[#This Row],[Order Date]])</f>
        <v>2014</v>
      </c>
      <c r="C1298" s="2">
        <f>MONTH(salesdata[[#This Row],[Order Date]])</f>
        <v>10</v>
      </c>
      <c r="D1298" t="s">
        <v>1376</v>
      </c>
      <c r="E1298" t="s">
        <v>27</v>
      </c>
      <c r="F1298" t="s">
        <v>11</v>
      </c>
      <c r="G1298" t="s">
        <v>18</v>
      </c>
      <c r="H1298" t="s">
        <v>1498</v>
      </c>
      <c r="I1298" s="33" t="s">
        <v>4991</v>
      </c>
      <c r="J1298" s="2">
        <v>1</v>
      </c>
      <c r="K1298" s="33" t="s">
        <v>4992</v>
      </c>
    </row>
    <row r="1299" spans="1:11" x14ac:dyDescent="0.3">
      <c r="A1299" s="1">
        <v>41924</v>
      </c>
      <c r="B1299" s="2">
        <f>YEAR(salesdata[[#This Row],[Order Date]])</f>
        <v>2014</v>
      </c>
      <c r="C1299" s="2">
        <f>MONTH(salesdata[[#This Row],[Order Date]])</f>
        <v>10</v>
      </c>
      <c r="D1299" t="s">
        <v>1499</v>
      </c>
      <c r="E1299" t="s">
        <v>15</v>
      </c>
      <c r="F1299" t="s">
        <v>11</v>
      </c>
      <c r="G1299" t="s">
        <v>204</v>
      </c>
      <c r="H1299" t="s">
        <v>1500</v>
      </c>
      <c r="I1299" s="33" t="s">
        <v>4993</v>
      </c>
      <c r="J1299" s="2">
        <v>2</v>
      </c>
      <c r="K1299" s="33" t="s">
        <v>3590</v>
      </c>
    </row>
    <row r="1300" spans="1:11" x14ac:dyDescent="0.3">
      <c r="A1300" s="1">
        <v>41925</v>
      </c>
      <c r="B1300" s="2">
        <f>YEAR(salesdata[[#This Row],[Order Date]])</f>
        <v>2014</v>
      </c>
      <c r="C1300" s="2">
        <f>MONTH(salesdata[[#This Row],[Order Date]])</f>
        <v>10</v>
      </c>
      <c r="D1300" t="s">
        <v>1501</v>
      </c>
      <c r="E1300" t="s">
        <v>167</v>
      </c>
      <c r="F1300" t="s">
        <v>11</v>
      </c>
      <c r="G1300" t="s">
        <v>24</v>
      </c>
      <c r="H1300" t="s">
        <v>1025</v>
      </c>
      <c r="I1300" s="33" t="s">
        <v>4219</v>
      </c>
      <c r="J1300" s="2">
        <v>4</v>
      </c>
      <c r="K1300" s="33" t="s">
        <v>4220</v>
      </c>
    </row>
    <row r="1301" spans="1:11" x14ac:dyDescent="0.3">
      <c r="A1301" s="1">
        <v>41925</v>
      </c>
      <c r="B1301" s="2">
        <f>YEAR(salesdata[[#This Row],[Order Date]])</f>
        <v>2014</v>
      </c>
      <c r="C1301" s="2">
        <f>MONTH(salesdata[[#This Row],[Order Date]])</f>
        <v>10</v>
      </c>
      <c r="D1301" t="s">
        <v>1501</v>
      </c>
      <c r="E1301" t="s">
        <v>167</v>
      </c>
      <c r="F1301" t="s">
        <v>34</v>
      </c>
      <c r="G1301" t="s">
        <v>147</v>
      </c>
      <c r="H1301" t="s">
        <v>1502</v>
      </c>
      <c r="I1301" s="33" t="s">
        <v>4994</v>
      </c>
      <c r="J1301" s="2">
        <v>5</v>
      </c>
      <c r="K1301" s="33" t="s">
        <v>4995</v>
      </c>
    </row>
    <row r="1302" spans="1:11" x14ac:dyDescent="0.3">
      <c r="A1302" s="1">
        <v>41925</v>
      </c>
      <c r="B1302" s="2">
        <f>YEAR(salesdata[[#This Row],[Order Date]])</f>
        <v>2014</v>
      </c>
      <c r="C1302" s="2">
        <f>MONTH(salesdata[[#This Row],[Order Date]])</f>
        <v>10</v>
      </c>
      <c r="D1302" t="s">
        <v>1501</v>
      </c>
      <c r="E1302" t="s">
        <v>167</v>
      </c>
      <c r="F1302" t="s">
        <v>11</v>
      </c>
      <c r="G1302" t="s">
        <v>93</v>
      </c>
      <c r="H1302" t="s">
        <v>543</v>
      </c>
      <c r="I1302" s="33" t="s">
        <v>4996</v>
      </c>
      <c r="J1302" s="2">
        <v>4</v>
      </c>
      <c r="K1302" s="33" t="s">
        <v>4997</v>
      </c>
    </row>
    <row r="1303" spans="1:11" x14ac:dyDescent="0.3">
      <c r="A1303" s="1">
        <v>41925</v>
      </c>
      <c r="B1303" s="2">
        <f>YEAR(salesdata[[#This Row],[Order Date]])</f>
        <v>2014</v>
      </c>
      <c r="C1303" s="2">
        <f>MONTH(salesdata[[#This Row],[Order Date]])</f>
        <v>10</v>
      </c>
      <c r="D1303" t="s">
        <v>1501</v>
      </c>
      <c r="E1303" t="s">
        <v>167</v>
      </c>
      <c r="F1303" t="s">
        <v>39</v>
      </c>
      <c r="G1303" t="s">
        <v>52</v>
      </c>
      <c r="H1303" t="s">
        <v>1503</v>
      </c>
      <c r="I1303" s="33" t="s">
        <v>4998</v>
      </c>
      <c r="J1303" s="2">
        <v>2</v>
      </c>
      <c r="K1303" s="33" t="s">
        <v>4999</v>
      </c>
    </row>
    <row r="1304" spans="1:11" x14ac:dyDescent="0.3">
      <c r="A1304" s="1">
        <v>41925</v>
      </c>
      <c r="B1304" s="2">
        <f>YEAR(salesdata[[#This Row],[Order Date]])</f>
        <v>2014</v>
      </c>
      <c r="C1304" s="2">
        <f>MONTH(salesdata[[#This Row],[Order Date]])</f>
        <v>10</v>
      </c>
      <c r="D1304" t="s">
        <v>201</v>
      </c>
      <c r="E1304" t="s">
        <v>181</v>
      </c>
      <c r="F1304" t="s">
        <v>34</v>
      </c>
      <c r="G1304" t="s">
        <v>35</v>
      </c>
      <c r="H1304" t="s">
        <v>943</v>
      </c>
      <c r="I1304" s="33" t="s">
        <v>5000</v>
      </c>
      <c r="J1304" s="2">
        <v>2</v>
      </c>
      <c r="K1304" s="33" t="s">
        <v>5001</v>
      </c>
    </row>
    <row r="1305" spans="1:11" x14ac:dyDescent="0.3">
      <c r="A1305" s="1">
        <v>41925</v>
      </c>
      <c r="B1305" s="2">
        <f>YEAR(salesdata[[#This Row],[Order Date]])</f>
        <v>2014</v>
      </c>
      <c r="C1305" s="2">
        <f>MONTH(salesdata[[#This Row],[Order Date]])</f>
        <v>10</v>
      </c>
      <c r="D1305" t="s">
        <v>201</v>
      </c>
      <c r="E1305" t="s">
        <v>181</v>
      </c>
      <c r="F1305" t="s">
        <v>11</v>
      </c>
      <c r="G1305" t="s">
        <v>20</v>
      </c>
      <c r="H1305" t="s">
        <v>1504</v>
      </c>
      <c r="I1305" s="33" t="s">
        <v>3296</v>
      </c>
      <c r="J1305" s="2">
        <v>1</v>
      </c>
      <c r="K1305" s="33" t="s">
        <v>5002</v>
      </c>
    </row>
    <row r="1306" spans="1:11" x14ac:dyDescent="0.3">
      <c r="A1306" s="1">
        <v>41925</v>
      </c>
      <c r="B1306" s="2">
        <f>YEAR(salesdata[[#This Row],[Order Date]])</f>
        <v>2014</v>
      </c>
      <c r="C1306" s="2">
        <f>MONTH(salesdata[[#This Row],[Order Date]])</f>
        <v>10</v>
      </c>
      <c r="D1306" t="s">
        <v>1505</v>
      </c>
      <c r="E1306" t="s">
        <v>152</v>
      </c>
      <c r="F1306" t="s">
        <v>11</v>
      </c>
      <c r="G1306" t="s">
        <v>20</v>
      </c>
      <c r="H1306" t="s">
        <v>531</v>
      </c>
      <c r="I1306" s="33" t="s">
        <v>5003</v>
      </c>
      <c r="J1306" s="2">
        <v>3</v>
      </c>
      <c r="K1306" s="33" t="s">
        <v>5004</v>
      </c>
    </row>
    <row r="1307" spans="1:11" x14ac:dyDescent="0.3">
      <c r="A1307" s="1">
        <v>41925</v>
      </c>
      <c r="B1307" s="2">
        <f>YEAR(salesdata[[#This Row],[Order Date]])</f>
        <v>2014</v>
      </c>
      <c r="C1307" s="2">
        <f>MONTH(salesdata[[#This Row],[Order Date]])</f>
        <v>10</v>
      </c>
      <c r="D1307" t="s">
        <v>1375</v>
      </c>
      <c r="E1307" t="s">
        <v>55</v>
      </c>
      <c r="F1307" t="s">
        <v>11</v>
      </c>
      <c r="G1307" t="s">
        <v>63</v>
      </c>
      <c r="H1307" t="s">
        <v>1506</v>
      </c>
      <c r="I1307" s="33" t="s">
        <v>3153</v>
      </c>
      <c r="J1307" s="2">
        <v>5</v>
      </c>
      <c r="K1307" s="33" t="s">
        <v>3140</v>
      </c>
    </row>
    <row r="1308" spans="1:11" x14ac:dyDescent="0.3">
      <c r="A1308" s="1">
        <v>41925</v>
      </c>
      <c r="B1308" s="2">
        <f>YEAR(salesdata[[#This Row],[Order Date]])</f>
        <v>2014</v>
      </c>
      <c r="C1308" s="2">
        <f>MONTH(salesdata[[#This Row],[Order Date]])</f>
        <v>10</v>
      </c>
      <c r="D1308" t="s">
        <v>1375</v>
      </c>
      <c r="E1308" t="s">
        <v>55</v>
      </c>
      <c r="F1308" t="s">
        <v>39</v>
      </c>
      <c r="G1308" t="s">
        <v>52</v>
      </c>
      <c r="H1308" t="s">
        <v>1316</v>
      </c>
      <c r="I1308" s="33" t="s">
        <v>2987</v>
      </c>
      <c r="J1308" s="2">
        <v>2</v>
      </c>
      <c r="K1308" s="33" t="s">
        <v>3697</v>
      </c>
    </row>
    <row r="1309" spans="1:11" x14ac:dyDescent="0.3">
      <c r="A1309" s="1">
        <v>41925</v>
      </c>
      <c r="B1309" s="2">
        <f>YEAR(salesdata[[#This Row],[Order Date]])</f>
        <v>2014</v>
      </c>
      <c r="C1309" s="2">
        <f>MONTH(salesdata[[#This Row],[Order Date]])</f>
        <v>10</v>
      </c>
      <c r="D1309" t="s">
        <v>1375</v>
      </c>
      <c r="E1309" t="s">
        <v>55</v>
      </c>
      <c r="F1309" t="s">
        <v>11</v>
      </c>
      <c r="G1309" t="s">
        <v>18</v>
      </c>
      <c r="H1309" t="s">
        <v>1507</v>
      </c>
      <c r="I1309" s="33" t="s">
        <v>5005</v>
      </c>
      <c r="J1309" s="2">
        <v>4</v>
      </c>
      <c r="K1309" s="33" t="s">
        <v>3712</v>
      </c>
    </row>
    <row r="1310" spans="1:11" x14ac:dyDescent="0.3">
      <c r="A1310" s="1">
        <v>41925</v>
      </c>
      <c r="B1310" s="2">
        <f>YEAR(salesdata[[#This Row],[Order Date]])</f>
        <v>2014</v>
      </c>
      <c r="C1310" s="2">
        <f>MONTH(salesdata[[#This Row],[Order Date]])</f>
        <v>10</v>
      </c>
      <c r="D1310" t="s">
        <v>1375</v>
      </c>
      <c r="E1310" t="s">
        <v>55</v>
      </c>
      <c r="F1310" t="s">
        <v>11</v>
      </c>
      <c r="G1310" t="s">
        <v>20</v>
      </c>
      <c r="H1310" t="s">
        <v>1226</v>
      </c>
      <c r="I1310" s="33" t="s">
        <v>5006</v>
      </c>
      <c r="J1310" s="2">
        <v>3</v>
      </c>
      <c r="K1310" s="33" t="s">
        <v>3430</v>
      </c>
    </row>
    <row r="1311" spans="1:11" x14ac:dyDescent="0.3">
      <c r="A1311" s="1">
        <v>41926</v>
      </c>
      <c r="B1311" s="2">
        <f>YEAR(salesdata[[#This Row],[Order Date]])</f>
        <v>2014</v>
      </c>
      <c r="C1311" s="2">
        <f>MONTH(salesdata[[#This Row],[Order Date]])</f>
        <v>10</v>
      </c>
      <c r="D1311" t="s">
        <v>1508</v>
      </c>
      <c r="E1311" t="s">
        <v>700</v>
      </c>
      <c r="F1311" t="s">
        <v>11</v>
      </c>
      <c r="G1311" t="s">
        <v>20</v>
      </c>
      <c r="H1311" t="s">
        <v>81</v>
      </c>
      <c r="I1311" s="33" t="s">
        <v>5007</v>
      </c>
      <c r="J1311" s="2">
        <v>4</v>
      </c>
      <c r="K1311" s="33" t="s">
        <v>1509</v>
      </c>
    </row>
    <row r="1312" spans="1:11" x14ac:dyDescent="0.3">
      <c r="A1312" s="1">
        <v>41926</v>
      </c>
      <c r="B1312" s="2">
        <f>YEAR(salesdata[[#This Row],[Order Date]])</f>
        <v>2014</v>
      </c>
      <c r="C1312" s="2">
        <f>MONTH(salesdata[[#This Row],[Order Date]])</f>
        <v>10</v>
      </c>
      <c r="D1312" t="s">
        <v>1508</v>
      </c>
      <c r="E1312" t="s">
        <v>700</v>
      </c>
      <c r="F1312" t="s">
        <v>11</v>
      </c>
      <c r="G1312" t="s">
        <v>18</v>
      </c>
      <c r="H1312" t="s">
        <v>240</v>
      </c>
      <c r="I1312" s="33" t="s">
        <v>5008</v>
      </c>
      <c r="J1312" s="2">
        <v>5</v>
      </c>
      <c r="K1312" s="33" t="s">
        <v>5009</v>
      </c>
    </row>
    <row r="1313" spans="1:11" x14ac:dyDescent="0.3">
      <c r="A1313" s="1">
        <v>41926</v>
      </c>
      <c r="B1313" s="2">
        <f>YEAR(salesdata[[#This Row],[Order Date]])</f>
        <v>2014</v>
      </c>
      <c r="C1313" s="2">
        <f>MONTH(salesdata[[#This Row],[Order Date]])</f>
        <v>10</v>
      </c>
      <c r="D1313" t="s">
        <v>1510</v>
      </c>
      <c r="E1313" t="s">
        <v>10</v>
      </c>
      <c r="F1313" t="s">
        <v>11</v>
      </c>
      <c r="G1313" t="s">
        <v>93</v>
      </c>
      <c r="H1313" t="s">
        <v>1511</v>
      </c>
      <c r="I1313" s="33" t="s">
        <v>4189</v>
      </c>
      <c r="J1313" s="2">
        <v>4</v>
      </c>
      <c r="K1313" s="33" t="s">
        <v>5010</v>
      </c>
    </row>
    <row r="1314" spans="1:11" x14ac:dyDescent="0.3">
      <c r="A1314" s="1">
        <v>41926</v>
      </c>
      <c r="B1314" s="2">
        <f>YEAR(salesdata[[#This Row],[Order Date]])</f>
        <v>2014</v>
      </c>
      <c r="C1314" s="2">
        <f>MONTH(salesdata[[#This Row],[Order Date]])</f>
        <v>10</v>
      </c>
      <c r="D1314" t="s">
        <v>1510</v>
      </c>
      <c r="E1314" t="s">
        <v>10</v>
      </c>
      <c r="F1314" t="s">
        <v>39</v>
      </c>
      <c r="G1314" t="s">
        <v>614</v>
      </c>
      <c r="H1314" t="s">
        <v>1512</v>
      </c>
      <c r="I1314" s="33" t="s">
        <v>5011</v>
      </c>
      <c r="J1314" s="2">
        <v>5</v>
      </c>
      <c r="K1314" s="33" t="s">
        <v>5012</v>
      </c>
    </row>
    <row r="1315" spans="1:11" x14ac:dyDescent="0.3">
      <c r="A1315" s="1">
        <v>41926</v>
      </c>
      <c r="B1315" s="2">
        <f>YEAR(salesdata[[#This Row],[Order Date]])</f>
        <v>2014</v>
      </c>
      <c r="C1315" s="2">
        <f>MONTH(salesdata[[#This Row],[Order Date]])</f>
        <v>10</v>
      </c>
      <c r="D1315" t="s">
        <v>159</v>
      </c>
      <c r="E1315" t="s">
        <v>15</v>
      </c>
      <c r="F1315" t="s">
        <v>11</v>
      </c>
      <c r="G1315" t="s">
        <v>12</v>
      </c>
      <c r="H1315" t="s">
        <v>377</v>
      </c>
      <c r="I1315" s="33" t="s">
        <v>5013</v>
      </c>
      <c r="J1315" s="2">
        <v>13</v>
      </c>
      <c r="K1315" s="33" t="s">
        <v>5014</v>
      </c>
    </row>
    <row r="1316" spans="1:11" x14ac:dyDescent="0.3">
      <c r="A1316" s="1">
        <v>41926</v>
      </c>
      <c r="B1316" s="2">
        <f>YEAR(salesdata[[#This Row],[Order Date]])</f>
        <v>2014</v>
      </c>
      <c r="C1316" s="2">
        <f>MONTH(salesdata[[#This Row],[Order Date]])</f>
        <v>10</v>
      </c>
      <c r="D1316" t="s">
        <v>159</v>
      </c>
      <c r="E1316" t="s">
        <v>15</v>
      </c>
      <c r="F1316" t="s">
        <v>11</v>
      </c>
      <c r="G1316" t="s">
        <v>20</v>
      </c>
      <c r="H1316" t="s">
        <v>153</v>
      </c>
      <c r="I1316" s="33" t="s">
        <v>4399</v>
      </c>
      <c r="J1316" s="2">
        <v>3</v>
      </c>
      <c r="K1316" s="33" t="s">
        <v>4017</v>
      </c>
    </row>
    <row r="1317" spans="1:11" x14ac:dyDescent="0.3">
      <c r="A1317" s="1">
        <v>41926</v>
      </c>
      <c r="B1317" s="2">
        <f>YEAR(salesdata[[#This Row],[Order Date]])</f>
        <v>2014</v>
      </c>
      <c r="C1317" s="2">
        <f>MONTH(salesdata[[#This Row],[Order Date]])</f>
        <v>10</v>
      </c>
      <c r="D1317" t="s">
        <v>159</v>
      </c>
      <c r="E1317" t="s">
        <v>15</v>
      </c>
      <c r="F1317" t="s">
        <v>11</v>
      </c>
      <c r="G1317" t="s">
        <v>12</v>
      </c>
      <c r="H1317" t="s">
        <v>1513</v>
      </c>
      <c r="I1317" s="33" t="s">
        <v>5015</v>
      </c>
      <c r="J1317" s="2">
        <v>4</v>
      </c>
      <c r="K1317" s="33" t="s">
        <v>3126</v>
      </c>
    </row>
    <row r="1318" spans="1:11" x14ac:dyDescent="0.3">
      <c r="A1318" s="1">
        <v>41926</v>
      </c>
      <c r="B1318" s="2">
        <f>YEAR(salesdata[[#This Row],[Order Date]])</f>
        <v>2014</v>
      </c>
      <c r="C1318" s="2">
        <f>MONTH(salesdata[[#This Row],[Order Date]])</f>
        <v>10</v>
      </c>
      <c r="D1318" t="s">
        <v>1514</v>
      </c>
      <c r="E1318" t="s">
        <v>443</v>
      </c>
      <c r="F1318" t="s">
        <v>39</v>
      </c>
      <c r="G1318" t="s">
        <v>52</v>
      </c>
      <c r="H1318" t="s">
        <v>1327</v>
      </c>
      <c r="I1318" s="33" t="s">
        <v>1515</v>
      </c>
      <c r="J1318" s="2">
        <v>3</v>
      </c>
      <c r="K1318" s="33" t="s">
        <v>5016</v>
      </c>
    </row>
    <row r="1319" spans="1:11" x14ac:dyDescent="0.3">
      <c r="A1319" s="1">
        <v>41926</v>
      </c>
      <c r="B1319" s="2">
        <f>YEAR(salesdata[[#This Row],[Order Date]])</f>
        <v>2014</v>
      </c>
      <c r="C1319" s="2">
        <f>MONTH(salesdata[[#This Row],[Order Date]])</f>
        <v>10</v>
      </c>
      <c r="D1319" t="s">
        <v>1514</v>
      </c>
      <c r="E1319" t="s">
        <v>443</v>
      </c>
      <c r="F1319" t="s">
        <v>11</v>
      </c>
      <c r="G1319" t="s">
        <v>18</v>
      </c>
      <c r="H1319" t="s">
        <v>1516</v>
      </c>
      <c r="I1319" s="33" t="s">
        <v>5017</v>
      </c>
      <c r="J1319" s="2">
        <v>7</v>
      </c>
      <c r="K1319" s="33" t="s">
        <v>4332</v>
      </c>
    </row>
    <row r="1320" spans="1:11" x14ac:dyDescent="0.3">
      <c r="A1320" s="1">
        <v>41926</v>
      </c>
      <c r="B1320" s="2">
        <f>YEAR(salesdata[[#This Row],[Order Date]])</f>
        <v>2014</v>
      </c>
      <c r="C1320" s="2">
        <f>MONTH(salesdata[[#This Row],[Order Date]])</f>
        <v>10</v>
      </c>
      <c r="D1320" t="s">
        <v>1514</v>
      </c>
      <c r="E1320" t="s">
        <v>443</v>
      </c>
      <c r="F1320" t="s">
        <v>34</v>
      </c>
      <c r="G1320" t="s">
        <v>35</v>
      </c>
      <c r="H1320" t="s">
        <v>1517</v>
      </c>
      <c r="I1320" s="33" t="s">
        <v>5018</v>
      </c>
      <c r="J1320" s="2">
        <v>9</v>
      </c>
      <c r="K1320" s="33" t="s">
        <v>5019</v>
      </c>
    </row>
    <row r="1321" spans="1:11" x14ac:dyDescent="0.3">
      <c r="A1321" s="1">
        <v>41927</v>
      </c>
      <c r="B1321" s="2">
        <f>YEAR(salesdata[[#This Row],[Order Date]])</f>
        <v>2014</v>
      </c>
      <c r="C1321" s="2">
        <f>MONTH(salesdata[[#This Row],[Order Date]])</f>
        <v>10</v>
      </c>
      <c r="D1321" t="s">
        <v>907</v>
      </c>
      <c r="E1321" t="s">
        <v>124</v>
      </c>
      <c r="F1321" t="s">
        <v>34</v>
      </c>
      <c r="G1321" t="s">
        <v>47</v>
      </c>
      <c r="H1321" t="s">
        <v>345</v>
      </c>
      <c r="I1321" s="33" t="s">
        <v>5020</v>
      </c>
      <c r="J1321" s="2">
        <v>1</v>
      </c>
      <c r="K1321" s="33" t="s">
        <v>5021</v>
      </c>
    </row>
    <row r="1322" spans="1:11" x14ac:dyDescent="0.3">
      <c r="A1322" s="1">
        <v>41927</v>
      </c>
      <c r="B1322" s="2">
        <f>YEAR(salesdata[[#This Row],[Order Date]])</f>
        <v>2014</v>
      </c>
      <c r="C1322" s="2">
        <f>MONTH(salesdata[[#This Row],[Order Date]])</f>
        <v>10</v>
      </c>
      <c r="D1322" t="s">
        <v>1518</v>
      </c>
      <c r="E1322" t="s">
        <v>79</v>
      </c>
      <c r="F1322" t="s">
        <v>34</v>
      </c>
      <c r="G1322" t="s">
        <v>35</v>
      </c>
      <c r="H1322" t="s">
        <v>1292</v>
      </c>
      <c r="I1322" s="33" t="s">
        <v>5022</v>
      </c>
      <c r="J1322" s="2">
        <v>2</v>
      </c>
      <c r="K1322" s="33" t="s">
        <v>5023</v>
      </c>
    </row>
    <row r="1323" spans="1:11" x14ac:dyDescent="0.3">
      <c r="A1323" s="1">
        <v>41927</v>
      </c>
      <c r="B1323" s="2">
        <f>YEAR(salesdata[[#This Row],[Order Date]])</f>
        <v>2014</v>
      </c>
      <c r="C1323" s="2">
        <f>MONTH(salesdata[[#This Row],[Order Date]])</f>
        <v>10</v>
      </c>
      <c r="D1323" t="s">
        <v>1518</v>
      </c>
      <c r="E1323" t="s">
        <v>79</v>
      </c>
      <c r="F1323" t="s">
        <v>11</v>
      </c>
      <c r="G1323" t="s">
        <v>12</v>
      </c>
      <c r="H1323" t="s">
        <v>1006</v>
      </c>
      <c r="I1323" s="33" t="s">
        <v>5024</v>
      </c>
      <c r="J1323" s="2">
        <v>2</v>
      </c>
      <c r="K1323" s="33" t="s">
        <v>2936</v>
      </c>
    </row>
    <row r="1324" spans="1:11" x14ac:dyDescent="0.3">
      <c r="A1324" s="1">
        <v>41928</v>
      </c>
      <c r="B1324" s="2">
        <f>YEAR(salesdata[[#This Row],[Order Date]])</f>
        <v>2014</v>
      </c>
      <c r="C1324" s="2">
        <f>MONTH(salesdata[[#This Row],[Order Date]])</f>
        <v>10</v>
      </c>
      <c r="D1324" t="s">
        <v>1519</v>
      </c>
      <c r="E1324" t="s">
        <v>27</v>
      </c>
      <c r="F1324" t="s">
        <v>11</v>
      </c>
      <c r="G1324" t="s">
        <v>20</v>
      </c>
      <c r="H1324" t="s">
        <v>322</v>
      </c>
      <c r="I1324" s="33" t="s">
        <v>4100</v>
      </c>
      <c r="J1324" s="2">
        <v>3</v>
      </c>
      <c r="K1324" s="33" t="s">
        <v>3035</v>
      </c>
    </row>
    <row r="1325" spans="1:11" x14ac:dyDescent="0.3">
      <c r="A1325" s="1">
        <v>41928</v>
      </c>
      <c r="B1325" s="2">
        <f>YEAR(salesdata[[#This Row],[Order Date]])</f>
        <v>2014</v>
      </c>
      <c r="C1325" s="2">
        <f>MONTH(salesdata[[#This Row],[Order Date]])</f>
        <v>10</v>
      </c>
      <c r="D1325" t="s">
        <v>1519</v>
      </c>
      <c r="E1325" t="s">
        <v>27</v>
      </c>
      <c r="F1325" t="s">
        <v>39</v>
      </c>
      <c r="G1325" t="s">
        <v>52</v>
      </c>
      <c r="H1325" t="s">
        <v>1520</v>
      </c>
      <c r="I1325" s="33" t="s">
        <v>5025</v>
      </c>
      <c r="J1325" s="2">
        <v>3</v>
      </c>
      <c r="K1325" s="33" t="s">
        <v>3102</v>
      </c>
    </row>
    <row r="1326" spans="1:11" x14ac:dyDescent="0.3">
      <c r="A1326" s="1">
        <v>41929</v>
      </c>
      <c r="B1326" s="2">
        <f>YEAR(salesdata[[#This Row],[Order Date]])</f>
        <v>2014</v>
      </c>
      <c r="C1326" s="2">
        <f>MONTH(salesdata[[#This Row],[Order Date]])</f>
        <v>10</v>
      </c>
      <c r="D1326" t="s">
        <v>1521</v>
      </c>
      <c r="E1326" t="s">
        <v>10</v>
      </c>
      <c r="F1326" t="s">
        <v>11</v>
      </c>
      <c r="G1326" t="s">
        <v>20</v>
      </c>
      <c r="H1326" t="s">
        <v>97</v>
      </c>
      <c r="I1326" s="33" t="s">
        <v>3724</v>
      </c>
      <c r="J1326" s="2">
        <v>5</v>
      </c>
      <c r="K1326" s="33" t="s">
        <v>5026</v>
      </c>
    </row>
    <row r="1327" spans="1:11" x14ac:dyDescent="0.3">
      <c r="A1327" s="1">
        <v>41929</v>
      </c>
      <c r="B1327" s="2">
        <f>YEAR(salesdata[[#This Row],[Order Date]])</f>
        <v>2014</v>
      </c>
      <c r="C1327" s="2">
        <f>MONTH(salesdata[[#This Row],[Order Date]])</f>
        <v>10</v>
      </c>
      <c r="D1327" t="s">
        <v>1521</v>
      </c>
      <c r="E1327" t="s">
        <v>10</v>
      </c>
      <c r="F1327" t="s">
        <v>39</v>
      </c>
      <c r="G1327" t="s">
        <v>52</v>
      </c>
      <c r="H1327" t="s">
        <v>1033</v>
      </c>
      <c r="I1327" s="33" t="s">
        <v>5027</v>
      </c>
      <c r="J1327" s="2">
        <v>3</v>
      </c>
      <c r="K1327" s="33" t="s">
        <v>1522</v>
      </c>
    </row>
    <row r="1328" spans="1:11" x14ac:dyDescent="0.3">
      <c r="A1328" s="1">
        <v>41929</v>
      </c>
      <c r="B1328" s="2">
        <f>YEAR(salesdata[[#This Row],[Order Date]])</f>
        <v>2014</v>
      </c>
      <c r="C1328" s="2">
        <f>MONTH(salesdata[[#This Row],[Order Date]])</f>
        <v>10</v>
      </c>
      <c r="D1328" t="s">
        <v>1447</v>
      </c>
      <c r="E1328" t="s">
        <v>10</v>
      </c>
      <c r="F1328" t="s">
        <v>34</v>
      </c>
      <c r="G1328" t="s">
        <v>47</v>
      </c>
      <c r="H1328" t="s">
        <v>1191</v>
      </c>
      <c r="I1328" s="33" t="s">
        <v>5028</v>
      </c>
      <c r="J1328" s="2">
        <v>2</v>
      </c>
      <c r="K1328" s="33" t="s">
        <v>5029</v>
      </c>
    </row>
    <row r="1329" spans="1:11" x14ac:dyDescent="0.3">
      <c r="A1329" s="1">
        <v>41930</v>
      </c>
      <c r="B1329" s="2">
        <f>YEAR(salesdata[[#This Row],[Order Date]])</f>
        <v>2014</v>
      </c>
      <c r="C1329" s="2">
        <f>MONTH(salesdata[[#This Row],[Order Date]])</f>
        <v>10</v>
      </c>
      <c r="D1329" t="s">
        <v>1523</v>
      </c>
      <c r="E1329" t="s">
        <v>497</v>
      </c>
      <c r="F1329" t="s">
        <v>11</v>
      </c>
      <c r="G1329" t="s">
        <v>18</v>
      </c>
      <c r="H1329" t="s">
        <v>931</v>
      </c>
      <c r="I1329" s="33" t="s">
        <v>5030</v>
      </c>
      <c r="J1329" s="2">
        <v>3</v>
      </c>
      <c r="K1329" s="33" t="s">
        <v>5031</v>
      </c>
    </row>
    <row r="1330" spans="1:11" x14ac:dyDescent="0.3">
      <c r="A1330" s="1">
        <v>41930</v>
      </c>
      <c r="B1330" s="2">
        <f>YEAR(salesdata[[#This Row],[Order Date]])</f>
        <v>2014</v>
      </c>
      <c r="C1330" s="2">
        <f>MONTH(salesdata[[#This Row],[Order Date]])</f>
        <v>10</v>
      </c>
      <c r="D1330" t="s">
        <v>1523</v>
      </c>
      <c r="E1330" t="s">
        <v>497</v>
      </c>
      <c r="F1330" t="s">
        <v>39</v>
      </c>
      <c r="G1330" t="s">
        <v>40</v>
      </c>
      <c r="H1330" t="s">
        <v>1524</v>
      </c>
      <c r="I1330" s="33" t="s">
        <v>5032</v>
      </c>
      <c r="J1330" s="2">
        <v>5</v>
      </c>
      <c r="K1330" s="33" t="s">
        <v>5033</v>
      </c>
    </row>
    <row r="1331" spans="1:11" x14ac:dyDescent="0.3">
      <c r="A1331" s="1">
        <v>41930</v>
      </c>
      <c r="B1331" s="2">
        <f>YEAR(salesdata[[#This Row],[Order Date]])</f>
        <v>2014</v>
      </c>
      <c r="C1331" s="2">
        <f>MONTH(salesdata[[#This Row],[Order Date]])</f>
        <v>10</v>
      </c>
      <c r="D1331" t="s">
        <v>1523</v>
      </c>
      <c r="E1331" t="s">
        <v>497</v>
      </c>
      <c r="F1331" t="s">
        <v>34</v>
      </c>
      <c r="G1331" t="s">
        <v>35</v>
      </c>
      <c r="H1331" t="s">
        <v>1525</v>
      </c>
      <c r="I1331" s="33" t="s">
        <v>5034</v>
      </c>
      <c r="J1331" s="2">
        <v>6</v>
      </c>
      <c r="K1331" s="33" t="s">
        <v>5035</v>
      </c>
    </row>
    <row r="1332" spans="1:11" x14ac:dyDescent="0.3">
      <c r="A1332" s="1">
        <v>41930</v>
      </c>
      <c r="B1332" s="2">
        <f>YEAR(salesdata[[#This Row],[Order Date]])</f>
        <v>2014</v>
      </c>
      <c r="C1332" s="2">
        <f>MONTH(salesdata[[#This Row],[Order Date]])</f>
        <v>10</v>
      </c>
      <c r="D1332" t="s">
        <v>534</v>
      </c>
      <c r="E1332" t="s">
        <v>23</v>
      </c>
      <c r="F1332" t="s">
        <v>11</v>
      </c>
      <c r="G1332" t="s">
        <v>63</v>
      </c>
      <c r="H1332" t="s">
        <v>1526</v>
      </c>
      <c r="I1332" s="33" t="s">
        <v>5036</v>
      </c>
      <c r="J1332" s="2">
        <v>6</v>
      </c>
      <c r="K1332" s="33" t="s">
        <v>5037</v>
      </c>
    </row>
    <row r="1333" spans="1:11" x14ac:dyDescent="0.3">
      <c r="A1333" s="1">
        <v>41930</v>
      </c>
      <c r="B1333" s="2">
        <f>YEAR(salesdata[[#This Row],[Order Date]])</f>
        <v>2014</v>
      </c>
      <c r="C1333" s="2">
        <f>MONTH(salesdata[[#This Row],[Order Date]])</f>
        <v>10</v>
      </c>
      <c r="D1333" t="s">
        <v>534</v>
      </c>
      <c r="E1333" t="s">
        <v>23</v>
      </c>
      <c r="F1333" t="s">
        <v>11</v>
      </c>
      <c r="G1333" t="s">
        <v>18</v>
      </c>
      <c r="H1333" t="s">
        <v>1527</v>
      </c>
      <c r="I1333" s="33" t="s">
        <v>5038</v>
      </c>
      <c r="J1333" s="2">
        <v>6</v>
      </c>
      <c r="K1333" s="33" t="s">
        <v>5039</v>
      </c>
    </row>
    <row r="1334" spans="1:11" x14ac:dyDescent="0.3">
      <c r="A1334" s="1">
        <v>41930</v>
      </c>
      <c r="B1334" s="2">
        <f>YEAR(salesdata[[#This Row],[Order Date]])</f>
        <v>2014</v>
      </c>
      <c r="C1334" s="2">
        <f>MONTH(salesdata[[#This Row],[Order Date]])</f>
        <v>10</v>
      </c>
      <c r="D1334" t="s">
        <v>534</v>
      </c>
      <c r="E1334" t="s">
        <v>23</v>
      </c>
      <c r="F1334" t="s">
        <v>11</v>
      </c>
      <c r="G1334" t="s">
        <v>12</v>
      </c>
      <c r="H1334" t="s">
        <v>631</v>
      </c>
      <c r="I1334" s="33" t="s">
        <v>4896</v>
      </c>
      <c r="J1334" s="2">
        <v>4</v>
      </c>
      <c r="K1334" s="33" t="s">
        <v>4897</v>
      </c>
    </row>
    <row r="1335" spans="1:11" x14ac:dyDescent="0.3">
      <c r="A1335" s="1">
        <v>41930</v>
      </c>
      <c r="B1335" s="2">
        <f>YEAR(salesdata[[#This Row],[Order Date]])</f>
        <v>2014</v>
      </c>
      <c r="C1335" s="2">
        <f>MONTH(salesdata[[#This Row],[Order Date]])</f>
        <v>10</v>
      </c>
      <c r="D1335" t="s">
        <v>1528</v>
      </c>
      <c r="E1335" t="s">
        <v>102</v>
      </c>
      <c r="F1335" t="s">
        <v>34</v>
      </c>
      <c r="G1335" t="s">
        <v>35</v>
      </c>
      <c r="H1335" t="s">
        <v>1529</v>
      </c>
      <c r="I1335" s="33" t="s">
        <v>5040</v>
      </c>
      <c r="J1335" s="2">
        <v>6</v>
      </c>
      <c r="K1335" s="33" t="s">
        <v>5041</v>
      </c>
    </row>
    <row r="1336" spans="1:11" x14ac:dyDescent="0.3">
      <c r="A1336" s="1">
        <v>41930</v>
      </c>
      <c r="B1336" s="2">
        <f>YEAR(salesdata[[#This Row],[Order Date]])</f>
        <v>2014</v>
      </c>
      <c r="C1336" s="2">
        <f>MONTH(salesdata[[#This Row],[Order Date]])</f>
        <v>10</v>
      </c>
      <c r="D1336" t="s">
        <v>1530</v>
      </c>
      <c r="E1336" t="s">
        <v>167</v>
      </c>
      <c r="F1336" t="s">
        <v>11</v>
      </c>
      <c r="G1336" t="s">
        <v>12</v>
      </c>
      <c r="H1336" t="s">
        <v>1155</v>
      </c>
      <c r="I1336" s="33" t="s">
        <v>2963</v>
      </c>
      <c r="J1336" s="2">
        <v>2</v>
      </c>
      <c r="K1336" s="33" t="s">
        <v>5042</v>
      </c>
    </row>
    <row r="1337" spans="1:11" x14ac:dyDescent="0.3">
      <c r="A1337" s="1">
        <v>41930</v>
      </c>
      <c r="B1337" s="2">
        <f>YEAR(salesdata[[#This Row],[Order Date]])</f>
        <v>2014</v>
      </c>
      <c r="C1337" s="2">
        <f>MONTH(salesdata[[#This Row],[Order Date]])</f>
        <v>10</v>
      </c>
      <c r="D1337" t="s">
        <v>1530</v>
      </c>
      <c r="E1337" t="s">
        <v>167</v>
      </c>
      <c r="F1337" t="s">
        <v>11</v>
      </c>
      <c r="G1337" t="s">
        <v>20</v>
      </c>
      <c r="H1337" t="s">
        <v>1531</v>
      </c>
      <c r="I1337" s="33" t="s">
        <v>5043</v>
      </c>
      <c r="J1337" s="2">
        <v>1</v>
      </c>
      <c r="K1337" s="33" t="s">
        <v>4854</v>
      </c>
    </row>
    <row r="1338" spans="1:11" x14ac:dyDescent="0.3">
      <c r="A1338" s="1">
        <v>41931</v>
      </c>
      <c r="B1338" s="2">
        <f>YEAR(salesdata[[#This Row],[Order Date]])</f>
        <v>2014</v>
      </c>
      <c r="C1338" s="2">
        <f>MONTH(salesdata[[#This Row],[Order Date]])</f>
        <v>10</v>
      </c>
      <c r="D1338" t="s">
        <v>1532</v>
      </c>
      <c r="E1338" t="s">
        <v>27</v>
      </c>
      <c r="F1338" t="s">
        <v>11</v>
      </c>
      <c r="G1338" t="s">
        <v>12</v>
      </c>
      <c r="H1338" t="s">
        <v>1533</v>
      </c>
      <c r="I1338" s="33" t="s">
        <v>4626</v>
      </c>
      <c r="J1338" s="2">
        <v>3</v>
      </c>
      <c r="K1338" s="33" t="s">
        <v>3339</v>
      </c>
    </row>
    <row r="1339" spans="1:11" x14ac:dyDescent="0.3">
      <c r="A1339" s="1">
        <v>41931</v>
      </c>
      <c r="B1339" s="2">
        <f>YEAR(salesdata[[#This Row],[Order Date]])</f>
        <v>2014</v>
      </c>
      <c r="C1339" s="2">
        <f>MONTH(salesdata[[#This Row],[Order Date]])</f>
        <v>10</v>
      </c>
      <c r="D1339" t="s">
        <v>1534</v>
      </c>
      <c r="E1339" t="s">
        <v>27</v>
      </c>
      <c r="F1339" t="s">
        <v>11</v>
      </c>
      <c r="G1339" t="s">
        <v>20</v>
      </c>
      <c r="H1339" t="s">
        <v>1535</v>
      </c>
      <c r="I1339" s="33" t="s">
        <v>5044</v>
      </c>
      <c r="J1339" s="2">
        <v>1</v>
      </c>
      <c r="K1339" s="33" t="s">
        <v>3543</v>
      </c>
    </row>
    <row r="1340" spans="1:11" x14ac:dyDescent="0.3">
      <c r="A1340" s="1">
        <v>41931</v>
      </c>
      <c r="B1340" s="2">
        <f>YEAR(salesdata[[#This Row],[Order Date]])</f>
        <v>2014</v>
      </c>
      <c r="C1340" s="2">
        <f>MONTH(salesdata[[#This Row],[Order Date]])</f>
        <v>10</v>
      </c>
      <c r="D1340" t="s">
        <v>1534</v>
      </c>
      <c r="E1340" t="s">
        <v>27</v>
      </c>
      <c r="F1340" t="s">
        <v>11</v>
      </c>
      <c r="G1340" t="s">
        <v>20</v>
      </c>
      <c r="H1340" t="s">
        <v>1536</v>
      </c>
      <c r="I1340" s="33" t="s">
        <v>4684</v>
      </c>
      <c r="J1340" s="2">
        <v>6</v>
      </c>
      <c r="K1340" s="33" t="s">
        <v>3218</v>
      </c>
    </row>
    <row r="1341" spans="1:11" x14ac:dyDescent="0.3">
      <c r="A1341" s="1">
        <v>41931</v>
      </c>
      <c r="B1341" s="2">
        <f>YEAR(salesdata[[#This Row],[Order Date]])</f>
        <v>2014</v>
      </c>
      <c r="C1341" s="2">
        <f>MONTH(salesdata[[#This Row],[Order Date]])</f>
        <v>10</v>
      </c>
      <c r="D1341" t="s">
        <v>1534</v>
      </c>
      <c r="E1341" t="s">
        <v>27</v>
      </c>
      <c r="F1341" t="s">
        <v>11</v>
      </c>
      <c r="G1341" t="s">
        <v>12</v>
      </c>
      <c r="H1341" t="s">
        <v>1537</v>
      </c>
      <c r="I1341" s="33" t="s">
        <v>5045</v>
      </c>
      <c r="J1341" s="2">
        <v>3</v>
      </c>
      <c r="K1341" s="33" t="s">
        <v>5046</v>
      </c>
    </row>
    <row r="1342" spans="1:11" x14ac:dyDescent="0.3">
      <c r="A1342" s="1">
        <v>41931</v>
      </c>
      <c r="B1342" s="2">
        <f>YEAR(salesdata[[#This Row],[Order Date]])</f>
        <v>2014</v>
      </c>
      <c r="C1342" s="2">
        <f>MONTH(salesdata[[#This Row],[Order Date]])</f>
        <v>10</v>
      </c>
      <c r="D1342" t="s">
        <v>1534</v>
      </c>
      <c r="E1342" t="s">
        <v>27</v>
      </c>
      <c r="F1342" t="s">
        <v>11</v>
      </c>
      <c r="G1342" t="s">
        <v>16</v>
      </c>
      <c r="H1342" t="s">
        <v>175</v>
      </c>
      <c r="I1342" s="33" t="s">
        <v>3380</v>
      </c>
      <c r="J1342" s="2">
        <v>5</v>
      </c>
      <c r="K1342" s="33" t="s">
        <v>401</v>
      </c>
    </row>
    <row r="1343" spans="1:11" x14ac:dyDescent="0.3">
      <c r="A1343" s="1">
        <v>41931</v>
      </c>
      <c r="B1343" s="2">
        <f>YEAR(salesdata[[#This Row],[Order Date]])</f>
        <v>2014</v>
      </c>
      <c r="C1343" s="2">
        <f>MONTH(salesdata[[#This Row],[Order Date]])</f>
        <v>10</v>
      </c>
      <c r="D1343" t="s">
        <v>1534</v>
      </c>
      <c r="E1343" t="s">
        <v>27</v>
      </c>
      <c r="F1343" t="s">
        <v>39</v>
      </c>
      <c r="G1343" t="s">
        <v>40</v>
      </c>
      <c r="H1343" t="s">
        <v>1538</v>
      </c>
      <c r="I1343" s="33" t="s">
        <v>5047</v>
      </c>
      <c r="J1343" s="2">
        <v>3</v>
      </c>
      <c r="K1343" s="33" t="s">
        <v>5048</v>
      </c>
    </row>
    <row r="1344" spans="1:11" x14ac:dyDescent="0.3">
      <c r="A1344" s="1">
        <v>41931</v>
      </c>
      <c r="B1344" s="2">
        <f>YEAR(salesdata[[#This Row],[Order Date]])</f>
        <v>2014</v>
      </c>
      <c r="C1344" s="2">
        <f>MONTH(salesdata[[#This Row],[Order Date]])</f>
        <v>10</v>
      </c>
      <c r="D1344" t="s">
        <v>1539</v>
      </c>
      <c r="E1344" t="s">
        <v>27</v>
      </c>
      <c r="F1344" t="s">
        <v>39</v>
      </c>
      <c r="G1344" t="s">
        <v>40</v>
      </c>
      <c r="H1344" t="s">
        <v>503</v>
      </c>
      <c r="I1344" s="33" t="s">
        <v>5049</v>
      </c>
      <c r="J1344" s="2">
        <v>6</v>
      </c>
      <c r="K1344" s="33" t="s">
        <v>5050</v>
      </c>
    </row>
    <row r="1345" spans="1:11" x14ac:dyDescent="0.3">
      <c r="A1345" s="1">
        <v>41932</v>
      </c>
      <c r="B1345" s="2">
        <f>YEAR(salesdata[[#This Row],[Order Date]])</f>
        <v>2014</v>
      </c>
      <c r="C1345" s="2">
        <f>MONTH(salesdata[[#This Row],[Order Date]])</f>
        <v>10</v>
      </c>
      <c r="D1345" t="s">
        <v>380</v>
      </c>
      <c r="E1345" t="s">
        <v>111</v>
      </c>
      <c r="F1345" t="s">
        <v>11</v>
      </c>
      <c r="G1345" t="s">
        <v>18</v>
      </c>
      <c r="H1345" t="s">
        <v>1413</v>
      </c>
      <c r="I1345" s="33" t="s">
        <v>4835</v>
      </c>
      <c r="J1345" s="2">
        <v>4</v>
      </c>
      <c r="K1345" s="33" t="s">
        <v>4836</v>
      </c>
    </row>
    <row r="1346" spans="1:11" x14ac:dyDescent="0.3">
      <c r="A1346" s="1">
        <v>41932</v>
      </c>
      <c r="B1346" s="2">
        <f>YEAR(salesdata[[#This Row],[Order Date]])</f>
        <v>2014</v>
      </c>
      <c r="C1346" s="2">
        <f>MONTH(salesdata[[#This Row],[Order Date]])</f>
        <v>10</v>
      </c>
      <c r="D1346" t="s">
        <v>1540</v>
      </c>
      <c r="E1346" t="s">
        <v>121</v>
      </c>
      <c r="F1346" t="s">
        <v>34</v>
      </c>
      <c r="G1346" t="s">
        <v>147</v>
      </c>
      <c r="H1346" t="s">
        <v>1541</v>
      </c>
      <c r="I1346" s="33" t="s">
        <v>5051</v>
      </c>
      <c r="J1346" s="2">
        <v>3</v>
      </c>
      <c r="K1346" s="33" t="s">
        <v>5052</v>
      </c>
    </row>
    <row r="1347" spans="1:11" x14ac:dyDescent="0.3">
      <c r="A1347" s="1">
        <v>41932</v>
      </c>
      <c r="B1347" s="2">
        <f>YEAR(salesdata[[#This Row],[Order Date]])</f>
        <v>2014</v>
      </c>
      <c r="C1347" s="2">
        <f>MONTH(salesdata[[#This Row],[Order Date]])</f>
        <v>10</v>
      </c>
      <c r="D1347" t="s">
        <v>1540</v>
      </c>
      <c r="E1347" t="s">
        <v>121</v>
      </c>
      <c r="F1347" t="s">
        <v>11</v>
      </c>
      <c r="G1347" t="s">
        <v>18</v>
      </c>
      <c r="H1347" t="s">
        <v>276</v>
      </c>
      <c r="I1347" s="33" t="s">
        <v>5053</v>
      </c>
      <c r="J1347" s="2">
        <v>3</v>
      </c>
      <c r="K1347" s="33" t="s">
        <v>5054</v>
      </c>
    </row>
    <row r="1348" spans="1:11" x14ac:dyDescent="0.3">
      <c r="A1348" s="1">
        <v>41932</v>
      </c>
      <c r="B1348" s="2">
        <f>YEAR(salesdata[[#This Row],[Order Date]])</f>
        <v>2014</v>
      </c>
      <c r="C1348" s="2">
        <f>MONTH(salesdata[[#This Row],[Order Date]])</f>
        <v>10</v>
      </c>
      <c r="D1348" t="s">
        <v>1542</v>
      </c>
      <c r="E1348" t="s">
        <v>15</v>
      </c>
      <c r="F1348" t="s">
        <v>39</v>
      </c>
      <c r="G1348" t="s">
        <v>52</v>
      </c>
      <c r="H1348" t="s">
        <v>747</v>
      </c>
      <c r="I1348" s="33" t="s">
        <v>5055</v>
      </c>
      <c r="J1348" s="2">
        <v>4</v>
      </c>
      <c r="K1348" s="33" t="s">
        <v>4066</v>
      </c>
    </row>
    <row r="1349" spans="1:11" x14ac:dyDescent="0.3">
      <c r="A1349" s="1">
        <v>41932</v>
      </c>
      <c r="B1349" s="2">
        <f>YEAR(salesdata[[#This Row],[Order Date]])</f>
        <v>2014</v>
      </c>
      <c r="C1349" s="2">
        <f>MONTH(salesdata[[#This Row],[Order Date]])</f>
        <v>10</v>
      </c>
      <c r="D1349" t="s">
        <v>1542</v>
      </c>
      <c r="E1349" t="s">
        <v>15</v>
      </c>
      <c r="F1349" t="s">
        <v>11</v>
      </c>
      <c r="G1349" t="s">
        <v>18</v>
      </c>
      <c r="H1349" t="s">
        <v>1543</v>
      </c>
      <c r="I1349" s="33" t="s">
        <v>5056</v>
      </c>
      <c r="J1349" s="2">
        <v>3</v>
      </c>
      <c r="K1349" s="33" t="s">
        <v>5057</v>
      </c>
    </row>
    <row r="1350" spans="1:11" x14ac:dyDescent="0.3">
      <c r="A1350" s="1">
        <v>41932</v>
      </c>
      <c r="B1350" s="2">
        <f>YEAR(salesdata[[#This Row],[Order Date]])</f>
        <v>2014</v>
      </c>
      <c r="C1350" s="2">
        <f>MONTH(salesdata[[#This Row],[Order Date]])</f>
        <v>10</v>
      </c>
      <c r="D1350" t="s">
        <v>1542</v>
      </c>
      <c r="E1350" t="s">
        <v>15</v>
      </c>
      <c r="F1350" t="s">
        <v>11</v>
      </c>
      <c r="G1350" t="s">
        <v>12</v>
      </c>
      <c r="H1350" t="s">
        <v>1544</v>
      </c>
      <c r="I1350" s="33" t="s">
        <v>4174</v>
      </c>
      <c r="J1350" s="2">
        <v>1</v>
      </c>
      <c r="K1350" s="33" t="s">
        <v>5058</v>
      </c>
    </row>
    <row r="1351" spans="1:11" x14ac:dyDescent="0.3">
      <c r="A1351" s="1">
        <v>41932</v>
      </c>
      <c r="B1351" s="2">
        <f>YEAR(salesdata[[#This Row],[Order Date]])</f>
        <v>2014</v>
      </c>
      <c r="C1351" s="2">
        <f>MONTH(salesdata[[#This Row],[Order Date]])</f>
        <v>10</v>
      </c>
      <c r="D1351" t="s">
        <v>1542</v>
      </c>
      <c r="E1351" t="s">
        <v>15</v>
      </c>
      <c r="F1351" t="s">
        <v>11</v>
      </c>
      <c r="G1351" t="s">
        <v>20</v>
      </c>
      <c r="H1351" t="s">
        <v>1168</v>
      </c>
      <c r="I1351" s="33" t="s">
        <v>5059</v>
      </c>
      <c r="J1351" s="2">
        <v>1</v>
      </c>
      <c r="K1351" s="33" t="s">
        <v>5060</v>
      </c>
    </row>
    <row r="1352" spans="1:11" x14ac:dyDescent="0.3">
      <c r="A1352" s="1">
        <v>41932</v>
      </c>
      <c r="B1352" s="2">
        <f>YEAR(salesdata[[#This Row],[Order Date]])</f>
        <v>2014</v>
      </c>
      <c r="C1352" s="2">
        <f>MONTH(salesdata[[#This Row],[Order Date]])</f>
        <v>10</v>
      </c>
      <c r="D1352" t="s">
        <v>1542</v>
      </c>
      <c r="E1352" t="s">
        <v>15</v>
      </c>
      <c r="F1352" t="s">
        <v>11</v>
      </c>
      <c r="G1352" t="s">
        <v>16</v>
      </c>
      <c r="H1352" t="s">
        <v>1545</v>
      </c>
      <c r="I1352" s="33" t="s">
        <v>5061</v>
      </c>
      <c r="J1352" s="2">
        <v>1</v>
      </c>
      <c r="K1352" s="33" t="s">
        <v>5062</v>
      </c>
    </row>
    <row r="1353" spans="1:11" x14ac:dyDescent="0.3">
      <c r="A1353" s="1">
        <v>41933</v>
      </c>
      <c r="B1353" s="2">
        <f>YEAR(salesdata[[#This Row],[Order Date]])</f>
        <v>2014</v>
      </c>
      <c r="C1353" s="2">
        <f>MONTH(salesdata[[#This Row],[Order Date]])</f>
        <v>10</v>
      </c>
      <c r="D1353" t="s">
        <v>1521</v>
      </c>
      <c r="E1353" t="s">
        <v>79</v>
      </c>
      <c r="F1353" t="s">
        <v>11</v>
      </c>
      <c r="G1353" t="s">
        <v>93</v>
      </c>
      <c r="H1353" t="s">
        <v>1108</v>
      </c>
      <c r="I1353" s="33" t="s">
        <v>5063</v>
      </c>
      <c r="J1353" s="2">
        <v>4</v>
      </c>
      <c r="K1353" s="33" t="s">
        <v>5064</v>
      </c>
    </row>
    <row r="1354" spans="1:11" x14ac:dyDescent="0.3">
      <c r="A1354" s="1">
        <v>41933</v>
      </c>
      <c r="B1354" s="2">
        <f>YEAR(salesdata[[#This Row],[Order Date]])</f>
        <v>2014</v>
      </c>
      <c r="C1354" s="2">
        <f>MONTH(salesdata[[#This Row],[Order Date]])</f>
        <v>10</v>
      </c>
      <c r="D1354" t="s">
        <v>1521</v>
      </c>
      <c r="E1354" t="s">
        <v>79</v>
      </c>
      <c r="F1354" t="s">
        <v>34</v>
      </c>
      <c r="G1354" t="s">
        <v>147</v>
      </c>
      <c r="H1354" t="s">
        <v>1546</v>
      </c>
      <c r="I1354" s="33" t="s">
        <v>5065</v>
      </c>
      <c r="J1354" s="2">
        <v>3</v>
      </c>
      <c r="K1354" s="33" t="s">
        <v>5066</v>
      </c>
    </row>
    <row r="1355" spans="1:11" x14ac:dyDescent="0.3">
      <c r="A1355" s="1">
        <v>41933</v>
      </c>
      <c r="B1355" s="2">
        <f>YEAR(salesdata[[#This Row],[Order Date]])</f>
        <v>2014</v>
      </c>
      <c r="C1355" s="2">
        <f>MONTH(salesdata[[#This Row],[Order Date]])</f>
        <v>10</v>
      </c>
      <c r="D1355" t="s">
        <v>1547</v>
      </c>
      <c r="E1355" t="s">
        <v>27</v>
      </c>
      <c r="F1355" t="s">
        <v>11</v>
      </c>
      <c r="G1355" t="s">
        <v>20</v>
      </c>
      <c r="H1355" t="s">
        <v>1548</v>
      </c>
      <c r="I1355" s="33" t="s">
        <v>5067</v>
      </c>
      <c r="J1355" s="2">
        <v>3</v>
      </c>
      <c r="K1355" s="33" t="s">
        <v>5068</v>
      </c>
    </row>
    <row r="1356" spans="1:11" x14ac:dyDescent="0.3">
      <c r="A1356" s="1">
        <v>41933</v>
      </c>
      <c r="B1356" s="2">
        <f>YEAR(salesdata[[#This Row],[Order Date]])</f>
        <v>2014</v>
      </c>
      <c r="C1356" s="2">
        <f>MONTH(salesdata[[#This Row],[Order Date]])</f>
        <v>10</v>
      </c>
      <c r="D1356" t="s">
        <v>492</v>
      </c>
      <c r="E1356" t="s">
        <v>55</v>
      </c>
      <c r="F1356" t="s">
        <v>11</v>
      </c>
      <c r="G1356" t="s">
        <v>18</v>
      </c>
      <c r="H1356" t="s">
        <v>1527</v>
      </c>
      <c r="I1356" s="33" t="s">
        <v>5069</v>
      </c>
      <c r="J1356" s="2">
        <v>5</v>
      </c>
      <c r="K1356" s="33" t="s">
        <v>3077</v>
      </c>
    </row>
    <row r="1357" spans="1:11" x14ac:dyDescent="0.3">
      <c r="A1357" s="1">
        <v>41933</v>
      </c>
      <c r="B1357" s="2">
        <f>YEAR(salesdata[[#This Row],[Order Date]])</f>
        <v>2014</v>
      </c>
      <c r="C1357" s="2">
        <f>MONTH(salesdata[[#This Row],[Order Date]])</f>
        <v>10</v>
      </c>
      <c r="D1357" t="s">
        <v>492</v>
      </c>
      <c r="E1357" t="s">
        <v>55</v>
      </c>
      <c r="F1357" t="s">
        <v>34</v>
      </c>
      <c r="G1357" t="s">
        <v>147</v>
      </c>
      <c r="H1357" t="s">
        <v>1370</v>
      </c>
      <c r="I1357" s="33" t="s">
        <v>5070</v>
      </c>
      <c r="J1357" s="2">
        <v>4</v>
      </c>
      <c r="K1357" s="33" t="s">
        <v>5071</v>
      </c>
    </row>
    <row r="1358" spans="1:11" x14ac:dyDescent="0.3">
      <c r="A1358" s="1">
        <v>41933</v>
      </c>
      <c r="B1358" s="2">
        <f>YEAR(salesdata[[#This Row],[Order Date]])</f>
        <v>2014</v>
      </c>
      <c r="C1358" s="2">
        <f>MONTH(salesdata[[#This Row],[Order Date]])</f>
        <v>10</v>
      </c>
      <c r="D1358" t="s">
        <v>492</v>
      </c>
      <c r="E1358" t="s">
        <v>55</v>
      </c>
      <c r="F1358" t="s">
        <v>11</v>
      </c>
      <c r="G1358" t="s">
        <v>24</v>
      </c>
      <c r="H1358" t="s">
        <v>1549</v>
      </c>
      <c r="I1358" s="33" t="s">
        <v>3652</v>
      </c>
      <c r="J1358" s="2">
        <v>1</v>
      </c>
      <c r="K1358" s="33" t="s">
        <v>4845</v>
      </c>
    </row>
    <row r="1359" spans="1:11" x14ac:dyDescent="0.3">
      <c r="A1359" s="1">
        <v>41934</v>
      </c>
      <c r="B1359" s="2">
        <f>YEAR(salesdata[[#This Row],[Order Date]])</f>
        <v>2014</v>
      </c>
      <c r="C1359" s="2">
        <f>MONTH(salesdata[[#This Row],[Order Date]])</f>
        <v>10</v>
      </c>
      <c r="D1359" t="s">
        <v>1550</v>
      </c>
      <c r="E1359" t="s">
        <v>79</v>
      </c>
      <c r="F1359" t="s">
        <v>34</v>
      </c>
      <c r="G1359" t="s">
        <v>47</v>
      </c>
      <c r="H1359" t="s">
        <v>1445</v>
      </c>
      <c r="I1359" s="33" t="s">
        <v>5072</v>
      </c>
      <c r="J1359" s="2">
        <v>4</v>
      </c>
      <c r="K1359" s="33" t="s">
        <v>3489</v>
      </c>
    </row>
    <row r="1360" spans="1:11" x14ac:dyDescent="0.3">
      <c r="A1360" s="1">
        <v>41934</v>
      </c>
      <c r="B1360" s="2">
        <f>YEAR(salesdata[[#This Row],[Order Date]])</f>
        <v>2014</v>
      </c>
      <c r="C1360" s="2">
        <f>MONTH(salesdata[[#This Row],[Order Date]])</f>
        <v>10</v>
      </c>
      <c r="D1360" t="s">
        <v>1420</v>
      </c>
      <c r="E1360" t="s">
        <v>62</v>
      </c>
      <c r="F1360" t="s">
        <v>34</v>
      </c>
      <c r="G1360" t="s">
        <v>47</v>
      </c>
      <c r="H1360" t="s">
        <v>1551</v>
      </c>
      <c r="I1360" s="33" t="s">
        <v>4954</v>
      </c>
      <c r="J1360" s="2">
        <v>4</v>
      </c>
      <c r="K1360" s="33" t="s">
        <v>5073</v>
      </c>
    </row>
    <row r="1361" spans="1:11" x14ac:dyDescent="0.3">
      <c r="A1361" s="1">
        <v>41936</v>
      </c>
      <c r="B1361" s="2">
        <f>YEAR(salesdata[[#This Row],[Order Date]])</f>
        <v>2014</v>
      </c>
      <c r="C1361" s="2">
        <f>MONTH(salesdata[[#This Row],[Order Date]])</f>
        <v>10</v>
      </c>
      <c r="D1361" t="s">
        <v>1552</v>
      </c>
      <c r="E1361" t="s">
        <v>124</v>
      </c>
      <c r="F1361" t="s">
        <v>11</v>
      </c>
      <c r="G1361" t="s">
        <v>12</v>
      </c>
      <c r="H1361" t="s">
        <v>1295</v>
      </c>
      <c r="I1361" s="33" t="s">
        <v>3520</v>
      </c>
      <c r="J1361" s="2">
        <v>2</v>
      </c>
      <c r="K1361" s="33" t="s">
        <v>3521</v>
      </c>
    </row>
    <row r="1362" spans="1:11" x14ac:dyDescent="0.3">
      <c r="A1362" s="1">
        <v>41936</v>
      </c>
      <c r="B1362" s="2">
        <f>YEAR(salesdata[[#This Row],[Order Date]])</f>
        <v>2014</v>
      </c>
      <c r="C1362" s="2">
        <f>MONTH(salesdata[[#This Row],[Order Date]])</f>
        <v>10</v>
      </c>
      <c r="D1362" t="s">
        <v>563</v>
      </c>
      <c r="E1362" t="s">
        <v>27</v>
      </c>
      <c r="F1362" t="s">
        <v>11</v>
      </c>
      <c r="G1362" t="s">
        <v>20</v>
      </c>
      <c r="H1362" t="s">
        <v>841</v>
      </c>
      <c r="I1362" s="33" t="s">
        <v>5074</v>
      </c>
      <c r="J1362" s="2">
        <v>3</v>
      </c>
      <c r="K1362" s="33" t="s">
        <v>5075</v>
      </c>
    </row>
    <row r="1363" spans="1:11" x14ac:dyDescent="0.3">
      <c r="A1363" s="1">
        <v>41936</v>
      </c>
      <c r="B1363" s="2">
        <f>YEAR(salesdata[[#This Row],[Order Date]])</f>
        <v>2014</v>
      </c>
      <c r="C1363" s="2">
        <f>MONTH(salesdata[[#This Row],[Order Date]])</f>
        <v>10</v>
      </c>
      <c r="D1363" t="s">
        <v>1181</v>
      </c>
      <c r="E1363" t="s">
        <v>70</v>
      </c>
      <c r="F1363" t="s">
        <v>11</v>
      </c>
      <c r="G1363" t="s">
        <v>43</v>
      </c>
      <c r="H1363" t="s">
        <v>1553</v>
      </c>
      <c r="I1363" s="33" t="s">
        <v>5076</v>
      </c>
      <c r="J1363" s="2">
        <v>3</v>
      </c>
      <c r="K1363" s="33" t="s">
        <v>5077</v>
      </c>
    </row>
    <row r="1364" spans="1:11" x14ac:dyDescent="0.3">
      <c r="A1364" s="1">
        <v>41937</v>
      </c>
      <c r="B1364" s="2">
        <f>YEAR(salesdata[[#This Row],[Order Date]])</f>
        <v>2014</v>
      </c>
      <c r="C1364" s="2">
        <f>MONTH(salesdata[[#This Row],[Order Date]])</f>
        <v>10</v>
      </c>
      <c r="D1364" t="s">
        <v>567</v>
      </c>
      <c r="E1364" t="s">
        <v>27</v>
      </c>
      <c r="F1364" t="s">
        <v>11</v>
      </c>
      <c r="G1364" t="s">
        <v>20</v>
      </c>
      <c r="H1364" t="s">
        <v>1554</v>
      </c>
      <c r="I1364" s="33" t="s">
        <v>5078</v>
      </c>
      <c r="J1364" s="2">
        <v>4</v>
      </c>
      <c r="K1364" s="33" t="s">
        <v>5079</v>
      </c>
    </row>
    <row r="1365" spans="1:11" x14ac:dyDescent="0.3">
      <c r="A1365" s="1">
        <v>41937</v>
      </c>
      <c r="B1365" s="2">
        <f>YEAR(salesdata[[#This Row],[Order Date]])</f>
        <v>2014</v>
      </c>
      <c r="C1365" s="2">
        <f>MONTH(salesdata[[#This Row],[Order Date]])</f>
        <v>10</v>
      </c>
      <c r="D1365" t="s">
        <v>717</v>
      </c>
      <c r="E1365" t="s">
        <v>23</v>
      </c>
      <c r="F1365" t="s">
        <v>39</v>
      </c>
      <c r="G1365" t="s">
        <v>52</v>
      </c>
      <c r="H1365" t="s">
        <v>1555</v>
      </c>
      <c r="I1365" s="33" t="s">
        <v>5080</v>
      </c>
      <c r="J1365" s="2">
        <v>3</v>
      </c>
      <c r="K1365" s="33" t="s">
        <v>4458</v>
      </c>
    </row>
    <row r="1366" spans="1:11" x14ac:dyDescent="0.3">
      <c r="A1366" s="1">
        <v>41937</v>
      </c>
      <c r="B1366" s="2">
        <f>YEAR(salesdata[[#This Row],[Order Date]])</f>
        <v>2014</v>
      </c>
      <c r="C1366" s="2">
        <f>MONTH(salesdata[[#This Row],[Order Date]])</f>
        <v>10</v>
      </c>
      <c r="D1366" t="s">
        <v>717</v>
      </c>
      <c r="E1366" t="s">
        <v>23</v>
      </c>
      <c r="F1366" t="s">
        <v>11</v>
      </c>
      <c r="G1366" t="s">
        <v>20</v>
      </c>
      <c r="H1366" t="s">
        <v>334</v>
      </c>
      <c r="I1366" s="33" t="s">
        <v>5064</v>
      </c>
      <c r="J1366" s="2">
        <v>3</v>
      </c>
      <c r="K1366" s="33" t="s">
        <v>5081</v>
      </c>
    </row>
    <row r="1367" spans="1:11" x14ac:dyDescent="0.3">
      <c r="A1367" s="1">
        <v>41938</v>
      </c>
      <c r="B1367" s="2">
        <f>YEAR(salesdata[[#This Row],[Order Date]])</f>
        <v>2014</v>
      </c>
      <c r="C1367" s="2">
        <f>MONTH(salesdata[[#This Row],[Order Date]])</f>
        <v>10</v>
      </c>
      <c r="D1367" t="s">
        <v>1556</v>
      </c>
      <c r="E1367" t="s">
        <v>167</v>
      </c>
      <c r="F1367" t="s">
        <v>34</v>
      </c>
      <c r="G1367" t="s">
        <v>47</v>
      </c>
      <c r="H1367" t="s">
        <v>1557</v>
      </c>
      <c r="I1367" s="33" t="s">
        <v>4657</v>
      </c>
      <c r="J1367" s="2">
        <v>4</v>
      </c>
      <c r="K1367" s="33" t="s">
        <v>5082</v>
      </c>
    </row>
    <row r="1368" spans="1:11" x14ac:dyDescent="0.3">
      <c r="A1368" s="1">
        <v>41938</v>
      </c>
      <c r="B1368" s="2">
        <f>YEAR(salesdata[[#This Row],[Order Date]])</f>
        <v>2014</v>
      </c>
      <c r="C1368" s="2">
        <f>MONTH(salesdata[[#This Row],[Order Date]])</f>
        <v>10</v>
      </c>
      <c r="D1368" t="s">
        <v>1556</v>
      </c>
      <c r="E1368" t="s">
        <v>167</v>
      </c>
      <c r="F1368" t="s">
        <v>39</v>
      </c>
      <c r="G1368" t="s">
        <v>40</v>
      </c>
      <c r="H1368" t="s">
        <v>1341</v>
      </c>
      <c r="I1368" s="33" t="s">
        <v>5083</v>
      </c>
      <c r="J1368" s="2">
        <v>5</v>
      </c>
      <c r="K1368" s="33" t="s">
        <v>5084</v>
      </c>
    </row>
    <row r="1369" spans="1:11" x14ac:dyDescent="0.3">
      <c r="A1369" s="1">
        <v>41939</v>
      </c>
      <c r="B1369" s="2">
        <f>YEAR(salesdata[[#This Row],[Order Date]])</f>
        <v>2014</v>
      </c>
      <c r="C1369" s="2">
        <f>MONTH(salesdata[[#This Row],[Order Date]])</f>
        <v>10</v>
      </c>
      <c r="D1369" t="s">
        <v>1558</v>
      </c>
      <c r="E1369" t="s">
        <v>249</v>
      </c>
      <c r="F1369" t="s">
        <v>11</v>
      </c>
      <c r="G1369" t="s">
        <v>12</v>
      </c>
      <c r="H1369" t="s">
        <v>859</v>
      </c>
      <c r="I1369" s="33" t="s">
        <v>3520</v>
      </c>
      <c r="J1369" s="2">
        <v>2</v>
      </c>
      <c r="K1369" s="33" t="s">
        <v>3521</v>
      </c>
    </row>
    <row r="1370" spans="1:11" x14ac:dyDescent="0.3">
      <c r="A1370" s="1">
        <v>41939</v>
      </c>
      <c r="B1370" s="2">
        <f>YEAR(salesdata[[#This Row],[Order Date]])</f>
        <v>2014</v>
      </c>
      <c r="C1370" s="2">
        <f>MONTH(salesdata[[#This Row],[Order Date]])</f>
        <v>10</v>
      </c>
      <c r="D1370" t="s">
        <v>1558</v>
      </c>
      <c r="E1370" t="s">
        <v>249</v>
      </c>
      <c r="F1370" t="s">
        <v>11</v>
      </c>
      <c r="G1370" t="s">
        <v>12</v>
      </c>
      <c r="H1370" t="s">
        <v>637</v>
      </c>
      <c r="I1370" s="33" t="s">
        <v>5085</v>
      </c>
      <c r="J1370" s="2">
        <v>3</v>
      </c>
      <c r="K1370" s="33" t="s">
        <v>3421</v>
      </c>
    </row>
    <row r="1371" spans="1:11" x14ac:dyDescent="0.3">
      <c r="A1371" s="1">
        <v>41940</v>
      </c>
      <c r="B1371" s="2">
        <f>YEAR(salesdata[[#This Row],[Order Date]])</f>
        <v>2014</v>
      </c>
      <c r="C1371" s="2">
        <f>MONTH(salesdata[[#This Row],[Order Date]])</f>
        <v>10</v>
      </c>
      <c r="D1371" t="s">
        <v>1559</v>
      </c>
      <c r="E1371" t="s">
        <v>27</v>
      </c>
      <c r="F1371" t="s">
        <v>11</v>
      </c>
      <c r="G1371" t="s">
        <v>20</v>
      </c>
      <c r="H1371" t="s">
        <v>460</v>
      </c>
      <c r="I1371" s="33" t="s">
        <v>3451</v>
      </c>
      <c r="J1371" s="2">
        <v>2</v>
      </c>
      <c r="K1371" s="33" t="s">
        <v>3452</v>
      </c>
    </row>
    <row r="1372" spans="1:11" x14ac:dyDescent="0.3">
      <c r="A1372" s="1">
        <v>41940</v>
      </c>
      <c r="B1372" s="2">
        <f>YEAR(salesdata[[#This Row],[Order Date]])</f>
        <v>2014</v>
      </c>
      <c r="C1372" s="2">
        <f>MONTH(salesdata[[#This Row],[Order Date]])</f>
        <v>10</v>
      </c>
      <c r="D1372" t="s">
        <v>1559</v>
      </c>
      <c r="E1372" t="s">
        <v>27</v>
      </c>
      <c r="F1372" t="s">
        <v>11</v>
      </c>
      <c r="G1372" t="s">
        <v>204</v>
      </c>
      <c r="H1372" t="s">
        <v>1560</v>
      </c>
      <c r="I1372" s="33" t="s">
        <v>4477</v>
      </c>
      <c r="J1372" s="2">
        <v>2</v>
      </c>
      <c r="K1372" s="33" t="s">
        <v>5086</v>
      </c>
    </row>
    <row r="1373" spans="1:11" x14ac:dyDescent="0.3">
      <c r="A1373" s="1">
        <v>41940</v>
      </c>
      <c r="B1373" s="2">
        <f>YEAR(salesdata[[#This Row],[Order Date]])</f>
        <v>2014</v>
      </c>
      <c r="C1373" s="2">
        <f>MONTH(salesdata[[#This Row],[Order Date]])</f>
        <v>10</v>
      </c>
      <c r="D1373" t="s">
        <v>1559</v>
      </c>
      <c r="E1373" t="s">
        <v>27</v>
      </c>
      <c r="F1373" t="s">
        <v>11</v>
      </c>
      <c r="G1373" t="s">
        <v>204</v>
      </c>
      <c r="H1373" t="s">
        <v>1561</v>
      </c>
      <c r="I1373" s="33" t="s">
        <v>5087</v>
      </c>
      <c r="J1373" s="2">
        <v>2</v>
      </c>
      <c r="K1373" s="33" t="s">
        <v>5088</v>
      </c>
    </row>
    <row r="1374" spans="1:11" x14ac:dyDescent="0.3">
      <c r="A1374" s="1">
        <v>41940</v>
      </c>
      <c r="B1374" s="2">
        <f>YEAR(salesdata[[#This Row],[Order Date]])</f>
        <v>2014</v>
      </c>
      <c r="C1374" s="2">
        <f>MONTH(salesdata[[#This Row],[Order Date]])</f>
        <v>10</v>
      </c>
      <c r="D1374" t="s">
        <v>1559</v>
      </c>
      <c r="E1374" t="s">
        <v>27</v>
      </c>
      <c r="F1374" t="s">
        <v>34</v>
      </c>
      <c r="G1374" t="s">
        <v>74</v>
      </c>
      <c r="H1374" t="s">
        <v>420</v>
      </c>
      <c r="I1374" s="33" t="s">
        <v>1562</v>
      </c>
      <c r="J1374" s="2">
        <v>6</v>
      </c>
      <c r="K1374" s="33" t="s">
        <v>5089</v>
      </c>
    </row>
    <row r="1375" spans="1:11" x14ac:dyDescent="0.3">
      <c r="A1375" s="1">
        <v>41940</v>
      </c>
      <c r="B1375" s="2">
        <f>YEAR(salesdata[[#This Row],[Order Date]])</f>
        <v>2014</v>
      </c>
      <c r="C1375" s="2">
        <f>MONTH(salesdata[[#This Row],[Order Date]])</f>
        <v>10</v>
      </c>
      <c r="D1375" t="s">
        <v>1559</v>
      </c>
      <c r="E1375" t="s">
        <v>27</v>
      </c>
      <c r="F1375" t="s">
        <v>11</v>
      </c>
      <c r="G1375" t="s">
        <v>18</v>
      </c>
      <c r="H1375" t="s">
        <v>635</v>
      </c>
      <c r="I1375" s="33" t="s">
        <v>5090</v>
      </c>
      <c r="J1375" s="2">
        <v>5</v>
      </c>
      <c r="K1375" s="33" t="s">
        <v>5091</v>
      </c>
    </row>
    <row r="1376" spans="1:11" x14ac:dyDescent="0.3">
      <c r="A1376" s="1">
        <v>41940</v>
      </c>
      <c r="B1376" s="2">
        <f>YEAR(salesdata[[#This Row],[Order Date]])</f>
        <v>2014</v>
      </c>
      <c r="C1376" s="2">
        <f>MONTH(salesdata[[#This Row],[Order Date]])</f>
        <v>10</v>
      </c>
      <c r="D1376" t="s">
        <v>1563</v>
      </c>
      <c r="E1376" t="s">
        <v>1315</v>
      </c>
      <c r="F1376" t="s">
        <v>39</v>
      </c>
      <c r="G1376" t="s">
        <v>40</v>
      </c>
      <c r="H1376" t="s">
        <v>1564</v>
      </c>
      <c r="I1376" s="33" t="s">
        <v>5092</v>
      </c>
      <c r="J1376" s="2">
        <v>2</v>
      </c>
      <c r="K1376" s="33" t="s">
        <v>5093</v>
      </c>
    </row>
    <row r="1377" spans="1:11" x14ac:dyDescent="0.3">
      <c r="A1377" s="1">
        <v>41941</v>
      </c>
      <c r="B1377" s="2">
        <f>YEAR(salesdata[[#This Row],[Order Date]])</f>
        <v>2014</v>
      </c>
      <c r="C1377" s="2">
        <f>MONTH(salesdata[[#This Row],[Order Date]])</f>
        <v>10</v>
      </c>
      <c r="D1377" t="s">
        <v>222</v>
      </c>
      <c r="E1377" t="s">
        <v>15</v>
      </c>
      <c r="F1377" t="s">
        <v>39</v>
      </c>
      <c r="G1377" t="s">
        <v>40</v>
      </c>
      <c r="H1377" t="s">
        <v>1044</v>
      </c>
      <c r="I1377" s="33" t="s">
        <v>5094</v>
      </c>
      <c r="J1377" s="2">
        <v>6</v>
      </c>
      <c r="K1377" s="33" t="s">
        <v>5095</v>
      </c>
    </row>
    <row r="1378" spans="1:11" x14ac:dyDescent="0.3">
      <c r="A1378" s="1">
        <v>41941</v>
      </c>
      <c r="B1378" s="2">
        <f>YEAR(salesdata[[#This Row],[Order Date]])</f>
        <v>2014</v>
      </c>
      <c r="C1378" s="2">
        <f>MONTH(salesdata[[#This Row],[Order Date]])</f>
        <v>10</v>
      </c>
      <c r="D1378" t="s">
        <v>1565</v>
      </c>
      <c r="E1378" t="s">
        <v>130</v>
      </c>
      <c r="F1378" t="s">
        <v>39</v>
      </c>
      <c r="G1378" t="s">
        <v>52</v>
      </c>
      <c r="H1378" t="s">
        <v>1566</v>
      </c>
      <c r="I1378" s="33" t="s">
        <v>5096</v>
      </c>
      <c r="J1378" s="2">
        <v>2</v>
      </c>
      <c r="K1378" s="33" t="s">
        <v>5097</v>
      </c>
    </row>
    <row r="1379" spans="1:11" x14ac:dyDescent="0.3">
      <c r="A1379" s="1">
        <v>41941</v>
      </c>
      <c r="B1379" s="2">
        <f>YEAR(salesdata[[#This Row],[Order Date]])</f>
        <v>2014</v>
      </c>
      <c r="C1379" s="2">
        <f>MONTH(salesdata[[#This Row],[Order Date]])</f>
        <v>10</v>
      </c>
      <c r="D1379" t="s">
        <v>1565</v>
      </c>
      <c r="E1379" t="s">
        <v>130</v>
      </c>
      <c r="F1379" t="s">
        <v>11</v>
      </c>
      <c r="G1379" t="s">
        <v>12</v>
      </c>
      <c r="H1379" t="s">
        <v>1286</v>
      </c>
      <c r="I1379" s="33" t="s">
        <v>5098</v>
      </c>
      <c r="J1379" s="2">
        <v>2</v>
      </c>
      <c r="K1379" s="33" t="s">
        <v>5099</v>
      </c>
    </row>
    <row r="1380" spans="1:11" x14ac:dyDescent="0.3">
      <c r="A1380" s="1">
        <v>41943</v>
      </c>
      <c r="B1380" s="2">
        <f>YEAR(salesdata[[#This Row],[Order Date]])</f>
        <v>2014</v>
      </c>
      <c r="C1380" s="2">
        <f>MONTH(salesdata[[#This Row],[Order Date]])</f>
        <v>10</v>
      </c>
      <c r="D1380" t="s">
        <v>1567</v>
      </c>
      <c r="E1380" t="s">
        <v>27</v>
      </c>
      <c r="F1380" t="s">
        <v>11</v>
      </c>
      <c r="G1380" t="s">
        <v>43</v>
      </c>
      <c r="H1380" t="s">
        <v>163</v>
      </c>
      <c r="I1380" s="33" t="s">
        <v>5100</v>
      </c>
      <c r="J1380" s="2">
        <v>3</v>
      </c>
      <c r="K1380" s="33" t="s">
        <v>5101</v>
      </c>
    </row>
    <row r="1381" spans="1:11" x14ac:dyDescent="0.3">
      <c r="A1381" s="1">
        <v>41943</v>
      </c>
      <c r="B1381" s="2">
        <f>YEAR(salesdata[[#This Row],[Order Date]])</f>
        <v>2014</v>
      </c>
      <c r="C1381" s="2">
        <f>MONTH(salesdata[[#This Row],[Order Date]])</f>
        <v>10</v>
      </c>
      <c r="D1381" t="s">
        <v>1567</v>
      </c>
      <c r="E1381" t="s">
        <v>27</v>
      </c>
      <c r="F1381" t="s">
        <v>11</v>
      </c>
      <c r="G1381" t="s">
        <v>18</v>
      </c>
      <c r="H1381" t="s">
        <v>1568</v>
      </c>
      <c r="I1381" s="33" t="s">
        <v>5102</v>
      </c>
      <c r="J1381" s="2">
        <v>5</v>
      </c>
      <c r="K1381" s="33" t="s">
        <v>4172</v>
      </c>
    </row>
    <row r="1382" spans="1:11" x14ac:dyDescent="0.3">
      <c r="A1382" s="1">
        <v>41943</v>
      </c>
      <c r="B1382" s="2">
        <f>YEAR(salesdata[[#This Row],[Order Date]])</f>
        <v>2014</v>
      </c>
      <c r="C1382" s="2">
        <f>MONTH(salesdata[[#This Row],[Order Date]])</f>
        <v>10</v>
      </c>
      <c r="D1382" t="s">
        <v>1567</v>
      </c>
      <c r="E1382" t="s">
        <v>27</v>
      </c>
      <c r="F1382" t="s">
        <v>11</v>
      </c>
      <c r="G1382" t="s">
        <v>20</v>
      </c>
      <c r="H1382" t="s">
        <v>1569</v>
      </c>
      <c r="I1382" s="33" t="s">
        <v>5103</v>
      </c>
      <c r="J1382" s="2">
        <v>2</v>
      </c>
      <c r="K1382" s="33" t="s">
        <v>5104</v>
      </c>
    </row>
    <row r="1383" spans="1:11" x14ac:dyDescent="0.3">
      <c r="A1383" s="1">
        <v>41943</v>
      </c>
      <c r="B1383" s="2">
        <f>YEAR(salesdata[[#This Row],[Order Date]])</f>
        <v>2014</v>
      </c>
      <c r="C1383" s="2">
        <f>MONTH(salesdata[[#This Row],[Order Date]])</f>
        <v>10</v>
      </c>
      <c r="D1383" t="s">
        <v>1567</v>
      </c>
      <c r="E1383" t="s">
        <v>27</v>
      </c>
      <c r="F1383" t="s">
        <v>11</v>
      </c>
      <c r="G1383" t="s">
        <v>12</v>
      </c>
      <c r="H1383" t="s">
        <v>1570</v>
      </c>
      <c r="I1383" s="33" t="s">
        <v>5105</v>
      </c>
      <c r="J1383" s="2">
        <v>13</v>
      </c>
      <c r="K1383" s="33" t="s">
        <v>4479</v>
      </c>
    </row>
    <row r="1384" spans="1:11" x14ac:dyDescent="0.3">
      <c r="A1384" s="1">
        <v>41943</v>
      </c>
      <c r="B1384" s="2">
        <f>YEAR(salesdata[[#This Row],[Order Date]])</f>
        <v>2014</v>
      </c>
      <c r="C1384" s="2">
        <f>MONTH(salesdata[[#This Row],[Order Date]])</f>
        <v>10</v>
      </c>
      <c r="D1384" t="s">
        <v>1567</v>
      </c>
      <c r="E1384" t="s">
        <v>27</v>
      </c>
      <c r="F1384" t="s">
        <v>11</v>
      </c>
      <c r="G1384" t="s">
        <v>20</v>
      </c>
      <c r="H1384" t="s">
        <v>476</v>
      </c>
      <c r="I1384" s="33" t="s">
        <v>2999</v>
      </c>
      <c r="J1384" s="2">
        <v>3</v>
      </c>
      <c r="K1384" s="33" t="s">
        <v>5106</v>
      </c>
    </row>
    <row r="1385" spans="1:11" x14ac:dyDescent="0.3">
      <c r="A1385" s="1">
        <v>41943</v>
      </c>
      <c r="B1385" s="2">
        <f>YEAR(salesdata[[#This Row],[Order Date]])</f>
        <v>2014</v>
      </c>
      <c r="C1385" s="2">
        <f>MONTH(salesdata[[#This Row],[Order Date]])</f>
        <v>10</v>
      </c>
      <c r="D1385" t="s">
        <v>1567</v>
      </c>
      <c r="E1385" t="s">
        <v>27</v>
      </c>
      <c r="F1385" t="s">
        <v>11</v>
      </c>
      <c r="G1385" t="s">
        <v>18</v>
      </c>
      <c r="H1385" t="s">
        <v>1571</v>
      </c>
      <c r="I1385" s="33" t="s">
        <v>5107</v>
      </c>
      <c r="J1385" s="2">
        <v>4</v>
      </c>
      <c r="K1385" s="33" t="s">
        <v>5108</v>
      </c>
    </row>
    <row r="1386" spans="1:11" x14ac:dyDescent="0.3">
      <c r="A1386" s="1">
        <v>41943</v>
      </c>
      <c r="B1386" s="2">
        <f>YEAR(salesdata[[#This Row],[Order Date]])</f>
        <v>2014</v>
      </c>
      <c r="C1386" s="2">
        <f>MONTH(salesdata[[#This Row],[Order Date]])</f>
        <v>10</v>
      </c>
      <c r="D1386" t="s">
        <v>1567</v>
      </c>
      <c r="E1386" t="s">
        <v>27</v>
      </c>
      <c r="F1386" t="s">
        <v>34</v>
      </c>
      <c r="G1386" t="s">
        <v>35</v>
      </c>
      <c r="H1386" t="s">
        <v>1157</v>
      </c>
      <c r="I1386" s="33" t="s">
        <v>5109</v>
      </c>
      <c r="J1386" s="2">
        <v>3</v>
      </c>
      <c r="K1386" s="33" t="s">
        <v>5110</v>
      </c>
    </row>
    <row r="1387" spans="1:11" x14ac:dyDescent="0.3">
      <c r="A1387" s="1">
        <v>41943</v>
      </c>
      <c r="B1387" s="2">
        <f>YEAR(salesdata[[#This Row],[Order Date]])</f>
        <v>2014</v>
      </c>
      <c r="C1387" s="2">
        <f>MONTH(salesdata[[#This Row],[Order Date]])</f>
        <v>10</v>
      </c>
      <c r="D1387" t="s">
        <v>1567</v>
      </c>
      <c r="E1387" t="s">
        <v>27</v>
      </c>
      <c r="F1387" t="s">
        <v>39</v>
      </c>
      <c r="G1387" t="s">
        <v>52</v>
      </c>
      <c r="H1387" t="s">
        <v>1572</v>
      </c>
      <c r="I1387" s="33" t="s">
        <v>5111</v>
      </c>
      <c r="J1387" s="2">
        <v>9</v>
      </c>
      <c r="K1387" s="33" t="s">
        <v>5112</v>
      </c>
    </row>
    <row r="1388" spans="1:11" x14ac:dyDescent="0.3">
      <c r="A1388" s="1">
        <v>41943</v>
      </c>
      <c r="B1388" s="2">
        <f>YEAR(salesdata[[#This Row],[Order Date]])</f>
        <v>2014</v>
      </c>
      <c r="C1388" s="2">
        <f>MONTH(salesdata[[#This Row],[Order Date]])</f>
        <v>10</v>
      </c>
      <c r="D1388" t="s">
        <v>1567</v>
      </c>
      <c r="E1388" t="s">
        <v>27</v>
      </c>
      <c r="F1388" t="s">
        <v>11</v>
      </c>
      <c r="G1388" t="s">
        <v>24</v>
      </c>
      <c r="H1388" t="s">
        <v>1573</v>
      </c>
      <c r="I1388" s="33" t="s">
        <v>5113</v>
      </c>
      <c r="J1388" s="2">
        <v>3</v>
      </c>
      <c r="K1388" s="33" t="s">
        <v>3367</v>
      </c>
    </row>
    <row r="1389" spans="1:11" x14ac:dyDescent="0.3">
      <c r="A1389" s="1">
        <v>41943</v>
      </c>
      <c r="B1389" s="2">
        <f>YEAR(salesdata[[#This Row],[Order Date]])</f>
        <v>2014</v>
      </c>
      <c r="C1389" s="2">
        <f>MONTH(salesdata[[#This Row],[Order Date]])</f>
        <v>10</v>
      </c>
      <c r="D1389" t="s">
        <v>1574</v>
      </c>
      <c r="E1389" t="s">
        <v>1575</v>
      </c>
      <c r="F1389" t="s">
        <v>11</v>
      </c>
      <c r="G1389" t="s">
        <v>24</v>
      </c>
      <c r="H1389" t="s">
        <v>1576</v>
      </c>
      <c r="I1389" s="33" t="s">
        <v>5114</v>
      </c>
      <c r="J1389" s="2">
        <v>5</v>
      </c>
      <c r="K1389" s="33" t="s">
        <v>5115</v>
      </c>
    </row>
    <row r="1390" spans="1:11" x14ac:dyDescent="0.3">
      <c r="A1390" s="1">
        <v>41943</v>
      </c>
      <c r="B1390" s="2">
        <f>YEAR(salesdata[[#This Row],[Order Date]])</f>
        <v>2014</v>
      </c>
      <c r="C1390" s="2">
        <f>MONTH(salesdata[[#This Row],[Order Date]])</f>
        <v>10</v>
      </c>
      <c r="D1390" t="s">
        <v>1574</v>
      </c>
      <c r="E1390" t="s">
        <v>1575</v>
      </c>
      <c r="F1390" t="s">
        <v>11</v>
      </c>
      <c r="G1390" t="s">
        <v>12</v>
      </c>
      <c r="H1390" t="s">
        <v>1577</v>
      </c>
      <c r="I1390" s="33" t="s">
        <v>5116</v>
      </c>
      <c r="J1390" s="2">
        <v>2</v>
      </c>
      <c r="K1390" s="33" t="s">
        <v>4314</v>
      </c>
    </row>
    <row r="1391" spans="1:11" x14ac:dyDescent="0.3">
      <c r="A1391" s="1">
        <v>41943</v>
      </c>
      <c r="B1391" s="2">
        <f>YEAR(salesdata[[#This Row],[Order Date]])</f>
        <v>2014</v>
      </c>
      <c r="C1391" s="2">
        <f>MONTH(salesdata[[#This Row],[Order Date]])</f>
        <v>10</v>
      </c>
      <c r="D1391" t="s">
        <v>1574</v>
      </c>
      <c r="E1391" t="s">
        <v>1575</v>
      </c>
      <c r="F1391" t="s">
        <v>34</v>
      </c>
      <c r="G1391" t="s">
        <v>47</v>
      </c>
      <c r="H1391" t="s">
        <v>1578</v>
      </c>
      <c r="I1391" s="33" t="s">
        <v>4563</v>
      </c>
      <c r="J1391" s="2">
        <v>2</v>
      </c>
      <c r="K1391" s="33" t="s">
        <v>5117</v>
      </c>
    </row>
    <row r="1392" spans="1:11" x14ac:dyDescent="0.3">
      <c r="A1392" s="1">
        <v>41943</v>
      </c>
      <c r="B1392" s="2">
        <f>YEAR(salesdata[[#This Row],[Order Date]])</f>
        <v>2014</v>
      </c>
      <c r="C1392" s="2">
        <f>MONTH(salesdata[[#This Row],[Order Date]])</f>
        <v>10</v>
      </c>
      <c r="D1392" t="s">
        <v>1574</v>
      </c>
      <c r="E1392" t="s">
        <v>1575</v>
      </c>
      <c r="F1392" t="s">
        <v>11</v>
      </c>
      <c r="G1392" t="s">
        <v>20</v>
      </c>
      <c r="H1392" t="s">
        <v>1579</v>
      </c>
      <c r="I1392" s="33" t="s">
        <v>5118</v>
      </c>
      <c r="J1392" s="2">
        <v>2</v>
      </c>
      <c r="K1392" s="33" t="s">
        <v>5119</v>
      </c>
    </row>
    <row r="1393" spans="1:11" x14ac:dyDescent="0.3">
      <c r="A1393" s="1">
        <v>41943</v>
      </c>
      <c r="B1393" s="2">
        <f>YEAR(salesdata[[#This Row],[Order Date]])</f>
        <v>2014</v>
      </c>
      <c r="C1393" s="2">
        <f>MONTH(salesdata[[#This Row],[Order Date]])</f>
        <v>10</v>
      </c>
      <c r="D1393" t="s">
        <v>1574</v>
      </c>
      <c r="E1393" t="s">
        <v>1575</v>
      </c>
      <c r="F1393" t="s">
        <v>34</v>
      </c>
      <c r="G1393" t="s">
        <v>47</v>
      </c>
      <c r="H1393" t="s">
        <v>285</v>
      </c>
      <c r="I1393" s="33" t="s">
        <v>5120</v>
      </c>
      <c r="J1393" s="2">
        <v>3</v>
      </c>
      <c r="K1393" s="33" t="s">
        <v>5121</v>
      </c>
    </row>
    <row r="1394" spans="1:11" x14ac:dyDescent="0.3">
      <c r="A1394" s="1">
        <v>41943</v>
      </c>
      <c r="B1394" s="2">
        <f>YEAR(salesdata[[#This Row],[Order Date]])</f>
        <v>2014</v>
      </c>
      <c r="C1394" s="2">
        <f>MONTH(salesdata[[#This Row],[Order Date]])</f>
        <v>10</v>
      </c>
      <c r="D1394" t="s">
        <v>1574</v>
      </c>
      <c r="E1394" t="s">
        <v>1575</v>
      </c>
      <c r="F1394" t="s">
        <v>34</v>
      </c>
      <c r="G1394" t="s">
        <v>35</v>
      </c>
      <c r="H1394" t="s">
        <v>664</v>
      </c>
      <c r="I1394" s="33" t="s">
        <v>5122</v>
      </c>
      <c r="J1394" s="2">
        <v>5</v>
      </c>
      <c r="K1394" s="33" t="s">
        <v>5123</v>
      </c>
    </row>
    <row r="1395" spans="1:11" x14ac:dyDescent="0.3">
      <c r="A1395" s="1">
        <v>41943</v>
      </c>
      <c r="B1395" s="2">
        <f>YEAR(salesdata[[#This Row],[Order Date]])</f>
        <v>2014</v>
      </c>
      <c r="C1395" s="2">
        <f>MONTH(salesdata[[#This Row],[Order Date]])</f>
        <v>10</v>
      </c>
      <c r="D1395" t="s">
        <v>1574</v>
      </c>
      <c r="E1395" t="s">
        <v>1575</v>
      </c>
      <c r="F1395" t="s">
        <v>34</v>
      </c>
      <c r="G1395" t="s">
        <v>147</v>
      </c>
      <c r="H1395" t="s">
        <v>804</v>
      </c>
      <c r="I1395" s="33" t="s">
        <v>5124</v>
      </c>
      <c r="J1395" s="2">
        <v>1</v>
      </c>
      <c r="K1395" s="33" t="s">
        <v>5125</v>
      </c>
    </row>
    <row r="1396" spans="1:11" x14ac:dyDescent="0.3">
      <c r="A1396" s="1">
        <v>41943</v>
      </c>
      <c r="B1396" s="2">
        <f>YEAR(salesdata[[#This Row],[Order Date]])</f>
        <v>2014</v>
      </c>
      <c r="C1396" s="2">
        <f>MONTH(salesdata[[#This Row],[Order Date]])</f>
        <v>10</v>
      </c>
      <c r="D1396" t="s">
        <v>1580</v>
      </c>
      <c r="E1396" t="s">
        <v>96</v>
      </c>
      <c r="F1396" t="s">
        <v>39</v>
      </c>
      <c r="G1396" t="s">
        <v>40</v>
      </c>
      <c r="H1396" t="s">
        <v>746</v>
      </c>
      <c r="I1396" s="33" t="s">
        <v>5126</v>
      </c>
      <c r="J1396" s="2">
        <v>8</v>
      </c>
      <c r="K1396" s="33" t="s">
        <v>5127</v>
      </c>
    </row>
    <row r="1397" spans="1:11" x14ac:dyDescent="0.3">
      <c r="A1397" s="1">
        <v>41943</v>
      </c>
      <c r="B1397" s="2">
        <f>YEAR(salesdata[[#This Row],[Order Date]])</f>
        <v>2014</v>
      </c>
      <c r="C1397" s="2">
        <f>MONTH(salesdata[[#This Row],[Order Date]])</f>
        <v>10</v>
      </c>
      <c r="D1397" t="s">
        <v>54</v>
      </c>
      <c r="E1397" t="s">
        <v>79</v>
      </c>
      <c r="F1397" t="s">
        <v>34</v>
      </c>
      <c r="G1397" t="s">
        <v>147</v>
      </c>
      <c r="H1397" t="s">
        <v>405</v>
      </c>
      <c r="I1397" s="33" t="s">
        <v>5128</v>
      </c>
      <c r="J1397" s="2">
        <v>8</v>
      </c>
      <c r="K1397" s="33" t="s">
        <v>5129</v>
      </c>
    </row>
    <row r="1398" spans="1:11" x14ac:dyDescent="0.3">
      <c r="A1398" s="1">
        <v>41943</v>
      </c>
      <c r="B1398" s="2">
        <f>YEAR(salesdata[[#This Row],[Order Date]])</f>
        <v>2014</v>
      </c>
      <c r="C1398" s="2">
        <f>MONTH(salesdata[[#This Row],[Order Date]])</f>
        <v>10</v>
      </c>
      <c r="D1398" t="s">
        <v>1581</v>
      </c>
      <c r="E1398" t="s">
        <v>27</v>
      </c>
      <c r="F1398" t="s">
        <v>39</v>
      </c>
      <c r="G1398" t="s">
        <v>40</v>
      </c>
      <c r="H1398" t="s">
        <v>723</v>
      </c>
      <c r="I1398" s="33" t="s">
        <v>5130</v>
      </c>
      <c r="J1398" s="2">
        <v>2</v>
      </c>
      <c r="K1398" s="33" t="s">
        <v>5131</v>
      </c>
    </row>
    <row r="1399" spans="1:11" x14ac:dyDescent="0.3">
      <c r="A1399" s="1">
        <v>41944</v>
      </c>
      <c r="B1399" s="2">
        <f>YEAR(salesdata[[#This Row],[Order Date]])</f>
        <v>2014</v>
      </c>
      <c r="C1399" s="2">
        <f>MONTH(salesdata[[#This Row],[Order Date]])</f>
        <v>11</v>
      </c>
      <c r="D1399" t="s">
        <v>912</v>
      </c>
      <c r="E1399" t="s">
        <v>282</v>
      </c>
      <c r="F1399" t="s">
        <v>11</v>
      </c>
      <c r="G1399" t="s">
        <v>24</v>
      </c>
      <c r="H1399" t="s">
        <v>641</v>
      </c>
      <c r="I1399" s="33" t="s">
        <v>4902</v>
      </c>
      <c r="J1399" s="2">
        <v>3</v>
      </c>
      <c r="K1399" s="33" t="s">
        <v>4550</v>
      </c>
    </row>
    <row r="1400" spans="1:11" x14ac:dyDescent="0.3">
      <c r="A1400" s="1">
        <v>41944</v>
      </c>
      <c r="B1400" s="2">
        <f>YEAR(salesdata[[#This Row],[Order Date]])</f>
        <v>2014</v>
      </c>
      <c r="C1400" s="2">
        <f>MONTH(salesdata[[#This Row],[Order Date]])</f>
        <v>11</v>
      </c>
      <c r="D1400" t="s">
        <v>912</v>
      </c>
      <c r="E1400" t="s">
        <v>282</v>
      </c>
      <c r="F1400" t="s">
        <v>39</v>
      </c>
      <c r="G1400" t="s">
        <v>40</v>
      </c>
      <c r="H1400" t="s">
        <v>1582</v>
      </c>
      <c r="I1400" s="33" t="s">
        <v>5132</v>
      </c>
      <c r="J1400" s="2">
        <v>4</v>
      </c>
      <c r="K1400" s="33" t="s">
        <v>1583</v>
      </c>
    </row>
    <row r="1401" spans="1:11" x14ac:dyDescent="0.3">
      <c r="A1401" s="1">
        <v>41944</v>
      </c>
      <c r="B1401" s="2">
        <f>YEAR(salesdata[[#This Row],[Order Date]])</f>
        <v>2014</v>
      </c>
      <c r="C1401" s="2">
        <f>MONTH(salesdata[[#This Row],[Order Date]])</f>
        <v>11</v>
      </c>
      <c r="D1401" t="s">
        <v>69</v>
      </c>
      <c r="E1401" t="s">
        <v>92</v>
      </c>
      <c r="F1401" t="s">
        <v>11</v>
      </c>
      <c r="G1401" t="s">
        <v>18</v>
      </c>
      <c r="H1401" t="s">
        <v>595</v>
      </c>
      <c r="I1401" s="33" t="s">
        <v>5133</v>
      </c>
      <c r="J1401" s="2">
        <v>5</v>
      </c>
      <c r="K1401" s="33" t="s">
        <v>5134</v>
      </c>
    </row>
    <row r="1402" spans="1:11" x14ac:dyDescent="0.3">
      <c r="A1402" s="1">
        <v>41944</v>
      </c>
      <c r="B1402" s="2">
        <f>YEAR(salesdata[[#This Row],[Order Date]])</f>
        <v>2014</v>
      </c>
      <c r="C1402" s="2">
        <f>MONTH(salesdata[[#This Row],[Order Date]])</f>
        <v>11</v>
      </c>
      <c r="D1402" t="s">
        <v>69</v>
      </c>
      <c r="E1402" t="s">
        <v>92</v>
      </c>
      <c r="F1402" t="s">
        <v>39</v>
      </c>
      <c r="G1402" t="s">
        <v>40</v>
      </c>
      <c r="H1402" t="s">
        <v>1584</v>
      </c>
      <c r="I1402" s="33" t="s">
        <v>5135</v>
      </c>
      <c r="J1402" s="2">
        <v>3</v>
      </c>
      <c r="K1402" s="33" t="s">
        <v>5136</v>
      </c>
    </row>
    <row r="1403" spans="1:11" x14ac:dyDescent="0.3">
      <c r="A1403" s="1">
        <v>41944</v>
      </c>
      <c r="B1403" s="2">
        <f>YEAR(salesdata[[#This Row],[Order Date]])</f>
        <v>2014</v>
      </c>
      <c r="C1403" s="2">
        <f>MONTH(salesdata[[#This Row],[Order Date]])</f>
        <v>11</v>
      </c>
      <c r="D1403" t="s">
        <v>1585</v>
      </c>
      <c r="E1403" t="s">
        <v>249</v>
      </c>
      <c r="F1403" t="s">
        <v>11</v>
      </c>
      <c r="G1403" t="s">
        <v>43</v>
      </c>
      <c r="H1403" t="s">
        <v>163</v>
      </c>
      <c r="I1403" s="33" t="s">
        <v>5137</v>
      </c>
      <c r="J1403" s="2">
        <v>5</v>
      </c>
      <c r="K1403" s="33" t="s">
        <v>4102</v>
      </c>
    </row>
    <row r="1404" spans="1:11" x14ac:dyDescent="0.3">
      <c r="A1404" s="1">
        <v>41944</v>
      </c>
      <c r="B1404" s="2">
        <f>YEAR(salesdata[[#This Row],[Order Date]])</f>
        <v>2014</v>
      </c>
      <c r="C1404" s="2">
        <f>MONTH(salesdata[[#This Row],[Order Date]])</f>
        <v>11</v>
      </c>
      <c r="D1404" t="s">
        <v>1585</v>
      </c>
      <c r="E1404" t="s">
        <v>249</v>
      </c>
      <c r="F1404" t="s">
        <v>11</v>
      </c>
      <c r="G1404" t="s">
        <v>24</v>
      </c>
      <c r="H1404" t="s">
        <v>1302</v>
      </c>
      <c r="I1404" s="33" t="s">
        <v>5138</v>
      </c>
      <c r="J1404" s="2">
        <v>3</v>
      </c>
      <c r="K1404" s="33" t="s">
        <v>4969</v>
      </c>
    </row>
    <row r="1405" spans="1:11" x14ac:dyDescent="0.3">
      <c r="A1405" s="1">
        <v>41944</v>
      </c>
      <c r="B1405" s="2">
        <f>YEAR(salesdata[[#This Row],[Order Date]])</f>
        <v>2014</v>
      </c>
      <c r="C1405" s="2">
        <f>MONTH(salesdata[[#This Row],[Order Date]])</f>
        <v>11</v>
      </c>
      <c r="D1405" t="s">
        <v>1585</v>
      </c>
      <c r="E1405" t="s">
        <v>249</v>
      </c>
      <c r="F1405" t="s">
        <v>11</v>
      </c>
      <c r="G1405" t="s">
        <v>16</v>
      </c>
      <c r="H1405" t="s">
        <v>792</v>
      </c>
      <c r="I1405" s="33" t="s">
        <v>4126</v>
      </c>
      <c r="J1405" s="2">
        <v>12</v>
      </c>
      <c r="K1405" s="33" t="s">
        <v>5139</v>
      </c>
    </row>
    <row r="1406" spans="1:11" x14ac:dyDescent="0.3">
      <c r="A1406" s="1">
        <v>41944</v>
      </c>
      <c r="B1406" s="2">
        <f>YEAR(salesdata[[#This Row],[Order Date]])</f>
        <v>2014</v>
      </c>
      <c r="C1406" s="2">
        <f>MONTH(salesdata[[#This Row],[Order Date]])</f>
        <v>11</v>
      </c>
      <c r="D1406" t="s">
        <v>1585</v>
      </c>
      <c r="E1406" t="s">
        <v>249</v>
      </c>
      <c r="F1406" t="s">
        <v>39</v>
      </c>
      <c r="G1406" t="s">
        <v>40</v>
      </c>
      <c r="H1406" t="s">
        <v>1586</v>
      </c>
      <c r="I1406" s="33" t="s">
        <v>5140</v>
      </c>
      <c r="J1406" s="2">
        <v>9</v>
      </c>
      <c r="K1406" s="33" t="s">
        <v>5141</v>
      </c>
    </row>
    <row r="1407" spans="1:11" x14ac:dyDescent="0.3">
      <c r="A1407" s="1">
        <v>41944</v>
      </c>
      <c r="B1407" s="2">
        <f>YEAR(salesdata[[#This Row],[Order Date]])</f>
        <v>2014</v>
      </c>
      <c r="C1407" s="2">
        <f>MONTH(salesdata[[#This Row],[Order Date]])</f>
        <v>11</v>
      </c>
      <c r="D1407" t="s">
        <v>1440</v>
      </c>
      <c r="E1407" t="s">
        <v>15</v>
      </c>
      <c r="F1407" t="s">
        <v>11</v>
      </c>
      <c r="G1407" t="s">
        <v>12</v>
      </c>
      <c r="H1407" t="s">
        <v>1442</v>
      </c>
      <c r="I1407" s="33" t="s">
        <v>5142</v>
      </c>
      <c r="J1407" s="2">
        <v>3</v>
      </c>
      <c r="K1407" s="33" t="s">
        <v>5143</v>
      </c>
    </row>
    <row r="1408" spans="1:11" x14ac:dyDescent="0.3">
      <c r="A1408" s="1">
        <v>41944</v>
      </c>
      <c r="B1408" s="2">
        <f>YEAR(salesdata[[#This Row],[Order Date]])</f>
        <v>2014</v>
      </c>
      <c r="C1408" s="2">
        <f>MONTH(salesdata[[#This Row],[Order Date]])</f>
        <v>11</v>
      </c>
      <c r="D1408" t="s">
        <v>29</v>
      </c>
      <c r="E1408" t="s">
        <v>33</v>
      </c>
      <c r="F1408" t="s">
        <v>11</v>
      </c>
      <c r="G1408" t="s">
        <v>18</v>
      </c>
      <c r="H1408" t="s">
        <v>1587</v>
      </c>
      <c r="I1408" s="33" t="s">
        <v>5144</v>
      </c>
      <c r="J1408" s="2">
        <v>2</v>
      </c>
      <c r="K1408" s="33" t="s">
        <v>5145</v>
      </c>
    </row>
    <row r="1409" spans="1:11" x14ac:dyDescent="0.3">
      <c r="A1409" s="1">
        <v>41944</v>
      </c>
      <c r="B1409" s="2">
        <f>YEAR(salesdata[[#This Row],[Order Date]])</f>
        <v>2014</v>
      </c>
      <c r="C1409" s="2">
        <f>MONTH(salesdata[[#This Row],[Order Date]])</f>
        <v>11</v>
      </c>
      <c r="D1409" t="s">
        <v>29</v>
      </c>
      <c r="E1409" t="s">
        <v>33</v>
      </c>
      <c r="F1409" t="s">
        <v>11</v>
      </c>
      <c r="G1409" t="s">
        <v>24</v>
      </c>
      <c r="H1409" t="s">
        <v>867</v>
      </c>
      <c r="I1409" s="33" t="s">
        <v>2948</v>
      </c>
      <c r="J1409" s="2">
        <v>3</v>
      </c>
      <c r="K1409" s="33" t="s">
        <v>4057</v>
      </c>
    </row>
    <row r="1410" spans="1:11" x14ac:dyDescent="0.3">
      <c r="A1410" s="1">
        <v>41944</v>
      </c>
      <c r="B1410" s="2">
        <f>YEAR(salesdata[[#This Row],[Order Date]])</f>
        <v>2014</v>
      </c>
      <c r="C1410" s="2">
        <f>MONTH(salesdata[[#This Row],[Order Date]])</f>
        <v>11</v>
      </c>
      <c r="D1410" t="s">
        <v>1588</v>
      </c>
      <c r="E1410" t="s">
        <v>27</v>
      </c>
      <c r="F1410" t="s">
        <v>11</v>
      </c>
      <c r="G1410" t="s">
        <v>16</v>
      </c>
      <c r="H1410" t="s">
        <v>1589</v>
      </c>
      <c r="I1410" s="33" t="s">
        <v>3393</v>
      </c>
      <c r="J1410" s="2">
        <v>3</v>
      </c>
      <c r="K1410" s="33" t="s">
        <v>3337</v>
      </c>
    </row>
    <row r="1411" spans="1:11" x14ac:dyDescent="0.3">
      <c r="A1411" s="1">
        <v>41944</v>
      </c>
      <c r="B1411" s="2">
        <f>YEAR(salesdata[[#This Row],[Order Date]])</f>
        <v>2014</v>
      </c>
      <c r="C1411" s="2">
        <f>MONTH(salesdata[[#This Row],[Order Date]])</f>
        <v>11</v>
      </c>
      <c r="D1411" t="s">
        <v>1588</v>
      </c>
      <c r="E1411" t="s">
        <v>27</v>
      </c>
      <c r="F1411" t="s">
        <v>11</v>
      </c>
      <c r="G1411" t="s">
        <v>12</v>
      </c>
      <c r="H1411" t="s">
        <v>637</v>
      </c>
      <c r="I1411" s="33" t="s">
        <v>3611</v>
      </c>
      <c r="J1411" s="2">
        <v>5</v>
      </c>
      <c r="K1411" s="33" t="s">
        <v>5146</v>
      </c>
    </row>
    <row r="1412" spans="1:11" x14ac:dyDescent="0.3">
      <c r="A1412" s="1">
        <v>41944</v>
      </c>
      <c r="B1412" s="2">
        <f>YEAR(salesdata[[#This Row],[Order Date]])</f>
        <v>2014</v>
      </c>
      <c r="C1412" s="2">
        <f>MONTH(salesdata[[#This Row],[Order Date]])</f>
        <v>11</v>
      </c>
      <c r="D1412" t="s">
        <v>1298</v>
      </c>
      <c r="E1412" t="s">
        <v>152</v>
      </c>
      <c r="F1412" t="s">
        <v>11</v>
      </c>
      <c r="G1412" t="s">
        <v>93</v>
      </c>
      <c r="H1412" t="s">
        <v>1269</v>
      </c>
      <c r="I1412" s="33" t="s">
        <v>5147</v>
      </c>
      <c r="J1412" s="2">
        <v>3</v>
      </c>
      <c r="K1412" s="33" t="s">
        <v>5148</v>
      </c>
    </row>
    <row r="1413" spans="1:11" x14ac:dyDescent="0.3">
      <c r="A1413" s="1">
        <v>41944</v>
      </c>
      <c r="B1413" s="2">
        <f>YEAR(salesdata[[#This Row],[Order Date]])</f>
        <v>2014</v>
      </c>
      <c r="C1413" s="2">
        <f>MONTH(salesdata[[#This Row],[Order Date]])</f>
        <v>11</v>
      </c>
      <c r="D1413" t="s">
        <v>1298</v>
      </c>
      <c r="E1413" t="s">
        <v>152</v>
      </c>
      <c r="F1413" t="s">
        <v>11</v>
      </c>
      <c r="G1413" t="s">
        <v>12</v>
      </c>
      <c r="H1413" t="s">
        <v>1085</v>
      </c>
      <c r="I1413" s="33" t="s">
        <v>5149</v>
      </c>
      <c r="J1413" s="2">
        <v>3</v>
      </c>
      <c r="K1413" s="33" t="s">
        <v>5150</v>
      </c>
    </row>
    <row r="1414" spans="1:11" x14ac:dyDescent="0.3">
      <c r="A1414" s="1">
        <v>41944</v>
      </c>
      <c r="B1414" s="2">
        <f>YEAR(salesdata[[#This Row],[Order Date]])</f>
        <v>2014</v>
      </c>
      <c r="C1414" s="2">
        <f>MONTH(salesdata[[#This Row],[Order Date]])</f>
        <v>11</v>
      </c>
      <c r="D1414" t="s">
        <v>1298</v>
      </c>
      <c r="E1414" t="s">
        <v>152</v>
      </c>
      <c r="F1414" t="s">
        <v>34</v>
      </c>
      <c r="G1414" t="s">
        <v>47</v>
      </c>
      <c r="H1414" t="s">
        <v>1590</v>
      </c>
      <c r="I1414" s="33" t="s">
        <v>5151</v>
      </c>
      <c r="J1414" s="2">
        <v>6</v>
      </c>
      <c r="K1414" s="33" t="s">
        <v>5152</v>
      </c>
    </row>
    <row r="1415" spans="1:11" x14ac:dyDescent="0.3">
      <c r="A1415" s="1">
        <v>41944</v>
      </c>
      <c r="B1415" s="2">
        <f>YEAR(salesdata[[#This Row],[Order Date]])</f>
        <v>2014</v>
      </c>
      <c r="C1415" s="2">
        <f>MONTH(salesdata[[#This Row],[Order Date]])</f>
        <v>11</v>
      </c>
      <c r="D1415" t="s">
        <v>1591</v>
      </c>
      <c r="E1415" t="s">
        <v>181</v>
      </c>
      <c r="F1415" t="s">
        <v>11</v>
      </c>
      <c r="G1415" t="s">
        <v>93</v>
      </c>
      <c r="H1415" t="s">
        <v>1108</v>
      </c>
      <c r="I1415" s="33" t="s">
        <v>4346</v>
      </c>
      <c r="J1415" s="2">
        <v>2</v>
      </c>
      <c r="K1415" s="33" t="s">
        <v>4347</v>
      </c>
    </row>
    <row r="1416" spans="1:11" x14ac:dyDescent="0.3">
      <c r="A1416" s="1">
        <v>41944</v>
      </c>
      <c r="B1416" s="2">
        <f>YEAR(salesdata[[#This Row],[Order Date]])</f>
        <v>2014</v>
      </c>
      <c r="C1416" s="2">
        <f>MONTH(salesdata[[#This Row],[Order Date]])</f>
        <v>11</v>
      </c>
      <c r="D1416" t="s">
        <v>1319</v>
      </c>
      <c r="E1416" t="s">
        <v>79</v>
      </c>
      <c r="F1416" t="s">
        <v>34</v>
      </c>
      <c r="G1416" t="s">
        <v>47</v>
      </c>
      <c r="H1416" t="s">
        <v>1592</v>
      </c>
      <c r="I1416" s="33" t="s">
        <v>5153</v>
      </c>
      <c r="J1416" s="2">
        <v>2</v>
      </c>
      <c r="K1416" s="33" t="s">
        <v>5154</v>
      </c>
    </row>
    <row r="1417" spans="1:11" x14ac:dyDescent="0.3">
      <c r="A1417" s="1">
        <v>41944</v>
      </c>
      <c r="B1417" s="2">
        <f>YEAR(salesdata[[#This Row],[Order Date]])</f>
        <v>2014</v>
      </c>
      <c r="C1417" s="2">
        <f>MONTH(salesdata[[#This Row],[Order Date]])</f>
        <v>11</v>
      </c>
      <c r="D1417" t="s">
        <v>1319</v>
      </c>
      <c r="E1417" t="s">
        <v>79</v>
      </c>
      <c r="F1417" t="s">
        <v>11</v>
      </c>
      <c r="G1417" t="s">
        <v>20</v>
      </c>
      <c r="H1417" t="s">
        <v>1020</v>
      </c>
      <c r="I1417" s="33" t="s">
        <v>5155</v>
      </c>
      <c r="J1417" s="2">
        <v>2</v>
      </c>
      <c r="K1417" s="33" t="s">
        <v>5156</v>
      </c>
    </row>
    <row r="1418" spans="1:11" x14ac:dyDescent="0.3">
      <c r="A1418" s="1">
        <v>41944</v>
      </c>
      <c r="B1418" s="2">
        <f>YEAR(salesdata[[#This Row],[Order Date]])</f>
        <v>2014</v>
      </c>
      <c r="C1418" s="2">
        <f>MONTH(salesdata[[#This Row],[Order Date]])</f>
        <v>11</v>
      </c>
      <c r="D1418" t="s">
        <v>1319</v>
      </c>
      <c r="E1418" t="s">
        <v>79</v>
      </c>
      <c r="F1418" t="s">
        <v>11</v>
      </c>
      <c r="G1418" t="s">
        <v>20</v>
      </c>
      <c r="H1418" t="s">
        <v>784</v>
      </c>
      <c r="I1418" s="33" t="s">
        <v>3119</v>
      </c>
      <c r="J1418" s="2">
        <v>3</v>
      </c>
      <c r="K1418" s="33" t="s">
        <v>5157</v>
      </c>
    </row>
    <row r="1419" spans="1:11" x14ac:dyDescent="0.3">
      <c r="A1419" s="1">
        <v>41945</v>
      </c>
      <c r="B1419" s="2">
        <f>YEAR(salesdata[[#This Row],[Order Date]])</f>
        <v>2014</v>
      </c>
      <c r="C1419" s="2">
        <f>MONTH(salesdata[[#This Row],[Order Date]])</f>
        <v>11</v>
      </c>
      <c r="D1419" t="s">
        <v>1008</v>
      </c>
      <c r="E1419" t="s">
        <v>152</v>
      </c>
      <c r="F1419" t="s">
        <v>11</v>
      </c>
      <c r="G1419" t="s">
        <v>16</v>
      </c>
      <c r="H1419" t="s">
        <v>1373</v>
      </c>
      <c r="I1419" s="33" t="s">
        <v>3268</v>
      </c>
      <c r="J1419" s="2">
        <v>7</v>
      </c>
      <c r="K1419" s="33" t="s">
        <v>5158</v>
      </c>
    </row>
    <row r="1420" spans="1:11" x14ac:dyDescent="0.3">
      <c r="A1420" s="1">
        <v>41945</v>
      </c>
      <c r="B1420" s="2">
        <f>YEAR(salesdata[[#This Row],[Order Date]])</f>
        <v>2014</v>
      </c>
      <c r="C1420" s="2">
        <f>MONTH(salesdata[[#This Row],[Order Date]])</f>
        <v>11</v>
      </c>
      <c r="D1420" t="s">
        <v>1008</v>
      </c>
      <c r="E1420" t="s">
        <v>152</v>
      </c>
      <c r="F1420" t="s">
        <v>34</v>
      </c>
      <c r="G1420" t="s">
        <v>47</v>
      </c>
      <c r="H1420" t="s">
        <v>1047</v>
      </c>
      <c r="I1420" s="33" t="s">
        <v>5159</v>
      </c>
      <c r="J1420" s="2">
        <v>6</v>
      </c>
      <c r="K1420" s="33" t="s">
        <v>5160</v>
      </c>
    </row>
    <row r="1421" spans="1:11" x14ac:dyDescent="0.3">
      <c r="A1421" s="1">
        <v>41945</v>
      </c>
      <c r="B1421" s="2">
        <f>YEAR(salesdata[[#This Row],[Order Date]])</f>
        <v>2014</v>
      </c>
      <c r="C1421" s="2">
        <f>MONTH(salesdata[[#This Row],[Order Date]])</f>
        <v>11</v>
      </c>
      <c r="D1421" t="s">
        <v>1593</v>
      </c>
      <c r="E1421" t="s">
        <v>10</v>
      </c>
      <c r="F1421" t="s">
        <v>39</v>
      </c>
      <c r="G1421" t="s">
        <v>40</v>
      </c>
      <c r="H1421" t="s">
        <v>924</v>
      </c>
      <c r="I1421" s="33" t="s">
        <v>5161</v>
      </c>
      <c r="J1421" s="2">
        <v>3</v>
      </c>
      <c r="K1421" s="33" t="s">
        <v>5121</v>
      </c>
    </row>
    <row r="1422" spans="1:11" x14ac:dyDescent="0.3">
      <c r="A1422" s="1">
        <v>41945</v>
      </c>
      <c r="B1422" s="2">
        <f>YEAR(salesdata[[#This Row],[Order Date]])</f>
        <v>2014</v>
      </c>
      <c r="C1422" s="2">
        <f>MONTH(salesdata[[#This Row],[Order Date]])</f>
        <v>11</v>
      </c>
      <c r="D1422" t="s">
        <v>157</v>
      </c>
      <c r="E1422" t="s">
        <v>79</v>
      </c>
      <c r="F1422" t="s">
        <v>39</v>
      </c>
      <c r="G1422" t="s">
        <v>40</v>
      </c>
      <c r="H1422" t="s">
        <v>1389</v>
      </c>
      <c r="I1422" s="33" t="s">
        <v>5162</v>
      </c>
      <c r="J1422" s="2">
        <v>6</v>
      </c>
      <c r="K1422" s="33" t="s">
        <v>5163</v>
      </c>
    </row>
    <row r="1423" spans="1:11" x14ac:dyDescent="0.3">
      <c r="A1423" s="1">
        <v>41945</v>
      </c>
      <c r="B1423" s="2">
        <f>YEAR(salesdata[[#This Row],[Order Date]])</f>
        <v>2014</v>
      </c>
      <c r="C1423" s="2">
        <f>MONTH(salesdata[[#This Row],[Order Date]])</f>
        <v>11</v>
      </c>
      <c r="D1423" t="s">
        <v>157</v>
      </c>
      <c r="E1423" t="s">
        <v>79</v>
      </c>
      <c r="F1423" t="s">
        <v>39</v>
      </c>
      <c r="G1423" t="s">
        <v>40</v>
      </c>
      <c r="H1423" t="s">
        <v>752</v>
      </c>
      <c r="I1423" s="33" t="s">
        <v>5164</v>
      </c>
      <c r="J1423" s="2">
        <v>7</v>
      </c>
      <c r="K1423" s="33" t="s">
        <v>3168</v>
      </c>
    </row>
    <row r="1424" spans="1:11" x14ac:dyDescent="0.3">
      <c r="A1424" s="1">
        <v>41945</v>
      </c>
      <c r="B1424" s="2">
        <f>YEAR(salesdata[[#This Row],[Order Date]])</f>
        <v>2014</v>
      </c>
      <c r="C1424" s="2">
        <f>MONTH(salesdata[[#This Row],[Order Date]])</f>
        <v>11</v>
      </c>
      <c r="D1424" t="s">
        <v>157</v>
      </c>
      <c r="E1424" t="s">
        <v>79</v>
      </c>
      <c r="F1424" t="s">
        <v>11</v>
      </c>
      <c r="G1424" t="s">
        <v>20</v>
      </c>
      <c r="H1424" t="s">
        <v>977</v>
      </c>
      <c r="I1424" s="33" t="s">
        <v>3022</v>
      </c>
      <c r="J1424" s="2">
        <v>3</v>
      </c>
      <c r="K1424" s="33" t="s">
        <v>5165</v>
      </c>
    </row>
    <row r="1425" spans="1:11" x14ac:dyDescent="0.3">
      <c r="A1425" s="1">
        <v>41945</v>
      </c>
      <c r="B1425" s="2">
        <f>YEAR(salesdata[[#This Row],[Order Date]])</f>
        <v>2014</v>
      </c>
      <c r="C1425" s="2">
        <f>MONTH(salesdata[[#This Row],[Order Date]])</f>
        <v>11</v>
      </c>
      <c r="D1425" t="s">
        <v>1594</v>
      </c>
      <c r="E1425" t="s">
        <v>124</v>
      </c>
      <c r="F1425" t="s">
        <v>39</v>
      </c>
      <c r="G1425" t="s">
        <v>52</v>
      </c>
      <c r="H1425" t="s">
        <v>495</v>
      </c>
      <c r="I1425" s="33" t="s">
        <v>5166</v>
      </c>
      <c r="J1425" s="2">
        <v>10</v>
      </c>
      <c r="K1425" s="33" t="s">
        <v>4532</v>
      </c>
    </row>
    <row r="1426" spans="1:11" x14ac:dyDescent="0.3">
      <c r="A1426" s="1">
        <v>41945</v>
      </c>
      <c r="B1426" s="2">
        <f>YEAR(salesdata[[#This Row],[Order Date]])</f>
        <v>2014</v>
      </c>
      <c r="C1426" s="2">
        <f>MONTH(salesdata[[#This Row],[Order Date]])</f>
        <v>11</v>
      </c>
      <c r="D1426" t="s">
        <v>1595</v>
      </c>
      <c r="E1426" t="s">
        <v>27</v>
      </c>
      <c r="F1426" t="s">
        <v>39</v>
      </c>
      <c r="G1426" t="s">
        <v>40</v>
      </c>
      <c r="H1426" t="s">
        <v>178</v>
      </c>
      <c r="I1426" s="33" t="s">
        <v>5167</v>
      </c>
      <c r="J1426" s="2">
        <v>2</v>
      </c>
      <c r="K1426" s="33" t="s">
        <v>5101</v>
      </c>
    </row>
    <row r="1427" spans="1:11" x14ac:dyDescent="0.3">
      <c r="A1427" s="1">
        <v>41945</v>
      </c>
      <c r="B1427" s="2">
        <f>YEAR(salesdata[[#This Row],[Order Date]])</f>
        <v>2014</v>
      </c>
      <c r="C1427" s="2">
        <f>MONTH(salesdata[[#This Row],[Order Date]])</f>
        <v>11</v>
      </c>
      <c r="D1427" t="s">
        <v>1595</v>
      </c>
      <c r="E1427" t="s">
        <v>27</v>
      </c>
      <c r="F1427" t="s">
        <v>11</v>
      </c>
      <c r="G1427" t="s">
        <v>18</v>
      </c>
      <c r="H1427" t="s">
        <v>1596</v>
      </c>
      <c r="I1427" s="33" t="s">
        <v>5168</v>
      </c>
      <c r="J1427" s="2">
        <v>2</v>
      </c>
      <c r="K1427" s="33" t="s">
        <v>5169</v>
      </c>
    </row>
    <row r="1428" spans="1:11" x14ac:dyDescent="0.3">
      <c r="A1428" s="1">
        <v>41945</v>
      </c>
      <c r="B1428" s="2">
        <f>YEAR(salesdata[[#This Row],[Order Date]])</f>
        <v>2014</v>
      </c>
      <c r="C1428" s="2">
        <f>MONTH(salesdata[[#This Row],[Order Date]])</f>
        <v>11</v>
      </c>
      <c r="D1428" t="s">
        <v>1597</v>
      </c>
      <c r="E1428" t="s">
        <v>167</v>
      </c>
      <c r="F1428" t="s">
        <v>39</v>
      </c>
      <c r="G1428" t="s">
        <v>52</v>
      </c>
      <c r="H1428" t="s">
        <v>1011</v>
      </c>
      <c r="I1428" s="33" t="s">
        <v>4197</v>
      </c>
      <c r="J1428" s="2">
        <v>2</v>
      </c>
      <c r="K1428" s="33" t="s">
        <v>4198</v>
      </c>
    </row>
    <row r="1429" spans="1:11" x14ac:dyDescent="0.3">
      <c r="A1429" s="1">
        <v>41945</v>
      </c>
      <c r="B1429" s="2">
        <f>YEAR(salesdata[[#This Row],[Order Date]])</f>
        <v>2014</v>
      </c>
      <c r="C1429" s="2">
        <f>MONTH(salesdata[[#This Row],[Order Date]])</f>
        <v>11</v>
      </c>
      <c r="D1429" t="s">
        <v>1597</v>
      </c>
      <c r="E1429" t="s">
        <v>167</v>
      </c>
      <c r="F1429" t="s">
        <v>39</v>
      </c>
      <c r="G1429" t="s">
        <v>40</v>
      </c>
      <c r="H1429" t="s">
        <v>1598</v>
      </c>
      <c r="I1429" s="33" t="s">
        <v>5170</v>
      </c>
      <c r="J1429" s="2">
        <v>1</v>
      </c>
      <c r="K1429" s="33" t="s">
        <v>4727</v>
      </c>
    </row>
    <row r="1430" spans="1:11" x14ac:dyDescent="0.3">
      <c r="A1430" s="1">
        <v>41946</v>
      </c>
      <c r="B1430" s="2">
        <f>YEAR(salesdata[[#This Row],[Order Date]])</f>
        <v>2014</v>
      </c>
      <c r="C1430" s="2">
        <f>MONTH(salesdata[[#This Row],[Order Date]])</f>
        <v>11</v>
      </c>
      <c r="D1430" t="s">
        <v>925</v>
      </c>
      <c r="E1430" t="s">
        <v>23</v>
      </c>
      <c r="F1430" t="s">
        <v>11</v>
      </c>
      <c r="G1430" t="s">
        <v>204</v>
      </c>
      <c r="H1430" t="s">
        <v>205</v>
      </c>
      <c r="I1430" s="33" t="s">
        <v>5171</v>
      </c>
      <c r="J1430" s="2">
        <v>3</v>
      </c>
      <c r="K1430" s="33" t="s">
        <v>5172</v>
      </c>
    </row>
    <row r="1431" spans="1:11" x14ac:dyDescent="0.3">
      <c r="A1431" s="1">
        <v>41946</v>
      </c>
      <c r="B1431" s="2">
        <f>YEAR(salesdata[[#This Row],[Order Date]])</f>
        <v>2014</v>
      </c>
      <c r="C1431" s="2">
        <f>MONTH(salesdata[[#This Row],[Order Date]])</f>
        <v>11</v>
      </c>
      <c r="D1431" t="s">
        <v>129</v>
      </c>
      <c r="E1431" t="s">
        <v>152</v>
      </c>
      <c r="F1431" t="s">
        <v>39</v>
      </c>
      <c r="G1431" t="s">
        <v>40</v>
      </c>
      <c r="H1431" t="s">
        <v>291</v>
      </c>
      <c r="I1431" s="33" t="s">
        <v>5173</v>
      </c>
      <c r="J1431" s="2">
        <v>4</v>
      </c>
      <c r="K1431" s="33" t="s">
        <v>5174</v>
      </c>
    </row>
    <row r="1432" spans="1:11" x14ac:dyDescent="0.3">
      <c r="A1432" s="1">
        <v>41946</v>
      </c>
      <c r="B1432" s="2">
        <f>YEAR(salesdata[[#This Row],[Order Date]])</f>
        <v>2014</v>
      </c>
      <c r="C1432" s="2">
        <f>MONTH(salesdata[[#This Row],[Order Date]])</f>
        <v>11</v>
      </c>
      <c r="D1432" t="s">
        <v>129</v>
      </c>
      <c r="E1432" t="s">
        <v>152</v>
      </c>
      <c r="F1432" t="s">
        <v>11</v>
      </c>
      <c r="G1432" t="s">
        <v>20</v>
      </c>
      <c r="H1432" t="s">
        <v>165</v>
      </c>
      <c r="I1432" s="33" t="s">
        <v>5175</v>
      </c>
      <c r="J1432" s="2">
        <v>2</v>
      </c>
      <c r="K1432" s="33" t="s">
        <v>3054</v>
      </c>
    </row>
    <row r="1433" spans="1:11" x14ac:dyDescent="0.3">
      <c r="A1433" s="1">
        <v>41946</v>
      </c>
      <c r="B1433" s="2">
        <f>YEAR(salesdata[[#This Row],[Order Date]])</f>
        <v>2014</v>
      </c>
      <c r="C1433" s="2">
        <f>MONTH(salesdata[[#This Row],[Order Date]])</f>
        <v>11</v>
      </c>
      <c r="D1433" t="s">
        <v>129</v>
      </c>
      <c r="E1433" t="s">
        <v>152</v>
      </c>
      <c r="F1433" t="s">
        <v>11</v>
      </c>
      <c r="G1433" t="s">
        <v>20</v>
      </c>
      <c r="H1433" t="s">
        <v>1348</v>
      </c>
      <c r="I1433" s="33" t="s">
        <v>5176</v>
      </c>
      <c r="J1433" s="2">
        <v>2</v>
      </c>
      <c r="K1433" s="33" t="s">
        <v>4832</v>
      </c>
    </row>
    <row r="1434" spans="1:11" x14ac:dyDescent="0.3">
      <c r="A1434" s="1">
        <v>41946</v>
      </c>
      <c r="B1434" s="2">
        <f>YEAR(salesdata[[#This Row],[Order Date]])</f>
        <v>2014</v>
      </c>
      <c r="C1434" s="2">
        <f>MONTH(salesdata[[#This Row],[Order Date]])</f>
        <v>11</v>
      </c>
      <c r="D1434" t="s">
        <v>728</v>
      </c>
      <c r="E1434" t="s">
        <v>625</v>
      </c>
      <c r="F1434" t="s">
        <v>11</v>
      </c>
      <c r="G1434" t="s">
        <v>204</v>
      </c>
      <c r="H1434" t="s">
        <v>893</v>
      </c>
      <c r="I1434" s="33" t="s">
        <v>5177</v>
      </c>
      <c r="J1434" s="2">
        <v>3</v>
      </c>
      <c r="K1434" s="33" t="s">
        <v>3221</v>
      </c>
    </row>
    <row r="1435" spans="1:11" x14ac:dyDescent="0.3">
      <c r="A1435" s="1">
        <v>41946</v>
      </c>
      <c r="B1435" s="2">
        <f>YEAR(salesdata[[#This Row],[Order Date]])</f>
        <v>2014</v>
      </c>
      <c r="C1435" s="2">
        <f>MONTH(salesdata[[#This Row],[Order Date]])</f>
        <v>11</v>
      </c>
      <c r="D1435" t="s">
        <v>1225</v>
      </c>
      <c r="E1435" t="s">
        <v>121</v>
      </c>
      <c r="F1435" t="s">
        <v>11</v>
      </c>
      <c r="G1435" t="s">
        <v>12</v>
      </c>
      <c r="H1435" t="s">
        <v>1599</v>
      </c>
      <c r="I1435" s="33" t="s">
        <v>4141</v>
      </c>
      <c r="J1435" s="2">
        <v>2</v>
      </c>
      <c r="K1435" s="33" t="s">
        <v>5178</v>
      </c>
    </row>
    <row r="1436" spans="1:11" x14ac:dyDescent="0.3">
      <c r="A1436" s="1">
        <v>41946</v>
      </c>
      <c r="B1436" s="2">
        <f>YEAR(salesdata[[#This Row],[Order Date]])</f>
        <v>2014</v>
      </c>
      <c r="C1436" s="2">
        <f>MONTH(salesdata[[#This Row],[Order Date]])</f>
        <v>11</v>
      </c>
      <c r="D1436" t="s">
        <v>1225</v>
      </c>
      <c r="E1436" t="s">
        <v>121</v>
      </c>
      <c r="F1436" t="s">
        <v>11</v>
      </c>
      <c r="G1436" t="s">
        <v>12</v>
      </c>
      <c r="H1436" t="s">
        <v>1080</v>
      </c>
      <c r="I1436" s="33" t="s">
        <v>5179</v>
      </c>
      <c r="J1436" s="2">
        <v>9</v>
      </c>
      <c r="K1436" s="33" t="s">
        <v>5180</v>
      </c>
    </row>
    <row r="1437" spans="1:11" x14ac:dyDescent="0.3">
      <c r="A1437" s="1">
        <v>41946</v>
      </c>
      <c r="B1437" s="2">
        <f>YEAR(salesdata[[#This Row],[Order Date]])</f>
        <v>2014</v>
      </c>
      <c r="C1437" s="2">
        <f>MONTH(salesdata[[#This Row],[Order Date]])</f>
        <v>11</v>
      </c>
      <c r="D1437" t="s">
        <v>1595</v>
      </c>
      <c r="E1437" t="s">
        <v>249</v>
      </c>
      <c r="F1437" t="s">
        <v>11</v>
      </c>
      <c r="G1437" t="s">
        <v>18</v>
      </c>
      <c r="H1437" t="s">
        <v>183</v>
      </c>
      <c r="I1437" s="33" t="s">
        <v>4183</v>
      </c>
      <c r="J1437" s="2">
        <v>2</v>
      </c>
      <c r="K1437" s="33" t="s">
        <v>5181</v>
      </c>
    </row>
    <row r="1438" spans="1:11" x14ac:dyDescent="0.3">
      <c r="A1438" s="1">
        <v>41946</v>
      </c>
      <c r="B1438" s="2">
        <f>YEAR(salesdata[[#This Row],[Order Date]])</f>
        <v>2014</v>
      </c>
      <c r="C1438" s="2">
        <f>MONTH(salesdata[[#This Row],[Order Date]])</f>
        <v>11</v>
      </c>
      <c r="D1438" t="s">
        <v>1595</v>
      </c>
      <c r="E1438" t="s">
        <v>249</v>
      </c>
      <c r="F1438" t="s">
        <v>34</v>
      </c>
      <c r="G1438" t="s">
        <v>147</v>
      </c>
      <c r="H1438" t="s">
        <v>1600</v>
      </c>
      <c r="I1438" s="33" t="s">
        <v>5182</v>
      </c>
      <c r="J1438" s="2">
        <v>6</v>
      </c>
      <c r="K1438" s="33" t="s">
        <v>5183</v>
      </c>
    </row>
    <row r="1439" spans="1:11" x14ac:dyDescent="0.3">
      <c r="A1439" s="1">
        <v>41946</v>
      </c>
      <c r="B1439" s="2">
        <f>YEAR(salesdata[[#This Row],[Order Date]])</f>
        <v>2014</v>
      </c>
      <c r="C1439" s="2">
        <f>MONTH(salesdata[[#This Row],[Order Date]])</f>
        <v>11</v>
      </c>
      <c r="D1439" t="s">
        <v>1595</v>
      </c>
      <c r="E1439" t="s">
        <v>249</v>
      </c>
      <c r="F1439" t="s">
        <v>11</v>
      </c>
      <c r="G1439" t="s">
        <v>20</v>
      </c>
      <c r="H1439" t="s">
        <v>1416</v>
      </c>
      <c r="I1439" s="33" t="s">
        <v>4106</v>
      </c>
      <c r="J1439" s="2">
        <v>7</v>
      </c>
      <c r="K1439" s="33" t="s">
        <v>5184</v>
      </c>
    </row>
    <row r="1440" spans="1:11" x14ac:dyDescent="0.3">
      <c r="A1440" s="1">
        <v>41946</v>
      </c>
      <c r="B1440" s="2">
        <f>YEAR(salesdata[[#This Row],[Order Date]])</f>
        <v>2014</v>
      </c>
      <c r="C1440" s="2">
        <f>MONTH(salesdata[[#This Row],[Order Date]])</f>
        <v>11</v>
      </c>
      <c r="D1440" t="s">
        <v>1595</v>
      </c>
      <c r="E1440" t="s">
        <v>249</v>
      </c>
      <c r="F1440" t="s">
        <v>34</v>
      </c>
      <c r="G1440" t="s">
        <v>47</v>
      </c>
      <c r="H1440" t="s">
        <v>1601</v>
      </c>
      <c r="I1440" s="33" t="s">
        <v>5185</v>
      </c>
      <c r="J1440" s="2">
        <v>3</v>
      </c>
      <c r="K1440" s="33" t="s">
        <v>5186</v>
      </c>
    </row>
    <row r="1441" spans="1:11" x14ac:dyDescent="0.3">
      <c r="A1441" s="1">
        <v>41946</v>
      </c>
      <c r="B1441" s="2">
        <f>YEAR(salesdata[[#This Row],[Order Date]])</f>
        <v>2014</v>
      </c>
      <c r="C1441" s="2">
        <f>MONTH(salesdata[[#This Row],[Order Date]])</f>
        <v>11</v>
      </c>
      <c r="D1441" t="s">
        <v>1602</v>
      </c>
      <c r="E1441" t="s">
        <v>181</v>
      </c>
      <c r="F1441" t="s">
        <v>11</v>
      </c>
      <c r="G1441" t="s">
        <v>20</v>
      </c>
      <c r="H1441" t="s">
        <v>922</v>
      </c>
      <c r="I1441" s="33" t="s">
        <v>4578</v>
      </c>
      <c r="J1441" s="2">
        <v>2</v>
      </c>
      <c r="K1441" s="33" t="s">
        <v>4759</v>
      </c>
    </row>
    <row r="1442" spans="1:11" x14ac:dyDescent="0.3">
      <c r="A1442" s="1">
        <v>41946</v>
      </c>
      <c r="B1442" s="2">
        <f>YEAR(salesdata[[#This Row],[Order Date]])</f>
        <v>2014</v>
      </c>
      <c r="C1442" s="2">
        <f>MONTH(salesdata[[#This Row],[Order Date]])</f>
        <v>11</v>
      </c>
      <c r="D1442" t="s">
        <v>545</v>
      </c>
      <c r="E1442" t="s">
        <v>1021</v>
      </c>
      <c r="F1442" t="s">
        <v>39</v>
      </c>
      <c r="G1442" t="s">
        <v>52</v>
      </c>
      <c r="H1442" t="s">
        <v>1603</v>
      </c>
      <c r="I1442" s="33" t="s">
        <v>5187</v>
      </c>
      <c r="J1442" s="2">
        <v>3</v>
      </c>
      <c r="K1442" s="33" t="s">
        <v>5188</v>
      </c>
    </row>
    <row r="1443" spans="1:11" x14ac:dyDescent="0.3">
      <c r="A1443" s="1">
        <v>41946</v>
      </c>
      <c r="B1443" s="2">
        <f>YEAR(salesdata[[#This Row],[Order Date]])</f>
        <v>2014</v>
      </c>
      <c r="C1443" s="2">
        <f>MONTH(salesdata[[#This Row],[Order Date]])</f>
        <v>11</v>
      </c>
      <c r="D1443" t="s">
        <v>1604</v>
      </c>
      <c r="E1443" t="s">
        <v>27</v>
      </c>
      <c r="F1443" t="s">
        <v>11</v>
      </c>
      <c r="G1443" t="s">
        <v>24</v>
      </c>
      <c r="H1443" t="s">
        <v>550</v>
      </c>
      <c r="I1443" s="33" t="s">
        <v>5189</v>
      </c>
      <c r="J1443" s="2">
        <v>4</v>
      </c>
      <c r="K1443" s="33" t="s">
        <v>3374</v>
      </c>
    </row>
    <row r="1444" spans="1:11" x14ac:dyDescent="0.3">
      <c r="A1444" s="1">
        <v>41947</v>
      </c>
      <c r="B1444" s="2">
        <f>YEAR(salesdata[[#This Row],[Order Date]])</f>
        <v>2014</v>
      </c>
      <c r="C1444" s="2">
        <f>MONTH(salesdata[[#This Row],[Order Date]])</f>
        <v>11</v>
      </c>
      <c r="D1444" t="s">
        <v>184</v>
      </c>
      <c r="E1444" t="s">
        <v>152</v>
      </c>
      <c r="F1444" t="s">
        <v>34</v>
      </c>
      <c r="G1444" t="s">
        <v>35</v>
      </c>
      <c r="H1444" t="s">
        <v>551</v>
      </c>
      <c r="I1444" s="33" t="s">
        <v>5190</v>
      </c>
      <c r="J1444" s="2">
        <v>1</v>
      </c>
      <c r="K1444" s="33" t="s">
        <v>5191</v>
      </c>
    </row>
    <row r="1445" spans="1:11" x14ac:dyDescent="0.3">
      <c r="A1445" s="1">
        <v>41947</v>
      </c>
      <c r="B1445" s="2">
        <f>YEAR(salesdata[[#This Row],[Order Date]])</f>
        <v>2014</v>
      </c>
      <c r="C1445" s="2">
        <f>MONTH(salesdata[[#This Row],[Order Date]])</f>
        <v>11</v>
      </c>
      <c r="D1445" t="s">
        <v>184</v>
      </c>
      <c r="E1445" t="s">
        <v>152</v>
      </c>
      <c r="F1445" t="s">
        <v>39</v>
      </c>
      <c r="G1445" t="s">
        <v>306</v>
      </c>
      <c r="H1445" t="s">
        <v>1605</v>
      </c>
      <c r="I1445" s="33" t="s">
        <v>5192</v>
      </c>
      <c r="J1445" s="2">
        <v>2</v>
      </c>
      <c r="K1445" s="33" t="s">
        <v>5193</v>
      </c>
    </row>
    <row r="1446" spans="1:11" x14ac:dyDescent="0.3">
      <c r="A1446" s="1">
        <v>41947</v>
      </c>
      <c r="B1446" s="2">
        <f>YEAR(salesdata[[#This Row],[Order Date]])</f>
        <v>2014</v>
      </c>
      <c r="C1446" s="2">
        <f>MONTH(salesdata[[#This Row],[Order Date]])</f>
        <v>11</v>
      </c>
      <c r="D1446" t="s">
        <v>184</v>
      </c>
      <c r="E1446" t="s">
        <v>152</v>
      </c>
      <c r="F1446" t="s">
        <v>39</v>
      </c>
      <c r="G1446" t="s">
        <v>40</v>
      </c>
      <c r="H1446" t="s">
        <v>886</v>
      </c>
      <c r="I1446" s="33" t="s">
        <v>5194</v>
      </c>
      <c r="J1446" s="2">
        <v>6</v>
      </c>
      <c r="K1446" s="33" t="s">
        <v>5195</v>
      </c>
    </row>
    <row r="1447" spans="1:11" x14ac:dyDescent="0.3">
      <c r="A1447" s="1">
        <v>41947</v>
      </c>
      <c r="B1447" s="2">
        <f>YEAR(salesdata[[#This Row],[Order Date]])</f>
        <v>2014</v>
      </c>
      <c r="C1447" s="2">
        <f>MONTH(salesdata[[#This Row],[Order Date]])</f>
        <v>11</v>
      </c>
      <c r="D1447" t="s">
        <v>184</v>
      </c>
      <c r="E1447" t="s">
        <v>152</v>
      </c>
      <c r="F1447" t="s">
        <v>39</v>
      </c>
      <c r="G1447" t="s">
        <v>52</v>
      </c>
      <c r="H1447" t="s">
        <v>1606</v>
      </c>
      <c r="I1447" s="33" t="s">
        <v>1607</v>
      </c>
      <c r="J1447" s="2">
        <v>4</v>
      </c>
      <c r="K1447" s="33" t="s">
        <v>5196</v>
      </c>
    </row>
    <row r="1448" spans="1:11" x14ac:dyDescent="0.3">
      <c r="A1448" s="1">
        <v>41947</v>
      </c>
      <c r="B1448" s="2">
        <f>YEAR(salesdata[[#This Row],[Order Date]])</f>
        <v>2014</v>
      </c>
      <c r="C1448" s="2">
        <f>MONTH(salesdata[[#This Row],[Order Date]])</f>
        <v>11</v>
      </c>
      <c r="D1448" t="s">
        <v>184</v>
      </c>
      <c r="E1448" t="s">
        <v>152</v>
      </c>
      <c r="F1448" t="s">
        <v>11</v>
      </c>
      <c r="G1448" t="s">
        <v>18</v>
      </c>
      <c r="H1448" t="s">
        <v>1608</v>
      </c>
      <c r="I1448" s="33" t="s">
        <v>5197</v>
      </c>
      <c r="J1448" s="2">
        <v>1</v>
      </c>
      <c r="K1448" s="33" t="s">
        <v>5198</v>
      </c>
    </row>
    <row r="1449" spans="1:11" x14ac:dyDescent="0.3">
      <c r="A1449" s="1">
        <v>41947</v>
      </c>
      <c r="B1449" s="2">
        <f>YEAR(salesdata[[#This Row],[Order Date]])</f>
        <v>2014</v>
      </c>
      <c r="C1449" s="2">
        <f>MONTH(salesdata[[#This Row],[Order Date]])</f>
        <v>11</v>
      </c>
      <c r="D1449" t="s">
        <v>1322</v>
      </c>
      <c r="E1449" t="s">
        <v>249</v>
      </c>
      <c r="F1449" t="s">
        <v>11</v>
      </c>
      <c r="G1449" t="s">
        <v>43</v>
      </c>
      <c r="H1449" t="s">
        <v>1609</v>
      </c>
      <c r="I1449" s="33" t="s">
        <v>5199</v>
      </c>
      <c r="J1449" s="2">
        <v>3</v>
      </c>
      <c r="K1449" s="33" t="s">
        <v>3673</v>
      </c>
    </row>
    <row r="1450" spans="1:11" x14ac:dyDescent="0.3">
      <c r="A1450" s="1">
        <v>41947</v>
      </c>
      <c r="B1450" s="2">
        <f>YEAR(salesdata[[#This Row],[Order Date]])</f>
        <v>2014</v>
      </c>
      <c r="C1450" s="2">
        <f>MONTH(salesdata[[#This Row],[Order Date]])</f>
        <v>11</v>
      </c>
      <c r="D1450" t="s">
        <v>1322</v>
      </c>
      <c r="E1450" t="s">
        <v>249</v>
      </c>
      <c r="F1450" t="s">
        <v>11</v>
      </c>
      <c r="G1450" t="s">
        <v>93</v>
      </c>
      <c r="H1450" t="s">
        <v>783</v>
      </c>
      <c r="I1450" s="33" t="s">
        <v>5200</v>
      </c>
      <c r="J1450" s="2">
        <v>5</v>
      </c>
      <c r="K1450" s="33" t="s">
        <v>5143</v>
      </c>
    </row>
    <row r="1451" spans="1:11" x14ac:dyDescent="0.3">
      <c r="A1451" s="1">
        <v>41947</v>
      </c>
      <c r="B1451" s="2">
        <f>YEAR(salesdata[[#This Row],[Order Date]])</f>
        <v>2014</v>
      </c>
      <c r="C1451" s="2">
        <f>MONTH(salesdata[[#This Row],[Order Date]])</f>
        <v>11</v>
      </c>
      <c r="D1451" t="s">
        <v>1610</v>
      </c>
      <c r="E1451" t="s">
        <v>27</v>
      </c>
      <c r="F1451" t="s">
        <v>34</v>
      </c>
      <c r="G1451" t="s">
        <v>47</v>
      </c>
      <c r="H1451" t="s">
        <v>1353</v>
      </c>
      <c r="I1451" s="33" t="s">
        <v>4731</v>
      </c>
      <c r="J1451" s="2">
        <v>2</v>
      </c>
      <c r="K1451" s="33" t="s">
        <v>4732</v>
      </c>
    </row>
    <row r="1452" spans="1:11" x14ac:dyDescent="0.3">
      <c r="A1452" s="1">
        <v>41947</v>
      </c>
      <c r="B1452" s="2">
        <f>YEAR(salesdata[[#This Row],[Order Date]])</f>
        <v>2014</v>
      </c>
      <c r="C1452" s="2">
        <f>MONTH(salesdata[[#This Row],[Order Date]])</f>
        <v>11</v>
      </c>
      <c r="D1452" t="s">
        <v>1611</v>
      </c>
      <c r="E1452" t="s">
        <v>27</v>
      </c>
      <c r="F1452" t="s">
        <v>39</v>
      </c>
      <c r="G1452" t="s">
        <v>40</v>
      </c>
      <c r="H1452" t="s">
        <v>1612</v>
      </c>
      <c r="I1452" s="33" t="s">
        <v>5201</v>
      </c>
      <c r="J1452" s="2">
        <v>7</v>
      </c>
      <c r="K1452" s="33" t="s">
        <v>5202</v>
      </c>
    </row>
    <row r="1453" spans="1:11" x14ac:dyDescent="0.3">
      <c r="A1453" s="1">
        <v>41947</v>
      </c>
      <c r="B1453" s="2">
        <f>YEAR(salesdata[[#This Row],[Order Date]])</f>
        <v>2014</v>
      </c>
      <c r="C1453" s="2">
        <f>MONTH(salesdata[[#This Row],[Order Date]])</f>
        <v>11</v>
      </c>
      <c r="D1453" t="s">
        <v>1611</v>
      </c>
      <c r="E1453" t="s">
        <v>27</v>
      </c>
      <c r="F1453" t="s">
        <v>34</v>
      </c>
      <c r="G1453" t="s">
        <v>147</v>
      </c>
      <c r="H1453" t="s">
        <v>811</v>
      </c>
      <c r="I1453" s="33" t="s">
        <v>5203</v>
      </c>
      <c r="J1453" s="2">
        <v>4</v>
      </c>
      <c r="K1453" s="33" t="s">
        <v>5204</v>
      </c>
    </row>
    <row r="1454" spans="1:11" x14ac:dyDescent="0.3">
      <c r="A1454" s="1">
        <v>41947</v>
      </c>
      <c r="B1454" s="2">
        <f>YEAR(salesdata[[#This Row],[Order Date]])</f>
        <v>2014</v>
      </c>
      <c r="C1454" s="2">
        <f>MONTH(salesdata[[#This Row],[Order Date]])</f>
        <v>11</v>
      </c>
      <c r="D1454" t="s">
        <v>1611</v>
      </c>
      <c r="E1454" t="s">
        <v>27</v>
      </c>
      <c r="F1454" t="s">
        <v>11</v>
      </c>
      <c r="G1454" t="s">
        <v>20</v>
      </c>
      <c r="H1454" t="s">
        <v>1613</v>
      </c>
      <c r="I1454" s="33" t="s">
        <v>5205</v>
      </c>
      <c r="J1454" s="2">
        <v>3</v>
      </c>
      <c r="K1454" s="33" t="s">
        <v>4021</v>
      </c>
    </row>
    <row r="1455" spans="1:11" x14ac:dyDescent="0.3">
      <c r="A1455" s="1">
        <v>41947</v>
      </c>
      <c r="B1455" s="2">
        <f>YEAR(salesdata[[#This Row],[Order Date]])</f>
        <v>2014</v>
      </c>
      <c r="C1455" s="2">
        <f>MONTH(salesdata[[#This Row],[Order Date]])</f>
        <v>11</v>
      </c>
      <c r="D1455" t="s">
        <v>1611</v>
      </c>
      <c r="E1455" t="s">
        <v>27</v>
      </c>
      <c r="F1455" t="s">
        <v>11</v>
      </c>
      <c r="G1455" t="s">
        <v>12</v>
      </c>
      <c r="H1455" t="s">
        <v>1250</v>
      </c>
      <c r="I1455" s="33" t="s">
        <v>2910</v>
      </c>
      <c r="J1455" s="2">
        <v>3</v>
      </c>
      <c r="K1455" s="33" t="s">
        <v>2911</v>
      </c>
    </row>
    <row r="1456" spans="1:11" x14ac:dyDescent="0.3">
      <c r="A1456" s="1">
        <v>41947</v>
      </c>
      <c r="B1456" s="2">
        <f>YEAR(salesdata[[#This Row],[Order Date]])</f>
        <v>2014</v>
      </c>
      <c r="C1456" s="2">
        <f>MONTH(salesdata[[#This Row],[Order Date]])</f>
        <v>11</v>
      </c>
      <c r="D1456" t="s">
        <v>1611</v>
      </c>
      <c r="E1456" t="s">
        <v>27</v>
      </c>
      <c r="F1456" t="s">
        <v>39</v>
      </c>
      <c r="G1456" t="s">
        <v>306</v>
      </c>
      <c r="H1456" t="s">
        <v>1614</v>
      </c>
      <c r="I1456" s="33" t="s">
        <v>5206</v>
      </c>
      <c r="J1456" s="2">
        <v>4</v>
      </c>
      <c r="K1456" s="33" t="s">
        <v>3515</v>
      </c>
    </row>
    <row r="1457" spans="1:11" x14ac:dyDescent="0.3">
      <c r="A1457" s="1">
        <v>41947</v>
      </c>
      <c r="B1457" s="2">
        <f>YEAR(salesdata[[#This Row],[Order Date]])</f>
        <v>2014</v>
      </c>
      <c r="C1457" s="2">
        <f>MONTH(salesdata[[#This Row],[Order Date]])</f>
        <v>11</v>
      </c>
      <c r="D1457" t="s">
        <v>1254</v>
      </c>
      <c r="E1457" t="s">
        <v>152</v>
      </c>
      <c r="F1457" t="s">
        <v>11</v>
      </c>
      <c r="G1457" t="s">
        <v>20</v>
      </c>
      <c r="H1457" t="s">
        <v>1615</v>
      </c>
      <c r="I1457" s="33" t="s">
        <v>5207</v>
      </c>
      <c r="J1457" s="2">
        <v>4</v>
      </c>
      <c r="K1457" s="33" t="s">
        <v>5208</v>
      </c>
    </row>
    <row r="1458" spans="1:11" x14ac:dyDescent="0.3">
      <c r="A1458" s="1">
        <v>41947</v>
      </c>
      <c r="B1458" s="2">
        <f>YEAR(salesdata[[#This Row],[Order Date]])</f>
        <v>2014</v>
      </c>
      <c r="C1458" s="2">
        <f>MONTH(salesdata[[#This Row],[Order Date]])</f>
        <v>11</v>
      </c>
      <c r="D1458" t="s">
        <v>1616</v>
      </c>
      <c r="E1458" t="s">
        <v>27</v>
      </c>
      <c r="F1458" t="s">
        <v>11</v>
      </c>
      <c r="G1458" t="s">
        <v>24</v>
      </c>
      <c r="H1458" t="s">
        <v>1617</v>
      </c>
      <c r="I1458" s="33" t="s">
        <v>3395</v>
      </c>
      <c r="J1458" s="2">
        <v>1</v>
      </c>
      <c r="K1458" s="33" t="s">
        <v>5209</v>
      </c>
    </row>
    <row r="1459" spans="1:11" x14ac:dyDescent="0.3">
      <c r="A1459" s="1">
        <v>41948</v>
      </c>
      <c r="B1459" s="2">
        <f>YEAR(salesdata[[#This Row],[Order Date]])</f>
        <v>2014</v>
      </c>
      <c r="C1459" s="2">
        <f>MONTH(salesdata[[#This Row],[Order Date]])</f>
        <v>11</v>
      </c>
      <c r="D1459" t="s">
        <v>1172</v>
      </c>
      <c r="E1459" t="s">
        <v>27</v>
      </c>
      <c r="F1459" t="s">
        <v>34</v>
      </c>
      <c r="G1459" t="s">
        <v>47</v>
      </c>
      <c r="H1459" t="s">
        <v>1618</v>
      </c>
      <c r="I1459" s="33" t="s">
        <v>5210</v>
      </c>
      <c r="J1459" s="2">
        <v>6</v>
      </c>
      <c r="K1459" s="33" t="s">
        <v>5211</v>
      </c>
    </row>
    <row r="1460" spans="1:11" x14ac:dyDescent="0.3">
      <c r="A1460" s="1">
        <v>41948</v>
      </c>
      <c r="B1460" s="2">
        <f>YEAR(salesdata[[#This Row],[Order Date]])</f>
        <v>2014</v>
      </c>
      <c r="C1460" s="2">
        <f>MONTH(salesdata[[#This Row],[Order Date]])</f>
        <v>11</v>
      </c>
      <c r="D1460" t="s">
        <v>219</v>
      </c>
      <c r="E1460" t="s">
        <v>55</v>
      </c>
      <c r="F1460" t="s">
        <v>39</v>
      </c>
      <c r="G1460" t="s">
        <v>52</v>
      </c>
      <c r="H1460" t="s">
        <v>608</v>
      </c>
      <c r="I1460" s="33" t="s">
        <v>3635</v>
      </c>
      <c r="J1460" s="2">
        <v>3</v>
      </c>
      <c r="K1460" s="33" t="s">
        <v>3636</v>
      </c>
    </row>
    <row r="1461" spans="1:11" x14ac:dyDescent="0.3">
      <c r="A1461" s="1">
        <v>41948</v>
      </c>
      <c r="B1461" s="2">
        <f>YEAR(salesdata[[#This Row],[Order Date]])</f>
        <v>2014</v>
      </c>
      <c r="C1461" s="2">
        <f>MONTH(salesdata[[#This Row],[Order Date]])</f>
        <v>11</v>
      </c>
      <c r="D1461" t="s">
        <v>1619</v>
      </c>
      <c r="E1461" t="s">
        <v>23</v>
      </c>
      <c r="F1461" t="s">
        <v>34</v>
      </c>
      <c r="G1461" t="s">
        <v>47</v>
      </c>
      <c r="H1461" t="s">
        <v>1601</v>
      </c>
      <c r="I1461" s="33" t="s">
        <v>5212</v>
      </c>
      <c r="J1461" s="2">
        <v>2</v>
      </c>
      <c r="K1461" s="33" t="s">
        <v>5213</v>
      </c>
    </row>
    <row r="1462" spans="1:11" x14ac:dyDescent="0.3">
      <c r="A1462" s="1">
        <v>41948</v>
      </c>
      <c r="B1462" s="2">
        <f>YEAR(salesdata[[#This Row],[Order Date]])</f>
        <v>2014</v>
      </c>
      <c r="C1462" s="2">
        <f>MONTH(salesdata[[#This Row],[Order Date]])</f>
        <v>11</v>
      </c>
      <c r="D1462" t="s">
        <v>1619</v>
      </c>
      <c r="E1462" t="s">
        <v>23</v>
      </c>
      <c r="F1462" t="s">
        <v>11</v>
      </c>
      <c r="G1462" t="s">
        <v>20</v>
      </c>
      <c r="H1462" t="s">
        <v>639</v>
      </c>
      <c r="I1462" s="33" t="s">
        <v>4481</v>
      </c>
      <c r="J1462" s="2">
        <v>2</v>
      </c>
      <c r="K1462" s="33" t="s">
        <v>5214</v>
      </c>
    </row>
    <row r="1463" spans="1:11" x14ac:dyDescent="0.3">
      <c r="A1463" s="1">
        <v>41948</v>
      </c>
      <c r="B1463" s="2">
        <f>YEAR(salesdata[[#This Row],[Order Date]])</f>
        <v>2014</v>
      </c>
      <c r="C1463" s="2">
        <f>MONTH(salesdata[[#This Row],[Order Date]])</f>
        <v>11</v>
      </c>
      <c r="D1463" t="s">
        <v>1619</v>
      </c>
      <c r="E1463" t="s">
        <v>23</v>
      </c>
      <c r="F1463" t="s">
        <v>11</v>
      </c>
      <c r="G1463" t="s">
        <v>18</v>
      </c>
      <c r="H1463" t="s">
        <v>1620</v>
      </c>
      <c r="I1463" s="33" t="s">
        <v>5215</v>
      </c>
      <c r="J1463" s="2">
        <v>6</v>
      </c>
      <c r="K1463" s="33" t="s">
        <v>5216</v>
      </c>
    </row>
    <row r="1464" spans="1:11" x14ac:dyDescent="0.3">
      <c r="A1464" s="1">
        <v>41948</v>
      </c>
      <c r="B1464" s="2">
        <f>YEAR(salesdata[[#This Row],[Order Date]])</f>
        <v>2014</v>
      </c>
      <c r="C1464" s="2">
        <f>MONTH(salesdata[[#This Row],[Order Date]])</f>
        <v>11</v>
      </c>
      <c r="D1464" t="s">
        <v>1619</v>
      </c>
      <c r="E1464" t="s">
        <v>23</v>
      </c>
      <c r="F1464" t="s">
        <v>39</v>
      </c>
      <c r="G1464" t="s">
        <v>52</v>
      </c>
      <c r="H1464" t="s">
        <v>1503</v>
      </c>
      <c r="I1464" s="33" t="s">
        <v>5217</v>
      </c>
      <c r="J1464" s="2">
        <v>5</v>
      </c>
      <c r="K1464" s="33" t="s">
        <v>5218</v>
      </c>
    </row>
    <row r="1465" spans="1:11" x14ac:dyDescent="0.3">
      <c r="A1465" s="1">
        <v>41948</v>
      </c>
      <c r="B1465" s="2">
        <f>YEAR(salesdata[[#This Row],[Order Date]])</f>
        <v>2014</v>
      </c>
      <c r="C1465" s="2">
        <f>MONTH(salesdata[[#This Row],[Order Date]])</f>
        <v>11</v>
      </c>
      <c r="D1465" t="s">
        <v>1619</v>
      </c>
      <c r="E1465" t="s">
        <v>23</v>
      </c>
      <c r="F1465" t="s">
        <v>39</v>
      </c>
      <c r="G1465" t="s">
        <v>52</v>
      </c>
      <c r="H1465" t="s">
        <v>1621</v>
      </c>
      <c r="I1465" s="33" t="s">
        <v>5219</v>
      </c>
      <c r="J1465" s="2">
        <v>2</v>
      </c>
      <c r="K1465" s="33" t="s">
        <v>4876</v>
      </c>
    </row>
    <row r="1466" spans="1:11" x14ac:dyDescent="0.3">
      <c r="A1466" s="1">
        <v>41948</v>
      </c>
      <c r="B1466" s="2">
        <f>YEAR(salesdata[[#This Row],[Order Date]])</f>
        <v>2014</v>
      </c>
      <c r="C1466" s="2">
        <f>MONTH(salesdata[[#This Row],[Order Date]])</f>
        <v>11</v>
      </c>
      <c r="D1466" t="s">
        <v>1622</v>
      </c>
      <c r="E1466" t="s">
        <v>55</v>
      </c>
      <c r="F1466" t="s">
        <v>34</v>
      </c>
      <c r="G1466" t="s">
        <v>35</v>
      </c>
      <c r="H1466" t="s">
        <v>1623</v>
      </c>
      <c r="I1466" s="33" t="s">
        <v>5220</v>
      </c>
      <c r="J1466" s="2">
        <v>5</v>
      </c>
      <c r="K1466" s="33" t="s">
        <v>5221</v>
      </c>
    </row>
    <row r="1467" spans="1:11" x14ac:dyDescent="0.3">
      <c r="A1467" s="1">
        <v>41949</v>
      </c>
      <c r="B1467" s="2">
        <f>YEAR(salesdata[[#This Row],[Order Date]])</f>
        <v>2014</v>
      </c>
      <c r="C1467" s="2">
        <f>MONTH(salesdata[[#This Row],[Order Date]])</f>
        <v>11</v>
      </c>
      <c r="D1467" t="s">
        <v>695</v>
      </c>
      <c r="E1467" t="s">
        <v>30</v>
      </c>
      <c r="F1467" t="s">
        <v>11</v>
      </c>
      <c r="G1467" t="s">
        <v>12</v>
      </c>
      <c r="H1467" t="s">
        <v>244</v>
      </c>
      <c r="I1467" s="33" t="s">
        <v>5222</v>
      </c>
      <c r="J1467" s="2">
        <v>6</v>
      </c>
      <c r="K1467" s="33" t="s">
        <v>5223</v>
      </c>
    </row>
    <row r="1468" spans="1:11" x14ac:dyDescent="0.3">
      <c r="A1468" s="1">
        <v>41950</v>
      </c>
      <c r="B1468" s="2">
        <f>YEAR(salesdata[[#This Row],[Order Date]])</f>
        <v>2014</v>
      </c>
      <c r="C1468" s="2">
        <f>MONTH(salesdata[[#This Row],[Order Date]])</f>
        <v>11</v>
      </c>
      <c r="D1468" t="s">
        <v>1624</v>
      </c>
      <c r="E1468" t="s">
        <v>10</v>
      </c>
      <c r="F1468" t="s">
        <v>11</v>
      </c>
      <c r="G1468" t="s">
        <v>20</v>
      </c>
      <c r="H1468" t="s">
        <v>1168</v>
      </c>
      <c r="I1468" s="33" t="s">
        <v>5224</v>
      </c>
      <c r="J1468" s="2">
        <v>3</v>
      </c>
      <c r="K1468" s="33" t="s">
        <v>5225</v>
      </c>
    </row>
    <row r="1469" spans="1:11" x14ac:dyDescent="0.3">
      <c r="A1469" s="1">
        <v>41950</v>
      </c>
      <c r="B1469" s="2">
        <f>YEAR(salesdata[[#This Row],[Order Date]])</f>
        <v>2014</v>
      </c>
      <c r="C1469" s="2">
        <f>MONTH(salesdata[[#This Row],[Order Date]])</f>
        <v>11</v>
      </c>
      <c r="D1469" t="s">
        <v>1624</v>
      </c>
      <c r="E1469" t="s">
        <v>10</v>
      </c>
      <c r="F1469" t="s">
        <v>11</v>
      </c>
      <c r="G1469" t="s">
        <v>63</v>
      </c>
      <c r="H1469" t="s">
        <v>64</v>
      </c>
      <c r="I1469" s="33" t="s">
        <v>3346</v>
      </c>
      <c r="J1469" s="2">
        <v>3</v>
      </c>
      <c r="K1469" s="33" t="s">
        <v>5226</v>
      </c>
    </row>
    <row r="1470" spans="1:11" x14ac:dyDescent="0.3">
      <c r="A1470" s="1">
        <v>41950</v>
      </c>
      <c r="B1470" s="2">
        <f>YEAR(salesdata[[#This Row],[Order Date]])</f>
        <v>2014</v>
      </c>
      <c r="C1470" s="2">
        <f>MONTH(salesdata[[#This Row],[Order Date]])</f>
        <v>11</v>
      </c>
      <c r="D1470" t="s">
        <v>1167</v>
      </c>
      <c r="E1470" t="s">
        <v>27</v>
      </c>
      <c r="F1470" t="s">
        <v>11</v>
      </c>
      <c r="G1470" t="s">
        <v>20</v>
      </c>
      <c r="H1470" t="s">
        <v>639</v>
      </c>
      <c r="I1470" s="33" t="s">
        <v>4134</v>
      </c>
      <c r="J1470" s="2">
        <v>7</v>
      </c>
      <c r="K1470" s="33" t="s">
        <v>5227</v>
      </c>
    </row>
    <row r="1471" spans="1:11" x14ac:dyDescent="0.3">
      <c r="A1471" s="1">
        <v>41950</v>
      </c>
      <c r="B1471" s="2">
        <f>YEAR(salesdata[[#This Row],[Order Date]])</f>
        <v>2014</v>
      </c>
      <c r="C1471" s="2">
        <f>MONTH(salesdata[[#This Row],[Order Date]])</f>
        <v>11</v>
      </c>
      <c r="D1471" t="s">
        <v>788</v>
      </c>
      <c r="E1471" t="s">
        <v>10</v>
      </c>
      <c r="F1471" t="s">
        <v>34</v>
      </c>
      <c r="G1471" t="s">
        <v>35</v>
      </c>
      <c r="H1471" t="s">
        <v>813</v>
      </c>
      <c r="I1471" s="33" t="s">
        <v>5228</v>
      </c>
      <c r="J1471" s="2">
        <v>4</v>
      </c>
      <c r="K1471" s="33" t="s">
        <v>132</v>
      </c>
    </row>
    <row r="1472" spans="1:11" x14ac:dyDescent="0.3">
      <c r="A1472" s="1">
        <v>41950</v>
      </c>
      <c r="B1472" s="2">
        <f>YEAR(salesdata[[#This Row],[Order Date]])</f>
        <v>2014</v>
      </c>
      <c r="C1472" s="2">
        <f>MONTH(salesdata[[#This Row],[Order Date]])</f>
        <v>11</v>
      </c>
      <c r="D1472" t="s">
        <v>788</v>
      </c>
      <c r="E1472" t="s">
        <v>10</v>
      </c>
      <c r="F1472" t="s">
        <v>11</v>
      </c>
      <c r="G1472" t="s">
        <v>20</v>
      </c>
      <c r="H1472" t="s">
        <v>1625</v>
      </c>
      <c r="I1472" s="33" t="s">
        <v>2919</v>
      </c>
      <c r="J1472" s="2">
        <v>3</v>
      </c>
      <c r="K1472" s="33" t="s">
        <v>5229</v>
      </c>
    </row>
    <row r="1473" spans="1:11" x14ac:dyDescent="0.3">
      <c r="A1473" s="1">
        <v>41950</v>
      </c>
      <c r="B1473" s="2">
        <f>YEAR(salesdata[[#This Row],[Order Date]])</f>
        <v>2014</v>
      </c>
      <c r="C1473" s="2">
        <f>MONTH(salesdata[[#This Row],[Order Date]])</f>
        <v>11</v>
      </c>
      <c r="D1473" t="s">
        <v>788</v>
      </c>
      <c r="E1473" t="s">
        <v>10</v>
      </c>
      <c r="F1473" t="s">
        <v>11</v>
      </c>
      <c r="G1473" t="s">
        <v>204</v>
      </c>
      <c r="H1473" t="s">
        <v>1626</v>
      </c>
      <c r="I1473" s="33" t="s">
        <v>5230</v>
      </c>
      <c r="J1473" s="2">
        <v>7</v>
      </c>
      <c r="K1473" s="33" t="s">
        <v>5231</v>
      </c>
    </row>
    <row r="1474" spans="1:11" x14ac:dyDescent="0.3">
      <c r="A1474" s="1">
        <v>41950</v>
      </c>
      <c r="B1474" s="2">
        <f>YEAR(salesdata[[#This Row],[Order Date]])</f>
        <v>2014</v>
      </c>
      <c r="C1474" s="2">
        <f>MONTH(salesdata[[#This Row],[Order Date]])</f>
        <v>11</v>
      </c>
      <c r="D1474" t="s">
        <v>1289</v>
      </c>
      <c r="E1474" t="s">
        <v>160</v>
      </c>
      <c r="F1474" t="s">
        <v>11</v>
      </c>
      <c r="G1474" t="s">
        <v>93</v>
      </c>
      <c r="H1474" t="s">
        <v>203</v>
      </c>
      <c r="I1474" s="33" t="s">
        <v>3773</v>
      </c>
      <c r="J1474" s="2">
        <v>6</v>
      </c>
      <c r="K1474" s="33" t="s">
        <v>3774</v>
      </c>
    </row>
    <row r="1475" spans="1:11" x14ac:dyDescent="0.3">
      <c r="A1475" s="1">
        <v>41950</v>
      </c>
      <c r="B1475" s="2">
        <f>YEAR(salesdata[[#This Row],[Order Date]])</f>
        <v>2014</v>
      </c>
      <c r="C1475" s="2">
        <f>MONTH(salesdata[[#This Row],[Order Date]])</f>
        <v>11</v>
      </c>
      <c r="D1475" t="s">
        <v>1289</v>
      </c>
      <c r="E1475" t="s">
        <v>160</v>
      </c>
      <c r="F1475" t="s">
        <v>11</v>
      </c>
      <c r="G1475" t="s">
        <v>18</v>
      </c>
      <c r="H1475" t="s">
        <v>1200</v>
      </c>
      <c r="I1475" s="33" t="s">
        <v>5232</v>
      </c>
      <c r="J1475" s="2">
        <v>3</v>
      </c>
      <c r="K1475" s="33" t="s">
        <v>3650</v>
      </c>
    </row>
    <row r="1476" spans="1:11" x14ac:dyDescent="0.3">
      <c r="A1476" s="1">
        <v>41950</v>
      </c>
      <c r="B1476" s="2">
        <f>YEAR(salesdata[[#This Row],[Order Date]])</f>
        <v>2014</v>
      </c>
      <c r="C1476" s="2">
        <f>MONTH(salesdata[[#This Row],[Order Date]])</f>
        <v>11</v>
      </c>
      <c r="D1476" t="s">
        <v>1289</v>
      </c>
      <c r="E1476" t="s">
        <v>160</v>
      </c>
      <c r="F1476" t="s">
        <v>11</v>
      </c>
      <c r="G1476" t="s">
        <v>18</v>
      </c>
      <c r="H1476" t="s">
        <v>594</v>
      </c>
      <c r="I1476" s="33" t="s">
        <v>5233</v>
      </c>
      <c r="J1476" s="2">
        <v>2</v>
      </c>
      <c r="K1476" s="33" t="s">
        <v>5234</v>
      </c>
    </row>
    <row r="1477" spans="1:11" x14ac:dyDescent="0.3">
      <c r="A1477" s="1">
        <v>41950</v>
      </c>
      <c r="B1477" s="2">
        <f>YEAR(salesdata[[#This Row],[Order Date]])</f>
        <v>2014</v>
      </c>
      <c r="C1477" s="2">
        <f>MONTH(salesdata[[#This Row],[Order Date]])</f>
        <v>11</v>
      </c>
      <c r="D1477" t="s">
        <v>1289</v>
      </c>
      <c r="E1477" t="s">
        <v>160</v>
      </c>
      <c r="F1477" t="s">
        <v>11</v>
      </c>
      <c r="G1477" t="s">
        <v>20</v>
      </c>
      <c r="H1477" t="s">
        <v>568</v>
      </c>
      <c r="I1477" s="33" t="s">
        <v>5113</v>
      </c>
      <c r="J1477" s="2">
        <v>3</v>
      </c>
      <c r="K1477" s="33" t="s">
        <v>5235</v>
      </c>
    </row>
    <row r="1478" spans="1:11" x14ac:dyDescent="0.3">
      <c r="A1478" s="1">
        <v>41950</v>
      </c>
      <c r="B1478" s="2">
        <f>YEAR(salesdata[[#This Row],[Order Date]])</f>
        <v>2014</v>
      </c>
      <c r="C1478" s="2">
        <f>MONTH(salesdata[[#This Row],[Order Date]])</f>
        <v>11</v>
      </c>
      <c r="D1478" t="s">
        <v>809</v>
      </c>
      <c r="E1478" t="s">
        <v>152</v>
      </c>
      <c r="F1478" t="s">
        <v>11</v>
      </c>
      <c r="G1478" t="s">
        <v>43</v>
      </c>
      <c r="H1478" t="s">
        <v>505</v>
      </c>
      <c r="I1478" s="33" t="s">
        <v>3297</v>
      </c>
      <c r="J1478" s="2">
        <v>4</v>
      </c>
      <c r="K1478" s="33" t="s">
        <v>3652</v>
      </c>
    </row>
    <row r="1479" spans="1:11" x14ac:dyDescent="0.3">
      <c r="A1479" s="1">
        <v>41950</v>
      </c>
      <c r="B1479" s="2">
        <f>YEAR(salesdata[[#This Row],[Order Date]])</f>
        <v>2014</v>
      </c>
      <c r="C1479" s="2">
        <f>MONTH(salesdata[[#This Row],[Order Date]])</f>
        <v>11</v>
      </c>
      <c r="D1479" t="s">
        <v>809</v>
      </c>
      <c r="E1479" t="s">
        <v>152</v>
      </c>
      <c r="F1479" t="s">
        <v>11</v>
      </c>
      <c r="G1479" t="s">
        <v>12</v>
      </c>
      <c r="H1479" t="s">
        <v>1170</v>
      </c>
      <c r="I1479" s="33" t="s">
        <v>5236</v>
      </c>
      <c r="J1479" s="2">
        <v>3</v>
      </c>
      <c r="K1479" s="33" t="s">
        <v>5237</v>
      </c>
    </row>
    <row r="1480" spans="1:11" x14ac:dyDescent="0.3">
      <c r="A1480" s="1">
        <v>41950</v>
      </c>
      <c r="B1480" s="2">
        <f>YEAR(salesdata[[#This Row],[Order Date]])</f>
        <v>2014</v>
      </c>
      <c r="C1480" s="2">
        <f>MONTH(salesdata[[#This Row],[Order Date]])</f>
        <v>11</v>
      </c>
      <c r="D1480" t="s">
        <v>212</v>
      </c>
      <c r="E1480" t="s">
        <v>92</v>
      </c>
      <c r="F1480" t="s">
        <v>11</v>
      </c>
      <c r="G1480" t="s">
        <v>12</v>
      </c>
      <c r="H1480" t="s">
        <v>903</v>
      </c>
      <c r="I1480" s="33" t="s">
        <v>3857</v>
      </c>
      <c r="J1480" s="2">
        <v>5</v>
      </c>
      <c r="K1480" s="33" t="s">
        <v>3446</v>
      </c>
    </row>
    <row r="1481" spans="1:11" x14ac:dyDescent="0.3">
      <c r="A1481" s="1">
        <v>41950</v>
      </c>
      <c r="B1481" s="2">
        <f>YEAR(salesdata[[#This Row],[Order Date]])</f>
        <v>2014</v>
      </c>
      <c r="C1481" s="2">
        <f>MONTH(salesdata[[#This Row],[Order Date]])</f>
        <v>11</v>
      </c>
      <c r="D1481" t="s">
        <v>212</v>
      </c>
      <c r="E1481" t="s">
        <v>92</v>
      </c>
      <c r="F1481" t="s">
        <v>11</v>
      </c>
      <c r="G1481" t="s">
        <v>24</v>
      </c>
      <c r="H1481" t="s">
        <v>1627</v>
      </c>
      <c r="I1481" s="33" t="s">
        <v>5238</v>
      </c>
      <c r="J1481" s="2">
        <v>4</v>
      </c>
      <c r="K1481" s="33" t="s">
        <v>5239</v>
      </c>
    </row>
    <row r="1482" spans="1:11" x14ac:dyDescent="0.3">
      <c r="A1482" s="1">
        <v>41951</v>
      </c>
      <c r="B1482" s="2">
        <f>YEAR(salesdata[[#This Row],[Order Date]])</f>
        <v>2014</v>
      </c>
      <c r="C1482" s="2">
        <f>MONTH(salesdata[[#This Row],[Order Date]])</f>
        <v>11</v>
      </c>
      <c r="D1482" t="s">
        <v>634</v>
      </c>
      <c r="E1482" t="s">
        <v>27</v>
      </c>
      <c r="F1482" t="s">
        <v>39</v>
      </c>
      <c r="G1482" t="s">
        <v>40</v>
      </c>
      <c r="H1482" t="s">
        <v>1628</v>
      </c>
      <c r="I1482" s="33" t="s">
        <v>5240</v>
      </c>
      <c r="J1482" s="2">
        <v>3</v>
      </c>
      <c r="K1482" s="33" t="s">
        <v>5241</v>
      </c>
    </row>
    <row r="1483" spans="1:11" x14ac:dyDescent="0.3">
      <c r="A1483" s="1">
        <v>41952</v>
      </c>
      <c r="B1483" s="2">
        <f>YEAR(salesdata[[#This Row],[Order Date]])</f>
        <v>2014</v>
      </c>
      <c r="C1483" s="2">
        <f>MONTH(salesdata[[#This Row],[Order Date]])</f>
        <v>11</v>
      </c>
      <c r="D1483" t="s">
        <v>1174</v>
      </c>
      <c r="E1483" t="s">
        <v>27</v>
      </c>
      <c r="F1483" t="s">
        <v>11</v>
      </c>
      <c r="G1483" t="s">
        <v>18</v>
      </c>
      <c r="H1483" t="s">
        <v>19</v>
      </c>
      <c r="I1483" s="33" t="s">
        <v>5242</v>
      </c>
      <c r="J1483" s="2">
        <v>3</v>
      </c>
      <c r="K1483" s="33" t="s">
        <v>4643</v>
      </c>
    </row>
    <row r="1484" spans="1:11" x14ac:dyDescent="0.3">
      <c r="A1484" s="1">
        <v>41952</v>
      </c>
      <c r="B1484" s="2">
        <f>YEAR(salesdata[[#This Row],[Order Date]])</f>
        <v>2014</v>
      </c>
      <c r="C1484" s="2">
        <f>MONTH(salesdata[[#This Row],[Order Date]])</f>
        <v>11</v>
      </c>
      <c r="D1484" t="s">
        <v>1174</v>
      </c>
      <c r="E1484" t="s">
        <v>27</v>
      </c>
      <c r="F1484" t="s">
        <v>34</v>
      </c>
      <c r="G1484" t="s">
        <v>74</v>
      </c>
      <c r="H1484" t="s">
        <v>1629</v>
      </c>
      <c r="I1484" s="33" t="s">
        <v>5243</v>
      </c>
      <c r="J1484" s="2">
        <v>2</v>
      </c>
      <c r="K1484" s="33" t="s">
        <v>5244</v>
      </c>
    </row>
    <row r="1485" spans="1:11" x14ac:dyDescent="0.3">
      <c r="A1485" s="1">
        <v>41952</v>
      </c>
      <c r="B1485" s="2">
        <f>YEAR(salesdata[[#This Row],[Order Date]])</f>
        <v>2014</v>
      </c>
      <c r="C1485" s="2">
        <f>MONTH(salesdata[[#This Row],[Order Date]])</f>
        <v>11</v>
      </c>
      <c r="D1485" t="s">
        <v>1174</v>
      </c>
      <c r="E1485" t="s">
        <v>27</v>
      </c>
      <c r="F1485" t="s">
        <v>39</v>
      </c>
      <c r="G1485" t="s">
        <v>40</v>
      </c>
      <c r="H1485" t="s">
        <v>769</v>
      </c>
      <c r="I1485" s="33" t="s">
        <v>5245</v>
      </c>
      <c r="J1485" s="2">
        <v>4</v>
      </c>
      <c r="K1485" s="33" t="s">
        <v>1630</v>
      </c>
    </row>
    <row r="1486" spans="1:11" x14ac:dyDescent="0.3">
      <c r="A1486" s="1">
        <v>41952</v>
      </c>
      <c r="B1486" s="2">
        <f>YEAR(salesdata[[#This Row],[Order Date]])</f>
        <v>2014</v>
      </c>
      <c r="C1486" s="2">
        <f>MONTH(salesdata[[#This Row],[Order Date]])</f>
        <v>11</v>
      </c>
      <c r="D1486" t="s">
        <v>1174</v>
      </c>
      <c r="E1486" t="s">
        <v>27</v>
      </c>
      <c r="F1486" t="s">
        <v>11</v>
      </c>
      <c r="G1486" t="s">
        <v>18</v>
      </c>
      <c r="H1486" t="s">
        <v>1368</v>
      </c>
      <c r="I1486" s="33" t="s">
        <v>4520</v>
      </c>
      <c r="J1486" s="2">
        <v>6</v>
      </c>
      <c r="K1486" s="33" t="s">
        <v>4750</v>
      </c>
    </row>
    <row r="1487" spans="1:11" x14ac:dyDescent="0.3">
      <c r="A1487" s="1">
        <v>41952</v>
      </c>
      <c r="B1487" s="2">
        <f>YEAR(salesdata[[#This Row],[Order Date]])</f>
        <v>2014</v>
      </c>
      <c r="C1487" s="2">
        <f>MONTH(salesdata[[#This Row],[Order Date]])</f>
        <v>11</v>
      </c>
      <c r="D1487" t="s">
        <v>1174</v>
      </c>
      <c r="E1487" t="s">
        <v>27</v>
      </c>
      <c r="F1487" t="s">
        <v>11</v>
      </c>
      <c r="G1487" t="s">
        <v>12</v>
      </c>
      <c r="H1487" t="s">
        <v>1631</v>
      </c>
      <c r="I1487" s="33" t="s">
        <v>5246</v>
      </c>
      <c r="J1487" s="2">
        <v>7</v>
      </c>
      <c r="K1487" s="33" t="s">
        <v>5247</v>
      </c>
    </row>
    <row r="1488" spans="1:11" x14ac:dyDescent="0.3">
      <c r="A1488" s="1">
        <v>41952</v>
      </c>
      <c r="B1488" s="2">
        <f>YEAR(salesdata[[#This Row],[Order Date]])</f>
        <v>2014</v>
      </c>
      <c r="C1488" s="2">
        <f>MONTH(salesdata[[#This Row],[Order Date]])</f>
        <v>11</v>
      </c>
      <c r="D1488" t="s">
        <v>1174</v>
      </c>
      <c r="E1488" t="s">
        <v>27</v>
      </c>
      <c r="F1488" t="s">
        <v>11</v>
      </c>
      <c r="G1488" t="s">
        <v>12</v>
      </c>
      <c r="H1488" t="s">
        <v>1632</v>
      </c>
      <c r="I1488" s="33" t="s">
        <v>5248</v>
      </c>
      <c r="J1488" s="2">
        <v>5</v>
      </c>
      <c r="K1488" s="33" t="s">
        <v>5249</v>
      </c>
    </row>
    <row r="1489" spans="1:11" x14ac:dyDescent="0.3">
      <c r="A1489" s="1">
        <v>41952</v>
      </c>
      <c r="B1489" s="2">
        <f>YEAR(salesdata[[#This Row],[Order Date]])</f>
        <v>2014</v>
      </c>
      <c r="C1489" s="2">
        <f>MONTH(salesdata[[#This Row],[Order Date]])</f>
        <v>11</v>
      </c>
      <c r="D1489" t="s">
        <v>1633</v>
      </c>
      <c r="E1489" t="s">
        <v>152</v>
      </c>
      <c r="F1489" t="s">
        <v>34</v>
      </c>
      <c r="G1489" t="s">
        <v>47</v>
      </c>
      <c r="H1489" t="s">
        <v>1634</v>
      </c>
      <c r="I1489" s="33" t="s">
        <v>5250</v>
      </c>
      <c r="J1489" s="2">
        <v>9</v>
      </c>
      <c r="K1489" s="33" t="s">
        <v>5251</v>
      </c>
    </row>
    <row r="1490" spans="1:11" x14ac:dyDescent="0.3">
      <c r="A1490" s="1">
        <v>41953</v>
      </c>
      <c r="B1490" s="2">
        <f>YEAR(salesdata[[#This Row],[Order Date]])</f>
        <v>2014</v>
      </c>
      <c r="C1490" s="2">
        <f>MONTH(salesdata[[#This Row],[Order Date]])</f>
        <v>11</v>
      </c>
      <c r="D1490" t="s">
        <v>474</v>
      </c>
      <c r="E1490" t="s">
        <v>27</v>
      </c>
      <c r="F1490" t="s">
        <v>39</v>
      </c>
      <c r="G1490" t="s">
        <v>40</v>
      </c>
      <c r="H1490" t="s">
        <v>140</v>
      </c>
      <c r="I1490" s="33" t="s">
        <v>5252</v>
      </c>
      <c r="J1490" s="2">
        <v>8</v>
      </c>
      <c r="K1490" s="33" t="s">
        <v>5253</v>
      </c>
    </row>
    <row r="1491" spans="1:11" x14ac:dyDescent="0.3">
      <c r="A1491" s="1">
        <v>41953</v>
      </c>
      <c r="B1491" s="2">
        <f>YEAR(salesdata[[#This Row],[Order Date]])</f>
        <v>2014</v>
      </c>
      <c r="C1491" s="2">
        <f>MONTH(salesdata[[#This Row],[Order Date]])</f>
        <v>11</v>
      </c>
      <c r="D1491" t="s">
        <v>474</v>
      </c>
      <c r="E1491" t="s">
        <v>27</v>
      </c>
      <c r="F1491" t="s">
        <v>39</v>
      </c>
      <c r="G1491" t="s">
        <v>52</v>
      </c>
      <c r="H1491" t="s">
        <v>1274</v>
      </c>
      <c r="I1491" s="33" t="s">
        <v>5254</v>
      </c>
      <c r="J1491" s="2">
        <v>1</v>
      </c>
      <c r="K1491" s="33" t="s">
        <v>5255</v>
      </c>
    </row>
    <row r="1492" spans="1:11" x14ac:dyDescent="0.3">
      <c r="A1492" s="1">
        <v>41953</v>
      </c>
      <c r="B1492" s="2">
        <f>YEAR(salesdata[[#This Row],[Order Date]])</f>
        <v>2014</v>
      </c>
      <c r="C1492" s="2">
        <f>MONTH(salesdata[[#This Row],[Order Date]])</f>
        <v>11</v>
      </c>
      <c r="D1492" t="s">
        <v>474</v>
      </c>
      <c r="E1492" t="s">
        <v>27</v>
      </c>
      <c r="F1492" t="s">
        <v>34</v>
      </c>
      <c r="G1492" t="s">
        <v>47</v>
      </c>
      <c r="H1492" t="s">
        <v>1635</v>
      </c>
      <c r="I1492" s="33" t="s">
        <v>5256</v>
      </c>
      <c r="J1492" s="2">
        <v>2</v>
      </c>
      <c r="K1492" s="33" t="s">
        <v>3226</v>
      </c>
    </row>
    <row r="1493" spans="1:11" x14ac:dyDescent="0.3">
      <c r="A1493" s="1">
        <v>41953</v>
      </c>
      <c r="B1493" s="2">
        <f>YEAR(salesdata[[#This Row],[Order Date]])</f>
        <v>2014</v>
      </c>
      <c r="C1493" s="2">
        <f>MONTH(salesdata[[#This Row],[Order Date]])</f>
        <v>11</v>
      </c>
      <c r="D1493" t="s">
        <v>474</v>
      </c>
      <c r="E1493" t="s">
        <v>27</v>
      </c>
      <c r="F1493" t="s">
        <v>11</v>
      </c>
      <c r="G1493" t="s">
        <v>12</v>
      </c>
      <c r="H1493" t="s">
        <v>288</v>
      </c>
      <c r="I1493" s="33" t="s">
        <v>5257</v>
      </c>
      <c r="J1493" s="2">
        <v>8</v>
      </c>
      <c r="K1493" s="33" t="s">
        <v>5258</v>
      </c>
    </row>
    <row r="1494" spans="1:11" x14ac:dyDescent="0.3">
      <c r="A1494" s="1">
        <v>41953</v>
      </c>
      <c r="B1494" s="2">
        <f>YEAR(salesdata[[#This Row],[Order Date]])</f>
        <v>2014</v>
      </c>
      <c r="C1494" s="2">
        <f>MONTH(salesdata[[#This Row],[Order Date]])</f>
        <v>11</v>
      </c>
      <c r="D1494" t="s">
        <v>474</v>
      </c>
      <c r="E1494" t="s">
        <v>27</v>
      </c>
      <c r="F1494" t="s">
        <v>34</v>
      </c>
      <c r="G1494" t="s">
        <v>47</v>
      </c>
      <c r="H1494" t="s">
        <v>1636</v>
      </c>
      <c r="I1494" s="33" t="s">
        <v>3320</v>
      </c>
      <c r="J1494" s="2">
        <v>5</v>
      </c>
      <c r="K1494" s="33" t="s">
        <v>4989</v>
      </c>
    </row>
    <row r="1495" spans="1:11" x14ac:dyDescent="0.3">
      <c r="A1495" s="1">
        <v>41953</v>
      </c>
      <c r="B1495" s="2">
        <f>YEAR(salesdata[[#This Row],[Order Date]])</f>
        <v>2014</v>
      </c>
      <c r="C1495" s="2">
        <f>MONTH(salesdata[[#This Row],[Order Date]])</f>
        <v>11</v>
      </c>
      <c r="D1495" t="s">
        <v>474</v>
      </c>
      <c r="E1495" t="s">
        <v>27</v>
      </c>
      <c r="F1495" t="s">
        <v>11</v>
      </c>
      <c r="G1495" t="s">
        <v>16</v>
      </c>
      <c r="H1495" t="s">
        <v>1637</v>
      </c>
      <c r="I1495" s="33" t="s">
        <v>5259</v>
      </c>
      <c r="J1495" s="2">
        <v>8</v>
      </c>
      <c r="K1495" s="33" t="s">
        <v>4258</v>
      </c>
    </row>
    <row r="1496" spans="1:11" x14ac:dyDescent="0.3">
      <c r="A1496" s="1">
        <v>41953</v>
      </c>
      <c r="B1496" s="2">
        <f>YEAR(salesdata[[#This Row],[Order Date]])</f>
        <v>2014</v>
      </c>
      <c r="C1496" s="2">
        <f>MONTH(salesdata[[#This Row],[Order Date]])</f>
        <v>11</v>
      </c>
      <c r="D1496" t="s">
        <v>256</v>
      </c>
      <c r="E1496" t="s">
        <v>111</v>
      </c>
      <c r="F1496" t="s">
        <v>11</v>
      </c>
      <c r="G1496" t="s">
        <v>24</v>
      </c>
      <c r="H1496" t="s">
        <v>1638</v>
      </c>
      <c r="I1496" s="33" t="s">
        <v>3655</v>
      </c>
      <c r="J1496" s="2">
        <v>2</v>
      </c>
      <c r="K1496" s="33" t="s">
        <v>5260</v>
      </c>
    </row>
    <row r="1497" spans="1:11" x14ac:dyDescent="0.3">
      <c r="A1497" s="1">
        <v>41953</v>
      </c>
      <c r="B1497" s="2">
        <f>YEAR(salesdata[[#This Row],[Order Date]])</f>
        <v>2014</v>
      </c>
      <c r="C1497" s="2">
        <f>MONTH(salesdata[[#This Row],[Order Date]])</f>
        <v>11</v>
      </c>
      <c r="D1497" t="s">
        <v>256</v>
      </c>
      <c r="E1497" t="s">
        <v>111</v>
      </c>
      <c r="F1497" t="s">
        <v>11</v>
      </c>
      <c r="G1497" t="s">
        <v>12</v>
      </c>
      <c r="H1497" t="s">
        <v>1639</v>
      </c>
      <c r="I1497" s="33" t="s">
        <v>4634</v>
      </c>
      <c r="J1497" s="2">
        <v>3</v>
      </c>
      <c r="K1497" s="33" t="s">
        <v>3672</v>
      </c>
    </row>
    <row r="1498" spans="1:11" x14ac:dyDescent="0.3">
      <c r="A1498" s="1">
        <v>41953</v>
      </c>
      <c r="B1498" s="2">
        <f>YEAR(salesdata[[#This Row],[Order Date]])</f>
        <v>2014</v>
      </c>
      <c r="C1498" s="2">
        <f>MONTH(salesdata[[#This Row],[Order Date]])</f>
        <v>11</v>
      </c>
      <c r="D1498" t="s">
        <v>256</v>
      </c>
      <c r="E1498" t="s">
        <v>111</v>
      </c>
      <c r="F1498" t="s">
        <v>11</v>
      </c>
      <c r="G1498" t="s">
        <v>12</v>
      </c>
      <c r="H1498" t="s">
        <v>1640</v>
      </c>
      <c r="I1498" s="33" t="s">
        <v>3392</v>
      </c>
      <c r="J1498" s="2">
        <v>3</v>
      </c>
      <c r="K1498" s="33" t="s">
        <v>3430</v>
      </c>
    </row>
    <row r="1499" spans="1:11" x14ac:dyDescent="0.3">
      <c r="A1499" s="1">
        <v>41953</v>
      </c>
      <c r="B1499" s="2">
        <f>YEAR(salesdata[[#This Row],[Order Date]])</f>
        <v>2014</v>
      </c>
      <c r="C1499" s="2">
        <f>MONTH(salesdata[[#This Row],[Order Date]])</f>
        <v>11</v>
      </c>
      <c r="D1499" t="s">
        <v>256</v>
      </c>
      <c r="E1499" t="s">
        <v>111</v>
      </c>
      <c r="F1499" t="s">
        <v>34</v>
      </c>
      <c r="G1499" t="s">
        <v>35</v>
      </c>
      <c r="H1499" t="s">
        <v>1019</v>
      </c>
      <c r="I1499" s="33" t="s">
        <v>5261</v>
      </c>
      <c r="J1499" s="2">
        <v>3</v>
      </c>
      <c r="K1499" s="33" t="s">
        <v>5262</v>
      </c>
    </row>
    <row r="1500" spans="1:11" x14ac:dyDescent="0.3">
      <c r="A1500" s="1">
        <v>41953</v>
      </c>
      <c r="B1500" s="2">
        <f>YEAR(salesdata[[#This Row],[Order Date]])</f>
        <v>2014</v>
      </c>
      <c r="C1500" s="2">
        <f>MONTH(salesdata[[#This Row],[Order Date]])</f>
        <v>11</v>
      </c>
      <c r="D1500" t="s">
        <v>256</v>
      </c>
      <c r="E1500" t="s">
        <v>111</v>
      </c>
      <c r="F1500" t="s">
        <v>11</v>
      </c>
      <c r="G1500" t="s">
        <v>18</v>
      </c>
      <c r="H1500" t="s">
        <v>1641</v>
      </c>
      <c r="I1500" s="33" t="s">
        <v>4406</v>
      </c>
      <c r="J1500" s="2">
        <v>3</v>
      </c>
      <c r="K1500" s="33" t="s">
        <v>4199</v>
      </c>
    </row>
    <row r="1501" spans="1:11" x14ac:dyDescent="0.3">
      <c r="A1501" s="1">
        <v>41953</v>
      </c>
      <c r="B1501" s="2">
        <f>YEAR(salesdata[[#This Row],[Order Date]])</f>
        <v>2014</v>
      </c>
      <c r="C1501" s="2">
        <f>MONTH(salesdata[[#This Row],[Order Date]])</f>
        <v>11</v>
      </c>
      <c r="D1501" t="s">
        <v>256</v>
      </c>
      <c r="E1501" t="s">
        <v>111</v>
      </c>
      <c r="F1501" t="s">
        <v>11</v>
      </c>
      <c r="G1501" t="s">
        <v>18</v>
      </c>
      <c r="H1501" t="s">
        <v>312</v>
      </c>
      <c r="I1501" s="33" t="s">
        <v>4201</v>
      </c>
      <c r="J1501" s="2">
        <v>3</v>
      </c>
      <c r="K1501" s="33" t="s">
        <v>4202</v>
      </c>
    </row>
    <row r="1502" spans="1:11" x14ac:dyDescent="0.3">
      <c r="A1502" s="1">
        <v>41954</v>
      </c>
      <c r="B1502" s="2">
        <f>YEAR(salesdata[[#This Row],[Order Date]])</f>
        <v>2014</v>
      </c>
      <c r="C1502" s="2">
        <f>MONTH(salesdata[[#This Row],[Order Date]])</f>
        <v>11</v>
      </c>
      <c r="D1502" t="s">
        <v>1642</v>
      </c>
      <c r="E1502" t="s">
        <v>160</v>
      </c>
      <c r="F1502" t="s">
        <v>11</v>
      </c>
      <c r="G1502" t="s">
        <v>18</v>
      </c>
      <c r="H1502" t="s">
        <v>1643</v>
      </c>
      <c r="I1502" s="33" t="s">
        <v>5263</v>
      </c>
      <c r="J1502" s="2">
        <v>6</v>
      </c>
      <c r="K1502" s="33" t="s">
        <v>5264</v>
      </c>
    </row>
    <row r="1503" spans="1:11" x14ac:dyDescent="0.3">
      <c r="A1503" s="1">
        <v>41954</v>
      </c>
      <c r="B1503" s="2">
        <f>YEAR(salesdata[[#This Row],[Order Date]])</f>
        <v>2014</v>
      </c>
      <c r="C1503" s="2">
        <f>MONTH(salesdata[[#This Row],[Order Date]])</f>
        <v>11</v>
      </c>
      <c r="D1503" t="s">
        <v>1644</v>
      </c>
      <c r="E1503" t="s">
        <v>282</v>
      </c>
      <c r="F1503" t="s">
        <v>11</v>
      </c>
      <c r="G1503" t="s">
        <v>24</v>
      </c>
      <c r="H1503" t="s">
        <v>393</v>
      </c>
      <c r="I1503" s="33" t="s">
        <v>3968</v>
      </c>
      <c r="J1503" s="2">
        <v>1</v>
      </c>
      <c r="K1503" s="33" t="s">
        <v>5265</v>
      </c>
    </row>
    <row r="1504" spans="1:11" x14ac:dyDescent="0.3">
      <c r="A1504" s="1">
        <v>41954</v>
      </c>
      <c r="B1504" s="2">
        <f>YEAR(salesdata[[#This Row],[Order Date]])</f>
        <v>2014</v>
      </c>
      <c r="C1504" s="2">
        <f>MONTH(salesdata[[#This Row],[Order Date]])</f>
        <v>11</v>
      </c>
      <c r="D1504" t="s">
        <v>1644</v>
      </c>
      <c r="E1504" t="s">
        <v>282</v>
      </c>
      <c r="F1504" t="s">
        <v>39</v>
      </c>
      <c r="G1504" t="s">
        <v>40</v>
      </c>
      <c r="H1504" t="s">
        <v>1645</v>
      </c>
      <c r="I1504" s="33" t="s">
        <v>5266</v>
      </c>
      <c r="J1504" s="2">
        <v>2</v>
      </c>
      <c r="K1504" s="33" t="s">
        <v>1646</v>
      </c>
    </row>
    <row r="1505" spans="1:11" x14ac:dyDescent="0.3">
      <c r="A1505" s="1">
        <v>41954</v>
      </c>
      <c r="B1505" s="2">
        <f>YEAR(salesdata[[#This Row],[Order Date]])</f>
        <v>2014</v>
      </c>
      <c r="C1505" s="2">
        <f>MONTH(salesdata[[#This Row],[Order Date]])</f>
        <v>11</v>
      </c>
      <c r="D1505" t="s">
        <v>1644</v>
      </c>
      <c r="E1505" t="s">
        <v>282</v>
      </c>
      <c r="F1505" t="s">
        <v>34</v>
      </c>
      <c r="G1505" t="s">
        <v>35</v>
      </c>
      <c r="H1505" t="s">
        <v>1647</v>
      </c>
      <c r="I1505" s="33" t="s">
        <v>4859</v>
      </c>
      <c r="J1505" s="2">
        <v>5</v>
      </c>
      <c r="K1505" s="33" t="s">
        <v>5267</v>
      </c>
    </row>
    <row r="1506" spans="1:11" x14ac:dyDescent="0.3">
      <c r="A1506" s="1">
        <v>41954</v>
      </c>
      <c r="B1506" s="2">
        <f>YEAR(salesdata[[#This Row],[Order Date]])</f>
        <v>2014</v>
      </c>
      <c r="C1506" s="2">
        <f>MONTH(salesdata[[#This Row],[Order Date]])</f>
        <v>11</v>
      </c>
      <c r="D1506" t="s">
        <v>1648</v>
      </c>
      <c r="E1506" t="s">
        <v>10</v>
      </c>
      <c r="F1506" t="s">
        <v>11</v>
      </c>
      <c r="G1506" t="s">
        <v>20</v>
      </c>
      <c r="H1506" t="s">
        <v>1171</v>
      </c>
      <c r="I1506" s="33" t="s">
        <v>4446</v>
      </c>
      <c r="J1506" s="2">
        <v>5</v>
      </c>
      <c r="K1506" s="33" t="s">
        <v>5268</v>
      </c>
    </row>
    <row r="1507" spans="1:11" x14ac:dyDescent="0.3">
      <c r="A1507" s="1">
        <v>41954</v>
      </c>
      <c r="B1507" s="2">
        <f>YEAR(salesdata[[#This Row],[Order Date]])</f>
        <v>2014</v>
      </c>
      <c r="C1507" s="2">
        <f>MONTH(salesdata[[#This Row],[Order Date]])</f>
        <v>11</v>
      </c>
      <c r="D1507" t="s">
        <v>1648</v>
      </c>
      <c r="E1507" t="s">
        <v>10</v>
      </c>
      <c r="F1507" t="s">
        <v>11</v>
      </c>
      <c r="G1507" t="s">
        <v>20</v>
      </c>
      <c r="H1507" t="s">
        <v>1649</v>
      </c>
      <c r="I1507" s="33" t="s">
        <v>5269</v>
      </c>
      <c r="J1507" s="2">
        <v>1</v>
      </c>
      <c r="K1507" s="33" t="s">
        <v>5270</v>
      </c>
    </row>
    <row r="1508" spans="1:11" x14ac:dyDescent="0.3">
      <c r="A1508" s="1">
        <v>41954</v>
      </c>
      <c r="B1508" s="2">
        <f>YEAR(salesdata[[#This Row],[Order Date]])</f>
        <v>2014</v>
      </c>
      <c r="C1508" s="2">
        <f>MONTH(salesdata[[#This Row],[Order Date]])</f>
        <v>11</v>
      </c>
      <c r="D1508" t="s">
        <v>1648</v>
      </c>
      <c r="E1508" t="s">
        <v>10</v>
      </c>
      <c r="F1508" t="s">
        <v>11</v>
      </c>
      <c r="G1508" t="s">
        <v>24</v>
      </c>
      <c r="H1508" t="s">
        <v>1650</v>
      </c>
      <c r="I1508" s="33" t="s">
        <v>5271</v>
      </c>
      <c r="J1508" s="2">
        <v>3</v>
      </c>
      <c r="K1508" s="33" t="s">
        <v>5272</v>
      </c>
    </row>
    <row r="1509" spans="1:11" x14ac:dyDescent="0.3">
      <c r="A1509" s="1">
        <v>41954</v>
      </c>
      <c r="B1509" s="2">
        <f>YEAR(salesdata[[#This Row],[Order Date]])</f>
        <v>2014</v>
      </c>
      <c r="C1509" s="2">
        <f>MONTH(salesdata[[#This Row],[Order Date]])</f>
        <v>11</v>
      </c>
      <c r="D1509" t="s">
        <v>1648</v>
      </c>
      <c r="E1509" t="s">
        <v>10</v>
      </c>
      <c r="F1509" t="s">
        <v>11</v>
      </c>
      <c r="G1509" t="s">
        <v>12</v>
      </c>
      <c r="H1509" t="s">
        <v>1374</v>
      </c>
      <c r="I1509" s="33" t="s">
        <v>4757</v>
      </c>
      <c r="J1509" s="2">
        <v>5</v>
      </c>
      <c r="K1509" s="33" t="s">
        <v>5273</v>
      </c>
    </row>
    <row r="1510" spans="1:11" x14ac:dyDescent="0.3">
      <c r="A1510" s="1">
        <v>41954</v>
      </c>
      <c r="B1510" s="2">
        <f>YEAR(salesdata[[#This Row],[Order Date]])</f>
        <v>2014</v>
      </c>
      <c r="C1510" s="2">
        <f>MONTH(salesdata[[#This Row],[Order Date]])</f>
        <v>11</v>
      </c>
      <c r="D1510" t="s">
        <v>1648</v>
      </c>
      <c r="E1510" t="s">
        <v>10</v>
      </c>
      <c r="F1510" t="s">
        <v>11</v>
      </c>
      <c r="G1510" t="s">
        <v>12</v>
      </c>
      <c r="H1510" t="s">
        <v>1651</v>
      </c>
      <c r="I1510" s="33" t="s">
        <v>5274</v>
      </c>
      <c r="J1510" s="2">
        <v>8</v>
      </c>
      <c r="K1510" s="33" t="s">
        <v>4478</v>
      </c>
    </row>
    <row r="1511" spans="1:11" x14ac:dyDescent="0.3">
      <c r="A1511" s="1">
        <v>41954</v>
      </c>
      <c r="B1511" s="2">
        <f>YEAR(salesdata[[#This Row],[Order Date]])</f>
        <v>2014</v>
      </c>
      <c r="C1511" s="2">
        <f>MONTH(salesdata[[#This Row],[Order Date]])</f>
        <v>11</v>
      </c>
      <c r="D1511" t="s">
        <v>1648</v>
      </c>
      <c r="E1511" t="s">
        <v>10</v>
      </c>
      <c r="F1511" t="s">
        <v>39</v>
      </c>
      <c r="G1511" t="s">
        <v>40</v>
      </c>
      <c r="H1511" t="s">
        <v>762</v>
      </c>
      <c r="I1511" s="33" t="s">
        <v>5275</v>
      </c>
      <c r="J1511" s="2">
        <v>2</v>
      </c>
      <c r="K1511" s="33" t="s">
        <v>4853</v>
      </c>
    </row>
    <row r="1512" spans="1:11" x14ac:dyDescent="0.3">
      <c r="A1512" s="1">
        <v>41954</v>
      </c>
      <c r="B1512" s="2">
        <f>YEAR(salesdata[[#This Row],[Order Date]])</f>
        <v>2014</v>
      </c>
      <c r="C1512" s="2">
        <f>MONTH(salesdata[[#This Row],[Order Date]])</f>
        <v>11</v>
      </c>
      <c r="D1512" t="s">
        <v>1648</v>
      </c>
      <c r="E1512" t="s">
        <v>10</v>
      </c>
      <c r="F1512" t="s">
        <v>39</v>
      </c>
      <c r="G1512" t="s">
        <v>40</v>
      </c>
      <c r="H1512" t="s">
        <v>1652</v>
      </c>
      <c r="I1512" s="33" t="s">
        <v>5276</v>
      </c>
      <c r="J1512" s="2">
        <v>3</v>
      </c>
      <c r="K1512" s="33" t="s">
        <v>4937</v>
      </c>
    </row>
    <row r="1513" spans="1:11" x14ac:dyDescent="0.3">
      <c r="A1513" s="1">
        <v>41954</v>
      </c>
      <c r="B1513" s="2">
        <f>YEAR(salesdata[[#This Row],[Order Date]])</f>
        <v>2014</v>
      </c>
      <c r="C1513" s="2">
        <f>MONTH(salesdata[[#This Row],[Order Date]])</f>
        <v>11</v>
      </c>
      <c r="D1513" t="s">
        <v>1181</v>
      </c>
      <c r="E1513" t="s">
        <v>27</v>
      </c>
      <c r="F1513" t="s">
        <v>11</v>
      </c>
      <c r="G1513" t="s">
        <v>24</v>
      </c>
      <c r="H1513" t="s">
        <v>1653</v>
      </c>
      <c r="I1513" s="33" t="s">
        <v>5277</v>
      </c>
      <c r="J1513" s="2">
        <v>3</v>
      </c>
      <c r="K1513" s="33" t="s">
        <v>5278</v>
      </c>
    </row>
    <row r="1514" spans="1:11" x14ac:dyDescent="0.3">
      <c r="A1514" s="1">
        <v>41954</v>
      </c>
      <c r="B1514" s="2">
        <f>YEAR(salesdata[[#This Row],[Order Date]])</f>
        <v>2014</v>
      </c>
      <c r="C1514" s="2">
        <f>MONTH(salesdata[[#This Row],[Order Date]])</f>
        <v>11</v>
      </c>
      <c r="D1514" t="s">
        <v>1181</v>
      </c>
      <c r="E1514" t="s">
        <v>27</v>
      </c>
      <c r="F1514" t="s">
        <v>34</v>
      </c>
      <c r="G1514" t="s">
        <v>35</v>
      </c>
      <c r="H1514" t="s">
        <v>739</v>
      </c>
      <c r="I1514" s="33" t="s">
        <v>5279</v>
      </c>
      <c r="J1514" s="2">
        <v>1</v>
      </c>
      <c r="K1514" s="33" t="s">
        <v>4136</v>
      </c>
    </row>
    <row r="1515" spans="1:11" x14ac:dyDescent="0.3">
      <c r="A1515" s="1">
        <v>41954</v>
      </c>
      <c r="B1515" s="2">
        <f>YEAR(salesdata[[#This Row],[Order Date]])</f>
        <v>2014</v>
      </c>
      <c r="C1515" s="2">
        <f>MONTH(salesdata[[#This Row],[Order Date]])</f>
        <v>11</v>
      </c>
      <c r="D1515" t="s">
        <v>1066</v>
      </c>
      <c r="E1515" t="s">
        <v>23</v>
      </c>
      <c r="F1515" t="s">
        <v>34</v>
      </c>
      <c r="G1515" t="s">
        <v>47</v>
      </c>
      <c r="H1515" t="s">
        <v>562</v>
      </c>
      <c r="I1515" s="33" t="s">
        <v>5280</v>
      </c>
      <c r="J1515" s="2">
        <v>2</v>
      </c>
      <c r="K1515" s="33" t="s">
        <v>5281</v>
      </c>
    </row>
    <row r="1516" spans="1:11" x14ac:dyDescent="0.3">
      <c r="A1516" s="1">
        <v>41954</v>
      </c>
      <c r="B1516" s="2">
        <f>YEAR(salesdata[[#This Row],[Order Date]])</f>
        <v>2014</v>
      </c>
      <c r="C1516" s="2">
        <f>MONTH(salesdata[[#This Row],[Order Date]])</f>
        <v>11</v>
      </c>
      <c r="D1516" t="s">
        <v>1066</v>
      </c>
      <c r="E1516" t="s">
        <v>23</v>
      </c>
      <c r="F1516" t="s">
        <v>34</v>
      </c>
      <c r="G1516" t="s">
        <v>74</v>
      </c>
      <c r="H1516" t="s">
        <v>1654</v>
      </c>
      <c r="I1516" s="33" t="s">
        <v>5282</v>
      </c>
      <c r="J1516" s="2">
        <v>4</v>
      </c>
      <c r="K1516" s="33" t="s">
        <v>5283</v>
      </c>
    </row>
    <row r="1517" spans="1:11" x14ac:dyDescent="0.3">
      <c r="A1517" s="1">
        <v>41954</v>
      </c>
      <c r="B1517" s="2">
        <f>YEAR(salesdata[[#This Row],[Order Date]])</f>
        <v>2014</v>
      </c>
      <c r="C1517" s="2">
        <f>MONTH(salesdata[[#This Row],[Order Date]])</f>
        <v>11</v>
      </c>
      <c r="D1517" t="s">
        <v>1116</v>
      </c>
      <c r="E1517" t="s">
        <v>27</v>
      </c>
      <c r="F1517" t="s">
        <v>39</v>
      </c>
      <c r="G1517" t="s">
        <v>40</v>
      </c>
      <c r="H1517" t="s">
        <v>787</v>
      </c>
      <c r="I1517" s="33" t="s">
        <v>5284</v>
      </c>
      <c r="J1517" s="2">
        <v>9</v>
      </c>
      <c r="K1517" s="33" t="s">
        <v>3444</v>
      </c>
    </row>
    <row r="1518" spans="1:11" x14ac:dyDescent="0.3">
      <c r="A1518" s="1">
        <v>41954</v>
      </c>
      <c r="B1518" s="2">
        <f>YEAR(salesdata[[#This Row],[Order Date]])</f>
        <v>2014</v>
      </c>
      <c r="C1518" s="2">
        <f>MONTH(salesdata[[#This Row],[Order Date]])</f>
        <v>11</v>
      </c>
      <c r="D1518" t="s">
        <v>1116</v>
      </c>
      <c r="E1518" t="s">
        <v>27</v>
      </c>
      <c r="F1518" t="s">
        <v>11</v>
      </c>
      <c r="G1518" t="s">
        <v>93</v>
      </c>
      <c r="H1518" t="s">
        <v>797</v>
      </c>
      <c r="I1518" s="33" t="s">
        <v>5285</v>
      </c>
      <c r="J1518" s="2">
        <v>2</v>
      </c>
      <c r="K1518" s="33" t="s">
        <v>5286</v>
      </c>
    </row>
    <row r="1519" spans="1:11" x14ac:dyDescent="0.3">
      <c r="A1519" s="1">
        <v>41954</v>
      </c>
      <c r="B1519" s="2">
        <f>YEAR(salesdata[[#This Row],[Order Date]])</f>
        <v>2014</v>
      </c>
      <c r="C1519" s="2">
        <f>MONTH(salesdata[[#This Row],[Order Date]])</f>
        <v>11</v>
      </c>
      <c r="D1519" t="s">
        <v>1116</v>
      </c>
      <c r="E1519" t="s">
        <v>27</v>
      </c>
      <c r="F1519" t="s">
        <v>11</v>
      </c>
      <c r="G1519" t="s">
        <v>12</v>
      </c>
      <c r="H1519" t="s">
        <v>1655</v>
      </c>
      <c r="I1519" s="33" t="s">
        <v>4958</v>
      </c>
      <c r="J1519" s="2">
        <v>4</v>
      </c>
      <c r="K1519" s="33" t="s">
        <v>4959</v>
      </c>
    </row>
    <row r="1520" spans="1:11" x14ac:dyDescent="0.3">
      <c r="A1520" s="1">
        <v>41954</v>
      </c>
      <c r="B1520" s="2">
        <f>YEAR(salesdata[[#This Row],[Order Date]])</f>
        <v>2014</v>
      </c>
      <c r="C1520" s="2">
        <f>MONTH(salesdata[[#This Row],[Order Date]])</f>
        <v>11</v>
      </c>
      <c r="D1520" t="s">
        <v>459</v>
      </c>
      <c r="E1520" t="s">
        <v>167</v>
      </c>
      <c r="F1520" t="s">
        <v>11</v>
      </c>
      <c r="G1520" t="s">
        <v>93</v>
      </c>
      <c r="H1520" t="s">
        <v>822</v>
      </c>
      <c r="I1520" s="33" t="s">
        <v>4491</v>
      </c>
      <c r="J1520" s="2">
        <v>1</v>
      </c>
      <c r="K1520" s="33" t="s">
        <v>3507</v>
      </c>
    </row>
    <row r="1521" spans="1:11" x14ac:dyDescent="0.3">
      <c r="A1521" s="1">
        <v>41954</v>
      </c>
      <c r="B1521" s="2">
        <f>YEAR(salesdata[[#This Row],[Order Date]])</f>
        <v>2014</v>
      </c>
      <c r="C1521" s="2">
        <f>MONTH(salesdata[[#This Row],[Order Date]])</f>
        <v>11</v>
      </c>
      <c r="D1521" t="s">
        <v>459</v>
      </c>
      <c r="E1521" t="s">
        <v>167</v>
      </c>
      <c r="F1521" t="s">
        <v>39</v>
      </c>
      <c r="G1521" t="s">
        <v>52</v>
      </c>
      <c r="H1521" t="s">
        <v>1258</v>
      </c>
      <c r="I1521" s="33" t="s">
        <v>5287</v>
      </c>
      <c r="J1521" s="2">
        <v>7</v>
      </c>
      <c r="K1521" s="33" t="s">
        <v>5288</v>
      </c>
    </row>
    <row r="1522" spans="1:11" x14ac:dyDescent="0.3">
      <c r="A1522" s="1">
        <v>41954</v>
      </c>
      <c r="B1522" s="2">
        <f>YEAR(salesdata[[#This Row],[Order Date]])</f>
        <v>2014</v>
      </c>
      <c r="C1522" s="2">
        <f>MONTH(salesdata[[#This Row],[Order Date]])</f>
        <v>11</v>
      </c>
      <c r="D1522" t="s">
        <v>459</v>
      </c>
      <c r="E1522" t="s">
        <v>167</v>
      </c>
      <c r="F1522" t="s">
        <v>11</v>
      </c>
      <c r="G1522" t="s">
        <v>20</v>
      </c>
      <c r="H1522" t="s">
        <v>1656</v>
      </c>
      <c r="I1522" s="33" t="s">
        <v>5289</v>
      </c>
      <c r="J1522" s="2">
        <v>2</v>
      </c>
      <c r="K1522" s="33" t="s">
        <v>5290</v>
      </c>
    </row>
    <row r="1523" spans="1:11" x14ac:dyDescent="0.3">
      <c r="A1523" s="1">
        <v>41954</v>
      </c>
      <c r="B1523" s="2">
        <f>YEAR(salesdata[[#This Row],[Order Date]])</f>
        <v>2014</v>
      </c>
      <c r="C1523" s="2">
        <f>MONTH(salesdata[[#This Row],[Order Date]])</f>
        <v>11</v>
      </c>
      <c r="D1523" t="s">
        <v>817</v>
      </c>
      <c r="E1523" t="s">
        <v>15</v>
      </c>
      <c r="F1523" t="s">
        <v>34</v>
      </c>
      <c r="G1523" t="s">
        <v>47</v>
      </c>
      <c r="H1523" t="s">
        <v>1657</v>
      </c>
      <c r="I1523" s="33" t="s">
        <v>5291</v>
      </c>
      <c r="J1523" s="2">
        <v>2</v>
      </c>
      <c r="K1523" s="33" t="s">
        <v>5292</v>
      </c>
    </row>
    <row r="1524" spans="1:11" x14ac:dyDescent="0.3">
      <c r="A1524" s="1">
        <v>41954</v>
      </c>
      <c r="B1524" s="2">
        <f>YEAR(salesdata[[#This Row],[Order Date]])</f>
        <v>2014</v>
      </c>
      <c r="C1524" s="2">
        <f>MONTH(salesdata[[#This Row],[Order Date]])</f>
        <v>11</v>
      </c>
      <c r="D1524" t="s">
        <v>817</v>
      </c>
      <c r="E1524" t="s">
        <v>15</v>
      </c>
      <c r="F1524" t="s">
        <v>34</v>
      </c>
      <c r="G1524" t="s">
        <v>35</v>
      </c>
      <c r="H1524" t="s">
        <v>298</v>
      </c>
      <c r="I1524" s="33" t="s">
        <v>3951</v>
      </c>
      <c r="J1524" s="2">
        <v>4</v>
      </c>
      <c r="K1524" s="33" t="s">
        <v>840</v>
      </c>
    </row>
    <row r="1525" spans="1:11" x14ac:dyDescent="0.3">
      <c r="A1525" s="1">
        <v>41954</v>
      </c>
      <c r="B1525" s="2">
        <f>YEAR(salesdata[[#This Row],[Order Date]])</f>
        <v>2014</v>
      </c>
      <c r="C1525" s="2">
        <f>MONTH(salesdata[[#This Row],[Order Date]])</f>
        <v>11</v>
      </c>
      <c r="D1525" t="s">
        <v>243</v>
      </c>
      <c r="E1525" t="s">
        <v>152</v>
      </c>
      <c r="F1525" t="s">
        <v>11</v>
      </c>
      <c r="G1525" t="s">
        <v>12</v>
      </c>
      <c r="H1525" t="s">
        <v>1658</v>
      </c>
      <c r="I1525" s="33" t="s">
        <v>5293</v>
      </c>
      <c r="J1525" s="2">
        <v>5</v>
      </c>
      <c r="K1525" s="33" t="s">
        <v>5294</v>
      </c>
    </row>
    <row r="1526" spans="1:11" x14ac:dyDescent="0.3">
      <c r="A1526" s="1">
        <v>41954</v>
      </c>
      <c r="B1526" s="2">
        <f>YEAR(salesdata[[#This Row],[Order Date]])</f>
        <v>2014</v>
      </c>
      <c r="C1526" s="2">
        <f>MONTH(salesdata[[#This Row],[Order Date]])</f>
        <v>11</v>
      </c>
      <c r="D1526" t="s">
        <v>243</v>
      </c>
      <c r="E1526" t="s">
        <v>152</v>
      </c>
      <c r="F1526" t="s">
        <v>11</v>
      </c>
      <c r="G1526" t="s">
        <v>12</v>
      </c>
      <c r="H1526" t="s">
        <v>1659</v>
      </c>
      <c r="I1526" s="33" t="s">
        <v>5295</v>
      </c>
      <c r="J1526" s="2">
        <v>4</v>
      </c>
      <c r="K1526" s="33" t="s">
        <v>5296</v>
      </c>
    </row>
    <row r="1527" spans="1:11" x14ac:dyDescent="0.3">
      <c r="A1527" s="1">
        <v>41954</v>
      </c>
      <c r="B1527" s="2">
        <f>YEAR(salesdata[[#This Row],[Order Date]])</f>
        <v>2014</v>
      </c>
      <c r="C1527" s="2">
        <f>MONTH(salesdata[[#This Row],[Order Date]])</f>
        <v>11</v>
      </c>
      <c r="D1527" t="s">
        <v>243</v>
      </c>
      <c r="E1527" t="s">
        <v>152</v>
      </c>
      <c r="F1527" t="s">
        <v>11</v>
      </c>
      <c r="G1527" t="s">
        <v>204</v>
      </c>
      <c r="H1527" t="s">
        <v>1326</v>
      </c>
      <c r="I1527" s="33" t="s">
        <v>4679</v>
      </c>
      <c r="J1527" s="2">
        <v>2</v>
      </c>
      <c r="K1527" s="33" t="s">
        <v>4680</v>
      </c>
    </row>
    <row r="1528" spans="1:11" x14ac:dyDescent="0.3">
      <c r="A1528" s="1">
        <v>41955</v>
      </c>
      <c r="B1528" s="2">
        <f>YEAR(salesdata[[#This Row],[Order Date]])</f>
        <v>2014</v>
      </c>
      <c r="C1528" s="2">
        <f>MONTH(salesdata[[#This Row],[Order Date]])</f>
        <v>11</v>
      </c>
      <c r="D1528" t="s">
        <v>1660</v>
      </c>
      <c r="E1528" t="s">
        <v>10</v>
      </c>
      <c r="F1528" t="s">
        <v>11</v>
      </c>
      <c r="G1528" t="s">
        <v>18</v>
      </c>
      <c r="H1528" t="s">
        <v>1661</v>
      </c>
      <c r="I1528" s="33" t="s">
        <v>3183</v>
      </c>
      <c r="J1528" s="2">
        <v>4</v>
      </c>
      <c r="K1528" s="33" t="s">
        <v>5297</v>
      </c>
    </row>
    <row r="1529" spans="1:11" x14ac:dyDescent="0.3">
      <c r="A1529" s="1">
        <v>41955</v>
      </c>
      <c r="B1529" s="2">
        <f>YEAR(salesdata[[#This Row],[Order Date]])</f>
        <v>2014</v>
      </c>
      <c r="C1529" s="2">
        <f>MONTH(salesdata[[#This Row],[Order Date]])</f>
        <v>11</v>
      </c>
      <c r="D1529" t="s">
        <v>1355</v>
      </c>
      <c r="E1529" t="s">
        <v>27</v>
      </c>
      <c r="F1529" t="s">
        <v>11</v>
      </c>
      <c r="G1529" t="s">
        <v>12</v>
      </c>
      <c r="H1529" t="s">
        <v>1662</v>
      </c>
      <c r="I1529" s="33" t="s">
        <v>4199</v>
      </c>
      <c r="J1529" s="2">
        <v>2</v>
      </c>
      <c r="K1529" s="33" t="s">
        <v>4200</v>
      </c>
    </row>
    <row r="1530" spans="1:11" x14ac:dyDescent="0.3">
      <c r="A1530" s="1">
        <v>41955</v>
      </c>
      <c r="B1530" s="2">
        <f>YEAR(salesdata[[#This Row],[Order Date]])</f>
        <v>2014</v>
      </c>
      <c r="C1530" s="2">
        <f>MONTH(salesdata[[#This Row],[Order Date]])</f>
        <v>11</v>
      </c>
      <c r="D1530" t="s">
        <v>1355</v>
      </c>
      <c r="E1530" t="s">
        <v>27</v>
      </c>
      <c r="F1530" t="s">
        <v>34</v>
      </c>
      <c r="G1530" t="s">
        <v>147</v>
      </c>
      <c r="H1530" t="s">
        <v>1663</v>
      </c>
      <c r="I1530" s="33" t="s">
        <v>5298</v>
      </c>
      <c r="J1530" s="2">
        <v>3</v>
      </c>
      <c r="K1530" s="33" t="s">
        <v>5299</v>
      </c>
    </row>
    <row r="1531" spans="1:11" x14ac:dyDescent="0.3">
      <c r="A1531" s="1">
        <v>41955</v>
      </c>
      <c r="B1531" s="2">
        <f>YEAR(salesdata[[#This Row],[Order Date]])</f>
        <v>2014</v>
      </c>
      <c r="C1531" s="2">
        <f>MONTH(salesdata[[#This Row],[Order Date]])</f>
        <v>11</v>
      </c>
      <c r="D1531" t="s">
        <v>1602</v>
      </c>
      <c r="E1531" t="s">
        <v>249</v>
      </c>
      <c r="F1531" t="s">
        <v>11</v>
      </c>
      <c r="G1531" t="s">
        <v>24</v>
      </c>
      <c r="H1531" t="s">
        <v>632</v>
      </c>
      <c r="I1531" s="33" t="s">
        <v>5273</v>
      </c>
      <c r="J1531" s="2">
        <v>3</v>
      </c>
      <c r="K1531" s="33" t="s">
        <v>5097</v>
      </c>
    </row>
    <row r="1532" spans="1:11" x14ac:dyDescent="0.3">
      <c r="A1532" s="1">
        <v>41955</v>
      </c>
      <c r="B1532" s="2">
        <f>YEAR(salesdata[[#This Row],[Order Date]])</f>
        <v>2014</v>
      </c>
      <c r="C1532" s="2">
        <f>MONTH(salesdata[[#This Row],[Order Date]])</f>
        <v>11</v>
      </c>
      <c r="D1532" t="s">
        <v>1664</v>
      </c>
      <c r="E1532" t="s">
        <v>10</v>
      </c>
      <c r="F1532" t="s">
        <v>11</v>
      </c>
      <c r="G1532" t="s">
        <v>24</v>
      </c>
      <c r="H1532" t="s">
        <v>343</v>
      </c>
      <c r="I1532" s="33" t="s">
        <v>5300</v>
      </c>
      <c r="J1532" s="2">
        <v>1</v>
      </c>
      <c r="K1532" s="33" t="s">
        <v>3273</v>
      </c>
    </row>
    <row r="1533" spans="1:11" x14ac:dyDescent="0.3">
      <c r="A1533" s="1">
        <v>41955</v>
      </c>
      <c r="B1533" s="2">
        <f>YEAR(salesdata[[#This Row],[Order Date]])</f>
        <v>2014</v>
      </c>
      <c r="C1533" s="2">
        <f>MONTH(salesdata[[#This Row],[Order Date]])</f>
        <v>11</v>
      </c>
      <c r="D1533" t="s">
        <v>1664</v>
      </c>
      <c r="E1533" t="s">
        <v>10</v>
      </c>
      <c r="F1533" t="s">
        <v>11</v>
      </c>
      <c r="G1533" t="s">
        <v>204</v>
      </c>
      <c r="H1533" t="s">
        <v>1148</v>
      </c>
      <c r="I1533" s="33" t="s">
        <v>3669</v>
      </c>
      <c r="J1533" s="2">
        <v>6</v>
      </c>
      <c r="K1533" s="33" t="s">
        <v>5301</v>
      </c>
    </row>
    <row r="1534" spans="1:11" x14ac:dyDescent="0.3">
      <c r="A1534" s="1">
        <v>41955</v>
      </c>
      <c r="B1534" s="2">
        <f>YEAR(salesdata[[#This Row],[Order Date]])</f>
        <v>2014</v>
      </c>
      <c r="C1534" s="2">
        <f>MONTH(salesdata[[#This Row],[Order Date]])</f>
        <v>11</v>
      </c>
      <c r="D1534" t="s">
        <v>1664</v>
      </c>
      <c r="E1534" t="s">
        <v>10</v>
      </c>
      <c r="F1534" t="s">
        <v>39</v>
      </c>
      <c r="G1534" t="s">
        <v>52</v>
      </c>
      <c r="H1534" t="s">
        <v>1665</v>
      </c>
      <c r="I1534" s="33" t="s">
        <v>5302</v>
      </c>
      <c r="J1534" s="2">
        <v>3</v>
      </c>
      <c r="K1534" s="33" t="s">
        <v>5303</v>
      </c>
    </row>
    <row r="1535" spans="1:11" x14ac:dyDescent="0.3">
      <c r="A1535" s="1">
        <v>41955</v>
      </c>
      <c r="B1535" s="2">
        <f>YEAR(salesdata[[#This Row],[Order Date]])</f>
        <v>2014</v>
      </c>
      <c r="C1535" s="2">
        <f>MONTH(salesdata[[#This Row],[Order Date]])</f>
        <v>11</v>
      </c>
      <c r="D1535" t="s">
        <v>1664</v>
      </c>
      <c r="E1535" t="s">
        <v>10</v>
      </c>
      <c r="F1535" t="s">
        <v>11</v>
      </c>
      <c r="G1535" t="s">
        <v>12</v>
      </c>
      <c r="H1535" t="s">
        <v>1232</v>
      </c>
      <c r="I1535" s="33" t="s">
        <v>4767</v>
      </c>
      <c r="J1535" s="2">
        <v>7</v>
      </c>
      <c r="K1535" s="33" t="s">
        <v>5304</v>
      </c>
    </row>
    <row r="1536" spans="1:11" x14ac:dyDescent="0.3">
      <c r="A1536" s="1">
        <v>41955</v>
      </c>
      <c r="B1536" s="2">
        <f>YEAR(salesdata[[#This Row],[Order Date]])</f>
        <v>2014</v>
      </c>
      <c r="C1536" s="2">
        <f>MONTH(salesdata[[#This Row],[Order Date]])</f>
        <v>11</v>
      </c>
      <c r="D1536" t="s">
        <v>1664</v>
      </c>
      <c r="E1536" t="s">
        <v>10</v>
      </c>
      <c r="F1536" t="s">
        <v>34</v>
      </c>
      <c r="G1536" t="s">
        <v>74</v>
      </c>
      <c r="H1536" t="s">
        <v>657</v>
      </c>
      <c r="I1536" s="33" t="s">
        <v>5305</v>
      </c>
      <c r="J1536" s="2">
        <v>1</v>
      </c>
      <c r="K1536" s="33" t="s">
        <v>1666</v>
      </c>
    </row>
    <row r="1537" spans="1:11" x14ac:dyDescent="0.3">
      <c r="A1537" s="1">
        <v>41955</v>
      </c>
      <c r="B1537" s="2">
        <f>YEAR(salesdata[[#This Row],[Order Date]])</f>
        <v>2014</v>
      </c>
      <c r="C1537" s="2">
        <f>MONTH(salesdata[[#This Row],[Order Date]])</f>
        <v>11</v>
      </c>
      <c r="D1537" t="s">
        <v>9</v>
      </c>
      <c r="E1537" t="s">
        <v>10</v>
      </c>
      <c r="F1537" t="s">
        <v>34</v>
      </c>
      <c r="G1537" t="s">
        <v>47</v>
      </c>
      <c r="H1537" t="s">
        <v>134</v>
      </c>
      <c r="I1537" s="33" t="s">
        <v>5306</v>
      </c>
      <c r="J1537" s="2">
        <v>3</v>
      </c>
      <c r="K1537" s="33" t="s">
        <v>5307</v>
      </c>
    </row>
    <row r="1538" spans="1:11" x14ac:dyDescent="0.3">
      <c r="A1538" s="1">
        <v>41955</v>
      </c>
      <c r="B1538" s="2">
        <f>YEAR(salesdata[[#This Row],[Order Date]])</f>
        <v>2014</v>
      </c>
      <c r="C1538" s="2">
        <f>MONTH(salesdata[[#This Row],[Order Date]])</f>
        <v>11</v>
      </c>
      <c r="D1538" t="s">
        <v>9</v>
      </c>
      <c r="E1538" t="s">
        <v>10</v>
      </c>
      <c r="F1538" t="s">
        <v>39</v>
      </c>
      <c r="G1538" t="s">
        <v>52</v>
      </c>
      <c r="H1538" t="s">
        <v>1024</v>
      </c>
      <c r="I1538" s="33" t="s">
        <v>5308</v>
      </c>
      <c r="J1538" s="2">
        <v>2</v>
      </c>
      <c r="K1538" s="33" t="s">
        <v>5309</v>
      </c>
    </row>
    <row r="1539" spans="1:11" x14ac:dyDescent="0.3">
      <c r="A1539" s="1">
        <v>41957</v>
      </c>
      <c r="B1539" s="2">
        <f>YEAR(salesdata[[#This Row],[Order Date]])</f>
        <v>2014</v>
      </c>
      <c r="C1539" s="2">
        <f>MONTH(salesdata[[#This Row],[Order Date]])</f>
        <v>11</v>
      </c>
      <c r="D1539" t="s">
        <v>1667</v>
      </c>
      <c r="E1539" t="s">
        <v>625</v>
      </c>
      <c r="F1539" t="s">
        <v>39</v>
      </c>
      <c r="G1539" t="s">
        <v>40</v>
      </c>
      <c r="H1539" t="s">
        <v>1612</v>
      </c>
      <c r="I1539" s="33" t="s">
        <v>5310</v>
      </c>
      <c r="J1539" s="2">
        <v>7</v>
      </c>
      <c r="K1539" s="33" t="s">
        <v>5311</v>
      </c>
    </row>
    <row r="1540" spans="1:11" x14ac:dyDescent="0.3">
      <c r="A1540" s="1">
        <v>41957</v>
      </c>
      <c r="B1540" s="2">
        <f>YEAR(salesdata[[#This Row],[Order Date]])</f>
        <v>2014</v>
      </c>
      <c r="C1540" s="2">
        <f>MONTH(salesdata[[#This Row],[Order Date]])</f>
        <v>11</v>
      </c>
      <c r="D1540" t="s">
        <v>1667</v>
      </c>
      <c r="E1540" t="s">
        <v>625</v>
      </c>
      <c r="F1540" t="s">
        <v>11</v>
      </c>
      <c r="G1540" t="s">
        <v>20</v>
      </c>
      <c r="H1540" t="s">
        <v>1419</v>
      </c>
      <c r="I1540" s="33" t="s">
        <v>5312</v>
      </c>
      <c r="J1540" s="2">
        <v>10</v>
      </c>
      <c r="K1540" s="33" t="s">
        <v>3775</v>
      </c>
    </row>
    <row r="1541" spans="1:11" x14ac:dyDescent="0.3">
      <c r="A1541" s="1">
        <v>41957</v>
      </c>
      <c r="B1541" s="2">
        <f>YEAR(salesdata[[#This Row],[Order Date]])</f>
        <v>2014</v>
      </c>
      <c r="C1541" s="2">
        <f>MONTH(salesdata[[#This Row],[Order Date]])</f>
        <v>11</v>
      </c>
      <c r="D1541" t="s">
        <v>1668</v>
      </c>
      <c r="E1541" t="s">
        <v>111</v>
      </c>
      <c r="F1541" t="s">
        <v>11</v>
      </c>
      <c r="G1541" t="s">
        <v>20</v>
      </c>
      <c r="H1541" t="s">
        <v>857</v>
      </c>
      <c r="I1541" s="33" t="s">
        <v>5313</v>
      </c>
      <c r="J1541" s="2">
        <v>3</v>
      </c>
      <c r="K1541" s="33" t="s">
        <v>5314</v>
      </c>
    </row>
    <row r="1542" spans="1:11" x14ac:dyDescent="0.3">
      <c r="A1542" s="1">
        <v>41957</v>
      </c>
      <c r="B1542" s="2">
        <f>YEAR(salesdata[[#This Row],[Order Date]])</f>
        <v>2014</v>
      </c>
      <c r="C1542" s="2">
        <f>MONTH(salesdata[[#This Row],[Order Date]])</f>
        <v>11</v>
      </c>
      <c r="D1542" t="s">
        <v>1668</v>
      </c>
      <c r="E1542" t="s">
        <v>111</v>
      </c>
      <c r="F1542" t="s">
        <v>11</v>
      </c>
      <c r="G1542" t="s">
        <v>20</v>
      </c>
      <c r="H1542" t="s">
        <v>922</v>
      </c>
      <c r="I1542" s="33" t="s">
        <v>4219</v>
      </c>
      <c r="J1542" s="2">
        <v>4</v>
      </c>
      <c r="K1542" s="33" t="s">
        <v>2948</v>
      </c>
    </row>
    <row r="1543" spans="1:11" x14ac:dyDescent="0.3">
      <c r="A1543" s="1">
        <v>41957</v>
      </c>
      <c r="B1543" s="2">
        <f>YEAR(salesdata[[#This Row],[Order Date]])</f>
        <v>2014</v>
      </c>
      <c r="C1543" s="2">
        <f>MONTH(salesdata[[#This Row],[Order Date]])</f>
        <v>11</v>
      </c>
      <c r="D1543" t="s">
        <v>1669</v>
      </c>
      <c r="E1543" t="s">
        <v>10</v>
      </c>
      <c r="F1543" t="s">
        <v>11</v>
      </c>
      <c r="G1543" t="s">
        <v>12</v>
      </c>
      <c r="H1543" t="s">
        <v>1670</v>
      </c>
      <c r="I1543" s="33" t="s">
        <v>5315</v>
      </c>
      <c r="J1543" s="2">
        <v>4</v>
      </c>
      <c r="K1543" s="33" t="s">
        <v>3710</v>
      </c>
    </row>
    <row r="1544" spans="1:11" x14ac:dyDescent="0.3">
      <c r="A1544" s="1">
        <v>41957</v>
      </c>
      <c r="B1544" s="2">
        <f>YEAR(salesdata[[#This Row],[Order Date]])</f>
        <v>2014</v>
      </c>
      <c r="C1544" s="2">
        <f>MONTH(salesdata[[#This Row],[Order Date]])</f>
        <v>11</v>
      </c>
      <c r="D1544" t="s">
        <v>1671</v>
      </c>
      <c r="E1544" t="s">
        <v>152</v>
      </c>
      <c r="F1544" t="s">
        <v>11</v>
      </c>
      <c r="G1544" t="s">
        <v>12</v>
      </c>
      <c r="H1544" t="s">
        <v>1672</v>
      </c>
      <c r="I1544" s="33" t="s">
        <v>2942</v>
      </c>
      <c r="J1544" s="2">
        <v>2</v>
      </c>
      <c r="K1544" s="33" t="s">
        <v>5316</v>
      </c>
    </row>
    <row r="1545" spans="1:11" x14ac:dyDescent="0.3">
      <c r="A1545" s="1">
        <v>41957</v>
      </c>
      <c r="B1545" s="2">
        <f>YEAR(salesdata[[#This Row],[Order Date]])</f>
        <v>2014</v>
      </c>
      <c r="C1545" s="2">
        <f>MONTH(salesdata[[#This Row],[Order Date]])</f>
        <v>11</v>
      </c>
      <c r="D1545" t="s">
        <v>1671</v>
      </c>
      <c r="E1545" t="s">
        <v>152</v>
      </c>
      <c r="F1545" t="s">
        <v>34</v>
      </c>
      <c r="G1545" t="s">
        <v>35</v>
      </c>
      <c r="H1545" t="s">
        <v>968</v>
      </c>
      <c r="I1545" s="33" t="s">
        <v>5317</v>
      </c>
      <c r="J1545" s="2">
        <v>2</v>
      </c>
      <c r="K1545" s="33" t="s">
        <v>3802</v>
      </c>
    </row>
    <row r="1546" spans="1:11" x14ac:dyDescent="0.3">
      <c r="A1546" s="1">
        <v>41957</v>
      </c>
      <c r="B1546" s="2">
        <f>YEAR(salesdata[[#This Row],[Order Date]])</f>
        <v>2014</v>
      </c>
      <c r="C1546" s="2">
        <f>MONTH(salesdata[[#This Row],[Order Date]])</f>
        <v>11</v>
      </c>
      <c r="D1546" t="s">
        <v>1303</v>
      </c>
      <c r="E1546" t="s">
        <v>55</v>
      </c>
      <c r="F1546" t="s">
        <v>11</v>
      </c>
      <c r="G1546" t="s">
        <v>12</v>
      </c>
      <c r="H1546" t="s">
        <v>1673</v>
      </c>
      <c r="I1546" s="33" t="s">
        <v>3540</v>
      </c>
      <c r="J1546" s="2">
        <v>5</v>
      </c>
      <c r="K1546" s="33" t="s">
        <v>3175</v>
      </c>
    </row>
    <row r="1547" spans="1:11" x14ac:dyDescent="0.3">
      <c r="A1547" s="1">
        <v>41958</v>
      </c>
      <c r="B1547" s="2">
        <f>YEAR(salesdata[[#This Row],[Order Date]])</f>
        <v>2014</v>
      </c>
      <c r="C1547" s="2">
        <f>MONTH(salesdata[[#This Row],[Order Date]])</f>
        <v>11</v>
      </c>
      <c r="D1547" t="s">
        <v>1674</v>
      </c>
      <c r="E1547" t="s">
        <v>121</v>
      </c>
      <c r="F1547" t="s">
        <v>11</v>
      </c>
      <c r="G1547" t="s">
        <v>24</v>
      </c>
      <c r="H1547" t="s">
        <v>1675</v>
      </c>
      <c r="I1547" s="33" t="s">
        <v>4459</v>
      </c>
      <c r="J1547" s="2">
        <v>3</v>
      </c>
      <c r="K1547" s="33" t="s">
        <v>5318</v>
      </c>
    </row>
    <row r="1548" spans="1:11" x14ac:dyDescent="0.3">
      <c r="A1548" s="1">
        <v>41958</v>
      </c>
      <c r="B1548" s="2">
        <f>YEAR(salesdata[[#This Row],[Order Date]])</f>
        <v>2014</v>
      </c>
      <c r="C1548" s="2">
        <f>MONTH(salesdata[[#This Row],[Order Date]])</f>
        <v>11</v>
      </c>
      <c r="D1548" t="s">
        <v>1674</v>
      </c>
      <c r="E1548" t="s">
        <v>121</v>
      </c>
      <c r="F1548" t="s">
        <v>11</v>
      </c>
      <c r="G1548" t="s">
        <v>93</v>
      </c>
      <c r="H1548" t="s">
        <v>727</v>
      </c>
      <c r="I1548" s="33" t="s">
        <v>5319</v>
      </c>
      <c r="J1548" s="2">
        <v>2</v>
      </c>
      <c r="K1548" s="33" t="s">
        <v>5320</v>
      </c>
    </row>
    <row r="1549" spans="1:11" x14ac:dyDescent="0.3">
      <c r="A1549" s="1">
        <v>41958</v>
      </c>
      <c r="B1549" s="2">
        <f>YEAR(salesdata[[#This Row],[Order Date]])</f>
        <v>2014</v>
      </c>
      <c r="C1549" s="2">
        <f>MONTH(salesdata[[#This Row],[Order Date]])</f>
        <v>11</v>
      </c>
      <c r="D1549" t="s">
        <v>1674</v>
      </c>
      <c r="E1549" t="s">
        <v>121</v>
      </c>
      <c r="F1549" t="s">
        <v>11</v>
      </c>
      <c r="G1549" t="s">
        <v>12</v>
      </c>
      <c r="H1549" t="s">
        <v>288</v>
      </c>
      <c r="I1549" s="33" t="s">
        <v>3358</v>
      </c>
      <c r="J1549" s="2">
        <v>4</v>
      </c>
      <c r="K1549" s="33" t="s">
        <v>5285</v>
      </c>
    </row>
    <row r="1550" spans="1:11" x14ac:dyDescent="0.3">
      <c r="A1550" s="1">
        <v>41958</v>
      </c>
      <c r="B1550" s="2">
        <f>YEAR(salesdata[[#This Row],[Order Date]])</f>
        <v>2014</v>
      </c>
      <c r="C1550" s="2">
        <f>MONTH(salesdata[[#This Row],[Order Date]])</f>
        <v>11</v>
      </c>
      <c r="D1550" t="s">
        <v>1676</v>
      </c>
      <c r="E1550" t="s">
        <v>10</v>
      </c>
      <c r="F1550" t="s">
        <v>11</v>
      </c>
      <c r="G1550" t="s">
        <v>63</v>
      </c>
      <c r="H1550" t="s">
        <v>1677</v>
      </c>
      <c r="I1550" s="33" t="s">
        <v>5321</v>
      </c>
      <c r="J1550" s="2">
        <v>9</v>
      </c>
      <c r="K1550" s="33" t="s">
        <v>5322</v>
      </c>
    </row>
    <row r="1551" spans="1:11" x14ac:dyDescent="0.3">
      <c r="A1551" s="1">
        <v>41958</v>
      </c>
      <c r="B1551" s="2">
        <f>YEAR(salesdata[[#This Row],[Order Date]])</f>
        <v>2014</v>
      </c>
      <c r="C1551" s="2">
        <f>MONTH(salesdata[[#This Row],[Order Date]])</f>
        <v>11</v>
      </c>
      <c r="D1551" t="s">
        <v>757</v>
      </c>
      <c r="E1551" t="s">
        <v>27</v>
      </c>
      <c r="F1551" t="s">
        <v>34</v>
      </c>
      <c r="G1551" t="s">
        <v>47</v>
      </c>
      <c r="H1551" t="s">
        <v>1678</v>
      </c>
      <c r="I1551" s="33" t="s">
        <v>5323</v>
      </c>
      <c r="J1551" s="2">
        <v>3</v>
      </c>
      <c r="K1551" s="33" t="s">
        <v>3228</v>
      </c>
    </row>
    <row r="1552" spans="1:11" x14ac:dyDescent="0.3">
      <c r="A1552" s="1">
        <v>41958</v>
      </c>
      <c r="B1552" s="2">
        <f>YEAR(salesdata[[#This Row],[Order Date]])</f>
        <v>2014</v>
      </c>
      <c r="C1552" s="2">
        <f>MONTH(salesdata[[#This Row],[Order Date]])</f>
        <v>11</v>
      </c>
      <c r="D1552" t="s">
        <v>757</v>
      </c>
      <c r="E1552" t="s">
        <v>27</v>
      </c>
      <c r="F1552" t="s">
        <v>39</v>
      </c>
      <c r="G1552" t="s">
        <v>52</v>
      </c>
      <c r="H1552" t="s">
        <v>1679</v>
      </c>
      <c r="I1552" s="33" t="s">
        <v>5324</v>
      </c>
      <c r="J1552" s="2">
        <v>3</v>
      </c>
      <c r="K1552" s="33" t="s">
        <v>5325</v>
      </c>
    </row>
    <row r="1553" spans="1:11" x14ac:dyDescent="0.3">
      <c r="A1553" s="1">
        <v>41958</v>
      </c>
      <c r="B1553" s="2">
        <f>YEAR(salesdata[[#This Row],[Order Date]])</f>
        <v>2014</v>
      </c>
      <c r="C1553" s="2">
        <f>MONTH(salesdata[[#This Row],[Order Date]])</f>
        <v>11</v>
      </c>
      <c r="D1553" t="s">
        <v>757</v>
      </c>
      <c r="E1553" t="s">
        <v>27</v>
      </c>
      <c r="F1553" t="s">
        <v>11</v>
      </c>
      <c r="G1553" t="s">
        <v>204</v>
      </c>
      <c r="H1553" t="s">
        <v>1081</v>
      </c>
      <c r="I1553" s="33" t="s">
        <v>5326</v>
      </c>
      <c r="J1553" s="2">
        <v>2</v>
      </c>
      <c r="K1553" s="33" t="s">
        <v>5327</v>
      </c>
    </row>
    <row r="1554" spans="1:11" x14ac:dyDescent="0.3">
      <c r="A1554" s="1">
        <v>41958</v>
      </c>
      <c r="B1554" s="2">
        <f>YEAR(salesdata[[#This Row],[Order Date]])</f>
        <v>2014</v>
      </c>
      <c r="C1554" s="2">
        <f>MONTH(salesdata[[#This Row],[Order Date]])</f>
        <v>11</v>
      </c>
      <c r="D1554" t="s">
        <v>484</v>
      </c>
      <c r="E1554" t="s">
        <v>27</v>
      </c>
      <c r="F1554" t="s">
        <v>11</v>
      </c>
      <c r="G1554" t="s">
        <v>204</v>
      </c>
      <c r="H1554" t="s">
        <v>1326</v>
      </c>
      <c r="I1554" s="33" t="s">
        <v>5328</v>
      </c>
      <c r="J1554" s="2">
        <v>3</v>
      </c>
      <c r="K1554" s="33" t="s">
        <v>5329</v>
      </c>
    </row>
    <row r="1555" spans="1:11" x14ac:dyDescent="0.3">
      <c r="A1555" s="1">
        <v>41959</v>
      </c>
      <c r="B1555" s="2">
        <f>YEAR(salesdata[[#This Row],[Order Date]])</f>
        <v>2014</v>
      </c>
      <c r="C1555" s="2">
        <f>MONTH(salesdata[[#This Row],[Order Date]])</f>
        <v>11</v>
      </c>
      <c r="D1555" t="s">
        <v>1680</v>
      </c>
      <c r="E1555" t="s">
        <v>1315</v>
      </c>
      <c r="F1555" t="s">
        <v>39</v>
      </c>
      <c r="G1555" t="s">
        <v>40</v>
      </c>
      <c r="H1555" t="s">
        <v>1130</v>
      </c>
      <c r="I1555" s="33" t="s">
        <v>5330</v>
      </c>
      <c r="J1555" s="2">
        <v>2</v>
      </c>
      <c r="K1555" s="33" t="s">
        <v>5331</v>
      </c>
    </row>
    <row r="1556" spans="1:11" x14ac:dyDescent="0.3">
      <c r="A1556" s="1">
        <v>41959</v>
      </c>
      <c r="B1556" s="2">
        <f>YEAR(salesdata[[#This Row],[Order Date]])</f>
        <v>2014</v>
      </c>
      <c r="C1556" s="2">
        <f>MONTH(salesdata[[#This Row],[Order Date]])</f>
        <v>11</v>
      </c>
      <c r="D1556" t="s">
        <v>219</v>
      </c>
      <c r="E1556" t="s">
        <v>130</v>
      </c>
      <c r="F1556" t="s">
        <v>11</v>
      </c>
      <c r="G1556" t="s">
        <v>63</v>
      </c>
      <c r="H1556" t="s">
        <v>1387</v>
      </c>
      <c r="I1556" s="33" t="s">
        <v>4793</v>
      </c>
      <c r="J1556" s="2">
        <v>5</v>
      </c>
      <c r="K1556" s="33" t="s">
        <v>4794</v>
      </c>
    </row>
    <row r="1557" spans="1:11" x14ac:dyDescent="0.3">
      <c r="A1557" s="1">
        <v>41959</v>
      </c>
      <c r="B1557" s="2">
        <f>YEAR(salesdata[[#This Row],[Order Date]])</f>
        <v>2014</v>
      </c>
      <c r="C1557" s="2">
        <f>MONTH(salesdata[[#This Row],[Order Date]])</f>
        <v>11</v>
      </c>
      <c r="D1557" t="s">
        <v>219</v>
      </c>
      <c r="E1557" t="s">
        <v>130</v>
      </c>
      <c r="F1557" t="s">
        <v>11</v>
      </c>
      <c r="G1557" t="s">
        <v>12</v>
      </c>
      <c r="H1557" t="s">
        <v>1415</v>
      </c>
      <c r="I1557" s="33" t="s">
        <v>5151</v>
      </c>
      <c r="J1557" s="2">
        <v>6</v>
      </c>
      <c r="K1557" s="33" t="s">
        <v>5332</v>
      </c>
    </row>
    <row r="1558" spans="1:11" x14ac:dyDescent="0.3">
      <c r="A1558" s="1">
        <v>41959</v>
      </c>
      <c r="B1558" s="2">
        <f>YEAR(salesdata[[#This Row],[Order Date]])</f>
        <v>2014</v>
      </c>
      <c r="C1558" s="2">
        <f>MONTH(salesdata[[#This Row],[Order Date]])</f>
        <v>11</v>
      </c>
      <c r="D1558" t="s">
        <v>219</v>
      </c>
      <c r="E1558" t="s">
        <v>130</v>
      </c>
      <c r="F1558" t="s">
        <v>11</v>
      </c>
      <c r="G1558" t="s">
        <v>20</v>
      </c>
      <c r="H1558" t="s">
        <v>1681</v>
      </c>
      <c r="I1558" s="33" t="s">
        <v>4503</v>
      </c>
      <c r="J1558" s="2">
        <v>4</v>
      </c>
      <c r="K1558" s="33" t="s">
        <v>5333</v>
      </c>
    </row>
    <row r="1559" spans="1:11" x14ac:dyDescent="0.3">
      <c r="A1559" s="1">
        <v>41959</v>
      </c>
      <c r="B1559" s="2">
        <f>YEAR(salesdata[[#This Row],[Order Date]])</f>
        <v>2014</v>
      </c>
      <c r="C1559" s="2">
        <f>MONTH(salesdata[[#This Row],[Order Date]])</f>
        <v>11</v>
      </c>
      <c r="D1559" t="s">
        <v>219</v>
      </c>
      <c r="E1559" t="s">
        <v>130</v>
      </c>
      <c r="F1559" t="s">
        <v>11</v>
      </c>
      <c r="G1559" t="s">
        <v>18</v>
      </c>
      <c r="H1559" t="s">
        <v>1398</v>
      </c>
      <c r="I1559" s="33" t="s">
        <v>4809</v>
      </c>
      <c r="J1559" s="2">
        <v>5</v>
      </c>
      <c r="K1559" s="33" t="s">
        <v>4810</v>
      </c>
    </row>
    <row r="1560" spans="1:11" x14ac:dyDescent="0.3">
      <c r="A1560" s="1">
        <v>41959</v>
      </c>
      <c r="B1560" s="2">
        <f>YEAR(salesdata[[#This Row],[Order Date]])</f>
        <v>2014</v>
      </c>
      <c r="C1560" s="2">
        <f>MONTH(salesdata[[#This Row],[Order Date]])</f>
        <v>11</v>
      </c>
      <c r="D1560" t="s">
        <v>1682</v>
      </c>
      <c r="E1560" t="s">
        <v>27</v>
      </c>
      <c r="F1560" t="s">
        <v>11</v>
      </c>
      <c r="G1560" t="s">
        <v>16</v>
      </c>
      <c r="H1560" t="s">
        <v>1683</v>
      </c>
      <c r="I1560" s="33" t="s">
        <v>5101</v>
      </c>
      <c r="J1560" s="2">
        <v>2</v>
      </c>
      <c r="K1560" s="33" t="s">
        <v>3729</v>
      </c>
    </row>
    <row r="1561" spans="1:11" x14ac:dyDescent="0.3">
      <c r="A1561" s="1">
        <v>41959</v>
      </c>
      <c r="B1561" s="2">
        <f>YEAR(salesdata[[#This Row],[Order Date]])</f>
        <v>2014</v>
      </c>
      <c r="C1561" s="2">
        <f>MONTH(salesdata[[#This Row],[Order Date]])</f>
        <v>11</v>
      </c>
      <c r="D1561" t="s">
        <v>1684</v>
      </c>
      <c r="E1561" t="s">
        <v>15</v>
      </c>
      <c r="F1561" t="s">
        <v>34</v>
      </c>
      <c r="G1561" t="s">
        <v>35</v>
      </c>
      <c r="H1561" t="s">
        <v>1685</v>
      </c>
      <c r="I1561" s="33" t="s">
        <v>5334</v>
      </c>
      <c r="J1561" s="2">
        <v>2</v>
      </c>
      <c r="K1561" s="33" t="s">
        <v>5335</v>
      </c>
    </row>
    <row r="1562" spans="1:11" x14ac:dyDescent="0.3">
      <c r="A1562" s="1">
        <v>41959</v>
      </c>
      <c r="B1562" s="2">
        <f>YEAR(salesdata[[#This Row],[Order Date]])</f>
        <v>2014</v>
      </c>
      <c r="C1562" s="2">
        <f>MONTH(salesdata[[#This Row],[Order Date]])</f>
        <v>11</v>
      </c>
      <c r="D1562" t="s">
        <v>1686</v>
      </c>
      <c r="E1562" t="s">
        <v>27</v>
      </c>
      <c r="F1562" t="s">
        <v>39</v>
      </c>
      <c r="G1562" t="s">
        <v>40</v>
      </c>
      <c r="H1562" t="s">
        <v>1687</v>
      </c>
      <c r="I1562" s="33" t="s">
        <v>5336</v>
      </c>
      <c r="J1562" s="2">
        <v>4</v>
      </c>
      <c r="K1562" s="33" t="s">
        <v>5337</v>
      </c>
    </row>
    <row r="1563" spans="1:11" x14ac:dyDescent="0.3">
      <c r="A1563" s="1">
        <v>41959</v>
      </c>
      <c r="B1563" s="2">
        <f>YEAR(salesdata[[#This Row],[Order Date]])</f>
        <v>2014</v>
      </c>
      <c r="C1563" s="2">
        <f>MONTH(salesdata[[#This Row],[Order Date]])</f>
        <v>11</v>
      </c>
      <c r="D1563" t="s">
        <v>1686</v>
      </c>
      <c r="E1563" t="s">
        <v>27</v>
      </c>
      <c r="F1563" t="s">
        <v>34</v>
      </c>
      <c r="G1563" t="s">
        <v>74</v>
      </c>
      <c r="H1563" t="s">
        <v>1688</v>
      </c>
      <c r="I1563" s="33" t="s">
        <v>5338</v>
      </c>
      <c r="J1563" s="2">
        <v>3</v>
      </c>
      <c r="K1563" s="33" t="s">
        <v>5339</v>
      </c>
    </row>
    <row r="1564" spans="1:11" x14ac:dyDescent="0.3">
      <c r="A1564" s="1">
        <v>41959</v>
      </c>
      <c r="B1564" s="2">
        <f>YEAR(salesdata[[#This Row],[Order Date]])</f>
        <v>2014</v>
      </c>
      <c r="C1564" s="2">
        <f>MONTH(salesdata[[#This Row],[Order Date]])</f>
        <v>11</v>
      </c>
      <c r="D1564" t="s">
        <v>1686</v>
      </c>
      <c r="E1564" t="s">
        <v>27</v>
      </c>
      <c r="F1564" t="s">
        <v>11</v>
      </c>
      <c r="G1564" t="s">
        <v>18</v>
      </c>
      <c r="H1564" t="s">
        <v>156</v>
      </c>
      <c r="I1564" s="33" t="s">
        <v>4440</v>
      </c>
      <c r="J1564" s="2">
        <v>3</v>
      </c>
      <c r="K1564" s="33" t="s">
        <v>3643</v>
      </c>
    </row>
    <row r="1565" spans="1:11" x14ac:dyDescent="0.3">
      <c r="A1565" s="1">
        <v>41960</v>
      </c>
      <c r="B1565" s="2">
        <f>YEAR(salesdata[[#This Row],[Order Date]])</f>
        <v>2014</v>
      </c>
      <c r="C1565" s="2">
        <f>MONTH(salesdata[[#This Row],[Order Date]])</f>
        <v>11</v>
      </c>
      <c r="D1565" t="s">
        <v>421</v>
      </c>
      <c r="E1565" t="s">
        <v>319</v>
      </c>
      <c r="F1565" t="s">
        <v>34</v>
      </c>
      <c r="G1565" t="s">
        <v>35</v>
      </c>
      <c r="H1565" t="s">
        <v>1287</v>
      </c>
      <c r="I1565" s="33" t="s">
        <v>5340</v>
      </c>
      <c r="J1565" s="2">
        <v>5</v>
      </c>
      <c r="K1565" s="33" t="s">
        <v>5341</v>
      </c>
    </row>
    <row r="1566" spans="1:11" x14ac:dyDescent="0.3">
      <c r="A1566" s="1">
        <v>41960</v>
      </c>
      <c r="B1566" s="2">
        <f>YEAR(salesdata[[#This Row],[Order Date]])</f>
        <v>2014</v>
      </c>
      <c r="C1566" s="2">
        <f>MONTH(salesdata[[#This Row],[Order Date]])</f>
        <v>11</v>
      </c>
      <c r="D1566" t="s">
        <v>1689</v>
      </c>
      <c r="E1566" t="s">
        <v>59</v>
      </c>
      <c r="F1566" t="s">
        <v>11</v>
      </c>
      <c r="G1566" t="s">
        <v>18</v>
      </c>
      <c r="H1566" t="s">
        <v>1076</v>
      </c>
      <c r="I1566" s="33" t="s">
        <v>5342</v>
      </c>
      <c r="J1566" s="2">
        <v>7</v>
      </c>
      <c r="K1566" s="33" t="s">
        <v>5343</v>
      </c>
    </row>
    <row r="1567" spans="1:11" x14ac:dyDescent="0.3">
      <c r="A1567" s="1">
        <v>41960</v>
      </c>
      <c r="B1567" s="2">
        <f>YEAR(salesdata[[#This Row],[Order Date]])</f>
        <v>2014</v>
      </c>
      <c r="C1567" s="2">
        <f>MONTH(salesdata[[#This Row],[Order Date]])</f>
        <v>11</v>
      </c>
      <c r="D1567" t="s">
        <v>1689</v>
      </c>
      <c r="E1567" t="s">
        <v>59</v>
      </c>
      <c r="F1567" t="s">
        <v>34</v>
      </c>
      <c r="G1567" t="s">
        <v>47</v>
      </c>
      <c r="H1567" t="s">
        <v>1690</v>
      </c>
      <c r="I1567" s="33" t="s">
        <v>5344</v>
      </c>
      <c r="J1567" s="2">
        <v>3</v>
      </c>
      <c r="K1567" s="33" t="s">
        <v>5345</v>
      </c>
    </row>
    <row r="1568" spans="1:11" x14ac:dyDescent="0.3">
      <c r="A1568" s="1">
        <v>41960</v>
      </c>
      <c r="B1568" s="2">
        <f>YEAR(salesdata[[#This Row],[Order Date]])</f>
        <v>2014</v>
      </c>
      <c r="C1568" s="2">
        <f>MONTH(salesdata[[#This Row],[Order Date]])</f>
        <v>11</v>
      </c>
      <c r="D1568" t="s">
        <v>1689</v>
      </c>
      <c r="E1568" t="s">
        <v>59</v>
      </c>
      <c r="F1568" t="s">
        <v>11</v>
      </c>
      <c r="G1568" t="s">
        <v>24</v>
      </c>
      <c r="H1568" t="s">
        <v>829</v>
      </c>
      <c r="I1568" s="33" t="s">
        <v>4530</v>
      </c>
      <c r="J1568" s="2">
        <v>5</v>
      </c>
      <c r="K1568" s="33" t="s">
        <v>5346</v>
      </c>
    </row>
    <row r="1569" spans="1:11" x14ac:dyDescent="0.3">
      <c r="A1569" s="1">
        <v>41960</v>
      </c>
      <c r="B1569" s="2">
        <f>YEAR(salesdata[[#This Row],[Order Date]])</f>
        <v>2014</v>
      </c>
      <c r="C1569" s="2">
        <f>MONTH(salesdata[[#This Row],[Order Date]])</f>
        <v>11</v>
      </c>
      <c r="D1569" t="s">
        <v>362</v>
      </c>
      <c r="E1569" t="s">
        <v>27</v>
      </c>
      <c r="F1569" t="s">
        <v>39</v>
      </c>
      <c r="G1569" t="s">
        <v>52</v>
      </c>
      <c r="H1569" t="s">
        <v>1033</v>
      </c>
      <c r="I1569" s="33" t="s">
        <v>3455</v>
      </c>
      <c r="J1569" s="2">
        <v>2</v>
      </c>
      <c r="K1569" s="33" t="s">
        <v>683</v>
      </c>
    </row>
    <row r="1570" spans="1:11" x14ac:dyDescent="0.3">
      <c r="A1570" s="1">
        <v>41960</v>
      </c>
      <c r="B1570" s="2">
        <f>YEAR(salesdata[[#This Row],[Order Date]])</f>
        <v>2014</v>
      </c>
      <c r="C1570" s="2">
        <f>MONTH(salesdata[[#This Row],[Order Date]])</f>
        <v>11</v>
      </c>
      <c r="D1570" t="s">
        <v>362</v>
      </c>
      <c r="E1570" t="s">
        <v>27</v>
      </c>
      <c r="F1570" t="s">
        <v>11</v>
      </c>
      <c r="G1570" t="s">
        <v>12</v>
      </c>
      <c r="H1570" t="s">
        <v>905</v>
      </c>
      <c r="I1570" s="33" t="s">
        <v>5347</v>
      </c>
      <c r="J1570" s="2">
        <v>7</v>
      </c>
      <c r="K1570" s="33" t="s">
        <v>5348</v>
      </c>
    </row>
    <row r="1571" spans="1:11" x14ac:dyDescent="0.3">
      <c r="A1571" s="1">
        <v>41960</v>
      </c>
      <c r="B1571" s="2">
        <f>YEAR(salesdata[[#This Row],[Order Date]])</f>
        <v>2014</v>
      </c>
      <c r="C1571" s="2">
        <f>MONTH(salesdata[[#This Row],[Order Date]])</f>
        <v>11</v>
      </c>
      <c r="D1571" t="s">
        <v>362</v>
      </c>
      <c r="E1571" t="s">
        <v>27</v>
      </c>
      <c r="F1571" t="s">
        <v>11</v>
      </c>
      <c r="G1571" t="s">
        <v>93</v>
      </c>
      <c r="H1571" t="s">
        <v>1691</v>
      </c>
      <c r="I1571" s="33" t="s">
        <v>5349</v>
      </c>
      <c r="J1571" s="2">
        <v>3</v>
      </c>
      <c r="K1571" s="33" t="s">
        <v>5350</v>
      </c>
    </row>
    <row r="1572" spans="1:11" x14ac:dyDescent="0.3">
      <c r="A1572" s="1">
        <v>41960</v>
      </c>
      <c r="B1572" s="2">
        <f>YEAR(salesdata[[#This Row],[Order Date]])</f>
        <v>2014</v>
      </c>
      <c r="C1572" s="2">
        <f>MONTH(salesdata[[#This Row],[Order Date]])</f>
        <v>11</v>
      </c>
      <c r="D1572" t="s">
        <v>1692</v>
      </c>
      <c r="E1572" t="s">
        <v>23</v>
      </c>
      <c r="F1572" t="s">
        <v>11</v>
      </c>
      <c r="G1572" t="s">
        <v>12</v>
      </c>
      <c r="H1572" t="s">
        <v>288</v>
      </c>
      <c r="I1572" s="33" t="s">
        <v>5351</v>
      </c>
      <c r="J1572" s="2">
        <v>2</v>
      </c>
      <c r="K1572" s="33" t="s">
        <v>4001</v>
      </c>
    </row>
    <row r="1573" spans="1:11" x14ac:dyDescent="0.3">
      <c r="A1573" s="1">
        <v>41960</v>
      </c>
      <c r="B1573" s="2">
        <f>YEAR(salesdata[[#This Row],[Order Date]])</f>
        <v>2014</v>
      </c>
      <c r="C1573" s="2">
        <f>MONTH(salesdata[[#This Row],[Order Date]])</f>
        <v>11</v>
      </c>
      <c r="D1573" t="s">
        <v>1692</v>
      </c>
      <c r="E1573" t="s">
        <v>23</v>
      </c>
      <c r="F1573" t="s">
        <v>34</v>
      </c>
      <c r="G1573" t="s">
        <v>35</v>
      </c>
      <c r="H1573" t="s">
        <v>1019</v>
      </c>
      <c r="I1573" s="33" t="s">
        <v>4212</v>
      </c>
      <c r="J1573" s="2">
        <v>5</v>
      </c>
      <c r="K1573" s="33" t="s">
        <v>4213</v>
      </c>
    </row>
    <row r="1574" spans="1:11" x14ac:dyDescent="0.3">
      <c r="A1574" s="1">
        <v>41960</v>
      </c>
      <c r="B1574" s="2">
        <f>YEAR(salesdata[[#This Row],[Order Date]])</f>
        <v>2014</v>
      </c>
      <c r="C1574" s="2">
        <f>MONTH(salesdata[[#This Row],[Order Date]])</f>
        <v>11</v>
      </c>
      <c r="D1574" t="s">
        <v>359</v>
      </c>
      <c r="E1574" t="s">
        <v>10</v>
      </c>
      <c r="F1574" t="s">
        <v>11</v>
      </c>
      <c r="G1574" t="s">
        <v>63</v>
      </c>
      <c r="H1574" t="s">
        <v>1194</v>
      </c>
      <c r="I1574" s="33" t="s">
        <v>5352</v>
      </c>
      <c r="J1574" s="2">
        <v>3</v>
      </c>
      <c r="K1574" s="33" t="s">
        <v>4496</v>
      </c>
    </row>
    <row r="1575" spans="1:11" x14ac:dyDescent="0.3">
      <c r="A1575" s="1">
        <v>41960</v>
      </c>
      <c r="B1575" s="2">
        <f>YEAR(salesdata[[#This Row],[Order Date]])</f>
        <v>2014</v>
      </c>
      <c r="C1575" s="2">
        <f>MONTH(salesdata[[#This Row],[Order Date]])</f>
        <v>11</v>
      </c>
      <c r="D1575" t="s">
        <v>725</v>
      </c>
      <c r="E1575" t="s">
        <v>152</v>
      </c>
      <c r="F1575" t="s">
        <v>11</v>
      </c>
      <c r="G1575" t="s">
        <v>20</v>
      </c>
      <c r="H1575" t="s">
        <v>1171</v>
      </c>
      <c r="I1575" s="33" t="s">
        <v>5353</v>
      </c>
      <c r="J1575" s="2">
        <v>3</v>
      </c>
      <c r="K1575" s="33" t="s">
        <v>5354</v>
      </c>
    </row>
    <row r="1576" spans="1:11" x14ac:dyDescent="0.3">
      <c r="A1576" s="1">
        <v>41960</v>
      </c>
      <c r="B1576" s="2">
        <f>YEAR(salesdata[[#This Row],[Order Date]])</f>
        <v>2014</v>
      </c>
      <c r="C1576" s="2">
        <f>MONTH(salesdata[[#This Row],[Order Date]])</f>
        <v>11</v>
      </c>
      <c r="D1576" t="s">
        <v>725</v>
      </c>
      <c r="E1576" t="s">
        <v>152</v>
      </c>
      <c r="F1576" t="s">
        <v>34</v>
      </c>
      <c r="G1576" t="s">
        <v>74</v>
      </c>
      <c r="H1576" t="s">
        <v>1381</v>
      </c>
      <c r="I1576" s="33" t="s">
        <v>5355</v>
      </c>
      <c r="J1576" s="2">
        <v>10</v>
      </c>
      <c r="K1576" s="33" t="s">
        <v>5356</v>
      </c>
    </row>
    <row r="1577" spans="1:11" x14ac:dyDescent="0.3">
      <c r="A1577" s="1">
        <v>41960</v>
      </c>
      <c r="B1577" s="2">
        <f>YEAR(salesdata[[#This Row],[Order Date]])</f>
        <v>2014</v>
      </c>
      <c r="C1577" s="2">
        <f>MONTH(salesdata[[#This Row],[Order Date]])</f>
        <v>11</v>
      </c>
      <c r="D1577" t="s">
        <v>711</v>
      </c>
      <c r="E1577" t="s">
        <v>152</v>
      </c>
      <c r="F1577" t="s">
        <v>11</v>
      </c>
      <c r="G1577" t="s">
        <v>12</v>
      </c>
      <c r="H1577" t="s">
        <v>1693</v>
      </c>
      <c r="I1577" s="33" t="s">
        <v>5357</v>
      </c>
      <c r="J1577" s="2">
        <v>3</v>
      </c>
      <c r="K1577" s="33" t="s">
        <v>3261</v>
      </c>
    </row>
    <row r="1578" spans="1:11" x14ac:dyDescent="0.3">
      <c r="A1578" s="1">
        <v>41961</v>
      </c>
      <c r="B1578" s="2">
        <f>YEAR(salesdata[[#This Row],[Order Date]])</f>
        <v>2014</v>
      </c>
      <c r="C1578" s="2">
        <f>MONTH(salesdata[[#This Row],[Order Date]])</f>
        <v>11</v>
      </c>
      <c r="D1578" t="s">
        <v>1694</v>
      </c>
      <c r="E1578" t="s">
        <v>282</v>
      </c>
      <c r="F1578" t="s">
        <v>34</v>
      </c>
      <c r="G1578" t="s">
        <v>147</v>
      </c>
      <c r="H1578" t="s">
        <v>1695</v>
      </c>
      <c r="I1578" s="33" t="s">
        <v>5358</v>
      </c>
      <c r="J1578" s="2">
        <v>2</v>
      </c>
      <c r="K1578" s="33" t="s">
        <v>5359</v>
      </c>
    </row>
    <row r="1579" spans="1:11" x14ac:dyDescent="0.3">
      <c r="A1579" s="1">
        <v>41961</v>
      </c>
      <c r="B1579" s="2">
        <f>YEAR(salesdata[[#This Row],[Order Date]])</f>
        <v>2014</v>
      </c>
      <c r="C1579" s="2">
        <f>MONTH(salesdata[[#This Row],[Order Date]])</f>
        <v>11</v>
      </c>
      <c r="D1579" t="s">
        <v>1694</v>
      </c>
      <c r="E1579" t="s">
        <v>282</v>
      </c>
      <c r="F1579" t="s">
        <v>11</v>
      </c>
      <c r="G1579" t="s">
        <v>12</v>
      </c>
      <c r="H1579" t="s">
        <v>280</v>
      </c>
      <c r="I1579" s="33" t="s">
        <v>5360</v>
      </c>
      <c r="J1579" s="2">
        <v>4</v>
      </c>
      <c r="K1579" s="33" t="s">
        <v>5361</v>
      </c>
    </row>
    <row r="1580" spans="1:11" x14ac:dyDescent="0.3">
      <c r="A1580" s="1">
        <v>41961</v>
      </c>
      <c r="B1580" s="2">
        <f>YEAR(salesdata[[#This Row],[Order Date]])</f>
        <v>2014</v>
      </c>
      <c r="C1580" s="2">
        <f>MONTH(salesdata[[#This Row],[Order Date]])</f>
        <v>11</v>
      </c>
      <c r="D1580" t="s">
        <v>812</v>
      </c>
      <c r="E1580" t="s">
        <v>23</v>
      </c>
      <c r="F1580" t="s">
        <v>11</v>
      </c>
      <c r="G1580" t="s">
        <v>20</v>
      </c>
      <c r="H1580" t="s">
        <v>537</v>
      </c>
      <c r="I1580" s="33" t="s">
        <v>1696</v>
      </c>
      <c r="J1580" s="2">
        <v>1</v>
      </c>
      <c r="K1580" s="33" t="s">
        <v>5362</v>
      </c>
    </row>
    <row r="1581" spans="1:11" x14ac:dyDescent="0.3">
      <c r="A1581" s="1">
        <v>41961</v>
      </c>
      <c r="B1581" s="2">
        <f>YEAR(salesdata[[#This Row],[Order Date]])</f>
        <v>2014</v>
      </c>
      <c r="C1581" s="2">
        <f>MONTH(salesdata[[#This Row],[Order Date]])</f>
        <v>11</v>
      </c>
      <c r="D1581" t="s">
        <v>812</v>
      </c>
      <c r="E1581" t="s">
        <v>23</v>
      </c>
      <c r="F1581" t="s">
        <v>11</v>
      </c>
      <c r="G1581" t="s">
        <v>18</v>
      </c>
      <c r="H1581" t="s">
        <v>1697</v>
      </c>
      <c r="I1581" s="33" t="s">
        <v>5363</v>
      </c>
      <c r="J1581" s="2">
        <v>1</v>
      </c>
      <c r="K1581" s="33" t="s">
        <v>5364</v>
      </c>
    </row>
    <row r="1582" spans="1:11" x14ac:dyDescent="0.3">
      <c r="A1582" s="1">
        <v>41961</v>
      </c>
      <c r="B1582" s="2">
        <f>YEAR(salesdata[[#This Row],[Order Date]])</f>
        <v>2014</v>
      </c>
      <c r="C1582" s="2">
        <f>MONTH(salesdata[[#This Row],[Order Date]])</f>
        <v>11</v>
      </c>
      <c r="D1582" t="s">
        <v>812</v>
      </c>
      <c r="E1582" t="s">
        <v>23</v>
      </c>
      <c r="F1582" t="s">
        <v>39</v>
      </c>
      <c r="G1582" t="s">
        <v>40</v>
      </c>
      <c r="H1582" t="s">
        <v>448</v>
      </c>
      <c r="I1582" s="33" t="s">
        <v>5162</v>
      </c>
      <c r="J1582" s="2">
        <v>6</v>
      </c>
      <c r="K1582" s="33" t="s">
        <v>5163</v>
      </c>
    </row>
    <row r="1583" spans="1:11" x14ac:dyDescent="0.3">
      <c r="A1583" s="1">
        <v>41961</v>
      </c>
      <c r="B1583" s="2">
        <f>YEAR(salesdata[[#This Row],[Order Date]])</f>
        <v>2014</v>
      </c>
      <c r="C1583" s="2">
        <f>MONTH(salesdata[[#This Row],[Order Date]])</f>
        <v>11</v>
      </c>
      <c r="D1583" t="s">
        <v>812</v>
      </c>
      <c r="E1583" t="s">
        <v>23</v>
      </c>
      <c r="F1583" t="s">
        <v>34</v>
      </c>
      <c r="G1583" t="s">
        <v>47</v>
      </c>
      <c r="H1583" t="s">
        <v>1698</v>
      </c>
      <c r="I1583" s="33" t="s">
        <v>5365</v>
      </c>
      <c r="J1583" s="2">
        <v>3</v>
      </c>
      <c r="K1583" s="33" t="s">
        <v>5366</v>
      </c>
    </row>
    <row r="1584" spans="1:11" x14ac:dyDescent="0.3">
      <c r="A1584" s="1">
        <v>41961</v>
      </c>
      <c r="B1584" s="2">
        <f>YEAR(salesdata[[#This Row],[Order Date]])</f>
        <v>2014</v>
      </c>
      <c r="C1584" s="2">
        <f>MONTH(salesdata[[#This Row],[Order Date]])</f>
        <v>11</v>
      </c>
      <c r="D1584" t="s">
        <v>812</v>
      </c>
      <c r="E1584" t="s">
        <v>23</v>
      </c>
      <c r="F1584" t="s">
        <v>11</v>
      </c>
      <c r="G1584" t="s">
        <v>20</v>
      </c>
      <c r="H1584" t="s">
        <v>1699</v>
      </c>
      <c r="I1584" s="33" t="s">
        <v>5367</v>
      </c>
      <c r="J1584" s="2">
        <v>3</v>
      </c>
      <c r="K1584" s="33" t="s">
        <v>5368</v>
      </c>
    </row>
    <row r="1585" spans="1:11" x14ac:dyDescent="0.3">
      <c r="A1585" s="1">
        <v>41961</v>
      </c>
      <c r="B1585" s="2">
        <f>YEAR(salesdata[[#This Row],[Order Date]])</f>
        <v>2014</v>
      </c>
      <c r="C1585" s="2">
        <f>MONTH(salesdata[[#This Row],[Order Date]])</f>
        <v>11</v>
      </c>
      <c r="D1585" t="s">
        <v>1700</v>
      </c>
      <c r="E1585" t="s">
        <v>15</v>
      </c>
      <c r="F1585" t="s">
        <v>11</v>
      </c>
      <c r="G1585" t="s">
        <v>20</v>
      </c>
      <c r="H1585" t="s">
        <v>1701</v>
      </c>
      <c r="I1585" s="33" t="s">
        <v>4926</v>
      </c>
      <c r="J1585" s="2">
        <v>5</v>
      </c>
      <c r="K1585" s="33" t="s">
        <v>5369</v>
      </c>
    </row>
    <row r="1586" spans="1:11" x14ac:dyDescent="0.3">
      <c r="A1586" s="1">
        <v>41961</v>
      </c>
      <c r="B1586" s="2">
        <f>YEAR(salesdata[[#This Row],[Order Date]])</f>
        <v>2014</v>
      </c>
      <c r="C1586" s="2">
        <f>MONTH(salesdata[[#This Row],[Order Date]])</f>
        <v>11</v>
      </c>
      <c r="D1586" t="s">
        <v>1610</v>
      </c>
      <c r="E1586" t="s">
        <v>79</v>
      </c>
      <c r="F1586" t="s">
        <v>11</v>
      </c>
      <c r="G1586" t="s">
        <v>20</v>
      </c>
      <c r="H1586" t="s">
        <v>1702</v>
      </c>
      <c r="I1586" s="33" t="s">
        <v>3309</v>
      </c>
      <c r="J1586" s="2">
        <v>8</v>
      </c>
      <c r="K1586" s="33" t="s">
        <v>5370</v>
      </c>
    </row>
    <row r="1587" spans="1:11" x14ac:dyDescent="0.3">
      <c r="A1587" s="1">
        <v>41961</v>
      </c>
      <c r="B1587" s="2">
        <f>YEAR(salesdata[[#This Row],[Order Date]])</f>
        <v>2014</v>
      </c>
      <c r="C1587" s="2">
        <f>MONTH(salesdata[[#This Row],[Order Date]])</f>
        <v>11</v>
      </c>
      <c r="D1587" t="s">
        <v>1610</v>
      </c>
      <c r="E1587" t="s">
        <v>79</v>
      </c>
      <c r="F1587" t="s">
        <v>39</v>
      </c>
      <c r="G1587" t="s">
        <v>40</v>
      </c>
      <c r="H1587" t="s">
        <v>1703</v>
      </c>
      <c r="I1587" s="33" t="s">
        <v>4519</v>
      </c>
      <c r="J1587" s="2">
        <v>2</v>
      </c>
      <c r="K1587" s="33" t="s">
        <v>5371</v>
      </c>
    </row>
    <row r="1588" spans="1:11" x14ac:dyDescent="0.3">
      <c r="A1588" s="1">
        <v>41961</v>
      </c>
      <c r="B1588" s="2">
        <f>YEAR(salesdata[[#This Row],[Order Date]])</f>
        <v>2014</v>
      </c>
      <c r="C1588" s="2">
        <f>MONTH(salesdata[[#This Row],[Order Date]])</f>
        <v>11</v>
      </c>
      <c r="D1588" t="s">
        <v>471</v>
      </c>
      <c r="E1588" t="s">
        <v>300</v>
      </c>
      <c r="F1588" t="s">
        <v>11</v>
      </c>
      <c r="G1588" t="s">
        <v>12</v>
      </c>
      <c r="H1588" t="s">
        <v>631</v>
      </c>
      <c r="I1588" s="33" t="s">
        <v>5372</v>
      </c>
      <c r="J1588" s="2">
        <v>7</v>
      </c>
      <c r="K1588" s="33" t="s">
        <v>3650</v>
      </c>
    </row>
    <row r="1589" spans="1:11" x14ac:dyDescent="0.3">
      <c r="A1589" s="1">
        <v>41961</v>
      </c>
      <c r="B1589" s="2">
        <f>YEAR(salesdata[[#This Row],[Order Date]])</f>
        <v>2014</v>
      </c>
      <c r="C1589" s="2">
        <f>MONTH(salesdata[[#This Row],[Order Date]])</f>
        <v>11</v>
      </c>
      <c r="D1589" t="s">
        <v>1704</v>
      </c>
      <c r="E1589" t="s">
        <v>15</v>
      </c>
      <c r="F1589" t="s">
        <v>34</v>
      </c>
      <c r="G1589" t="s">
        <v>147</v>
      </c>
      <c r="H1589" t="s">
        <v>1705</v>
      </c>
      <c r="I1589" s="33" t="s">
        <v>5373</v>
      </c>
      <c r="J1589" s="2">
        <v>4</v>
      </c>
      <c r="K1589" s="33" t="s">
        <v>5374</v>
      </c>
    </row>
    <row r="1590" spans="1:11" x14ac:dyDescent="0.3">
      <c r="A1590" s="1">
        <v>41961</v>
      </c>
      <c r="B1590" s="2">
        <f>YEAR(salesdata[[#This Row],[Order Date]])</f>
        <v>2014</v>
      </c>
      <c r="C1590" s="2">
        <f>MONTH(salesdata[[#This Row],[Order Date]])</f>
        <v>11</v>
      </c>
      <c r="D1590" t="s">
        <v>1704</v>
      </c>
      <c r="E1590" t="s">
        <v>15</v>
      </c>
      <c r="F1590" t="s">
        <v>34</v>
      </c>
      <c r="G1590" t="s">
        <v>47</v>
      </c>
      <c r="H1590" t="s">
        <v>1393</v>
      </c>
      <c r="I1590" s="33" t="s">
        <v>4801</v>
      </c>
      <c r="J1590" s="2">
        <v>2</v>
      </c>
      <c r="K1590" s="33" t="s">
        <v>4802</v>
      </c>
    </row>
    <row r="1591" spans="1:11" x14ac:dyDescent="0.3">
      <c r="A1591" s="1">
        <v>41961</v>
      </c>
      <c r="B1591" s="2">
        <f>YEAR(salesdata[[#This Row],[Order Date]])</f>
        <v>2014</v>
      </c>
      <c r="C1591" s="2">
        <f>MONTH(salesdata[[#This Row],[Order Date]])</f>
        <v>11</v>
      </c>
      <c r="D1591" t="s">
        <v>1704</v>
      </c>
      <c r="E1591" t="s">
        <v>15</v>
      </c>
      <c r="F1591" t="s">
        <v>34</v>
      </c>
      <c r="G1591" t="s">
        <v>74</v>
      </c>
      <c r="H1591" t="s">
        <v>1706</v>
      </c>
      <c r="I1591" s="33" t="s">
        <v>5375</v>
      </c>
      <c r="J1591" s="2">
        <v>6</v>
      </c>
      <c r="K1591" s="33" t="s">
        <v>5376</v>
      </c>
    </row>
    <row r="1592" spans="1:11" x14ac:dyDescent="0.3">
      <c r="A1592" s="1">
        <v>41961</v>
      </c>
      <c r="B1592" s="2">
        <f>YEAR(salesdata[[#This Row],[Order Date]])</f>
        <v>2014</v>
      </c>
      <c r="C1592" s="2">
        <f>MONTH(salesdata[[#This Row],[Order Date]])</f>
        <v>11</v>
      </c>
      <c r="D1592" t="s">
        <v>1704</v>
      </c>
      <c r="E1592" t="s">
        <v>15</v>
      </c>
      <c r="F1592" t="s">
        <v>11</v>
      </c>
      <c r="G1592" t="s">
        <v>20</v>
      </c>
      <c r="H1592" t="s">
        <v>193</v>
      </c>
      <c r="I1592" s="33" t="s">
        <v>2936</v>
      </c>
      <c r="J1592" s="2">
        <v>3</v>
      </c>
      <c r="K1592" s="33" t="s">
        <v>5377</v>
      </c>
    </row>
    <row r="1593" spans="1:11" x14ac:dyDescent="0.3">
      <c r="A1593" s="1">
        <v>41961</v>
      </c>
      <c r="B1593" s="2">
        <f>YEAR(salesdata[[#This Row],[Order Date]])</f>
        <v>2014</v>
      </c>
      <c r="C1593" s="2">
        <f>MONTH(salesdata[[#This Row],[Order Date]])</f>
        <v>11</v>
      </c>
      <c r="D1593" t="s">
        <v>1704</v>
      </c>
      <c r="E1593" t="s">
        <v>15</v>
      </c>
      <c r="F1593" t="s">
        <v>11</v>
      </c>
      <c r="G1593" t="s">
        <v>18</v>
      </c>
      <c r="H1593" t="s">
        <v>68</v>
      </c>
      <c r="I1593" s="33" t="s">
        <v>5378</v>
      </c>
      <c r="J1593" s="2">
        <v>5</v>
      </c>
      <c r="K1593" s="33" t="s">
        <v>5379</v>
      </c>
    </row>
    <row r="1594" spans="1:11" x14ac:dyDescent="0.3">
      <c r="A1594" s="1">
        <v>41961</v>
      </c>
      <c r="B1594" s="2">
        <f>YEAR(salesdata[[#This Row],[Order Date]])</f>
        <v>2014</v>
      </c>
      <c r="C1594" s="2">
        <f>MONTH(salesdata[[#This Row],[Order Date]])</f>
        <v>11</v>
      </c>
      <c r="D1594" t="s">
        <v>1707</v>
      </c>
      <c r="E1594" t="s">
        <v>319</v>
      </c>
      <c r="F1594" t="s">
        <v>11</v>
      </c>
      <c r="G1594" t="s">
        <v>18</v>
      </c>
      <c r="H1594" t="s">
        <v>1708</v>
      </c>
      <c r="I1594" s="33" t="s">
        <v>5380</v>
      </c>
      <c r="J1594" s="2">
        <v>5</v>
      </c>
      <c r="K1594" s="33" t="s">
        <v>4876</v>
      </c>
    </row>
    <row r="1595" spans="1:11" x14ac:dyDescent="0.3">
      <c r="A1595" s="1">
        <v>41961</v>
      </c>
      <c r="B1595" s="2">
        <f>YEAR(salesdata[[#This Row],[Order Date]])</f>
        <v>2014</v>
      </c>
      <c r="C1595" s="2">
        <f>MONTH(salesdata[[#This Row],[Order Date]])</f>
        <v>11</v>
      </c>
      <c r="D1595" t="s">
        <v>1709</v>
      </c>
      <c r="E1595" t="s">
        <v>160</v>
      </c>
      <c r="F1595" t="s">
        <v>34</v>
      </c>
      <c r="G1595" t="s">
        <v>35</v>
      </c>
      <c r="H1595" t="s">
        <v>378</v>
      </c>
      <c r="I1595" s="33" t="s">
        <v>5381</v>
      </c>
      <c r="J1595" s="2">
        <v>3</v>
      </c>
      <c r="K1595" s="33" t="s">
        <v>5382</v>
      </c>
    </row>
    <row r="1596" spans="1:11" x14ac:dyDescent="0.3">
      <c r="A1596" s="1">
        <v>41961</v>
      </c>
      <c r="B1596" s="2">
        <f>YEAR(salesdata[[#This Row],[Order Date]])</f>
        <v>2014</v>
      </c>
      <c r="C1596" s="2">
        <f>MONTH(salesdata[[#This Row],[Order Date]])</f>
        <v>11</v>
      </c>
      <c r="D1596" t="s">
        <v>743</v>
      </c>
      <c r="E1596" t="s">
        <v>167</v>
      </c>
      <c r="F1596" t="s">
        <v>34</v>
      </c>
      <c r="G1596" t="s">
        <v>47</v>
      </c>
      <c r="H1596" t="s">
        <v>1710</v>
      </c>
      <c r="I1596" s="33" t="s">
        <v>5383</v>
      </c>
      <c r="J1596" s="2">
        <v>2</v>
      </c>
      <c r="K1596" s="33" t="s">
        <v>5384</v>
      </c>
    </row>
    <row r="1597" spans="1:11" x14ac:dyDescent="0.3">
      <c r="A1597" s="1">
        <v>41961</v>
      </c>
      <c r="B1597" s="2">
        <f>YEAR(salesdata[[#This Row],[Order Date]])</f>
        <v>2014</v>
      </c>
      <c r="C1597" s="2">
        <f>MONTH(salesdata[[#This Row],[Order Date]])</f>
        <v>11</v>
      </c>
      <c r="D1597" t="s">
        <v>743</v>
      </c>
      <c r="E1597" t="s">
        <v>167</v>
      </c>
      <c r="F1597" t="s">
        <v>34</v>
      </c>
      <c r="G1597" t="s">
        <v>147</v>
      </c>
      <c r="H1597" t="s">
        <v>1541</v>
      </c>
      <c r="I1597" s="33" t="s">
        <v>5385</v>
      </c>
      <c r="J1597" s="2">
        <v>4</v>
      </c>
      <c r="K1597" s="33" t="s">
        <v>5386</v>
      </c>
    </row>
    <row r="1598" spans="1:11" x14ac:dyDescent="0.3">
      <c r="A1598" s="1">
        <v>41962</v>
      </c>
      <c r="B1598" s="2">
        <f>YEAR(salesdata[[#This Row],[Order Date]])</f>
        <v>2014</v>
      </c>
      <c r="C1598" s="2">
        <f>MONTH(salesdata[[#This Row],[Order Date]])</f>
        <v>11</v>
      </c>
      <c r="D1598" t="s">
        <v>1671</v>
      </c>
      <c r="E1598" t="s">
        <v>62</v>
      </c>
      <c r="F1598" t="s">
        <v>39</v>
      </c>
      <c r="G1598" t="s">
        <v>40</v>
      </c>
      <c r="H1598" t="s">
        <v>408</v>
      </c>
      <c r="I1598" s="33" t="s">
        <v>5387</v>
      </c>
      <c r="J1598" s="2">
        <v>4</v>
      </c>
      <c r="K1598" s="33" t="s">
        <v>5388</v>
      </c>
    </row>
    <row r="1599" spans="1:11" x14ac:dyDescent="0.3">
      <c r="A1599" s="1">
        <v>41962</v>
      </c>
      <c r="B1599" s="2">
        <f>YEAR(salesdata[[#This Row],[Order Date]])</f>
        <v>2014</v>
      </c>
      <c r="C1599" s="2">
        <f>MONTH(salesdata[[#This Row],[Order Date]])</f>
        <v>11</v>
      </c>
      <c r="D1599" t="s">
        <v>1671</v>
      </c>
      <c r="E1599" t="s">
        <v>62</v>
      </c>
      <c r="F1599" t="s">
        <v>39</v>
      </c>
      <c r="G1599" t="s">
        <v>40</v>
      </c>
      <c r="H1599" t="s">
        <v>1711</v>
      </c>
      <c r="I1599" s="33" t="s">
        <v>2965</v>
      </c>
      <c r="J1599" s="2">
        <v>5</v>
      </c>
      <c r="K1599" s="33" t="s">
        <v>3523</v>
      </c>
    </row>
    <row r="1600" spans="1:11" x14ac:dyDescent="0.3">
      <c r="A1600" s="1">
        <v>41962</v>
      </c>
      <c r="B1600" s="2">
        <f>YEAR(salesdata[[#This Row],[Order Date]])</f>
        <v>2014</v>
      </c>
      <c r="C1600" s="2">
        <f>MONTH(salesdata[[#This Row],[Order Date]])</f>
        <v>11</v>
      </c>
      <c r="D1600" t="s">
        <v>1671</v>
      </c>
      <c r="E1600" t="s">
        <v>62</v>
      </c>
      <c r="F1600" t="s">
        <v>39</v>
      </c>
      <c r="G1600" t="s">
        <v>52</v>
      </c>
      <c r="H1600" t="s">
        <v>1712</v>
      </c>
      <c r="I1600" s="33" t="s">
        <v>1713</v>
      </c>
      <c r="J1600" s="2">
        <v>2</v>
      </c>
      <c r="K1600" s="33" t="s">
        <v>5389</v>
      </c>
    </row>
    <row r="1601" spans="1:11" x14ac:dyDescent="0.3">
      <c r="A1601" s="1">
        <v>41962</v>
      </c>
      <c r="B1601" s="2">
        <f>YEAR(salesdata[[#This Row],[Order Date]])</f>
        <v>2014</v>
      </c>
      <c r="C1601" s="2">
        <f>MONTH(salesdata[[#This Row],[Order Date]])</f>
        <v>11</v>
      </c>
      <c r="D1601" t="s">
        <v>1714</v>
      </c>
      <c r="E1601" t="s">
        <v>152</v>
      </c>
      <c r="F1601" t="s">
        <v>39</v>
      </c>
      <c r="G1601" t="s">
        <v>40</v>
      </c>
      <c r="H1601" t="s">
        <v>691</v>
      </c>
      <c r="I1601" s="33" t="s">
        <v>5390</v>
      </c>
      <c r="J1601" s="2">
        <v>7</v>
      </c>
      <c r="K1601" s="33" t="s">
        <v>5391</v>
      </c>
    </row>
    <row r="1602" spans="1:11" x14ac:dyDescent="0.3">
      <c r="A1602" s="1">
        <v>41962</v>
      </c>
      <c r="B1602" s="2">
        <f>YEAR(salesdata[[#This Row],[Order Date]])</f>
        <v>2014</v>
      </c>
      <c r="C1602" s="2">
        <f>MONTH(salesdata[[#This Row],[Order Date]])</f>
        <v>11</v>
      </c>
      <c r="D1602" t="s">
        <v>1715</v>
      </c>
      <c r="E1602" t="s">
        <v>59</v>
      </c>
      <c r="F1602" t="s">
        <v>11</v>
      </c>
      <c r="G1602" t="s">
        <v>16</v>
      </c>
      <c r="H1602" t="s">
        <v>175</v>
      </c>
      <c r="I1602" s="33" t="s">
        <v>4454</v>
      </c>
      <c r="J1602" s="2">
        <v>6</v>
      </c>
      <c r="K1602" s="33" t="s">
        <v>5392</v>
      </c>
    </row>
    <row r="1603" spans="1:11" x14ac:dyDescent="0.3">
      <c r="A1603" s="1">
        <v>41962</v>
      </c>
      <c r="B1603" s="2">
        <f>YEAR(salesdata[[#This Row],[Order Date]])</f>
        <v>2014</v>
      </c>
      <c r="C1603" s="2">
        <f>MONTH(salesdata[[#This Row],[Order Date]])</f>
        <v>11</v>
      </c>
      <c r="D1603" t="s">
        <v>1715</v>
      </c>
      <c r="E1603" t="s">
        <v>59</v>
      </c>
      <c r="F1603" t="s">
        <v>11</v>
      </c>
      <c r="G1603" t="s">
        <v>16</v>
      </c>
      <c r="H1603" t="s">
        <v>1373</v>
      </c>
      <c r="I1603" s="33" t="s">
        <v>4714</v>
      </c>
      <c r="J1603" s="2">
        <v>2</v>
      </c>
      <c r="K1603" s="33" t="s">
        <v>3470</v>
      </c>
    </row>
    <row r="1604" spans="1:11" x14ac:dyDescent="0.3">
      <c r="A1604" s="1">
        <v>41962</v>
      </c>
      <c r="B1604" s="2">
        <f>YEAR(salesdata[[#This Row],[Order Date]])</f>
        <v>2014</v>
      </c>
      <c r="C1604" s="2">
        <f>MONTH(salesdata[[#This Row],[Order Date]])</f>
        <v>11</v>
      </c>
      <c r="D1604" t="s">
        <v>1715</v>
      </c>
      <c r="E1604" t="s">
        <v>59</v>
      </c>
      <c r="F1604" t="s">
        <v>11</v>
      </c>
      <c r="G1604" t="s">
        <v>20</v>
      </c>
      <c r="H1604" t="s">
        <v>1313</v>
      </c>
      <c r="I1604" s="33" t="s">
        <v>5393</v>
      </c>
      <c r="J1604" s="2">
        <v>7</v>
      </c>
      <c r="K1604" s="33" t="s">
        <v>5394</v>
      </c>
    </row>
    <row r="1605" spans="1:11" x14ac:dyDescent="0.3">
      <c r="A1605" s="1">
        <v>41962</v>
      </c>
      <c r="B1605" s="2">
        <f>YEAR(salesdata[[#This Row],[Order Date]])</f>
        <v>2014</v>
      </c>
      <c r="C1605" s="2">
        <f>MONTH(salesdata[[#This Row],[Order Date]])</f>
        <v>11</v>
      </c>
      <c r="D1605" t="s">
        <v>1715</v>
      </c>
      <c r="E1605" t="s">
        <v>59</v>
      </c>
      <c r="F1605" t="s">
        <v>34</v>
      </c>
      <c r="G1605" t="s">
        <v>74</v>
      </c>
      <c r="H1605" t="s">
        <v>735</v>
      </c>
      <c r="I1605" s="33" t="s">
        <v>5395</v>
      </c>
      <c r="J1605" s="2">
        <v>6</v>
      </c>
      <c r="K1605" s="33" t="s">
        <v>3841</v>
      </c>
    </row>
    <row r="1606" spans="1:11" x14ac:dyDescent="0.3">
      <c r="A1606" s="1">
        <v>41962</v>
      </c>
      <c r="B1606" s="2">
        <f>YEAR(salesdata[[#This Row],[Order Date]])</f>
        <v>2014</v>
      </c>
      <c r="C1606" s="2">
        <f>MONTH(salesdata[[#This Row],[Order Date]])</f>
        <v>11</v>
      </c>
      <c r="D1606" t="s">
        <v>1716</v>
      </c>
      <c r="E1606" t="s">
        <v>300</v>
      </c>
      <c r="F1606" t="s">
        <v>11</v>
      </c>
      <c r="G1606" t="s">
        <v>12</v>
      </c>
      <c r="H1606" t="s">
        <v>1717</v>
      </c>
      <c r="I1606" s="33" t="s">
        <v>4629</v>
      </c>
      <c r="J1606" s="2">
        <v>3</v>
      </c>
      <c r="K1606" s="33" t="s">
        <v>4630</v>
      </c>
    </row>
    <row r="1607" spans="1:11" x14ac:dyDescent="0.3">
      <c r="A1607" s="1">
        <v>41962</v>
      </c>
      <c r="B1607" s="2">
        <f>YEAR(salesdata[[#This Row],[Order Date]])</f>
        <v>2014</v>
      </c>
      <c r="C1607" s="2">
        <f>MONTH(salesdata[[#This Row],[Order Date]])</f>
        <v>11</v>
      </c>
      <c r="D1607" t="s">
        <v>474</v>
      </c>
      <c r="E1607" t="s">
        <v>23</v>
      </c>
      <c r="F1607" t="s">
        <v>39</v>
      </c>
      <c r="G1607" t="s">
        <v>52</v>
      </c>
      <c r="H1607" t="s">
        <v>1467</v>
      </c>
      <c r="I1607" s="33" t="s">
        <v>5396</v>
      </c>
      <c r="J1607" s="2">
        <v>1</v>
      </c>
      <c r="K1607" s="33" t="s">
        <v>5397</v>
      </c>
    </row>
    <row r="1608" spans="1:11" x14ac:dyDescent="0.3">
      <c r="A1608" s="1">
        <v>41962</v>
      </c>
      <c r="B1608" s="2">
        <f>YEAR(salesdata[[#This Row],[Order Date]])</f>
        <v>2014</v>
      </c>
      <c r="C1608" s="2">
        <f>MONTH(salesdata[[#This Row],[Order Date]])</f>
        <v>11</v>
      </c>
      <c r="D1608" t="s">
        <v>1201</v>
      </c>
      <c r="E1608" t="s">
        <v>319</v>
      </c>
      <c r="F1608" t="s">
        <v>11</v>
      </c>
      <c r="G1608" t="s">
        <v>18</v>
      </c>
      <c r="H1608" t="s">
        <v>589</v>
      </c>
      <c r="I1608" s="33" t="s">
        <v>5398</v>
      </c>
      <c r="J1608" s="2">
        <v>4</v>
      </c>
      <c r="K1608" s="33" t="s">
        <v>5399</v>
      </c>
    </row>
    <row r="1609" spans="1:11" x14ac:dyDescent="0.3">
      <c r="A1609" s="1">
        <v>41962</v>
      </c>
      <c r="B1609" s="2">
        <f>YEAR(salesdata[[#This Row],[Order Date]])</f>
        <v>2014</v>
      </c>
      <c r="C1609" s="2">
        <f>MONTH(salesdata[[#This Row],[Order Date]])</f>
        <v>11</v>
      </c>
      <c r="D1609" t="s">
        <v>1201</v>
      </c>
      <c r="E1609" t="s">
        <v>319</v>
      </c>
      <c r="F1609" t="s">
        <v>39</v>
      </c>
      <c r="G1609" t="s">
        <v>40</v>
      </c>
      <c r="H1609" t="s">
        <v>140</v>
      </c>
      <c r="I1609" s="33" t="s">
        <v>5400</v>
      </c>
      <c r="J1609" s="2">
        <v>3</v>
      </c>
      <c r="K1609" s="33" t="s">
        <v>5401</v>
      </c>
    </row>
    <row r="1610" spans="1:11" x14ac:dyDescent="0.3">
      <c r="A1610" s="1">
        <v>41962</v>
      </c>
      <c r="B1610" s="2">
        <f>YEAR(salesdata[[#This Row],[Order Date]])</f>
        <v>2014</v>
      </c>
      <c r="C1610" s="2">
        <f>MONTH(salesdata[[#This Row],[Order Date]])</f>
        <v>11</v>
      </c>
      <c r="D1610" t="s">
        <v>1718</v>
      </c>
      <c r="E1610" t="s">
        <v>23</v>
      </c>
      <c r="F1610" t="s">
        <v>11</v>
      </c>
      <c r="G1610" t="s">
        <v>12</v>
      </c>
      <c r="H1610" t="s">
        <v>1719</v>
      </c>
      <c r="I1610" s="33" t="s">
        <v>3882</v>
      </c>
      <c r="J1610" s="2">
        <v>1</v>
      </c>
      <c r="K1610" s="33" t="s">
        <v>5096</v>
      </c>
    </row>
    <row r="1611" spans="1:11" x14ac:dyDescent="0.3">
      <c r="A1611" s="1">
        <v>41963</v>
      </c>
      <c r="B1611" s="2">
        <f>YEAR(salesdata[[#This Row],[Order Date]])</f>
        <v>2014</v>
      </c>
      <c r="C1611" s="2">
        <f>MONTH(salesdata[[#This Row],[Order Date]])</f>
        <v>11</v>
      </c>
      <c r="D1611" t="s">
        <v>442</v>
      </c>
      <c r="E1611" t="s">
        <v>152</v>
      </c>
      <c r="F1611" t="s">
        <v>11</v>
      </c>
      <c r="G1611" t="s">
        <v>63</v>
      </c>
      <c r="H1611" t="s">
        <v>1720</v>
      </c>
      <c r="I1611" s="33" t="s">
        <v>5402</v>
      </c>
      <c r="J1611" s="2">
        <v>3</v>
      </c>
      <c r="K1611" s="33" t="s">
        <v>5403</v>
      </c>
    </row>
    <row r="1612" spans="1:11" x14ac:dyDescent="0.3">
      <c r="A1612" s="1">
        <v>41963</v>
      </c>
      <c r="B1612" s="2">
        <f>YEAR(salesdata[[#This Row],[Order Date]])</f>
        <v>2014</v>
      </c>
      <c r="C1612" s="2">
        <f>MONTH(salesdata[[#This Row],[Order Date]])</f>
        <v>11</v>
      </c>
      <c r="D1612" t="s">
        <v>442</v>
      </c>
      <c r="E1612" t="s">
        <v>152</v>
      </c>
      <c r="F1612" t="s">
        <v>39</v>
      </c>
      <c r="G1612" t="s">
        <v>40</v>
      </c>
      <c r="H1612" t="s">
        <v>1628</v>
      </c>
      <c r="I1612" s="33" t="s">
        <v>5404</v>
      </c>
      <c r="J1612" s="2">
        <v>6</v>
      </c>
      <c r="K1612" s="33" t="s">
        <v>5405</v>
      </c>
    </row>
    <row r="1613" spans="1:11" x14ac:dyDescent="0.3">
      <c r="A1613" s="1">
        <v>41963</v>
      </c>
      <c r="B1613" s="2">
        <f>YEAR(salesdata[[#This Row],[Order Date]])</f>
        <v>2014</v>
      </c>
      <c r="C1613" s="2">
        <f>MONTH(salesdata[[#This Row],[Order Date]])</f>
        <v>11</v>
      </c>
      <c r="D1613" t="s">
        <v>442</v>
      </c>
      <c r="E1613" t="s">
        <v>152</v>
      </c>
      <c r="F1613" t="s">
        <v>11</v>
      </c>
      <c r="G1613" t="s">
        <v>20</v>
      </c>
      <c r="H1613" t="s">
        <v>1721</v>
      </c>
      <c r="I1613" s="33" t="s">
        <v>3122</v>
      </c>
      <c r="J1613" s="2">
        <v>3</v>
      </c>
      <c r="K1613" s="33" t="s">
        <v>3691</v>
      </c>
    </row>
    <row r="1614" spans="1:11" x14ac:dyDescent="0.3">
      <c r="A1614" s="1">
        <v>41963</v>
      </c>
      <c r="B1614" s="2">
        <f>YEAR(salesdata[[#This Row],[Order Date]])</f>
        <v>2014</v>
      </c>
      <c r="C1614" s="2">
        <f>MONTH(salesdata[[#This Row],[Order Date]])</f>
        <v>11</v>
      </c>
      <c r="D1614" t="s">
        <v>442</v>
      </c>
      <c r="E1614" t="s">
        <v>152</v>
      </c>
      <c r="F1614" t="s">
        <v>11</v>
      </c>
      <c r="G1614" t="s">
        <v>12</v>
      </c>
      <c r="H1614" t="s">
        <v>1250</v>
      </c>
      <c r="I1614" s="33" t="s">
        <v>3857</v>
      </c>
      <c r="J1614" s="2">
        <v>4</v>
      </c>
      <c r="K1614" s="33" t="s">
        <v>3858</v>
      </c>
    </row>
    <row r="1615" spans="1:11" x14ac:dyDescent="0.3">
      <c r="A1615" s="1">
        <v>41964</v>
      </c>
      <c r="B1615" s="2">
        <f>YEAR(salesdata[[#This Row],[Order Date]])</f>
        <v>2014</v>
      </c>
      <c r="C1615" s="2">
        <f>MONTH(salesdata[[#This Row],[Order Date]])</f>
        <v>11</v>
      </c>
      <c r="D1615" t="s">
        <v>1722</v>
      </c>
      <c r="E1615" t="s">
        <v>33</v>
      </c>
      <c r="F1615" t="s">
        <v>39</v>
      </c>
      <c r="G1615" t="s">
        <v>40</v>
      </c>
      <c r="H1615" t="s">
        <v>924</v>
      </c>
      <c r="I1615" s="33" t="s">
        <v>5406</v>
      </c>
      <c r="J1615" s="2">
        <v>1</v>
      </c>
      <c r="K1615" s="33" t="s">
        <v>3157</v>
      </c>
    </row>
    <row r="1616" spans="1:11" x14ac:dyDescent="0.3">
      <c r="A1616" s="1">
        <v>41964</v>
      </c>
      <c r="B1616" s="2">
        <f>YEAR(salesdata[[#This Row],[Order Date]])</f>
        <v>2014</v>
      </c>
      <c r="C1616" s="2">
        <f>MONTH(salesdata[[#This Row],[Order Date]])</f>
        <v>11</v>
      </c>
      <c r="D1616" t="s">
        <v>1722</v>
      </c>
      <c r="E1616" t="s">
        <v>33</v>
      </c>
      <c r="F1616" t="s">
        <v>11</v>
      </c>
      <c r="G1616" t="s">
        <v>12</v>
      </c>
      <c r="H1616" t="s">
        <v>1723</v>
      </c>
      <c r="I1616" s="33" t="s">
        <v>5407</v>
      </c>
      <c r="J1616" s="2">
        <v>6</v>
      </c>
      <c r="K1616" s="33" t="s">
        <v>5408</v>
      </c>
    </row>
    <row r="1617" spans="1:11" x14ac:dyDescent="0.3">
      <c r="A1617" s="1">
        <v>41964</v>
      </c>
      <c r="B1617" s="2">
        <f>YEAR(salesdata[[#This Row],[Order Date]])</f>
        <v>2014</v>
      </c>
      <c r="C1617" s="2">
        <f>MONTH(salesdata[[#This Row],[Order Date]])</f>
        <v>11</v>
      </c>
      <c r="D1617" t="s">
        <v>1722</v>
      </c>
      <c r="E1617" t="s">
        <v>33</v>
      </c>
      <c r="F1617" t="s">
        <v>11</v>
      </c>
      <c r="G1617" t="s">
        <v>18</v>
      </c>
      <c r="H1617" t="s">
        <v>426</v>
      </c>
      <c r="I1617" s="33" t="s">
        <v>5409</v>
      </c>
      <c r="J1617" s="2">
        <v>3</v>
      </c>
      <c r="K1617" s="33" t="s">
        <v>3718</v>
      </c>
    </row>
    <row r="1618" spans="1:11" x14ac:dyDescent="0.3">
      <c r="A1618" s="1">
        <v>41964</v>
      </c>
      <c r="B1618" s="2">
        <f>YEAR(salesdata[[#This Row],[Order Date]])</f>
        <v>2014</v>
      </c>
      <c r="C1618" s="2">
        <f>MONTH(salesdata[[#This Row],[Order Date]])</f>
        <v>11</v>
      </c>
      <c r="D1618" t="s">
        <v>1722</v>
      </c>
      <c r="E1618" t="s">
        <v>33</v>
      </c>
      <c r="F1618" t="s">
        <v>11</v>
      </c>
      <c r="G1618" t="s">
        <v>24</v>
      </c>
      <c r="H1618" t="s">
        <v>819</v>
      </c>
      <c r="I1618" s="33" t="s">
        <v>4672</v>
      </c>
      <c r="J1618" s="2">
        <v>3</v>
      </c>
      <c r="K1618" s="33" t="s">
        <v>4673</v>
      </c>
    </row>
    <row r="1619" spans="1:11" x14ac:dyDescent="0.3">
      <c r="A1619" s="1">
        <v>41964</v>
      </c>
      <c r="B1619" s="2">
        <f>YEAR(salesdata[[#This Row],[Order Date]])</f>
        <v>2014</v>
      </c>
      <c r="C1619" s="2">
        <f>MONTH(salesdata[[#This Row],[Order Date]])</f>
        <v>11</v>
      </c>
      <c r="D1619" t="s">
        <v>1715</v>
      </c>
      <c r="E1619" t="s">
        <v>27</v>
      </c>
      <c r="F1619" t="s">
        <v>11</v>
      </c>
      <c r="G1619" t="s">
        <v>12</v>
      </c>
      <c r="H1619" t="s">
        <v>490</v>
      </c>
      <c r="I1619" s="33" t="s">
        <v>3122</v>
      </c>
      <c r="J1619" s="2">
        <v>2</v>
      </c>
      <c r="K1619" s="33" t="s">
        <v>3123</v>
      </c>
    </row>
    <row r="1620" spans="1:11" x14ac:dyDescent="0.3">
      <c r="A1620" s="1">
        <v>41964</v>
      </c>
      <c r="B1620" s="2">
        <f>YEAR(salesdata[[#This Row],[Order Date]])</f>
        <v>2014</v>
      </c>
      <c r="C1620" s="2">
        <f>MONTH(salesdata[[#This Row],[Order Date]])</f>
        <v>11</v>
      </c>
      <c r="D1620" t="s">
        <v>1724</v>
      </c>
      <c r="E1620" t="s">
        <v>10</v>
      </c>
      <c r="F1620" t="s">
        <v>11</v>
      </c>
      <c r="G1620" t="s">
        <v>63</v>
      </c>
      <c r="H1620" t="s">
        <v>404</v>
      </c>
      <c r="I1620" s="33" t="s">
        <v>3779</v>
      </c>
      <c r="J1620" s="2">
        <v>1</v>
      </c>
      <c r="K1620" s="33" t="s">
        <v>3600</v>
      </c>
    </row>
    <row r="1621" spans="1:11" x14ac:dyDescent="0.3">
      <c r="A1621" s="1">
        <v>41964</v>
      </c>
      <c r="B1621" s="2">
        <f>YEAR(salesdata[[#This Row],[Order Date]])</f>
        <v>2014</v>
      </c>
      <c r="C1621" s="2">
        <f>MONTH(salesdata[[#This Row],[Order Date]])</f>
        <v>11</v>
      </c>
      <c r="D1621" t="s">
        <v>1724</v>
      </c>
      <c r="E1621" t="s">
        <v>10</v>
      </c>
      <c r="F1621" t="s">
        <v>39</v>
      </c>
      <c r="G1621" t="s">
        <v>40</v>
      </c>
      <c r="H1621" t="s">
        <v>503</v>
      </c>
      <c r="I1621" s="33" t="s">
        <v>5410</v>
      </c>
      <c r="J1621" s="2">
        <v>5</v>
      </c>
      <c r="K1621" s="33" t="s">
        <v>3184</v>
      </c>
    </row>
    <row r="1622" spans="1:11" x14ac:dyDescent="0.3">
      <c r="A1622" s="1">
        <v>41964</v>
      </c>
      <c r="B1622" s="2">
        <f>YEAR(salesdata[[#This Row],[Order Date]])</f>
        <v>2014</v>
      </c>
      <c r="C1622" s="2">
        <f>MONTH(salesdata[[#This Row],[Order Date]])</f>
        <v>11</v>
      </c>
      <c r="D1622" t="s">
        <v>1725</v>
      </c>
      <c r="E1622" t="s">
        <v>27</v>
      </c>
      <c r="F1622" t="s">
        <v>11</v>
      </c>
      <c r="G1622" t="s">
        <v>12</v>
      </c>
      <c r="H1622" t="s">
        <v>1726</v>
      </c>
      <c r="I1622" s="33" t="s">
        <v>4763</v>
      </c>
      <c r="J1622" s="2">
        <v>2</v>
      </c>
      <c r="K1622" s="33" t="s">
        <v>5411</v>
      </c>
    </row>
    <row r="1623" spans="1:11" x14ac:dyDescent="0.3">
      <c r="A1623" s="1">
        <v>41964</v>
      </c>
      <c r="B1623" s="2">
        <f>YEAR(salesdata[[#This Row],[Order Date]])</f>
        <v>2014</v>
      </c>
      <c r="C1623" s="2">
        <f>MONTH(salesdata[[#This Row],[Order Date]])</f>
        <v>11</v>
      </c>
      <c r="D1623" t="s">
        <v>1725</v>
      </c>
      <c r="E1623" t="s">
        <v>27</v>
      </c>
      <c r="F1623" t="s">
        <v>39</v>
      </c>
      <c r="G1623" t="s">
        <v>52</v>
      </c>
      <c r="H1623" t="s">
        <v>553</v>
      </c>
      <c r="I1623" s="33" t="s">
        <v>5412</v>
      </c>
      <c r="J1623" s="2">
        <v>1</v>
      </c>
      <c r="K1623" s="33" t="s">
        <v>3572</v>
      </c>
    </row>
    <row r="1624" spans="1:11" x14ac:dyDescent="0.3">
      <c r="A1624" s="1">
        <v>41965</v>
      </c>
      <c r="B1624" s="2">
        <f>YEAR(salesdata[[#This Row],[Order Date]])</f>
        <v>2014</v>
      </c>
      <c r="C1624" s="2">
        <f>MONTH(salesdata[[#This Row],[Order Date]])</f>
        <v>11</v>
      </c>
      <c r="D1624" t="s">
        <v>507</v>
      </c>
      <c r="E1624" t="s">
        <v>30</v>
      </c>
      <c r="F1624" t="s">
        <v>11</v>
      </c>
      <c r="G1624" t="s">
        <v>63</v>
      </c>
      <c r="H1624" t="s">
        <v>1727</v>
      </c>
      <c r="I1624" s="33" t="s">
        <v>5413</v>
      </c>
      <c r="J1624" s="2">
        <v>3</v>
      </c>
      <c r="K1624" s="33" t="s">
        <v>4312</v>
      </c>
    </row>
    <row r="1625" spans="1:11" x14ac:dyDescent="0.3">
      <c r="A1625" s="1">
        <v>41965</v>
      </c>
      <c r="B1625" s="2">
        <f>YEAR(salesdata[[#This Row],[Order Date]])</f>
        <v>2014</v>
      </c>
      <c r="C1625" s="2">
        <f>MONTH(salesdata[[#This Row],[Order Date]])</f>
        <v>11</v>
      </c>
      <c r="D1625" t="s">
        <v>507</v>
      </c>
      <c r="E1625" t="s">
        <v>30</v>
      </c>
      <c r="F1625" t="s">
        <v>11</v>
      </c>
      <c r="G1625" t="s">
        <v>20</v>
      </c>
      <c r="H1625" t="s">
        <v>712</v>
      </c>
      <c r="I1625" s="33" t="s">
        <v>5414</v>
      </c>
      <c r="J1625" s="2">
        <v>5</v>
      </c>
      <c r="K1625" s="33" t="s">
        <v>5415</v>
      </c>
    </row>
    <row r="1626" spans="1:11" x14ac:dyDescent="0.3">
      <c r="A1626" s="1">
        <v>41965</v>
      </c>
      <c r="B1626" s="2">
        <f>YEAR(salesdata[[#This Row],[Order Date]])</f>
        <v>2014</v>
      </c>
      <c r="C1626" s="2">
        <f>MONTH(salesdata[[#This Row],[Order Date]])</f>
        <v>11</v>
      </c>
      <c r="D1626" t="s">
        <v>507</v>
      </c>
      <c r="E1626" t="s">
        <v>30</v>
      </c>
      <c r="F1626" t="s">
        <v>11</v>
      </c>
      <c r="G1626" t="s">
        <v>63</v>
      </c>
      <c r="H1626" t="s">
        <v>64</v>
      </c>
      <c r="I1626" s="33" t="s">
        <v>2942</v>
      </c>
      <c r="J1626" s="2">
        <v>2</v>
      </c>
      <c r="K1626" s="33" t="s">
        <v>2943</v>
      </c>
    </row>
    <row r="1627" spans="1:11" x14ac:dyDescent="0.3">
      <c r="A1627" s="1">
        <v>41965</v>
      </c>
      <c r="B1627" s="2">
        <f>YEAR(salesdata[[#This Row],[Order Date]])</f>
        <v>2014</v>
      </c>
      <c r="C1627" s="2">
        <f>MONTH(salesdata[[#This Row],[Order Date]])</f>
        <v>11</v>
      </c>
      <c r="D1627" t="s">
        <v>507</v>
      </c>
      <c r="E1627" t="s">
        <v>30</v>
      </c>
      <c r="F1627" t="s">
        <v>11</v>
      </c>
      <c r="G1627" t="s">
        <v>93</v>
      </c>
      <c r="H1627" t="s">
        <v>1728</v>
      </c>
      <c r="I1627" s="33" t="s">
        <v>5416</v>
      </c>
      <c r="J1627" s="2">
        <v>3</v>
      </c>
      <c r="K1627" s="33" t="s">
        <v>5417</v>
      </c>
    </row>
    <row r="1628" spans="1:11" x14ac:dyDescent="0.3">
      <c r="A1628" s="1">
        <v>41965</v>
      </c>
      <c r="B1628" s="2">
        <f>YEAR(salesdata[[#This Row],[Order Date]])</f>
        <v>2014</v>
      </c>
      <c r="C1628" s="2">
        <f>MONTH(salesdata[[#This Row],[Order Date]])</f>
        <v>11</v>
      </c>
      <c r="D1628" t="s">
        <v>717</v>
      </c>
      <c r="E1628" t="s">
        <v>10</v>
      </c>
      <c r="F1628" t="s">
        <v>11</v>
      </c>
      <c r="G1628" t="s">
        <v>20</v>
      </c>
      <c r="H1628" t="s">
        <v>782</v>
      </c>
      <c r="I1628" s="33" t="s">
        <v>5418</v>
      </c>
      <c r="J1628" s="2">
        <v>1</v>
      </c>
      <c r="K1628" s="33" t="s">
        <v>5419</v>
      </c>
    </row>
    <row r="1629" spans="1:11" x14ac:dyDescent="0.3">
      <c r="A1629" s="1">
        <v>41965</v>
      </c>
      <c r="B1629" s="2">
        <f>YEAR(salesdata[[#This Row],[Order Date]])</f>
        <v>2014</v>
      </c>
      <c r="C1629" s="2">
        <f>MONTH(salesdata[[#This Row],[Order Date]])</f>
        <v>11</v>
      </c>
      <c r="D1629" t="s">
        <v>1729</v>
      </c>
      <c r="E1629" t="s">
        <v>15</v>
      </c>
      <c r="F1629" t="s">
        <v>11</v>
      </c>
      <c r="G1629" t="s">
        <v>20</v>
      </c>
      <c r="H1629" t="s">
        <v>1569</v>
      </c>
      <c r="I1629" s="33" t="s">
        <v>5420</v>
      </c>
      <c r="J1629" s="2">
        <v>5</v>
      </c>
      <c r="K1629" s="33" t="s">
        <v>5421</v>
      </c>
    </row>
    <row r="1630" spans="1:11" x14ac:dyDescent="0.3">
      <c r="A1630" s="1">
        <v>41965</v>
      </c>
      <c r="B1630" s="2">
        <f>YEAR(salesdata[[#This Row],[Order Date]])</f>
        <v>2014</v>
      </c>
      <c r="C1630" s="2">
        <f>MONTH(salesdata[[#This Row],[Order Date]])</f>
        <v>11</v>
      </c>
      <c r="D1630" t="s">
        <v>1730</v>
      </c>
      <c r="E1630" t="s">
        <v>27</v>
      </c>
      <c r="F1630" t="s">
        <v>11</v>
      </c>
      <c r="G1630" t="s">
        <v>12</v>
      </c>
      <c r="H1630" t="s">
        <v>948</v>
      </c>
      <c r="I1630" s="33" t="s">
        <v>5422</v>
      </c>
      <c r="J1630" s="2">
        <v>9</v>
      </c>
      <c r="K1630" s="33" t="s">
        <v>5423</v>
      </c>
    </row>
    <row r="1631" spans="1:11" x14ac:dyDescent="0.3">
      <c r="A1631" s="1">
        <v>41965</v>
      </c>
      <c r="B1631" s="2">
        <f>YEAR(salesdata[[#This Row],[Order Date]])</f>
        <v>2014</v>
      </c>
      <c r="C1631" s="2">
        <f>MONTH(salesdata[[#This Row],[Order Date]])</f>
        <v>11</v>
      </c>
      <c r="D1631" t="s">
        <v>1180</v>
      </c>
      <c r="E1631" t="s">
        <v>30</v>
      </c>
      <c r="F1631" t="s">
        <v>11</v>
      </c>
      <c r="G1631" t="s">
        <v>12</v>
      </c>
      <c r="H1631" t="s">
        <v>1731</v>
      </c>
      <c r="I1631" s="33" t="s">
        <v>4714</v>
      </c>
      <c r="J1631" s="2">
        <v>2</v>
      </c>
      <c r="K1631" s="33" t="s">
        <v>2909</v>
      </c>
    </row>
    <row r="1632" spans="1:11" x14ac:dyDescent="0.3">
      <c r="A1632" s="1">
        <v>41966</v>
      </c>
      <c r="B1632" s="2">
        <f>YEAR(salesdata[[#This Row],[Order Date]])</f>
        <v>2014</v>
      </c>
      <c r="C1632" s="2">
        <f>MONTH(salesdata[[#This Row],[Order Date]])</f>
        <v>11</v>
      </c>
      <c r="D1632" t="s">
        <v>197</v>
      </c>
      <c r="E1632" t="s">
        <v>27</v>
      </c>
      <c r="F1632" t="s">
        <v>34</v>
      </c>
      <c r="G1632" t="s">
        <v>35</v>
      </c>
      <c r="H1632" t="s">
        <v>235</v>
      </c>
      <c r="I1632" s="33" t="s">
        <v>4859</v>
      </c>
      <c r="J1632" s="2">
        <v>5</v>
      </c>
      <c r="K1632" s="33" t="s">
        <v>5424</v>
      </c>
    </row>
    <row r="1633" spans="1:11" x14ac:dyDescent="0.3">
      <c r="A1633" s="1">
        <v>41966</v>
      </c>
      <c r="B1633" s="2">
        <f>YEAR(salesdata[[#This Row],[Order Date]])</f>
        <v>2014</v>
      </c>
      <c r="C1633" s="2">
        <f>MONTH(salesdata[[#This Row],[Order Date]])</f>
        <v>11</v>
      </c>
      <c r="D1633" t="s">
        <v>197</v>
      </c>
      <c r="E1633" t="s">
        <v>27</v>
      </c>
      <c r="F1633" t="s">
        <v>11</v>
      </c>
      <c r="G1633" t="s">
        <v>63</v>
      </c>
      <c r="H1633" t="s">
        <v>1506</v>
      </c>
      <c r="I1633" s="33" t="s">
        <v>3197</v>
      </c>
      <c r="J1633" s="2">
        <v>3</v>
      </c>
      <c r="K1633" s="33" t="s">
        <v>5244</v>
      </c>
    </row>
    <row r="1634" spans="1:11" x14ac:dyDescent="0.3">
      <c r="A1634" s="1">
        <v>41966</v>
      </c>
      <c r="B1634" s="2">
        <f>YEAR(salesdata[[#This Row],[Order Date]])</f>
        <v>2014</v>
      </c>
      <c r="C1634" s="2">
        <f>MONTH(salesdata[[#This Row],[Order Date]])</f>
        <v>11</v>
      </c>
      <c r="D1634" t="s">
        <v>197</v>
      </c>
      <c r="E1634" t="s">
        <v>27</v>
      </c>
      <c r="F1634" t="s">
        <v>39</v>
      </c>
      <c r="G1634" t="s">
        <v>52</v>
      </c>
      <c r="H1634" t="s">
        <v>1603</v>
      </c>
      <c r="I1634" s="33" t="s">
        <v>5425</v>
      </c>
      <c r="J1634" s="2">
        <v>1</v>
      </c>
      <c r="K1634" s="33" t="s">
        <v>3712</v>
      </c>
    </row>
    <row r="1635" spans="1:11" x14ac:dyDescent="0.3">
      <c r="A1635" s="1">
        <v>41966</v>
      </c>
      <c r="B1635" s="2">
        <f>YEAR(salesdata[[#This Row],[Order Date]])</f>
        <v>2014</v>
      </c>
      <c r="C1635" s="2">
        <f>MONTH(salesdata[[#This Row],[Order Date]])</f>
        <v>11</v>
      </c>
      <c r="D1635" t="s">
        <v>197</v>
      </c>
      <c r="E1635" t="s">
        <v>27</v>
      </c>
      <c r="F1635" t="s">
        <v>34</v>
      </c>
      <c r="G1635" t="s">
        <v>35</v>
      </c>
      <c r="H1635" t="s">
        <v>1732</v>
      </c>
      <c r="I1635" s="33" t="s">
        <v>5426</v>
      </c>
      <c r="J1635" s="2">
        <v>2</v>
      </c>
      <c r="K1635" s="33" t="s">
        <v>4138</v>
      </c>
    </row>
    <row r="1636" spans="1:11" x14ac:dyDescent="0.3">
      <c r="A1636" s="1">
        <v>41966</v>
      </c>
      <c r="B1636" s="2">
        <f>YEAR(salesdata[[#This Row],[Order Date]])</f>
        <v>2014</v>
      </c>
      <c r="C1636" s="2">
        <f>MONTH(salesdata[[#This Row],[Order Date]])</f>
        <v>11</v>
      </c>
      <c r="D1636" t="s">
        <v>1126</v>
      </c>
      <c r="E1636" t="s">
        <v>10</v>
      </c>
      <c r="F1636" t="s">
        <v>11</v>
      </c>
      <c r="G1636" t="s">
        <v>16</v>
      </c>
      <c r="H1636" t="s">
        <v>1290</v>
      </c>
      <c r="I1636" s="33" t="s">
        <v>5427</v>
      </c>
      <c r="J1636" s="2">
        <v>2</v>
      </c>
      <c r="K1636" s="33" t="s">
        <v>4271</v>
      </c>
    </row>
    <row r="1637" spans="1:11" x14ac:dyDescent="0.3">
      <c r="A1637" s="1">
        <v>41966</v>
      </c>
      <c r="B1637" s="2">
        <f>YEAR(salesdata[[#This Row],[Order Date]])</f>
        <v>2014</v>
      </c>
      <c r="C1637" s="2">
        <f>MONTH(salesdata[[#This Row],[Order Date]])</f>
        <v>11</v>
      </c>
      <c r="D1637" t="s">
        <v>1733</v>
      </c>
      <c r="E1637" t="s">
        <v>10</v>
      </c>
      <c r="F1637" t="s">
        <v>34</v>
      </c>
      <c r="G1637" t="s">
        <v>47</v>
      </c>
      <c r="H1637" t="s">
        <v>1041</v>
      </c>
      <c r="I1637" s="33" t="s">
        <v>4468</v>
      </c>
      <c r="J1637" s="2">
        <v>2</v>
      </c>
      <c r="K1637" s="33" t="s">
        <v>5428</v>
      </c>
    </row>
    <row r="1638" spans="1:11" x14ac:dyDescent="0.3">
      <c r="A1638" s="1">
        <v>41966</v>
      </c>
      <c r="B1638" s="2">
        <f>YEAR(salesdata[[#This Row],[Order Date]])</f>
        <v>2014</v>
      </c>
      <c r="C1638" s="2">
        <f>MONTH(salesdata[[#This Row],[Order Date]])</f>
        <v>11</v>
      </c>
      <c r="D1638" t="s">
        <v>1733</v>
      </c>
      <c r="E1638" t="s">
        <v>10</v>
      </c>
      <c r="F1638" t="s">
        <v>11</v>
      </c>
      <c r="G1638" t="s">
        <v>93</v>
      </c>
      <c r="H1638" t="s">
        <v>1734</v>
      </c>
      <c r="I1638" s="33" t="s">
        <v>5429</v>
      </c>
      <c r="J1638" s="2">
        <v>3</v>
      </c>
      <c r="K1638" s="33" t="s">
        <v>5430</v>
      </c>
    </row>
    <row r="1639" spans="1:11" x14ac:dyDescent="0.3">
      <c r="A1639" s="1">
        <v>41966</v>
      </c>
      <c r="B1639" s="2">
        <f>YEAR(salesdata[[#This Row],[Order Date]])</f>
        <v>2014</v>
      </c>
      <c r="C1639" s="2">
        <f>MONTH(salesdata[[#This Row],[Order Date]])</f>
        <v>11</v>
      </c>
      <c r="D1639" t="s">
        <v>1733</v>
      </c>
      <c r="E1639" t="s">
        <v>10</v>
      </c>
      <c r="F1639" t="s">
        <v>39</v>
      </c>
      <c r="G1639" t="s">
        <v>52</v>
      </c>
      <c r="H1639" t="s">
        <v>986</v>
      </c>
      <c r="I1639" s="33" t="s">
        <v>5431</v>
      </c>
      <c r="J1639" s="2">
        <v>7</v>
      </c>
      <c r="K1639" s="33" t="s">
        <v>5432</v>
      </c>
    </row>
    <row r="1640" spans="1:11" x14ac:dyDescent="0.3">
      <c r="A1640" s="1">
        <v>41966</v>
      </c>
      <c r="B1640" s="2">
        <f>YEAR(salesdata[[#This Row],[Order Date]])</f>
        <v>2014</v>
      </c>
      <c r="C1640" s="2">
        <f>MONTH(salesdata[[#This Row],[Order Date]])</f>
        <v>11</v>
      </c>
      <c r="D1640" t="s">
        <v>1735</v>
      </c>
      <c r="E1640" t="s">
        <v>23</v>
      </c>
      <c r="F1640" t="s">
        <v>11</v>
      </c>
      <c r="G1640" t="s">
        <v>63</v>
      </c>
      <c r="H1640" t="s">
        <v>1736</v>
      </c>
      <c r="I1640" s="33" t="s">
        <v>5433</v>
      </c>
      <c r="J1640" s="2">
        <v>3</v>
      </c>
      <c r="K1640" s="33" t="s">
        <v>4294</v>
      </c>
    </row>
    <row r="1641" spans="1:11" x14ac:dyDescent="0.3">
      <c r="A1641" s="1">
        <v>41966</v>
      </c>
      <c r="B1641" s="2">
        <f>YEAR(salesdata[[#This Row],[Order Date]])</f>
        <v>2014</v>
      </c>
      <c r="C1641" s="2">
        <f>MONTH(salesdata[[#This Row],[Order Date]])</f>
        <v>11</v>
      </c>
      <c r="D1641" t="s">
        <v>1737</v>
      </c>
      <c r="E1641" t="s">
        <v>96</v>
      </c>
      <c r="F1641" t="s">
        <v>11</v>
      </c>
      <c r="G1641" t="s">
        <v>63</v>
      </c>
      <c r="H1641" t="s">
        <v>64</v>
      </c>
      <c r="I1641" s="33" t="s">
        <v>4957</v>
      </c>
      <c r="J1641" s="2">
        <v>3</v>
      </c>
      <c r="K1641" s="33" t="s">
        <v>5434</v>
      </c>
    </row>
    <row r="1642" spans="1:11" x14ac:dyDescent="0.3">
      <c r="A1642" s="1">
        <v>41966</v>
      </c>
      <c r="B1642" s="2">
        <f>YEAR(salesdata[[#This Row],[Order Date]])</f>
        <v>2014</v>
      </c>
      <c r="C1642" s="2">
        <f>MONTH(salesdata[[#This Row],[Order Date]])</f>
        <v>11</v>
      </c>
      <c r="D1642" t="s">
        <v>396</v>
      </c>
      <c r="E1642" t="s">
        <v>10</v>
      </c>
      <c r="F1642" t="s">
        <v>34</v>
      </c>
      <c r="G1642" t="s">
        <v>35</v>
      </c>
      <c r="H1642" t="s">
        <v>1738</v>
      </c>
      <c r="I1642" s="33" t="s">
        <v>5435</v>
      </c>
      <c r="J1642" s="2">
        <v>2</v>
      </c>
      <c r="K1642" s="33" t="s">
        <v>5436</v>
      </c>
    </row>
    <row r="1643" spans="1:11" x14ac:dyDescent="0.3">
      <c r="A1643" s="1">
        <v>41966</v>
      </c>
      <c r="B1643" s="2">
        <f>YEAR(salesdata[[#This Row],[Order Date]])</f>
        <v>2014</v>
      </c>
      <c r="C1643" s="2">
        <f>MONTH(salesdata[[#This Row],[Order Date]])</f>
        <v>11</v>
      </c>
      <c r="D1643" t="s">
        <v>795</v>
      </c>
      <c r="E1643" t="s">
        <v>111</v>
      </c>
      <c r="F1643" t="s">
        <v>11</v>
      </c>
      <c r="G1643" t="s">
        <v>20</v>
      </c>
      <c r="H1643" t="s">
        <v>1739</v>
      </c>
      <c r="I1643" s="33" t="s">
        <v>5437</v>
      </c>
      <c r="J1643" s="2">
        <v>3</v>
      </c>
      <c r="K1643" s="33" t="s">
        <v>5438</v>
      </c>
    </row>
    <row r="1644" spans="1:11" x14ac:dyDescent="0.3">
      <c r="A1644" s="1">
        <v>41967</v>
      </c>
      <c r="B1644" s="2">
        <f>YEAR(salesdata[[#This Row],[Order Date]])</f>
        <v>2014</v>
      </c>
      <c r="C1644" s="2">
        <f>MONTH(salesdata[[#This Row],[Order Date]])</f>
        <v>11</v>
      </c>
      <c r="D1644" t="s">
        <v>1740</v>
      </c>
      <c r="E1644" t="s">
        <v>79</v>
      </c>
      <c r="F1644" t="s">
        <v>11</v>
      </c>
      <c r="G1644" t="s">
        <v>24</v>
      </c>
      <c r="H1644" t="s">
        <v>468</v>
      </c>
      <c r="I1644" s="33" t="s">
        <v>3962</v>
      </c>
      <c r="J1644" s="2">
        <v>1</v>
      </c>
      <c r="K1644" s="33" t="s">
        <v>5439</v>
      </c>
    </row>
    <row r="1645" spans="1:11" x14ac:dyDescent="0.3">
      <c r="A1645" s="1">
        <v>41967</v>
      </c>
      <c r="B1645" s="2">
        <f>YEAR(salesdata[[#This Row],[Order Date]])</f>
        <v>2014</v>
      </c>
      <c r="C1645" s="2">
        <f>MONTH(salesdata[[#This Row],[Order Date]])</f>
        <v>11</v>
      </c>
      <c r="D1645" t="s">
        <v>1122</v>
      </c>
      <c r="E1645" t="s">
        <v>27</v>
      </c>
      <c r="F1645" t="s">
        <v>34</v>
      </c>
      <c r="G1645" t="s">
        <v>47</v>
      </c>
      <c r="H1645" t="s">
        <v>1113</v>
      </c>
      <c r="I1645" s="33" t="s">
        <v>5440</v>
      </c>
      <c r="J1645" s="2">
        <v>4</v>
      </c>
      <c r="K1645" s="33" t="s">
        <v>5441</v>
      </c>
    </row>
    <row r="1646" spans="1:11" x14ac:dyDescent="0.3">
      <c r="A1646" s="1">
        <v>41967</v>
      </c>
      <c r="B1646" s="2">
        <f>YEAR(salesdata[[#This Row],[Order Date]])</f>
        <v>2014</v>
      </c>
      <c r="C1646" s="2">
        <f>MONTH(salesdata[[#This Row],[Order Date]])</f>
        <v>11</v>
      </c>
      <c r="D1646" t="s">
        <v>1741</v>
      </c>
      <c r="E1646" t="s">
        <v>167</v>
      </c>
      <c r="F1646" t="s">
        <v>11</v>
      </c>
      <c r="G1646" t="s">
        <v>20</v>
      </c>
      <c r="H1646" t="s">
        <v>1699</v>
      </c>
      <c r="I1646" s="33" t="s">
        <v>5442</v>
      </c>
      <c r="J1646" s="2">
        <v>7</v>
      </c>
      <c r="K1646" s="33" t="s">
        <v>5443</v>
      </c>
    </row>
    <row r="1647" spans="1:11" x14ac:dyDescent="0.3">
      <c r="A1647" s="1">
        <v>41967</v>
      </c>
      <c r="B1647" s="2">
        <f>YEAR(salesdata[[#This Row],[Order Date]])</f>
        <v>2014</v>
      </c>
      <c r="C1647" s="2">
        <f>MONTH(salesdata[[#This Row],[Order Date]])</f>
        <v>11</v>
      </c>
      <c r="D1647" t="s">
        <v>1741</v>
      </c>
      <c r="E1647" t="s">
        <v>167</v>
      </c>
      <c r="F1647" t="s">
        <v>11</v>
      </c>
      <c r="G1647" t="s">
        <v>18</v>
      </c>
      <c r="H1647" t="s">
        <v>271</v>
      </c>
      <c r="I1647" s="33" t="s">
        <v>4619</v>
      </c>
      <c r="J1647" s="2">
        <v>6</v>
      </c>
      <c r="K1647" s="33" t="s">
        <v>4015</v>
      </c>
    </row>
    <row r="1648" spans="1:11" x14ac:dyDescent="0.3">
      <c r="A1648" s="1">
        <v>41967</v>
      </c>
      <c r="B1648" s="2">
        <f>YEAR(salesdata[[#This Row],[Order Date]])</f>
        <v>2014</v>
      </c>
      <c r="C1648" s="2">
        <f>MONTH(salesdata[[#This Row],[Order Date]])</f>
        <v>11</v>
      </c>
      <c r="D1648" t="s">
        <v>1741</v>
      </c>
      <c r="E1648" t="s">
        <v>167</v>
      </c>
      <c r="F1648" t="s">
        <v>11</v>
      </c>
      <c r="G1648" t="s">
        <v>12</v>
      </c>
      <c r="H1648" t="s">
        <v>223</v>
      </c>
      <c r="I1648" s="33" t="s">
        <v>3857</v>
      </c>
      <c r="J1648" s="2">
        <v>4</v>
      </c>
      <c r="K1648" s="33" t="s">
        <v>3858</v>
      </c>
    </row>
    <row r="1649" spans="1:11" x14ac:dyDescent="0.3">
      <c r="A1649" s="1">
        <v>41967</v>
      </c>
      <c r="B1649" s="2">
        <f>YEAR(salesdata[[#This Row],[Order Date]])</f>
        <v>2014</v>
      </c>
      <c r="C1649" s="2">
        <f>MONTH(salesdata[[#This Row],[Order Date]])</f>
        <v>11</v>
      </c>
      <c r="D1649" t="s">
        <v>1741</v>
      </c>
      <c r="E1649" t="s">
        <v>167</v>
      </c>
      <c r="F1649" t="s">
        <v>11</v>
      </c>
      <c r="G1649" t="s">
        <v>18</v>
      </c>
      <c r="H1649" t="s">
        <v>1742</v>
      </c>
      <c r="I1649" s="33" t="s">
        <v>5444</v>
      </c>
      <c r="J1649" s="2">
        <v>2</v>
      </c>
      <c r="K1649" s="33" t="s">
        <v>5445</v>
      </c>
    </row>
    <row r="1650" spans="1:11" x14ac:dyDescent="0.3">
      <c r="A1650" s="1">
        <v>41967</v>
      </c>
      <c r="B1650" s="2">
        <f>YEAR(salesdata[[#This Row],[Order Date]])</f>
        <v>2014</v>
      </c>
      <c r="C1650" s="2">
        <f>MONTH(salesdata[[#This Row],[Order Date]])</f>
        <v>11</v>
      </c>
      <c r="D1650" t="s">
        <v>293</v>
      </c>
      <c r="E1650" t="s">
        <v>190</v>
      </c>
      <c r="F1650" t="s">
        <v>39</v>
      </c>
      <c r="G1650" t="s">
        <v>52</v>
      </c>
      <c r="H1650" t="s">
        <v>1743</v>
      </c>
      <c r="I1650" s="33" t="s">
        <v>5446</v>
      </c>
      <c r="J1650" s="2">
        <v>7</v>
      </c>
      <c r="K1650" s="33" t="s">
        <v>3696</v>
      </c>
    </row>
    <row r="1651" spans="1:11" x14ac:dyDescent="0.3">
      <c r="A1651" s="1">
        <v>41967</v>
      </c>
      <c r="B1651" s="2">
        <f>YEAR(salesdata[[#This Row],[Order Date]])</f>
        <v>2014</v>
      </c>
      <c r="C1651" s="2">
        <f>MONTH(salesdata[[#This Row],[Order Date]])</f>
        <v>11</v>
      </c>
      <c r="D1651" t="s">
        <v>84</v>
      </c>
      <c r="E1651" t="s">
        <v>27</v>
      </c>
      <c r="F1651" t="s">
        <v>34</v>
      </c>
      <c r="G1651" t="s">
        <v>35</v>
      </c>
      <c r="H1651" t="s">
        <v>1744</v>
      </c>
      <c r="I1651" s="33" t="s">
        <v>5447</v>
      </c>
      <c r="J1651" s="2">
        <v>1</v>
      </c>
      <c r="K1651" s="33" t="s">
        <v>5448</v>
      </c>
    </row>
    <row r="1652" spans="1:11" x14ac:dyDescent="0.3">
      <c r="A1652" s="1">
        <v>41967</v>
      </c>
      <c r="B1652" s="2">
        <f>YEAR(salesdata[[#This Row],[Order Date]])</f>
        <v>2014</v>
      </c>
      <c r="C1652" s="2">
        <f>MONTH(salesdata[[#This Row],[Order Date]])</f>
        <v>11</v>
      </c>
      <c r="D1652" t="s">
        <v>587</v>
      </c>
      <c r="E1652" t="s">
        <v>79</v>
      </c>
      <c r="F1652" t="s">
        <v>39</v>
      </c>
      <c r="G1652" t="s">
        <v>40</v>
      </c>
      <c r="H1652" t="s">
        <v>1645</v>
      </c>
      <c r="I1652" s="33" t="s">
        <v>5449</v>
      </c>
      <c r="J1652" s="2">
        <v>5</v>
      </c>
      <c r="K1652" s="33" t="s">
        <v>5450</v>
      </c>
    </row>
    <row r="1653" spans="1:11" x14ac:dyDescent="0.3">
      <c r="A1653" s="1">
        <v>41967</v>
      </c>
      <c r="B1653" s="2">
        <f>YEAR(salesdata[[#This Row],[Order Date]])</f>
        <v>2014</v>
      </c>
      <c r="C1653" s="2">
        <f>MONTH(salesdata[[#This Row],[Order Date]])</f>
        <v>11</v>
      </c>
      <c r="D1653" t="s">
        <v>587</v>
      </c>
      <c r="E1653" t="s">
        <v>79</v>
      </c>
      <c r="F1653" t="s">
        <v>34</v>
      </c>
      <c r="G1653" t="s">
        <v>35</v>
      </c>
      <c r="H1653" t="s">
        <v>1745</v>
      </c>
      <c r="I1653" s="33" t="s">
        <v>5451</v>
      </c>
      <c r="J1653" s="2">
        <v>3</v>
      </c>
      <c r="K1653" s="33" t="s">
        <v>5452</v>
      </c>
    </row>
    <row r="1654" spans="1:11" x14ac:dyDescent="0.3">
      <c r="A1654" s="1">
        <v>41967</v>
      </c>
      <c r="B1654" s="2">
        <f>YEAR(salesdata[[#This Row],[Order Date]])</f>
        <v>2014</v>
      </c>
      <c r="C1654" s="2">
        <f>MONTH(salesdata[[#This Row],[Order Date]])</f>
        <v>11</v>
      </c>
      <c r="D1654" t="s">
        <v>1746</v>
      </c>
      <c r="E1654" t="s">
        <v>15</v>
      </c>
      <c r="F1654" t="s">
        <v>11</v>
      </c>
      <c r="G1654" t="s">
        <v>18</v>
      </c>
      <c r="H1654" t="s">
        <v>1449</v>
      </c>
      <c r="I1654" s="33" t="s">
        <v>5453</v>
      </c>
      <c r="J1654" s="2">
        <v>5</v>
      </c>
      <c r="K1654" s="33" t="s">
        <v>5454</v>
      </c>
    </row>
    <row r="1655" spans="1:11" x14ac:dyDescent="0.3">
      <c r="A1655" s="1">
        <v>41967</v>
      </c>
      <c r="B1655" s="2">
        <f>YEAR(salesdata[[#This Row],[Order Date]])</f>
        <v>2014</v>
      </c>
      <c r="C1655" s="2">
        <f>MONTH(salesdata[[#This Row],[Order Date]])</f>
        <v>11</v>
      </c>
      <c r="D1655" t="s">
        <v>1431</v>
      </c>
      <c r="E1655" t="s">
        <v>79</v>
      </c>
      <c r="F1655" t="s">
        <v>34</v>
      </c>
      <c r="G1655" t="s">
        <v>47</v>
      </c>
      <c r="H1655" t="s">
        <v>1747</v>
      </c>
      <c r="I1655" s="33" t="s">
        <v>5455</v>
      </c>
      <c r="J1655" s="2">
        <v>7</v>
      </c>
      <c r="K1655" s="33" t="s">
        <v>5456</v>
      </c>
    </row>
    <row r="1656" spans="1:11" x14ac:dyDescent="0.3">
      <c r="A1656" s="1">
        <v>41967</v>
      </c>
      <c r="B1656" s="2">
        <f>YEAR(salesdata[[#This Row],[Order Date]])</f>
        <v>2014</v>
      </c>
      <c r="C1656" s="2">
        <f>MONTH(salesdata[[#This Row],[Order Date]])</f>
        <v>11</v>
      </c>
      <c r="D1656" t="s">
        <v>1431</v>
      </c>
      <c r="E1656" t="s">
        <v>79</v>
      </c>
      <c r="F1656" t="s">
        <v>39</v>
      </c>
      <c r="G1656" t="s">
        <v>40</v>
      </c>
      <c r="H1656" t="s">
        <v>1748</v>
      </c>
      <c r="I1656" s="33" t="s">
        <v>5457</v>
      </c>
      <c r="J1656" s="2">
        <v>4</v>
      </c>
      <c r="K1656" s="33" t="s">
        <v>5458</v>
      </c>
    </row>
    <row r="1657" spans="1:11" x14ac:dyDescent="0.3">
      <c r="A1657" s="1">
        <v>41967</v>
      </c>
      <c r="B1657" s="2">
        <f>YEAR(salesdata[[#This Row],[Order Date]])</f>
        <v>2014</v>
      </c>
      <c r="C1657" s="2">
        <f>MONTH(salesdata[[#This Row],[Order Date]])</f>
        <v>11</v>
      </c>
      <c r="D1657" t="s">
        <v>1749</v>
      </c>
      <c r="E1657" t="s">
        <v>111</v>
      </c>
      <c r="F1657" t="s">
        <v>11</v>
      </c>
      <c r="G1657" t="s">
        <v>24</v>
      </c>
      <c r="H1657" t="s">
        <v>1284</v>
      </c>
      <c r="I1657" s="33" t="s">
        <v>5459</v>
      </c>
      <c r="J1657" s="2">
        <v>4</v>
      </c>
      <c r="K1657" s="33" t="s">
        <v>5460</v>
      </c>
    </row>
    <row r="1658" spans="1:11" x14ac:dyDescent="0.3">
      <c r="A1658" s="1">
        <v>41967</v>
      </c>
      <c r="B1658" s="2">
        <f>YEAR(salesdata[[#This Row],[Order Date]])</f>
        <v>2014</v>
      </c>
      <c r="C1658" s="2">
        <f>MONTH(salesdata[[#This Row],[Order Date]])</f>
        <v>11</v>
      </c>
      <c r="D1658" t="s">
        <v>1749</v>
      </c>
      <c r="E1658" t="s">
        <v>111</v>
      </c>
      <c r="F1658" t="s">
        <v>11</v>
      </c>
      <c r="G1658" t="s">
        <v>16</v>
      </c>
      <c r="H1658" t="s">
        <v>835</v>
      </c>
      <c r="I1658" s="33" t="s">
        <v>5461</v>
      </c>
      <c r="J1658" s="2">
        <v>2</v>
      </c>
      <c r="K1658" s="33" t="s">
        <v>5462</v>
      </c>
    </row>
    <row r="1659" spans="1:11" x14ac:dyDescent="0.3">
      <c r="A1659" s="1">
        <v>41967</v>
      </c>
      <c r="B1659" s="2">
        <f>YEAR(salesdata[[#This Row],[Order Date]])</f>
        <v>2014</v>
      </c>
      <c r="C1659" s="2">
        <f>MONTH(salesdata[[#This Row],[Order Date]])</f>
        <v>11</v>
      </c>
      <c r="D1659" t="s">
        <v>1749</v>
      </c>
      <c r="E1659" t="s">
        <v>111</v>
      </c>
      <c r="F1659" t="s">
        <v>11</v>
      </c>
      <c r="G1659" t="s">
        <v>12</v>
      </c>
      <c r="H1659" t="s">
        <v>1750</v>
      </c>
      <c r="I1659" s="33" t="s">
        <v>5463</v>
      </c>
      <c r="J1659" s="2">
        <v>3</v>
      </c>
      <c r="K1659" s="33" t="s">
        <v>5464</v>
      </c>
    </row>
    <row r="1660" spans="1:11" x14ac:dyDescent="0.3">
      <c r="A1660" s="1">
        <v>41967</v>
      </c>
      <c r="B1660" s="2">
        <f>YEAR(salesdata[[#This Row],[Order Date]])</f>
        <v>2014</v>
      </c>
      <c r="C1660" s="2">
        <f>MONTH(salesdata[[#This Row],[Order Date]])</f>
        <v>11</v>
      </c>
      <c r="D1660" t="s">
        <v>1749</v>
      </c>
      <c r="E1660" t="s">
        <v>111</v>
      </c>
      <c r="F1660" t="s">
        <v>11</v>
      </c>
      <c r="G1660" t="s">
        <v>12</v>
      </c>
      <c r="H1660" t="s">
        <v>773</v>
      </c>
      <c r="I1660" s="33" t="s">
        <v>4339</v>
      </c>
      <c r="J1660" s="2">
        <v>2</v>
      </c>
      <c r="K1660" s="33" t="s">
        <v>3219</v>
      </c>
    </row>
    <row r="1661" spans="1:11" x14ac:dyDescent="0.3">
      <c r="A1661" s="1">
        <v>41967</v>
      </c>
      <c r="B1661" s="2">
        <f>YEAR(salesdata[[#This Row],[Order Date]])</f>
        <v>2014</v>
      </c>
      <c r="C1661" s="2">
        <f>MONTH(salesdata[[#This Row],[Order Date]])</f>
        <v>11</v>
      </c>
      <c r="D1661" t="s">
        <v>638</v>
      </c>
      <c r="E1661" t="s">
        <v>55</v>
      </c>
      <c r="F1661" t="s">
        <v>34</v>
      </c>
      <c r="G1661" t="s">
        <v>47</v>
      </c>
      <c r="H1661" t="s">
        <v>1751</v>
      </c>
      <c r="I1661" s="33" t="s">
        <v>5465</v>
      </c>
      <c r="J1661" s="2">
        <v>5</v>
      </c>
      <c r="K1661" s="33" t="s">
        <v>3598</v>
      </c>
    </row>
    <row r="1662" spans="1:11" x14ac:dyDescent="0.3">
      <c r="A1662" s="1">
        <v>41967</v>
      </c>
      <c r="B1662" s="2">
        <f>YEAR(salesdata[[#This Row],[Order Date]])</f>
        <v>2014</v>
      </c>
      <c r="C1662" s="2">
        <f>MONTH(salesdata[[#This Row],[Order Date]])</f>
        <v>11</v>
      </c>
      <c r="D1662" t="s">
        <v>1752</v>
      </c>
      <c r="E1662" t="s">
        <v>79</v>
      </c>
      <c r="F1662" t="s">
        <v>11</v>
      </c>
      <c r="G1662" t="s">
        <v>20</v>
      </c>
      <c r="H1662" t="s">
        <v>1753</v>
      </c>
      <c r="I1662" s="33" t="s">
        <v>3828</v>
      </c>
      <c r="J1662" s="2">
        <v>3</v>
      </c>
      <c r="K1662" s="33" t="s">
        <v>5466</v>
      </c>
    </row>
    <row r="1663" spans="1:11" x14ac:dyDescent="0.3">
      <c r="A1663" s="1">
        <v>41968</v>
      </c>
      <c r="B1663" s="2">
        <f>YEAR(salesdata[[#This Row],[Order Date]])</f>
        <v>2014</v>
      </c>
      <c r="C1663" s="2">
        <f>MONTH(salesdata[[#This Row],[Order Date]])</f>
        <v>11</v>
      </c>
      <c r="D1663" t="s">
        <v>760</v>
      </c>
      <c r="E1663" t="s">
        <v>27</v>
      </c>
      <c r="F1663" t="s">
        <v>11</v>
      </c>
      <c r="G1663" t="s">
        <v>93</v>
      </c>
      <c r="H1663" t="s">
        <v>543</v>
      </c>
      <c r="I1663" s="33" t="s">
        <v>5467</v>
      </c>
      <c r="J1663" s="2">
        <v>6</v>
      </c>
      <c r="K1663" s="33" t="s">
        <v>5468</v>
      </c>
    </row>
    <row r="1664" spans="1:11" x14ac:dyDescent="0.3">
      <c r="A1664" s="1">
        <v>41968</v>
      </c>
      <c r="B1664" s="2">
        <f>YEAR(salesdata[[#This Row],[Order Date]])</f>
        <v>2014</v>
      </c>
      <c r="C1664" s="2">
        <f>MONTH(salesdata[[#This Row],[Order Date]])</f>
        <v>11</v>
      </c>
      <c r="D1664" t="s">
        <v>760</v>
      </c>
      <c r="E1664" t="s">
        <v>27</v>
      </c>
      <c r="F1664" t="s">
        <v>34</v>
      </c>
      <c r="G1664" t="s">
        <v>47</v>
      </c>
      <c r="H1664" t="s">
        <v>1041</v>
      </c>
      <c r="I1664" s="33" t="s">
        <v>5469</v>
      </c>
      <c r="J1664" s="2">
        <v>3</v>
      </c>
      <c r="K1664" s="33" t="s">
        <v>3769</v>
      </c>
    </row>
    <row r="1665" spans="1:11" x14ac:dyDescent="0.3">
      <c r="A1665" s="1">
        <v>41968</v>
      </c>
      <c r="B1665" s="2">
        <f>YEAR(salesdata[[#This Row],[Order Date]])</f>
        <v>2014</v>
      </c>
      <c r="C1665" s="2">
        <f>MONTH(salesdata[[#This Row],[Order Date]])</f>
        <v>11</v>
      </c>
      <c r="D1665" t="s">
        <v>760</v>
      </c>
      <c r="E1665" t="s">
        <v>27</v>
      </c>
      <c r="F1665" t="s">
        <v>11</v>
      </c>
      <c r="G1665" t="s">
        <v>12</v>
      </c>
      <c r="H1665" t="s">
        <v>1754</v>
      </c>
      <c r="I1665" s="33" t="s">
        <v>5470</v>
      </c>
      <c r="J1665" s="2">
        <v>4</v>
      </c>
      <c r="K1665" s="33" t="s">
        <v>5471</v>
      </c>
    </row>
    <row r="1666" spans="1:11" x14ac:dyDescent="0.3">
      <c r="A1666" s="1">
        <v>41968</v>
      </c>
      <c r="B1666" s="2">
        <f>YEAR(salesdata[[#This Row],[Order Date]])</f>
        <v>2014</v>
      </c>
      <c r="C1666" s="2">
        <f>MONTH(salesdata[[#This Row],[Order Date]])</f>
        <v>11</v>
      </c>
      <c r="D1666" t="s">
        <v>704</v>
      </c>
      <c r="E1666" t="s">
        <v>10</v>
      </c>
      <c r="F1666" t="s">
        <v>39</v>
      </c>
      <c r="G1666" t="s">
        <v>52</v>
      </c>
      <c r="H1666" t="s">
        <v>1228</v>
      </c>
      <c r="I1666" s="33" t="s">
        <v>5472</v>
      </c>
      <c r="J1666" s="2">
        <v>3</v>
      </c>
      <c r="K1666" s="33" t="s">
        <v>132</v>
      </c>
    </row>
    <row r="1667" spans="1:11" x14ac:dyDescent="0.3">
      <c r="A1667" s="1">
        <v>41968</v>
      </c>
      <c r="B1667" s="2">
        <f>YEAR(salesdata[[#This Row],[Order Date]])</f>
        <v>2014</v>
      </c>
      <c r="C1667" s="2">
        <f>MONTH(salesdata[[#This Row],[Order Date]])</f>
        <v>11</v>
      </c>
      <c r="D1667" t="s">
        <v>704</v>
      </c>
      <c r="E1667" t="s">
        <v>10</v>
      </c>
      <c r="F1667" t="s">
        <v>11</v>
      </c>
      <c r="G1667" t="s">
        <v>16</v>
      </c>
      <c r="H1667" t="s">
        <v>1755</v>
      </c>
      <c r="I1667" s="33" t="s">
        <v>5473</v>
      </c>
      <c r="J1667" s="2">
        <v>1</v>
      </c>
      <c r="K1667" s="33" t="s">
        <v>4845</v>
      </c>
    </row>
    <row r="1668" spans="1:11" x14ac:dyDescent="0.3">
      <c r="A1668" s="1">
        <v>41968</v>
      </c>
      <c r="B1668" s="2">
        <f>YEAR(salesdata[[#This Row],[Order Date]])</f>
        <v>2014</v>
      </c>
      <c r="C1668" s="2">
        <f>MONTH(salesdata[[#This Row],[Order Date]])</f>
        <v>11</v>
      </c>
      <c r="D1668" t="s">
        <v>704</v>
      </c>
      <c r="E1668" t="s">
        <v>10</v>
      </c>
      <c r="F1668" t="s">
        <v>34</v>
      </c>
      <c r="G1668" t="s">
        <v>147</v>
      </c>
      <c r="H1668" t="s">
        <v>1756</v>
      </c>
      <c r="I1668" s="33" t="s">
        <v>5474</v>
      </c>
      <c r="J1668" s="2">
        <v>5</v>
      </c>
      <c r="K1668" s="33" t="s">
        <v>5475</v>
      </c>
    </row>
    <row r="1669" spans="1:11" x14ac:dyDescent="0.3">
      <c r="A1669" s="1">
        <v>41968</v>
      </c>
      <c r="B1669" s="2">
        <f>YEAR(salesdata[[#This Row],[Order Date]])</f>
        <v>2014</v>
      </c>
      <c r="C1669" s="2">
        <f>MONTH(salesdata[[#This Row],[Order Date]])</f>
        <v>11</v>
      </c>
      <c r="D1669" t="s">
        <v>704</v>
      </c>
      <c r="E1669" t="s">
        <v>10</v>
      </c>
      <c r="F1669" t="s">
        <v>11</v>
      </c>
      <c r="G1669" t="s">
        <v>16</v>
      </c>
      <c r="H1669" t="s">
        <v>1757</v>
      </c>
      <c r="I1669" s="33" t="s">
        <v>5476</v>
      </c>
      <c r="J1669" s="2">
        <v>2</v>
      </c>
      <c r="K1669" s="33" t="s">
        <v>5477</v>
      </c>
    </row>
    <row r="1670" spans="1:11" x14ac:dyDescent="0.3">
      <c r="A1670" s="1">
        <v>41968</v>
      </c>
      <c r="B1670" s="2">
        <f>YEAR(salesdata[[#This Row],[Order Date]])</f>
        <v>2014</v>
      </c>
      <c r="C1670" s="2">
        <f>MONTH(salesdata[[#This Row],[Order Date]])</f>
        <v>11</v>
      </c>
      <c r="D1670" t="s">
        <v>704</v>
      </c>
      <c r="E1670" t="s">
        <v>10</v>
      </c>
      <c r="F1670" t="s">
        <v>11</v>
      </c>
      <c r="G1670" t="s">
        <v>12</v>
      </c>
      <c r="H1670" t="s">
        <v>45</v>
      </c>
      <c r="I1670" s="33" t="s">
        <v>5142</v>
      </c>
      <c r="J1670" s="2">
        <v>3</v>
      </c>
      <c r="K1670" s="33" t="s">
        <v>5143</v>
      </c>
    </row>
    <row r="1671" spans="1:11" x14ac:dyDescent="0.3">
      <c r="A1671" s="1">
        <v>41968</v>
      </c>
      <c r="B1671" s="2">
        <f>YEAR(salesdata[[#This Row],[Order Date]])</f>
        <v>2014</v>
      </c>
      <c r="C1671" s="2">
        <f>MONTH(salesdata[[#This Row],[Order Date]])</f>
        <v>11</v>
      </c>
      <c r="D1671" t="s">
        <v>704</v>
      </c>
      <c r="E1671" t="s">
        <v>10</v>
      </c>
      <c r="F1671" t="s">
        <v>34</v>
      </c>
      <c r="G1671" t="s">
        <v>47</v>
      </c>
      <c r="H1671" t="s">
        <v>218</v>
      </c>
      <c r="I1671" s="33" t="s">
        <v>4176</v>
      </c>
      <c r="J1671" s="2">
        <v>3</v>
      </c>
      <c r="K1671" s="33" t="s">
        <v>5478</v>
      </c>
    </row>
    <row r="1672" spans="1:11" x14ac:dyDescent="0.3">
      <c r="A1672" s="1">
        <v>41968</v>
      </c>
      <c r="B1672" s="2">
        <f>YEAR(salesdata[[#This Row],[Order Date]])</f>
        <v>2014</v>
      </c>
      <c r="C1672" s="2">
        <f>MONTH(salesdata[[#This Row],[Order Date]])</f>
        <v>11</v>
      </c>
      <c r="D1672" t="s">
        <v>1758</v>
      </c>
      <c r="E1672" t="s">
        <v>1575</v>
      </c>
      <c r="F1672" t="s">
        <v>34</v>
      </c>
      <c r="G1672" t="s">
        <v>47</v>
      </c>
      <c r="H1672" t="s">
        <v>87</v>
      </c>
      <c r="I1672" s="33" t="s">
        <v>5479</v>
      </c>
      <c r="J1672" s="2">
        <v>2</v>
      </c>
      <c r="K1672" s="33" t="s">
        <v>4445</v>
      </c>
    </row>
    <row r="1673" spans="1:11" x14ac:dyDescent="0.3">
      <c r="A1673" s="1">
        <v>41968</v>
      </c>
      <c r="B1673" s="2">
        <f>YEAR(salesdata[[#This Row],[Order Date]])</f>
        <v>2014</v>
      </c>
      <c r="C1673" s="2">
        <f>MONTH(salesdata[[#This Row],[Order Date]])</f>
        <v>11</v>
      </c>
      <c r="D1673" t="s">
        <v>409</v>
      </c>
      <c r="E1673" t="s">
        <v>152</v>
      </c>
      <c r="F1673" t="s">
        <v>11</v>
      </c>
      <c r="G1673" t="s">
        <v>18</v>
      </c>
      <c r="H1673" t="s">
        <v>816</v>
      </c>
      <c r="I1673" s="33" t="s">
        <v>5480</v>
      </c>
      <c r="J1673" s="2">
        <v>4</v>
      </c>
      <c r="K1673" s="33" t="s">
        <v>5481</v>
      </c>
    </row>
    <row r="1674" spans="1:11" x14ac:dyDescent="0.3">
      <c r="A1674" s="1">
        <v>41968</v>
      </c>
      <c r="B1674" s="2">
        <f>YEAR(salesdata[[#This Row],[Order Date]])</f>
        <v>2014</v>
      </c>
      <c r="C1674" s="2">
        <f>MONTH(salesdata[[#This Row],[Order Date]])</f>
        <v>11</v>
      </c>
      <c r="D1674" t="s">
        <v>409</v>
      </c>
      <c r="E1674" t="s">
        <v>152</v>
      </c>
      <c r="F1674" t="s">
        <v>34</v>
      </c>
      <c r="G1674" t="s">
        <v>74</v>
      </c>
      <c r="H1674" t="s">
        <v>1759</v>
      </c>
      <c r="I1674" s="33" t="s">
        <v>5482</v>
      </c>
      <c r="J1674" s="2">
        <v>3</v>
      </c>
      <c r="K1674" s="33" t="s">
        <v>5483</v>
      </c>
    </row>
    <row r="1675" spans="1:11" x14ac:dyDescent="0.3">
      <c r="A1675" s="1">
        <v>41968</v>
      </c>
      <c r="B1675" s="2">
        <f>YEAR(salesdata[[#This Row],[Order Date]])</f>
        <v>2014</v>
      </c>
      <c r="C1675" s="2">
        <f>MONTH(salesdata[[#This Row],[Order Date]])</f>
        <v>11</v>
      </c>
      <c r="D1675" t="s">
        <v>518</v>
      </c>
      <c r="E1675" t="s">
        <v>92</v>
      </c>
      <c r="F1675" t="s">
        <v>11</v>
      </c>
      <c r="G1675" t="s">
        <v>24</v>
      </c>
      <c r="H1675" t="s">
        <v>150</v>
      </c>
      <c r="I1675" s="33" t="s">
        <v>5484</v>
      </c>
      <c r="J1675" s="2">
        <v>7</v>
      </c>
      <c r="K1675" s="33" t="s">
        <v>4466</v>
      </c>
    </row>
    <row r="1676" spans="1:11" x14ac:dyDescent="0.3">
      <c r="A1676" s="1">
        <v>41968</v>
      </c>
      <c r="B1676" s="2">
        <f>YEAR(salesdata[[#This Row],[Order Date]])</f>
        <v>2014</v>
      </c>
      <c r="C1676" s="2">
        <f>MONTH(salesdata[[#This Row],[Order Date]])</f>
        <v>11</v>
      </c>
      <c r="D1676" t="s">
        <v>293</v>
      </c>
      <c r="E1676" t="s">
        <v>27</v>
      </c>
      <c r="F1676" t="s">
        <v>39</v>
      </c>
      <c r="G1676" t="s">
        <v>40</v>
      </c>
      <c r="H1676" t="s">
        <v>1760</v>
      </c>
      <c r="I1676" s="33" t="s">
        <v>5485</v>
      </c>
      <c r="J1676" s="2">
        <v>5</v>
      </c>
      <c r="K1676" s="33" t="s">
        <v>5486</v>
      </c>
    </row>
    <row r="1677" spans="1:11" x14ac:dyDescent="0.3">
      <c r="A1677" s="1">
        <v>41968</v>
      </c>
      <c r="B1677" s="2">
        <f>YEAR(salesdata[[#This Row],[Order Date]])</f>
        <v>2014</v>
      </c>
      <c r="C1677" s="2">
        <f>MONTH(salesdata[[#This Row],[Order Date]])</f>
        <v>11</v>
      </c>
      <c r="D1677" t="s">
        <v>293</v>
      </c>
      <c r="E1677" t="s">
        <v>27</v>
      </c>
      <c r="F1677" t="s">
        <v>34</v>
      </c>
      <c r="G1677" t="s">
        <v>35</v>
      </c>
      <c r="H1677" t="s">
        <v>1100</v>
      </c>
      <c r="I1677" s="33" t="s">
        <v>5487</v>
      </c>
      <c r="J1677" s="2">
        <v>4</v>
      </c>
      <c r="K1677" s="33" t="s">
        <v>5488</v>
      </c>
    </row>
    <row r="1678" spans="1:11" x14ac:dyDescent="0.3">
      <c r="A1678" s="1">
        <v>41968</v>
      </c>
      <c r="B1678" s="2">
        <f>YEAR(salesdata[[#This Row],[Order Date]])</f>
        <v>2014</v>
      </c>
      <c r="C1678" s="2">
        <f>MONTH(salesdata[[#This Row],[Order Date]])</f>
        <v>11</v>
      </c>
      <c r="D1678" t="s">
        <v>293</v>
      </c>
      <c r="E1678" t="s">
        <v>27</v>
      </c>
      <c r="F1678" t="s">
        <v>11</v>
      </c>
      <c r="G1678" t="s">
        <v>24</v>
      </c>
      <c r="H1678" t="s">
        <v>211</v>
      </c>
      <c r="I1678" s="33" t="s">
        <v>5489</v>
      </c>
      <c r="J1678" s="2">
        <v>3</v>
      </c>
      <c r="K1678" s="33" t="s">
        <v>3096</v>
      </c>
    </row>
    <row r="1679" spans="1:11" x14ac:dyDescent="0.3">
      <c r="A1679" s="1">
        <v>41969</v>
      </c>
      <c r="B1679" s="2">
        <f>YEAR(salesdata[[#This Row],[Order Date]])</f>
        <v>2014</v>
      </c>
      <c r="C1679" s="2">
        <f>MONTH(salesdata[[#This Row],[Order Date]])</f>
        <v>11</v>
      </c>
      <c r="D1679" t="s">
        <v>880</v>
      </c>
      <c r="E1679" t="s">
        <v>10</v>
      </c>
      <c r="F1679" t="s">
        <v>34</v>
      </c>
      <c r="G1679" t="s">
        <v>47</v>
      </c>
      <c r="H1679" t="s">
        <v>105</v>
      </c>
      <c r="I1679" s="33" t="s">
        <v>2999</v>
      </c>
      <c r="J1679" s="2">
        <v>5</v>
      </c>
      <c r="K1679" s="33" t="s">
        <v>5490</v>
      </c>
    </row>
    <row r="1680" spans="1:11" x14ac:dyDescent="0.3">
      <c r="A1680" s="1">
        <v>41969</v>
      </c>
      <c r="B1680" s="2">
        <f>YEAR(salesdata[[#This Row],[Order Date]])</f>
        <v>2014</v>
      </c>
      <c r="C1680" s="2">
        <f>MONTH(salesdata[[#This Row],[Order Date]])</f>
        <v>11</v>
      </c>
      <c r="D1680" t="s">
        <v>871</v>
      </c>
      <c r="E1680" t="s">
        <v>92</v>
      </c>
      <c r="F1680" t="s">
        <v>11</v>
      </c>
      <c r="G1680" t="s">
        <v>12</v>
      </c>
      <c r="H1680" t="s">
        <v>859</v>
      </c>
      <c r="I1680" s="33" t="s">
        <v>3175</v>
      </c>
      <c r="J1680" s="2">
        <v>3</v>
      </c>
      <c r="K1680" s="33" t="s">
        <v>3276</v>
      </c>
    </row>
    <row r="1681" spans="1:11" x14ac:dyDescent="0.3">
      <c r="A1681" s="1">
        <v>41969</v>
      </c>
      <c r="B1681" s="2">
        <f>YEAR(salesdata[[#This Row],[Order Date]])</f>
        <v>2014</v>
      </c>
      <c r="C1681" s="2">
        <f>MONTH(salesdata[[#This Row],[Order Date]])</f>
        <v>11</v>
      </c>
      <c r="D1681" t="s">
        <v>871</v>
      </c>
      <c r="E1681" t="s">
        <v>92</v>
      </c>
      <c r="F1681" t="s">
        <v>11</v>
      </c>
      <c r="G1681" t="s">
        <v>18</v>
      </c>
      <c r="H1681" t="s">
        <v>883</v>
      </c>
      <c r="I1681" s="33" t="s">
        <v>5491</v>
      </c>
      <c r="J1681" s="2">
        <v>5</v>
      </c>
      <c r="K1681" s="33" t="s">
        <v>5492</v>
      </c>
    </row>
    <row r="1682" spans="1:11" x14ac:dyDescent="0.3">
      <c r="A1682" s="1">
        <v>41969</v>
      </c>
      <c r="B1682" s="2">
        <f>YEAR(salesdata[[#This Row],[Order Date]])</f>
        <v>2014</v>
      </c>
      <c r="C1682" s="2">
        <f>MONTH(salesdata[[#This Row],[Order Date]])</f>
        <v>11</v>
      </c>
      <c r="D1682" t="s">
        <v>871</v>
      </c>
      <c r="E1682" t="s">
        <v>92</v>
      </c>
      <c r="F1682" t="s">
        <v>39</v>
      </c>
      <c r="G1682" t="s">
        <v>40</v>
      </c>
      <c r="H1682" t="s">
        <v>1130</v>
      </c>
      <c r="I1682" s="33" t="s">
        <v>5493</v>
      </c>
      <c r="J1682" s="2">
        <v>4</v>
      </c>
      <c r="K1682" s="33" t="s">
        <v>5494</v>
      </c>
    </row>
    <row r="1683" spans="1:11" x14ac:dyDescent="0.3">
      <c r="A1683" s="1">
        <v>41969</v>
      </c>
      <c r="B1683" s="2">
        <f>YEAR(salesdata[[#This Row],[Order Date]])</f>
        <v>2014</v>
      </c>
      <c r="C1683" s="2">
        <f>MONTH(salesdata[[#This Row],[Order Date]])</f>
        <v>11</v>
      </c>
      <c r="D1683" t="s">
        <v>1542</v>
      </c>
      <c r="E1683" t="s">
        <v>27</v>
      </c>
      <c r="F1683" t="s">
        <v>11</v>
      </c>
      <c r="G1683" t="s">
        <v>12</v>
      </c>
      <c r="H1683" t="s">
        <v>1651</v>
      </c>
      <c r="I1683" s="33" t="s">
        <v>4861</v>
      </c>
      <c r="J1683" s="2">
        <v>2</v>
      </c>
      <c r="K1683" s="33" t="s">
        <v>4862</v>
      </c>
    </row>
    <row r="1684" spans="1:11" x14ac:dyDescent="0.3">
      <c r="A1684" s="1">
        <v>41969</v>
      </c>
      <c r="B1684" s="2">
        <f>YEAR(salesdata[[#This Row],[Order Date]])</f>
        <v>2014</v>
      </c>
      <c r="C1684" s="2">
        <f>MONTH(salesdata[[#This Row],[Order Date]])</f>
        <v>11</v>
      </c>
      <c r="D1684" t="s">
        <v>1519</v>
      </c>
      <c r="E1684" t="s">
        <v>152</v>
      </c>
      <c r="F1684" t="s">
        <v>39</v>
      </c>
      <c r="G1684" t="s">
        <v>40</v>
      </c>
      <c r="H1684" t="s">
        <v>1761</v>
      </c>
      <c r="I1684" s="33" t="s">
        <v>5495</v>
      </c>
      <c r="J1684" s="2">
        <v>4</v>
      </c>
      <c r="K1684" s="33" t="s">
        <v>5496</v>
      </c>
    </row>
    <row r="1685" spans="1:11" x14ac:dyDescent="0.3">
      <c r="A1685" s="1">
        <v>41969</v>
      </c>
      <c r="B1685" s="2">
        <f>YEAR(salesdata[[#This Row],[Order Date]])</f>
        <v>2014</v>
      </c>
      <c r="C1685" s="2">
        <f>MONTH(salesdata[[#This Row],[Order Date]])</f>
        <v>11</v>
      </c>
      <c r="D1685" t="s">
        <v>1519</v>
      </c>
      <c r="E1685" t="s">
        <v>152</v>
      </c>
      <c r="F1685" t="s">
        <v>11</v>
      </c>
      <c r="G1685" t="s">
        <v>20</v>
      </c>
      <c r="H1685" t="s">
        <v>643</v>
      </c>
      <c r="I1685" s="33" t="s">
        <v>3489</v>
      </c>
      <c r="J1685" s="2">
        <v>3</v>
      </c>
      <c r="K1685" s="33" t="s">
        <v>4159</v>
      </c>
    </row>
    <row r="1686" spans="1:11" x14ac:dyDescent="0.3">
      <c r="A1686" s="1">
        <v>41969</v>
      </c>
      <c r="B1686" s="2">
        <f>YEAR(salesdata[[#This Row],[Order Date]])</f>
        <v>2014</v>
      </c>
      <c r="C1686" s="2">
        <f>MONTH(salesdata[[#This Row],[Order Date]])</f>
        <v>11</v>
      </c>
      <c r="D1686" t="s">
        <v>1519</v>
      </c>
      <c r="E1686" t="s">
        <v>152</v>
      </c>
      <c r="F1686" t="s">
        <v>11</v>
      </c>
      <c r="G1686" t="s">
        <v>20</v>
      </c>
      <c r="H1686" t="s">
        <v>207</v>
      </c>
      <c r="I1686" s="33" t="s">
        <v>3425</v>
      </c>
      <c r="J1686" s="2">
        <v>4</v>
      </c>
      <c r="K1686" s="33" t="s">
        <v>3231</v>
      </c>
    </row>
    <row r="1687" spans="1:11" x14ac:dyDescent="0.3">
      <c r="A1687" s="1">
        <v>41969</v>
      </c>
      <c r="B1687" s="2">
        <f>YEAR(salesdata[[#This Row],[Order Date]])</f>
        <v>2014</v>
      </c>
      <c r="C1687" s="2">
        <f>MONTH(salesdata[[#This Row],[Order Date]])</f>
        <v>11</v>
      </c>
      <c r="D1687" t="s">
        <v>1519</v>
      </c>
      <c r="E1687" t="s">
        <v>152</v>
      </c>
      <c r="F1687" t="s">
        <v>11</v>
      </c>
      <c r="G1687" t="s">
        <v>16</v>
      </c>
      <c r="H1687" t="s">
        <v>1762</v>
      </c>
      <c r="I1687" s="33" t="s">
        <v>5497</v>
      </c>
      <c r="J1687" s="2">
        <v>9</v>
      </c>
      <c r="K1687" s="33" t="s">
        <v>5498</v>
      </c>
    </row>
    <row r="1688" spans="1:11" x14ac:dyDescent="0.3">
      <c r="A1688" s="1">
        <v>41969</v>
      </c>
      <c r="B1688" s="2">
        <f>YEAR(salesdata[[#This Row],[Order Date]])</f>
        <v>2014</v>
      </c>
      <c r="C1688" s="2">
        <f>MONTH(salesdata[[#This Row],[Order Date]])</f>
        <v>11</v>
      </c>
      <c r="D1688" t="s">
        <v>1519</v>
      </c>
      <c r="E1688" t="s">
        <v>152</v>
      </c>
      <c r="F1688" t="s">
        <v>11</v>
      </c>
      <c r="G1688" t="s">
        <v>16</v>
      </c>
      <c r="H1688" t="s">
        <v>593</v>
      </c>
      <c r="I1688" s="33" t="s">
        <v>4219</v>
      </c>
      <c r="J1688" s="2">
        <v>4</v>
      </c>
      <c r="K1688" s="33" t="s">
        <v>2948</v>
      </c>
    </row>
    <row r="1689" spans="1:11" x14ac:dyDescent="0.3">
      <c r="A1689" s="1">
        <v>41969</v>
      </c>
      <c r="B1689" s="2">
        <f>YEAR(salesdata[[#This Row],[Order Date]])</f>
        <v>2014</v>
      </c>
      <c r="C1689" s="2">
        <f>MONTH(salesdata[[#This Row],[Order Date]])</f>
        <v>11</v>
      </c>
      <c r="D1689" t="s">
        <v>1528</v>
      </c>
      <c r="E1689" t="s">
        <v>27</v>
      </c>
      <c r="F1689" t="s">
        <v>11</v>
      </c>
      <c r="G1689" t="s">
        <v>20</v>
      </c>
      <c r="H1689" t="s">
        <v>209</v>
      </c>
      <c r="I1689" s="33" t="s">
        <v>4550</v>
      </c>
      <c r="J1689" s="2">
        <v>3</v>
      </c>
      <c r="K1689" s="33" t="s">
        <v>3620</v>
      </c>
    </row>
    <row r="1690" spans="1:11" x14ac:dyDescent="0.3">
      <c r="A1690" s="1">
        <v>41969</v>
      </c>
      <c r="B1690" s="2">
        <f>YEAR(salesdata[[#This Row],[Order Date]])</f>
        <v>2014</v>
      </c>
      <c r="C1690" s="2">
        <f>MONTH(salesdata[[#This Row],[Order Date]])</f>
        <v>11</v>
      </c>
      <c r="D1690" t="s">
        <v>1528</v>
      </c>
      <c r="E1690" t="s">
        <v>27</v>
      </c>
      <c r="F1690" t="s">
        <v>11</v>
      </c>
      <c r="G1690" t="s">
        <v>12</v>
      </c>
      <c r="H1690" t="s">
        <v>1763</v>
      </c>
      <c r="I1690" s="33" t="s">
        <v>3088</v>
      </c>
      <c r="J1690" s="2">
        <v>3</v>
      </c>
      <c r="K1690" s="33" t="s">
        <v>3218</v>
      </c>
    </row>
    <row r="1691" spans="1:11" x14ac:dyDescent="0.3">
      <c r="A1691" s="1">
        <v>41969</v>
      </c>
      <c r="B1691" s="2">
        <f>YEAR(salesdata[[#This Row],[Order Date]])</f>
        <v>2014</v>
      </c>
      <c r="C1691" s="2">
        <f>MONTH(salesdata[[#This Row],[Order Date]])</f>
        <v>11</v>
      </c>
      <c r="D1691" t="s">
        <v>1528</v>
      </c>
      <c r="E1691" t="s">
        <v>27</v>
      </c>
      <c r="F1691" t="s">
        <v>11</v>
      </c>
      <c r="G1691" t="s">
        <v>93</v>
      </c>
      <c r="H1691" t="s">
        <v>94</v>
      </c>
      <c r="I1691" s="33" t="s">
        <v>5499</v>
      </c>
      <c r="J1691" s="2">
        <v>2</v>
      </c>
      <c r="K1691" s="33" t="s">
        <v>4798</v>
      </c>
    </row>
    <row r="1692" spans="1:11" x14ac:dyDescent="0.3">
      <c r="A1692" s="1">
        <v>41969</v>
      </c>
      <c r="B1692" s="2">
        <f>YEAR(salesdata[[#This Row],[Order Date]])</f>
        <v>2014</v>
      </c>
      <c r="C1692" s="2">
        <f>MONTH(salesdata[[#This Row],[Order Date]])</f>
        <v>11</v>
      </c>
      <c r="D1692" t="s">
        <v>1528</v>
      </c>
      <c r="E1692" t="s">
        <v>27</v>
      </c>
      <c r="F1692" t="s">
        <v>11</v>
      </c>
      <c r="G1692" t="s">
        <v>20</v>
      </c>
      <c r="H1692" t="s">
        <v>888</v>
      </c>
      <c r="I1692" s="33" t="s">
        <v>4792</v>
      </c>
      <c r="J1692" s="2">
        <v>1</v>
      </c>
      <c r="K1692" s="33" t="s">
        <v>5500</v>
      </c>
    </row>
    <row r="1693" spans="1:11" x14ac:dyDescent="0.3">
      <c r="A1693" s="1">
        <v>41970</v>
      </c>
      <c r="B1693" s="2">
        <f>YEAR(salesdata[[#This Row],[Order Date]])</f>
        <v>2014</v>
      </c>
      <c r="C1693" s="2">
        <f>MONTH(salesdata[[#This Row],[Order Date]])</f>
        <v>11</v>
      </c>
      <c r="D1693" t="s">
        <v>925</v>
      </c>
      <c r="E1693" t="s">
        <v>152</v>
      </c>
      <c r="F1693" t="s">
        <v>11</v>
      </c>
      <c r="G1693" t="s">
        <v>43</v>
      </c>
      <c r="H1693" t="s">
        <v>163</v>
      </c>
      <c r="I1693" s="33" t="s">
        <v>3989</v>
      </c>
      <c r="J1693" s="2">
        <v>2</v>
      </c>
      <c r="K1693" s="33" t="s">
        <v>5501</v>
      </c>
    </row>
    <row r="1694" spans="1:11" x14ac:dyDescent="0.3">
      <c r="A1694" s="1">
        <v>41970</v>
      </c>
      <c r="B1694" s="2">
        <f>YEAR(salesdata[[#This Row],[Order Date]])</f>
        <v>2014</v>
      </c>
      <c r="C1694" s="2">
        <f>MONTH(salesdata[[#This Row],[Order Date]])</f>
        <v>11</v>
      </c>
      <c r="D1694" t="s">
        <v>29</v>
      </c>
      <c r="E1694" t="s">
        <v>152</v>
      </c>
      <c r="F1694" t="s">
        <v>34</v>
      </c>
      <c r="G1694" t="s">
        <v>47</v>
      </c>
      <c r="H1694" t="s">
        <v>1764</v>
      </c>
      <c r="I1694" s="33" t="s">
        <v>5502</v>
      </c>
      <c r="J1694" s="2">
        <v>5</v>
      </c>
      <c r="K1694" s="33" t="s">
        <v>5503</v>
      </c>
    </row>
    <row r="1695" spans="1:11" x14ac:dyDescent="0.3">
      <c r="A1695" s="1">
        <v>41971</v>
      </c>
      <c r="B1695" s="2">
        <f>YEAR(salesdata[[#This Row],[Order Date]])</f>
        <v>2014</v>
      </c>
      <c r="C1695" s="2">
        <f>MONTH(salesdata[[#This Row],[Order Date]])</f>
        <v>11</v>
      </c>
      <c r="D1695" t="s">
        <v>1765</v>
      </c>
      <c r="E1695" t="s">
        <v>497</v>
      </c>
      <c r="F1695" t="s">
        <v>11</v>
      </c>
      <c r="G1695" t="s">
        <v>24</v>
      </c>
      <c r="H1695" t="s">
        <v>1766</v>
      </c>
      <c r="I1695" s="33" t="s">
        <v>5437</v>
      </c>
      <c r="J1695" s="2">
        <v>3</v>
      </c>
      <c r="K1695" s="33" t="s">
        <v>3665</v>
      </c>
    </row>
    <row r="1696" spans="1:11" x14ac:dyDescent="0.3">
      <c r="A1696" s="1">
        <v>41971</v>
      </c>
      <c r="B1696" s="2">
        <f>YEAR(salesdata[[#This Row],[Order Date]])</f>
        <v>2014</v>
      </c>
      <c r="C1696" s="2">
        <f>MONTH(salesdata[[#This Row],[Order Date]])</f>
        <v>11</v>
      </c>
      <c r="D1696" t="s">
        <v>1767</v>
      </c>
      <c r="E1696" t="s">
        <v>152</v>
      </c>
      <c r="F1696" t="s">
        <v>11</v>
      </c>
      <c r="G1696" t="s">
        <v>20</v>
      </c>
      <c r="H1696" t="s">
        <v>97</v>
      </c>
      <c r="I1696" s="33" t="s">
        <v>3066</v>
      </c>
      <c r="J1696" s="2">
        <v>2</v>
      </c>
      <c r="K1696" s="33" t="s">
        <v>3067</v>
      </c>
    </row>
    <row r="1697" spans="1:11" x14ac:dyDescent="0.3">
      <c r="A1697" s="1">
        <v>41971</v>
      </c>
      <c r="B1697" s="2">
        <f>YEAR(salesdata[[#This Row],[Order Date]])</f>
        <v>2014</v>
      </c>
      <c r="C1697" s="2">
        <f>MONTH(salesdata[[#This Row],[Order Date]])</f>
        <v>11</v>
      </c>
      <c r="D1697" t="s">
        <v>61</v>
      </c>
      <c r="E1697" t="s">
        <v>70</v>
      </c>
      <c r="F1697" t="s">
        <v>34</v>
      </c>
      <c r="G1697" t="s">
        <v>47</v>
      </c>
      <c r="H1697" t="s">
        <v>1768</v>
      </c>
      <c r="I1697" s="33" t="s">
        <v>5504</v>
      </c>
      <c r="J1697" s="2">
        <v>5</v>
      </c>
      <c r="K1697" s="33" t="s">
        <v>5505</v>
      </c>
    </row>
    <row r="1698" spans="1:11" x14ac:dyDescent="0.3">
      <c r="A1698" s="1">
        <v>41971</v>
      </c>
      <c r="B1698" s="2">
        <f>YEAR(salesdata[[#This Row],[Order Date]])</f>
        <v>2014</v>
      </c>
      <c r="C1698" s="2">
        <f>MONTH(salesdata[[#This Row],[Order Date]])</f>
        <v>11</v>
      </c>
      <c r="D1698" t="s">
        <v>61</v>
      </c>
      <c r="E1698" t="s">
        <v>70</v>
      </c>
      <c r="F1698" t="s">
        <v>11</v>
      </c>
      <c r="G1698" t="s">
        <v>12</v>
      </c>
      <c r="H1698" t="s">
        <v>633</v>
      </c>
      <c r="I1698" s="33" t="s">
        <v>5506</v>
      </c>
      <c r="J1698" s="2">
        <v>7</v>
      </c>
      <c r="K1698" s="33" t="s">
        <v>5507</v>
      </c>
    </row>
    <row r="1699" spans="1:11" x14ac:dyDescent="0.3">
      <c r="A1699" s="1">
        <v>41971</v>
      </c>
      <c r="B1699" s="2">
        <f>YEAR(salesdata[[#This Row],[Order Date]])</f>
        <v>2014</v>
      </c>
      <c r="C1699" s="2">
        <f>MONTH(salesdata[[#This Row],[Order Date]])</f>
        <v>11</v>
      </c>
      <c r="D1699" t="s">
        <v>61</v>
      </c>
      <c r="E1699" t="s">
        <v>70</v>
      </c>
      <c r="F1699" t="s">
        <v>11</v>
      </c>
      <c r="G1699" t="s">
        <v>24</v>
      </c>
      <c r="H1699" t="s">
        <v>468</v>
      </c>
      <c r="I1699" s="33" t="s">
        <v>3560</v>
      </c>
      <c r="J1699" s="2">
        <v>4</v>
      </c>
      <c r="K1699" s="33" t="s">
        <v>5508</v>
      </c>
    </row>
    <row r="1700" spans="1:11" x14ac:dyDescent="0.3">
      <c r="A1700" s="1">
        <v>41971</v>
      </c>
      <c r="B1700" s="2">
        <f>YEAR(salesdata[[#This Row],[Order Date]])</f>
        <v>2014</v>
      </c>
      <c r="C1700" s="2">
        <f>MONTH(salesdata[[#This Row],[Order Date]])</f>
        <v>11</v>
      </c>
      <c r="D1700" t="s">
        <v>61</v>
      </c>
      <c r="E1700" t="s">
        <v>70</v>
      </c>
      <c r="F1700" t="s">
        <v>11</v>
      </c>
      <c r="G1700" t="s">
        <v>20</v>
      </c>
      <c r="H1700" t="s">
        <v>334</v>
      </c>
      <c r="I1700" s="33" t="s">
        <v>5509</v>
      </c>
      <c r="J1700" s="2">
        <v>3</v>
      </c>
      <c r="K1700" s="33" t="s">
        <v>5510</v>
      </c>
    </row>
    <row r="1701" spans="1:11" x14ac:dyDescent="0.3">
      <c r="A1701" s="1">
        <v>41971</v>
      </c>
      <c r="B1701" s="2">
        <f>YEAR(salesdata[[#This Row],[Order Date]])</f>
        <v>2014</v>
      </c>
      <c r="C1701" s="2">
        <f>MONTH(salesdata[[#This Row],[Order Date]])</f>
        <v>11</v>
      </c>
      <c r="D1701" t="s">
        <v>1144</v>
      </c>
      <c r="E1701" t="s">
        <v>27</v>
      </c>
      <c r="F1701" t="s">
        <v>11</v>
      </c>
      <c r="G1701" t="s">
        <v>204</v>
      </c>
      <c r="H1701" t="s">
        <v>828</v>
      </c>
      <c r="I1701" s="33" t="s">
        <v>3934</v>
      </c>
      <c r="J1701" s="2">
        <v>2</v>
      </c>
      <c r="K1701" s="33" t="s">
        <v>3793</v>
      </c>
    </row>
    <row r="1702" spans="1:11" x14ac:dyDescent="0.3">
      <c r="A1702" s="1">
        <v>41971</v>
      </c>
      <c r="B1702" s="2">
        <f>YEAR(salesdata[[#This Row],[Order Date]])</f>
        <v>2014</v>
      </c>
      <c r="C1702" s="2">
        <f>MONTH(salesdata[[#This Row],[Order Date]])</f>
        <v>11</v>
      </c>
      <c r="D1702" t="s">
        <v>1144</v>
      </c>
      <c r="E1702" t="s">
        <v>27</v>
      </c>
      <c r="F1702" t="s">
        <v>11</v>
      </c>
      <c r="G1702" t="s">
        <v>16</v>
      </c>
      <c r="H1702" t="s">
        <v>1769</v>
      </c>
      <c r="I1702" s="33" t="s">
        <v>3957</v>
      </c>
      <c r="J1702" s="2">
        <v>4</v>
      </c>
      <c r="K1702" s="33" t="s">
        <v>5511</v>
      </c>
    </row>
    <row r="1703" spans="1:11" x14ac:dyDescent="0.3">
      <c r="A1703" s="1">
        <v>41971</v>
      </c>
      <c r="B1703" s="2">
        <f>YEAR(salesdata[[#This Row],[Order Date]])</f>
        <v>2014</v>
      </c>
      <c r="C1703" s="2">
        <f>MONTH(salesdata[[#This Row],[Order Date]])</f>
        <v>11</v>
      </c>
      <c r="D1703" t="s">
        <v>1144</v>
      </c>
      <c r="E1703" t="s">
        <v>27</v>
      </c>
      <c r="F1703" t="s">
        <v>34</v>
      </c>
      <c r="G1703" t="s">
        <v>74</v>
      </c>
      <c r="H1703" t="s">
        <v>1770</v>
      </c>
      <c r="I1703" s="33" t="s">
        <v>5512</v>
      </c>
      <c r="J1703" s="2">
        <v>4</v>
      </c>
      <c r="K1703" s="33" t="s">
        <v>5513</v>
      </c>
    </row>
    <row r="1704" spans="1:11" x14ac:dyDescent="0.3">
      <c r="A1704" s="1">
        <v>41971</v>
      </c>
      <c r="B1704" s="2">
        <f>YEAR(salesdata[[#This Row],[Order Date]])</f>
        <v>2014</v>
      </c>
      <c r="C1704" s="2">
        <f>MONTH(salesdata[[#This Row],[Order Date]])</f>
        <v>11</v>
      </c>
      <c r="D1704" t="s">
        <v>1050</v>
      </c>
      <c r="E1704" t="s">
        <v>27</v>
      </c>
      <c r="F1704" t="s">
        <v>11</v>
      </c>
      <c r="G1704" t="s">
        <v>93</v>
      </c>
      <c r="H1704" t="s">
        <v>783</v>
      </c>
      <c r="I1704" s="33" t="s">
        <v>5222</v>
      </c>
      <c r="J1704" s="2">
        <v>3</v>
      </c>
      <c r="K1704" s="33" t="s">
        <v>5514</v>
      </c>
    </row>
    <row r="1705" spans="1:11" x14ac:dyDescent="0.3">
      <c r="A1705" s="1">
        <v>41971</v>
      </c>
      <c r="B1705" s="2">
        <f>YEAR(salesdata[[#This Row],[Order Date]])</f>
        <v>2014</v>
      </c>
      <c r="C1705" s="2">
        <f>MONTH(salesdata[[#This Row],[Order Date]])</f>
        <v>11</v>
      </c>
      <c r="D1705" t="s">
        <v>1050</v>
      </c>
      <c r="E1705" t="s">
        <v>27</v>
      </c>
      <c r="F1705" t="s">
        <v>39</v>
      </c>
      <c r="G1705" t="s">
        <v>52</v>
      </c>
      <c r="H1705" t="s">
        <v>1771</v>
      </c>
      <c r="I1705" s="33" t="s">
        <v>5515</v>
      </c>
      <c r="J1705" s="2">
        <v>7</v>
      </c>
      <c r="K1705" s="33" t="s">
        <v>5516</v>
      </c>
    </row>
    <row r="1706" spans="1:11" x14ac:dyDescent="0.3">
      <c r="A1706" s="1">
        <v>41971</v>
      </c>
      <c r="B1706" s="2">
        <f>YEAR(salesdata[[#This Row],[Order Date]])</f>
        <v>2014</v>
      </c>
      <c r="C1706" s="2">
        <f>MONTH(salesdata[[#This Row],[Order Date]])</f>
        <v>11</v>
      </c>
      <c r="D1706" t="s">
        <v>1772</v>
      </c>
      <c r="E1706" t="s">
        <v>10</v>
      </c>
      <c r="F1706" t="s">
        <v>39</v>
      </c>
      <c r="G1706" t="s">
        <v>306</v>
      </c>
      <c r="H1706" t="s">
        <v>1248</v>
      </c>
      <c r="I1706" s="33" t="s">
        <v>5517</v>
      </c>
      <c r="J1706" s="2">
        <v>5</v>
      </c>
      <c r="K1706" s="33" t="s">
        <v>5518</v>
      </c>
    </row>
    <row r="1707" spans="1:11" x14ac:dyDescent="0.3">
      <c r="A1707" s="1">
        <v>41971</v>
      </c>
      <c r="B1707" s="2">
        <f>YEAR(salesdata[[#This Row],[Order Date]])</f>
        <v>2014</v>
      </c>
      <c r="C1707" s="2">
        <f>MONTH(salesdata[[#This Row],[Order Date]])</f>
        <v>11</v>
      </c>
      <c r="D1707" t="s">
        <v>1773</v>
      </c>
      <c r="E1707" t="s">
        <v>130</v>
      </c>
      <c r="F1707" t="s">
        <v>11</v>
      </c>
      <c r="G1707" t="s">
        <v>63</v>
      </c>
      <c r="H1707" t="s">
        <v>1774</v>
      </c>
      <c r="I1707" s="33" t="s">
        <v>5519</v>
      </c>
      <c r="J1707" s="2">
        <v>6</v>
      </c>
      <c r="K1707" s="33" t="s">
        <v>5520</v>
      </c>
    </row>
    <row r="1708" spans="1:11" x14ac:dyDescent="0.3">
      <c r="A1708" s="1">
        <v>41972</v>
      </c>
      <c r="B1708" s="2">
        <f>YEAR(salesdata[[#This Row],[Order Date]])</f>
        <v>2014</v>
      </c>
      <c r="C1708" s="2">
        <f>MONTH(salesdata[[#This Row],[Order Date]])</f>
        <v>11</v>
      </c>
      <c r="D1708" t="s">
        <v>862</v>
      </c>
      <c r="E1708" t="s">
        <v>23</v>
      </c>
      <c r="F1708" t="s">
        <v>11</v>
      </c>
      <c r="G1708" t="s">
        <v>16</v>
      </c>
      <c r="H1708" t="s">
        <v>591</v>
      </c>
      <c r="I1708" s="33" t="s">
        <v>3792</v>
      </c>
      <c r="J1708" s="2">
        <v>2</v>
      </c>
      <c r="K1708" s="33" t="s">
        <v>5521</v>
      </c>
    </row>
    <row r="1709" spans="1:11" x14ac:dyDescent="0.3">
      <c r="A1709" s="1">
        <v>41972</v>
      </c>
      <c r="B1709" s="2">
        <f>YEAR(salesdata[[#This Row],[Order Date]])</f>
        <v>2014</v>
      </c>
      <c r="C1709" s="2">
        <f>MONTH(salesdata[[#This Row],[Order Date]])</f>
        <v>11</v>
      </c>
      <c r="D1709" t="s">
        <v>1775</v>
      </c>
      <c r="E1709" t="s">
        <v>15</v>
      </c>
      <c r="F1709" t="s">
        <v>11</v>
      </c>
      <c r="G1709" t="s">
        <v>43</v>
      </c>
      <c r="H1709" t="s">
        <v>163</v>
      </c>
      <c r="I1709" s="33" t="s">
        <v>3117</v>
      </c>
      <c r="J1709" s="2">
        <v>2</v>
      </c>
      <c r="K1709" s="33" t="s">
        <v>3646</v>
      </c>
    </row>
    <row r="1710" spans="1:11" x14ac:dyDescent="0.3">
      <c r="A1710" s="1">
        <v>41972</v>
      </c>
      <c r="B1710" s="2">
        <f>YEAR(salesdata[[#This Row],[Order Date]])</f>
        <v>2014</v>
      </c>
      <c r="C1710" s="2">
        <f>MONTH(salesdata[[#This Row],[Order Date]])</f>
        <v>11</v>
      </c>
      <c r="D1710" t="s">
        <v>1776</v>
      </c>
      <c r="E1710" t="s">
        <v>27</v>
      </c>
      <c r="F1710" t="s">
        <v>39</v>
      </c>
      <c r="G1710" t="s">
        <v>40</v>
      </c>
      <c r="H1710" t="s">
        <v>921</v>
      </c>
      <c r="I1710" s="33" t="s">
        <v>4065</v>
      </c>
      <c r="J1710" s="2">
        <v>2</v>
      </c>
      <c r="K1710" s="33" t="s">
        <v>4066</v>
      </c>
    </row>
    <row r="1711" spans="1:11" x14ac:dyDescent="0.3">
      <c r="A1711" s="1">
        <v>41972</v>
      </c>
      <c r="B1711" s="2">
        <f>YEAR(salesdata[[#This Row],[Order Date]])</f>
        <v>2014</v>
      </c>
      <c r="C1711" s="2">
        <f>MONTH(salesdata[[#This Row],[Order Date]])</f>
        <v>11</v>
      </c>
      <c r="D1711" t="s">
        <v>1776</v>
      </c>
      <c r="E1711" t="s">
        <v>27</v>
      </c>
      <c r="F1711" t="s">
        <v>11</v>
      </c>
      <c r="G1711" t="s">
        <v>43</v>
      </c>
      <c r="H1711" t="s">
        <v>163</v>
      </c>
      <c r="I1711" s="33" t="s">
        <v>5522</v>
      </c>
      <c r="J1711" s="2">
        <v>5</v>
      </c>
      <c r="K1711" s="33" t="s">
        <v>5523</v>
      </c>
    </row>
    <row r="1712" spans="1:11" x14ac:dyDescent="0.3">
      <c r="A1712" s="1">
        <v>41972</v>
      </c>
      <c r="B1712" s="2">
        <f>YEAR(salesdata[[#This Row],[Order Date]])</f>
        <v>2014</v>
      </c>
      <c r="C1712" s="2">
        <f>MONTH(salesdata[[#This Row],[Order Date]])</f>
        <v>11</v>
      </c>
      <c r="D1712" t="s">
        <v>978</v>
      </c>
      <c r="E1712" t="s">
        <v>152</v>
      </c>
      <c r="F1712" t="s">
        <v>11</v>
      </c>
      <c r="G1712" t="s">
        <v>16</v>
      </c>
      <c r="H1712" t="s">
        <v>1052</v>
      </c>
      <c r="I1712" s="33" t="s">
        <v>5524</v>
      </c>
      <c r="J1712" s="2">
        <v>2</v>
      </c>
      <c r="K1712" s="33" t="s">
        <v>2902</v>
      </c>
    </row>
    <row r="1713" spans="1:11" x14ac:dyDescent="0.3">
      <c r="A1713" s="1">
        <v>41973</v>
      </c>
      <c r="B1713" s="2">
        <f>YEAR(salesdata[[#This Row],[Order Date]])</f>
        <v>2014</v>
      </c>
      <c r="C1713" s="2">
        <f>MONTH(salesdata[[#This Row],[Order Date]])</f>
        <v>11</v>
      </c>
      <c r="D1713" t="s">
        <v>1668</v>
      </c>
      <c r="E1713" t="s">
        <v>152</v>
      </c>
      <c r="F1713" t="s">
        <v>11</v>
      </c>
      <c r="G1713" t="s">
        <v>63</v>
      </c>
      <c r="H1713" t="s">
        <v>1777</v>
      </c>
      <c r="I1713" s="33" t="s">
        <v>5525</v>
      </c>
      <c r="J1713" s="2">
        <v>4</v>
      </c>
      <c r="K1713" s="33" t="s">
        <v>5526</v>
      </c>
    </row>
    <row r="1714" spans="1:11" x14ac:dyDescent="0.3">
      <c r="A1714" s="1">
        <v>41973</v>
      </c>
      <c r="B1714" s="2">
        <f>YEAR(salesdata[[#This Row],[Order Date]])</f>
        <v>2014</v>
      </c>
      <c r="C1714" s="2">
        <f>MONTH(salesdata[[#This Row],[Order Date]])</f>
        <v>11</v>
      </c>
      <c r="D1714" t="s">
        <v>699</v>
      </c>
      <c r="E1714" t="s">
        <v>124</v>
      </c>
      <c r="F1714" t="s">
        <v>11</v>
      </c>
      <c r="G1714" t="s">
        <v>20</v>
      </c>
      <c r="H1714" t="s">
        <v>1625</v>
      </c>
      <c r="I1714" s="33" t="s">
        <v>5527</v>
      </c>
      <c r="J1714" s="2">
        <v>9</v>
      </c>
      <c r="K1714" s="33" t="s">
        <v>5528</v>
      </c>
    </row>
    <row r="1715" spans="1:11" x14ac:dyDescent="0.3">
      <c r="A1715" s="1">
        <v>41973</v>
      </c>
      <c r="B1715" s="2">
        <f>YEAR(salesdata[[#This Row],[Order Date]])</f>
        <v>2014</v>
      </c>
      <c r="C1715" s="2">
        <f>MONTH(salesdata[[#This Row],[Order Date]])</f>
        <v>11</v>
      </c>
      <c r="D1715" t="s">
        <v>978</v>
      </c>
      <c r="E1715" t="s">
        <v>96</v>
      </c>
      <c r="F1715" t="s">
        <v>11</v>
      </c>
      <c r="G1715" t="s">
        <v>204</v>
      </c>
      <c r="H1715" t="s">
        <v>803</v>
      </c>
      <c r="I1715" s="33" t="s">
        <v>5529</v>
      </c>
      <c r="J1715" s="2">
        <v>7</v>
      </c>
      <c r="K1715" s="33" t="s">
        <v>3551</v>
      </c>
    </row>
    <row r="1716" spans="1:11" x14ac:dyDescent="0.3">
      <c r="A1716" s="1">
        <v>41973</v>
      </c>
      <c r="B1716" s="2">
        <f>YEAR(salesdata[[#This Row],[Order Date]])</f>
        <v>2014</v>
      </c>
      <c r="C1716" s="2">
        <f>MONTH(salesdata[[#This Row],[Order Date]])</f>
        <v>11</v>
      </c>
      <c r="D1716" t="s">
        <v>978</v>
      </c>
      <c r="E1716" t="s">
        <v>96</v>
      </c>
      <c r="F1716" t="s">
        <v>39</v>
      </c>
      <c r="G1716" t="s">
        <v>52</v>
      </c>
      <c r="H1716" t="s">
        <v>1778</v>
      </c>
      <c r="I1716" s="33" t="s">
        <v>5530</v>
      </c>
      <c r="J1716" s="2">
        <v>4</v>
      </c>
      <c r="K1716" s="33" t="s">
        <v>5531</v>
      </c>
    </row>
    <row r="1717" spans="1:11" x14ac:dyDescent="0.3">
      <c r="A1717" s="1">
        <v>41974</v>
      </c>
      <c r="B1717" s="2">
        <f>YEAR(salesdata[[#This Row],[Order Date]])</f>
        <v>2014</v>
      </c>
      <c r="C1717" s="2">
        <f>MONTH(salesdata[[#This Row],[Order Date]])</f>
        <v>12</v>
      </c>
      <c r="D1717" t="s">
        <v>728</v>
      </c>
      <c r="E1717" t="s">
        <v>160</v>
      </c>
      <c r="F1717" t="s">
        <v>34</v>
      </c>
      <c r="G1717" t="s">
        <v>35</v>
      </c>
      <c r="H1717" t="s">
        <v>1779</v>
      </c>
      <c r="I1717" s="33" t="s">
        <v>5532</v>
      </c>
      <c r="J1717" s="2">
        <v>8</v>
      </c>
      <c r="K1717" s="33" t="s">
        <v>5533</v>
      </c>
    </row>
    <row r="1718" spans="1:11" x14ac:dyDescent="0.3">
      <c r="A1718" s="1">
        <v>41974</v>
      </c>
      <c r="B1718" s="2">
        <f>YEAR(salesdata[[#This Row],[Order Date]])</f>
        <v>2014</v>
      </c>
      <c r="C1718" s="2">
        <f>MONTH(salesdata[[#This Row],[Order Date]])</f>
        <v>12</v>
      </c>
      <c r="D1718" t="s">
        <v>728</v>
      </c>
      <c r="E1718" t="s">
        <v>160</v>
      </c>
      <c r="F1718" t="s">
        <v>11</v>
      </c>
      <c r="G1718" t="s">
        <v>24</v>
      </c>
      <c r="H1718" t="s">
        <v>900</v>
      </c>
      <c r="I1718" s="33" t="s">
        <v>5534</v>
      </c>
      <c r="J1718" s="2">
        <v>4</v>
      </c>
      <c r="K1718" s="33" t="s">
        <v>3784</v>
      </c>
    </row>
    <row r="1719" spans="1:11" x14ac:dyDescent="0.3">
      <c r="A1719" s="1">
        <v>41974</v>
      </c>
      <c r="B1719" s="2">
        <f>YEAR(salesdata[[#This Row],[Order Date]])</f>
        <v>2014</v>
      </c>
      <c r="C1719" s="2">
        <f>MONTH(salesdata[[#This Row],[Order Date]])</f>
        <v>12</v>
      </c>
      <c r="D1719" t="s">
        <v>1780</v>
      </c>
      <c r="E1719" t="s">
        <v>27</v>
      </c>
      <c r="F1719" t="s">
        <v>34</v>
      </c>
      <c r="G1719" t="s">
        <v>47</v>
      </c>
      <c r="H1719" t="s">
        <v>1781</v>
      </c>
      <c r="I1719" s="33" t="s">
        <v>5535</v>
      </c>
      <c r="J1719" s="2">
        <v>3</v>
      </c>
      <c r="K1719" s="33" t="s">
        <v>5536</v>
      </c>
    </row>
    <row r="1720" spans="1:11" x14ac:dyDescent="0.3">
      <c r="A1720" s="1">
        <v>41974</v>
      </c>
      <c r="B1720" s="2">
        <f>YEAR(salesdata[[#This Row],[Order Date]])</f>
        <v>2014</v>
      </c>
      <c r="C1720" s="2">
        <f>MONTH(salesdata[[#This Row],[Order Date]])</f>
        <v>12</v>
      </c>
      <c r="D1720" t="s">
        <v>876</v>
      </c>
      <c r="E1720" t="s">
        <v>249</v>
      </c>
      <c r="F1720" t="s">
        <v>39</v>
      </c>
      <c r="G1720" t="s">
        <v>40</v>
      </c>
      <c r="H1720" t="s">
        <v>1782</v>
      </c>
      <c r="I1720" s="33" t="s">
        <v>3996</v>
      </c>
      <c r="J1720" s="2">
        <v>4</v>
      </c>
      <c r="K1720" s="33" t="s">
        <v>4173</v>
      </c>
    </row>
    <row r="1721" spans="1:11" x14ac:dyDescent="0.3">
      <c r="A1721" s="1">
        <v>41974</v>
      </c>
      <c r="B1721" s="2">
        <f>YEAR(salesdata[[#This Row],[Order Date]])</f>
        <v>2014</v>
      </c>
      <c r="C1721" s="2">
        <f>MONTH(salesdata[[#This Row],[Order Date]])</f>
        <v>12</v>
      </c>
      <c r="D1721" t="s">
        <v>1704</v>
      </c>
      <c r="E1721" t="s">
        <v>79</v>
      </c>
      <c r="F1721" t="s">
        <v>39</v>
      </c>
      <c r="G1721" t="s">
        <v>614</v>
      </c>
      <c r="H1721" t="s">
        <v>1117</v>
      </c>
      <c r="I1721" s="33" t="s">
        <v>5537</v>
      </c>
      <c r="J1721" s="2">
        <v>2</v>
      </c>
      <c r="K1721" s="33" t="s">
        <v>1783</v>
      </c>
    </row>
    <row r="1722" spans="1:11" x14ac:dyDescent="0.3">
      <c r="A1722" s="1">
        <v>41974</v>
      </c>
      <c r="B1722" s="2">
        <f>YEAR(salesdata[[#This Row],[Order Date]])</f>
        <v>2014</v>
      </c>
      <c r="C1722" s="2">
        <f>MONTH(salesdata[[#This Row],[Order Date]])</f>
        <v>12</v>
      </c>
      <c r="D1722" t="s">
        <v>1704</v>
      </c>
      <c r="E1722" t="s">
        <v>79</v>
      </c>
      <c r="F1722" t="s">
        <v>34</v>
      </c>
      <c r="G1722" t="s">
        <v>47</v>
      </c>
      <c r="H1722" t="s">
        <v>218</v>
      </c>
      <c r="I1722" s="33" t="s">
        <v>3412</v>
      </c>
      <c r="J1722" s="2">
        <v>2</v>
      </c>
      <c r="K1722" s="33" t="s">
        <v>5538</v>
      </c>
    </row>
    <row r="1723" spans="1:11" x14ac:dyDescent="0.3">
      <c r="A1723" s="1">
        <v>41974</v>
      </c>
      <c r="B1723" s="2">
        <f>YEAR(salesdata[[#This Row],[Order Date]])</f>
        <v>2014</v>
      </c>
      <c r="C1723" s="2">
        <f>MONTH(salesdata[[#This Row],[Order Date]])</f>
        <v>12</v>
      </c>
      <c r="D1723" t="s">
        <v>1704</v>
      </c>
      <c r="E1723" t="s">
        <v>79</v>
      </c>
      <c r="F1723" t="s">
        <v>11</v>
      </c>
      <c r="G1723" t="s">
        <v>12</v>
      </c>
      <c r="H1723" t="s">
        <v>1784</v>
      </c>
      <c r="I1723" s="33" t="s">
        <v>4767</v>
      </c>
      <c r="J1723" s="2">
        <v>7</v>
      </c>
      <c r="K1723" s="33" t="s">
        <v>5304</v>
      </c>
    </row>
    <row r="1724" spans="1:11" x14ac:dyDescent="0.3">
      <c r="A1724" s="1">
        <v>41974</v>
      </c>
      <c r="B1724" s="2">
        <f>YEAR(salesdata[[#This Row],[Order Date]])</f>
        <v>2014</v>
      </c>
      <c r="C1724" s="2">
        <f>MONTH(salesdata[[#This Row],[Order Date]])</f>
        <v>12</v>
      </c>
      <c r="D1724" t="s">
        <v>1704</v>
      </c>
      <c r="E1724" t="s">
        <v>79</v>
      </c>
      <c r="F1724" t="s">
        <v>34</v>
      </c>
      <c r="G1724" t="s">
        <v>35</v>
      </c>
      <c r="H1724" t="s">
        <v>674</v>
      </c>
      <c r="I1724" s="33" t="s">
        <v>5539</v>
      </c>
      <c r="J1724" s="2">
        <v>6</v>
      </c>
      <c r="K1724" s="33" t="s">
        <v>5540</v>
      </c>
    </row>
    <row r="1725" spans="1:11" x14ac:dyDescent="0.3">
      <c r="A1725" s="1">
        <v>41974</v>
      </c>
      <c r="B1725" s="2">
        <f>YEAR(salesdata[[#This Row],[Order Date]])</f>
        <v>2014</v>
      </c>
      <c r="C1725" s="2">
        <f>MONTH(salesdata[[#This Row],[Order Date]])</f>
        <v>12</v>
      </c>
      <c r="D1725" t="s">
        <v>353</v>
      </c>
      <c r="E1725" t="s">
        <v>10</v>
      </c>
      <c r="F1725" t="s">
        <v>34</v>
      </c>
      <c r="G1725" t="s">
        <v>35</v>
      </c>
      <c r="H1725" t="s">
        <v>1785</v>
      </c>
      <c r="I1725" s="33" t="s">
        <v>5541</v>
      </c>
      <c r="J1725" s="2">
        <v>3</v>
      </c>
      <c r="K1725" s="33" t="s">
        <v>5542</v>
      </c>
    </row>
    <row r="1726" spans="1:11" x14ac:dyDescent="0.3">
      <c r="A1726" s="1">
        <v>41974</v>
      </c>
      <c r="B1726" s="2">
        <f>YEAR(salesdata[[#This Row],[Order Date]])</f>
        <v>2014</v>
      </c>
      <c r="C1726" s="2">
        <f>MONTH(salesdata[[#This Row],[Order Date]])</f>
        <v>12</v>
      </c>
      <c r="D1726" t="s">
        <v>884</v>
      </c>
      <c r="E1726" t="s">
        <v>443</v>
      </c>
      <c r="F1726" t="s">
        <v>39</v>
      </c>
      <c r="G1726" t="s">
        <v>40</v>
      </c>
      <c r="H1726" t="s">
        <v>1586</v>
      </c>
      <c r="I1726" s="33" t="s">
        <v>5543</v>
      </c>
      <c r="J1726" s="2">
        <v>2</v>
      </c>
      <c r="K1726" s="33" t="s">
        <v>5544</v>
      </c>
    </row>
    <row r="1727" spans="1:11" x14ac:dyDescent="0.3">
      <c r="A1727" s="1">
        <v>41974</v>
      </c>
      <c r="B1727" s="2">
        <f>YEAR(salesdata[[#This Row],[Order Date]])</f>
        <v>2014</v>
      </c>
      <c r="C1727" s="2">
        <f>MONTH(salesdata[[#This Row],[Order Date]])</f>
        <v>12</v>
      </c>
      <c r="D1727" t="s">
        <v>884</v>
      </c>
      <c r="E1727" t="s">
        <v>443</v>
      </c>
      <c r="F1727" t="s">
        <v>34</v>
      </c>
      <c r="G1727" t="s">
        <v>47</v>
      </c>
      <c r="H1727" t="s">
        <v>1786</v>
      </c>
      <c r="I1727" s="33" t="s">
        <v>3742</v>
      </c>
      <c r="J1727" s="2">
        <v>3</v>
      </c>
      <c r="K1727" s="33" t="s">
        <v>5545</v>
      </c>
    </row>
    <row r="1728" spans="1:11" x14ac:dyDescent="0.3">
      <c r="A1728" s="1">
        <v>41974</v>
      </c>
      <c r="B1728" s="2">
        <f>YEAR(salesdata[[#This Row],[Order Date]])</f>
        <v>2014</v>
      </c>
      <c r="C1728" s="2">
        <f>MONTH(salesdata[[#This Row],[Order Date]])</f>
        <v>12</v>
      </c>
      <c r="D1728" t="s">
        <v>884</v>
      </c>
      <c r="E1728" t="s">
        <v>443</v>
      </c>
      <c r="F1728" t="s">
        <v>34</v>
      </c>
      <c r="G1728" t="s">
        <v>47</v>
      </c>
      <c r="H1728" t="s">
        <v>118</v>
      </c>
      <c r="I1728" s="33" t="s">
        <v>5152</v>
      </c>
      <c r="J1728" s="2">
        <v>2</v>
      </c>
      <c r="K1728" s="33" t="s">
        <v>3228</v>
      </c>
    </row>
    <row r="1729" spans="1:11" x14ac:dyDescent="0.3">
      <c r="A1729" s="1">
        <v>41975</v>
      </c>
      <c r="B1729" s="2">
        <f>YEAR(salesdata[[#This Row],[Order Date]])</f>
        <v>2014</v>
      </c>
      <c r="C1729" s="2">
        <f>MONTH(salesdata[[#This Row],[Order Date]])</f>
        <v>12</v>
      </c>
      <c r="D1729" t="s">
        <v>1787</v>
      </c>
      <c r="E1729" t="s">
        <v>152</v>
      </c>
      <c r="F1729" t="s">
        <v>39</v>
      </c>
      <c r="G1729" t="s">
        <v>52</v>
      </c>
      <c r="H1729" t="s">
        <v>85</v>
      </c>
      <c r="I1729" s="33" t="s">
        <v>5546</v>
      </c>
      <c r="J1729" s="2">
        <v>4</v>
      </c>
      <c r="K1729" s="33" t="s">
        <v>3671</v>
      </c>
    </row>
    <row r="1730" spans="1:11" x14ac:dyDescent="0.3">
      <c r="A1730" s="1">
        <v>41975</v>
      </c>
      <c r="B1730" s="2">
        <f>YEAR(salesdata[[#This Row],[Order Date]])</f>
        <v>2014</v>
      </c>
      <c r="C1730" s="2">
        <f>MONTH(salesdata[[#This Row],[Order Date]])</f>
        <v>12</v>
      </c>
      <c r="D1730" t="s">
        <v>1787</v>
      </c>
      <c r="E1730" t="s">
        <v>152</v>
      </c>
      <c r="F1730" t="s">
        <v>34</v>
      </c>
      <c r="G1730" t="s">
        <v>74</v>
      </c>
      <c r="H1730" t="s">
        <v>798</v>
      </c>
      <c r="I1730" s="33" t="s">
        <v>5547</v>
      </c>
      <c r="J1730" s="2">
        <v>5</v>
      </c>
      <c r="K1730" s="33" t="s">
        <v>5548</v>
      </c>
    </row>
    <row r="1731" spans="1:11" x14ac:dyDescent="0.3">
      <c r="A1731" s="1">
        <v>41975</v>
      </c>
      <c r="B1731" s="2">
        <f>YEAR(salesdata[[#This Row],[Order Date]])</f>
        <v>2014</v>
      </c>
      <c r="C1731" s="2">
        <f>MONTH(salesdata[[#This Row],[Order Date]])</f>
        <v>12</v>
      </c>
      <c r="D1731" t="s">
        <v>1787</v>
      </c>
      <c r="E1731" t="s">
        <v>152</v>
      </c>
      <c r="F1731" t="s">
        <v>11</v>
      </c>
      <c r="G1731" t="s">
        <v>20</v>
      </c>
      <c r="H1731" t="s">
        <v>1256</v>
      </c>
      <c r="I1731" s="33" t="s">
        <v>5549</v>
      </c>
      <c r="J1731" s="2">
        <v>8</v>
      </c>
      <c r="K1731" s="33" t="s">
        <v>5550</v>
      </c>
    </row>
    <row r="1732" spans="1:11" x14ac:dyDescent="0.3">
      <c r="A1732" s="1">
        <v>41975</v>
      </c>
      <c r="B1732" s="2">
        <f>YEAR(salesdata[[#This Row],[Order Date]])</f>
        <v>2014</v>
      </c>
      <c r="C1732" s="2">
        <f>MONTH(salesdata[[#This Row],[Order Date]])</f>
        <v>12</v>
      </c>
      <c r="D1732" t="s">
        <v>1788</v>
      </c>
      <c r="E1732" t="s">
        <v>10</v>
      </c>
      <c r="F1732" t="s">
        <v>34</v>
      </c>
      <c r="G1732" t="s">
        <v>47</v>
      </c>
      <c r="H1732" t="s">
        <v>1430</v>
      </c>
      <c r="I1732" s="33" t="s">
        <v>5551</v>
      </c>
      <c r="J1732" s="2">
        <v>5</v>
      </c>
      <c r="K1732" s="33" t="s">
        <v>5552</v>
      </c>
    </row>
    <row r="1733" spans="1:11" x14ac:dyDescent="0.3">
      <c r="A1733" s="1">
        <v>41975</v>
      </c>
      <c r="B1733" s="2">
        <f>YEAR(salesdata[[#This Row],[Order Date]])</f>
        <v>2014</v>
      </c>
      <c r="C1733" s="2">
        <f>MONTH(salesdata[[#This Row],[Order Date]])</f>
        <v>12</v>
      </c>
      <c r="D1733" t="s">
        <v>1788</v>
      </c>
      <c r="E1733" t="s">
        <v>10</v>
      </c>
      <c r="F1733" t="s">
        <v>11</v>
      </c>
      <c r="G1733" t="s">
        <v>24</v>
      </c>
      <c r="H1733" t="s">
        <v>1617</v>
      </c>
      <c r="I1733" s="33" t="s">
        <v>5553</v>
      </c>
      <c r="J1733" s="2">
        <v>7</v>
      </c>
      <c r="K1733" s="33" t="s">
        <v>3749</v>
      </c>
    </row>
    <row r="1734" spans="1:11" x14ac:dyDescent="0.3">
      <c r="A1734" s="1">
        <v>41975</v>
      </c>
      <c r="B1734" s="2">
        <f>YEAR(salesdata[[#This Row],[Order Date]])</f>
        <v>2014</v>
      </c>
      <c r="C1734" s="2">
        <f>MONTH(salesdata[[#This Row],[Order Date]])</f>
        <v>12</v>
      </c>
      <c r="D1734" t="s">
        <v>1788</v>
      </c>
      <c r="E1734" t="s">
        <v>10</v>
      </c>
      <c r="F1734" t="s">
        <v>34</v>
      </c>
      <c r="G1734" t="s">
        <v>47</v>
      </c>
      <c r="H1734" t="s">
        <v>1789</v>
      </c>
      <c r="I1734" s="33" t="s">
        <v>3702</v>
      </c>
      <c r="J1734" s="2">
        <v>5</v>
      </c>
      <c r="K1734" s="33" t="s">
        <v>5554</v>
      </c>
    </row>
    <row r="1735" spans="1:11" x14ac:dyDescent="0.3">
      <c r="A1735" s="1">
        <v>41975</v>
      </c>
      <c r="B1735" s="2">
        <f>YEAR(salesdata[[#This Row],[Order Date]])</f>
        <v>2014</v>
      </c>
      <c r="C1735" s="2">
        <f>MONTH(salesdata[[#This Row],[Order Date]])</f>
        <v>12</v>
      </c>
      <c r="D1735" t="s">
        <v>1790</v>
      </c>
      <c r="E1735" t="s">
        <v>79</v>
      </c>
      <c r="F1735" t="s">
        <v>39</v>
      </c>
      <c r="G1735" t="s">
        <v>52</v>
      </c>
      <c r="H1735" t="s">
        <v>1791</v>
      </c>
      <c r="I1735" s="33" t="s">
        <v>5555</v>
      </c>
      <c r="J1735" s="2">
        <v>5</v>
      </c>
      <c r="K1735" s="33" t="s">
        <v>5556</v>
      </c>
    </row>
    <row r="1736" spans="1:11" x14ac:dyDescent="0.3">
      <c r="A1736" s="1">
        <v>41975</v>
      </c>
      <c r="B1736" s="2">
        <f>YEAR(salesdata[[#This Row],[Order Date]])</f>
        <v>2014</v>
      </c>
      <c r="C1736" s="2">
        <f>MONTH(salesdata[[#This Row],[Order Date]])</f>
        <v>12</v>
      </c>
      <c r="D1736" t="s">
        <v>1792</v>
      </c>
      <c r="E1736" t="s">
        <v>15</v>
      </c>
      <c r="F1736" t="s">
        <v>11</v>
      </c>
      <c r="G1736" t="s">
        <v>93</v>
      </c>
      <c r="H1736" t="s">
        <v>672</v>
      </c>
      <c r="I1736" s="33" t="s">
        <v>5557</v>
      </c>
      <c r="J1736" s="2">
        <v>1</v>
      </c>
      <c r="K1736" s="33" t="s">
        <v>5558</v>
      </c>
    </row>
    <row r="1737" spans="1:11" x14ac:dyDescent="0.3">
      <c r="A1737" s="1">
        <v>41975</v>
      </c>
      <c r="B1737" s="2">
        <f>YEAR(salesdata[[#This Row],[Order Date]])</f>
        <v>2014</v>
      </c>
      <c r="C1737" s="2">
        <f>MONTH(salesdata[[#This Row],[Order Date]])</f>
        <v>12</v>
      </c>
      <c r="D1737" t="s">
        <v>1322</v>
      </c>
      <c r="E1737" t="s">
        <v>540</v>
      </c>
      <c r="F1737" t="s">
        <v>34</v>
      </c>
      <c r="G1737" t="s">
        <v>47</v>
      </c>
      <c r="H1737" t="s">
        <v>1793</v>
      </c>
      <c r="I1737" s="33" t="s">
        <v>5559</v>
      </c>
      <c r="J1737" s="2">
        <v>3</v>
      </c>
      <c r="K1737" s="33" t="s">
        <v>5427</v>
      </c>
    </row>
    <row r="1738" spans="1:11" x14ac:dyDescent="0.3">
      <c r="A1738" s="1">
        <v>41975</v>
      </c>
      <c r="B1738" s="2">
        <f>YEAR(salesdata[[#This Row],[Order Date]])</f>
        <v>2014</v>
      </c>
      <c r="C1738" s="2">
        <f>MONTH(salesdata[[#This Row],[Order Date]])</f>
        <v>12</v>
      </c>
      <c r="D1738" t="s">
        <v>1322</v>
      </c>
      <c r="E1738" t="s">
        <v>540</v>
      </c>
      <c r="F1738" t="s">
        <v>11</v>
      </c>
      <c r="G1738" t="s">
        <v>12</v>
      </c>
      <c r="H1738" t="s">
        <v>1329</v>
      </c>
      <c r="I1738" s="33" t="s">
        <v>5560</v>
      </c>
      <c r="J1738" s="2">
        <v>3</v>
      </c>
      <c r="K1738" s="33" t="s">
        <v>5561</v>
      </c>
    </row>
    <row r="1739" spans="1:11" x14ac:dyDescent="0.3">
      <c r="A1739" s="1">
        <v>41975</v>
      </c>
      <c r="B1739" s="2">
        <f>YEAR(salesdata[[#This Row],[Order Date]])</f>
        <v>2014</v>
      </c>
      <c r="C1739" s="2">
        <f>MONTH(salesdata[[#This Row],[Order Date]])</f>
        <v>12</v>
      </c>
      <c r="D1739" t="s">
        <v>1322</v>
      </c>
      <c r="E1739" t="s">
        <v>540</v>
      </c>
      <c r="F1739" t="s">
        <v>34</v>
      </c>
      <c r="G1739" t="s">
        <v>35</v>
      </c>
      <c r="H1739" t="s">
        <v>1623</v>
      </c>
      <c r="I1739" s="33" t="s">
        <v>5562</v>
      </c>
      <c r="J1739" s="2">
        <v>8</v>
      </c>
      <c r="K1739" s="33" t="s">
        <v>5563</v>
      </c>
    </row>
    <row r="1740" spans="1:11" x14ac:dyDescent="0.3">
      <c r="A1740" s="1">
        <v>41975</v>
      </c>
      <c r="B1740" s="2">
        <f>YEAR(salesdata[[#This Row],[Order Date]])</f>
        <v>2014</v>
      </c>
      <c r="C1740" s="2">
        <f>MONTH(salesdata[[#This Row],[Order Date]])</f>
        <v>12</v>
      </c>
      <c r="D1740" t="s">
        <v>1322</v>
      </c>
      <c r="E1740" t="s">
        <v>540</v>
      </c>
      <c r="F1740" t="s">
        <v>11</v>
      </c>
      <c r="G1740" t="s">
        <v>16</v>
      </c>
      <c r="H1740" t="s">
        <v>1794</v>
      </c>
      <c r="I1740" s="33" t="s">
        <v>5564</v>
      </c>
      <c r="J1740" s="2">
        <v>6</v>
      </c>
      <c r="K1740" s="33" t="s">
        <v>3068</v>
      </c>
    </row>
    <row r="1741" spans="1:11" x14ac:dyDescent="0.3">
      <c r="A1741" s="1">
        <v>41975</v>
      </c>
      <c r="B1741" s="2">
        <f>YEAR(salesdata[[#This Row],[Order Date]])</f>
        <v>2014</v>
      </c>
      <c r="C1741" s="2">
        <f>MONTH(salesdata[[#This Row],[Order Date]])</f>
        <v>12</v>
      </c>
      <c r="D1741" t="s">
        <v>1795</v>
      </c>
      <c r="E1741" t="s">
        <v>30</v>
      </c>
      <c r="F1741" t="s">
        <v>39</v>
      </c>
      <c r="G1741" t="s">
        <v>52</v>
      </c>
      <c r="H1741" t="s">
        <v>1796</v>
      </c>
      <c r="I1741" s="33" t="s">
        <v>5565</v>
      </c>
      <c r="J1741" s="2">
        <v>1</v>
      </c>
      <c r="K1741" s="33" t="s">
        <v>3505</v>
      </c>
    </row>
    <row r="1742" spans="1:11" x14ac:dyDescent="0.3">
      <c r="A1742" s="1">
        <v>41975</v>
      </c>
      <c r="B1742" s="2">
        <f>YEAR(salesdata[[#This Row],[Order Date]])</f>
        <v>2014</v>
      </c>
      <c r="C1742" s="2">
        <f>MONTH(salesdata[[#This Row],[Order Date]])</f>
        <v>12</v>
      </c>
      <c r="D1742" t="s">
        <v>1795</v>
      </c>
      <c r="E1742" t="s">
        <v>30</v>
      </c>
      <c r="F1742" t="s">
        <v>11</v>
      </c>
      <c r="G1742" t="s">
        <v>12</v>
      </c>
      <c r="H1742" t="s">
        <v>1577</v>
      </c>
      <c r="I1742" s="33" t="s">
        <v>4903</v>
      </c>
      <c r="J1742" s="2">
        <v>3</v>
      </c>
      <c r="K1742" s="33" t="s">
        <v>4660</v>
      </c>
    </row>
    <row r="1743" spans="1:11" x14ac:dyDescent="0.3">
      <c r="A1743" s="1">
        <v>41976</v>
      </c>
      <c r="B1743" s="2">
        <f>YEAR(salesdata[[#This Row],[Order Date]])</f>
        <v>2014</v>
      </c>
      <c r="C1743" s="2">
        <f>MONTH(salesdata[[#This Row],[Order Date]])</f>
        <v>12</v>
      </c>
      <c r="D1743" t="s">
        <v>1740</v>
      </c>
      <c r="E1743" t="s">
        <v>863</v>
      </c>
      <c r="F1743" t="s">
        <v>39</v>
      </c>
      <c r="G1743" t="s">
        <v>40</v>
      </c>
      <c r="H1743" t="s">
        <v>1797</v>
      </c>
      <c r="I1743" s="33" t="s">
        <v>5566</v>
      </c>
      <c r="J1743" s="2">
        <v>4</v>
      </c>
      <c r="K1743" s="33" t="s">
        <v>5567</v>
      </c>
    </row>
    <row r="1744" spans="1:11" x14ac:dyDescent="0.3">
      <c r="A1744" s="1">
        <v>41976</v>
      </c>
      <c r="B1744" s="2">
        <f>YEAR(salesdata[[#This Row],[Order Date]])</f>
        <v>2014</v>
      </c>
      <c r="C1744" s="2">
        <f>MONTH(salesdata[[#This Row],[Order Date]])</f>
        <v>12</v>
      </c>
      <c r="D1744" t="s">
        <v>1773</v>
      </c>
      <c r="E1744" t="s">
        <v>190</v>
      </c>
      <c r="F1744" t="s">
        <v>11</v>
      </c>
      <c r="G1744" t="s">
        <v>12</v>
      </c>
      <c r="H1744" t="s">
        <v>1784</v>
      </c>
      <c r="I1744" s="33" t="s">
        <v>3857</v>
      </c>
      <c r="J1744" s="2">
        <v>4</v>
      </c>
      <c r="K1744" s="33" t="s">
        <v>3858</v>
      </c>
    </row>
    <row r="1745" spans="1:11" x14ac:dyDescent="0.3">
      <c r="A1745" s="1">
        <v>41977</v>
      </c>
      <c r="B1745" s="2">
        <f>YEAR(salesdata[[#This Row],[Order Date]])</f>
        <v>2014</v>
      </c>
      <c r="C1745" s="2">
        <f>MONTH(salesdata[[#This Row],[Order Date]])</f>
        <v>12</v>
      </c>
      <c r="D1745" t="s">
        <v>1798</v>
      </c>
      <c r="E1745" t="s">
        <v>152</v>
      </c>
      <c r="F1745" t="s">
        <v>39</v>
      </c>
      <c r="G1745" t="s">
        <v>40</v>
      </c>
      <c r="H1745" t="s">
        <v>1584</v>
      </c>
      <c r="I1745" s="33" t="s">
        <v>5568</v>
      </c>
      <c r="J1745" s="2">
        <v>2</v>
      </c>
      <c r="K1745" s="33" t="s">
        <v>5569</v>
      </c>
    </row>
    <row r="1746" spans="1:11" x14ac:dyDescent="0.3">
      <c r="A1746" s="1">
        <v>41978</v>
      </c>
      <c r="B1746" s="2">
        <f>YEAR(salesdata[[#This Row],[Order Date]])</f>
        <v>2014</v>
      </c>
      <c r="C1746" s="2">
        <f>MONTH(salesdata[[#This Row],[Order Date]])</f>
        <v>12</v>
      </c>
      <c r="D1746" t="s">
        <v>82</v>
      </c>
      <c r="E1746" t="s">
        <v>96</v>
      </c>
      <c r="F1746" t="s">
        <v>11</v>
      </c>
      <c r="G1746" t="s">
        <v>24</v>
      </c>
      <c r="H1746" t="s">
        <v>1799</v>
      </c>
      <c r="I1746" s="33" t="s">
        <v>5570</v>
      </c>
      <c r="J1746" s="2">
        <v>8</v>
      </c>
      <c r="K1746" s="33" t="s">
        <v>5571</v>
      </c>
    </row>
    <row r="1747" spans="1:11" x14ac:dyDescent="0.3">
      <c r="A1747" s="1">
        <v>41978</v>
      </c>
      <c r="B1747" s="2">
        <f>YEAR(salesdata[[#This Row],[Order Date]])</f>
        <v>2014</v>
      </c>
      <c r="C1747" s="2">
        <f>MONTH(salesdata[[#This Row],[Order Date]])</f>
        <v>12</v>
      </c>
      <c r="D1747" t="s">
        <v>82</v>
      </c>
      <c r="E1747" t="s">
        <v>96</v>
      </c>
      <c r="F1747" t="s">
        <v>39</v>
      </c>
      <c r="G1747" t="s">
        <v>40</v>
      </c>
      <c r="H1747" t="s">
        <v>737</v>
      </c>
      <c r="I1747" s="33" t="s">
        <v>3686</v>
      </c>
      <c r="J1747" s="2">
        <v>4</v>
      </c>
      <c r="K1747" s="33" t="s">
        <v>5572</v>
      </c>
    </row>
    <row r="1748" spans="1:11" x14ac:dyDescent="0.3">
      <c r="A1748" s="1">
        <v>41978</v>
      </c>
      <c r="B1748" s="2">
        <f>YEAR(salesdata[[#This Row],[Order Date]])</f>
        <v>2014</v>
      </c>
      <c r="C1748" s="2">
        <f>MONTH(salesdata[[#This Row],[Order Date]])</f>
        <v>12</v>
      </c>
      <c r="D1748" t="s">
        <v>1800</v>
      </c>
      <c r="E1748" t="s">
        <v>15</v>
      </c>
      <c r="F1748" t="s">
        <v>11</v>
      </c>
      <c r="G1748" t="s">
        <v>18</v>
      </c>
      <c r="H1748" t="s">
        <v>472</v>
      </c>
      <c r="I1748" s="33" t="s">
        <v>5573</v>
      </c>
      <c r="J1748" s="2">
        <v>2</v>
      </c>
      <c r="K1748" s="33" t="s">
        <v>5574</v>
      </c>
    </row>
    <row r="1749" spans="1:11" x14ac:dyDescent="0.3">
      <c r="A1749" s="1">
        <v>41978</v>
      </c>
      <c r="B1749" s="2">
        <f>YEAR(salesdata[[#This Row],[Order Date]])</f>
        <v>2014</v>
      </c>
      <c r="C1749" s="2">
        <f>MONTH(salesdata[[#This Row],[Order Date]])</f>
        <v>12</v>
      </c>
      <c r="D1749" t="s">
        <v>1800</v>
      </c>
      <c r="E1749" t="s">
        <v>15</v>
      </c>
      <c r="F1749" t="s">
        <v>39</v>
      </c>
      <c r="G1749" t="s">
        <v>52</v>
      </c>
      <c r="H1749" t="s">
        <v>483</v>
      </c>
      <c r="I1749" s="33" t="s">
        <v>5575</v>
      </c>
      <c r="J1749" s="2">
        <v>7</v>
      </c>
      <c r="K1749" s="33" t="s">
        <v>5576</v>
      </c>
    </row>
    <row r="1750" spans="1:11" x14ac:dyDescent="0.3">
      <c r="A1750" s="1">
        <v>41978</v>
      </c>
      <c r="B1750" s="2">
        <f>YEAR(salesdata[[#This Row],[Order Date]])</f>
        <v>2014</v>
      </c>
      <c r="C1750" s="2">
        <f>MONTH(salesdata[[#This Row],[Order Date]])</f>
        <v>12</v>
      </c>
      <c r="D1750" t="s">
        <v>1801</v>
      </c>
      <c r="E1750" t="s">
        <v>55</v>
      </c>
      <c r="F1750" t="s">
        <v>11</v>
      </c>
      <c r="G1750" t="s">
        <v>18</v>
      </c>
      <c r="H1750" t="s">
        <v>866</v>
      </c>
      <c r="I1750" s="33" t="s">
        <v>3660</v>
      </c>
      <c r="J1750" s="2">
        <v>2</v>
      </c>
      <c r="K1750" s="33" t="s">
        <v>5577</v>
      </c>
    </row>
    <row r="1751" spans="1:11" x14ac:dyDescent="0.3">
      <c r="A1751" s="1">
        <v>41978</v>
      </c>
      <c r="B1751" s="2">
        <f>YEAR(salesdata[[#This Row],[Order Date]])</f>
        <v>2014</v>
      </c>
      <c r="C1751" s="2">
        <f>MONTH(salesdata[[#This Row],[Order Date]])</f>
        <v>12</v>
      </c>
      <c r="D1751" t="s">
        <v>1802</v>
      </c>
      <c r="E1751" t="s">
        <v>23</v>
      </c>
      <c r="F1751" t="s">
        <v>11</v>
      </c>
      <c r="G1751" t="s">
        <v>63</v>
      </c>
      <c r="H1751" t="s">
        <v>552</v>
      </c>
      <c r="I1751" s="33" t="s">
        <v>5578</v>
      </c>
      <c r="J1751" s="2">
        <v>7</v>
      </c>
      <c r="K1751" s="33" t="s">
        <v>5579</v>
      </c>
    </row>
    <row r="1752" spans="1:11" x14ac:dyDescent="0.3">
      <c r="A1752" s="1">
        <v>41978</v>
      </c>
      <c r="B1752" s="2">
        <f>YEAR(salesdata[[#This Row],[Order Date]])</f>
        <v>2014</v>
      </c>
      <c r="C1752" s="2">
        <f>MONTH(salesdata[[#This Row],[Order Date]])</f>
        <v>12</v>
      </c>
      <c r="D1752" t="s">
        <v>1802</v>
      </c>
      <c r="E1752" t="s">
        <v>23</v>
      </c>
      <c r="F1752" t="s">
        <v>11</v>
      </c>
      <c r="G1752" t="s">
        <v>18</v>
      </c>
      <c r="H1752" t="s">
        <v>240</v>
      </c>
      <c r="I1752" s="33" t="s">
        <v>5580</v>
      </c>
      <c r="J1752" s="2">
        <v>4</v>
      </c>
      <c r="K1752" s="33" t="s">
        <v>5581</v>
      </c>
    </row>
    <row r="1753" spans="1:11" x14ac:dyDescent="0.3">
      <c r="A1753" s="1">
        <v>41978</v>
      </c>
      <c r="B1753" s="2">
        <f>YEAR(salesdata[[#This Row],[Order Date]])</f>
        <v>2014</v>
      </c>
      <c r="C1753" s="2">
        <f>MONTH(salesdata[[#This Row],[Order Date]])</f>
        <v>12</v>
      </c>
      <c r="D1753" t="s">
        <v>1319</v>
      </c>
      <c r="E1753" t="s">
        <v>79</v>
      </c>
      <c r="F1753" t="s">
        <v>11</v>
      </c>
      <c r="G1753" t="s">
        <v>12</v>
      </c>
      <c r="H1753" t="s">
        <v>1651</v>
      </c>
      <c r="I1753" s="33" t="s">
        <v>5582</v>
      </c>
      <c r="J1753" s="2">
        <v>3</v>
      </c>
      <c r="K1753" s="33" t="s">
        <v>5099</v>
      </c>
    </row>
    <row r="1754" spans="1:11" x14ac:dyDescent="0.3">
      <c r="A1754" s="1">
        <v>41978</v>
      </c>
      <c r="B1754" s="2">
        <f>YEAR(salesdata[[#This Row],[Order Date]])</f>
        <v>2014</v>
      </c>
      <c r="C1754" s="2">
        <f>MONTH(salesdata[[#This Row],[Order Date]])</f>
        <v>12</v>
      </c>
      <c r="D1754" t="s">
        <v>1319</v>
      </c>
      <c r="E1754" t="s">
        <v>79</v>
      </c>
      <c r="F1754" t="s">
        <v>11</v>
      </c>
      <c r="G1754" t="s">
        <v>20</v>
      </c>
      <c r="H1754" t="s">
        <v>480</v>
      </c>
      <c r="I1754" s="33" t="s">
        <v>5583</v>
      </c>
      <c r="J1754" s="2">
        <v>4</v>
      </c>
      <c r="K1754" s="33" t="s">
        <v>5584</v>
      </c>
    </row>
    <row r="1755" spans="1:11" x14ac:dyDescent="0.3">
      <c r="A1755" s="1">
        <v>41978</v>
      </c>
      <c r="B1755" s="2">
        <f>YEAR(salesdata[[#This Row],[Order Date]])</f>
        <v>2014</v>
      </c>
      <c r="C1755" s="2">
        <f>MONTH(salesdata[[#This Row],[Order Date]])</f>
        <v>12</v>
      </c>
      <c r="D1755" t="s">
        <v>1319</v>
      </c>
      <c r="E1755" t="s">
        <v>79</v>
      </c>
      <c r="F1755" t="s">
        <v>11</v>
      </c>
      <c r="G1755" t="s">
        <v>12</v>
      </c>
      <c r="H1755" t="s">
        <v>236</v>
      </c>
      <c r="I1755" s="33" t="s">
        <v>3140</v>
      </c>
      <c r="J1755" s="2">
        <v>3</v>
      </c>
      <c r="K1755" s="33" t="s">
        <v>3141</v>
      </c>
    </row>
    <row r="1756" spans="1:11" x14ac:dyDescent="0.3">
      <c r="A1756" s="1">
        <v>41978</v>
      </c>
      <c r="B1756" s="2">
        <f>YEAR(salesdata[[#This Row],[Order Date]])</f>
        <v>2014</v>
      </c>
      <c r="C1756" s="2">
        <f>MONTH(salesdata[[#This Row],[Order Date]])</f>
        <v>12</v>
      </c>
      <c r="D1756" t="s">
        <v>1319</v>
      </c>
      <c r="E1756" t="s">
        <v>79</v>
      </c>
      <c r="F1756" t="s">
        <v>39</v>
      </c>
      <c r="G1756" t="s">
        <v>40</v>
      </c>
      <c r="H1756" t="s">
        <v>1803</v>
      </c>
      <c r="I1756" s="33" t="s">
        <v>5585</v>
      </c>
      <c r="J1756" s="2">
        <v>1</v>
      </c>
      <c r="K1756" s="33" t="s">
        <v>5586</v>
      </c>
    </row>
    <row r="1757" spans="1:11" x14ac:dyDescent="0.3">
      <c r="A1757" s="1">
        <v>41978</v>
      </c>
      <c r="B1757" s="2">
        <f>YEAR(salesdata[[#This Row],[Order Date]])</f>
        <v>2014</v>
      </c>
      <c r="C1757" s="2">
        <f>MONTH(salesdata[[#This Row],[Order Date]])</f>
        <v>12</v>
      </c>
      <c r="D1757" t="s">
        <v>1319</v>
      </c>
      <c r="E1757" t="s">
        <v>79</v>
      </c>
      <c r="F1757" t="s">
        <v>39</v>
      </c>
      <c r="G1757" t="s">
        <v>40</v>
      </c>
      <c r="H1757" t="s">
        <v>1804</v>
      </c>
      <c r="I1757" s="33" t="s">
        <v>5587</v>
      </c>
      <c r="J1757" s="2">
        <v>2</v>
      </c>
      <c r="K1757" s="33" t="s">
        <v>5588</v>
      </c>
    </row>
    <row r="1758" spans="1:11" x14ac:dyDescent="0.3">
      <c r="A1758" s="1">
        <v>41978</v>
      </c>
      <c r="B1758" s="2">
        <f>YEAR(salesdata[[#This Row],[Order Date]])</f>
        <v>2014</v>
      </c>
      <c r="C1758" s="2">
        <f>MONTH(salesdata[[#This Row],[Order Date]])</f>
        <v>12</v>
      </c>
      <c r="D1758" t="s">
        <v>1805</v>
      </c>
      <c r="E1758" t="s">
        <v>27</v>
      </c>
      <c r="F1758" t="s">
        <v>11</v>
      </c>
      <c r="G1758" t="s">
        <v>24</v>
      </c>
      <c r="H1758" t="s">
        <v>1283</v>
      </c>
      <c r="I1758" s="33" t="s">
        <v>5589</v>
      </c>
      <c r="J1758" s="2">
        <v>9</v>
      </c>
      <c r="K1758" s="33" t="s">
        <v>5590</v>
      </c>
    </row>
    <row r="1759" spans="1:11" x14ac:dyDescent="0.3">
      <c r="A1759" s="1">
        <v>41978</v>
      </c>
      <c r="B1759" s="2">
        <f>YEAR(salesdata[[#This Row],[Order Date]])</f>
        <v>2014</v>
      </c>
      <c r="C1759" s="2">
        <f>MONTH(salesdata[[#This Row],[Order Date]])</f>
        <v>12</v>
      </c>
      <c r="D1759" t="s">
        <v>1805</v>
      </c>
      <c r="E1759" t="s">
        <v>27</v>
      </c>
      <c r="F1759" t="s">
        <v>11</v>
      </c>
      <c r="G1759" t="s">
        <v>12</v>
      </c>
      <c r="H1759" t="s">
        <v>633</v>
      </c>
      <c r="I1759" s="33" t="s">
        <v>4121</v>
      </c>
      <c r="J1759" s="2">
        <v>4</v>
      </c>
      <c r="K1759" s="33" t="s">
        <v>4122</v>
      </c>
    </row>
    <row r="1760" spans="1:11" x14ac:dyDescent="0.3">
      <c r="A1760" s="1">
        <v>41978</v>
      </c>
      <c r="B1760" s="2">
        <f>YEAR(salesdata[[#This Row],[Order Date]])</f>
        <v>2014</v>
      </c>
      <c r="C1760" s="2">
        <f>MONTH(salesdata[[#This Row],[Order Date]])</f>
        <v>12</v>
      </c>
      <c r="D1760" t="s">
        <v>1805</v>
      </c>
      <c r="E1760" t="s">
        <v>27</v>
      </c>
      <c r="F1760" t="s">
        <v>11</v>
      </c>
      <c r="G1760" t="s">
        <v>43</v>
      </c>
      <c r="H1760" t="s">
        <v>1278</v>
      </c>
      <c r="I1760" s="33" t="s">
        <v>176</v>
      </c>
      <c r="J1760" s="2">
        <v>3</v>
      </c>
      <c r="K1760" s="33" t="s">
        <v>3068</v>
      </c>
    </row>
    <row r="1761" spans="1:11" x14ac:dyDescent="0.3">
      <c r="A1761" s="1">
        <v>41978</v>
      </c>
      <c r="B1761" s="2">
        <f>YEAR(salesdata[[#This Row],[Order Date]])</f>
        <v>2014</v>
      </c>
      <c r="C1761" s="2">
        <f>MONTH(salesdata[[#This Row],[Order Date]])</f>
        <v>12</v>
      </c>
      <c r="D1761" t="s">
        <v>1806</v>
      </c>
      <c r="E1761" t="s">
        <v>27</v>
      </c>
      <c r="F1761" t="s">
        <v>11</v>
      </c>
      <c r="G1761" t="s">
        <v>93</v>
      </c>
      <c r="H1761" t="s">
        <v>1310</v>
      </c>
      <c r="I1761" s="33" t="s">
        <v>5591</v>
      </c>
      <c r="J1761" s="2">
        <v>6</v>
      </c>
      <c r="K1761" s="33" t="s">
        <v>5592</v>
      </c>
    </row>
    <row r="1762" spans="1:11" x14ac:dyDescent="0.3">
      <c r="A1762" s="1">
        <v>41979</v>
      </c>
      <c r="B1762" s="2">
        <f>YEAR(salesdata[[#This Row],[Order Date]])</f>
        <v>2014</v>
      </c>
      <c r="C1762" s="2">
        <f>MONTH(salesdata[[#This Row],[Order Date]])</f>
        <v>12</v>
      </c>
      <c r="D1762" t="s">
        <v>1054</v>
      </c>
      <c r="E1762" t="s">
        <v>10</v>
      </c>
      <c r="F1762" t="s">
        <v>34</v>
      </c>
      <c r="G1762" t="s">
        <v>47</v>
      </c>
      <c r="H1762" t="s">
        <v>1789</v>
      </c>
      <c r="I1762" s="33" t="s">
        <v>4474</v>
      </c>
      <c r="J1762" s="2">
        <v>3</v>
      </c>
      <c r="K1762" s="33" t="s">
        <v>5593</v>
      </c>
    </row>
    <row r="1763" spans="1:11" x14ac:dyDescent="0.3">
      <c r="A1763" s="1">
        <v>41979</v>
      </c>
      <c r="B1763" s="2">
        <f>YEAR(salesdata[[#This Row],[Order Date]])</f>
        <v>2014</v>
      </c>
      <c r="C1763" s="2">
        <f>MONTH(salesdata[[#This Row],[Order Date]])</f>
        <v>12</v>
      </c>
      <c r="D1763" t="s">
        <v>1193</v>
      </c>
      <c r="E1763" t="s">
        <v>92</v>
      </c>
      <c r="F1763" t="s">
        <v>11</v>
      </c>
      <c r="G1763" t="s">
        <v>18</v>
      </c>
      <c r="H1763" t="s">
        <v>1807</v>
      </c>
      <c r="I1763" s="33" t="s">
        <v>5594</v>
      </c>
      <c r="J1763" s="2">
        <v>3</v>
      </c>
      <c r="K1763" s="33" t="s">
        <v>4908</v>
      </c>
    </row>
    <row r="1764" spans="1:11" x14ac:dyDescent="0.3">
      <c r="A1764" s="1">
        <v>41979</v>
      </c>
      <c r="B1764" s="2">
        <f>YEAR(salesdata[[#This Row],[Order Date]])</f>
        <v>2014</v>
      </c>
      <c r="C1764" s="2">
        <f>MONTH(salesdata[[#This Row],[Order Date]])</f>
        <v>12</v>
      </c>
      <c r="D1764" t="s">
        <v>1193</v>
      </c>
      <c r="E1764" t="s">
        <v>92</v>
      </c>
      <c r="F1764" t="s">
        <v>34</v>
      </c>
      <c r="G1764" t="s">
        <v>147</v>
      </c>
      <c r="H1764" t="s">
        <v>804</v>
      </c>
      <c r="I1764" s="33" t="s">
        <v>5595</v>
      </c>
      <c r="J1764" s="2">
        <v>1</v>
      </c>
      <c r="K1764" s="33" t="s">
        <v>5596</v>
      </c>
    </row>
    <row r="1765" spans="1:11" x14ac:dyDescent="0.3">
      <c r="A1765" s="1">
        <v>41979</v>
      </c>
      <c r="B1765" s="2">
        <f>YEAR(salesdata[[#This Row],[Order Date]])</f>
        <v>2014</v>
      </c>
      <c r="C1765" s="2">
        <f>MONTH(salesdata[[#This Row],[Order Date]])</f>
        <v>12</v>
      </c>
      <c r="D1765" t="s">
        <v>1079</v>
      </c>
      <c r="E1765" t="s">
        <v>15</v>
      </c>
      <c r="F1765" t="s">
        <v>11</v>
      </c>
      <c r="G1765" t="s">
        <v>93</v>
      </c>
      <c r="H1765" t="s">
        <v>1808</v>
      </c>
      <c r="I1765" s="33" t="s">
        <v>5597</v>
      </c>
      <c r="J1765" s="2">
        <v>4</v>
      </c>
      <c r="K1765" s="33" t="s">
        <v>5598</v>
      </c>
    </row>
    <row r="1766" spans="1:11" x14ac:dyDescent="0.3">
      <c r="A1766" s="1">
        <v>41979</v>
      </c>
      <c r="B1766" s="2">
        <f>YEAR(salesdata[[#This Row],[Order Date]])</f>
        <v>2014</v>
      </c>
      <c r="C1766" s="2">
        <f>MONTH(salesdata[[#This Row],[Order Date]])</f>
        <v>12</v>
      </c>
      <c r="D1766" t="s">
        <v>1079</v>
      </c>
      <c r="E1766" t="s">
        <v>15</v>
      </c>
      <c r="F1766" t="s">
        <v>34</v>
      </c>
      <c r="G1766" t="s">
        <v>147</v>
      </c>
      <c r="H1766" t="s">
        <v>482</v>
      </c>
      <c r="I1766" s="33" t="s">
        <v>5599</v>
      </c>
      <c r="J1766" s="2">
        <v>5</v>
      </c>
      <c r="K1766" s="33" t="s">
        <v>5600</v>
      </c>
    </row>
    <row r="1767" spans="1:11" x14ac:dyDescent="0.3">
      <c r="A1767" s="1">
        <v>41979</v>
      </c>
      <c r="B1767" s="2">
        <f>YEAR(salesdata[[#This Row],[Order Date]])</f>
        <v>2014</v>
      </c>
      <c r="C1767" s="2">
        <f>MONTH(salesdata[[#This Row],[Order Date]])</f>
        <v>12</v>
      </c>
      <c r="D1767" t="s">
        <v>1079</v>
      </c>
      <c r="E1767" t="s">
        <v>15</v>
      </c>
      <c r="F1767" t="s">
        <v>39</v>
      </c>
      <c r="G1767" t="s">
        <v>40</v>
      </c>
      <c r="H1767" t="s">
        <v>1809</v>
      </c>
      <c r="I1767" s="33" t="s">
        <v>5601</v>
      </c>
      <c r="J1767" s="2">
        <v>4</v>
      </c>
      <c r="K1767" s="33" t="s">
        <v>5602</v>
      </c>
    </row>
    <row r="1768" spans="1:11" x14ac:dyDescent="0.3">
      <c r="A1768" s="1">
        <v>41979</v>
      </c>
      <c r="B1768" s="2">
        <f>YEAR(salesdata[[#This Row],[Order Date]])</f>
        <v>2014</v>
      </c>
      <c r="C1768" s="2">
        <f>MONTH(salesdata[[#This Row],[Order Date]])</f>
        <v>12</v>
      </c>
      <c r="D1768" t="s">
        <v>1079</v>
      </c>
      <c r="E1768" t="s">
        <v>15</v>
      </c>
      <c r="F1768" t="s">
        <v>34</v>
      </c>
      <c r="G1768" t="s">
        <v>47</v>
      </c>
      <c r="H1768" t="s">
        <v>1121</v>
      </c>
      <c r="I1768" s="33" t="s">
        <v>3724</v>
      </c>
      <c r="J1768" s="2">
        <v>3</v>
      </c>
      <c r="K1768" s="33" t="s">
        <v>4636</v>
      </c>
    </row>
    <row r="1769" spans="1:11" x14ac:dyDescent="0.3">
      <c r="A1769" s="1">
        <v>41979</v>
      </c>
      <c r="B1769" s="2">
        <f>YEAR(salesdata[[#This Row],[Order Date]])</f>
        <v>2014</v>
      </c>
      <c r="C1769" s="2">
        <f>MONTH(salesdata[[#This Row],[Order Date]])</f>
        <v>12</v>
      </c>
      <c r="D1769" t="s">
        <v>1079</v>
      </c>
      <c r="E1769" t="s">
        <v>15</v>
      </c>
      <c r="F1769" t="s">
        <v>11</v>
      </c>
      <c r="G1769" t="s">
        <v>20</v>
      </c>
      <c r="H1769" t="s">
        <v>1411</v>
      </c>
      <c r="I1769" s="33" t="s">
        <v>3158</v>
      </c>
      <c r="J1769" s="2">
        <v>2</v>
      </c>
      <c r="K1769" s="33" t="s">
        <v>5603</v>
      </c>
    </row>
    <row r="1770" spans="1:11" x14ac:dyDescent="0.3">
      <c r="A1770" s="1">
        <v>41979</v>
      </c>
      <c r="B1770" s="2">
        <f>YEAR(salesdata[[#This Row],[Order Date]])</f>
        <v>2014</v>
      </c>
      <c r="C1770" s="2">
        <f>MONTH(salesdata[[#This Row],[Order Date]])</f>
        <v>12</v>
      </c>
      <c r="D1770" t="s">
        <v>1079</v>
      </c>
      <c r="E1770" t="s">
        <v>15</v>
      </c>
      <c r="F1770" t="s">
        <v>11</v>
      </c>
      <c r="G1770" t="s">
        <v>18</v>
      </c>
      <c r="H1770" t="s">
        <v>1810</v>
      </c>
      <c r="I1770" s="33" t="s">
        <v>5455</v>
      </c>
      <c r="J1770" s="2">
        <v>2</v>
      </c>
      <c r="K1770" s="33" t="s">
        <v>5604</v>
      </c>
    </row>
    <row r="1771" spans="1:11" x14ac:dyDescent="0.3">
      <c r="A1771" s="1">
        <v>41979</v>
      </c>
      <c r="B1771" s="2">
        <f>YEAR(salesdata[[#This Row],[Order Date]])</f>
        <v>2014</v>
      </c>
      <c r="C1771" s="2">
        <f>MONTH(salesdata[[#This Row],[Order Date]])</f>
        <v>12</v>
      </c>
      <c r="D1771" t="s">
        <v>499</v>
      </c>
      <c r="E1771" t="s">
        <v>27</v>
      </c>
      <c r="F1771" t="s">
        <v>11</v>
      </c>
      <c r="G1771" t="s">
        <v>18</v>
      </c>
      <c r="H1771" t="s">
        <v>1811</v>
      </c>
      <c r="I1771" s="33" t="s">
        <v>5605</v>
      </c>
      <c r="J1771" s="2">
        <v>7</v>
      </c>
      <c r="K1771" s="33" t="s">
        <v>5606</v>
      </c>
    </row>
    <row r="1772" spans="1:11" x14ac:dyDescent="0.3">
      <c r="A1772" s="1">
        <v>41979</v>
      </c>
      <c r="B1772" s="2">
        <f>YEAR(salesdata[[#This Row],[Order Date]])</f>
        <v>2014</v>
      </c>
      <c r="C1772" s="2">
        <f>MONTH(salesdata[[#This Row],[Order Date]])</f>
        <v>12</v>
      </c>
      <c r="D1772" t="s">
        <v>1622</v>
      </c>
      <c r="E1772" t="s">
        <v>121</v>
      </c>
      <c r="F1772" t="s">
        <v>11</v>
      </c>
      <c r="G1772" t="s">
        <v>12</v>
      </c>
      <c r="H1772" t="s">
        <v>340</v>
      </c>
      <c r="I1772" s="33" t="s">
        <v>5607</v>
      </c>
      <c r="J1772" s="2">
        <v>2</v>
      </c>
      <c r="K1772" s="33" t="s">
        <v>5608</v>
      </c>
    </row>
    <row r="1773" spans="1:11" x14ac:dyDescent="0.3">
      <c r="A1773" s="1">
        <v>41980</v>
      </c>
      <c r="B1773" s="2">
        <f>YEAR(salesdata[[#This Row],[Order Date]])</f>
        <v>2014</v>
      </c>
      <c r="C1773" s="2">
        <f>MONTH(salesdata[[#This Row],[Order Date]])</f>
        <v>12</v>
      </c>
      <c r="D1773" t="s">
        <v>1593</v>
      </c>
      <c r="E1773" t="s">
        <v>55</v>
      </c>
      <c r="F1773" t="s">
        <v>11</v>
      </c>
      <c r="G1773" t="s">
        <v>12</v>
      </c>
      <c r="H1773" t="s">
        <v>340</v>
      </c>
      <c r="I1773" s="33" t="s">
        <v>5609</v>
      </c>
      <c r="J1773" s="2">
        <v>4</v>
      </c>
      <c r="K1773" s="33" t="s">
        <v>5610</v>
      </c>
    </row>
    <row r="1774" spans="1:11" x14ac:dyDescent="0.3">
      <c r="A1774" s="1">
        <v>41980</v>
      </c>
      <c r="B1774" s="2">
        <f>YEAR(salesdata[[#This Row],[Order Date]])</f>
        <v>2014</v>
      </c>
      <c r="C1774" s="2">
        <f>MONTH(salesdata[[#This Row],[Order Date]])</f>
        <v>12</v>
      </c>
      <c r="D1774" t="s">
        <v>1812</v>
      </c>
      <c r="E1774" t="s">
        <v>27</v>
      </c>
      <c r="F1774" t="s">
        <v>11</v>
      </c>
      <c r="G1774" t="s">
        <v>24</v>
      </c>
      <c r="H1774" t="s">
        <v>1025</v>
      </c>
      <c r="I1774" s="33" t="s">
        <v>3680</v>
      </c>
      <c r="J1774" s="2">
        <v>3</v>
      </c>
      <c r="K1774" s="33" t="s">
        <v>5611</v>
      </c>
    </row>
    <row r="1775" spans="1:11" x14ac:dyDescent="0.3">
      <c r="A1775" s="1">
        <v>41980</v>
      </c>
      <c r="B1775" s="2">
        <f>YEAR(salesdata[[#This Row],[Order Date]])</f>
        <v>2014</v>
      </c>
      <c r="C1775" s="2">
        <f>MONTH(salesdata[[#This Row],[Order Date]])</f>
        <v>12</v>
      </c>
      <c r="D1775" t="s">
        <v>1072</v>
      </c>
      <c r="E1775" t="s">
        <v>167</v>
      </c>
      <c r="F1775" t="s">
        <v>11</v>
      </c>
      <c r="G1775" t="s">
        <v>18</v>
      </c>
      <c r="H1775" t="s">
        <v>1115</v>
      </c>
      <c r="I1775" s="33" t="s">
        <v>5612</v>
      </c>
      <c r="J1775" s="2">
        <v>7</v>
      </c>
      <c r="K1775" s="33" t="s">
        <v>5613</v>
      </c>
    </row>
    <row r="1776" spans="1:11" x14ac:dyDescent="0.3">
      <c r="A1776" s="1">
        <v>41980</v>
      </c>
      <c r="B1776" s="2">
        <f>YEAR(salesdata[[#This Row],[Order Date]])</f>
        <v>2014</v>
      </c>
      <c r="C1776" s="2">
        <f>MONTH(salesdata[[#This Row],[Order Date]])</f>
        <v>12</v>
      </c>
      <c r="D1776" t="s">
        <v>679</v>
      </c>
      <c r="E1776" t="s">
        <v>27</v>
      </c>
      <c r="F1776" t="s">
        <v>11</v>
      </c>
      <c r="G1776" t="s">
        <v>12</v>
      </c>
      <c r="H1776" t="s">
        <v>1813</v>
      </c>
      <c r="I1776" s="33" t="s">
        <v>5614</v>
      </c>
      <c r="J1776" s="2">
        <v>3</v>
      </c>
      <c r="K1776" s="33" t="s">
        <v>5615</v>
      </c>
    </row>
    <row r="1777" spans="1:11" x14ac:dyDescent="0.3">
      <c r="A1777" s="1">
        <v>41981</v>
      </c>
      <c r="B1777" s="2">
        <f>YEAR(salesdata[[#This Row],[Order Date]])</f>
        <v>2014</v>
      </c>
      <c r="C1777" s="2">
        <f>MONTH(salesdata[[#This Row],[Order Date]])</f>
        <v>12</v>
      </c>
      <c r="D1777" t="s">
        <v>1814</v>
      </c>
      <c r="E1777" t="s">
        <v>10</v>
      </c>
      <c r="F1777" t="s">
        <v>11</v>
      </c>
      <c r="G1777" t="s">
        <v>18</v>
      </c>
      <c r="H1777" t="s">
        <v>1815</v>
      </c>
      <c r="I1777" s="33" t="s">
        <v>5616</v>
      </c>
      <c r="J1777" s="2">
        <v>2</v>
      </c>
      <c r="K1777" s="33" t="s">
        <v>3067</v>
      </c>
    </row>
    <row r="1778" spans="1:11" x14ac:dyDescent="0.3">
      <c r="A1778" s="1">
        <v>41981</v>
      </c>
      <c r="B1778" s="2">
        <f>YEAR(salesdata[[#This Row],[Order Date]])</f>
        <v>2014</v>
      </c>
      <c r="C1778" s="2">
        <f>MONTH(salesdata[[#This Row],[Order Date]])</f>
        <v>12</v>
      </c>
      <c r="D1778" t="s">
        <v>1816</v>
      </c>
      <c r="E1778" t="s">
        <v>92</v>
      </c>
      <c r="F1778" t="s">
        <v>11</v>
      </c>
      <c r="G1778" t="s">
        <v>16</v>
      </c>
      <c r="H1778" t="s">
        <v>1373</v>
      </c>
      <c r="I1778" s="33" t="s">
        <v>5617</v>
      </c>
      <c r="J1778" s="2">
        <v>7</v>
      </c>
      <c r="K1778" s="33" t="s">
        <v>5239</v>
      </c>
    </row>
    <row r="1779" spans="1:11" x14ac:dyDescent="0.3">
      <c r="A1779" s="1">
        <v>41981</v>
      </c>
      <c r="B1779" s="2">
        <f>YEAR(salesdata[[#This Row],[Order Date]])</f>
        <v>2014</v>
      </c>
      <c r="C1779" s="2">
        <f>MONTH(salesdata[[#This Row],[Order Date]])</f>
        <v>12</v>
      </c>
      <c r="D1779" t="s">
        <v>1816</v>
      </c>
      <c r="E1779" t="s">
        <v>92</v>
      </c>
      <c r="F1779" t="s">
        <v>11</v>
      </c>
      <c r="G1779" t="s">
        <v>20</v>
      </c>
      <c r="H1779" t="s">
        <v>1817</v>
      </c>
      <c r="I1779" s="33" t="s">
        <v>5618</v>
      </c>
      <c r="J1779" s="2">
        <v>4</v>
      </c>
      <c r="K1779" s="33" t="s">
        <v>5619</v>
      </c>
    </row>
    <row r="1780" spans="1:11" x14ac:dyDescent="0.3">
      <c r="A1780" s="1">
        <v>41981</v>
      </c>
      <c r="B1780" s="2">
        <f>YEAR(salesdata[[#This Row],[Order Date]])</f>
        <v>2014</v>
      </c>
      <c r="C1780" s="2">
        <f>MONTH(salesdata[[#This Row],[Order Date]])</f>
        <v>12</v>
      </c>
      <c r="D1780" t="s">
        <v>1816</v>
      </c>
      <c r="E1780" t="s">
        <v>92</v>
      </c>
      <c r="F1780" t="s">
        <v>39</v>
      </c>
      <c r="G1780" t="s">
        <v>40</v>
      </c>
      <c r="H1780" t="s">
        <v>1818</v>
      </c>
      <c r="I1780" s="33" t="s">
        <v>5620</v>
      </c>
      <c r="J1780" s="2">
        <v>3</v>
      </c>
      <c r="K1780" s="33" t="s">
        <v>5621</v>
      </c>
    </row>
    <row r="1781" spans="1:11" x14ac:dyDescent="0.3">
      <c r="A1781" s="1">
        <v>41981</v>
      </c>
      <c r="B1781" s="2">
        <f>YEAR(salesdata[[#This Row],[Order Date]])</f>
        <v>2014</v>
      </c>
      <c r="C1781" s="2">
        <f>MONTH(salesdata[[#This Row],[Order Date]])</f>
        <v>12</v>
      </c>
      <c r="D1781" t="s">
        <v>1816</v>
      </c>
      <c r="E1781" t="s">
        <v>92</v>
      </c>
      <c r="F1781" t="s">
        <v>11</v>
      </c>
      <c r="G1781" t="s">
        <v>204</v>
      </c>
      <c r="H1781" t="s">
        <v>1148</v>
      </c>
      <c r="I1781" s="33" t="s">
        <v>5237</v>
      </c>
      <c r="J1781" s="2">
        <v>5</v>
      </c>
      <c r="K1781" s="33" t="s">
        <v>5622</v>
      </c>
    </row>
    <row r="1782" spans="1:11" x14ac:dyDescent="0.3">
      <c r="A1782" s="1">
        <v>41981</v>
      </c>
      <c r="B1782" s="2">
        <f>YEAR(salesdata[[#This Row],[Order Date]])</f>
        <v>2014</v>
      </c>
      <c r="C1782" s="2">
        <f>MONTH(salesdata[[#This Row],[Order Date]])</f>
        <v>12</v>
      </c>
      <c r="D1782" t="s">
        <v>1816</v>
      </c>
      <c r="E1782" t="s">
        <v>92</v>
      </c>
      <c r="F1782" t="s">
        <v>39</v>
      </c>
      <c r="G1782" t="s">
        <v>52</v>
      </c>
      <c r="H1782" t="s">
        <v>706</v>
      </c>
      <c r="I1782" s="33" t="s">
        <v>5623</v>
      </c>
      <c r="J1782" s="2">
        <v>10</v>
      </c>
      <c r="K1782" s="33" t="s">
        <v>5624</v>
      </c>
    </row>
    <row r="1783" spans="1:11" x14ac:dyDescent="0.3">
      <c r="A1783" s="1">
        <v>41981</v>
      </c>
      <c r="B1783" s="2">
        <f>YEAR(salesdata[[#This Row],[Order Date]])</f>
        <v>2014</v>
      </c>
      <c r="C1783" s="2">
        <f>MONTH(salesdata[[#This Row],[Order Date]])</f>
        <v>12</v>
      </c>
      <c r="D1783" t="s">
        <v>1816</v>
      </c>
      <c r="E1783" t="s">
        <v>92</v>
      </c>
      <c r="F1783" t="s">
        <v>11</v>
      </c>
      <c r="G1783" t="s">
        <v>16</v>
      </c>
      <c r="H1783" t="s">
        <v>366</v>
      </c>
      <c r="I1783" s="33" t="s">
        <v>4219</v>
      </c>
      <c r="J1783" s="2">
        <v>5</v>
      </c>
      <c r="K1783" s="33" t="s">
        <v>4868</v>
      </c>
    </row>
    <row r="1784" spans="1:11" x14ac:dyDescent="0.3">
      <c r="A1784" s="1">
        <v>41981</v>
      </c>
      <c r="B1784" s="2">
        <f>YEAR(salesdata[[#This Row],[Order Date]])</f>
        <v>2014</v>
      </c>
      <c r="C1784" s="2">
        <f>MONTH(salesdata[[#This Row],[Order Date]])</f>
        <v>12</v>
      </c>
      <c r="D1784" t="s">
        <v>1816</v>
      </c>
      <c r="E1784" t="s">
        <v>92</v>
      </c>
      <c r="F1784" t="s">
        <v>11</v>
      </c>
      <c r="G1784" t="s">
        <v>12</v>
      </c>
      <c r="H1784" t="s">
        <v>558</v>
      </c>
      <c r="I1784" s="33" t="s">
        <v>3520</v>
      </c>
      <c r="J1784" s="2">
        <v>2</v>
      </c>
      <c r="K1784" s="33" t="s">
        <v>3521</v>
      </c>
    </row>
    <row r="1785" spans="1:11" x14ac:dyDescent="0.3">
      <c r="A1785" s="1">
        <v>41981</v>
      </c>
      <c r="B1785" s="2">
        <f>YEAR(salesdata[[#This Row],[Order Date]])</f>
        <v>2014</v>
      </c>
      <c r="C1785" s="2">
        <f>MONTH(salesdata[[#This Row],[Order Date]])</f>
        <v>12</v>
      </c>
      <c r="D1785" t="s">
        <v>1816</v>
      </c>
      <c r="E1785" t="s">
        <v>92</v>
      </c>
      <c r="F1785" t="s">
        <v>11</v>
      </c>
      <c r="G1785" t="s">
        <v>18</v>
      </c>
      <c r="H1785" t="s">
        <v>473</v>
      </c>
      <c r="I1785" s="33" t="s">
        <v>3556</v>
      </c>
      <c r="J1785" s="2">
        <v>3</v>
      </c>
      <c r="K1785" s="33" t="s">
        <v>5625</v>
      </c>
    </row>
    <row r="1786" spans="1:11" x14ac:dyDescent="0.3">
      <c r="A1786" s="1">
        <v>41981</v>
      </c>
      <c r="B1786" s="2">
        <f>YEAR(salesdata[[#This Row],[Order Date]])</f>
        <v>2014</v>
      </c>
      <c r="C1786" s="2">
        <f>MONTH(salesdata[[#This Row],[Order Date]])</f>
        <v>12</v>
      </c>
      <c r="D1786" t="s">
        <v>768</v>
      </c>
      <c r="E1786" t="s">
        <v>167</v>
      </c>
      <c r="F1786" t="s">
        <v>11</v>
      </c>
      <c r="G1786" t="s">
        <v>12</v>
      </c>
      <c r="H1786" t="s">
        <v>1819</v>
      </c>
      <c r="I1786" s="33" t="s">
        <v>5626</v>
      </c>
      <c r="J1786" s="2">
        <v>2</v>
      </c>
      <c r="K1786" s="33" t="s">
        <v>5627</v>
      </c>
    </row>
    <row r="1787" spans="1:11" x14ac:dyDescent="0.3">
      <c r="A1787" s="1">
        <v>41981</v>
      </c>
      <c r="B1787" s="2">
        <f>YEAR(salesdata[[#This Row],[Order Date]])</f>
        <v>2014</v>
      </c>
      <c r="C1787" s="2">
        <f>MONTH(salesdata[[#This Row],[Order Date]])</f>
        <v>12</v>
      </c>
      <c r="D1787" t="s">
        <v>768</v>
      </c>
      <c r="E1787" t="s">
        <v>167</v>
      </c>
      <c r="F1787" t="s">
        <v>34</v>
      </c>
      <c r="G1787" t="s">
        <v>35</v>
      </c>
      <c r="H1787" t="s">
        <v>551</v>
      </c>
      <c r="I1787" s="33" t="s">
        <v>4859</v>
      </c>
      <c r="J1787" s="2">
        <v>5</v>
      </c>
      <c r="K1787" s="33" t="s">
        <v>4860</v>
      </c>
    </row>
    <row r="1788" spans="1:11" x14ac:dyDescent="0.3">
      <c r="A1788" s="1">
        <v>41981</v>
      </c>
      <c r="B1788" s="2">
        <f>YEAR(salesdata[[#This Row],[Order Date]])</f>
        <v>2014</v>
      </c>
      <c r="C1788" s="2">
        <f>MONTH(salesdata[[#This Row],[Order Date]])</f>
        <v>12</v>
      </c>
      <c r="D1788" t="s">
        <v>1820</v>
      </c>
      <c r="E1788" t="s">
        <v>27</v>
      </c>
      <c r="F1788" t="s">
        <v>34</v>
      </c>
      <c r="G1788" t="s">
        <v>47</v>
      </c>
      <c r="H1788" t="s">
        <v>1635</v>
      </c>
      <c r="I1788" s="33" t="s">
        <v>5256</v>
      </c>
      <c r="J1788" s="2">
        <v>2</v>
      </c>
      <c r="K1788" s="33" t="s">
        <v>3226</v>
      </c>
    </row>
    <row r="1789" spans="1:11" x14ac:dyDescent="0.3">
      <c r="A1789" s="1">
        <v>41981</v>
      </c>
      <c r="B1789" s="2">
        <f>YEAR(salesdata[[#This Row],[Order Date]])</f>
        <v>2014</v>
      </c>
      <c r="C1789" s="2">
        <f>MONTH(salesdata[[#This Row],[Order Date]])</f>
        <v>12</v>
      </c>
      <c r="D1789" t="s">
        <v>1820</v>
      </c>
      <c r="E1789" t="s">
        <v>27</v>
      </c>
      <c r="F1789" t="s">
        <v>34</v>
      </c>
      <c r="G1789" t="s">
        <v>47</v>
      </c>
      <c r="H1789" t="s">
        <v>1247</v>
      </c>
      <c r="I1789" s="33" t="s">
        <v>5628</v>
      </c>
      <c r="J1789" s="2">
        <v>3</v>
      </c>
      <c r="K1789" s="33" t="s">
        <v>2968</v>
      </c>
    </row>
    <row r="1790" spans="1:11" x14ac:dyDescent="0.3">
      <c r="A1790" s="1">
        <v>41982</v>
      </c>
      <c r="B1790" s="2">
        <f>YEAR(salesdata[[#This Row],[Order Date]])</f>
        <v>2014</v>
      </c>
      <c r="C1790" s="2">
        <f>MONTH(salesdata[[#This Row],[Order Date]])</f>
        <v>12</v>
      </c>
      <c r="D1790" t="s">
        <v>180</v>
      </c>
      <c r="E1790" t="s">
        <v>27</v>
      </c>
      <c r="F1790" t="s">
        <v>11</v>
      </c>
      <c r="G1790" t="s">
        <v>12</v>
      </c>
      <c r="H1790" t="s">
        <v>1821</v>
      </c>
      <c r="I1790" s="33" t="s">
        <v>5629</v>
      </c>
      <c r="J1790" s="2">
        <v>6</v>
      </c>
      <c r="K1790" s="33" t="s">
        <v>4706</v>
      </c>
    </row>
    <row r="1791" spans="1:11" x14ac:dyDescent="0.3">
      <c r="A1791" s="1">
        <v>41982</v>
      </c>
      <c r="B1791" s="2">
        <f>YEAR(salesdata[[#This Row],[Order Date]])</f>
        <v>2014</v>
      </c>
      <c r="C1791" s="2">
        <f>MONTH(salesdata[[#This Row],[Order Date]])</f>
        <v>12</v>
      </c>
      <c r="D1791" t="s">
        <v>1453</v>
      </c>
      <c r="E1791" t="s">
        <v>96</v>
      </c>
      <c r="F1791" t="s">
        <v>11</v>
      </c>
      <c r="G1791" t="s">
        <v>18</v>
      </c>
      <c r="H1791" t="s">
        <v>1641</v>
      </c>
      <c r="I1791" s="33" t="s">
        <v>5630</v>
      </c>
      <c r="J1791" s="2">
        <v>6</v>
      </c>
      <c r="K1791" s="33" t="s">
        <v>5631</v>
      </c>
    </row>
    <row r="1792" spans="1:11" x14ac:dyDescent="0.3">
      <c r="A1792" s="1">
        <v>41982</v>
      </c>
      <c r="B1792" s="2">
        <f>YEAR(salesdata[[#This Row],[Order Date]])</f>
        <v>2014</v>
      </c>
      <c r="C1792" s="2">
        <f>MONTH(salesdata[[#This Row],[Order Date]])</f>
        <v>12</v>
      </c>
      <c r="D1792" t="s">
        <v>1245</v>
      </c>
      <c r="E1792" t="s">
        <v>10</v>
      </c>
      <c r="F1792" t="s">
        <v>11</v>
      </c>
      <c r="G1792" t="s">
        <v>12</v>
      </c>
      <c r="H1792" t="s">
        <v>128</v>
      </c>
      <c r="I1792" s="33" t="s">
        <v>4867</v>
      </c>
      <c r="J1792" s="2">
        <v>2</v>
      </c>
      <c r="K1792" s="33" t="s">
        <v>4868</v>
      </c>
    </row>
    <row r="1793" spans="1:11" x14ac:dyDescent="0.3">
      <c r="A1793" s="1">
        <v>41982</v>
      </c>
      <c r="B1793" s="2">
        <f>YEAR(salesdata[[#This Row],[Order Date]])</f>
        <v>2014</v>
      </c>
      <c r="C1793" s="2">
        <f>MONTH(salesdata[[#This Row],[Order Date]])</f>
        <v>12</v>
      </c>
      <c r="D1793" t="s">
        <v>1245</v>
      </c>
      <c r="E1793" t="s">
        <v>10</v>
      </c>
      <c r="F1793" t="s">
        <v>11</v>
      </c>
      <c r="G1793" t="s">
        <v>18</v>
      </c>
      <c r="H1793" t="s">
        <v>1742</v>
      </c>
      <c r="I1793" s="33" t="s">
        <v>5632</v>
      </c>
      <c r="J1793" s="2">
        <v>3</v>
      </c>
      <c r="K1793" s="33" t="s">
        <v>5633</v>
      </c>
    </row>
    <row r="1794" spans="1:11" x14ac:dyDescent="0.3">
      <c r="A1794" s="1">
        <v>41982</v>
      </c>
      <c r="B1794" s="2">
        <f>YEAR(salesdata[[#This Row],[Order Date]])</f>
        <v>2014</v>
      </c>
      <c r="C1794" s="2">
        <f>MONTH(salesdata[[#This Row],[Order Date]])</f>
        <v>12</v>
      </c>
      <c r="D1794" t="s">
        <v>362</v>
      </c>
      <c r="E1794" t="s">
        <v>15</v>
      </c>
      <c r="F1794" t="s">
        <v>11</v>
      </c>
      <c r="G1794" t="s">
        <v>12</v>
      </c>
      <c r="H1794" t="s">
        <v>1822</v>
      </c>
      <c r="I1794" s="33" t="s">
        <v>3236</v>
      </c>
      <c r="J1794" s="2">
        <v>2</v>
      </c>
      <c r="K1794" s="33" t="s">
        <v>4886</v>
      </c>
    </row>
    <row r="1795" spans="1:11" x14ac:dyDescent="0.3">
      <c r="A1795" s="1">
        <v>41982</v>
      </c>
      <c r="B1795" s="2">
        <f>YEAR(salesdata[[#This Row],[Order Date]])</f>
        <v>2014</v>
      </c>
      <c r="C1795" s="2">
        <f>MONTH(salesdata[[#This Row],[Order Date]])</f>
        <v>12</v>
      </c>
      <c r="D1795" t="s">
        <v>362</v>
      </c>
      <c r="E1795" t="s">
        <v>15</v>
      </c>
      <c r="F1795" t="s">
        <v>11</v>
      </c>
      <c r="G1795" t="s">
        <v>93</v>
      </c>
      <c r="H1795" t="s">
        <v>1154</v>
      </c>
      <c r="I1795" s="33" t="s">
        <v>5634</v>
      </c>
      <c r="J1795" s="2">
        <v>2</v>
      </c>
      <c r="K1795" s="33" t="s">
        <v>5635</v>
      </c>
    </row>
    <row r="1796" spans="1:11" x14ac:dyDescent="0.3">
      <c r="A1796" s="1">
        <v>41982</v>
      </c>
      <c r="B1796" s="2">
        <f>YEAR(salesdata[[#This Row],[Order Date]])</f>
        <v>2014</v>
      </c>
      <c r="C1796" s="2">
        <f>MONTH(salesdata[[#This Row],[Order Date]])</f>
        <v>12</v>
      </c>
      <c r="D1796" t="s">
        <v>1812</v>
      </c>
      <c r="E1796" t="s">
        <v>23</v>
      </c>
      <c r="F1796" t="s">
        <v>11</v>
      </c>
      <c r="G1796" t="s">
        <v>63</v>
      </c>
      <c r="H1796" t="s">
        <v>1120</v>
      </c>
      <c r="I1796" s="33" t="s">
        <v>5636</v>
      </c>
      <c r="J1796" s="2">
        <v>3</v>
      </c>
      <c r="K1796" s="33" t="s">
        <v>4519</v>
      </c>
    </row>
    <row r="1797" spans="1:11" x14ac:dyDescent="0.3">
      <c r="A1797" s="1">
        <v>41982</v>
      </c>
      <c r="B1797" s="2">
        <f>YEAR(salesdata[[#This Row],[Order Date]])</f>
        <v>2014</v>
      </c>
      <c r="C1797" s="2">
        <f>MONTH(salesdata[[#This Row],[Order Date]])</f>
        <v>12</v>
      </c>
      <c r="D1797" t="s">
        <v>1812</v>
      </c>
      <c r="E1797" t="s">
        <v>23</v>
      </c>
      <c r="F1797" t="s">
        <v>39</v>
      </c>
      <c r="G1797" t="s">
        <v>614</v>
      </c>
      <c r="H1797" t="s">
        <v>1823</v>
      </c>
      <c r="I1797" s="33" t="s">
        <v>5637</v>
      </c>
      <c r="J1797" s="2">
        <v>4</v>
      </c>
      <c r="K1797" s="33" t="s">
        <v>598</v>
      </c>
    </row>
    <row r="1798" spans="1:11" x14ac:dyDescent="0.3">
      <c r="A1798" s="1">
        <v>41983</v>
      </c>
      <c r="B1798" s="2">
        <f>YEAR(salesdata[[#This Row],[Order Date]])</f>
        <v>2014</v>
      </c>
      <c r="C1798" s="2">
        <f>MONTH(salesdata[[#This Row],[Order Date]])</f>
        <v>12</v>
      </c>
      <c r="D1798" t="s">
        <v>1737</v>
      </c>
      <c r="E1798" t="s">
        <v>152</v>
      </c>
      <c r="F1798" t="s">
        <v>11</v>
      </c>
      <c r="G1798" t="s">
        <v>12</v>
      </c>
      <c r="H1798" t="s">
        <v>1672</v>
      </c>
      <c r="I1798" s="33" t="s">
        <v>2942</v>
      </c>
      <c r="J1798" s="2">
        <v>2</v>
      </c>
      <c r="K1798" s="33" t="s">
        <v>5316</v>
      </c>
    </row>
    <row r="1799" spans="1:11" x14ac:dyDescent="0.3">
      <c r="A1799" s="1">
        <v>41983</v>
      </c>
      <c r="B1799" s="2">
        <f>YEAR(salesdata[[#This Row],[Order Date]])</f>
        <v>2014</v>
      </c>
      <c r="C1799" s="2">
        <f>MONTH(salesdata[[#This Row],[Order Date]])</f>
        <v>12</v>
      </c>
      <c r="D1799" t="s">
        <v>1737</v>
      </c>
      <c r="E1799" t="s">
        <v>152</v>
      </c>
      <c r="F1799" t="s">
        <v>11</v>
      </c>
      <c r="G1799" t="s">
        <v>20</v>
      </c>
      <c r="H1799" t="s">
        <v>1824</v>
      </c>
      <c r="I1799" s="33" t="s">
        <v>5638</v>
      </c>
      <c r="J1799" s="2">
        <v>7</v>
      </c>
      <c r="K1799" s="33" t="s">
        <v>5639</v>
      </c>
    </row>
    <row r="1800" spans="1:11" x14ac:dyDescent="0.3">
      <c r="A1800" s="1">
        <v>41983</v>
      </c>
      <c r="B1800" s="2">
        <f>YEAR(salesdata[[#This Row],[Order Date]])</f>
        <v>2014</v>
      </c>
      <c r="C1800" s="2">
        <f>MONTH(salesdata[[#This Row],[Order Date]])</f>
        <v>12</v>
      </c>
      <c r="D1800" t="s">
        <v>1825</v>
      </c>
      <c r="E1800" t="s">
        <v>519</v>
      </c>
      <c r="F1800" t="s">
        <v>34</v>
      </c>
      <c r="G1800" t="s">
        <v>35</v>
      </c>
      <c r="H1800" t="s">
        <v>1826</v>
      </c>
      <c r="I1800" s="33" t="s">
        <v>5640</v>
      </c>
      <c r="J1800" s="2">
        <v>3</v>
      </c>
      <c r="K1800" s="33" t="s">
        <v>5443</v>
      </c>
    </row>
    <row r="1801" spans="1:11" x14ac:dyDescent="0.3">
      <c r="A1801" s="1">
        <v>41983</v>
      </c>
      <c r="B1801" s="2">
        <f>YEAR(salesdata[[#This Row],[Order Date]])</f>
        <v>2014</v>
      </c>
      <c r="C1801" s="2">
        <f>MONTH(salesdata[[#This Row],[Order Date]])</f>
        <v>12</v>
      </c>
      <c r="D1801" t="s">
        <v>1825</v>
      </c>
      <c r="E1801" t="s">
        <v>519</v>
      </c>
      <c r="F1801" t="s">
        <v>11</v>
      </c>
      <c r="G1801" t="s">
        <v>12</v>
      </c>
      <c r="H1801" t="s">
        <v>1186</v>
      </c>
      <c r="I1801" s="33" t="s">
        <v>3857</v>
      </c>
      <c r="J1801" s="2">
        <v>4</v>
      </c>
      <c r="K1801" s="33" t="s">
        <v>3858</v>
      </c>
    </row>
    <row r="1802" spans="1:11" x14ac:dyDescent="0.3">
      <c r="A1802" s="1">
        <v>41983</v>
      </c>
      <c r="B1802" s="2">
        <f>YEAR(salesdata[[#This Row],[Order Date]])</f>
        <v>2014</v>
      </c>
      <c r="C1802" s="2">
        <f>MONTH(salesdata[[#This Row],[Order Date]])</f>
        <v>12</v>
      </c>
      <c r="D1802" t="s">
        <v>1825</v>
      </c>
      <c r="E1802" t="s">
        <v>519</v>
      </c>
      <c r="F1802" t="s">
        <v>11</v>
      </c>
      <c r="G1802" t="s">
        <v>12</v>
      </c>
      <c r="H1802" t="s">
        <v>1827</v>
      </c>
      <c r="I1802" s="33" t="s">
        <v>4408</v>
      </c>
      <c r="J1802" s="2">
        <v>4</v>
      </c>
      <c r="K1802" s="33" t="s">
        <v>5641</v>
      </c>
    </row>
    <row r="1803" spans="1:11" x14ac:dyDescent="0.3">
      <c r="A1803" s="1">
        <v>41985</v>
      </c>
      <c r="B1803" s="2">
        <f>YEAR(salesdata[[#This Row],[Order Date]])</f>
        <v>2014</v>
      </c>
      <c r="C1803" s="2">
        <f>MONTH(salesdata[[#This Row],[Order Date]])</f>
        <v>12</v>
      </c>
      <c r="D1803" t="s">
        <v>1241</v>
      </c>
      <c r="E1803" t="s">
        <v>27</v>
      </c>
      <c r="F1803" t="s">
        <v>34</v>
      </c>
      <c r="G1803" t="s">
        <v>147</v>
      </c>
      <c r="H1803" t="s">
        <v>1828</v>
      </c>
      <c r="I1803" s="33" t="s">
        <v>5642</v>
      </c>
      <c r="J1803" s="2">
        <v>6</v>
      </c>
      <c r="K1803" s="33" t="s">
        <v>5643</v>
      </c>
    </row>
    <row r="1804" spans="1:11" x14ac:dyDescent="0.3">
      <c r="A1804" s="1">
        <v>41985</v>
      </c>
      <c r="B1804" s="2">
        <f>YEAR(salesdata[[#This Row],[Order Date]])</f>
        <v>2014</v>
      </c>
      <c r="C1804" s="2">
        <f>MONTH(salesdata[[#This Row],[Order Date]])</f>
        <v>12</v>
      </c>
      <c r="D1804" t="s">
        <v>1241</v>
      </c>
      <c r="E1804" t="s">
        <v>27</v>
      </c>
      <c r="F1804" t="s">
        <v>34</v>
      </c>
      <c r="G1804" t="s">
        <v>147</v>
      </c>
      <c r="H1804" t="s">
        <v>324</v>
      </c>
      <c r="I1804" s="33" t="s">
        <v>5644</v>
      </c>
      <c r="J1804" s="2">
        <v>12</v>
      </c>
      <c r="K1804" s="33" t="s">
        <v>5645</v>
      </c>
    </row>
    <row r="1805" spans="1:11" x14ac:dyDescent="0.3">
      <c r="A1805" s="1">
        <v>41985</v>
      </c>
      <c r="B1805" s="2">
        <f>YEAR(salesdata[[#This Row],[Order Date]])</f>
        <v>2014</v>
      </c>
      <c r="C1805" s="2">
        <f>MONTH(salesdata[[#This Row],[Order Date]])</f>
        <v>12</v>
      </c>
      <c r="D1805" t="s">
        <v>1241</v>
      </c>
      <c r="E1805" t="s">
        <v>27</v>
      </c>
      <c r="F1805" t="s">
        <v>34</v>
      </c>
      <c r="G1805" t="s">
        <v>74</v>
      </c>
      <c r="H1805" t="s">
        <v>657</v>
      </c>
      <c r="I1805" s="33" t="s">
        <v>5646</v>
      </c>
      <c r="J1805" s="2">
        <v>3</v>
      </c>
      <c r="K1805" s="33" t="s">
        <v>1829</v>
      </c>
    </row>
    <row r="1806" spans="1:11" x14ac:dyDescent="0.3">
      <c r="A1806" s="1">
        <v>41985</v>
      </c>
      <c r="B1806" s="2">
        <f>YEAR(salesdata[[#This Row],[Order Date]])</f>
        <v>2014</v>
      </c>
      <c r="C1806" s="2">
        <f>MONTH(salesdata[[#This Row],[Order Date]])</f>
        <v>12</v>
      </c>
      <c r="D1806" t="s">
        <v>1611</v>
      </c>
      <c r="E1806" t="s">
        <v>27</v>
      </c>
      <c r="F1806" t="s">
        <v>34</v>
      </c>
      <c r="G1806" t="s">
        <v>47</v>
      </c>
      <c r="H1806" t="s">
        <v>1830</v>
      </c>
      <c r="I1806" s="33" t="s">
        <v>5647</v>
      </c>
      <c r="J1806" s="2">
        <v>1</v>
      </c>
      <c r="K1806" s="33" t="s">
        <v>5508</v>
      </c>
    </row>
    <row r="1807" spans="1:11" x14ac:dyDescent="0.3">
      <c r="A1807" s="1">
        <v>41985</v>
      </c>
      <c r="B1807" s="2">
        <f>YEAR(salesdata[[#This Row],[Order Date]])</f>
        <v>2014</v>
      </c>
      <c r="C1807" s="2">
        <f>MONTH(salesdata[[#This Row],[Order Date]])</f>
        <v>12</v>
      </c>
      <c r="D1807" t="s">
        <v>1831</v>
      </c>
      <c r="E1807" t="s">
        <v>10</v>
      </c>
      <c r="F1807" t="s">
        <v>11</v>
      </c>
      <c r="G1807" t="s">
        <v>20</v>
      </c>
      <c r="H1807" t="s">
        <v>1832</v>
      </c>
      <c r="I1807" s="33" t="s">
        <v>5648</v>
      </c>
      <c r="J1807" s="2">
        <v>2</v>
      </c>
      <c r="K1807" s="33" t="s">
        <v>5649</v>
      </c>
    </row>
    <row r="1808" spans="1:11" x14ac:dyDescent="0.3">
      <c r="A1808" s="1">
        <v>41985</v>
      </c>
      <c r="B1808" s="2">
        <f>YEAR(salesdata[[#This Row],[Order Date]])</f>
        <v>2014</v>
      </c>
      <c r="C1808" s="2">
        <f>MONTH(salesdata[[#This Row],[Order Date]])</f>
        <v>12</v>
      </c>
      <c r="D1808" t="s">
        <v>1833</v>
      </c>
      <c r="E1808" t="s">
        <v>27</v>
      </c>
      <c r="F1808" t="s">
        <v>34</v>
      </c>
      <c r="G1808" t="s">
        <v>47</v>
      </c>
      <c r="H1808" t="s">
        <v>1834</v>
      </c>
      <c r="I1808" s="33" t="s">
        <v>5650</v>
      </c>
      <c r="J1808" s="2">
        <v>3</v>
      </c>
      <c r="K1808" s="33" t="s">
        <v>5651</v>
      </c>
    </row>
    <row r="1809" spans="1:11" x14ac:dyDescent="0.3">
      <c r="A1809" s="1">
        <v>41985</v>
      </c>
      <c r="B1809" s="2">
        <f>YEAR(salesdata[[#This Row],[Order Date]])</f>
        <v>2014</v>
      </c>
      <c r="C1809" s="2">
        <f>MONTH(salesdata[[#This Row],[Order Date]])</f>
        <v>12</v>
      </c>
      <c r="D1809" t="s">
        <v>1833</v>
      </c>
      <c r="E1809" t="s">
        <v>27</v>
      </c>
      <c r="F1809" t="s">
        <v>11</v>
      </c>
      <c r="G1809" t="s">
        <v>18</v>
      </c>
      <c r="H1809" t="s">
        <v>1835</v>
      </c>
      <c r="I1809" s="33" t="s">
        <v>5652</v>
      </c>
      <c r="J1809" s="2">
        <v>3</v>
      </c>
      <c r="K1809" s="33" t="s">
        <v>4329</v>
      </c>
    </row>
    <row r="1810" spans="1:11" x14ac:dyDescent="0.3">
      <c r="A1810" s="1">
        <v>41985</v>
      </c>
      <c r="B1810" s="2">
        <f>YEAR(salesdata[[#This Row],[Order Date]])</f>
        <v>2014</v>
      </c>
      <c r="C1810" s="2">
        <f>MONTH(salesdata[[#This Row],[Order Date]])</f>
        <v>12</v>
      </c>
      <c r="D1810" t="s">
        <v>1833</v>
      </c>
      <c r="E1810" t="s">
        <v>27</v>
      </c>
      <c r="F1810" t="s">
        <v>34</v>
      </c>
      <c r="G1810" t="s">
        <v>47</v>
      </c>
      <c r="H1810" t="s">
        <v>1443</v>
      </c>
      <c r="I1810" s="33" t="s">
        <v>3531</v>
      </c>
      <c r="J1810" s="2">
        <v>3</v>
      </c>
      <c r="K1810" s="33" t="s">
        <v>4469</v>
      </c>
    </row>
    <row r="1811" spans="1:11" x14ac:dyDescent="0.3">
      <c r="A1811" s="1">
        <v>41985</v>
      </c>
      <c r="B1811" s="2">
        <f>YEAR(salesdata[[#This Row],[Order Date]])</f>
        <v>2014</v>
      </c>
      <c r="C1811" s="2">
        <f>MONTH(salesdata[[#This Row],[Order Date]])</f>
        <v>12</v>
      </c>
      <c r="D1811" t="s">
        <v>978</v>
      </c>
      <c r="E1811" t="s">
        <v>124</v>
      </c>
      <c r="F1811" t="s">
        <v>11</v>
      </c>
      <c r="G1811" t="s">
        <v>63</v>
      </c>
      <c r="H1811" t="s">
        <v>64</v>
      </c>
      <c r="I1811" s="33" t="s">
        <v>4957</v>
      </c>
      <c r="J1811" s="2">
        <v>3</v>
      </c>
      <c r="K1811" s="33" t="s">
        <v>4449</v>
      </c>
    </row>
    <row r="1812" spans="1:11" x14ac:dyDescent="0.3">
      <c r="A1812" s="1">
        <v>41986</v>
      </c>
      <c r="B1812" s="2">
        <f>YEAR(salesdata[[#This Row],[Order Date]])</f>
        <v>2014</v>
      </c>
      <c r="C1812" s="2">
        <f>MONTH(salesdata[[#This Row],[Order Date]])</f>
        <v>12</v>
      </c>
      <c r="D1812" t="s">
        <v>1237</v>
      </c>
      <c r="E1812" t="s">
        <v>27</v>
      </c>
      <c r="F1812" t="s">
        <v>11</v>
      </c>
      <c r="G1812" t="s">
        <v>12</v>
      </c>
      <c r="H1812" t="s">
        <v>1434</v>
      </c>
      <c r="I1812" s="33" t="s">
        <v>5653</v>
      </c>
      <c r="J1812" s="2">
        <v>6</v>
      </c>
      <c r="K1812" s="33" t="s">
        <v>5654</v>
      </c>
    </row>
    <row r="1813" spans="1:11" x14ac:dyDescent="0.3">
      <c r="A1813" s="1">
        <v>41986</v>
      </c>
      <c r="B1813" s="2">
        <f>YEAR(salesdata[[#This Row],[Order Date]])</f>
        <v>2014</v>
      </c>
      <c r="C1813" s="2">
        <f>MONTH(salesdata[[#This Row],[Order Date]])</f>
        <v>12</v>
      </c>
      <c r="D1813" t="s">
        <v>1836</v>
      </c>
      <c r="E1813" t="s">
        <v>10</v>
      </c>
      <c r="F1813" t="s">
        <v>11</v>
      </c>
      <c r="G1813" t="s">
        <v>204</v>
      </c>
      <c r="H1813" t="s">
        <v>1326</v>
      </c>
      <c r="I1813" s="33" t="s">
        <v>4564</v>
      </c>
      <c r="J1813" s="2">
        <v>1</v>
      </c>
      <c r="K1813" s="33" t="s">
        <v>5655</v>
      </c>
    </row>
    <row r="1814" spans="1:11" x14ac:dyDescent="0.3">
      <c r="A1814" s="1">
        <v>41986</v>
      </c>
      <c r="B1814" s="2">
        <f>YEAR(salesdata[[#This Row],[Order Date]])</f>
        <v>2014</v>
      </c>
      <c r="C1814" s="2">
        <f>MONTH(salesdata[[#This Row],[Order Date]])</f>
        <v>12</v>
      </c>
      <c r="D1814" t="s">
        <v>755</v>
      </c>
      <c r="E1814" t="s">
        <v>15</v>
      </c>
      <c r="F1814" t="s">
        <v>34</v>
      </c>
      <c r="G1814" t="s">
        <v>47</v>
      </c>
      <c r="H1814" t="s">
        <v>1837</v>
      </c>
      <c r="I1814" s="33" t="s">
        <v>5656</v>
      </c>
      <c r="J1814" s="2">
        <v>3</v>
      </c>
      <c r="K1814" s="33" t="s">
        <v>5657</v>
      </c>
    </row>
    <row r="1815" spans="1:11" x14ac:dyDescent="0.3">
      <c r="A1815" s="1">
        <v>41986</v>
      </c>
      <c r="B1815" s="2">
        <f>YEAR(salesdata[[#This Row],[Order Date]])</f>
        <v>2014</v>
      </c>
      <c r="C1815" s="2">
        <f>MONTH(salesdata[[#This Row],[Order Date]])</f>
        <v>12</v>
      </c>
      <c r="D1815" t="s">
        <v>699</v>
      </c>
      <c r="E1815" t="s">
        <v>96</v>
      </c>
      <c r="F1815" t="s">
        <v>34</v>
      </c>
      <c r="G1815" t="s">
        <v>47</v>
      </c>
      <c r="H1815" t="s">
        <v>732</v>
      </c>
      <c r="I1815" s="33" t="s">
        <v>5658</v>
      </c>
      <c r="J1815" s="2">
        <v>3</v>
      </c>
      <c r="K1815" s="33" t="s">
        <v>3814</v>
      </c>
    </row>
    <row r="1816" spans="1:11" x14ac:dyDescent="0.3">
      <c r="A1816" s="1">
        <v>41986</v>
      </c>
      <c r="B1816" s="2">
        <f>YEAR(salesdata[[#This Row],[Order Date]])</f>
        <v>2014</v>
      </c>
      <c r="C1816" s="2">
        <f>MONTH(salesdata[[#This Row],[Order Date]])</f>
        <v>12</v>
      </c>
      <c r="D1816" t="s">
        <v>699</v>
      </c>
      <c r="E1816" t="s">
        <v>96</v>
      </c>
      <c r="F1816" t="s">
        <v>11</v>
      </c>
      <c r="G1816" t="s">
        <v>20</v>
      </c>
      <c r="H1816" t="s">
        <v>991</v>
      </c>
      <c r="I1816" s="33" t="s">
        <v>5659</v>
      </c>
      <c r="J1816" s="2">
        <v>2</v>
      </c>
      <c r="K1816" s="33" t="s">
        <v>5660</v>
      </c>
    </row>
    <row r="1817" spans="1:11" x14ac:dyDescent="0.3">
      <c r="A1817" s="1">
        <v>41986</v>
      </c>
      <c r="B1817" s="2">
        <f>YEAR(salesdata[[#This Row],[Order Date]])</f>
        <v>2014</v>
      </c>
      <c r="C1817" s="2">
        <f>MONTH(salesdata[[#This Row],[Order Date]])</f>
        <v>12</v>
      </c>
      <c r="D1817" t="s">
        <v>1838</v>
      </c>
      <c r="E1817" t="s">
        <v>33</v>
      </c>
      <c r="F1817" t="s">
        <v>11</v>
      </c>
      <c r="G1817" t="s">
        <v>20</v>
      </c>
      <c r="H1817" t="s">
        <v>568</v>
      </c>
      <c r="I1817" s="33" t="s">
        <v>5113</v>
      </c>
      <c r="J1817" s="2">
        <v>3</v>
      </c>
      <c r="K1817" s="33" t="s">
        <v>5235</v>
      </c>
    </row>
    <row r="1818" spans="1:11" x14ac:dyDescent="0.3">
      <c r="A1818" s="1">
        <v>41987</v>
      </c>
      <c r="B1818" s="2">
        <f>YEAR(salesdata[[#This Row],[Order Date]])</f>
        <v>2014</v>
      </c>
      <c r="C1818" s="2">
        <f>MONTH(salesdata[[#This Row],[Order Date]])</f>
        <v>12</v>
      </c>
      <c r="D1818" t="s">
        <v>1472</v>
      </c>
      <c r="E1818" t="s">
        <v>15</v>
      </c>
      <c r="F1818" t="s">
        <v>11</v>
      </c>
      <c r="G1818" t="s">
        <v>20</v>
      </c>
      <c r="H1818" t="s">
        <v>697</v>
      </c>
      <c r="I1818" s="33" t="s">
        <v>5143</v>
      </c>
      <c r="J1818" s="2">
        <v>4</v>
      </c>
      <c r="K1818" s="33" t="s">
        <v>5661</v>
      </c>
    </row>
    <row r="1819" spans="1:11" x14ac:dyDescent="0.3">
      <c r="A1819" s="1">
        <v>41987</v>
      </c>
      <c r="B1819" s="2">
        <f>YEAR(salesdata[[#This Row],[Order Date]])</f>
        <v>2014</v>
      </c>
      <c r="C1819" s="2">
        <f>MONTH(salesdata[[#This Row],[Order Date]])</f>
        <v>12</v>
      </c>
      <c r="D1819" t="s">
        <v>1472</v>
      </c>
      <c r="E1819" t="s">
        <v>15</v>
      </c>
      <c r="F1819" t="s">
        <v>11</v>
      </c>
      <c r="G1819" t="s">
        <v>43</v>
      </c>
      <c r="H1819" t="s">
        <v>1839</v>
      </c>
      <c r="I1819" s="33" t="s">
        <v>4060</v>
      </c>
      <c r="J1819" s="2">
        <v>2</v>
      </c>
      <c r="K1819" s="33" t="s">
        <v>4854</v>
      </c>
    </row>
    <row r="1820" spans="1:11" x14ac:dyDescent="0.3">
      <c r="A1820" s="1">
        <v>41987</v>
      </c>
      <c r="B1820" s="2">
        <f>YEAR(salesdata[[#This Row],[Order Date]])</f>
        <v>2014</v>
      </c>
      <c r="C1820" s="2">
        <f>MONTH(salesdata[[#This Row],[Order Date]])</f>
        <v>12</v>
      </c>
      <c r="D1820" t="s">
        <v>1472</v>
      </c>
      <c r="E1820" t="s">
        <v>15</v>
      </c>
      <c r="F1820" t="s">
        <v>39</v>
      </c>
      <c r="G1820" t="s">
        <v>52</v>
      </c>
      <c r="H1820" t="s">
        <v>1258</v>
      </c>
      <c r="I1820" s="33" t="s">
        <v>5662</v>
      </c>
      <c r="J1820" s="2">
        <v>3</v>
      </c>
      <c r="K1820" s="33" t="s">
        <v>3477</v>
      </c>
    </row>
    <row r="1821" spans="1:11" x14ac:dyDescent="0.3">
      <c r="A1821" s="1">
        <v>41987</v>
      </c>
      <c r="B1821" s="2">
        <f>YEAR(salesdata[[#This Row],[Order Date]])</f>
        <v>2014</v>
      </c>
      <c r="C1821" s="2">
        <f>MONTH(salesdata[[#This Row],[Order Date]])</f>
        <v>12</v>
      </c>
      <c r="D1821" t="s">
        <v>799</v>
      </c>
      <c r="E1821" t="s">
        <v>124</v>
      </c>
      <c r="F1821" t="s">
        <v>34</v>
      </c>
      <c r="G1821" t="s">
        <v>35</v>
      </c>
      <c r="H1821" t="s">
        <v>389</v>
      </c>
      <c r="I1821" s="33" t="s">
        <v>5663</v>
      </c>
      <c r="J1821" s="2">
        <v>4</v>
      </c>
      <c r="K1821" s="33" t="s">
        <v>5664</v>
      </c>
    </row>
    <row r="1822" spans="1:11" x14ac:dyDescent="0.3">
      <c r="A1822" s="1">
        <v>41987</v>
      </c>
      <c r="B1822" s="2">
        <f>YEAR(salesdata[[#This Row],[Order Date]])</f>
        <v>2014</v>
      </c>
      <c r="C1822" s="2">
        <f>MONTH(salesdata[[#This Row],[Order Date]])</f>
        <v>12</v>
      </c>
      <c r="D1822" t="s">
        <v>1840</v>
      </c>
      <c r="E1822" t="s">
        <v>79</v>
      </c>
      <c r="F1822" t="s">
        <v>11</v>
      </c>
      <c r="G1822" t="s">
        <v>24</v>
      </c>
      <c r="H1822" t="s">
        <v>321</v>
      </c>
      <c r="I1822" s="33" t="s">
        <v>3962</v>
      </c>
      <c r="J1822" s="2">
        <v>1</v>
      </c>
      <c r="K1822" s="33" t="s">
        <v>5665</v>
      </c>
    </row>
    <row r="1823" spans="1:11" x14ac:dyDescent="0.3">
      <c r="A1823" s="1">
        <v>41987</v>
      </c>
      <c r="B1823" s="2">
        <f>YEAR(salesdata[[#This Row],[Order Date]])</f>
        <v>2014</v>
      </c>
      <c r="C1823" s="2">
        <f>MONTH(salesdata[[#This Row],[Order Date]])</f>
        <v>12</v>
      </c>
      <c r="D1823" t="s">
        <v>1840</v>
      </c>
      <c r="E1823" t="s">
        <v>79</v>
      </c>
      <c r="F1823" t="s">
        <v>34</v>
      </c>
      <c r="G1823" t="s">
        <v>147</v>
      </c>
      <c r="H1823" t="s">
        <v>1841</v>
      </c>
      <c r="I1823" s="33" t="s">
        <v>5666</v>
      </c>
      <c r="J1823" s="2">
        <v>1</v>
      </c>
      <c r="K1823" s="33" t="s">
        <v>5667</v>
      </c>
    </row>
    <row r="1824" spans="1:11" x14ac:dyDescent="0.3">
      <c r="A1824" s="1">
        <v>41987</v>
      </c>
      <c r="B1824" s="2">
        <f>YEAR(salesdata[[#This Row],[Order Date]])</f>
        <v>2014</v>
      </c>
      <c r="C1824" s="2">
        <f>MONTH(salesdata[[#This Row],[Order Date]])</f>
        <v>12</v>
      </c>
      <c r="D1824" t="s">
        <v>1840</v>
      </c>
      <c r="E1824" t="s">
        <v>79</v>
      </c>
      <c r="F1824" t="s">
        <v>39</v>
      </c>
      <c r="G1824" t="s">
        <v>52</v>
      </c>
      <c r="H1824" t="s">
        <v>1842</v>
      </c>
      <c r="I1824" s="33" t="s">
        <v>4030</v>
      </c>
      <c r="J1824" s="2">
        <v>1</v>
      </c>
      <c r="K1824" s="33" t="s">
        <v>5668</v>
      </c>
    </row>
    <row r="1825" spans="1:11" x14ac:dyDescent="0.3">
      <c r="A1825" s="1">
        <v>41987</v>
      </c>
      <c r="B1825" s="2">
        <f>YEAR(salesdata[[#This Row],[Order Date]])</f>
        <v>2014</v>
      </c>
      <c r="C1825" s="2">
        <f>MONTH(salesdata[[#This Row],[Order Date]])</f>
        <v>12</v>
      </c>
      <c r="D1825" t="s">
        <v>123</v>
      </c>
      <c r="E1825" t="s">
        <v>152</v>
      </c>
      <c r="F1825" t="s">
        <v>39</v>
      </c>
      <c r="G1825" t="s">
        <v>306</v>
      </c>
      <c r="H1825" t="s">
        <v>1366</v>
      </c>
      <c r="I1825" s="33" t="s">
        <v>5669</v>
      </c>
      <c r="J1825" s="2">
        <v>4</v>
      </c>
      <c r="K1825" s="33" t="s">
        <v>5670</v>
      </c>
    </row>
    <row r="1826" spans="1:11" x14ac:dyDescent="0.3">
      <c r="A1826" s="1">
        <v>41987</v>
      </c>
      <c r="B1826" s="2">
        <f>YEAR(salesdata[[#This Row],[Order Date]])</f>
        <v>2014</v>
      </c>
      <c r="C1826" s="2">
        <f>MONTH(salesdata[[#This Row],[Order Date]])</f>
        <v>12</v>
      </c>
      <c r="D1826" t="s">
        <v>1843</v>
      </c>
      <c r="E1826" t="s">
        <v>15</v>
      </c>
      <c r="F1826" t="s">
        <v>11</v>
      </c>
      <c r="G1826" t="s">
        <v>20</v>
      </c>
      <c r="H1826" t="s">
        <v>1554</v>
      </c>
      <c r="I1826" s="33" t="s">
        <v>4262</v>
      </c>
      <c r="J1826" s="2">
        <v>3</v>
      </c>
      <c r="K1826" s="33" t="s">
        <v>5671</v>
      </c>
    </row>
    <row r="1827" spans="1:11" x14ac:dyDescent="0.3">
      <c r="A1827" s="1">
        <v>41988</v>
      </c>
      <c r="B1827" s="2">
        <f>YEAR(salesdata[[#This Row],[Order Date]])</f>
        <v>2014</v>
      </c>
      <c r="C1827" s="2">
        <f>MONTH(salesdata[[#This Row],[Order Date]])</f>
        <v>12</v>
      </c>
      <c r="D1827" t="s">
        <v>854</v>
      </c>
      <c r="E1827" t="s">
        <v>10</v>
      </c>
      <c r="F1827" t="s">
        <v>39</v>
      </c>
      <c r="G1827" t="s">
        <v>40</v>
      </c>
      <c r="H1827" t="s">
        <v>1844</v>
      </c>
      <c r="I1827" s="33" t="s">
        <v>4811</v>
      </c>
      <c r="J1827" s="2">
        <v>3</v>
      </c>
      <c r="K1827" s="33" t="s">
        <v>5110</v>
      </c>
    </row>
    <row r="1828" spans="1:11" x14ac:dyDescent="0.3">
      <c r="A1828" s="1">
        <v>41988</v>
      </c>
      <c r="B1828" s="2">
        <f>YEAR(salesdata[[#This Row],[Order Date]])</f>
        <v>2014</v>
      </c>
      <c r="C1828" s="2">
        <f>MONTH(salesdata[[#This Row],[Order Date]])</f>
        <v>12</v>
      </c>
      <c r="D1828" t="s">
        <v>854</v>
      </c>
      <c r="E1828" t="s">
        <v>10</v>
      </c>
      <c r="F1828" t="s">
        <v>34</v>
      </c>
      <c r="G1828" t="s">
        <v>35</v>
      </c>
      <c r="H1828" t="s">
        <v>645</v>
      </c>
      <c r="I1828" s="33" t="s">
        <v>5672</v>
      </c>
      <c r="J1828" s="2">
        <v>5</v>
      </c>
      <c r="K1828" s="33" t="s">
        <v>5673</v>
      </c>
    </row>
    <row r="1829" spans="1:11" x14ac:dyDescent="0.3">
      <c r="A1829" s="1">
        <v>41988</v>
      </c>
      <c r="B1829" s="2">
        <f>YEAR(salesdata[[#This Row],[Order Date]])</f>
        <v>2014</v>
      </c>
      <c r="C1829" s="2">
        <f>MONTH(salesdata[[#This Row],[Order Date]])</f>
        <v>12</v>
      </c>
      <c r="D1829" t="s">
        <v>430</v>
      </c>
      <c r="E1829" t="s">
        <v>27</v>
      </c>
      <c r="F1829" t="s">
        <v>34</v>
      </c>
      <c r="G1829" t="s">
        <v>47</v>
      </c>
      <c r="H1829" t="s">
        <v>1845</v>
      </c>
      <c r="I1829" s="33" t="s">
        <v>3933</v>
      </c>
      <c r="J1829" s="2">
        <v>2</v>
      </c>
      <c r="K1829" s="33" t="s">
        <v>3919</v>
      </c>
    </row>
    <row r="1830" spans="1:11" x14ac:dyDescent="0.3">
      <c r="A1830" s="1">
        <v>41988</v>
      </c>
      <c r="B1830" s="2">
        <f>YEAR(salesdata[[#This Row],[Order Date]])</f>
        <v>2014</v>
      </c>
      <c r="C1830" s="2">
        <f>MONTH(salesdata[[#This Row],[Order Date]])</f>
        <v>12</v>
      </c>
      <c r="D1830" t="s">
        <v>1846</v>
      </c>
      <c r="E1830" t="s">
        <v>15</v>
      </c>
      <c r="F1830" t="s">
        <v>34</v>
      </c>
      <c r="G1830" t="s">
        <v>47</v>
      </c>
      <c r="H1830" t="s">
        <v>1393</v>
      </c>
      <c r="I1830" s="33" t="s">
        <v>4801</v>
      </c>
      <c r="J1830" s="2">
        <v>2</v>
      </c>
      <c r="K1830" s="33" t="s">
        <v>4802</v>
      </c>
    </row>
    <row r="1831" spans="1:11" x14ac:dyDescent="0.3">
      <c r="A1831" s="1">
        <v>41988</v>
      </c>
      <c r="B1831" s="2">
        <f>YEAR(salesdata[[#This Row],[Order Date]])</f>
        <v>2014</v>
      </c>
      <c r="C1831" s="2">
        <f>MONTH(salesdata[[#This Row],[Order Date]])</f>
        <v>12</v>
      </c>
      <c r="D1831" t="s">
        <v>946</v>
      </c>
      <c r="E1831" t="s">
        <v>23</v>
      </c>
      <c r="F1831" t="s">
        <v>34</v>
      </c>
      <c r="G1831" t="s">
        <v>35</v>
      </c>
      <c r="H1831" t="s">
        <v>1525</v>
      </c>
      <c r="I1831" s="33" t="s">
        <v>5674</v>
      </c>
      <c r="J1831" s="2">
        <v>7</v>
      </c>
      <c r="K1831" s="33" t="s">
        <v>5675</v>
      </c>
    </row>
    <row r="1832" spans="1:11" x14ac:dyDescent="0.3">
      <c r="A1832" s="1">
        <v>41989</v>
      </c>
      <c r="B1832" s="2">
        <f>YEAR(salesdata[[#This Row],[Order Date]])</f>
        <v>2014</v>
      </c>
      <c r="C1832" s="2">
        <f>MONTH(salesdata[[#This Row],[Order Date]])</f>
        <v>12</v>
      </c>
      <c r="D1832" t="s">
        <v>528</v>
      </c>
      <c r="E1832" t="s">
        <v>124</v>
      </c>
      <c r="F1832" t="s">
        <v>11</v>
      </c>
      <c r="G1832" t="s">
        <v>20</v>
      </c>
      <c r="H1832" t="s">
        <v>1847</v>
      </c>
      <c r="I1832" s="33" t="s">
        <v>2933</v>
      </c>
      <c r="J1832" s="2">
        <v>1</v>
      </c>
      <c r="K1832" s="33" t="s">
        <v>5676</v>
      </c>
    </row>
    <row r="1833" spans="1:11" x14ac:dyDescent="0.3">
      <c r="A1833" s="1">
        <v>41989</v>
      </c>
      <c r="B1833" s="2">
        <f>YEAR(salesdata[[#This Row],[Order Date]])</f>
        <v>2014</v>
      </c>
      <c r="C1833" s="2">
        <f>MONTH(salesdata[[#This Row],[Order Date]])</f>
        <v>12</v>
      </c>
      <c r="D1833" t="s">
        <v>1848</v>
      </c>
      <c r="E1833" t="s">
        <v>27</v>
      </c>
      <c r="F1833" t="s">
        <v>34</v>
      </c>
      <c r="G1833" t="s">
        <v>47</v>
      </c>
      <c r="H1833" t="s">
        <v>1849</v>
      </c>
      <c r="I1833" s="33" t="s">
        <v>5677</v>
      </c>
      <c r="J1833" s="2">
        <v>2</v>
      </c>
      <c r="K1833" s="33" t="s">
        <v>5437</v>
      </c>
    </row>
    <row r="1834" spans="1:11" x14ac:dyDescent="0.3">
      <c r="A1834" s="1">
        <v>41989</v>
      </c>
      <c r="B1834" s="2">
        <f>YEAR(salesdata[[#This Row],[Order Date]])</f>
        <v>2014</v>
      </c>
      <c r="C1834" s="2">
        <f>MONTH(salesdata[[#This Row],[Order Date]])</f>
        <v>12</v>
      </c>
      <c r="D1834" t="s">
        <v>1848</v>
      </c>
      <c r="E1834" t="s">
        <v>27</v>
      </c>
      <c r="F1834" t="s">
        <v>34</v>
      </c>
      <c r="G1834" t="s">
        <v>35</v>
      </c>
      <c r="H1834" t="s">
        <v>551</v>
      </c>
      <c r="I1834" s="33" t="s">
        <v>5678</v>
      </c>
      <c r="J1834" s="2">
        <v>2</v>
      </c>
      <c r="K1834" s="33" t="s">
        <v>5679</v>
      </c>
    </row>
    <row r="1835" spans="1:11" x14ac:dyDescent="0.3">
      <c r="A1835" s="1">
        <v>41989</v>
      </c>
      <c r="B1835" s="2">
        <f>YEAR(salesdata[[#This Row],[Order Date]])</f>
        <v>2014</v>
      </c>
      <c r="C1835" s="2">
        <f>MONTH(salesdata[[#This Row],[Order Date]])</f>
        <v>12</v>
      </c>
      <c r="D1835" t="s">
        <v>1848</v>
      </c>
      <c r="E1835" t="s">
        <v>27</v>
      </c>
      <c r="F1835" t="s">
        <v>39</v>
      </c>
      <c r="G1835" t="s">
        <v>52</v>
      </c>
      <c r="H1835" t="s">
        <v>1850</v>
      </c>
      <c r="I1835" s="33" t="s">
        <v>1851</v>
      </c>
      <c r="J1835" s="2">
        <v>5</v>
      </c>
      <c r="K1835" s="33" t="s">
        <v>5680</v>
      </c>
    </row>
    <row r="1836" spans="1:11" x14ac:dyDescent="0.3">
      <c r="A1836" s="1">
        <v>41989</v>
      </c>
      <c r="B1836" s="2">
        <f>YEAR(salesdata[[#This Row],[Order Date]])</f>
        <v>2014</v>
      </c>
      <c r="C1836" s="2">
        <f>MONTH(salesdata[[#This Row],[Order Date]])</f>
        <v>12</v>
      </c>
      <c r="D1836" t="s">
        <v>1848</v>
      </c>
      <c r="E1836" t="s">
        <v>27</v>
      </c>
      <c r="F1836" t="s">
        <v>39</v>
      </c>
      <c r="G1836" t="s">
        <v>40</v>
      </c>
      <c r="H1836" t="s">
        <v>41</v>
      </c>
      <c r="I1836" s="33" t="s">
        <v>5681</v>
      </c>
      <c r="J1836" s="2">
        <v>4</v>
      </c>
      <c r="K1836" s="33" t="s">
        <v>4170</v>
      </c>
    </row>
    <row r="1837" spans="1:11" x14ac:dyDescent="0.3">
      <c r="A1837" s="1">
        <v>41989</v>
      </c>
      <c r="B1837" s="2">
        <f>YEAR(salesdata[[#This Row],[Order Date]])</f>
        <v>2014</v>
      </c>
      <c r="C1837" s="2">
        <f>MONTH(salesdata[[#This Row],[Order Date]])</f>
        <v>12</v>
      </c>
      <c r="D1837" t="s">
        <v>461</v>
      </c>
      <c r="E1837" t="s">
        <v>124</v>
      </c>
      <c r="F1837" t="s">
        <v>34</v>
      </c>
      <c r="G1837" t="s">
        <v>35</v>
      </c>
      <c r="H1837" t="s">
        <v>739</v>
      </c>
      <c r="I1837" s="33" t="s">
        <v>5682</v>
      </c>
      <c r="J1837" s="2">
        <v>9</v>
      </c>
      <c r="K1837" s="33" t="s">
        <v>5683</v>
      </c>
    </row>
    <row r="1838" spans="1:11" x14ac:dyDescent="0.3">
      <c r="A1838" s="1">
        <v>41989</v>
      </c>
      <c r="B1838" s="2">
        <f>YEAR(salesdata[[#This Row],[Order Date]])</f>
        <v>2014</v>
      </c>
      <c r="C1838" s="2">
        <f>MONTH(salesdata[[#This Row],[Order Date]])</f>
        <v>12</v>
      </c>
      <c r="D1838" t="s">
        <v>461</v>
      </c>
      <c r="E1838" t="s">
        <v>124</v>
      </c>
      <c r="F1838" t="s">
        <v>11</v>
      </c>
      <c r="G1838" t="s">
        <v>43</v>
      </c>
      <c r="H1838" t="s">
        <v>1852</v>
      </c>
      <c r="I1838" s="33" t="s">
        <v>5096</v>
      </c>
      <c r="J1838" s="2">
        <v>2</v>
      </c>
      <c r="K1838" s="33" t="s">
        <v>5684</v>
      </c>
    </row>
    <row r="1839" spans="1:11" x14ac:dyDescent="0.3">
      <c r="A1839" s="1">
        <v>41989</v>
      </c>
      <c r="B1839" s="2">
        <f>YEAR(salesdata[[#This Row],[Order Date]])</f>
        <v>2014</v>
      </c>
      <c r="C1839" s="2">
        <f>MONTH(salesdata[[#This Row],[Order Date]])</f>
        <v>12</v>
      </c>
      <c r="D1839" t="s">
        <v>145</v>
      </c>
      <c r="E1839" t="s">
        <v>10</v>
      </c>
      <c r="F1839" t="s">
        <v>11</v>
      </c>
      <c r="G1839" t="s">
        <v>12</v>
      </c>
      <c r="H1839" t="s">
        <v>516</v>
      </c>
      <c r="I1839" s="33" t="s">
        <v>4767</v>
      </c>
      <c r="J1839" s="2">
        <v>7</v>
      </c>
      <c r="K1839" s="33" t="s">
        <v>5304</v>
      </c>
    </row>
    <row r="1840" spans="1:11" x14ac:dyDescent="0.3">
      <c r="A1840" s="1">
        <v>41989</v>
      </c>
      <c r="B1840" s="2">
        <f>YEAR(salesdata[[#This Row],[Order Date]])</f>
        <v>2014</v>
      </c>
      <c r="C1840" s="2">
        <f>MONTH(salesdata[[#This Row],[Order Date]])</f>
        <v>12</v>
      </c>
      <c r="D1840" t="s">
        <v>145</v>
      </c>
      <c r="E1840" t="s">
        <v>10</v>
      </c>
      <c r="F1840" t="s">
        <v>34</v>
      </c>
      <c r="G1840" t="s">
        <v>47</v>
      </c>
      <c r="H1840" t="s">
        <v>1235</v>
      </c>
      <c r="I1840" s="33" t="s">
        <v>4012</v>
      </c>
      <c r="J1840" s="2">
        <v>2</v>
      </c>
      <c r="K1840" s="33" t="s">
        <v>5685</v>
      </c>
    </row>
    <row r="1841" spans="1:11" x14ac:dyDescent="0.3">
      <c r="A1841" s="1">
        <v>41989</v>
      </c>
      <c r="B1841" s="2">
        <f>YEAR(salesdata[[#This Row],[Order Date]])</f>
        <v>2014</v>
      </c>
      <c r="C1841" s="2">
        <f>MONTH(salesdata[[#This Row],[Order Date]])</f>
        <v>12</v>
      </c>
      <c r="D1841" t="s">
        <v>1853</v>
      </c>
      <c r="E1841" t="s">
        <v>111</v>
      </c>
      <c r="F1841" t="s">
        <v>11</v>
      </c>
      <c r="G1841" t="s">
        <v>12</v>
      </c>
      <c r="H1841" t="s">
        <v>1161</v>
      </c>
      <c r="I1841" s="33" t="s">
        <v>4423</v>
      </c>
      <c r="J1841" s="2">
        <v>5</v>
      </c>
      <c r="K1841" s="33" t="s">
        <v>4424</v>
      </c>
    </row>
    <row r="1842" spans="1:11" x14ac:dyDescent="0.3">
      <c r="A1842" s="1">
        <v>41989</v>
      </c>
      <c r="B1842" s="2">
        <f>YEAR(salesdata[[#This Row],[Order Date]])</f>
        <v>2014</v>
      </c>
      <c r="C1842" s="2">
        <f>MONTH(salesdata[[#This Row],[Order Date]])</f>
        <v>12</v>
      </c>
      <c r="D1842" t="s">
        <v>1854</v>
      </c>
      <c r="E1842" t="s">
        <v>27</v>
      </c>
      <c r="F1842" t="s">
        <v>34</v>
      </c>
      <c r="G1842" t="s">
        <v>35</v>
      </c>
      <c r="H1842" t="s">
        <v>1779</v>
      </c>
      <c r="I1842" s="33" t="s">
        <v>5686</v>
      </c>
      <c r="J1842" s="2">
        <v>5</v>
      </c>
      <c r="K1842" s="33" t="s">
        <v>3630</v>
      </c>
    </row>
    <row r="1843" spans="1:11" x14ac:dyDescent="0.3">
      <c r="A1843" s="1">
        <v>41989</v>
      </c>
      <c r="B1843" s="2">
        <f>YEAR(salesdata[[#This Row],[Order Date]])</f>
        <v>2014</v>
      </c>
      <c r="C1843" s="2">
        <f>MONTH(salesdata[[#This Row],[Order Date]])</f>
        <v>12</v>
      </c>
      <c r="D1843" t="s">
        <v>749</v>
      </c>
      <c r="E1843" t="s">
        <v>55</v>
      </c>
      <c r="F1843" t="s">
        <v>39</v>
      </c>
      <c r="G1843" t="s">
        <v>52</v>
      </c>
      <c r="H1843" t="s">
        <v>1033</v>
      </c>
      <c r="I1843" s="33" t="s">
        <v>3455</v>
      </c>
      <c r="J1843" s="2">
        <v>2</v>
      </c>
      <c r="K1843" s="33" t="s">
        <v>683</v>
      </c>
    </row>
    <row r="1844" spans="1:11" x14ac:dyDescent="0.3">
      <c r="A1844" s="1">
        <v>41989</v>
      </c>
      <c r="B1844" s="2">
        <f>YEAR(salesdata[[#This Row],[Order Date]])</f>
        <v>2014</v>
      </c>
      <c r="C1844" s="2">
        <f>MONTH(salesdata[[#This Row],[Order Date]])</f>
        <v>12</v>
      </c>
      <c r="D1844" t="s">
        <v>749</v>
      </c>
      <c r="E1844" t="s">
        <v>55</v>
      </c>
      <c r="F1844" t="s">
        <v>34</v>
      </c>
      <c r="G1844" t="s">
        <v>47</v>
      </c>
      <c r="H1844" t="s">
        <v>118</v>
      </c>
      <c r="I1844" s="33" t="s">
        <v>5687</v>
      </c>
      <c r="J1844" s="2">
        <v>6</v>
      </c>
      <c r="K1844" s="33" t="s">
        <v>4015</v>
      </c>
    </row>
    <row r="1845" spans="1:11" x14ac:dyDescent="0.3">
      <c r="A1845" s="1">
        <v>41989</v>
      </c>
      <c r="B1845" s="2">
        <f>YEAR(salesdata[[#This Row],[Order Date]])</f>
        <v>2014</v>
      </c>
      <c r="C1845" s="2">
        <f>MONTH(salesdata[[#This Row],[Order Date]])</f>
        <v>12</v>
      </c>
      <c r="D1845" t="s">
        <v>1855</v>
      </c>
      <c r="E1845" t="s">
        <v>10</v>
      </c>
      <c r="F1845" t="s">
        <v>39</v>
      </c>
      <c r="G1845" t="s">
        <v>52</v>
      </c>
      <c r="H1845" t="s">
        <v>495</v>
      </c>
      <c r="I1845" s="33" t="s">
        <v>5055</v>
      </c>
      <c r="J1845" s="2">
        <v>4</v>
      </c>
      <c r="K1845" s="33" t="s">
        <v>5688</v>
      </c>
    </row>
    <row r="1846" spans="1:11" x14ac:dyDescent="0.3">
      <c r="A1846" s="1">
        <v>41989</v>
      </c>
      <c r="B1846" s="2">
        <f>YEAR(salesdata[[#This Row],[Order Date]])</f>
        <v>2014</v>
      </c>
      <c r="C1846" s="2">
        <f>MONTH(salesdata[[#This Row],[Order Date]])</f>
        <v>12</v>
      </c>
      <c r="D1846" t="s">
        <v>1855</v>
      </c>
      <c r="E1846" t="s">
        <v>10</v>
      </c>
      <c r="F1846" t="s">
        <v>34</v>
      </c>
      <c r="G1846" t="s">
        <v>47</v>
      </c>
      <c r="H1846" t="s">
        <v>1443</v>
      </c>
      <c r="I1846" s="33" t="s">
        <v>3373</v>
      </c>
      <c r="J1846" s="2">
        <v>7</v>
      </c>
      <c r="K1846" s="33" t="s">
        <v>5689</v>
      </c>
    </row>
    <row r="1847" spans="1:11" x14ac:dyDescent="0.3">
      <c r="A1847" s="1">
        <v>41990</v>
      </c>
      <c r="B1847" s="2">
        <f>YEAR(salesdata[[#This Row],[Order Date]])</f>
        <v>2014</v>
      </c>
      <c r="C1847" s="2">
        <f>MONTH(salesdata[[#This Row],[Order Date]])</f>
        <v>12</v>
      </c>
      <c r="D1847" t="s">
        <v>1660</v>
      </c>
      <c r="E1847" t="s">
        <v>30</v>
      </c>
      <c r="F1847" t="s">
        <v>11</v>
      </c>
      <c r="G1847" t="s">
        <v>24</v>
      </c>
      <c r="H1847" t="s">
        <v>475</v>
      </c>
      <c r="I1847" s="33" t="s">
        <v>5690</v>
      </c>
      <c r="J1847" s="2">
        <v>3</v>
      </c>
      <c r="K1847" s="33" t="s">
        <v>5691</v>
      </c>
    </row>
    <row r="1848" spans="1:11" x14ac:dyDescent="0.3">
      <c r="A1848" s="1">
        <v>41990</v>
      </c>
      <c r="B1848" s="2">
        <f>YEAR(salesdata[[#This Row],[Order Date]])</f>
        <v>2014</v>
      </c>
      <c r="C1848" s="2">
        <f>MONTH(salesdata[[#This Row],[Order Date]])</f>
        <v>12</v>
      </c>
      <c r="D1848" t="s">
        <v>1856</v>
      </c>
      <c r="E1848" t="s">
        <v>79</v>
      </c>
      <c r="F1848" t="s">
        <v>11</v>
      </c>
      <c r="G1848" t="s">
        <v>20</v>
      </c>
      <c r="H1848" t="s">
        <v>961</v>
      </c>
      <c r="I1848" s="33" t="s">
        <v>2918</v>
      </c>
      <c r="J1848" s="2">
        <v>4</v>
      </c>
      <c r="K1848" s="33" t="s">
        <v>5692</v>
      </c>
    </row>
    <row r="1849" spans="1:11" x14ac:dyDescent="0.3">
      <c r="A1849" s="1">
        <v>41992</v>
      </c>
      <c r="B1849" s="2">
        <f>YEAR(salesdata[[#This Row],[Order Date]])</f>
        <v>2014</v>
      </c>
      <c r="C1849" s="2">
        <f>MONTH(salesdata[[#This Row],[Order Date]])</f>
        <v>12</v>
      </c>
      <c r="D1849" t="s">
        <v>1857</v>
      </c>
      <c r="E1849" t="s">
        <v>124</v>
      </c>
      <c r="F1849" t="s">
        <v>11</v>
      </c>
      <c r="G1849" t="s">
        <v>20</v>
      </c>
      <c r="H1849" t="s">
        <v>314</v>
      </c>
      <c r="I1849" s="33" t="s">
        <v>5693</v>
      </c>
      <c r="J1849" s="2">
        <v>2</v>
      </c>
      <c r="K1849" s="33" t="s">
        <v>5694</v>
      </c>
    </row>
    <row r="1850" spans="1:11" x14ac:dyDescent="0.3">
      <c r="A1850" s="1">
        <v>41992</v>
      </c>
      <c r="B1850" s="2">
        <f>YEAR(salesdata[[#This Row],[Order Date]])</f>
        <v>2014</v>
      </c>
      <c r="C1850" s="2">
        <f>MONTH(salesdata[[#This Row],[Order Date]])</f>
        <v>12</v>
      </c>
      <c r="D1850" t="s">
        <v>1857</v>
      </c>
      <c r="E1850" t="s">
        <v>124</v>
      </c>
      <c r="F1850" t="s">
        <v>39</v>
      </c>
      <c r="G1850" t="s">
        <v>52</v>
      </c>
      <c r="H1850" t="s">
        <v>1858</v>
      </c>
      <c r="I1850" s="33" t="s">
        <v>5695</v>
      </c>
      <c r="J1850" s="2">
        <v>5</v>
      </c>
      <c r="K1850" s="33" t="s">
        <v>5696</v>
      </c>
    </row>
    <row r="1851" spans="1:11" x14ac:dyDescent="0.3">
      <c r="A1851" s="1">
        <v>41992</v>
      </c>
      <c r="B1851" s="2">
        <f>YEAR(salesdata[[#This Row],[Order Date]])</f>
        <v>2014</v>
      </c>
      <c r="C1851" s="2">
        <f>MONTH(salesdata[[#This Row],[Order Date]])</f>
        <v>12</v>
      </c>
      <c r="D1851" t="s">
        <v>1859</v>
      </c>
      <c r="E1851" t="s">
        <v>497</v>
      </c>
      <c r="F1851" t="s">
        <v>11</v>
      </c>
      <c r="G1851" t="s">
        <v>20</v>
      </c>
      <c r="H1851" t="s">
        <v>1860</v>
      </c>
      <c r="I1851" s="33" t="s">
        <v>5697</v>
      </c>
      <c r="J1851" s="2">
        <v>6</v>
      </c>
      <c r="K1851" s="33" t="s">
        <v>5698</v>
      </c>
    </row>
    <row r="1852" spans="1:11" x14ac:dyDescent="0.3">
      <c r="A1852" s="1">
        <v>41992</v>
      </c>
      <c r="B1852" s="2">
        <f>YEAR(salesdata[[#This Row],[Order Date]])</f>
        <v>2014</v>
      </c>
      <c r="C1852" s="2">
        <f>MONTH(salesdata[[#This Row],[Order Date]])</f>
        <v>12</v>
      </c>
      <c r="D1852" t="s">
        <v>1859</v>
      </c>
      <c r="E1852" t="s">
        <v>497</v>
      </c>
      <c r="F1852" t="s">
        <v>11</v>
      </c>
      <c r="G1852" t="s">
        <v>204</v>
      </c>
      <c r="H1852" t="s">
        <v>1626</v>
      </c>
      <c r="I1852" s="33" t="s">
        <v>5699</v>
      </c>
      <c r="J1852" s="2">
        <v>1</v>
      </c>
      <c r="K1852" s="33" t="s">
        <v>3312</v>
      </c>
    </row>
    <row r="1853" spans="1:11" x14ac:dyDescent="0.3">
      <c r="A1853" s="1">
        <v>41992</v>
      </c>
      <c r="B1853" s="2">
        <f>YEAR(salesdata[[#This Row],[Order Date]])</f>
        <v>2014</v>
      </c>
      <c r="C1853" s="2">
        <f>MONTH(salesdata[[#This Row],[Order Date]])</f>
        <v>12</v>
      </c>
      <c r="D1853" t="s">
        <v>1859</v>
      </c>
      <c r="E1853" t="s">
        <v>497</v>
      </c>
      <c r="F1853" t="s">
        <v>34</v>
      </c>
      <c r="G1853" t="s">
        <v>35</v>
      </c>
      <c r="H1853" t="s">
        <v>1861</v>
      </c>
      <c r="I1853" s="33" t="s">
        <v>5700</v>
      </c>
      <c r="J1853" s="2">
        <v>14</v>
      </c>
      <c r="K1853" s="33" t="s">
        <v>3499</v>
      </c>
    </row>
    <row r="1854" spans="1:11" x14ac:dyDescent="0.3">
      <c r="A1854" s="1">
        <v>41992</v>
      </c>
      <c r="B1854" s="2">
        <f>YEAR(salesdata[[#This Row],[Order Date]])</f>
        <v>2014</v>
      </c>
      <c r="C1854" s="2">
        <f>MONTH(salesdata[[#This Row],[Order Date]])</f>
        <v>12</v>
      </c>
      <c r="D1854" t="s">
        <v>809</v>
      </c>
      <c r="E1854" t="s">
        <v>27</v>
      </c>
      <c r="F1854" t="s">
        <v>11</v>
      </c>
      <c r="G1854" t="s">
        <v>16</v>
      </c>
      <c r="H1854" t="s">
        <v>929</v>
      </c>
      <c r="I1854" s="33" t="s">
        <v>3802</v>
      </c>
      <c r="J1854" s="2">
        <v>2</v>
      </c>
      <c r="K1854" s="33" t="s">
        <v>3089</v>
      </c>
    </row>
    <row r="1855" spans="1:11" x14ac:dyDescent="0.3">
      <c r="A1855" s="1">
        <v>41992</v>
      </c>
      <c r="B1855" s="2">
        <f>YEAR(salesdata[[#This Row],[Order Date]])</f>
        <v>2014</v>
      </c>
      <c r="C1855" s="2">
        <f>MONTH(salesdata[[#This Row],[Order Date]])</f>
        <v>12</v>
      </c>
      <c r="D1855" t="s">
        <v>809</v>
      </c>
      <c r="E1855" t="s">
        <v>27</v>
      </c>
      <c r="F1855" t="s">
        <v>11</v>
      </c>
      <c r="G1855" t="s">
        <v>43</v>
      </c>
      <c r="H1855" t="s">
        <v>1862</v>
      </c>
      <c r="I1855" s="33" t="s">
        <v>5701</v>
      </c>
      <c r="J1855" s="2">
        <v>5</v>
      </c>
      <c r="K1855" s="33" t="s">
        <v>3772</v>
      </c>
    </row>
    <row r="1856" spans="1:11" x14ac:dyDescent="0.3">
      <c r="A1856" s="1">
        <v>41992</v>
      </c>
      <c r="B1856" s="2">
        <f>YEAR(salesdata[[#This Row],[Order Date]])</f>
        <v>2014</v>
      </c>
      <c r="C1856" s="2">
        <f>MONTH(salesdata[[#This Row],[Order Date]])</f>
        <v>12</v>
      </c>
      <c r="D1856" t="s">
        <v>809</v>
      </c>
      <c r="E1856" t="s">
        <v>27</v>
      </c>
      <c r="F1856" t="s">
        <v>39</v>
      </c>
      <c r="G1856" t="s">
        <v>40</v>
      </c>
      <c r="H1856" t="s">
        <v>1863</v>
      </c>
      <c r="I1856" s="33" t="s">
        <v>5702</v>
      </c>
      <c r="J1856" s="2">
        <v>5</v>
      </c>
      <c r="K1856" s="33" t="s">
        <v>5703</v>
      </c>
    </row>
    <row r="1857" spans="1:11" x14ac:dyDescent="0.3">
      <c r="A1857" s="1">
        <v>41992</v>
      </c>
      <c r="B1857" s="2">
        <f>YEAR(salesdata[[#This Row],[Order Date]])</f>
        <v>2014</v>
      </c>
      <c r="C1857" s="2">
        <f>MONTH(salesdata[[#This Row],[Order Date]])</f>
        <v>12</v>
      </c>
      <c r="D1857" t="s">
        <v>809</v>
      </c>
      <c r="E1857" t="s">
        <v>27</v>
      </c>
      <c r="F1857" t="s">
        <v>39</v>
      </c>
      <c r="G1857" t="s">
        <v>40</v>
      </c>
      <c r="H1857" t="s">
        <v>1864</v>
      </c>
      <c r="I1857" s="33" t="s">
        <v>5704</v>
      </c>
      <c r="J1857" s="2">
        <v>4</v>
      </c>
      <c r="K1857" s="33" t="s">
        <v>3392</v>
      </c>
    </row>
    <row r="1858" spans="1:11" x14ac:dyDescent="0.3">
      <c r="A1858" s="1">
        <v>41992</v>
      </c>
      <c r="B1858" s="2">
        <f>YEAR(salesdata[[#This Row],[Order Date]])</f>
        <v>2014</v>
      </c>
      <c r="C1858" s="2">
        <f>MONTH(salesdata[[#This Row],[Order Date]])</f>
        <v>12</v>
      </c>
      <c r="D1858" t="s">
        <v>129</v>
      </c>
      <c r="E1858" t="s">
        <v>15</v>
      </c>
      <c r="F1858" t="s">
        <v>39</v>
      </c>
      <c r="G1858" t="s">
        <v>40</v>
      </c>
      <c r="H1858" t="s">
        <v>1865</v>
      </c>
      <c r="I1858" s="33" t="s">
        <v>3307</v>
      </c>
      <c r="J1858" s="2">
        <v>3</v>
      </c>
      <c r="K1858" s="33" t="s">
        <v>5705</v>
      </c>
    </row>
    <row r="1859" spans="1:11" x14ac:dyDescent="0.3">
      <c r="A1859" s="1">
        <v>41992</v>
      </c>
      <c r="B1859" s="2">
        <f>YEAR(salesdata[[#This Row],[Order Date]])</f>
        <v>2014</v>
      </c>
      <c r="C1859" s="2">
        <f>MONTH(salesdata[[#This Row],[Order Date]])</f>
        <v>12</v>
      </c>
      <c r="D1859" t="s">
        <v>129</v>
      </c>
      <c r="E1859" t="s">
        <v>15</v>
      </c>
      <c r="F1859" t="s">
        <v>11</v>
      </c>
      <c r="G1859" t="s">
        <v>12</v>
      </c>
      <c r="H1859" t="s">
        <v>1145</v>
      </c>
      <c r="I1859" s="33" t="s">
        <v>3175</v>
      </c>
      <c r="J1859" s="2">
        <v>3</v>
      </c>
      <c r="K1859" s="33" t="s">
        <v>3276</v>
      </c>
    </row>
    <row r="1860" spans="1:11" x14ac:dyDescent="0.3">
      <c r="A1860" s="1">
        <v>41992</v>
      </c>
      <c r="B1860" s="2">
        <f>YEAR(salesdata[[#This Row],[Order Date]])</f>
        <v>2014</v>
      </c>
      <c r="C1860" s="2">
        <f>MONTH(salesdata[[#This Row],[Order Date]])</f>
        <v>12</v>
      </c>
      <c r="D1860" t="s">
        <v>129</v>
      </c>
      <c r="E1860" t="s">
        <v>15</v>
      </c>
      <c r="F1860" t="s">
        <v>11</v>
      </c>
      <c r="G1860" t="s">
        <v>18</v>
      </c>
      <c r="H1860" t="s">
        <v>1866</v>
      </c>
      <c r="I1860" s="33" t="s">
        <v>5706</v>
      </c>
      <c r="J1860" s="2">
        <v>3</v>
      </c>
      <c r="K1860" s="33" t="s">
        <v>5707</v>
      </c>
    </row>
    <row r="1861" spans="1:11" x14ac:dyDescent="0.3">
      <c r="A1861" s="1">
        <v>41993</v>
      </c>
      <c r="B1861" s="2">
        <f>YEAR(salesdata[[#This Row],[Order Date]])</f>
        <v>2014</v>
      </c>
      <c r="C1861" s="2">
        <f>MONTH(salesdata[[#This Row],[Order Date]])</f>
        <v>12</v>
      </c>
      <c r="D1861" t="s">
        <v>1867</v>
      </c>
      <c r="E1861" t="s">
        <v>55</v>
      </c>
      <c r="F1861" t="s">
        <v>11</v>
      </c>
      <c r="G1861" t="s">
        <v>18</v>
      </c>
      <c r="H1861" t="s">
        <v>135</v>
      </c>
      <c r="I1861" s="33" t="s">
        <v>5708</v>
      </c>
      <c r="J1861" s="2">
        <v>2</v>
      </c>
      <c r="K1861" s="33" t="s">
        <v>132</v>
      </c>
    </row>
    <row r="1862" spans="1:11" x14ac:dyDescent="0.3">
      <c r="A1862" s="1">
        <v>41993</v>
      </c>
      <c r="B1862" s="2">
        <f>YEAR(salesdata[[#This Row],[Order Date]])</f>
        <v>2014</v>
      </c>
      <c r="C1862" s="2">
        <f>MONTH(salesdata[[#This Row],[Order Date]])</f>
        <v>12</v>
      </c>
      <c r="D1862" t="s">
        <v>1867</v>
      </c>
      <c r="E1862" t="s">
        <v>55</v>
      </c>
      <c r="F1862" t="s">
        <v>34</v>
      </c>
      <c r="G1862" t="s">
        <v>147</v>
      </c>
      <c r="H1862" t="s">
        <v>1868</v>
      </c>
      <c r="I1862" s="33" t="s">
        <v>5709</v>
      </c>
      <c r="J1862" s="2">
        <v>7</v>
      </c>
      <c r="K1862" s="33" t="s">
        <v>5710</v>
      </c>
    </row>
    <row r="1863" spans="1:11" x14ac:dyDescent="0.3">
      <c r="A1863" s="1">
        <v>41993</v>
      </c>
      <c r="B1863" s="2">
        <f>YEAR(salesdata[[#This Row],[Order Date]])</f>
        <v>2014</v>
      </c>
      <c r="C1863" s="2">
        <f>MONTH(salesdata[[#This Row],[Order Date]])</f>
        <v>12</v>
      </c>
      <c r="D1863" t="s">
        <v>1867</v>
      </c>
      <c r="E1863" t="s">
        <v>55</v>
      </c>
      <c r="F1863" t="s">
        <v>11</v>
      </c>
      <c r="G1863" t="s">
        <v>20</v>
      </c>
      <c r="H1863" t="s">
        <v>802</v>
      </c>
      <c r="I1863" s="33" t="s">
        <v>3118</v>
      </c>
      <c r="J1863" s="2">
        <v>3</v>
      </c>
      <c r="K1863" s="33" t="s">
        <v>5711</v>
      </c>
    </row>
    <row r="1864" spans="1:11" x14ac:dyDescent="0.3">
      <c r="A1864" s="1">
        <v>41993</v>
      </c>
      <c r="B1864" s="2">
        <f>YEAR(salesdata[[#This Row],[Order Date]])</f>
        <v>2014</v>
      </c>
      <c r="C1864" s="2">
        <f>MONTH(salesdata[[#This Row],[Order Date]])</f>
        <v>12</v>
      </c>
      <c r="D1864" t="s">
        <v>1867</v>
      </c>
      <c r="E1864" t="s">
        <v>55</v>
      </c>
      <c r="F1864" t="s">
        <v>34</v>
      </c>
      <c r="G1864" t="s">
        <v>147</v>
      </c>
      <c r="H1864" t="s">
        <v>1546</v>
      </c>
      <c r="I1864" s="33" t="s">
        <v>5712</v>
      </c>
      <c r="J1864" s="2">
        <v>2</v>
      </c>
      <c r="K1864" s="33" t="s">
        <v>5713</v>
      </c>
    </row>
    <row r="1865" spans="1:11" x14ac:dyDescent="0.3">
      <c r="A1865" s="1">
        <v>41993</v>
      </c>
      <c r="B1865" s="2">
        <f>YEAR(salesdata[[#This Row],[Order Date]])</f>
        <v>2014</v>
      </c>
      <c r="C1865" s="2">
        <f>MONTH(salesdata[[#This Row],[Order Date]])</f>
        <v>12</v>
      </c>
      <c r="D1865" t="s">
        <v>1150</v>
      </c>
      <c r="E1865" t="s">
        <v>167</v>
      </c>
      <c r="F1865" t="s">
        <v>11</v>
      </c>
      <c r="G1865" t="s">
        <v>16</v>
      </c>
      <c r="H1865" t="s">
        <v>1769</v>
      </c>
      <c r="I1865" s="33" t="s">
        <v>5714</v>
      </c>
      <c r="J1865" s="2">
        <v>3</v>
      </c>
      <c r="K1865" s="33" t="s">
        <v>4989</v>
      </c>
    </row>
    <row r="1866" spans="1:11" x14ac:dyDescent="0.3">
      <c r="A1866" s="1">
        <v>41993</v>
      </c>
      <c r="B1866" s="2">
        <f>YEAR(salesdata[[#This Row],[Order Date]])</f>
        <v>2014</v>
      </c>
      <c r="C1866" s="2">
        <f>MONTH(salesdata[[#This Row],[Order Date]])</f>
        <v>12</v>
      </c>
      <c r="D1866" t="s">
        <v>1869</v>
      </c>
      <c r="E1866" t="s">
        <v>121</v>
      </c>
      <c r="F1866" t="s">
        <v>11</v>
      </c>
      <c r="G1866" t="s">
        <v>93</v>
      </c>
      <c r="H1866" t="s">
        <v>1870</v>
      </c>
      <c r="I1866" s="33" t="s">
        <v>5715</v>
      </c>
      <c r="J1866" s="2">
        <v>7</v>
      </c>
      <c r="K1866" s="33" t="s">
        <v>4174</v>
      </c>
    </row>
    <row r="1867" spans="1:11" x14ac:dyDescent="0.3">
      <c r="A1867" s="1">
        <v>41993</v>
      </c>
      <c r="B1867" s="2">
        <f>YEAR(salesdata[[#This Row],[Order Date]])</f>
        <v>2014</v>
      </c>
      <c r="C1867" s="2">
        <f>MONTH(salesdata[[#This Row],[Order Date]])</f>
        <v>12</v>
      </c>
      <c r="D1867" t="s">
        <v>1869</v>
      </c>
      <c r="E1867" t="s">
        <v>121</v>
      </c>
      <c r="F1867" t="s">
        <v>34</v>
      </c>
      <c r="G1867" t="s">
        <v>35</v>
      </c>
      <c r="H1867" t="s">
        <v>1268</v>
      </c>
      <c r="I1867" s="33" t="s">
        <v>5716</v>
      </c>
      <c r="J1867" s="2">
        <v>3</v>
      </c>
      <c r="K1867" s="33" t="s">
        <v>5717</v>
      </c>
    </row>
    <row r="1868" spans="1:11" x14ac:dyDescent="0.3">
      <c r="A1868" s="1">
        <v>41993</v>
      </c>
      <c r="B1868" s="2">
        <f>YEAR(salesdata[[#This Row],[Order Date]])</f>
        <v>2014</v>
      </c>
      <c r="C1868" s="2">
        <f>MONTH(salesdata[[#This Row],[Order Date]])</f>
        <v>12</v>
      </c>
      <c r="D1868" t="s">
        <v>1869</v>
      </c>
      <c r="E1868" t="s">
        <v>121</v>
      </c>
      <c r="F1868" t="s">
        <v>11</v>
      </c>
      <c r="G1868" t="s">
        <v>12</v>
      </c>
      <c r="H1868" t="s">
        <v>653</v>
      </c>
      <c r="I1868" s="33" t="s">
        <v>3857</v>
      </c>
      <c r="J1868" s="2">
        <v>5</v>
      </c>
      <c r="K1868" s="33" t="s">
        <v>3446</v>
      </c>
    </row>
    <row r="1869" spans="1:11" x14ac:dyDescent="0.3">
      <c r="A1869" s="1">
        <v>41993</v>
      </c>
      <c r="B1869" s="2">
        <f>YEAR(salesdata[[#This Row],[Order Date]])</f>
        <v>2014</v>
      </c>
      <c r="C1869" s="2">
        <f>MONTH(salesdata[[#This Row],[Order Date]])</f>
        <v>12</v>
      </c>
      <c r="D1869" t="s">
        <v>927</v>
      </c>
      <c r="E1869" t="s">
        <v>27</v>
      </c>
      <c r="F1869" t="s">
        <v>11</v>
      </c>
      <c r="G1869" t="s">
        <v>20</v>
      </c>
      <c r="H1869" t="s">
        <v>37</v>
      </c>
      <c r="I1869" s="33" t="s">
        <v>5718</v>
      </c>
      <c r="J1869" s="2">
        <v>2</v>
      </c>
      <c r="K1869" s="33" t="s">
        <v>5719</v>
      </c>
    </row>
    <row r="1870" spans="1:11" x14ac:dyDescent="0.3">
      <c r="A1870" s="1">
        <v>41993</v>
      </c>
      <c r="B1870" s="2">
        <f>YEAR(salesdata[[#This Row],[Order Date]])</f>
        <v>2014</v>
      </c>
      <c r="C1870" s="2">
        <f>MONTH(salesdata[[#This Row],[Order Date]])</f>
        <v>12</v>
      </c>
      <c r="D1870" t="s">
        <v>927</v>
      </c>
      <c r="E1870" t="s">
        <v>27</v>
      </c>
      <c r="F1870" t="s">
        <v>11</v>
      </c>
      <c r="G1870" t="s">
        <v>24</v>
      </c>
      <c r="H1870" t="s">
        <v>493</v>
      </c>
      <c r="I1870" s="33" t="s">
        <v>5720</v>
      </c>
      <c r="J1870" s="2">
        <v>2</v>
      </c>
      <c r="K1870" s="33" t="s">
        <v>5721</v>
      </c>
    </row>
    <row r="1871" spans="1:11" x14ac:dyDescent="0.3">
      <c r="A1871" s="1">
        <v>41993</v>
      </c>
      <c r="B1871" s="2">
        <f>YEAR(salesdata[[#This Row],[Order Date]])</f>
        <v>2014</v>
      </c>
      <c r="C1871" s="2">
        <f>MONTH(salesdata[[#This Row],[Order Date]])</f>
        <v>12</v>
      </c>
      <c r="D1871" t="s">
        <v>927</v>
      </c>
      <c r="E1871" t="s">
        <v>27</v>
      </c>
      <c r="F1871" t="s">
        <v>11</v>
      </c>
      <c r="G1871" t="s">
        <v>24</v>
      </c>
      <c r="H1871" t="s">
        <v>1871</v>
      </c>
      <c r="I1871" s="33" t="s">
        <v>5722</v>
      </c>
      <c r="J1871" s="2">
        <v>1</v>
      </c>
      <c r="K1871" s="33" t="s">
        <v>5723</v>
      </c>
    </row>
    <row r="1872" spans="1:11" x14ac:dyDescent="0.3">
      <c r="A1872" s="1">
        <v>41993</v>
      </c>
      <c r="B1872" s="2">
        <f>YEAR(salesdata[[#This Row],[Order Date]])</f>
        <v>2014</v>
      </c>
      <c r="C1872" s="2">
        <f>MONTH(salesdata[[#This Row],[Order Date]])</f>
        <v>12</v>
      </c>
      <c r="D1872" t="s">
        <v>927</v>
      </c>
      <c r="E1872" t="s">
        <v>27</v>
      </c>
      <c r="F1872" t="s">
        <v>11</v>
      </c>
      <c r="G1872" t="s">
        <v>20</v>
      </c>
      <c r="H1872" t="s">
        <v>304</v>
      </c>
      <c r="I1872" s="33" t="s">
        <v>5724</v>
      </c>
      <c r="J1872" s="2">
        <v>5</v>
      </c>
      <c r="K1872" s="33" t="s">
        <v>3570</v>
      </c>
    </row>
    <row r="1873" spans="1:11" x14ac:dyDescent="0.3">
      <c r="A1873" s="1">
        <v>41993</v>
      </c>
      <c r="B1873" s="2">
        <f>YEAR(salesdata[[#This Row],[Order Date]])</f>
        <v>2014</v>
      </c>
      <c r="C1873" s="2">
        <f>MONTH(salesdata[[#This Row],[Order Date]])</f>
        <v>12</v>
      </c>
      <c r="D1873" t="s">
        <v>1514</v>
      </c>
      <c r="E1873" t="s">
        <v>282</v>
      </c>
      <c r="F1873" t="s">
        <v>39</v>
      </c>
      <c r="G1873" t="s">
        <v>52</v>
      </c>
      <c r="H1873" t="s">
        <v>1872</v>
      </c>
      <c r="I1873" s="33" t="s">
        <v>5725</v>
      </c>
      <c r="J1873" s="2">
        <v>7</v>
      </c>
      <c r="K1873" s="33" t="s">
        <v>5726</v>
      </c>
    </row>
    <row r="1874" spans="1:11" x14ac:dyDescent="0.3">
      <c r="A1874" s="1">
        <v>41993</v>
      </c>
      <c r="B1874" s="2">
        <f>YEAR(salesdata[[#This Row],[Order Date]])</f>
        <v>2014</v>
      </c>
      <c r="C1874" s="2">
        <f>MONTH(salesdata[[#This Row],[Order Date]])</f>
        <v>12</v>
      </c>
      <c r="D1874" t="s">
        <v>1873</v>
      </c>
      <c r="E1874" t="s">
        <v>130</v>
      </c>
      <c r="F1874" t="s">
        <v>11</v>
      </c>
      <c r="G1874" t="s">
        <v>16</v>
      </c>
      <c r="H1874" t="s">
        <v>1874</v>
      </c>
      <c r="I1874" s="33" t="s">
        <v>4051</v>
      </c>
      <c r="J1874" s="2">
        <v>1</v>
      </c>
      <c r="K1874" s="33" t="s">
        <v>5727</v>
      </c>
    </row>
    <row r="1875" spans="1:11" x14ac:dyDescent="0.3">
      <c r="A1875" s="1">
        <v>41993</v>
      </c>
      <c r="B1875" s="2">
        <f>YEAR(salesdata[[#This Row],[Order Date]])</f>
        <v>2014</v>
      </c>
      <c r="C1875" s="2">
        <f>MONTH(salesdata[[#This Row],[Order Date]])</f>
        <v>12</v>
      </c>
      <c r="D1875" t="s">
        <v>1873</v>
      </c>
      <c r="E1875" t="s">
        <v>130</v>
      </c>
      <c r="F1875" t="s">
        <v>11</v>
      </c>
      <c r="G1875" t="s">
        <v>20</v>
      </c>
      <c r="H1875" t="s">
        <v>1132</v>
      </c>
      <c r="I1875" s="33" t="s">
        <v>5728</v>
      </c>
      <c r="J1875" s="2">
        <v>3</v>
      </c>
      <c r="K1875" s="33" t="s">
        <v>5729</v>
      </c>
    </row>
    <row r="1876" spans="1:11" x14ac:dyDescent="0.3">
      <c r="A1876" s="1">
        <v>41993</v>
      </c>
      <c r="B1876" s="2">
        <f>YEAR(salesdata[[#This Row],[Order Date]])</f>
        <v>2014</v>
      </c>
      <c r="C1876" s="2">
        <f>MONTH(salesdata[[#This Row],[Order Date]])</f>
        <v>12</v>
      </c>
      <c r="D1876" t="s">
        <v>959</v>
      </c>
      <c r="E1876" t="s">
        <v>79</v>
      </c>
      <c r="F1876" t="s">
        <v>34</v>
      </c>
      <c r="G1876" t="s">
        <v>47</v>
      </c>
      <c r="H1876" t="s">
        <v>1768</v>
      </c>
      <c r="I1876" s="33" t="s">
        <v>5730</v>
      </c>
      <c r="J1876" s="2">
        <v>3</v>
      </c>
      <c r="K1876" s="33" t="s">
        <v>5731</v>
      </c>
    </row>
    <row r="1877" spans="1:11" x14ac:dyDescent="0.3">
      <c r="A1877" s="1">
        <v>41993</v>
      </c>
      <c r="B1877" s="2">
        <f>YEAR(salesdata[[#This Row],[Order Date]])</f>
        <v>2014</v>
      </c>
      <c r="C1877" s="2">
        <f>MONTH(salesdata[[#This Row],[Order Date]])</f>
        <v>12</v>
      </c>
      <c r="D1877" t="s">
        <v>642</v>
      </c>
      <c r="E1877" t="s">
        <v>96</v>
      </c>
      <c r="F1877" t="s">
        <v>34</v>
      </c>
      <c r="G1877" t="s">
        <v>47</v>
      </c>
      <c r="H1877" t="s">
        <v>1400</v>
      </c>
      <c r="I1877" s="33" t="s">
        <v>5732</v>
      </c>
      <c r="J1877" s="2">
        <v>2</v>
      </c>
      <c r="K1877" s="33" t="s">
        <v>5073</v>
      </c>
    </row>
    <row r="1878" spans="1:11" x14ac:dyDescent="0.3">
      <c r="A1878" s="1">
        <v>41993</v>
      </c>
      <c r="B1878" s="2">
        <f>YEAR(salesdata[[#This Row],[Order Date]])</f>
        <v>2014</v>
      </c>
      <c r="C1878" s="2">
        <f>MONTH(salesdata[[#This Row],[Order Date]])</f>
        <v>12</v>
      </c>
      <c r="D1878" t="s">
        <v>642</v>
      </c>
      <c r="E1878" t="s">
        <v>96</v>
      </c>
      <c r="F1878" t="s">
        <v>39</v>
      </c>
      <c r="G1878" t="s">
        <v>52</v>
      </c>
      <c r="H1878" t="s">
        <v>85</v>
      </c>
      <c r="I1878" s="33" t="s">
        <v>5733</v>
      </c>
      <c r="J1878" s="2">
        <v>3</v>
      </c>
      <c r="K1878" s="33" t="s">
        <v>5734</v>
      </c>
    </row>
    <row r="1879" spans="1:11" x14ac:dyDescent="0.3">
      <c r="A1879" s="1">
        <v>41993</v>
      </c>
      <c r="B1879" s="2">
        <f>YEAR(salesdata[[#This Row],[Order Date]])</f>
        <v>2014</v>
      </c>
      <c r="C1879" s="2">
        <f>MONTH(salesdata[[#This Row],[Order Date]])</f>
        <v>12</v>
      </c>
      <c r="D1879" t="s">
        <v>642</v>
      </c>
      <c r="E1879" t="s">
        <v>96</v>
      </c>
      <c r="F1879" t="s">
        <v>34</v>
      </c>
      <c r="G1879" t="s">
        <v>35</v>
      </c>
      <c r="H1879" t="s">
        <v>1875</v>
      </c>
      <c r="I1879" s="33" t="s">
        <v>5735</v>
      </c>
      <c r="J1879" s="2">
        <v>3</v>
      </c>
      <c r="K1879" s="33" t="s">
        <v>5736</v>
      </c>
    </row>
    <row r="1880" spans="1:11" x14ac:dyDescent="0.3">
      <c r="A1880" s="1">
        <v>41993</v>
      </c>
      <c r="B1880" s="2">
        <f>YEAR(salesdata[[#This Row],[Order Date]])</f>
        <v>2014</v>
      </c>
      <c r="C1880" s="2">
        <f>MONTH(salesdata[[#This Row],[Order Date]])</f>
        <v>12</v>
      </c>
      <c r="D1880" t="s">
        <v>642</v>
      </c>
      <c r="E1880" t="s">
        <v>96</v>
      </c>
      <c r="F1880" t="s">
        <v>11</v>
      </c>
      <c r="G1880" t="s">
        <v>12</v>
      </c>
      <c r="H1880" t="s">
        <v>1717</v>
      </c>
      <c r="I1880" s="33" t="s">
        <v>5737</v>
      </c>
      <c r="J1880" s="2">
        <v>5</v>
      </c>
      <c r="K1880" s="33" t="s">
        <v>5738</v>
      </c>
    </row>
    <row r="1881" spans="1:11" x14ac:dyDescent="0.3">
      <c r="A1881" s="1">
        <v>41993</v>
      </c>
      <c r="B1881" s="2">
        <f>YEAR(salesdata[[#This Row],[Order Date]])</f>
        <v>2014</v>
      </c>
      <c r="C1881" s="2">
        <f>MONTH(salesdata[[#This Row],[Order Date]])</f>
        <v>12</v>
      </c>
      <c r="D1881" t="s">
        <v>642</v>
      </c>
      <c r="E1881" t="s">
        <v>96</v>
      </c>
      <c r="F1881" t="s">
        <v>11</v>
      </c>
      <c r="G1881" t="s">
        <v>12</v>
      </c>
      <c r="H1881" t="s">
        <v>1415</v>
      </c>
      <c r="I1881" s="33" t="s">
        <v>3236</v>
      </c>
      <c r="J1881" s="2">
        <v>2</v>
      </c>
      <c r="K1881" s="33" t="s">
        <v>3237</v>
      </c>
    </row>
    <row r="1882" spans="1:11" x14ac:dyDescent="0.3">
      <c r="A1882" s="1">
        <v>41993</v>
      </c>
      <c r="B1882" s="2">
        <f>YEAR(salesdata[[#This Row],[Order Date]])</f>
        <v>2014</v>
      </c>
      <c r="C1882" s="2">
        <f>MONTH(salesdata[[#This Row],[Order Date]])</f>
        <v>12</v>
      </c>
      <c r="D1882" t="s">
        <v>1611</v>
      </c>
      <c r="E1882" t="s">
        <v>10</v>
      </c>
      <c r="F1882" t="s">
        <v>11</v>
      </c>
      <c r="G1882" t="s">
        <v>93</v>
      </c>
      <c r="H1882" t="s">
        <v>1876</v>
      </c>
      <c r="I1882" s="33" t="s">
        <v>5739</v>
      </c>
      <c r="J1882" s="2">
        <v>2</v>
      </c>
      <c r="K1882" s="33" t="s">
        <v>5740</v>
      </c>
    </row>
    <row r="1883" spans="1:11" x14ac:dyDescent="0.3">
      <c r="A1883" s="1">
        <v>41993</v>
      </c>
      <c r="B1883" s="2">
        <f>YEAR(salesdata[[#This Row],[Order Date]])</f>
        <v>2014</v>
      </c>
      <c r="C1883" s="2">
        <f>MONTH(salesdata[[#This Row],[Order Date]])</f>
        <v>12</v>
      </c>
      <c r="D1883" t="s">
        <v>1611</v>
      </c>
      <c r="E1883" t="s">
        <v>10</v>
      </c>
      <c r="F1883" t="s">
        <v>39</v>
      </c>
      <c r="G1883" t="s">
        <v>52</v>
      </c>
      <c r="H1883" t="s">
        <v>1096</v>
      </c>
      <c r="I1883" s="33" t="s">
        <v>5741</v>
      </c>
      <c r="J1883" s="2">
        <v>5</v>
      </c>
      <c r="K1883" s="33" t="s">
        <v>5742</v>
      </c>
    </row>
    <row r="1884" spans="1:11" x14ac:dyDescent="0.3">
      <c r="A1884" s="1">
        <v>41993</v>
      </c>
      <c r="B1884" s="2">
        <f>YEAR(salesdata[[#This Row],[Order Date]])</f>
        <v>2014</v>
      </c>
      <c r="C1884" s="2">
        <f>MONTH(salesdata[[#This Row],[Order Date]])</f>
        <v>12</v>
      </c>
      <c r="D1884" t="s">
        <v>1440</v>
      </c>
      <c r="E1884" t="s">
        <v>152</v>
      </c>
      <c r="F1884" t="s">
        <v>34</v>
      </c>
      <c r="G1884" t="s">
        <v>35</v>
      </c>
      <c r="H1884" t="s">
        <v>1877</v>
      </c>
      <c r="I1884" s="33" t="s">
        <v>5743</v>
      </c>
      <c r="J1884" s="2">
        <v>3</v>
      </c>
      <c r="K1884" s="33" t="s">
        <v>5744</v>
      </c>
    </row>
    <row r="1885" spans="1:11" x14ac:dyDescent="0.3">
      <c r="A1885" s="1">
        <v>41994</v>
      </c>
      <c r="B1885" s="2">
        <f>YEAR(salesdata[[#This Row],[Order Date]])</f>
        <v>2014</v>
      </c>
      <c r="C1885" s="2">
        <f>MONTH(salesdata[[#This Row],[Order Date]])</f>
        <v>12</v>
      </c>
      <c r="D1885" t="s">
        <v>370</v>
      </c>
      <c r="E1885" t="s">
        <v>27</v>
      </c>
      <c r="F1885" t="s">
        <v>34</v>
      </c>
      <c r="G1885" t="s">
        <v>35</v>
      </c>
      <c r="H1885" t="s">
        <v>1268</v>
      </c>
      <c r="I1885" s="33" t="s">
        <v>5745</v>
      </c>
      <c r="J1885" s="2">
        <v>6</v>
      </c>
      <c r="K1885" s="33" t="s">
        <v>5746</v>
      </c>
    </row>
    <row r="1886" spans="1:11" x14ac:dyDescent="0.3">
      <c r="A1886" s="1">
        <v>41994</v>
      </c>
      <c r="B1886" s="2">
        <f>YEAR(salesdata[[#This Row],[Order Date]])</f>
        <v>2014</v>
      </c>
      <c r="C1886" s="2">
        <f>MONTH(salesdata[[#This Row],[Order Date]])</f>
        <v>12</v>
      </c>
      <c r="D1886" t="s">
        <v>370</v>
      </c>
      <c r="E1886" t="s">
        <v>27</v>
      </c>
      <c r="F1886" t="s">
        <v>34</v>
      </c>
      <c r="G1886" t="s">
        <v>35</v>
      </c>
      <c r="H1886" t="s">
        <v>1732</v>
      </c>
      <c r="I1886" s="33" t="s">
        <v>5747</v>
      </c>
      <c r="J1886" s="2">
        <v>3</v>
      </c>
      <c r="K1886" s="33" t="s">
        <v>5748</v>
      </c>
    </row>
    <row r="1887" spans="1:11" x14ac:dyDescent="0.3">
      <c r="A1887" s="1">
        <v>41994</v>
      </c>
      <c r="B1887" s="2">
        <f>YEAR(salesdata[[#This Row],[Order Date]])</f>
        <v>2014</v>
      </c>
      <c r="C1887" s="2">
        <f>MONTH(salesdata[[#This Row],[Order Date]])</f>
        <v>12</v>
      </c>
      <c r="D1887" t="s">
        <v>933</v>
      </c>
      <c r="E1887" t="s">
        <v>121</v>
      </c>
      <c r="F1887" t="s">
        <v>11</v>
      </c>
      <c r="G1887" t="s">
        <v>20</v>
      </c>
      <c r="H1887" t="s">
        <v>716</v>
      </c>
      <c r="I1887" s="33" t="s">
        <v>3780</v>
      </c>
      <c r="J1887" s="2">
        <v>2</v>
      </c>
      <c r="K1887" s="33" t="s">
        <v>5749</v>
      </c>
    </row>
    <row r="1888" spans="1:11" x14ac:dyDescent="0.3">
      <c r="A1888" s="1">
        <v>41994</v>
      </c>
      <c r="B1888" s="2">
        <f>YEAR(salesdata[[#This Row],[Order Date]])</f>
        <v>2014</v>
      </c>
      <c r="C1888" s="2">
        <f>MONTH(salesdata[[#This Row],[Order Date]])</f>
        <v>12</v>
      </c>
      <c r="D1888" t="s">
        <v>1336</v>
      </c>
      <c r="E1888" t="s">
        <v>59</v>
      </c>
      <c r="F1888" t="s">
        <v>11</v>
      </c>
      <c r="G1888" t="s">
        <v>16</v>
      </c>
      <c r="H1888" t="s">
        <v>366</v>
      </c>
      <c r="I1888" s="33" t="s">
        <v>5750</v>
      </c>
      <c r="J1888" s="2">
        <v>6</v>
      </c>
      <c r="K1888" s="33" t="s">
        <v>4312</v>
      </c>
    </row>
    <row r="1889" spans="1:11" x14ac:dyDescent="0.3">
      <c r="A1889" s="1">
        <v>41995</v>
      </c>
      <c r="B1889" s="2">
        <f>YEAR(salesdata[[#This Row],[Order Date]])</f>
        <v>2014</v>
      </c>
      <c r="C1889" s="2">
        <f>MONTH(salesdata[[#This Row],[Order Date]])</f>
        <v>12</v>
      </c>
      <c r="D1889" t="s">
        <v>1878</v>
      </c>
      <c r="E1889" t="s">
        <v>27</v>
      </c>
      <c r="F1889" t="s">
        <v>11</v>
      </c>
      <c r="G1889" t="s">
        <v>24</v>
      </c>
      <c r="H1889" t="s">
        <v>1879</v>
      </c>
      <c r="I1889" s="33" t="s">
        <v>5048</v>
      </c>
      <c r="J1889" s="2">
        <v>4</v>
      </c>
      <c r="K1889" s="33" t="s">
        <v>3818</v>
      </c>
    </row>
    <row r="1890" spans="1:11" x14ac:dyDescent="0.3">
      <c r="A1890" s="1">
        <v>41995</v>
      </c>
      <c r="B1890" s="2">
        <f>YEAR(salesdata[[#This Row],[Order Date]])</f>
        <v>2014</v>
      </c>
      <c r="C1890" s="2">
        <f>MONTH(salesdata[[#This Row],[Order Date]])</f>
        <v>12</v>
      </c>
      <c r="D1890" t="s">
        <v>710</v>
      </c>
      <c r="E1890" t="s">
        <v>152</v>
      </c>
      <c r="F1890" t="s">
        <v>11</v>
      </c>
      <c r="G1890" t="s">
        <v>18</v>
      </c>
      <c r="H1890" t="s">
        <v>1880</v>
      </c>
      <c r="I1890" s="33" t="s">
        <v>5751</v>
      </c>
      <c r="J1890" s="2">
        <v>4</v>
      </c>
      <c r="K1890" s="33" t="s">
        <v>5752</v>
      </c>
    </row>
    <row r="1891" spans="1:11" x14ac:dyDescent="0.3">
      <c r="A1891" s="1">
        <v>41995</v>
      </c>
      <c r="B1891" s="2">
        <f>YEAR(salesdata[[#This Row],[Order Date]])</f>
        <v>2014</v>
      </c>
      <c r="C1891" s="2">
        <f>MONTH(salesdata[[#This Row],[Order Date]])</f>
        <v>12</v>
      </c>
      <c r="D1891" t="s">
        <v>1241</v>
      </c>
      <c r="E1891" t="s">
        <v>15</v>
      </c>
      <c r="F1891" t="s">
        <v>11</v>
      </c>
      <c r="G1891" t="s">
        <v>18</v>
      </c>
      <c r="H1891" t="s">
        <v>381</v>
      </c>
      <c r="I1891" s="33" t="s">
        <v>5753</v>
      </c>
      <c r="J1891" s="2">
        <v>1</v>
      </c>
      <c r="K1891" s="33" t="s">
        <v>3356</v>
      </c>
    </row>
    <row r="1892" spans="1:11" x14ac:dyDescent="0.3">
      <c r="A1892" s="1">
        <v>41995</v>
      </c>
      <c r="B1892" s="2">
        <f>YEAR(salesdata[[#This Row],[Order Date]])</f>
        <v>2014</v>
      </c>
      <c r="C1892" s="2">
        <f>MONTH(salesdata[[#This Row],[Order Date]])</f>
        <v>12</v>
      </c>
      <c r="D1892" t="s">
        <v>1241</v>
      </c>
      <c r="E1892" t="s">
        <v>15</v>
      </c>
      <c r="F1892" t="s">
        <v>11</v>
      </c>
      <c r="G1892" t="s">
        <v>20</v>
      </c>
      <c r="H1892" t="s">
        <v>1881</v>
      </c>
      <c r="I1892" s="33" t="s">
        <v>3963</v>
      </c>
      <c r="J1892" s="2">
        <v>6</v>
      </c>
      <c r="K1892" s="33" t="s">
        <v>5754</v>
      </c>
    </row>
    <row r="1893" spans="1:11" x14ac:dyDescent="0.3">
      <c r="A1893" s="1">
        <v>41995</v>
      </c>
      <c r="B1893" s="2">
        <f>YEAR(salesdata[[#This Row],[Order Date]])</f>
        <v>2014</v>
      </c>
      <c r="C1893" s="2">
        <f>MONTH(salesdata[[#This Row],[Order Date]])</f>
        <v>12</v>
      </c>
      <c r="D1893" t="s">
        <v>1241</v>
      </c>
      <c r="E1893" t="s">
        <v>15</v>
      </c>
      <c r="F1893" t="s">
        <v>11</v>
      </c>
      <c r="G1893" t="s">
        <v>12</v>
      </c>
      <c r="H1893" t="s">
        <v>1082</v>
      </c>
      <c r="I1893" s="33" t="s">
        <v>5755</v>
      </c>
      <c r="J1893" s="2">
        <v>4</v>
      </c>
      <c r="K1893" s="33" t="s">
        <v>4132</v>
      </c>
    </row>
    <row r="1894" spans="1:11" x14ac:dyDescent="0.3">
      <c r="A1894" s="1">
        <v>41995</v>
      </c>
      <c r="B1894" s="2">
        <f>YEAR(salesdata[[#This Row],[Order Date]])</f>
        <v>2014</v>
      </c>
      <c r="C1894" s="2">
        <f>MONTH(salesdata[[#This Row],[Order Date]])</f>
        <v>12</v>
      </c>
      <c r="D1894" t="s">
        <v>1882</v>
      </c>
      <c r="E1894" t="s">
        <v>152</v>
      </c>
      <c r="F1894" t="s">
        <v>11</v>
      </c>
      <c r="G1894" t="s">
        <v>20</v>
      </c>
      <c r="H1894" t="s">
        <v>1883</v>
      </c>
      <c r="I1894" s="33" t="s">
        <v>5756</v>
      </c>
      <c r="J1894" s="2">
        <v>13</v>
      </c>
      <c r="K1894" s="33" t="s">
        <v>5757</v>
      </c>
    </row>
    <row r="1895" spans="1:11" x14ac:dyDescent="0.3">
      <c r="A1895" s="1">
        <v>41996</v>
      </c>
      <c r="B1895" s="2">
        <f>YEAR(salesdata[[#This Row],[Order Date]])</f>
        <v>2014</v>
      </c>
      <c r="C1895" s="2">
        <f>MONTH(salesdata[[#This Row],[Order Date]])</f>
        <v>12</v>
      </c>
      <c r="D1895" t="s">
        <v>1884</v>
      </c>
      <c r="E1895" t="s">
        <v>130</v>
      </c>
      <c r="F1895" t="s">
        <v>11</v>
      </c>
      <c r="G1895" t="s">
        <v>93</v>
      </c>
      <c r="H1895" t="s">
        <v>1885</v>
      </c>
      <c r="I1895" s="33" t="s">
        <v>5758</v>
      </c>
      <c r="J1895" s="2">
        <v>11</v>
      </c>
      <c r="K1895" s="33" t="s">
        <v>5759</v>
      </c>
    </row>
    <row r="1896" spans="1:11" x14ac:dyDescent="0.3">
      <c r="A1896" s="1">
        <v>41996</v>
      </c>
      <c r="B1896" s="2">
        <f>YEAR(salesdata[[#This Row],[Order Date]])</f>
        <v>2014</v>
      </c>
      <c r="C1896" s="2">
        <f>MONTH(salesdata[[#This Row],[Order Date]])</f>
        <v>12</v>
      </c>
      <c r="D1896" t="s">
        <v>1616</v>
      </c>
      <c r="E1896" t="s">
        <v>152</v>
      </c>
      <c r="F1896" t="s">
        <v>34</v>
      </c>
      <c r="G1896" t="s">
        <v>147</v>
      </c>
      <c r="H1896" t="s">
        <v>1886</v>
      </c>
      <c r="I1896" s="33" t="s">
        <v>5760</v>
      </c>
      <c r="J1896" s="2">
        <v>2</v>
      </c>
      <c r="K1896" s="33" t="s">
        <v>5761</v>
      </c>
    </row>
    <row r="1897" spans="1:11" x14ac:dyDescent="0.3">
      <c r="A1897" s="1">
        <v>41996</v>
      </c>
      <c r="B1897" s="2">
        <f>YEAR(salesdata[[#This Row],[Order Date]])</f>
        <v>2014</v>
      </c>
      <c r="C1897" s="2">
        <f>MONTH(salesdata[[#This Row],[Order Date]])</f>
        <v>12</v>
      </c>
      <c r="D1897" t="s">
        <v>1616</v>
      </c>
      <c r="E1897" t="s">
        <v>152</v>
      </c>
      <c r="F1897" t="s">
        <v>11</v>
      </c>
      <c r="G1897" t="s">
        <v>93</v>
      </c>
      <c r="H1897" t="s">
        <v>1885</v>
      </c>
      <c r="I1897" s="33" t="s">
        <v>5250</v>
      </c>
      <c r="J1897" s="2">
        <v>3</v>
      </c>
      <c r="K1897" s="33" t="s">
        <v>5762</v>
      </c>
    </row>
    <row r="1898" spans="1:11" x14ac:dyDescent="0.3">
      <c r="A1898" s="1">
        <v>41996</v>
      </c>
      <c r="B1898" s="2">
        <f>YEAR(salesdata[[#This Row],[Order Date]])</f>
        <v>2014</v>
      </c>
      <c r="C1898" s="2">
        <f>MONTH(salesdata[[#This Row],[Order Date]])</f>
        <v>12</v>
      </c>
      <c r="D1898" t="s">
        <v>1014</v>
      </c>
      <c r="E1898" t="s">
        <v>10</v>
      </c>
      <c r="F1898" t="s">
        <v>11</v>
      </c>
      <c r="G1898" t="s">
        <v>12</v>
      </c>
      <c r="H1898" t="s">
        <v>1250</v>
      </c>
      <c r="I1898" s="33" t="s">
        <v>3274</v>
      </c>
      <c r="J1898" s="2">
        <v>1</v>
      </c>
      <c r="K1898" s="33" t="s">
        <v>5763</v>
      </c>
    </row>
    <row r="1899" spans="1:11" x14ac:dyDescent="0.3">
      <c r="A1899" s="1">
        <v>41996</v>
      </c>
      <c r="B1899" s="2">
        <f>YEAR(salesdata[[#This Row],[Order Date]])</f>
        <v>2014</v>
      </c>
      <c r="C1899" s="2">
        <f>MONTH(salesdata[[#This Row],[Order Date]])</f>
        <v>12</v>
      </c>
      <c r="D1899" t="s">
        <v>1887</v>
      </c>
      <c r="E1899" t="s">
        <v>124</v>
      </c>
      <c r="F1899" t="s">
        <v>11</v>
      </c>
      <c r="G1899" t="s">
        <v>12</v>
      </c>
      <c r="H1899" t="s">
        <v>1888</v>
      </c>
      <c r="I1899" s="33" t="s">
        <v>5249</v>
      </c>
      <c r="J1899" s="2">
        <v>3</v>
      </c>
      <c r="K1899" s="33" t="s">
        <v>5764</v>
      </c>
    </row>
    <row r="1900" spans="1:11" x14ac:dyDescent="0.3">
      <c r="A1900" s="1">
        <v>41996</v>
      </c>
      <c r="B1900" s="2">
        <f>YEAR(salesdata[[#This Row],[Order Date]])</f>
        <v>2014</v>
      </c>
      <c r="C1900" s="2">
        <f>MONTH(salesdata[[#This Row],[Order Date]])</f>
        <v>12</v>
      </c>
      <c r="D1900" t="s">
        <v>1887</v>
      </c>
      <c r="E1900" t="s">
        <v>124</v>
      </c>
      <c r="F1900" t="s">
        <v>34</v>
      </c>
      <c r="G1900" t="s">
        <v>35</v>
      </c>
      <c r="H1900" t="s">
        <v>885</v>
      </c>
      <c r="I1900" s="33" t="s">
        <v>4547</v>
      </c>
      <c r="J1900" s="2">
        <v>1</v>
      </c>
      <c r="K1900" s="33" t="s">
        <v>4243</v>
      </c>
    </row>
    <row r="1901" spans="1:11" x14ac:dyDescent="0.3">
      <c r="A1901" s="1">
        <v>41996</v>
      </c>
      <c r="B1901" s="2">
        <f>YEAR(salesdata[[#This Row],[Order Date]])</f>
        <v>2014</v>
      </c>
      <c r="C1901" s="2">
        <f>MONTH(salesdata[[#This Row],[Order Date]])</f>
        <v>12</v>
      </c>
      <c r="D1901" t="s">
        <v>1887</v>
      </c>
      <c r="E1901" t="s">
        <v>124</v>
      </c>
      <c r="F1901" t="s">
        <v>11</v>
      </c>
      <c r="G1901" t="s">
        <v>18</v>
      </c>
      <c r="H1901" t="s">
        <v>73</v>
      </c>
      <c r="I1901" s="33" t="s">
        <v>5765</v>
      </c>
      <c r="J1901" s="2">
        <v>2</v>
      </c>
      <c r="K1901" s="33" t="s">
        <v>5766</v>
      </c>
    </row>
    <row r="1902" spans="1:11" x14ac:dyDescent="0.3">
      <c r="A1902" s="1">
        <v>41996</v>
      </c>
      <c r="B1902" s="2">
        <f>YEAR(salesdata[[#This Row],[Order Date]])</f>
        <v>2014</v>
      </c>
      <c r="C1902" s="2">
        <f>MONTH(salesdata[[#This Row],[Order Date]])</f>
        <v>12</v>
      </c>
      <c r="D1902" t="s">
        <v>1887</v>
      </c>
      <c r="E1902" t="s">
        <v>124</v>
      </c>
      <c r="F1902" t="s">
        <v>11</v>
      </c>
      <c r="G1902" t="s">
        <v>24</v>
      </c>
      <c r="H1902" t="s">
        <v>550</v>
      </c>
      <c r="I1902" s="33" t="s">
        <v>5043</v>
      </c>
      <c r="J1902" s="2">
        <v>1</v>
      </c>
      <c r="K1902" s="33" t="s">
        <v>5767</v>
      </c>
    </row>
    <row r="1903" spans="1:11" x14ac:dyDescent="0.3">
      <c r="A1903" s="1">
        <v>41996</v>
      </c>
      <c r="B1903" s="2">
        <f>YEAR(salesdata[[#This Row],[Order Date]])</f>
        <v>2014</v>
      </c>
      <c r="C1903" s="2">
        <f>MONTH(salesdata[[#This Row],[Order Date]])</f>
        <v>12</v>
      </c>
      <c r="D1903" t="s">
        <v>1887</v>
      </c>
      <c r="E1903" t="s">
        <v>124</v>
      </c>
      <c r="F1903" t="s">
        <v>11</v>
      </c>
      <c r="G1903" t="s">
        <v>18</v>
      </c>
      <c r="H1903" t="s">
        <v>1641</v>
      </c>
      <c r="I1903" s="33" t="s">
        <v>4582</v>
      </c>
      <c r="J1903" s="2">
        <v>5</v>
      </c>
      <c r="K1903" s="33" t="s">
        <v>5768</v>
      </c>
    </row>
    <row r="1904" spans="1:11" x14ac:dyDescent="0.3">
      <c r="A1904" s="1">
        <v>41997</v>
      </c>
      <c r="B1904" s="2">
        <f>YEAR(salesdata[[#This Row],[Order Date]])</f>
        <v>2014</v>
      </c>
      <c r="C1904" s="2">
        <f>MONTH(salesdata[[#This Row],[Order Date]])</f>
        <v>12</v>
      </c>
      <c r="D1904" t="s">
        <v>1054</v>
      </c>
      <c r="E1904" t="s">
        <v>124</v>
      </c>
      <c r="F1904" t="s">
        <v>11</v>
      </c>
      <c r="G1904" t="s">
        <v>12</v>
      </c>
      <c r="H1904" t="s">
        <v>1662</v>
      </c>
      <c r="I1904" s="33" t="s">
        <v>5769</v>
      </c>
      <c r="J1904" s="2">
        <v>2</v>
      </c>
      <c r="K1904" s="33" t="s">
        <v>5770</v>
      </c>
    </row>
    <row r="1905" spans="1:11" x14ac:dyDescent="0.3">
      <c r="A1905" s="1">
        <v>41997</v>
      </c>
      <c r="B1905" s="2">
        <f>YEAR(salesdata[[#This Row],[Order Date]])</f>
        <v>2014</v>
      </c>
      <c r="C1905" s="2">
        <f>MONTH(salesdata[[#This Row],[Order Date]])</f>
        <v>12</v>
      </c>
      <c r="D1905" t="s">
        <v>728</v>
      </c>
      <c r="E1905" t="s">
        <v>79</v>
      </c>
      <c r="F1905" t="s">
        <v>34</v>
      </c>
      <c r="G1905" t="s">
        <v>47</v>
      </c>
      <c r="H1905" t="s">
        <v>1889</v>
      </c>
      <c r="I1905" s="33" t="s">
        <v>5771</v>
      </c>
      <c r="J1905" s="2">
        <v>5</v>
      </c>
      <c r="K1905" s="33" t="s">
        <v>5772</v>
      </c>
    </row>
    <row r="1906" spans="1:11" x14ac:dyDescent="0.3">
      <c r="A1906" s="1">
        <v>41997</v>
      </c>
      <c r="B1906" s="2">
        <f>YEAR(salesdata[[#This Row],[Order Date]])</f>
        <v>2014</v>
      </c>
      <c r="C1906" s="2">
        <f>MONTH(salesdata[[#This Row],[Order Date]])</f>
        <v>12</v>
      </c>
      <c r="D1906" t="s">
        <v>1707</v>
      </c>
      <c r="E1906" t="s">
        <v>27</v>
      </c>
      <c r="F1906" t="s">
        <v>11</v>
      </c>
      <c r="G1906" t="s">
        <v>18</v>
      </c>
      <c r="H1906" t="s">
        <v>999</v>
      </c>
      <c r="I1906" s="33" t="s">
        <v>5773</v>
      </c>
      <c r="J1906" s="2">
        <v>1</v>
      </c>
      <c r="K1906" s="33" t="s">
        <v>5774</v>
      </c>
    </row>
    <row r="1907" spans="1:11" x14ac:dyDescent="0.3">
      <c r="A1907" s="1">
        <v>41997</v>
      </c>
      <c r="B1907" s="2">
        <f>YEAR(salesdata[[#This Row],[Order Date]])</f>
        <v>2014</v>
      </c>
      <c r="C1907" s="2">
        <f>MONTH(salesdata[[#This Row],[Order Date]])</f>
        <v>12</v>
      </c>
      <c r="D1907" t="s">
        <v>1707</v>
      </c>
      <c r="E1907" t="s">
        <v>27</v>
      </c>
      <c r="F1907" t="s">
        <v>34</v>
      </c>
      <c r="G1907" t="s">
        <v>35</v>
      </c>
      <c r="H1907" t="s">
        <v>191</v>
      </c>
      <c r="I1907" s="33" t="s">
        <v>5775</v>
      </c>
      <c r="J1907" s="2">
        <v>6</v>
      </c>
      <c r="K1907" s="33" t="s">
        <v>5776</v>
      </c>
    </row>
    <row r="1908" spans="1:11" x14ac:dyDescent="0.3">
      <c r="A1908" s="1">
        <v>41997</v>
      </c>
      <c r="B1908" s="2">
        <f>YEAR(salesdata[[#This Row],[Order Date]])</f>
        <v>2014</v>
      </c>
      <c r="C1908" s="2">
        <f>MONTH(salesdata[[#This Row],[Order Date]])</f>
        <v>12</v>
      </c>
      <c r="D1908" t="s">
        <v>539</v>
      </c>
      <c r="E1908" t="s">
        <v>27</v>
      </c>
      <c r="F1908" t="s">
        <v>39</v>
      </c>
      <c r="G1908" t="s">
        <v>40</v>
      </c>
      <c r="H1908" t="s">
        <v>1890</v>
      </c>
      <c r="I1908" s="33" t="s">
        <v>5777</v>
      </c>
      <c r="J1908" s="2">
        <v>7</v>
      </c>
      <c r="K1908" s="33" t="s">
        <v>5403</v>
      </c>
    </row>
    <row r="1909" spans="1:11" x14ac:dyDescent="0.3">
      <c r="A1909" s="1">
        <v>41997</v>
      </c>
      <c r="B1909" s="2">
        <f>YEAR(salesdata[[#This Row],[Order Date]])</f>
        <v>2014</v>
      </c>
      <c r="C1909" s="2">
        <f>MONTH(salesdata[[#This Row],[Order Date]])</f>
        <v>12</v>
      </c>
      <c r="D1909" t="s">
        <v>539</v>
      </c>
      <c r="E1909" t="s">
        <v>27</v>
      </c>
      <c r="F1909" t="s">
        <v>11</v>
      </c>
      <c r="G1909" t="s">
        <v>93</v>
      </c>
      <c r="H1909" t="s">
        <v>1891</v>
      </c>
      <c r="I1909" s="33" t="s">
        <v>5778</v>
      </c>
      <c r="J1909" s="2">
        <v>2</v>
      </c>
      <c r="K1909" s="33" t="s">
        <v>5779</v>
      </c>
    </row>
    <row r="1910" spans="1:11" x14ac:dyDescent="0.3">
      <c r="A1910" s="1">
        <v>41997</v>
      </c>
      <c r="B1910" s="2">
        <f>YEAR(salesdata[[#This Row],[Order Date]])</f>
        <v>2014</v>
      </c>
      <c r="C1910" s="2">
        <f>MONTH(salesdata[[#This Row],[Order Date]])</f>
        <v>12</v>
      </c>
      <c r="D1910" t="s">
        <v>539</v>
      </c>
      <c r="E1910" t="s">
        <v>27</v>
      </c>
      <c r="F1910" t="s">
        <v>39</v>
      </c>
      <c r="G1910" t="s">
        <v>52</v>
      </c>
      <c r="H1910" t="s">
        <v>1892</v>
      </c>
      <c r="I1910" s="33" t="s">
        <v>5780</v>
      </c>
      <c r="J1910" s="2">
        <v>3</v>
      </c>
      <c r="K1910" s="33" t="s">
        <v>4726</v>
      </c>
    </row>
    <row r="1911" spans="1:11" x14ac:dyDescent="0.3">
      <c r="A1911" s="1">
        <v>41997</v>
      </c>
      <c r="B1911" s="2">
        <f>YEAR(salesdata[[#This Row],[Order Date]])</f>
        <v>2014</v>
      </c>
      <c r="C1911" s="2">
        <f>MONTH(salesdata[[#This Row],[Order Date]])</f>
        <v>12</v>
      </c>
      <c r="D1911" t="s">
        <v>539</v>
      </c>
      <c r="E1911" t="s">
        <v>27</v>
      </c>
      <c r="F1911" t="s">
        <v>39</v>
      </c>
      <c r="G1911" t="s">
        <v>40</v>
      </c>
      <c r="H1911" t="s">
        <v>1129</v>
      </c>
      <c r="I1911" s="33" t="s">
        <v>5781</v>
      </c>
      <c r="J1911" s="2">
        <v>3</v>
      </c>
      <c r="K1911" s="33" t="s">
        <v>5782</v>
      </c>
    </row>
    <row r="1912" spans="1:11" x14ac:dyDescent="0.3">
      <c r="A1912" s="1">
        <v>41997</v>
      </c>
      <c r="B1912" s="2">
        <f>YEAR(salesdata[[#This Row],[Order Date]])</f>
        <v>2014</v>
      </c>
      <c r="C1912" s="2">
        <f>MONTH(salesdata[[#This Row],[Order Date]])</f>
        <v>12</v>
      </c>
      <c r="D1912" t="s">
        <v>539</v>
      </c>
      <c r="E1912" t="s">
        <v>27</v>
      </c>
      <c r="F1912" t="s">
        <v>11</v>
      </c>
      <c r="G1912" t="s">
        <v>18</v>
      </c>
      <c r="H1912" t="s">
        <v>363</v>
      </c>
      <c r="I1912" s="33" t="s">
        <v>5783</v>
      </c>
      <c r="J1912" s="2">
        <v>1</v>
      </c>
      <c r="K1912" s="33" t="s">
        <v>5784</v>
      </c>
    </row>
    <row r="1913" spans="1:11" x14ac:dyDescent="0.3">
      <c r="A1913" s="1">
        <v>41997</v>
      </c>
      <c r="B1913" s="2">
        <f>YEAR(salesdata[[#This Row],[Order Date]])</f>
        <v>2014</v>
      </c>
      <c r="C1913" s="2">
        <f>MONTH(salesdata[[#This Row],[Order Date]])</f>
        <v>12</v>
      </c>
      <c r="D1913" t="s">
        <v>539</v>
      </c>
      <c r="E1913" t="s">
        <v>27</v>
      </c>
      <c r="F1913" t="s">
        <v>34</v>
      </c>
      <c r="G1913" t="s">
        <v>47</v>
      </c>
      <c r="H1913" t="s">
        <v>1893</v>
      </c>
      <c r="I1913" s="33" t="s">
        <v>4155</v>
      </c>
      <c r="J1913" s="2">
        <v>1</v>
      </c>
      <c r="K1913" s="33" t="s">
        <v>5785</v>
      </c>
    </row>
    <row r="1914" spans="1:11" x14ac:dyDescent="0.3">
      <c r="A1914" s="1">
        <v>41997</v>
      </c>
      <c r="B1914" s="2">
        <f>YEAR(salesdata[[#This Row],[Order Date]])</f>
        <v>2014</v>
      </c>
      <c r="C1914" s="2">
        <f>MONTH(salesdata[[#This Row],[Order Date]])</f>
        <v>12</v>
      </c>
      <c r="D1914" t="s">
        <v>1399</v>
      </c>
      <c r="E1914" t="s">
        <v>27</v>
      </c>
      <c r="F1914" t="s">
        <v>11</v>
      </c>
      <c r="G1914" t="s">
        <v>93</v>
      </c>
      <c r="H1914" t="s">
        <v>1894</v>
      </c>
      <c r="I1914" s="33" t="s">
        <v>5664</v>
      </c>
      <c r="J1914" s="2">
        <v>1</v>
      </c>
      <c r="K1914" s="33" t="s">
        <v>3521</v>
      </c>
    </row>
    <row r="1915" spans="1:11" x14ac:dyDescent="0.3">
      <c r="A1915" s="1">
        <v>41999</v>
      </c>
      <c r="B1915" s="2">
        <f>YEAR(salesdata[[#This Row],[Order Date]])</f>
        <v>2014</v>
      </c>
      <c r="C1915" s="2">
        <f>MONTH(salesdata[[#This Row],[Order Date]])</f>
        <v>12</v>
      </c>
      <c r="D1915" t="s">
        <v>1718</v>
      </c>
      <c r="E1915" t="s">
        <v>10</v>
      </c>
      <c r="F1915" t="s">
        <v>34</v>
      </c>
      <c r="G1915" t="s">
        <v>35</v>
      </c>
      <c r="H1915" t="s">
        <v>36</v>
      </c>
      <c r="I1915" s="33" t="s">
        <v>5786</v>
      </c>
      <c r="J1915" s="2">
        <v>3</v>
      </c>
      <c r="K1915" s="33" t="s">
        <v>5787</v>
      </c>
    </row>
    <row r="1916" spans="1:11" x14ac:dyDescent="0.3">
      <c r="A1916" s="1">
        <v>41999</v>
      </c>
      <c r="B1916" s="2">
        <f>YEAR(salesdata[[#This Row],[Order Date]])</f>
        <v>2014</v>
      </c>
      <c r="C1916" s="2">
        <f>MONTH(salesdata[[#This Row],[Order Date]])</f>
        <v>12</v>
      </c>
      <c r="D1916" t="s">
        <v>838</v>
      </c>
      <c r="E1916" t="s">
        <v>282</v>
      </c>
      <c r="F1916" t="s">
        <v>34</v>
      </c>
      <c r="G1916" t="s">
        <v>47</v>
      </c>
      <c r="H1916" t="s">
        <v>544</v>
      </c>
      <c r="I1916" s="33" t="s">
        <v>5788</v>
      </c>
      <c r="J1916" s="2">
        <v>8</v>
      </c>
      <c r="K1916" s="33" t="s">
        <v>5789</v>
      </c>
    </row>
    <row r="1917" spans="1:11" x14ac:dyDescent="0.3">
      <c r="A1917" s="1">
        <v>41999</v>
      </c>
      <c r="B1917" s="2">
        <f>YEAR(salesdata[[#This Row],[Order Date]])</f>
        <v>2014</v>
      </c>
      <c r="C1917" s="2">
        <f>MONTH(salesdata[[#This Row],[Order Date]])</f>
        <v>12</v>
      </c>
      <c r="D1917" t="s">
        <v>838</v>
      </c>
      <c r="E1917" t="s">
        <v>282</v>
      </c>
      <c r="F1917" t="s">
        <v>34</v>
      </c>
      <c r="G1917" t="s">
        <v>35</v>
      </c>
      <c r="H1917" t="s">
        <v>1895</v>
      </c>
      <c r="I1917" s="33" t="s">
        <v>5790</v>
      </c>
      <c r="J1917" s="2">
        <v>3</v>
      </c>
      <c r="K1917" s="33" t="s">
        <v>3806</v>
      </c>
    </row>
    <row r="1918" spans="1:11" x14ac:dyDescent="0.3">
      <c r="A1918" s="1">
        <v>41999</v>
      </c>
      <c r="B1918" s="2">
        <f>YEAR(salesdata[[#This Row],[Order Date]])</f>
        <v>2014</v>
      </c>
      <c r="C1918" s="2">
        <f>MONTH(salesdata[[#This Row],[Order Date]])</f>
        <v>12</v>
      </c>
      <c r="D1918" t="s">
        <v>838</v>
      </c>
      <c r="E1918" t="s">
        <v>282</v>
      </c>
      <c r="F1918" t="s">
        <v>34</v>
      </c>
      <c r="G1918" t="s">
        <v>47</v>
      </c>
      <c r="H1918" t="s">
        <v>113</v>
      </c>
      <c r="I1918" s="33" t="s">
        <v>5791</v>
      </c>
      <c r="J1918" s="2">
        <v>3</v>
      </c>
      <c r="K1918" s="33" t="s">
        <v>5792</v>
      </c>
    </row>
    <row r="1919" spans="1:11" x14ac:dyDescent="0.3">
      <c r="A1919" s="1">
        <v>41999</v>
      </c>
      <c r="B1919" s="2">
        <f>YEAR(salesdata[[#This Row],[Order Date]])</f>
        <v>2014</v>
      </c>
      <c r="C1919" s="2">
        <f>MONTH(salesdata[[#This Row],[Order Date]])</f>
        <v>12</v>
      </c>
      <c r="D1919" t="s">
        <v>838</v>
      </c>
      <c r="E1919" t="s">
        <v>282</v>
      </c>
      <c r="F1919" t="s">
        <v>11</v>
      </c>
      <c r="G1919" t="s">
        <v>20</v>
      </c>
      <c r="H1919" t="s">
        <v>168</v>
      </c>
      <c r="I1919" s="33" t="s">
        <v>5793</v>
      </c>
      <c r="J1919" s="2">
        <v>5</v>
      </c>
      <c r="K1919" s="33" t="s">
        <v>5794</v>
      </c>
    </row>
    <row r="1920" spans="1:11" x14ac:dyDescent="0.3">
      <c r="A1920" s="1">
        <v>41999</v>
      </c>
      <c r="B1920" s="2">
        <f>YEAR(salesdata[[#This Row],[Order Date]])</f>
        <v>2014</v>
      </c>
      <c r="C1920" s="2">
        <f>MONTH(salesdata[[#This Row],[Order Date]])</f>
        <v>12</v>
      </c>
      <c r="D1920" t="s">
        <v>838</v>
      </c>
      <c r="E1920" t="s">
        <v>282</v>
      </c>
      <c r="F1920" t="s">
        <v>11</v>
      </c>
      <c r="G1920" t="s">
        <v>43</v>
      </c>
      <c r="H1920" t="s">
        <v>1138</v>
      </c>
      <c r="I1920" s="33" t="s">
        <v>5795</v>
      </c>
      <c r="J1920" s="2">
        <v>3</v>
      </c>
      <c r="K1920" s="33" t="s">
        <v>3454</v>
      </c>
    </row>
    <row r="1921" spans="1:11" x14ac:dyDescent="0.3">
      <c r="A1921" s="1">
        <v>41999</v>
      </c>
      <c r="B1921" s="2">
        <f>YEAR(salesdata[[#This Row],[Order Date]])</f>
        <v>2014</v>
      </c>
      <c r="C1921" s="2">
        <f>MONTH(salesdata[[#This Row],[Order Date]])</f>
        <v>12</v>
      </c>
      <c r="D1921" t="s">
        <v>390</v>
      </c>
      <c r="E1921" t="s">
        <v>15</v>
      </c>
      <c r="F1921" t="s">
        <v>11</v>
      </c>
      <c r="G1921" t="s">
        <v>20</v>
      </c>
      <c r="H1921" t="s">
        <v>991</v>
      </c>
      <c r="I1921" s="33" t="s">
        <v>4893</v>
      </c>
      <c r="J1921" s="2">
        <v>5</v>
      </c>
      <c r="K1921" s="33" t="s">
        <v>3073</v>
      </c>
    </row>
    <row r="1922" spans="1:11" x14ac:dyDescent="0.3">
      <c r="A1922" s="1">
        <v>41999</v>
      </c>
      <c r="B1922" s="2">
        <f>YEAR(salesdata[[#This Row],[Order Date]])</f>
        <v>2014</v>
      </c>
      <c r="C1922" s="2">
        <f>MONTH(salesdata[[#This Row],[Order Date]])</f>
        <v>12</v>
      </c>
      <c r="D1922" t="s">
        <v>1896</v>
      </c>
      <c r="E1922" t="s">
        <v>27</v>
      </c>
      <c r="F1922" t="s">
        <v>11</v>
      </c>
      <c r="G1922" t="s">
        <v>204</v>
      </c>
      <c r="H1922" t="s">
        <v>1897</v>
      </c>
      <c r="I1922" s="33" t="s">
        <v>5590</v>
      </c>
      <c r="J1922" s="2">
        <v>3</v>
      </c>
      <c r="K1922" s="33" t="s">
        <v>5796</v>
      </c>
    </row>
    <row r="1923" spans="1:11" x14ac:dyDescent="0.3">
      <c r="A1923" s="1">
        <v>41999</v>
      </c>
      <c r="B1923" s="2">
        <f>YEAR(salesdata[[#This Row],[Order Date]])</f>
        <v>2014</v>
      </c>
      <c r="C1923" s="2">
        <f>MONTH(salesdata[[#This Row],[Order Date]])</f>
        <v>12</v>
      </c>
      <c r="D1923" t="s">
        <v>1896</v>
      </c>
      <c r="E1923" t="s">
        <v>27</v>
      </c>
      <c r="F1923" t="s">
        <v>34</v>
      </c>
      <c r="G1923" t="s">
        <v>47</v>
      </c>
      <c r="H1923" t="s">
        <v>628</v>
      </c>
      <c r="I1923" s="33" t="s">
        <v>4772</v>
      </c>
      <c r="J1923" s="2">
        <v>2</v>
      </c>
      <c r="K1923" s="33" t="s">
        <v>5797</v>
      </c>
    </row>
    <row r="1924" spans="1:11" x14ac:dyDescent="0.3">
      <c r="A1924" s="1">
        <v>41999</v>
      </c>
      <c r="B1924" s="2">
        <f>YEAR(salesdata[[#This Row],[Order Date]])</f>
        <v>2014</v>
      </c>
      <c r="C1924" s="2">
        <f>MONTH(salesdata[[#This Row],[Order Date]])</f>
        <v>12</v>
      </c>
      <c r="D1924" t="s">
        <v>1898</v>
      </c>
      <c r="E1924" t="s">
        <v>23</v>
      </c>
      <c r="F1924" t="s">
        <v>11</v>
      </c>
      <c r="G1924" t="s">
        <v>12</v>
      </c>
      <c r="H1924" t="s">
        <v>1010</v>
      </c>
      <c r="I1924" s="33" t="s">
        <v>4973</v>
      </c>
      <c r="J1924" s="2">
        <v>3</v>
      </c>
      <c r="K1924" s="33" t="s">
        <v>3933</v>
      </c>
    </row>
    <row r="1925" spans="1:11" x14ac:dyDescent="0.3">
      <c r="A1925" s="1">
        <v>41999</v>
      </c>
      <c r="B1925" s="2">
        <f>YEAR(salesdata[[#This Row],[Order Date]])</f>
        <v>2014</v>
      </c>
      <c r="C1925" s="2">
        <f>MONTH(salesdata[[#This Row],[Order Date]])</f>
        <v>12</v>
      </c>
      <c r="D1925" t="s">
        <v>1898</v>
      </c>
      <c r="E1925" t="s">
        <v>23</v>
      </c>
      <c r="F1925" t="s">
        <v>11</v>
      </c>
      <c r="G1925" t="s">
        <v>93</v>
      </c>
      <c r="H1925" t="s">
        <v>1899</v>
      </c>
      <c r="I1925" s="33" t="s">
        <v>5798</v>
      </c>
      <c r="J1925" s="2">
        <v>2</v>
      </c>
      <c r="K1925" s="33" t="s">
        <v>5799</v>
      </c>
    </row>
    <row r="1926" spans="1:11" x14ac:dyDescent="0.3">
      <c r="A1926" s="1">
        <v>41999</v>
      </c>
      <c r="B1926" s="2">
        <f>YEAR(salesdata[[#This Row],[Order Date]])</f>
        <v>2014</v>
      </c>
      <c r="C1926" s="2">
        <f>MONTH(salesdata[[#This Row],[Order Date]])</f>
        <v>12</v>
      </c>
      <c r="D1926" t="s">
        <v>1898</v>
      </c>
      <c r="E1926" t="s">
        <v>23</v>
      </c>
      <c r="F1926" t="s">
        <v>11</v>
      </c>
      <c r="G1926" t="s">
        <v>93</v>
      </c>
      <c r="H1926" t="s">
        <v>1154</v>
      </c>
      <c r="I1926" s="33" t="s">
        <v>5800</v>
      </c>
      <c r="J1926" s="2">
        <v>2</v>
      </c>
      <c r="K1926" s="33" t="s">
        <v>4226</v>
      </c>
    </row>
    <row r="1927" spans="1:11" x14ac:dyDescent="0.3">
      <c r="A1927" s="1">
        <v>41999</v>
      </c>
      <c r="B1927" s="2">
        <f>YEAR(salesdata[[#This Row],[Order Date]])</f>
        <v>2014</v>
      </c>
      <c r="C1927" s="2">
        <f>MONTH(salesdata[[#This Row],[Order Date]])</f>
        <v>12</v>
      </c>
      <c r="D1927" t="s">
        <v>1898</v>
      </c>
      <c r="E1927" t="s">
        <v>23</v>
      </c>
      <c r="F1927" t="s">
        <v>11</v>
      </c>
      <c r="G1927" t="s">
        <v>18</v>
      </c>
      <c r="H1927" t="s">
        <v>261</v>
      </c>
      <c r="I1927" s="33" t="s">
        <v>5801</v>
      </c>
      <c r="J1927" s="2">
        <v>4</v>
      </c>
      <c r="K1927" s="33" t="s">
        <v>5802</v>
      </c>
    </row>
    <row r="1928" spans="1:11" x14ac:dyDescent="0.3">
      <c r="A1928" s="1">
        <v>41999</v>
      </c>
      <c r="B1928" s="2">
        <f>YEAR(salesdata[[#This Row],[Order Date]])</f>
        <v>2014</v>
      </c>
      <c r="C1928" s="2">
        <f>MONTH(salesdata[[#This Row],[Order Date]])</f>
        <v>12</v>
      </c>
      <c r="D1928" t="s">
        <v>1521</v>
      </c>
      <c r="E1928" t="s">
        <v>152</v>
      </c>
      <c r="F1928" t="s">
        <v>11</v>
      </c>
      <c r="G1928" t="s">
        <v>18</v>
      </c>
      <c r="H1928" t="s">
        <v>932</v>
      </c>
      <c r="I1928" s="33" t="s">
        <v>5803</v>
      </c>
      <c r="J1928" s="2">
        <v>6</v>
      </c>
      <c r="K1928" s="33" t="s">
        <v>5804</v>
      </c>
    </row>
    <row r="1929" spans="1:11" x14ac:dyDescent="0.3">
      <c r="A1929" s="1">
        <v>41999</v>
      </c>
      <c r="B1929" s="2">
        <f>YEAR(salesdata[[#This Row],[Order Date]])</f>
        <v>2014</v>
      </c>
      <c r="C1929" s="2">
        <f>MONTH(salesdata[[#This Row],[Order Date]])</f>
        <v>12</v>
      </c>
      <c r="D1929" t="s">
        <v>487</v>
      </c>
      <c r="E1929" t="s">
        <v>23</v>
      </c>
      <c r="F1929" t="s">
        <v>11</v>
      </c>
      <c r="G1929" t="s">
        <v>24</v>
      </c>
      <c r="H1929" t="s">
        <v>1900</v>
      </c>
      <c r="I1929" s="33" t="s">
        <v>3293</v>
      </c>
      <c r="J1929" s="2">
        <v>3</v>
      </c>
      <c r="K1929" s="33" t="s">
        <v>4842</v>
      </c>
    </row>
    <row r="1930" spans="1:11" x14ac:dyDescent="0.3">
      <c r="A1930" s="1">
        <v>42000</v>
      </c>
      <c r="B1930" s="2">
        <f>YEAR(salesdata[[#This Row],[Order Date]])</f>
        <v>2014</v>
      </c>
      <c r="C1930" s="2">
        <f>MONTH(salesdata[[#This Row],[Order Date]])</f>
        <v>12</v>
      </c>
      <c r="D1930" t="s">
        <v>1752</v>
      </c>
      <c r="E1930" t="s">
        <v>27</v>
      </c>
      <c r="F1930" t="s">
        <v>11</v>
      </c>
      <c r="G1930" t="s">
        <v>16</v>
      </c>
      <c r="H1930" t="s">
        <v>225</v>
      </c>
      <c r="I1930" s="33" t="s">
        <v>4451</v>
      </c>
      <c r="J1930" s="2">
        <v>4</v>
      </c>
      <c r="K1930" s="33" t="s">
        <v>4380</v>
      </c>
    </row>
    <row r="1931" spans="1:11" x14ac:dyDescent="0.3">
      <c r="A1931" s="1">
        <v>42000</v>
      </c>
      <c r="B1931" s="2">
        <f>YEAR(salesdata[[#This Row],[Order Date]])</f>
        <v>2014</v>
      </c>
      <c r="C1931" s="2">
        <f>MONTH(salesdata[[#This Row],[Order Date]])</f>
        <v>12</v>
      </c>
      <c r="D1931" t="s">
        <v>862</v>
      </c>
      <c r="E1931" t="s">
        <v>15</v>
      </c>
      <c r="F1931" t="s">
        <v>34</v>
      </c>
      <c r="G1931" t="s">
        <v>47</v>
      </c>
      <c r="H1931" t="s">
        <v>372</v>
      </c>
      <c r="I1931" s="33" t="s">
        <v>3338</v>
      </c>
      <c r="J1931" s="2">
        <v>6</v>
      </c>
      <c r="K1931" s="33" t="s">
        <v>5805</v>
      </c>
    </row>
    <row r="1932" spans="1:11" x14ac:dyDescent="0.3">
      <c r="A1932" s="1">
        <v>42000</v>
      </c>
      <c r="B1932" s="2">
        <f>YEAR(salesdata[[#This Row],[Order Date]])</f>
        <v>2014</v>
      </c>
      <c r="C1932" s="2">
        <f>MONTH(salesdata[[#This Row],[Order Date]])</f>
        <v>12</v>
      </c>
      <c r="D1932" t="s">
        <v>862</v>
      </c>
      <c r="E1932" t="s">
        <v>15</v>
      </c>
      <c r="F1932" t="s">
        <v>11</v>
      </c>
      <c r="G1932" t="s">
        <v>18</v>
      </c>
      <c r="H1932" t="s">
        <v>303</v>
      </c>
      <c r="I1932" s="33" t="s">
        <v>3004</v>
      </c>
      <c r="J1932" s="2">
        <v>4</v>
      </c>
      <c r="K1932" s="33" t="s">
        <v>1901</v>
      </c>
    </row>
    <row r="1933" spans="1:11" x14ac:dyDescent="0.3">
      <c r="A1933" s="1">
        <v>42000</v>
      </c>
      <c r="B1933" s="2">
        <f>YEAR(salesdata[[#This Row],[Order Date]])</f>
        <v>2014</v>
      </c>
      <c r="C1933" s="2">
        <f>MONTH(salesdata[[#This Row],[Order Date]])</f>
        <v>12</v>
      </c>
      <c r="D1933" t="s">
        <v>1532</v>
      </c>
      <c r="E1933" t="s">
        <v>27</v>
      </c>
      <c r="F1933" t="s">
        <v>34</v>
      </c>
      <c r="G1933" t="s">
        <v>35</v>
      </c>
      <c r="H1933" t="s">
        <v>583</v>
      </c>
      <c r="I1933" s="33" t="s">
        <v>3607</v>
      </c>
      <c r="J1933" s="2">
        <v>3</v>
      </c>
      <c r="K1933" s="33" t="s">
        <v>3608</v>
      </c>
    </row>
    <row r="1934" spans="1:11" x14ac:dyDescent="0.3">
      <c r="A1934" s="1">
        <v>42000</v>
      </c>
      <c r="B1934" s="2">
        <f>YEAR(salesdata[[#This Row],[Order Date]])</f>
        <v>2014</v>
      </c>
      <c r="C1934" s="2">
        <f>MONTH(salesdata[[#This Row],[Order Date]])</f>
        <v>12</v>
      </c>
      <c r="D1934" t="s">
        <v>1532</v>
      </c>
      <c r="E1934" t="s">
        <v>27</v>
      </c>
      <c r="F1934" t="s">
        <v>11</v>
      </c>
      <c r="G1934" t="s">
        <v>12</v>
      </c>
      <c r="H1934" t="s">
        <v>1902</v>
      </c>
      <c r="I1934" s="33" t="s">
        <v>4634</v>
      </c>
      <c r="J1934" s="2">
        <v>3</v>
      </c>
      <c r="K1934" s="33" t="s">
        <v>3672</v>
      </c>
    </row>
    <row r="1935" spans="1:11" x14ac:dyDescent="0.3">
      <c r="A1935" s="1">
        <v>42000</v>
      </c>
      <c r="B1935" s="2">
        <f>YEAR(salesdata[[#This Row],[Order Date]])</f>
        <v>2014</v>
      </c>
      <c r="C1935" s="2">
        <f>MONTH(salesdata[[#This Row],[Order Date]])</f>
        <v>12</v>
      </c>
      <c r="D1935" t="s">
        <v>1903</v>
      </c>
      <c r="E1935" t="s">
        <v>152</v>
      </c>
      <c r="F1935" t="s">
        <v>34</v>
      </c>
      <c r="G1935" t="s">
        <v>35</v>
      </c>
      <c r="H1935" t="s">
        <v>269</v>
      </c>
      <c r="I1935" s="33" t="s">
        <v>5806</v>
      </c>
      <c r="J1935" s="2">
        <v>14</v>
      </c>
      <c r="K1935" s="33" t="s">
        <v>5807</v>
      </c>
    </row>
    <row r="1936" spans="1:11" x14ac:dyDescent="0.3">
      <c r="A1936" s="1">
        <v>42000</v>
      </c>
      <c r="B1936" s="2">
        <f>YEAR(salesdata[[#This Row],[Order Date]])</f>
        <v>2014</v>
      </c>
      <c r="C1936" s="2">
        <f>MONTH(salesdata[[#This Row],[Order Date]])</f>
        <v>12</v>
      </c>
      <c r="D1936" t="s">
        <v>162</v>
      </c>
      <c r="E1936" t="s">
        <v>27</v>
      </c>
      <c r="F1936" t="s">
        <v>11</v>
      </c>
      <c r="G1936" t="s">
        <v>93</v>
      </c>
      <c r="H1936" t="s">
        <v>672</v>
      </c>
      <c r="I1936" s="33" t="s">
        <v>5291</v>
      </c>
      <c r="J1936" s="2">
        <v>1</v>
      </c>
      <c r="K1936" s="33" t="s">
        <v>4886</v>
      </c>
    </row>
    <row r="1937" spans="1:11" x14ac:dyDescent="0.3">
      <c r="A1937" s="1">
        <v>42000</v>
      </c>
      <c r="B1937" s="2">
        <f>YEAR(salesdata[[#This Row],[Order Date]])</f>
        <v>2014</v>
      </c>
      <c r="C1937" s="2">
        <f>MONTH(salesdata[[#This Row],[Order Date]])</f>
        <v>12</v>
      </c>
      <c r="D1937" t="s">
        <v>162</v>
      </c>
      <c r="E1937" t="s">
        <v>27</v>
      </c>
      <c r="F1937" t="s">
        <v>11</v>
      </c>
      <c r="G1937" t="s">
        <v>43</v>
      </c>
      <c r="H1937" t="s">
        <v>163</v>
      </c>
      <c r="I1937" s="33" t="s">
        <v>5176</v>
      </c>
      <c r="J1937" s="2">
        <v>3</v>
      </c>
      <c r="K1937" s="33" t="s">
        <v>5808</v>
      </c>
    </row>
    <row r="1938" spans="1:11" x14ac:dyDescent="0.3">
      <c r="A1938" s="1">
        <v>42000</v>
      </c>
      <c r="B1938" s="2">
        <f>YEAR(salesdata[[#This Row],[Order Date]])</f>
        <v>2014</v>
      </c>
      <c r="C1938" s="2">
        <f>MONTH(salesdata[[#This Row],[Order Date]])</f>
        <v>12</v>
      </c>
      <c r="D1938" t="s">
        <v>162</v>
      </c>
      <c r="E1938" t="s">
        <v>27</v>
      </c>
      <c r="F1938" t="s">
        <v>11</v>
      </c>
      <c r="G1938" t="s">
        <v>18</v>
      </c>
      <c r="H1938" t="s">
        <v>1904</v>
      </c>
      <c r="I1938" s="33" t="s">
        <v>5809</v>
      </c>
      <c r="J1938" s="2">
        <v>3</v>
      </c>
      <c r="K1938" s="33" t="s">
        <v>3469</v>
      </c>
    </row>
    <row r="1939" spans="1:11" x14ac:dyDescent="0.3">
      <c r="A1939" s="1">
        <v>42000</v>
      </c>
      <c r="B1939" s="2">
        <f>YEAR(salesdata[[#This Row],[Order Date]])</f>
        <v>2014</v>
      </c>
      <c r="C1939" s="2">
        <f>MONTH(salesdata[[#This Row],[Order Date]])</f>
        <v>12</v>
      </c>
      <c r="D1939" t="s">
        <v>162</v>
      </c>
      <c r="E1939" t="s">
        <v>27</v>
      </c>
      <c r="F1939" t="s">
        <v>11</v>
      </c>
      <c r="G1939" t="s">
        <v>20</v>
      </c>
      <c r="H1939" t="s">
        <v>1554</v>
      </c>
      <c r="I1939" s="33" t="s">
        <v>5810</v>
      </c>
      <c r="J1939" s="2">
        <v>3</v>
      </c>
      <c r="K1939" s="33" t="s">
        <v>4166</v>
      </c>
    </row>
    <row r="1940" spans="1:11" x14ac:dyDescent="0.3">
      <c r="A1940" s="1">
        <v>42000</v>
      </c>
      <c r="B1940" s="2">
        <f>YEAR(salesdata[[#This Row],[Order Date]])</f>
        <v>2014</v>
      </c>
      <c r="C1940" s="2">
        <f>MONTH(salesdata[[#This Row],[Order Date]])</f>
        <v>12</v>
      </c>
      <c r="D1940" t="s">
        <v>1624</v>
      </c>
      <c r="E1940" t="s">
        <v>497</v>
      </c>
      <c r="F1940" t="s">
        <v>11</v>
      </c>
      <c r="G1940" t="s">
        <v>12</v>
      </c>
      <c r="H1940" t="s">
        <v>1905</v>
      </c>
      <c r="I1940" s="33" t="s">
        <v>4105</v>
      </c>
      <c r="J1940" s="2">
        <v>4</v>
      </c>
      <c r="K1940" s="33" t="s">
        <v>5811</v>
      </c>
    </row>
    <row r="1941" spans="1:11" x14ac:dyDescent="0.3">
      <c r="A1941" s="1">
        <v>42000</v>
      </c>
      <c r="B1941" s="2">
        <f>YEAR(salesdata[[#This Row],[Order Date]])</f>
        <v>2014</v>
      </c>
      <c r="C1941" s="2">
        <f>MONTH(salesdata[[#This Row],[Order Date]])</f>
        <v>12</v>
      </c>
      <c r="D1941" t="s">
        <v>1624</v>
      </c>
      <c r="E1941" t="s">
        <v>497</v>
      </c>
      <c r="F1941" t="s">
        <v>39</v>
      </c>
      <c r="G1941" t="s">
        <v>52</v>
      </c>
      <c r="H1941" t="s">
        <v>1906</v>
      </c>
      <c r="I1941" s="33" t="s">
        <v>1907</v>
      </c>
      <c r="J1941" s="2">
        <v>5</v>
      </c>
      <c r="K1941" s="33" t="s">
        <v>5812</v>
      </c>
    </row>
    <row r="1942" spans="1:11" x14ac:dyDescent="0.3">
      <c r="A1942" s="1">
        <v>42000</v>
      </c>
      <c r="B1942" s="2">
        <f>YEAR(salesdata[[#This Row],[Order Date]])</f>
        <v>2014</v>
      </c>
      <c r="C1942" s="2">
        <f>MONTH(salesdata[[#This Row],[Order Date]])</f>
        <v>12</v>
      </c>
      <c r="D1942" t="s">
        <v>619</v>
      </c>
      <c r="E1942" t="s">
        <v>10</v>
      </c>
      <c r="F1942" t="s">
        <v>11</v>
      </c>
      <c r="G1942" t="s">
        <v>20</v>
      </c>
      <c r="H1942" t="s">
        <v>784</v>
      </c>
      <c r="I1942" s="33" t="s">
        <v>5813</v>
      </c>
      <c r="J1942" s="2">
        <v>1</v>
      </c>
      <c r="K1942" s="33" t="s">
        <v>5814</v>
      </c>
    </row>
    <row r="1943" spans="1:11" x14ac:dyDescent="0.3">
      <c r="A1943" s="1">
        <v>42000</v>
      </c>
      <c r="B1943" s="2">
        <f>YEAR(salesdata[[#This Row],[Order Date]])</f>
        <v>2014</v>
      </c>
      <c r="C1943" s="2">
        <f>MONTH(salesdata[[#This Row],[Order Date]])</f>
        <v>12</v>
      </c>
      <c r="D1943" t="s">
        <v>1207</v>
      </c>
      <c r="E1943" t="s">
        <v>79</v>
      </c>
      <c r="F1943" t="s">
        <v>34</v>
      </c>
      <c r="G1943" t="s">
        <v>47</v>
      </c>
      <c r="H1943" t="s">
        <v>1908</v>
      </c>
      <c r="I1943" s="33" t="s">
        <v>5815</v>
      </c>
      <c r="J1943" s="2">
        <v>3</v>
      </c>
      <c r="K1943" s="33" t="s">
        <v>5816</v>
      </c>
    </row>
    <row r="1944" spans="1:11" x14ac:dyDescent="0.3">
      <c r="A1944" s="1">
        <v>42000</v>
      </c>
      <c r="B1944" s="2">
        <f>YEAR(salesdata[[#This Row],[Order Date]])</f>
        <v>2014</v>
      </c>
      <c r="C1944" s="2">
        <f>MONTH(salesdata[[#This Row],[Order Date]])</f>
        <v>12</v>
      </c>
      <c r="D1944" t="s">
        <v>1207</v>
      </c>
      <c r="E1944" t="s">
        <v>79</v>
      </c>
      <c r="F1944" t="s">
        <v>11</v>
      </c>
      <c r="G1944" t="s">
        <v>18</v>
      </c>
      <c r="H1944" t="s">
        <v>1909</v>
      </c>
      <c r="I1944" s="33" t="s">
        <v>5817</v>
      </c>
      <c r="J1944" s="2">
        <v>2</v>
      </c>
      <c r="K1944" s="33" t="s">
        <v>5818</v>
      </c>
    </row>
    <row r="1945" spans="1:11" x14ac:dyDescent="0.3">
      <c r="A1945" s="1">
        <v>42000</v>
      </c>
      <c r="B1945" s="2">
        <f>YEAR(salesdata[[#This Row],[Order Date]])</f>
        <v>2014</v>
      </c>
      <c r="C1945" s="2">
        <f>MONTH(salesdata[[#This Row],[Order Date]])</f>
        <v>12</v>
      </c>
      <c r="D1945" t="s">
        <v>728</v>
      </c>
      <c r="E1945" t="s">
        <v>96</v>
      </c>
      <c r="F1945" t="s">
        <v>11</v>
      </c>
      <c r="G1945" t="s">
        <v>20</v>
      </c>
      <c r="H1945" t="s">
        <v>1832</v>
      </c>
      <c r="I1945" s="33" t="s">
        <v>5819</v>
      </c>
      <c r="J1945" s="2">
        <v>6</v>
      </c>
      <c r="K1945" s="33" t="s">
        <v>5820</v>
      </c>
    </row>
    <row r="1946" spans="1:11" x14ac:dyDescent="0.3">
      <c r="A1946" s="1">
        <v>42001</v>
      </c>
      <c r="B1946" s="2">
        <f>YEAR(salesdata[[#This Row],[Order Date]])</f>
        <v>2014</v>
      </c>
      <c r="C1946" s="2">
        <f>MONTH(salesdata[[#This Row],[Order Date]])</f>
        <v>12</v>
      </c>
      <c r="D1946" t="s">
        <v>1846</v>
      </c>
      <c r="E1946" t="s">
        <v>23</v>
      </c>
      <c r="F1946" t="s">
        <v>11</v>
      </c>
      <c r="G1946" t="s">
        <v>24</v>
      </c>
      <c r="H1946" t="s">
        <v>1910</v>
      </c>
      <c r="I1946" s="33" t="s">
        <v>5821</v>
      </c>
      <c r="J1946" s="2">
        <v>4</v>
      </c>
      <c r="K1946" s="33" t="s">
        <v>5822</v>
      </c>
    </row>
    <row r="1947" spans="1:11" x14ac:dyDescent="0.3">
      <c r="A1947" s="1">
        <v>42001</v>
      </c>
      <c r="B1947" s="2">
        <f>YEAR(salesdata[[#This Row],[Order Date]])</f>
        <v>2014</v>
      </c>
      <c r="C1947" s="2">
        <f>MONTH(salesdata[[#This Row],[Order Date]])</f>
        <v>12</v>
      </c>
      <c r="D1947" t="s">
        <v>54</v>
      </c>
      <c r="E1947" t="s">
        <v>443</v>
      </c>
      <c r="F1947" t="s">
        <v>11</v>
      </c>
      <c r="G1947" t="s">
        <v>93</v>
      </c>
      <c r="H1947" t="s">
        <v>1911</v>
      </c>
      <c r="I1947" s="33" t="s">
        <v>5823</v>
      </c>
      <c r="J1947" s="2">
        <v>6</v>
      </c>
      <c r="K1947" s="33" t="s">
        <v>5824</v>
      </c>
    </row>
    <row r="1948" spans="1:11" x14ac:dyDescent="0.3">
      <c r="A1948" s="1">
        <v>42001</v>
      </c>
      <c r="B1948" s="2">
        <f>YEAR(salesdata[[#This Row],[Order Date]])</f>
        <v>2014</v>
      </c>
      <c r="C1948" s="2">
        <f>MONTH(salesdata[[#This Row],[Order Date]])</f>
        <v>12</v>
      </c>
      <c r="D1948" t="s">
        <v>54</v>
      </c>
      <c r="E1948" t="s">
        <v>443</v>
      </c>
      <c r="F1948" t="s">
        <v>11</v>
      </c>
      <c r="G1948" t="s">
        <v>18</v>
      </c>
      <c r="H1948" t="s">
        <v>1912</v>
      </c>
      <c r="I1948" s="33" t="s">
        <v>5825</v>
      </c>
      <c r="J1948" s="2">
        <v>5</v>
      </c>
      <c r="K1948" s="33" t="s">
        <v>5826</v>
      </c>
    </row>
    <row r="1949" spans="1:11" x14ac:dyDescent="0.3">
      <c r="A1949" s="1">
        <v>42001</v>
      </c>
      <c r="B1949" s="2">
        <f>YEAR(salesdata[[#This Row],[Order Date]])</f>
        <v>2014</v>
      </c>
      <c r="C1949" s="2">
        <f>MONTH(salesdata[[#This Row],[Order Date]])</f>
        <v>12</v>
      </c>
      <c r="D1949" t="s">
        <v>54</v>
      </c>
      <c r="E1949" t="s">
        <v>443</v>
      </c>
      <c r="F1949" t="s">
        <v>11</v>
      </c>
      <c r="G1949" t="s">
        <v>12</v>
      </c>
      <c r="H1949" t="s">
        <v>1913</v>
      </c>
      <c r="I1949" s="33" t="s">
        <v>5827</v>
      </c>
      <c r="J1949" s="2">
        <v>4</v>
      </c>
      <c r="K1949" s="33" t="s">
        <v>5202</v>
      </c>
    </row>
    <row r="1950" spans="1:11" x14ac:dyDescent="0.3">
      <c r="A1950" s="1">
        <v>42001</v>
      </c>
      <c r="B1950" s="2">
        <f>YEAR(salesdata[[#This Row],[Order Date]])</f>
        <v>2014</v>
      </c>
      <c r="C1950" s="2">
        <f>MONTH(salesdata[[#This Row],[Order Date]])</f>
        <v>12</v>
      </c>
      <c r="D1950" t="s">
        <v>1619</v>
      </c>
      <c r="E1950" t="s">
        <v>27</v>
      </c>
      <c r="F1950" t="s">
        <v>11</v>
      </c>
      <c r="G1950" t="s">
        <v>18</v>
      </c>
      <c r="H1950" t="s">
        <v>595</v>
      </c>
      <c r="I1950" s="33" t="s">
        <v>5828</v>
      </c>
      <c r="J1950" s="2">
        <v>9</v>
      </c>
      <c r="K1950" s="33" t="s">
        <v>5829</v>
      </c>
    </row>
    <row r="1951" spans="1:11" x14ac:dyDescent="0.3">
      <c r="A1951" s="1">
        <v>42001</v>
      </c>
      <c r="B1951" s="2">
        <f>YEAR(salesdata[[#This Row],[Order Date]])</f>
        <v>2014</v>
      </c>
      <c r="C1951" s="2">
        <f>MONTH(salesdata[[#This Row],[Order Date]])</f>
        <v>12</v>
      </c>
      <c r="D1951" t="s">
        <v>1619</v>
      </c>
      <c r="E1951" t="s">
        <v>27</v>
      </c>
      <c r="F1951" t="s">
        <v>11</v>
      </c>
      <c r="G1951" t="s">
        <v>204</v>
      </c>
      <c r="H1951" t="s">
        <v>1081</v>
      </c>
      <c r="I1951" s="33" t="s">
        <v>5782</v>
      </c>
      <c r="J1951" s="2">
        <v>5</v>
      </c>
      <c r="K1951" s="33" t="s">
        <v>5830</v>
      </c>
    </row>
    <row r="1952" spans="1:11" x14ac:dyDescent="0.3">
      <c r="A1952" s="1">
        <v>42002</v>
      </c>
      <c r="B1952" s="2">
        <f>YEAR(salesdata[[#This Row],[Order Date]])</f>
        <v>2014</v>
      </c>
      <c r="C1952" s="2">
        <f>MONTH(salesdata[[#This Row],[Order Date]])</f>
        <v>12</v>
      </c>
      <c r="D1952" t="s">
        <v>1914</v>
      </c>
      <c r="E1952" t="s">
        <v>319</v>
      </c>
      <c r="F1952" t="s">
        <v>11</v>
      </c>
      <c r="G1952" t="s">
        <v>18</v>
      </c>
      <c r="H1952" t="s">
        <v>866</v>
      </c>
      <c r="I1952" s="33" t="s">
        <v>3660</v>
      </c>
      <c r="J1952" s="2">
        <v>2</v>
      </c>
      <c r="K1952" s="33" t="s">
        <v>5577</v>
      </c>
    </row>
    <row r="1953" spans="1:11" x14ac:dyDescent="0.3">
      <c r="A1953" s="1">
        <v>42002</v>
      </c>
      <c r="B1953" s="2">
        <f>YEAR(salesdata[[#This Row],[Order Date]])</f>
        <v>2014</v>
      </c>
      <c r="C1953" s="2">
        <f>MONTH(salesdata[[#This Row],[Order Date]])</f>
        <v>12</v>
      </c>
      <c r="D1953" t="s">
        <v>1914</v>
      </c>
      <c r="E1953" t="s">
        <v>319</v>
      </c>
      <c r="F1953" t="s">
        <v>39</v>
      </c>
      <c r="G1953" t="s">
        <v>52</v>
      </c>
      <c r="H1953" t="s">
        <v>1791</v>
      </c>
      <c r="I1953" s="33" t="s">
        <v>5555</v>
      </c>
      <c r="J1953" s="2">
        <v>4</v>
      </c>
      <c r="K1953" s="33" t="s">
        <v>5831</v>
      </c>
    </row>
    <row r="1954" spans="1:11" x14ac:dyDescent="0.3">
      <c r="A1954" s="1">
        <v>42002</v>
      </c>
      <c r="B1954" s="2">
        <f>YEAR(salesdata[[#This Row],[Order Date]])</f>
        <v>2014</v>
      </c>
      <c r="C1954" s="2">
        <f>MONTH(salesdata[[#This Row],[Order Date]])</f>
        <v>12</v>
      </c>
      <c r="D1954" t="s">
        <v>684</v>
      </c>
      <c r="E1954" t="s">
        <v>27</v>
      </c>
      <c r="F1954" t="s">
        <v>34</v>
      </c>
      <c r="G1954" t="s">
        <v>47</v>
      </c>
      <c r="H1954" t="s">
        <v>872</v>
      </c>
      <c r="I1954" s="33" t="s">
        <v>3358</v>
      </c>
      <c r="J1954" s="2">
        <v>5</v>
      </c>
      <c r="K1954" s="33" t="s">
        <v>5832</v>
      </c>
    </row>
    <row r="1955" spans="1:11" x14ac:dyDescent="0.3">
      <c r="A1955" s="1">
        <v>42002</v>
      </c>
      <c r="B1955" s="2">
        <f>YEAR(salesdata[[#This Row],[Order Date]])</f>
        <v>2014</v>
      </c>
      <c r="C1955" s="2">
        <f>MONTH(salesdata[[#This Row],[Order Date]])</f>
        <v>12</v>
      </c>
      <c r="D1955" t="s">
        <v>684</v>
      </c>
      <c r="E1955" t="s">
        <v>27</v>
      </c>
      <c r="F1955" t="s">
        <v>11</v>
      </c>
      <c r="G1955" t="s">
        <v>12</v>
      </c>
      <c r="H1955" t="s">
        <v>1915</v>
      </c>
      <c r="I1955" s="33" t="s">
        <v>5833</v>
      </c>
      <c r="J1955" s="2">
        <v>4</v>
      </c>
      <c r="K1955" s="33" t="s">
        <v>3194</v>
      </c>
    </row>
    <row r="1956" spans="1:11" x14ac:dyDescent="0.3">
      <c r="A1956" s="1">
        <v>42002</v>
      </c>
      <c r="B1956" s="2">
        <f>YEAR(salesdata[[#This Row],[Order Date]])</f>
        <v>2014</v>
      </c>
      <c r="C1956" s="2">
        <f>MONTH(salesdata[[#This Row],[Order Date]])</f>
        <v>12</v>
      </c>
      <c r="D1956" t="s">
        <v>684</v>
      </c>
      <c r="E1956" t="s">
        <v>27</v>
      </c>
      <c r="F1956" t="s">
        <v>39</v>
      </c>
      <c r="G1956" t="s">
        <v>306</v>
      </c>
      <c r="H1956" t="s">
        <v>1916</v>
      </c>
      <c r="I1956" s="33" t="s">
        <v>5834</v>
      </c>
      <c r="J1956" s="2">
        <v>6</v>
      </c>
      <c r="K1956" s="33" t="s">
        <v>5835</v>
      </c>
    </row>
    <row r="1957" spans="1:11" x14ac:dyDescent="0.3">
      <c r="A1957" s="1">
        <v>42002</v>
      </c>
      <c r="B1957" s="2">
        <f>YEAR(salesdata[[#This Row],[Order Date]])</f>
        <v>2014</v>
      </c>
      <c r="C1957" s="2">
        <f>MONTH(salesdata[[#This Row],[Order Date]])</f>
        <v>12</v>
      </c>
      <c r="D1957" t="s">
        <v>684</v>
      </c>
      <c r="E1957" t="s">
        <v>27</v>
      </c>
      <c r="F1957" t="s">
        <v>11</v>
      </c>
      <c r="G1957" t="s">
        <v>20</v>
      </c>
      <c r="H1957" t="s">
        <v>1917</v>
      </c>
      <c r="I1957" s="33" t="s">
        <v>4100</v>
      </c>
      <c r="J1957" s="2">
        <v>3</v>
      </c>
      <c r="K1957" s="33" t="s">
        <v>3189</v>
      </c>
    </row>
    <row r="1958" spans="1:11" x14ac:dyDescent="0.3">
      <c r="A1958" s="1">
        <v>42002</v>
      </c>
      <c r="B1958" s="2">
        <f>YEAR(salesdata[[#This Row],[Order Date]])</f>
        <v>2014</v>
      </c>
      <c r="C1958" s="2">
        <f>MONTH(salesdata[[#This Row],[Order Date]])</f>
        <v>12</v>
      </c>
      <c r="D1958" t="s">
        <v>684</v>
      </c>
      <c r="E1958" t="s">
        <v>27</v>
      </c>
      <c r="F1958" t="s">
        <v>39</v>
      </c>
      <c r="G1958" t="s">
        <v>40</v>
      </c>
      <c r="H1958" t="s">
        <v>787</v>
      </c>
      <c r="I1958" s="33" t="s">
        <v>5836</v>
      </c>
      <c r="J1958" s="2">
        <v>3</v>
      </c>
      <c r="K1958" s="33" t="s">
        <v>5837</v>
      </c>
    </row>
    <row r="1959" spans="1:11" x14ac:dyDescent="0.3">
      <c r="A1959" s="1">
        <v>42002</v>
      </c>
      <c r="B1959" s="2">
        <f>YEAR(salesdata[[#This Row],[Order Date]])</f>
        <v>2014</v>
      </c>
      <c r="C1959" s="2">
        <f>MONTH(salesdata[[#This Row],[Order Date]])</f>
        <v>12</v>
      </c>
      <c r="D1959" t="s">
        <v>684</v>
      </c>
      <c r="E1959" t="s">
        <v>27</v>
      </c>
      <c r="F1959" t="s">
        <v>11</v>
      </c>
      <c r="G1959" t="s">
        <v>16</v>
      </c>
      <c r="H1959" t="s">
        <v>1918</v>
      </c>
      <c r="I1959" s="33" t="s">
        <v>5838</v>
      </c>
      <c r="J1959" s="2">
        <v>9</v>
      </c>
      <c r="K1959" s="33" t="s">
        <v>5839</v>
      </c>
    </row>
    <row r="1960" spans="1:11" x14ac:dyDescent="0.3">
      <c r="A1960" s="1">
        <v>42002</v>
      </c>
      <c r="B1960" s="2">
        <f>YEAR(salesdata[[#This Row],[Order Date]])</f>
        <v>2014</v>
      </c>
      <c r="C1960" s="2">
        <f>MONTH(salesdata[[#This Row],[Order Date]])</f>
        <v>12</v>
      </c>
      <c r="D1960" t="s">
        <v>684</v>
      </c>
      <c r="E1960" t="s">
        <v>27</v>
      </c>
      <c r="F1960" t="s">
        <v>34</v>
      </c>
      <c r="G1960" t="s">
        <v>47</v>
      </c>
      <c r="H1960" t="s">
        <v>1919</v>
      </c>
      <c r="I1960" s="33" t="s">
        <v>4170</v>
      </c>
      <c r="J1960" s="2">
        <v>6</v>
      </c>
      <c r="K1960" s="33" t="s">
        <v>4155</v>
      </c>
    </row>
    <row r="1961" spans="1:11" x14ac:dyDescent="0.3">
      <c r="A1961" s="1">
        <v>42002</v>
      </c>
      <c r="B1961" s="2">
        <f>YEAR(salesdata[[#This Row],[Order Date]])</f>
        <v>2014</v>
      </c>
      <c r="C1961" s="2">
        <f>MONTH(salesdata[[#This Row],[Order Date]])</f>
        <v>12</v>
      </c>
      <c r="D1961" t="s">
        <v>199</v>
      </c>
      <c r="E1961" t="s">
        <v>407</v>
      </c>
      <c r="F1961" t="s">
        <v>39</v>
      </c>
      <c r="G1961" t="s">
        <v>40</v>
      </c>
      <c r="H1961" t="s">
        <v>1920</v>
      </c>
      <c r="I1961" s="33" t="s">
        <v>4474</v>
      </c>
      <c r="J1961" s="2">
        <v>3</v>
      </c>
      <c r="K1961" s="33" t="s">
        <v>5840</v>
      </c>
    </row>
    <row r="1962" spans="1:11" x14ac:dyDescent="0.3">
      <c r="A1962" s="1">
        <v>42002</v>
      </c>
      <c r="B1962" s="2">
        <f>YEAR(salesdata[[#This Row],[Order Date]])</f>
        <v>2014</v>
      </c>
      <c r="C1962" s="2">
        <f>MONTH(salesdata[[#This Row],[Order Date]])</f>
        <v>12</v>
      </c>
      <c r="D1962" t="s">
        <v>199</v>
      </c>
      <c r="E1962" t="s">
        <v>407</v>
      </c>
      <c r="F1962" t="s">
        <v>11</v>
      </c>
      <c r="G1962" t="s">
        <v>18</v>
      </c>
      <c r="H1962" t="s">
        <v>116</v>
      </c>
      <c r="I1962" s="33" t="s">
        <v>5841</v>
      </c>
      <c r="J1962" s="2">
        <v>1</v>
      </c>
      <c r="K1962" s="33" t="s">
        <v>3929</v>
      </c>
    </row>
    <row r="1963" spans="1:11" x14ac:dyDescent="0.3">
      <c r="A1963" s="1">
        <v>42002</v>
      </c>
      <c r="B1963" s="2">
        <f>YEAR(salesdata[[#This Row],[Order Date]])</f>
        <v>2014</v>
      </c>
      <c r="C1963" s="2">
        <f>MONTH(salesdata[[#This Row],[Order Date]])</f>
        <v>12</v>
      </c>
      <c r="D1963" t="s">
        <v>1501</v>
      </c>
      <c r="E1963" t="s">
        <v>15</v>
      </c>
      <c r="F1963" t="s">
        <v>34</v>
      </c>
      <c r="G1963" t="s">
        <v>47</v>
      </c>
      <c r="H1963" t="s">
        <v>1551</v>
      </c>
      <c r="I1963" s="33" t="s">
        <v>5842</v>
      </c>
      <c r="J1963" s="2">
        <v>3</v>
      </c>
      <c r="K1963" s="33" t="s">
        <v>5843</v>
      </c>
    </row>
    <row r="1964" spans="1:11" x14ac:dyDescent="0.3">
      <c r="A1964" s="1">
        <v>42002</v>
      </c>
      <c r="B1964" s="2">
        <f>YEAR(salesdata[[#This Row],[Order Date]])</f>
        <v>2014</v>
      </c>
      <c r="C1964" s="2">
        <f>MONTH(salesdata[[#This Row],[Order Date]])</f>
        <v>12</v>
      </c>
      <c r="D1964" t="s">
        <v>1921</v>
      </c>
      <c r="E1964" t="s">
        <v>15</v>
      </c>
      <c r="F1964" t="s">
        <v>34</v>
      </c>
      <c r="G1964" t="s">
        <v>47</v>
      </c>
      <c r="H1964" t="s">
        <v>185</v>
      </c>
      <c r="I1964" s="33" t="s">
        <v>5844</v>
      </c>
      <c r="J1964" s="2">
        <v>3</v>
      </c>
      <c r="K1964" s="33" t="s">
        <v>5845</v>
      </c>
    </row>
    <row r="1965" spans="1:11" x14ac:dyDescent="0.3">
      <c r="A1965" s="1">
        <v>42002</v>
      </c>
      <c r="B1965" s="2">
        <f>YEAR(salesdata[[#This Row],[Order Date]])</f>
        <v>2014</v>
      </c>
      <c r="C1965" s="2">
        <f>MONTH(salesdata[[#This Row],[Order Date]])</f>
        <v>12</v>
      </c>
      <c r="D1965" t="s">
        <v>596</v>
      </c>
      <c r="E1965" t="s">
        <v>27</v>
      </c>
      <c r="F1965" t="s">
        <v>11</v>
      </c>
      <c r="G1965" t="s">
        <v>16</v>
      </c>
      <c r="H1965" t="s">
        <v>1290</v>
      </c>
      <c r="I1965" s="33" t="s">
        <v>5846</v>
      </c>
      <c r="J1965" s="2">
        <v>6</v>
      </c>
      <c r="K1965" s="33" t="s">
        <v>3393</v>
      </c>
    </row>
    <row r="1966" spans="1:11" x14ac:dyDescent="0.3">
      <c r="A1966" s="1">
        <v>42002</v>
      </c>
      <c r="B1966" s="2">
        <f>YEAR(salesdata[[#This Row],[Order Date]])</f>
        <v>2014</v>
      </c>
      <c r="C1966" s="2">
        <f>MONTH(salesdata[[#This Row],[Order Date]])</f>
        <v>12</v>
      </c>
      <c r="D1966" t="s">
        <v>596</v>
      </c>
      <c r="E1966" t="s">
        <v>27</v>
      </c>
      <c r="F1966" t="s">
        <v>39</v>
      </c>
      <c r="G1966" t="s">
        <v>40</v>
      </c>
      <c r="H1966" t="s">
        <v>1922</v>
      </c>
      <c r="I1966" s="33" t="s">
        <v>5055</v>
      </c>
      <c r="J1966" s="2">
        <v>4</v>
      </c>
      <c r="K1966" s="33" t="s">
        <v>1923</v>
      </c>
    </row>
    <row r="1967" spans="1:11" x14ac:dyDescent="0.3">
      <c r="A1967" s="1">
        <v>42002</v>
      </c>
      <c r="B1967" s="2">
        <f>YEAR(salesdata[[#This Row],[Order Date]])</f>
        <v>2014</v>
      </c>
      <c r="C1967" s="2">
        <f>MONTH(salesdata[[#This Row],[Order Date]])</f>
        <v>12</v>
      </c>
      <c r="D1967" t="s">
        <v>1924</v>
      </c>
      <c r="E1967" t="s">
        <v>79</v>
      </c>
      <c r="F1967" t="s">
        <v>11</v>
      </c>
      <c r="G1967" t="s">
        <v>93</v>
      </c>
      <c r="H1967" t="s">
        <v>1058</v>
      </c>
      <c r="I1967" s="33" t="s">
        <v>5847</v>
      </c>
      <c r="J1967" s="2">
        <v>5</v>
      </c>
      <c r="K1967" s="33" t="s">
        <v>3323</v>
      </c>
    </row>
    <row r="1968" spans="1:11" x14ac:dyDescent="0.3">
      <c r="A1968" s="1">
        <v>42003</v>
      </c>
      <c r="B1968" s="2">
        <f>YEAR(salesdata[[#This Row],[Order Date]])</f>
        <v>2014</v>
      </c>
      <c r="C1968" s="2">
        <f>MONTH(salesdata[[#This Row],[Order Date]])</f>
        <v>12</v>
      </c>
      <c r="D1968" t="s">
        <v>1925</v>
      </c>
      <c r="E1968" t="s">
        <v>111</v>
      </c>
      <c r="F1968" t="s">
        <v>11</v>
      </c>
      <c r="G1968" t="s">
        <v>24</v>
      </c>
      <c r="H1968" t="s">
        <v>632</v>
      </c>
      <c r="I1968" s="33" t="s">
        <v>4322</v>
      </c>
      <c r="J1968" s="2">
        <v>3</v>
      </c>
      <c r="K1968" s="33" t="s">
        <v>4832</v>
      </c>
    </row>
    <row r="1969" spans="1:11" x14ac:dyDescent="0.3">
      <c r="A1969" s="1">
        <v>42003</v>
      </c>
      <c r="B1969" s="2">
        <f>YEAR(salesdata[[#This Row],[Order Date]])</f>
        <v>2014</v>
      </c>
      <c r="C1969" s="2">
        <f>MONTH(salesdata[[#This Row],[Order Date]])</f>
        <v>12</v>
      </c>
      <c r="D1969" t="s">
        <v>1280</v>
      </c>
      <c r="E1969" t="s">
        <v>10</v>
      </c>
      <c r="F1969" t="s">
        <v>11</v>
      </c>
      <c r="G1969" t="s">
        <v>63</v>
      </c>
      <c r="H1969" t="s">
        <v>1727</v>
      </c>
      <c r="I1969" s="33" t="s">
        <v>4666</v>
      </c>
      <c r="J1969" s="2">
        <v>3</v>
      </c>
      <c r="K1969" s="33" t="s">
        <v>4906</v>
      </c>
    </row>
    <row r="1970" spans="1:11" x14ac:dyDescent="0.3">
      <c r="A1970" s="1">
        <v>42003</v>
      </c>
      <c r="B1970" s="2">
        <f>YEAR(salesdata[[#This Row],[Order Date]])</f>
        <v>2014</v>
      </c>
      <c r="C1970" s="2">
        <f>MONTH(salesdata[[#This Row],[Order Date]])</f>
        <v>12</v>
      </c>
      <c r="D1970" t="s">
        <v>1280</v>
      </c>
      <c r="E1970" t="s">
        <v>10</v>
      </c>
      <c r="F1970" t="s">
        <v>39</v>
      </c>
      <c r="G1970" t="s">
        <v>40</v>
      </c>
      <c r="H1970" t="s">
        <v>1101</v>
      </c>
      <c r="I1970" s="33" t="s">
        <v>5848</v>
      </c>
      <c r="J1970" s="2">
        <v>2</v>
      </c>
      <c r="K1970" s="33" t="s">
        <v>4981</v>
      </c>
    </row>
    <row r="1971" spans="1:11" x14ac:dyDescent="0.3">
      <c r="A1971" s="1">
        <v>42003</v>
      </c>
      <c r="B1971" s="2">
        <f>YEAR(salesdata[[#This Row],[Order Date]])</f>
        <v>2014</v>
      </c>
      <c r="C1971" s="2">
        <f>MONTH(salesdata[[#This Row],[Order Date]])</f>
        <v>12</v>
      </c>
      <c r="D1971" t="s">
        <v>1280</v>
      </c>
      <c r="E1971" t="s">
        <v>10</v>
      </c>
      <c r="F1971" t="s">
        <v>39</v>
      </c>
      <c r="G1971" t="s">
        <v>40</v>
      </c>
      <c r="H1971" t="s">
        <v>530</v>
      </c>
      <c r="I1971" s="33" t="s">
        <v>5849</v>
      </c>
      <c r="J1971" s="2">
        <v>3</v>
      </c>
      <c r="K1971" s="33" t="s">
        <v>5850</v>
      </c>
    </row>
    <row r="1972" spans="1:11" x14ac:dyDescent="0.3">
      <c r="A1972" s="1">
        <v>42003</v>
      </c>
      <c r="B1972" s="2">
        <f>YEAR(salesdata[[#This Row],[Order Date]])</f>
        <v>2014</v>
      </c>
      <c r="C1972" s="2">
        <f>MONTH(salesdata[[#This Row],[Order Date]])</f>
        <v>12</v>
      </c>
      <c r="D1972" t="s">
        <v>1280</v>
      </c>
      <c r="E1972" t="s">
        <v>10</v>
      </c>
      <c r="F1972" t="s">
        <v>11</v>
      </c>
      <c r="G1972" t="s">
        <v>20</v>
      </c>
      <c r="H1972" t="s">
        <v>995</v>
      </c>
      <c r="I1972" s="33" t="s">
        <v>3207</v>
      </c>
      <c r="J1972" s="2">
        <v>3</v>
      </c>
      <c r="K1972" s="33" t="s">
        <v>5851</v>
      </c>
    </row>
    <row r="1973" spans="1:11" x14ac:dyDescent="0.3">
      <c r="A1973" s="1">
        <v>42003</v>
      </c>
      <c r="B1973" s="2">
        <f>YEAR(salesdata[[#This Row],[Order Date]])</f>
        <v>2014</v>
      </c>
      <c r="C1973" s="2">
        <f>MONTH(salesdata[[#This Row],[Order Date]])</f>
        <v>12</v>
      </c>
      <c r="D1973" t="s">
        <v>1280</v>
      </c>
      <c r="E1973" t="s">
        <v>10</v>
      </c>
      <c r="F1973" t="s">
        <v>39</v>
      </c>
      <c r="G1973" t="s">
        <v>52</v>
      </c>
      <c r="H1973" t="s">
        <v>85</v>
      </c>
      <c r="I1973" s="33" t="s">
        <v>4725</v>
      </c>
      <c r="J1973" s="2">
        <v>2</v>
      </c>
      <c r="K1973" s="33" t="s">
        <v>3329</v>
      </c>
    </row>
    <row r="1974" spans="1:11" x14ac:dyDescent="0.3">
      <c r="A1974" s="1">
        <v>42003</v>
      </c>
      <c r="B1974" s="2">
        <f>YEAR(salesdata[[#This Row],[Order Date]])</f>
        <v>2014</v>
      </c>
      <c r="C1974" s="2">
        <f>MONTH(salesdata[[#This Row],[Order Date]])</f>
        <v>12</v>
      </c>
      <c r="D1974" t="s">
        <v>1926</v>
      </c>
      <c r="E1974" t="s">
        <v>96</v>
      </c>
      <c r="F1974" t="s">
        <v>11</v>
      </c>
      <c r="G1974" t="s">
        <v>20</v>
      </c>
      <c r="H1974" t="s">
        <v>1132</v>
      </c>
      <c r="I1974" s="33" t="s">
        <v>5852</v>
      </c>
      <c r="J1974" s="2">
        <v>5</v>
      </c>
      <c r="K1974" s="33" t="s">
        <v>5853</v>
      </c>
    </row>
    <row r="1975" spans="1:11" x14ac:dyDescent="0.3">
      <c r="A1975" s="1">
        <v>42003</v>
      </c>
      <c r="B1975" s="2">
        <f>YEAR(salesdata[[#This Row],[Order Date]])</f>
        <v>2014</v>
      </c>
      <c r="C1975" s="2">
        <f>MONTH(salesdata[[#This Row],[Order Date]])</f>
        <v>12</v>
      </c>
      <c r="D1975" t="s">
        <v>189</v>
      </c>
      <c r="E1975" t="s">
        <v>23</v>
      </c>
      <c r="F1975" t="s">
        <v>39</v>
      </c>
      <c r="G1975" t="s">
        <v>52</v>
      </c>
      <c r="H1975" t="s">
        <v>1429</v>
      </c>
      <c r="I1975" s="33" t="s">
        <v>5854</v>
      </c>
      <c r="J1975" s="2">
        <v>2</v>
      </c>
      <c r="K1975" s="33" t="s">
        <v>5855</v>
      </c>
    </row>
    <row r="1976" spans="1:11" x14ac:dyDescent="0.3">
      <c r="A1976" s="1">
        <v>42003</v>
      </c>
      <c r="B1976" s="2">
        <f>YEAR(salesdata[[#This Row],[Order Date]])</f>
        <v>2014</v>
      </c>
      <c r="C1976" s="2">
        <f>MONTH(salesdata[[#This Row],[Order Date]])</f>
        <v>12</v>
      </c>
      <c r="D1976" t="s">
        <v>1927</v>
      </c>
      <c r="E1976" t="s">
        <v>23</v>
      </c>
      <c r="F1976" t="s">
        <v>39</v>
      </c>
      <c r="G1976" t="s">
        <v>40</v>
      </c>
      <c r="H1976" t="s">
        <v>1761</v>
      </c>
      <c r="I1976" s="33" t="s">
        <v>5856</v>
      </c>
      <c r="J1976" s="2">
        <v>6</v>
      </c>
      <c r="K1976" s="33" t="s">
        <v>5857</v>
      </c>
    </row>
    <row r="1977" spans="1:11" x14ac:dyDescent="0.3">
      <c r="A1977" s="1">
        <v>42003</v>
      </c>
      <c r="B1977" s="2">
        <f>YEAR(salesdata[[#This Row],[Order Date]])</f>
        <v>2014</v>
      </c>
      <c r="C1977" s="2">
        <f>MONTH(salesdata[[#This Row],[Order Date]])</f>
        <v>12</v>
      </c>
      <c r="D1977" t="s">
        <v>1927</v>
      </c>
      <c r="E1977" t="s">
        <v>23</v>
      </c>
      <c r="F1977" t="s">
        <v>34</v>
      </c>
      <c r="G1977" t="s">
        <v>147</v>
      </c>
      <c r="H1977" t="s">
        <v>966</v>
      </c>
      <c r="I1977" s="33" t="s">
        <v>5858</v>
      </c>
      <c r="J1977" s="2">
        <v>3</v>
      </c>
      <c r="K1977" s="33" t="s">
        <v>5859</v>
      </c>
    </row>
    <row r="1978" spans="1:11" x14ac:dyDescent="0.3">
      <c r="A1978" s="1">
        <v>42003</v>
      </c>
      <c r="B1978" s="2">
        <f>YEAR(salesdata[[#This Row],[Order Date]])</f>
        <v>2014</v>
      </c>
      <c r="C1978" s="2">
        <f>MONTH(salesdata[[#This Row],[Order Date]])</f>
        <v>12</v>
      </c>
      <c r="D1978" t="s">
        <v>1333</v>
      </c>
      <c r="E1978" t="s">
        <v>152</v>
      </c>
      <c r="F1978" t="s">
        <v>11</v>
      </c>
      <c r="G1978" t="s">
        <v>93</v>
      </c>
      <c r="H1978" t="s">
        <v>1928</v>
      </c>
      <c r="I1978" s="33" t="s">
        <v>3334</v>
      </c>
      <c r="J1978" s="2">
        <v>3</v>
      </c>
      <c r="K1978" s="33" t="s">
        <v>5860</v>
      </c>
    </row>
    <row r="1979" spans="1:11" x14ac:dyDescent="0.3">
      <c r="A1979" s="1">
        <v>42003</v>
      </c>
      <c r="B1979" s="2">
        <f>YEAR(salesdata[[#This Row],[Order Date]])</f>
        <v>2014</v>
      </c>
      <c r="C1979" s="2">
        <f>MONTH(salesdata[[#This Row],[Order Date]])</f>
        <v>12</v>
      </c>
      <c r="D1979" t="s">
        <v>1333</v>
      </c>
      <c r="E1979" t="s">
        <v>152</v>
      </c>
      <c r="F1979" t="s">
        <v>11</v>
      </c>
      <c r="G1979" t="s">
        <v>20</v>
      </c>
      <c r="H1979" t="s">
        <v>252</v>
      </c>
      <c r="I1979" s="33" t="s">
        <v>5861</v>
      </c>
      <c r="J1979" s="2">
        <v>7</v>
      </c>
      <c r="K1979" s="33" t="s">
        <v>5862</v>
      </c>
    </row>
    <row r="1980" spans="1:11" x14ac:dyDescent="0.3">
      <c r="A1980" s="1">
        <v>42003</v>
      </c>
      <c r="B1980" s="2">
        <f>YEAR(salesdata[[#This Row],[Order Date]])</f>
        <v>2014</v>
      </c>
      <c r="C1980" s="2">
        <f>MONTH(salesdata[[#This Row],[Order Date]])</f>
        <v>12</v>
      </c>
      <c r="D1980" t="s">
        <v>432</v>
      </c>
      <c r="E1980" t="s">
        <v>121</v>
      </c>
      <c r="F1980" t="s">
        <v>11</v>
      </c>
      <c r="G1980" t="s">
        <v>18</v>
      </c>
      <c r="H1980" t="s">
        <v>1929</v>
      </c>
      <c r="I1980" s="33" t="s">
        <v>5863</v>
      </c>
      <c r="J1980" s="2">
        <v>1</v>
      </c>
      <c r="K1980" s="33" t="s">
        <v>5214</v>
      </c>
    </row>
    <row r="1981" spans="1:11" x14ac:dyDescent="0.3">
      <c r="A1981" s="1">
        <v>42004</v>
      </c>
      <c r="B1981" s="2">
        <f>YEAR(salesdata[[#This Row],[Order Date]])</f>
        <v>2014</v>
      </c>
      <c r="C1981" s="2">
        <f>MONTH(salesdata[[#This Row],[Order Date]])</f>
        <v>12</v>
      </c>
      <c r="D1981" t="s">
        <v>1930</v>
      </c>
      <c r="E1981" t="s">
        <v>152</v>
      </c>
      <c r="F1981" t="s">
        <v>34</v>
      </c>
      <c r="G1981" t="s">
        <v>74</v>
      </c>
      <c r="H1981" t="s">
        <v>1931</v>
      </c>
      <c r="I1981" s="33" t="s">
        <v>5864</v>
      </c>
      <c r="J1981" s="2">
        <v>7</v>
      </c>
      <c r="K1981" s="33" t="s">
        <v>5865</v>
      </c>
    </row>
    <row r="1982" spans="1:11" x14ac:dyDescent="0.3">
      <c r="A1982" s="1">
        <v>42004</v>
      </c>
      <c r="B1982" s="2">
        <f>YEAR(salesdata[[#This Row],[Order Date]])</f>
        <v>2014</v>
      </c>
      <c r="C1982" s="2">
        <f>MONTH(salesdata[[#This Row],[Order Date]])</f>
        <v>12</v>
      </c>
      <c r="D1982" t="s">
        <v>906</v>
      </c>
      <c r="E1982" t="s">
        <v>190</v>
      </c>
      <c r="F1982" t="s">
        <v>11</v>
      </c>
      <c r="G1982" t="s">
        <v>24</v>
      </c>
      <c r="H1982" t="s">
        <v>393</v>
      </c>
      <c r="I1982" s="33" t="s">
        <v>5866</v>
      </c>
      <c r="J1982" s="2">
        <v>7</v>
      </c>
      <c r="K1982" s="33" t="s">
        <v>2990</v>
      </c>
    </row>
    <row r="1983" spans="1:11" x14ac:dyDescent="0.3">
      <c r="A1983" s="1">
        <v>42004</v>
      </c>
      <c r="B1983" s="2">
        <f>YEAR(salesdata[[#This Row],[Order Date]])</f>
        <v>2014</v>
      </c>
      <c r="C1983" s="2">
        <f>MONTH(salesdata[[#This Row],[Order Date]])</f>
        <v>12</v>
      </c>
      <c r="D1983" t="s">
        <v>906</v>
      </c>
      <c r="E1983" t="s">
        <v>190</v>
      </c>
      <c r="F1983" t="s">
        <v>39</v>
      </c>
      <c r="G1983" t="s">
        <v>52</v>
      </c>
      <c r="H1983" t="s">
        <v>1932</v>
      </c>
      <c r="I1983" s="33" t="s">
        <v>5867</v>
      </c>
      <c r="J1983" s="2">
        <v>7</v>
      </c>
      <c r="K1983" s="33" t="s">
        <v>5868</v>
      </c>
    </row>
    <row r="1984" spans="1:11" x14ac:dyDescent="0.3">
      <c r="A1984" s="1">
        <v>42004</v>
      </c>
      <c r="B1984" s="2">
        <f>YEAR(salesdata[[#This Row],[Order Date]])</f>
        <v>2014</v>
      </c>
      <c r="C1984" s="2">
        <f>MONTH(salesdata[[#This Row],[Order Date]])</f>
        <v>12</v>
      </c>
      <c r="D1984" t="s">
        <v>521</v>
      </c>
      <c r="E1984" t="s">
        <v>443</v>
      </c>
      <c r="F1984" t="s">
        <v>34</v>
      </c>
      <c r="G1984" t="s">
        <v>47</v>
      </c>
      <c r="H1984" t="s">
        <v>1301</v>
      </c>
      <c r="I1984" s="33" t="s">
        <v>5869</v>
      </c>
      <c r="J1984" s="2">
        <v>5</v>
      </c>
      <c r="K1984" s="33" t="s">
        <v>5870</v>
      </c>
    </row>
    <row r="1985" spans="1:11" x14ac:dyDescent="0.3">
      <c r="A1985" s="1">
        <v>42004</v>
      </c>
      <c r="B1985" s="2">
        <f>YEAR(salesdata[[#This Row],[Order Date]])</f>
        <v>2014</v>
      </c>
      <c r="C1985" s="2">
        <f>MONTH(salesdata[[#This Row],[Order Date]])</f>
        <v>12</v>
      </c>
      <c r="D1985" t="s">
        <v>521</v>
      </c>
      <c r="E1985" t="s">
        <v>443</v>
      </c>
      <c r="F1985" t="s">
        <v>39</v>
      </c>
      <c r="G1985" t="s">
        <v>52</v>
      </c>
      <c r="H1985" t="s">
        <v>1933</v>
      </c>
      <c r="I1985" s="33" t="s">
        <v>5871</v>
      </c>
      <c r="J1985" s="2">
        <v>3</v>
      </c>
      <c r="K1985" s="33" t="s">
        <v>5872</v>
      </c>
    </row>
    <row r="1986" spans="1:11" x14ac:dyDescent="0.3">
      <c r="A1986" s="1">
        <v>42004</v>
      </c>
      <c r="B1986" s="2">
        <f>YEAR(salesdata[[#This Row],[Order Date]])</f>
        <v>2014</v>
      </c>
      <c r="C1986" s="2">
        <f>MONTH(salesdata[[#This Row],[Order Date]])</f>
        <v>12</v>
      </c>
      <c r="D1986" t="s">
        <v>1669</v>
      </c>
      <c r="E1986" t="s">
        <v>10</v>
      </c>
      <c r="F1986" t="s">
        <v>11</v>
      </c>
      <c r="G1986" t="s">
        <v>63</v>
      </c>
      <c r="H1986" t="s">
        <v>64</v>
      </c>
      <c r="I1986" s="33" t="s">
        <v>4455</v>
      </c>
      <c r="J1986" s="2">
        <v>2</v>
      </c>
      <c r="K1986" s="33" t="s">
        <v>5873</v>
      </c>
    </row>
    <row r="1987" spans="1:11" x14ac:dyDescent="0.3">
      <c r="A1987" s="1">
        <v>42004</v>
      </c>
      <c r="B1987" s="2">
        <f>YEAR(salesdata[[#This Row],[Order Date]])</f>
        <v>2014</v>
      </c>
      <c r="C1987" s="2">
        <f>MONTH(salesdata[[#This Row],[Order Date]])</f>
        <v>12</v>
      </c>
      <c r="D1987" t="s">
        <v>998</v>
      </c>
      <c r="E1987" t="s">
        <v>1575</v>
      </c>
      <c r="F1987" t="s">
        <v>11</v>
      </c>
      <c r="G1987" t="s">
        <v>12</v>
      </c>
      <c r="H1987" t="s">
        <v>1537</v>
      </c>
      <c r="I1987" s="33" t="s">
        <v>5874</v>
      </c>
      <c r="J1987" s="2">
        <v>4</v>
      </c>
      <c r="K1987" s="33" t="s">
        <v>5875</v>
      </c>
    </row>
    <row r="1988" spans="1:11" x14ac:dyDescent="0.3">
      <c r="A1988" s="1">
        <v>42004</v>
      </c>
      <c r="B1988" s="2">
        <f>YEAR(salesdata[[#This Row],[Order Date]])</f>
        <v>2014</v>
      </c>
      <c r="C1988" s="2">
        <f>MONTH(salesdata[[#This Row],[Order Date]])</f>
        <v>12</v>
      </c>
      <c r="D1988" t="s">
        <v>998</v>
      </c>
      <c r="E1988" t="s">
        <v>1575</v>
      </c>
      <c r="F1988" t="s">
        <v>11</v>
      </c>
      <c r="G1988" t="s">
        <v>12</v>
      </c>
      <c r="H1988" t="s">
        <v>1763</v>
      </c>
      <c r="I1988" s="33" t="s">
        <v>3088</v>
      </c>
      <c r="J1988" s="2">
        <v>3</v>
      </c>
      <c r="K1988" s="33" t="s">
        <v>3218</v>
      </c>
    </row>
    <row r="1989" spans="1:11" x14ac:dyDescent="0.3">
      <c r="A1989" s="1">
        <v>42004</v>
      </c>
      <c r="B1989" s="2">
        <f>YEAR(salesdata[[#This Row],[Order Date]])</f>
        <v>2014</v>
      </c>
      <c r="C1989" s="2">
        <f>MONTH(salesdata[[#This Row],[Order Date]])</f>
        <v>12</v>
      </c>
      <c r="D1989" t="s">
        <v>998</v>
      </c>
      <c r="E1989" t="s">
        <v>1575</v>
      </c>
      <c r="F1989" t="s">
        <v>39</v>
      </c>
      <c r="G1989" t="s">
        <v>52</v>
      </c>
      <c r="H1989" t="s">
        <v>1934</v>
      </c>
      <c r="I1989" s="33" t="s">
        <v>5876</v>
      </c>
      <c r="J1989" s="2">
        <v>4</v>
      </c>
      <c r="K1989" s="33" t="s">
        <v>5877</v>
      </c>
    </row>
    <row r="1990" spans="1:11" x14ac:dyDescent="0.3">
      <c r="A1990" s="1">
        <v>42004</v>
      </c>
      <c r="B1990" s="2">
        <f>YEAR(salesdata[[#This Row],[Order Date]])</f>
        <v>2014</v>
      </c>
      <c r="C1990" s="2">
        <f>MONTH(salesdata[[#This Row],[Order Date]])</f>
        <v>12</v>
      </c>
      <c r="D1990" t="s">
        <v>998</v>
      </c>
      <c r="E1990" t="s">
        <v>1575</v>
      </c>
      <c r="F1990" t="s">
        <v>34</v>
      </c>
      <c r="G1990" t="s">
        <v>74</v>
      </c>
      <c r="H1990" t="s">
        <v>735</v>
      </c>
      <c r="I1990" s="33" t="s">
        <v>5878</v>
      </c>
      <c r="J1990" s="2">
        <v>2</v>
      </c>
      <c r="K1990" s="33" t="s">
        <v>5879</v>
      </c>
    </row>
    <row r="1991" spans="1:11" x14ac:dyDescent="0.3">
      <c r="A1991" s="1">
        <v>42004</v>
      </c>
      <c r="B1991" s="2">
        <f>YEAR(salesdata[[#This Row],[Order Date]])</f>
        <v>2014</v>
      </c>
      <c r="C1991" s="2">
        <f>MONTH(salesdata[[#This Row],[Order Date]])</f>
        <v>12</v>
      </c>
      <c r="D1991" t="s">
        <v>998</v>
      </c>
      <c r="E1991" t="s">
        <v>1575</v>
      </c>
      <c r="F1991" t="s">
        <v>34</v>
      </c>
      <c r="G1991" t="s">
        <v>35</v>
      </c>
      <c r="H1991" t="s">
        <v>1935</v>
      </c>
      <c r="I1991" s="33" t="s">
        <v>5880</v>
      </c>
      <c r="J1991" s="2">
        <v>6</v>
      </c>
      <c r="K1991" s="33" t="s">
        <v>5881</v>
      </c>
    </row>
    <row r="1992" spans="1:11" x14ac:dyDescent="0.3">
      <c r="A1992" s="1">
        <v>42004</v>
      </c>
      <c r="B1992" s="2">
        <f>YEAR(salesdata[[#This Row],[Order Date]])</f>
        <v>2014</v>
      </c>
      <c r="C1992" s="2">
        <f>MONTH(salesdata[[#This Row],[Order Date]])</f>
        <v>12</v>
      </c>
      <c r="D1992" t="s">
        <v>1936</v>
      </c>
      <c r="E1992" t="s">
        <v>127</v>
      </c>
      <c r="F1992" t="s">
        <v>39</v>
      </c>
      <c r="G1992" t="s">
        <v>40</v>
      </c>
      <c r="H1992" t="s">
        <v>1937</v>
      </c>
      <c r="I1992" s="33" t="s">
        <v>4538</v>
      </c>
      <c r="J1992" s="2">
        <v>7</v>
      </c>
      <c r="K1992" s="33" t="s">
        <v>5882</v>
      </c>
    </row>
    <row r="1993" spans="1:11" x14ac:dyDescent="0.3">
      <c r="A1993" s="1">
        <v>42004</v>
      </c>
      <c r="B1993" s="2">
        <f>YEAR(salesdata[[#This Row],[Order Date]])</f>
        <v>2014</v>
      </c>
      <c r="C1993" s="2">
        <f>MONTH(salesdata[[#This Row],[Order Date]])</f>
        <v>12</v>
      </c>
      <c r="D1993" t="s">
        <v>567</v>
      </c>
      <c r="E1993" t="s">
        <v>152</v>
      </c>
      <c r="F1993" t="s">
        <v>39</v>
      </c>
      <c r="G1993" t="s">
        <v>52</v>
      </c>
      <c r="H1993" t="s">
        <v>1938</v>
      </c>
      <c r="I1993" s="33" t="s">
        <v>5883</v>
      </c>
      <c r="J1993" s="2">
        <v>3</v>
      </c>
      <c r="K1993" s="33" t="s">
        <v>5884</v>
      </c>
    </row>
    <row r="1994" spans="1:11" x14ac:dyDescent="0.3">
      <c r="A1994" s="1">
        <v>42004</v>
      </c>
      <c r="B1994" s="2">
        <f>YEAR(salesdata[[#This Row],[Order Date]])</f>
        <v>2014</v>
      </c>
      <c r="C1994" s="2">
        <f>MONTH(salesdata[[#This Row],[Order Date]])</f>
        <v>12</v>
      </c>
      <c r="D1994" t="s">
        <v>567</v>
      </c>
      <c r="E1994" t="s">
        <v>152</v>
      </c>
      <c r="F1994" t="s">
        <v>11</v>
      </c>
      <c r="G1994" t="s">
        <v>16</v>
      </c>
      <c r="H1994" t="s">
        <v>1332</v>
      </c>
      <c r="I1994" s="33" t="s">
        <v>3445</v>
      </c>
      <c r="J1994" s="2">
        <v>3</v>
      </c>
      <c r="K1994" s="33" t="s">
        <v>4893</v>
      </c>
    </row>
    <row r="1995" spans="1:11" x14ac:dyDescent="0.3">
      <c r="A1995" s="1">
        <v>42006</v>
      </c>
      <c r="B1995" s="2">
        <f>YEAR(salesdata[[#This Row],[Order Date]])</f>
        <v>2015</v>
      </c>
      <c r="C1995" s="2">
        <f>MONTH(salesdata[[#This Row],[Order Date]])</f>
        <v>1</v>
      </c>
      <c r="D1995" t="s">
        <v>673</v>
      </c>
      <c r="E1995" t="s">
        <v>79</v>
      </c>
      <c r="F1995" t="s">
        <v>11</v>
      </c>
      <c r="G1995" t="s">
        <v>16</v>
      </c>
      <c r="H1995" t="s">
        <v>371</v>
      </c>
      <c r="I1995" s="33" t="s">
        <v>5427</v>
      </c>
      <c r="J1995" s="2">
        <v>2</v>
      </c>
      <c r="K1995" s="33" t="s">
        <v>4271</v>
      </c>
    </row>
    <row r="1996" spans="1:11" x14ac:dyDescent="0.3">
      <c r="A1996" s="1">
        <v>42006</v>
      </c>
      <c r="B1996" s="2">
        <f>YEAR(salesdata[[#This Row],[Order Date]])</f>
        <v>2015</v>
      </c>
      <c r="C1996" s="2">
        <f>MONTH(salesdata[[#This Row],[Order Date]])</f>
        <v>1</v>
      </c>
      <c r="D1996" t="s">
        <v>673</v>
      </c>
      <c r="E1996" t="s">
        <v>79</v>
      </c>
      <c r="F1996" t="s">
        <v>34</v>
      </c>
      <c r="G1996" t="s">
        <v>74</v>
      </c>
      <c r="H1996" t="s">
        <v>1939</v>
      </c>
      <c r="I1996" s="33" t="s">
        <v>5885</v>
      </c>
      <c r="J1996" s="2">
        <v>5</v>
      </c>
      <c r="K1996" s="33" t="s">
        <v>5886</v>
      </c>
    </row>
    <row r="1997" spans="1:11" x14ac:dyDescent="0.3">
      <c r="A1997" s="1">
        <v>42006</v>
      </c>
      <c r="B1997" s="2">
        <f>YEAR(salesdata[[#This Row],[Order Date]])</f>
        <v>2015</v>
      </c>
      <c r="C1997" s="2">
        <f>MONTH(salesdata[[#This Row],[Order Date]])</f>
        <v>1</v>
      </c>
      <c r="D1997" t="s">
        <v>673</v>
      </c>
      <c r="E1997" t="s">
        <v>79</v>
      </c>
      <c r="F1997" t="s">
        <v>39</v>
      </c>
      <c r="G1997" t="s">
        <v>40</v>
      </c>
      <c r="H1997" t="s">
        <v>1940</v>
      </c>
      <c r="I1997" s="33" t="s">
        <v>5887</v>
      </c>
      <c r="J1997" s="2">
        <v>3</v>
      </c>
      <c r="K1997" s="33" t="s">
        <v>5888</v>
      </c>
    </row>
    <row r="1998" spans="1:11" x14ac:dyDescent="0.3">
      <c r="A1998" s="1">
        <v>42006</v>
      </c>
      <c r="B1998" s="2">
        <f>YEAR(salesdata[[#This Row],[Order Date]])</f>
        <v>2015</v>
      </c>
      <c r="C1998" s="2">
        <f>MONTH(salesdata[[#This Row],[Order Date]])</f>
        <v>1</v>
      </c>
      <c r="D1998" t="s">
        <v>673</v>
      </c>
      <c r="E1998" t="s">
        <v>79</v>
      </c>
      <c r="F1998" t="s">
        <v>39</v>
      </c>
      <c r="G1998" t="s">
        <v>306</v>
      </c>
      <c r="H1998" t="s">
        <v>1941</v>
      </c>
      <c r="I1998" s="33" t="s">
        <v>1942</v>
      </c>
      <c r="J1998" s="2">
        <v>9</v>
      </c>
      <c r="K1998" s="33" t="s">
        <v>5889</v>
      </c>
    </row>
    <row r="1999" spans="1:11" x14ac:dyDescent="0.3">
      <c r="A1999" s="1">
        <v>42006</v>
      </c>
      <c r="B1999" s="2">
        <f>YEAR(salesdata[[#This Row],[Order Date]])</f>
        <v>2015</v>
      </c>
      <c r="C1999" s="2">
        <f>MONTH(salesdata[[#This Row],[Order Date]])</f>
        <v>1</v>
      </c>
      <c r="D1999" t="s">
        <v>673</v>
      </c>
      <c r="E1999" t="s">
        <v>79</v>
      </c>
      <c r="F1999" t="s">
        <v>39</v>
      </c>
      <c r="G1999" t="s">
        <v>52</v>
      </c>
      <c r="H1999" t="s">
        <v>649</v>
      </c>
      <c r="I1999" s="33" t="s">
        <v>5890</v>
      </c>
      <c r="J1999" s="2">
        <v>2</v>
      </c>
      <c r="K1999" s="33" t="s">
        <v>5891</v>
      </c>
    </row>
    <row r="2000" spans="1:11" x14ac:dyDescent="0.3">
      <c r="A2000" s="1">
        <v>42006</v>
      </c>
      <c r="B2000" s="2">
        <f>YEAR(salesdata[[#This Row],[Order Date]])</f>
        <v>2015</v>
      </c>
      <c r="C2000" s="2">
        <f>MONTH(salesdata[[#This Row],[Order Date]])</f>
        <v>1</v>
      </c>
      <c r="D2000" t="s">
        <v>1943</v>
      </c>
      <c r="E2000" t="s">
        <v>59</v>
      </c>
      <c r="F2000" t="s">
        <v>11</v>
      </c>
      <c r="G2000" t="s">
        <v>18</v>
      </c>
      <c r="H2000" t="s">
        <v>741</v>
      </c>
      <c r="I2000" s="33" t="s">
        <v>5892</v>
      </c>
      <c r="J2000" s="2">
        <v>2</v>
      </c>
      <c r="K2000" s="33" t="s">
        <v>4993</v>
      </c>
    </row>
    <row r="2001" spans="1:11" x14ac:dyDescent="0.3">
      <c r="A2001" s="1">
        <v>42006</v>
      </c>
      <c r="B2001" s="2">
        <f>YEAR(salesdata[[#This Row],[Order Date]])</f>
        <v>2015</v>
      </c>
      <c r="C2001" s="2">
        <f>MONTH(salesdata[[#This Row],[Order Date]])</f>
        <v>1</v>
      </c>
      <c r="D2001" t="s">
        <v>1943</v>
      </c>
      <c r="E2001" t="s">
        <v>59</v>
      </c>
      <c r="F2001" t="s">
        <v>11</v>
      </c>
      <c r="G2001" t="s">
        <v>24</v>
      </c>
      <c r="H2001" t="s">
        <v>1356</v>
      </c>
      <c r="I2001" s="33" t="s">
        <v>4322</v>
      </c>
      <c r="J2001" s="2">
        <v>3</v>
      </c>
      <c r="K2001" s="33" t="s">
        <v>5893</v>
      </c>
    </row>
    <row r="2002" spans="1:11" x14ac:dyDescent="0.3">
      <c r="A2002" s="1">
        <v>42006</v>
      </c>
      <c r="B2002" s="2">
        <f>YEAR(salesdata[[#This Row],[Order Date]])</f>
        <v>2015</v>
      </c>
      <c r="C2002" s="2">
        <f>MONTH(salesdata[[#This Row],[Order Date]])</f>
        <v>1</v>
      </c>
      <c r="D2002" t="s">
        <v>1943</v>
      </c>
      <c r="E2002" t="s">
        <v>59</v>
      </c>
      <c r="F2002" t="s">
        <v>11</v>
      </c>
      <c r="G2002" t="s">
        <v>12</v>
      </c>
      <c r="H2002" t="s">
        <v>1944</v>
      </c>
      <c r="I2002" s="33" t="s">
        <v>5210</v>
      </c>
      <c r="J2002" s="2">
        <v>3</v>
      </c>
      <c r="K2002" s="33" t="s">
        <v>5894</v>
      </c>
    </row>
    <row r="2003" spans="1:11" x14ac:dyDescent="0.3">
      <c r="A2003" s="1">
        <v>42007</v>
      </c>
      <c r="B2003" s="2">
        <f>YEAR(salesdata[[#This Row],[Order Date]])</f>
        <v>2015</v>
      </c>
      <c r="C2003" s="2">
        <f>MONTH(salesdata[[#This Row],[Order Date]])</f>
        <v>1</v>
      </c>
      <c r="D2003" t="s">
        <v>1547</v>
      </c>
      <c r="E2003" t="s">
        <v>10</v>
      </c>
      <c r="F2003" t="s">
        <v>11</v>
      </c>
      <c r="G2003" t="s">
        <v>12</v>
      </c>
      <c r="H2003" t="s">
        <v>1125</v>
      </c>
      <c r="I2003" s="33" t="s">
        <v>3520</v>
      </c>
      <c r="J2003" s="2">
        <v>2</v>
      </c>
      <c r="K2003" s="33" t="s">
        <v>3521</v>
      </c>
    </row>
    <row r="2004" spans="1:11" x14ac:dyDescent="0.3">
      <c r="A2004" s="1">
        <v>42007</v>
      </c>
      <c r="B2004" s="2">
        <f>YEAR(salesdata[[#This Row],[Order Date]])</f>
        <v>2015</v>
      </c>
      <c r="C2004" s="2">
        <f>MONTH(salesdata[[#This Row],[Order Date]])</f>
        <v>1</v>
      </c>
      <c r="D2004" t="s">
        <v>1945</v>
      </c>
      <c r="E2004" t="s">
        <v>10</v>
      </c>
      <c r="F2004" t="s">
        <v>39</v>
      </c>
      <c r="G2004" t="s">
        <v>52</v>
      </c>
      <c r="H2004" t="s">
        <v>1906</v>
      </c>
      <c r="I2004" s="33" t="s">
        <v>5895</v>
      </c>
      <c r="J2004" s="2">
        <v>5</v>
      </c>
      <c r="K2004" s="33" t="s">
        <v>5896</v>
      </c>
    </row>
    <row r="2005" spans="1:11" x14ac:dyDescent="0.3">
      <c r="A2005" s="1">
        <v>42007</v>
      </c>
      <c r="B2005" s="2">
        <f>YEAR(salesdata[[#This Row],[Order Date]])</f>
        <v>2015</v>
      </c>
      <c r="C2005" s="2">
        <f>MONTH(salesdata[[#This Row],[Order Date]])</f>
        <v>1</v>
      </c>
      <c r="D2005" t="s">
        <v>1945</v>
      </c>
      <c r="E2005" t="s">
        <v>10</v>
      </c>
      <c r="F2005" t="s">
        <v>11</v>
      </c>
      <c r="G2005" t="s">
        <v>24</v>
      </c>
      <c r="H2005" t="s">
        <v>722</v>
      </c>
      <c r="I2005" s="33" t="s">
        <v>4118</v>
      </c>
      <c r="J2005" s="2">
        <v>3</v>
      </c>
      <c r="K2005" s="33" t="s">
        <v>5209</v>
      </c>
    </row>
    <row r="2006" spans="1:11" x14ac:dyDescent="0.3">
      <c r="A2006" s="1">
        <v>42007</v>
      </c>
      <c r="B2006" s="2">
        <f>YEAR(salesdata[[#This Row],[Order Date]])</f>
        <v>2015</v>
      </c>
      <c r="C2006" s="2">
        <f>MONTH(salesdata[[#This Row],[Order Date]])</f>
        <v>1</v>
      </c>
      <c r="D2006" t="s">
        <v>1945</v>
      </c>
      <c r="E2006" t="s">
        <v>10</v>
      </c>
      <c r="F2006" t="s">
        <v>34</v>
      </c>
      <c r="G2006" t="s">
        <v>74</v>
      </c>
      <c r="H2006" t="s">
        <v>798</v>
      </c>
      <c r="I2006" s="33" t="s">
        <v>5897</v>
      </c>
      <c r="J2006" s="2">
        <v>9</v>
      </c>
      <c r="K2006" s="33" t="s">
        <v>5898</v>
      </c>
    </row>
    <row r="2007" spans="1:11" x14ac:dyDescent="0.3">
      <c r="A2007" s="1">
        <v>42008</v>
      </c>
      <c r="B2007" s="2">
        <f>YEAR(salesdata[[#This Row],[Order Date]])</f>
        <v>2015</v>
      </c>
      <c r="C2007" s="2">
        <f>MONTH(salesdata[[#This Row],[Order Date]])</f>
        <v>1</v>
      </c>
      <c r="D2007" t="s">
        <v>61</v>
      </c>
      <c r="E2007" t="s">
        <v>319</v>
      </c>
      <c r="F2007" t="s">
        <v>11</v>
      </c>
      <c r="G2007" t="s">
        <v>20</v>
      </c>
      <c r="H2007" t="s">
        <v>97</v>
      </c>
      <c r="I2007" s="33" t="s">
        <v>2977</v>
      </c>
      <c r="J2007" s="2">
        <v>3</v>
      </c>
      <c r="K2007" s="33" t="s">
        <v>4244</v>
      </c>
    </row>
    <row r="2008" spans="1:11" x14ac:dyDescent="0.3">
      <c r="A2008" s="1">
        <v>42008</v>
      </c>
      <c r="B2008" s="2">
        <f>YEAR(salesdata[[#This Row],[Order Date]])</f>
        <v>2015</v>
      </c>
      <c r="C2008" s="2">
        <f>MONTH(salesdata[[#This Row],[Order Date]])</f>
        <v>1</v>
      </c>
      <c r="D2008" t="s">
        <v>61</v>
      </c>
      <c r="E2008" t="s">
        <v>319</v>
      </c>
      <c r="F2008" t="s">
        <v>11</v>
      </c>
      <c r="G2008" t="s">
        <v>12</v>
      </c>
      <c r="H2008" t="s">
        <v>773</v>
      </c>
      <c r="I2008" s="33" t="s">
        <v>5899</v>
      </c>
      <c r="J2008" s="2">
        <v>5</v>
      </c>
      <c r="K2008" s="33" t="s">
        <v>5900</v>
      </c>
    </row>
    <row r="2009" spans="1:11" x14ac:dyDescent="0.3">
      <c r="A2009" s="1">
        <v>42008</v>
      </c>
      <c r="B2009" s="2">
        <f>YEAR(salesdata[[#This Row],[Order Date]])</f>
        <v>2015</v>
      </c>
      <c r="C2009" s="2">
        <f>MONTH(salesdata[[#This Row],[Order Date]])</f>
        <v>1</v>
      </c>
      <c r="D2009" t="s">
        <v>1946</v>
      </c>
      <c r="E2009" t="s">
        <v>55</v>
      </c>
      <c r="F2009" t="s">
        <v>34</v>
      </c>
      <c r="G2009" t="s">
        <v>47</v>
      </c>
      <c r="H2009" t="s">
        <v>372</v>
      </c>
      <c r="I2009" s="33" t="s">
        <v>5901</v>
      </c>
      <c r="J2009" s="2">
        <v>14</v>
      </c>
      <c r="K2009" s="33" t="s">
        <v>5902</v>
      </c>
    </row>
    <row r="2010" spans="1:11" x14ac:dyDescent="0.3">
      <c r="A2010" s="1">
        <v>42009</v>
      </c>
      <c r="B2010" s="2">
        <f>YEAR(salesdata[[#This Row],[Order Date]])</f>
        <v>2015</v>
      </c>
      <c r="C2010" s="2">
        <f>MONTH(salesdata[[#This Row],[Order Date]])</f>
        <v>1</v>
      </c>
      <c r="D2010" t="s">
        <v>219</v>
      </c>
      <c r="E2010" t="s">
        <v>167</v>
      </c>
      <c r="F2010" t="s">
        <v>34</v>
      </c>
      <c r="G2010" t="s">
        <v>35</v>
      </c>
      <c r="H2010" t="s">
        <v>714</v>
      </c>
      <c r="I2010" s="33" t="s">
        <v>5903</v>
      </c>
      <c r="J2010" s="2">
        <v>1</v>
      </c>
      <c r="K2010" s="33" t="s">
        <v>5904</v>
      </c>
    </row>
    <row r="2011" spans="1:11" x14ac:dyDescent="0.3">
      <c r="A2011" s="1">
        <v>42009</v>
      </c>
      <c r="B2011" s="2">
        <f>YEAR(salesdata[[#This Row],[Order Date]])</f>
        <v>2015</v>
      </c>
      <c r="C2011" s="2">
        <f>MONTH(salesdata[[#This Row],[Order Date]])</f>
        <v>1</v>
      </c>
      <c r="D2011" t="s">
        <v>671</v>
      </c>
      <c r="E2011" t="s">
        <v>152</v>
      </c>
      <c r="F2011" t="s">
        <v>11</v>
      </c>
      <c r="G2011" t="s">
        <v>24</v>
      </c>
      <c r="H2011" t="s">
        <v>1388</v>
      </c>
      <c r="I2011" s="33" t="s">
        <v>3177</v>
      </c>
      <c r="J2011" s="2">
        <v>3</v>
      </c>
      <c r="K2011" s="33" t="s">
        <v>3178</v>
      </c>
    </row>
    <row r="2012" spans="1:11" x14ac:dyDescent="0.3">
      <c r="A2012" s="1">
        <v>42009</v>
      </c>
      <c r="B2012" s="2">
        <f>YEAR(salesdata[[#This Row],[Order Date]])</f>
        <v>2015</v>
      </c>
      <c r="C2012" s="2">
        <f>MONTH(salesdata[[#This Row],[Order Date]])</f>
        <v>1</v>
      </c>
      <c r="D2012" t="s">
        <v>671</v>
      </c>
      <c r="E2012" t="s">
        <v>152</v>
      </c>
      <c r="F2012" t="s">
        <v>11</v>
      </c>
      <c r="G2012" t="s">
        <v>63</v>
      </c>
      <c r="H2012" t="s">
        <v>806</v>
      </c>
      <c r="I2012" s="33" t="s">
        <v>5905</v>
      </c>
      <c r="J2012" s="2">
        <v>2</v>
      </c>
      <c r="K2012" s="33" t="s">
        <v>5832</v>
      </c>
    </row>
    <row r="2013" spans="1:11" x14ac:dyDescent="0.3">
      <c r="A2013" s="1">
        <v>42009</v>
      </c>
      <c r="B2013" s="2">
        <f>YEAR(salesdata[[#This Row],[Order Date]])</f>
        <v>2015</v>
      </c>
      <c r="C2013" s="2">
        <f>MONTH(salesdata[[#This Row],[Order Date]])</f>
        <v>1</v>
      </c>
      <c r="D2013" t="s">
        <v>671</v>
      </c>
      <c r="E2013" t="s">
        <v>152</v>
      </c>
      <c r="F2013" t="s">
        <v>11</v>
      </c>
      <c r="G2013" t="s">
        <v>20</v>
      </c>
      <c r="H2013" t="s">
        <v>1071</v>
      </c>
      <c r="I2013" s="33" t="s">
        <v>5906</v>
      </c>
      <c r="J2013" s="2">
        <v>2</v>
      </c>
      <c r="K2013" s="33" t="s">
        <v>4806</v>
      </c>
    </row>
    <row r="2014" spans="1:11" x14ac:dyDescent="0.3">
      <c r="A2014" s="1">
        <v>42009</v>
      </c>
      <c r="B2014" s="2">
        <f>YEAR(salesdata[[#This Row],[Order Date]])</f>
        <v>2015</v>
      </c>
      <c r="C2014" s="2">
        <f>MONTH(salesdata[[#This Row],[Order Date]])</f>
        <v>1</v>
      </c>
      <c r="D2014" t="s">
        <v>1936</v>
      </c>
      <c r="E2014" t="s">
        <v>27</v>
      </c>
      <c r="F2014" t="s">
        <v>11</v>
      </c>
      <c r="G2014" t="s">
        <v>93</v>
      </c>
      <c r="H2014" t="s">
        <v>783</v>
      </c>
      <c r="I2014" s="33" t="s">
        <v>5907</v>
      </c>
      <c r="J2014" s="2">
        <v>6</v>
      </c>
      <c r="K2014" s="33" t="s">
        <v>3255</v>
      </c>
    </row>
    <row r="2015" spans="1:11" x14ac:dyDescent="0.3">
      <c r="A2015" s="1">
        <v>42009</v>
      </c>
      <c r="B2015" s="2">
        <f>YEAR(salesdata[[#This Row],[Order Date]])</f>
        <v>2015</v>
      </c>
      <c r="C2015" s="2">
        <f>MONTH(salesdata[[#This Row],[Order Date]])</f>
        <v>1</v>
      </c>
      <c r="D2015" t="s">
        <v>1936</v>
      </c>
      <c r="E2015" t="s">
        <v>27</v>
      </c>
      <c r="F2015" t="s">
        <v>11</v>
      </c>
      <c r="G2015" t="s">
        <v>20</v>
      </c>
      <c r="H2015" t="s">
        <v>623</v>
      </c>
      <c r="I2015" s="33" t="s">
        <v>5908</v>
      </c>
      <c r="J2015" s="2">
        <v>6</v>
      </c>
      <c r="K2015" s="33" t="s">
        <v>5909</v>
      </c>
    </row>
    <row r="2016" spans="1:11" x14ac:dyDescent="0.3">
      <c r="A2016" s="1">
        <v>42010</v>
      </c>
      <c r="B2016" s="2">
        <f>YEAR(salesdata[[#This Row],[Order Date]])</f>
        <v>2015</v>
      </c>
      <c r="C2016" s="2">
        <f>MONTH(salesdata[[#This Row],[Order Date]])</f>
        <v>1</v>
      </c>
      <c r="D2016" t="s">
        <v>1280</v>
      </c>
      <c r="E2016" t="s">
        <v>282</v>
      </c>
      <c r="F2016" t="s">
        <v>11</v>
      </c>
      <c r="G2016" t="s">
        <v>12</v>
      </c>
      <c r="H2016" t="s">
        <v>1947</v>
      </c>
      <c r="I2016" s="33" t="s">
        <v>3423</v>
      </c>
      <c r="J2016" s="2">
        <v>5</v>
      </c>
      <c r="K2016" s="33" t="s">
        <v>5910</v>
      </c>
    </row>
    <row r="2017" spans="1:11" x14ac:dyDescent="0.3">
      <c r="A2017" s="1">
        <v>42010</v>
      </c>
      <c r="B2017" s="2">
        <f>YEAR(salesdata[[#This Row],[Order Date]])</f>
        <v>2015</v>
      </c>
      <c r="C2017" s="2">
        <f>MONTH(salesdata[[#This Row],[Order Date]])</f>
        <v>1</v>
      </c>
      <c r="D2017" t="s">
        <v>1280</v>
      </c>
      <c r="E2017" t="s">
        <v>282</v>
      </c>
      <c r="F2017" t="s">
        <v>11</v>
      </c>
      <c r="G2017" t="s">
        <v>20</v>
      </c>
      <c r="H2017" t="s">
        <v>531</v>
      </c>
      <c r="I2017" s="33" t="s">
        <v>5367</v>
      </c>
      <c r="J2017" s="2">
        <v>2</v>
      </c>
      <c r="K2017" s="33" t="s">
        <v>4711</v>
      </c>
    </row>
    <row r="2018" spans="1:11" x14ac:dyDescent="0.3">
      <c r="A2018" s="1">
        <v>42013</v>
      </c>
      <c r="B2018" s="2">
        <f>YEAR(salesdata[[#This Row],[Order Date]])</f>
        <v>2015</v>
      </c>
      <c r="C2018" s="2">
        <f>MONTH(salesdata[[#This Row],[Order Date]])</f>
        <v>1</v>
      </c>
      <c r="D2018" t="s">
        <v>373</v>
      </c>
      <c r="E2018" t="s">
        <v>33</v>
      </c>
      <c r="F2018" t="s">
        <v>11</v>
      </c>
      <c r="G2018" t="s">
        <v>12</v>
      </c>
      <c r="H2018" t="s">
        <v>637</v>
      </c>
      <c r="I2018" s="33" t="s">
        <v>5911</v>
      </c>
      <c r="J2018" s="2">
        <v>3</v>
      </c>
      <c r="K2018" s="33" t="s">
        <v>5912</v>
      </c>
    </row>
    <row r="2019" spans="1:11" x14ac:dyDescent="0.3">
      <c r="A2019" s="1">
        <v>42013</v>
      </c>
      <c r="B2019" s="2">
        <f>YEAR(salesdata[[#This Row],[Order Date]])</f>
        <v>2015</v>
      </c>
      <c r="C2019" s="2">
        <f>MONTH(salesdata[[#This Row],[Order Date]])</f>
        <v>1</v>
      </c>
      <c r="D2019" t="s">
        <v>373</v>
      </c>
      <c r="E2019" t="s">
        <v>33</v>
      </c>
      <c r="F2019" t="s">
        <v>11</v>
      </c>
      <c r="G2019" t="s">
        <v>93</v>
      </c>
      <c r="H2019" t="s">
        <v>1948</v>
      </c>
      <c r="I2019" s="33" t="s">
        <v>5913</v>
      </c>
      <c r="J2019" s="2">
        <v>3</v>
      </c>
      <c r="K2019" s="33" t="s">
        <v>5914</v>
      </c>
    </row>
    <row r="2020" spans="1:11" x14ac:dyDescent="0.3">
      <c r="A2020" s="1">
        <v>42013</v>
      </c>
      <c r="B2020" s="2">
        <f>YEAR(salesdata[[#This Row],[Order Date]])</f>
        <v>2015</v>
      </c>
      <c r="C2020" s="2">
        <f>MONTH(salesdata[[#This Row],[Order Date]])</f>
        <v>1</v>
      </c>
      <c r="D2020" t="s">
        <v>373</v>
      </c>
      <c r="E2020" t="s">
        <v>33</v>
      </c>
      <c r="F2020" t="s">
        <v>11</v>
      </c>
      <c r="G2020" t="s">
        <v>24</v>
      </c>
      <c r="H2020" t="s">
        <v>1949</v>
      </c>
      <c r="I2020" s="33" t="s">
        <v>5915</v>
      </c>
      <c r="J2020" s="2">
        <v>2</v>
      </c>
      <c r="K2020" s="33" t="s">
        <v>4771</v>
      </c>
    </row>
    <row r="2021" spans="1:11" x14ac:dyDescent="0.3">
      <c r="A2021" s="1">
        <v>42013</v>
      </c>
      <c r="B2021" s="2">
        <f>YEAR(salesdata[[#This Row],[Order Date]])</f>
        <v>2015</v>
      </c>
      <c r="C2021" s="2">
        <f>MONTH(salesdata[[#This Row],[Order Date]])</f>
        <v>1</v>
      </c>
      <c r="D2021" t="s">
        <v>373</v>
      </c>
      <c r="E2021" t="s">
        <v>33</v>
      </c>
      <c r="F2021" t="s">
        <v>11</v>
      </c>
      <c r="G2021" t="s">
        <v>12</v>
      </c>
      <c r="H2021" t="s">
        <v>1950</v>
      </c>
      <c r="I2021" s="33" t="s">
        <v>5916</v>
      </c>
      <c r="J2021" s="2">
        <v>5</v>
      </c>
      <c r="K2021" s="33" t="s">
        <v>5917</v>
      </c>
    </row>
    <row r="2022" spans="1:11" x14ac:dyDescent="0.3">
      <c r="A2022" s="1">
        <v>42014</v>
      </c>
      <c r="B2022" s="2">
        <f>YEAR(salesdata[[#This Row],[Order Date]])</f>
        <v>2015</v>
      </c>
      <c r="C2022" s="2">
        <f>MONTH(salesdata[[#This Row],[Order Date]])</f>
        <v>1</v>
      </c>
      <c r="D2022" t="s">
        <v>78</v>
      </c>
      <c r="E2022" t="s">
        <v>152</v>
      </c>
      <c r="F2022" t="s">
        <v>34</v>
      </c>
      <c r="G2022" t="s">
        <v>147</v>
      </c>
      <c r="H2022" t="s">
        <v>412</v>
      </c>
      <c r="I2022" s="33" t="s">
        <v>5918</v>
      </c>
      <c r="J2022" s="2">
        <v>4</v>
      </c>
      <c r="K2022" s="33" t="s">
        <v>5919</v>
      </c>
    </row>
    <row r="2023" spans="1:11" x14ac:dyDescent="0.3">
      <c r="A2023" s="1">
        <v>42016</v>
      </c>
      <c r="B2023" s="2">
        <f>YEAR(salesdata[[#This Row],[Order Date]])</f>
        <v>2015</v>
      </c>
      <c r="C2023" s="2">
        <f>MONTH(salesdata[[#This Row],[Order Date]])</f>
        <v>1</v>
      </c>
      <c r="D2023" t="s">
        <v>1951</v>
      </c>
      <c r="E2023" t="s">
        <v>59</v>
      </c>
      <c r="F2023" t="s">
        <v>11</v>
      </c>
      <c r="G2023" t="s">
        <v>18</v>
      </c>
      <c r="H2023" t="s">
        <v>1423</v>
      </c>
      <c r="I2023" s="33" t="s">
        <v>5920</v>
      </c>
      <c r="J2023" s="2">
        <v>3</v>
      </c>
      <c r="K2023" s="33" t="s">
        <v>5921</v>
      </c>
    </row>
    <row r="2024" spans="1:11" x14ac:dyDescent="0.3">
      <c r="A2024" s="1">
        <v>42016</v>
      </c>
      <c r="B2024" s="2">
        <f>YEAR(salesdata[[#This Row],[Order Date]])</f>
        <v>2015</v>
      </c>
      <c r="C2024" s="2">
        <f>MONTH(salesdata[[#This Row],[Order Date]])</f>
        <v>1</v>
      </c>
      <c r="D2024" t="s">
        <v>1952</v>
      </c>
      <c r="E2024" t="s">
        <v>79</v>
      </c>
      <c r="F2024" t="s">
        <v>11</v>
      </c>
      <c r="G2024" t="s">
        <v>24</v>
      </c>
      <c r="H2024" t="s">
        <v>262</v>
      </c>
      <c r="I2024" s="33" t="s">
        <v>3520</v>
      </c>
      <c r="J2024" s="2">
        <v>2</v>
      </c>
      <c r="K2024" s="33" t="s">
        <v>5922</v>
      </c>
    </row>
    <row r="2025" spans="1:11" x14ac:dyDescent="0.3">
      <c r="A2025" s="1">
        <v>42016</v>
      </c>
      <c r="B2025" s="2">
        <f>YEAR(salesdata[[#This Row],[Order Date]])</f>
        <v>2015</v>
      </c>
      <c r="C2025" s="2">
        <f>MONTH(salesdata[[#This Row],[Order Date]])</f>
        <v>1</v>
      </c>
      <c r="D2025" t="s">
        <v>1952</v>
      </c>
      <c r="E2025" t="s">
        <v>79</v>
      </c>
      <c r="F2025" t="s">
        <v>39</v>
      </c>
      <c r="G2025" t="s">
        <v>40</v>
      </c>
      <c r="H2025" t="s">
        <v>41</v>
      </c>
      <c r="I2025" s="33" t="s">
        <v>5923</v>
      </c>
      <c r="J2025" s="2">
        <v>2</v>
      </c>
      <c r="K2025" s="33" t="s">
        <v>5924</v>
      </c>
    </row>
    <row r="2026" spans="1:11" x14ac:dyDescent="0.3">
      <c r="A2026" s="1">
        <v>42016</v>
      </c>
      <c r="B2026" s="2">
        <f>YEAR(salesdata[[#This Row],[Order Date]])</f>
        <v>2015</v>
      </c>
      <c r="C2026" s="2">
        <f>MONTH(salesdata[[#This Row],[Order Date]])</f>
        <v>1</v>
      </c>
      <c r="D2026" t="s">
        <v>1952</v>
      </c>
      <c r="E2026" t="s">
        <v>79</v>
      </c>
      <c r="F2026" t="s">
        <v>39</v>
      </c>
      <c r="G2026" t="s">
        <v>40</v>
      </c>
      <c r="H2026" t="s">
        <v>1953</v>
      </c>
      <c r="I2026" s="33" t="s">
        <v>5925</v>
      </c>
      <c r="J2026" s="2">
        <v>4</v>
      </c>
      <c r="K2026" s="33" t="s">
        <v>3237</v>
      </c>
    </row>
    <row r="2027" spans="1:11" x14ac:dyDescent="0.3">
      <c r="A2027" s="1">
        <v>42016</v>
      </c>
      <c r="B2027" s="2">
        <f>YEAR(salesdata[[#This Row],[Order Date]])</f>
        <v>2015</v>
      </c>
      <c r="C2027" s="2">
        <f>MONTH(salesdata[[#This Row],[Order Date]])</f>
        <v>1</v>
      </c>
      <c r="D2027" t="s">
        <v>1952</v>
      </c>
      <c r="E2027" t="s">
        <v>79</v>
      </c>
      <c r="F2027" t="s">
        <v>39</v>
      </c>
      <c r="G2027" t="s">
        <v>52</v>
      </c>
      <c r="H2027" t="s">
        <v>1954</v>
      </c>
      <c r="I2027" s="33" t="s">
        <v>5926</v>
      </c>
      <c r="J2027" s="2">
        <v>2</v>
      </c>
      <c r="K2027" s="33" t="s">
        <v>3830</v>
      </c>
    </row>
    <row r="2028" spans="1:11" x14ac:dyDescent="0.3">
      <c r="A2028" s="1">
        <v>42016</v>
      </c>
      <c r="B2028" s="2">
        <f>YEAR(salesdata[[#This Row],[Order Date]])</f>
        <v>2015</v>
      </c>
      <c r="C2028" s="2">
        <f>MONTH(salesdata[[#This Row],[Order Date]])</f>
        <v>1</v>
      </c>
      <c r="D2028" t="s">
        <v>1952</v>
      </c>
      <c r="E2028" t="s">
        <v>79</v>
      </c>
      <c r="F2028" t="s">
        <v>39</v>
      </c>
      <c r="G2028" t="s">
        <v>40</v>
      </c>
      <c r="H2028" t="s">
        <v>1955</v>
      </c>
      <c r="I2028" s="33" t="s">
        <v>5927</v>
      </c>
      <c r="J2028" s="2">
        <v>3</v>
      </c>
      <c r="K2028" s="33" t="s">
        <v>5928</v>
      </c>
    </row>
    <row r="2029" spans="1:11" x14ac:dyDescent="0.3">
      <c r="A2029" s="1">
        <v>42017</v>
      </c>
      <c r="B2029" s="2">
        <f>YEAR(salesdata[[#This Row],[Order Date]])</f>
        <v>2015</v>
      </c>
      <c r="C2029" s="2">
        <f>MONTH(salesdata[[#This Row],[Order Date]])</f>
        <v>1</v>
      </c>
      <c r="D2029" t="s">
        <v>978</v>
      </c>
      <c r="E2029" t="s">
        <v>27</v>
      </c>
      <c r="F2029" t="s">
        <v>11</v>
      </c>
      <c r="G2029" t="s">
        <v>20</v>
      </c>
      <c r="H2029" t="s">
        <v>1956</v>
      </c>
      <c r="I2029" s="33" t="s">
        <v>5929</v>
      </c>
      <c r="J2029" s="2">
        <v>3</v>
      </c>
      <c r="K2029" s="33" t="s">
        <v>5930</v>
      </c>
    </row>
    <row r="2030" spans="1:11" x14ac:dyDescent="0.3">
      <c r="A2030" s="1">
        <v>42017</v>
      </c>
      <c r="B2030" s="2">
        <f>YEAR(salesdata[[#This Row],[Order Date]])</f>
        <v>2015</v>
      </c>
      <c r="C2030" s="2">
        <f>MONTH(salesdata[[#This Row],[Order Date]])</f>
        <v>1</v>
      </c>
      <c r="D2030" t="s">
        <v>978</v>
      </c>
      <c r="E2030" t="s">
        <v>27</v>
      </c>
      <c r="F2030" t="s">
        <v>34</v>
      </c>
      <c r="G2030" t="s">
        <v>47</v>
      </c>
      <c r="H2030" t="s">
        <v>1781</v>
      </c>
      <c r="I2030" s="33" t="s">
        <v>5931</v>
      </c>
      <c r="J2030" s="2">
        <v>4</v>
      </c>
      <c r="K2030" s="33" t="s">
        <v>5932</v>
      </c>
    </row>
    <row r="2031" spans="1:11" x14ac:dyDescent="0.3">
      <c r="A2031" s="1">
        <v>42017</v>
      </c>
      <c r="B2031" s="2">
        <f>YEAR(salesdata[[#This Row],[Order Date]])</f>
        <v>2015</v>
      </c>
      <c r="C2031" s="2">
        <f>MONTH(salesdata[[#This Row],[Order Date]])</f>
        <v>1</v>
      </c>
      <c r="D2031" t="s">
        <v>978</v>
      </c>
      <c r="E2031" t="s">
        <v>27</v>
      </c>
      <c r="F2031" t="s">
        <v>34</v>
      </c>
      <c r="G2031" t="s">
        <v>47</v>
      </c>
      <c r="H2031" t="s">
        <v>1957</v>
      </c>
      <c r="I2031" s="33" t="s">
        <v>5933</v>
      </c>
      <c r="J2031" s="2">
        <v>9</v>
      </c>
      <c r="K2031" s="33" t="s">
        <v>5934</v>
      </c>
    </row>
    <row r="2032" spans="1:11" x14ac:dyDescent="0.3">
      <c r="A2032" s="1">
        <v>42017</v>
      </c>
      <c r="B2032" s="2">
        <f>YEAR(salesdata[[#This Row],[Order Date]])</f>
        <v>2015</v>
      </c>
      <c r="C2032" s="2">
        <f>MONTH(salesdata[[#This Row],[Order Date]])</f>
        <v>1</v>
      </c>
      <c r="D2032" t="s">
        <v>1958</v>
      </c>
      <c r="E2032" t="s">
        <v>30</v>
      </c>
      <c r="F2032" t="s">
        <v>11</v>
      </c>
      <c r="G2032" t="s">
        <v>16</v>
      </c>
      <c r="H2032" t="s">
        <v>17</v>
      </c>
      <c r="I2032" s="33" t="s">
        <v>5152</v>
      </c>
      <c r="J2032" s="2">
        <v>2</v>
      </c>
      <c r="K2032" s="33" t="s">
        <v>5693</v>
      </c>
    </row>
    <row r="2033" spans="1:11" x14ac:dyDescent="0.3">
      <c r="A2033" s="1">
        <v>42021</v>
      </c>
      <c r="B2033" s="2">
        <f>YEAR(salesdata[[#This Row],[Order Date]])</f>
        <v>2015</v>
      </c>
      <c r="C2033" s="2">
        <f>MONTH(salesdata[[#This Row],[Order Date]])</f>
        <v>1</v>
      </c>
      <c r="D2033" t="s">
        <v>617</v>
      </c>
      <c r="E2033" t="s">
        <v>15</v>
      </c>
      <c r="F2033" t="s">
        <v>34</v>
      </c>
      <c r="G2033" t="s">
        <v>47</v>
      </c>
      <c r="H2033" t="s">
        <v>113</v>
      </c>
      <c r="I2033" s="33" t="s">
        <v>5935</v>
      </c>
      <c r="J2033" s="2">
        <v>7</v>
      </c>
      <c r="K2033" s="33" t="s">
        <v>5936</v>
      </c>
    </row>
    <row r="2034" spans="1:11" x14ac:dyDescent="0.3">
      <c r="A2034" s="1">
        <v>42021</v>
      </c>
      <c r="B2034" s="2">
        <f>YEAR(salesdata[[#This Row],[Order Date]])</f>
        <v>2015</v>
      </c>
      <c r="C2034" s="2">
        <f>MONTH(salesdata[[#This Row],[Order Date]])</f>
        <v>1</v>
      </c>
      <c r="D2034" t="s">
        <v>484</v>
      </c>
      <c r="E2034" t="s">
        <v>443</v>
      </c>
      <c r="F2034" t="s">
        <v>11</v>
      </c>
      <c r="G2034" t="s">
        <v>24</v>
      </c>
      <c r="H2034" t="s">
        <v>343</v>
      </c>
      <c r="I2034" s="33" t="s">
        <v>5937</v>
      </c>
      <c r="J2034" s="2">
        <v>2</v>
      </c>
      <c r="K2034" s="33" t="s">
        <v>1244</v>
      </c>
    </row>
    <row r="2035" spans="1:11" x14ac:dyDescent="0.3">
      <c r="A2035" s="1">
        <v>42021</v>
      </c>
      <c r="B2035" s="2">
        <f>YEAR(salesdata[[#This Row],[Order Date]])</f>
        <v>2015</v>
      </c>
      <c r="C2035" s="2">
        <f>MONTH(salesdata[[#This Row],[Order Date]])</f>
        <v>1</v>
      </c>
      <c r="D2035" t="s">
        <v>1945</v>
      </c>
      <c r="E2035" t="s">
        <v>121</v>
      </c>
      <c r="F2035" t="s">
        <v>11</v>
      </c>
      <c r="G2035" t="s">
        <v>204</v>
      </c>
      <c r="H2035" t="s">
        <v>1500</v>
      </c>
      <c r="I2035" s="33" t="s">
        <v>5938</v>
      </c>
      <c r="J2035" s="2">
        <v>8</v>
      </c>
      <c r="K2035" s="33" t="s">
        <v>5939</v>
      </c>
    </row>
    <row r="2036" spans="1:11" x14ac:dyDescent="0.3">
      <c r="A2036" s="1">
        <v>42023</v>
      </c>
      <c r="B2036" s="2">
        <f>YEAR(salesdata[[#This Row],[Order Date]])</f>
        <v>2015</v>
      </c>
      <c r="C2036" s="2">
        <f>MONTH(salesdata[[#This Row],[Order Date]])</f>
        <v>1</v>
      </c>
      <c r="D2036" t="s">
        <v>622</v>
      </c>
      <c r="E2036" t="s">
        <v>10</v>
      </c>
      <c r="F2036" t="s">
        <v>34</v>
      </c>
      <c r="G2036" t="s">
        <v>147</v>
      </c>
      <c r="H2036" t="s">
        <v>975</v>
      </c>
      <c r="I2036" s="33" t="s">
        <v>5940</v>
      </c>
      <c r="J2036" s="2">
        <v>1</v>
      </c>
      <c r="K2036" s="33" t="s">
        <v>5941</v>
      </c>
    </row>
    <row r="2037" spans="1:11" x14ac:dyDescent="0.3">
      <c r="A2037" s="1">
        <v>42023</v>
      </c>
      <c r="B2037" s="2">
        <f>YEAR(salesdata[[#This Row],[Order Date]])</f>
        <v>2015</v>
      </c>
      <c r="C2037" s="2">
        <f>MONTH(salesdata[[#This Row],[Order Date]])</f>
        <v>1</v>
      </c>
      <c r="D2037" t="s">
        <v>622</v>
      </c>
      <c r="E2037" t="s">
        <v>10</v>
      </c>
      <c r="F2037" t="s">
        <v>34</v>
      </c>
      <c r="G2037" t="s">
        <v>35</v>
      </c>
      <c r="H2037" t="s">
        <v>1877</v>
      </c>
      <c r="I2037" s="33" t="s">
        <v>5942</v>
      </c>
      <c r="J2037" s="2">
        <v>4</v>
      </c>
      <c r="K2037" s="33" t="s">
        <v>5943</v>
      </c>
    </row>
    <row r="2038" spans="1:11" x14ac:dyDescent="0.3">
      <c r="A2038" s="1">
        <v>42027</v>
      </c>
      <c r="B2038" s="2">
        <f>YEAR(salesdata[[#This Row],[Order Date]])</f>
        <v>2015</v>
      </c>
      <c r="C2038" s="2">
        <f>MONTH(salesdata[[#This Row],[Order Date]])</f>
        <v>1</v>
      </c>
      <c r="D2038" t="s">
        <v>824</v>
      </c>
      <c r="E2038" t="s">
        <v>524</v>
      </c>
      <c r="F2038" t="s">
        <v>11</v>
      </c>
      <c r="G2038" t="s">
        <v>12</v>
      </c>
      <c r="H2038" t="s">
        <v>109</v>
      </c>
      <c r="I2038" s="33" t="s">
        <v>5944</v>
      </c>
      <c r="J2038" s="2">
        <v>3</v>
      </c>
      <c r="K2038" s="33" t="s">
        <v>5945</v>
      </c>
    </row>
    <row r="2039" spans="1:11" x14ac:dyDescent="0.3">
      <c r="A2039" s="1">
        <v>42027</v>
      </c>
      <c r="B2039" s="2">
        <f>YEAR(salesdata[[#This Row],[Order Date]])</f>
        <v>2015</v>
      </c>
      <c r="C2039" s="2">
        <f>MONTH(salesdata[[#This Row],[Order Date]])</f>
        <v>1</v>
      </c>
      <c r="D2039" t="s">
        <v>824</v>
      </c>
      <c r="E2039" t="s">
        <v>524</v>
      </c>
      <c r="F2039" t="s">
        <v>11</v>
      </c>
      <c r="G2039" t="s">
        <v>16</v>
      </c>
      <c r="H2039" t="s">
        <v>1959</v>
      </c>
      <c r="I2039" s="33" t="s">
        <v>3802</v>
      </c>
      <c r="J2039" s="2">
        <v>2</v>
      </c>
      <c r="K2039" s="33" t="s">
        <v>3089</v>
      </c>
    </row>
    <row r="2040" spans="1:11" x14ac:dyDescent="0.3">
      <c r="A2040" s="1">
        <v>42028</v>
      </c>
      <c r="B2040" s="2">
        <f>YEAR(salesdata[[#This Row],[Order Date]])</f>
        <v>2015</v>
      </c>
      <c r="C2040" s="2">
        <f>MONTH(salesdata[[#This Row],[Order Date]])</f>
        <v>1</v>
      </c>
      <c r="D2040" t="s">
        <v>1960</v>
      </c>
      <c r="E2040" t="s">
        <v>124</v>
      </c>
      <c r="F2040" t="s">
        <v>11</v>
      </c>
      <c r="G2040" t="s">
        <v>24</v>
      </c>
      <c r="H2040" t="s">
        <v>468</v>
      </c>
      <c r="I2040" s="33" t="s">
        <v>3560</v>
      </c>
      <c r="J2040" s="2">
        <v>5</v>
      </c>
      <c r="K2040" s="33" t="s">
        <v>5946</v>
      </c>
    </row>
    <row r="2041" spans="1:11" x14ac:dyDescent="0.3">
      <c r="A2041" s="1">
        <v>42030</v>
      </c>
      <c r="B2041" s="2">
        <f>YEAR(salesdata[[#This Row],[Order Date]])</f>
        <v>2015</v>
      </c>
      <c r="C2041" s="2">
        <f>MONTH(salesdata[[#This Row],[Order Date]])</f>
        <v>1</v>
      </c>
      <c r="D2041" t="s">
        <v>1795</v>
      </c>
      <c r="E2041" t="s">
        <v>27</v>
      </c>
      <c r="F2041" t="s">
        <v>11</v>
      </c>
      <c r="G2041" t="s">
        <v>12</v>
      </c>
      <c r="H2041" t="s">
        <v>1961</v>
      </c>
      <c r="I2041" s="33" t="s">
        <v>5947</v>
      </c>
      <c r="J2041" s="2">
        <v>8</v>
      </c>
      <c r="K2041" s="33" t="s">
        <v>5948</v>
      </c>
    </row>
    <row r="2042" spans="1:11" x14ac:dyDescent="0.3">
      <c r="A2042" s="1">
        <v>42031</v>
      </c>
      <c r="B2042" s="2">
        <f>YEAR(salesdata[[#This Row],[Order Date]])</f>
        <v>2015</v>
      </c>
      <c r="C2042" s="2">
        <f>MONTH(salesdata[[#This Row],[Order Date]])</f>
        <v>1</v>
      </c>
      <c r="D2042" t="s">
        <v>58</v>
      </c>
      <c r="E2042" t="s">
        <v>79</v>
      </c>
      <c r="F2042" t="s">
        <v>34</v>
      </c>
      <c r="G2042" t="s">
        <v>35</v>
      </c>
      <c r="H2042" t="s">
        <v>1861</v>
      </c>
      <c r="I2042" s="33" t="s">
        <v>5949</v>
      </c>
      <c r="J2042" s="2">
        <v>2</v>
      </c>
      <c r="K2042" s="33" t="s">
        <v>5950</v>
      </c>
    </row>
    <row r="2043" spans="1:11" x14ac:dyDescent="0.3">
      <c r="A2043" s="1">
        <v>42031</v>
      </c>
      <c r="B2043" s="2">
        <f>YEAR(salesdata[[#This Row],[Order Date]])</f>
        <v>2015</v>
      </c>
      <c r="C2043" s="2">
        <f>MONTH(salesdata[[#This Row],[Order Date]])</f>
        <v>1</v>
      </c>
      <c r="D2043" t="s">
        <v>58</v>
      </c>
      <c r="E2043" t="s">
        <v>79</v>
      </c>
      <c r="F2043" t="s">
        <v>39</v>
      </c>
      <c r="G2043" t="s">
        <v>40</v>
      </c>
      <c r="H2043" t="s">
        <v>957</v>
      </c>
      <c r="I2043" s="33" t="s">
        <v>5951</v>
      </c>
      <c r="J2043" s="2">
        <v>4</v>
      </c>
      <c r="K2043" s="33" t="s">
        <v>5952</v>
      </c>
    </row>
    <row r="2044" spans="1:11" x14ac:dyDescent="0.3">
      <c r="A2044" s="1">
        <v>42031</v>
      </c>
      <c r="B2044" s="2">
        <f>YEAR(salesdata[[#This Row],[Order Date]])</f>
        <v>2015</v>
      </c>
      <c r="C2044" s="2">
        <f>MONTH(salesdata[[#This Row],[Order Date]])</f>
        <v>1</v>
      </c>
      <c r="D2044" t="s">
        <v>58</v>
      </c>
      <c r="E2044" t="s">
        <v>79</v>
      </c>
      <c r="F2044" t="s">
        <v>39</v>
      </c>
      <c r="G2044" t="s">
        <v>40</v>
      </c>
      <c r="H2044" t="s">
        <v>1962</v>
      </c>
      <c r="I2044" s="33" t="s">
        <v>5435</v>
      </c>
      <c r="J2044" s="2">
        <v>1</v>
      </c>
      <c r="K2044" s="33" t="s">
        <v>5953</v>
      </c>
    </row>
    <row r="2045" spans="1:11" x14ac:dyDescent="0.3">
      <c r="A2045" s="1">
        <v>42031</v>
      </c>
      <c r="B2045" s="2">
        <f>YEAR(salesdata[[#This Row],[Order Date]])</f>
        <v>2015</v>
      </c>
      <c r="C2045" s="2">
        <f>MONTH(salesdata[[#This Row],[Order Date]])</f>
        <v>1</v>
      </c>
      <c r="D2045" t="s">
        <v>1855</v>
      </c>
      <c r="E2045" t="s">
        <v>27</v>
      </c>
      <c r="F2045" t="s">
        <v>34</v>
      </c>
      <c r="G2045" t="s">
        <v>35</v>
      </c>
      <c r="H2045" t="s">
        <v>1001</v>
      </c>
      <c r="I2045" s="33" t="s">
        <v>5954</v>
      </c>
      <c r="J2045" s="2">
        <v>5</v>
      </c>
      <c r="K2045" s="33" t="s">
        <v>132</v>
      </c>
    </row>
    <row r="2046" spans="1:11" x14ac:dyDescent="0.3">
      <c r="A2046" s="1">
        <v>42032</v>
      </c>
      <c r="B2046" s="2">
        <f>YEAR(salesdata[[#This Row],[Order Date]])</f>
        <v>2015</v>
      </c>
      <c r="C2046" s="2">
        <f>MONTH(salesdata[[#This Row],[Order Date]])</f>
        <v>1</v>
      </c>
      <c r="D2046" t="s">
        <v>1131</v>
      </c>
      <c r="E2046" t="s">
        <v>249</v>
      </c>
      <c r="F2046" t="s">
        <v>34</v>
      </c>
      <c r="G2046" t="s">
        <v>147</v>
      </c>
      <c r="H2046" t="s">
        <v>410</v>
      </c>
      <c r="I2046" s="33" t="s">
        <v>5955</v>
      </c>
      <c r="J2046" s="2">
        <v>13</v>
      </c>
      <c r="K2046" s="33" t="s">
        <v>5956</v>
      </c>
    </row>
    <row r="2047" spans="1:11" x14ac:dyDescent="0.3">
      <c r="A2047" s="1">
        <v>42034</v>
      </c>
      <c r="B2047" s="2">
        <f>YEAR(salesdata[[#This Row],[Order Date]])</f>
        <v>2015</v>
      </c>
      <c r="C2047" s="2">
        <f>MONTH(salesdata[[#This Row],[Order Date]])</f>
        <v>1</v>
      </c>
      <c r="D2047" t="s">
        <v>1174</v>
      </c>
      <c r="E2047" t="s">
        <v>10</v>
      </c>
      <c r="F2047" t="s">
        <v>11</v>
      </c>
      <c r="G2047" t="s">
        <v>12</v>
      </c>
      <c r="H2047" t="s">
        <v>1963</v>
      </c>
      <c r="I2047" s="33" t="s">
        <v>4106</v>
      </c>
      <c r="J2047" s="2">
        <v>6</v>
      </c>
      <c r="K2047" s="33" t="s">
        <v>5957</v>
      </c>
    </row>
    <row r="2048" spans="1:11" x14ac:dyDescent="0.3">
      <c r="A2048" s="1">
        <v>42034</v>
      </c>
      <c r="B2048" s="2">
        <f>YEAR(salesdata[[#This Row],[Order Date]])</f>
        <v>2015</v>
      </c>
      <c r="C2048" s="2">
        <f>MONTH(salesdata[[#This Row],[Order Date]])</f>
        <v>1</v>
      </c>
      <c r="D2048" t="s">
        <v>1003</v>
      </c>
      <c r="E2048" t="s">
        <v>27</v>
      </c>
      <c r="F2048" t="s">
        <v>34</v>
      </c>
      <c r="G2048" t="s">
        <v>47</v>
      </c>
      <c r="H2048" t="s">
        <v>1400</v>
      </c>
      <c r="I2048" s="33" t="s">
        <v>5958</v>
      </c>
      <c r="J2048" s="2">
        <v>7</v>
      </c>
      <c r="K2048" s="33" t="s">
        <v>5959</v>
      </c>
    </row>
    <row r="2049" spans="1:11" x14ac:dyDescent="0.3">
      <c r="A2049" s="1">
        <v>42034</v>
      </c>
      <c r="B2049" s="2">
        <f>YEAR(salesdata[[#This Row],[Order Date]])</f>
        <v>2015</v>
      </c>
      <c r="C2049" s="2">
        <f>MONTH(salesdata[[#This Row],[Order Date]])</f>
        <v>1</v>
      </c>
      <c r="D2049" t="s">
        <v>1003</v>
      </c>
      <c r="E2049" t="s">
        <v>27</v>
      </c>
      <c r="F2049" t="s">
        <v>39</v>
      </c>
      <c r="G2049" t="s">
        <v>306</v>
      </c>
      <c r="H2049" t="s">
        <v>1964</v>
      </c>
      <c r="I2049" s="33" t="s">
        <v>5960</v>
      </c>
      <c r="J2049" s="2">
        <v>3</v>
      </c>
      <c r="K2049" s="33" t="s">
        <v>1965</v>
      </c>
    </row>
    <row r="2050" spans="1:11" x14ac:dyDescent="0.3">
      <c r="A2050" s="1">
        <v>42035</v>
      </c>
      <c r="B2050" s="2">
        <f>YEAR(salesdata[[#This Row],[Order Date]])</f>
        <v>2015</v>
      </c>
      <c r="C2050" s="2">
        <f>MONTH(salesdata[[#This Row],[Order Date]])</f>
        <v>1</v>
      </c>
      <c r="D2050" t="s">
        <v>1207</v>
      </c>
      <c r="E2050" t="s">
        <v>319</v>
      </c>
      <c r="F2050" t="s">
        <v>11</v>
      </c>
      <c r="G2050" t="s">
        <v>12</v>
      </c>
      <c r="H2050" t="s">
        <v>724</v>
      </c>
      <c r="I2050" s="33" t="s">
        <v>3122</v>
      </c>
      <c r="J2050" s="2">
        <v>2</v>
      </c>
      <c r="K2050" s="33" t="s">
        <v>3123</v>
      </c>
    </row>
    <row r="2051" spans="1:11" x14ac:dyDescent="0.3">
      <c r="A2051" s="1">
        <v>42035</v>
      </c>
      <c r="B2051" s="2">
        <f>YEAR(salesdata[[#This Row],[Order Date]])</f>
        <v>2015</v>
      </c>
      <c r="C2051" s="2">
        <f>MONTH(salesdata[[#This Row],[Order Date]])</f>
        <v>1</v>
      </c>
      <c r="D2051" t="s">
        <v>1207</v>
      </c>
      <c r="E2051" t="s">
        <v>319</v>
      </c>
      <c r="F2051" t="s">
        <v>34</v>
      </c>
      <c r="G2051" t="s">
        <v>47</v>
      </c>
      <c r="H2051" t="s">
        <v>1966</v>
      </c>
      <c r="I2051" s="33" t="s">
        <v>5961</v>
      </c>
      <c r="J2051" s="2">
        <v>3</v>
      </c>
      <c r="K2051" s="33" t="s">
        <v>5962</v>
      </c>
    </row>
    <row r="2052" spans="1:11" x14ac:dyDescent="0.3">
      <c r="A2052" s="1">
        <v>42035</v>
      </c>
      <c r="B2052" s="2">
        <f>YEAR(salesdata[[#This Row],[Order Date]])</f>
        <v>2015</v>
      </c>
      <c r="C2052" s="2">
        <f>MONTH(salesdata[[#This Row],[Order Date]])</f>
        <v>1</v>
      </c>
      <c r="D2052" t="s">
        <v>1207</v>
      </c>
      <c r="E2052" t="s">
        <v>319</v>
      </c>
      <c r="F2052" t="s">
        <v>11</v>
      </c>
      <c r="G2052" t="s">
        <v>20</v>
      </c>
      <c r="H2052" t="s">
        <v>478</v>
      </c>
      <c r="I2052" s="33" t="s">
        <v>3214</v>
      </c>
      <c r="J2052" s="2">
        <v>2</v>
      </c>
      <c r="K2052" s="33" t="s">
        <v>5963</v>
      </c>
    </row>
    <row r="2053" spans="1:11" x14ac:dyDescent="0.3">
      <c r="A2053" s="1">
        <v>42038</v>
      </c>
      <c r="B2053" s="2">
        <f>YEAR(salesdata[[#This Row],[Order Date]])</f>
        <v>2015</v>
      </c>
      <c r="C2053" s="2">
        <f>MONTH(salesdata[[#This Row],[Order Date]])</f>
        <v>2</v>
      </c>
      <c r="D2053" t="s">
        <v>563</v>
      </c>
      <c r="E2053" t="s">
        <v>1021</v>
      </c>
      <c r="F2053" t="s">
        <v>34</v>
      </c>
      <c r="G2053" t="s">
        <v>47</v>
      </c>
      <c r="H2053" t="s">
        <v>1967</v>
      </c>
      <c r="I2053" s="33" t="s">
        <v>5964</v>
      </c>
      <c r="J2053" s="2">
        <v>2</v>
      </c>
      <c r="K2053" s="33" t="s">
        <v>3706</v>
      </c>
    </row>
    <row r="2054" spans="1:11" x14ac:dyDescent="0.3">
      <c r="A2054" s="1">
        <v>42038</v>
      </c>
      <c r="B2054" s="2">
        <f>YEAR(salesdata[[#This Row],[Order Date]])</f>
        <v>2015</v>
      </c>
      <c r="C2054" s="2">
        <f>MONTH(salesdata[[#This Row],[Order Date]])</f>
        <v>2</v>
      </c>
      <c r="D2054" t="s">
        <v>563</v>
      </c>
      <c r="E2054" t="s">
        <v>1021</v>
      </c>
      <c r="F2054" t="s">
        <v>39</v>
      </c>
      <c r="G2054" t="s">
        <v>52</v>
      </c>
      <c r="H2054" t="s">
        <v>434</v>
      </c>
      <c r="I2054" s="33" t="s">
        <v>3732</v>
      </c>
      <c r="J2054" s="2">
        <v>3</v>
      </c>
      <c r="K2054" s="33" t="s">
        <v>5965</v>
      </c>
    </row>
    <row r="2055" spans="1:11" x14ac:dyDescent="0.3">
      <c r="A2055" s="1">
        <v>42038</v>
      </c>
      <c r="B2055" s="2">
        <f>YEAR(salesdata[[#This Row],[Order Date]])</f>
        <v>2015</v>
      </c>
      <c r="C2055" s="2">
        <f>MONTH(salesdata[[#This Row],[Order Date]])</f>
        <v>2</v>
      </c>
      <c r="D2055" t="s">
        <v>1968</v>
      </c>
      <c r="E2055" t="s">
        <v>27</v>
      </c>
      <c r="F2055" t="s">
        <v>34</v>
      </c>
      <c r="G2055" t="s">
        <v>47</v>
      </c>
      <c r="H2055" t="s">
        <v>1969</v>
      </c>
      <c r="I2055" s="33" t="s">
        <v>5966</v>
      </c>
      <c r="J2055" s="2">
        <v>4</v>
      </c>
      <c r="K2055" s="33" t="s">
        <v>5967</v>
      </c>
    </row>
    <row r="2056" spans="1:11" x14ac:dyDescent="0.3">
      <c r="A2056" s="1">
        <v>42038</v>
      </c>
      <c r="B2056" s="2">
        <f>YEAR(salesdata[[#This Row],[Order Date]])</f>
        <v>2015</v>
      </c>
      <c r="C2056" s="2">
        <f>MONTH(salesdata[[#This Row],[Order Date]])</f>
        <v>2</v>
      </c>
      <c r="D2056" t="s">
        <v>1585</v>
      </c>
      <c r="E2056" t="s">
        <v>300</v>
      </c>
      <c r="F2056" t="s">
        <v>11</v>
      </c>
      <c r="G2056" t="s">
        <v>20</v>
      </c>
      <c r="H2056" t="s">
        <v>1226</v>
      </c>
      <c r="I2056" s="33" t="s">
        <v>4286</v>
      </c>
      <c r="J2056" s="2">
        <v>3</v>
      </c>
      <c r="K2056" s="33" t="s">
        <v>3020</v>
      </c>
    </row>
    <row r="2057" spans="1:11" x14ac:dyDescent="0.3">
      <c r="A2057" s="1">
        <v>42038</v>
      </c>
      <c r="B2057" s="2">
        <f>YEAR(salesdata[[#This Row],[Order Date]])</f>
        <v>2015</v>
      </c>
      <c r="C2057" s="2">
        <f>MONTH(salesdata[[#This Row],[Order Date]])</f>
        <v>2</v>
      </c>
      <c r="D2057" t="s">
        <v>830</v>
      </c>
      <c r="E2057" t="s">
        <v>30</v>
      </c>
      <c r="F2057" t="s">
        <v>11</v>
      </c>
      <c r="G2057" t="s">
        <v>63</v>
      </c>
      <c r="H2057" t="s">
        <v>64</v>
      </c>
      <c r="I2057" s="33" t="s">
        <v>5968</v>
      </c>
      <c r="J2057" s="2">
        <v>9</v>
      </c>
      <c r="K2057" s="33" t="s">
        <v>5662</v>
      </c>
    </row>
    <row r="2058" spans="1:11" x14ac:dyDescent="0.3">
      <c r="A2058" s="1">
        <v>42038</v>
      </c>
      <c r="B2058" s="2">
        <f>YEAR(salesdata[[#This Row],[Order Date]])</f>
        <v>2015</v>
      </c>
      <c r="C2058" s="2">
        <f>MONTH(salesdata[[#This Row],[Order Date]])</f>
        <v>2</v>
      </c>
      <c r="D2058" t="s">
        <v>686</v>
      </c>
      <c r="E2058" t="s">
        <v>152</v>
      </c>
      <c r="F2058" t="s">
        <v>34</v>
      </c>
      <c r="G2058" t="s">
        <v>35</v>
      </c>
      <c r="H2058" t="s">
        <v>1935</v>
      </c>
      <c r="I2058" s="33" t="s">
        <v>5969</v>
      </c>
      <c r="J2058" s="2">
        <v>1</v>
      </c>
      <c r="K2058" s="33" t="s">
        <v>5970</v>
      </c>
    </row>
    <row r="2059" spans="1:11" x14ac:dyDescent="0.3">
      <c r="A2059" s="1">
        <v>42041</v>
      </c>
      <c r="B2059" s="2">
        <f>YEAR(salesdata[[#This Row],[Order Date]])</f>
        <v>2015</v>
      </c>
      <c r="C2059" s="2">
        <f>MONTH(salesdata[[#This Row],[Order Date]])</f>
        <v>2</v>
      </c>
      <c r="D2059" t="s">
        <v>673</v>
      </c>
      <c r="E2059" t="s">
        <v>167</v>
      </c>
      <c r="F2059" t="s">
        <v>11</v>
      </c>
      <c r="G2059" t="s">
        <v>24</v>
      </c>
      <c r="H2059" t="s">
        <v>1675</v>
      </c>
      <c r="I2059" s="33" t="s">
        <v>5366</v>
      </c>
      <c r="J2059" s="2">
        <v>3</v>
      </c>
      <c r="K2059" s="33" t="s">
        <v>5971</v>
      </c>
    </row>
    <row r="2060" spans="1:11" x14ac:dyDescent="0.3">
      <c r="A2060" s="1">
        <v>42041</v>
      </c>
      <c r="B2060" s="2">
        <f>YEAR(salesdata[[#This Row],[Order Date]])</f>
        <v>2015</v>
      </c>
      <c r="C2060" s="2">
        <f>MONTH(salesdata[[#This Row],[Order Date]])</f>
        <v>2</v>
      </c>
      <c r="D2060" t="s">
        <v>1070</v>
      </c>
      <c r="E2060" t="s">
        <v>59</v>
      </c>
      <c r="F2060" t="s">
        <v>34</v>
      </c>
      <c r="G2060" t="s">
        <v>35</v>
      </c>
      <c r="H2060" t="s">
        <v>1826</v>
      </c>
      <c r="I2060" s="33" t="s">
        <v>5972</v>
      </c>
      <c r="J2060" s="2">
        <v>9</v>
      </c>
      <c r="K2060" s="33" t="s">
        <v>5973</v>
      </c>
    </row>
    <row r="2061" spans="1:11" x14ac:dyDescent="0.3">
      <c r="A2061" s="1">
        <v>42041</v>
      </c>
      <c r="B2061" s="2">
        <f>YEAR(salesdata[[#This Row],[Order Date]])</f>
        <v>2015</v>
      </c>
      <c r="C2061" s="2">
        <f>MONTH(salesdata[[#This Row],[Order Date]])</f>
        <v>2</v>
      </c>
      <c r="D2061" t="s">
        <v>1070</v>
      </c>
      <c r="E2061" t="s">
        <v>59</v>
      </c>
      <c r="F2061" t="s">
        <v>34</v>
      </c>
      <c r="G2061" t="s">
        <v>74</v>
      </c>
      <c r="H2061" t="s">
        <v>1970</v>
      </c>
      <c r="I2061" s="33" t="s">
        <v>5974</v>
      </c>
      <c r="J2061" s="2">
        <v>4</v>
      </c>
      <c r="K2061" s="33" t="s">
        <v>5975</v>
      </c>
    </row>
    <row r="2062" spans="1:11" x14ac:dyDescent="0.3">
      <c r="A2062" s="1">
        <v>42041</v>
      </c>
      <c r="B2062" s="2">
        <f>YEAR(salesdata[[#This Row],[Order Date]])</f>
        <v>2015</v>
      </c>
      <c r="C2062" s="2">
        <f>MONTH(salesdata[[#This Row],[Order Date]])</f>
        <v>2</v>
      </c>
      <c r="D2062" t="s">
        <v>1070</v>
      </c>
      <c r="E2062" t="s">
        <v>59</v>
      </c>
      <c r="F2062" t="s">
        <v>11</v>
      </c>
      <c r="G2062" t="s">
        <v>24</v>
      </c>
      <c r="H2062" t="s">
        <v>1549</v>
      </c>
      <c r="I2062" s="33" t="s">
        <v>3141</v>
      </c>
      <c r="J2062" s="2">
        <v>2</v>
      </c>
      <c r="K2062" s="33" t="s">
        <v>5521</v>
      </c>
    </row>
    <row r="2063" spans="1:11" x14ac:dyDescent="0.3">
      <c r="A2063" s="1">
        <v>42041</v>
      </c>
      <c r="B2063" s="2">
        <f>YEAR(salesdata[[#This Row],[Order Date]])</f>
        <v>2015</v>
      </c>
      <c r="C2063" s="2">
        <f>MONTH(salesdata[[#This Row],[Order Date]])</f>
        <v>2</v>
      </c>
      <c r="D2063" t="s">
        <v>1971</v>
      </c>
      <c r="E2063" t="s">
        <v>10</v>
      </c>
      <c r="F2063" t="s">
        <v>11</v>
      </c>
      <c r="G2063" t="s">
        <v>20</v>
      </c>
      <c r="H2063" t="s">
        <v>1739</v>
      </c>
      <c r="I2063" s="33" t="s">
        <v>5625</v>
      </c>
      <c r="J2063" s="2">
        <v>3</v>
      </c>
      <c r="K2063" s="33" t="s">
        <v>5976</v>
      </c>
    </row>
    <row r="2064" spans="1:11" x14ac:dyDescent="0.3">
      <c r="A2064" s="1">
        <v>42041</v>
      </c>
      <c r="B2064" s="2">
        <f>YEAR(salesdata[[#This Row],[Order Date]])</f>
        <v>2015</v>
      </c>
      <c r="C2064" s="2">
        <f>MONTH(salesdata[[#This Row],[Order Date]])</f>
        <v>2</v>
      </c>
      <c r="D2064" t="s">
        <v>1971</v>
      </c>
      <c r="E2064" t="s">
        <v>10</v>
      </c>
      <c r="F2064" t="s">
        <v>39</v>
      </c>
      <c r="G2064" t="s">
        <v>52</v>
      </c>
      <c r="H2064" t="s">
        <v>1972</v>
      </c>
      <c r="I2064" s="33" t="s">
        <v>5079</v>
      </c>
      <c r="J2064" s="2">
        <v>2</v>
      </c>
      <c r="K2064" s="33" t="s">
        <v>5977</v>
      </c>
    </row>
    <row r="2065" spans="1:11" x14ac:dyDescent="0.3">
      <c r="A2065" s="1">
        <v>42041</v>
      </c>
      <c r="B2065" s="2">
        <f>YEAR(salesdata[[#This Row],[Order Date]])</f>
        <v>2015</v>
      </c>
      <c r="C2065" s="2">
        <f>MONTH(salesdata[[#This Row],[Order Date]])</f>
        <v>2</v>
      </c>
      <c r="D2065" t="s">
        <v>1971</v>
      </c>
      <c r="E2065" t="s">
        <v>10</v>
      </c>
      <c r="F2065" t="s">
        <v>11</v>
      </c>
      <c r="G2065" t="s">
        <v>18</v>
      </c>
      <c r="H2065" t="s">
        <v>816</v>
      </c>
      <c r="I2065" s="33" t="s">
        <v>5978</v>
      </c>
      <c r="J2065" s="2">
        <v>3</v>
      </c>
      <c r="K2065" s="33" t="s">
        <v>5979</v>
      </c>
    </row>
    <row r="2066" spans="1:11" x14ac:dyDescent="0.3">
      <c r="A2066" s="1">
        <v>42041</v>
      </c>
      <c r="B2066" s="2">
        <f>YEAR(salesdata[[#This Row],[Order Date]])</f>
        <v>2015</v>
      </c>
      <c r="C2066" s="2">
        <f>MONTH(salesdata[[#This Row],[Order Date]])</f>
        <v>2</v>
      </c>
      <c r="D2066" t="s">
        <v>1973</v>
      </c>
      <c r="E2066" t="s">
        <v>55</v>
      </c>
      <c r="F2066" t="s">
        <v>11</v>
      </c>
      <c r="G2066" t="s">
        <v>18</v>
      </c>
      <c r="H2066" t="s">
        <v>1929</v>
      </c>
      <c r="I2066" s="33" t="s">
        <v>5045</v>
      </c>
      <c r="J2066" s="2">
        <v>3</v>
      </c>
      <c r="K2066" s="33" t="s">
        <v>5625</v>
      </c>
    </row>
    <row r="2067" spans="1:11" x14ac:dyDescent="0.3">
      <c r="A2067" s="1">
        <v>42041</v>
      </c>
      <c r="B2067" s="2">
        <f>YEAR(salesdata[[#This Row],[Order Date]])</f>
        <v>2015</v>
      </c>
      <c r="C2067" s="2">
        <f>MONTH(salesdata[[#This Row],[Order Date]])</f>
        <v>2</v>
      </c>
      <c r="D2067" t="s">
        <v>1973</v>
      </c>
      <c r="E2067" t="s">
        <v>55</v>
      </c>
      <c r="F2067" t="s">
        <v>11</v>
      </c>
      <c r="G2067" t="s">
        <v>12</v>
      </c>
      <c r="H2067" t="s">
        <v>1974</v>
      </c>
      <c r="I2067" s="33" t="s">
        <v>5980</v>
      </c>
      <c r="J2067" s="2">
        <v>5</v>
      </c>
      <c r="K2067" s="33" t="s">
        <v>5981</v>
      </c>
    </row>
    <row r="2068" spans="1:11" x14ac:dyDescent="0.3">
      <c r="A2068" s="1">
        <v>42042</v>
      </c>
      <c r="B2068" s="2">
        <f>YEAR(salesdata[[#This Row],[Order Date]])</f>
        <v>2015</v>
      </c>
      <c r="C2068" s="2">
        <f>MONTH(salesdata[[#This Row],[Order Date]])</f>
        <v>2</v>
      </c>
      <c r="D2068" t="s">
        <v>396</v>
      </c>
      <c r="E2068" t="s">
        <v>55</v>
      </c>
      <c r="F2068" t="s">
        <v>11</v>
      </c>
      <c r="G2068" t="s">
        <v>63</v>
      </c>
      <c r="H2068" t="s">
        <v>552</v>
      </c>
      <c r="I2068" s="33" t="s">
        <v>5982</v>
      </c>
      <c r="J2068" s="2">
        <v>5</v>
      </c>
      <c r="K2068" s="33" t="s">
        <v>5983</v>
      </c>
    </row>
    <row r="2069" spans="1:11" x14ac:dyDescent="0.3">
      <c r="A2069" s="1">
        <v>42042</v>
      </c>
      <c r="B2069" s="2">
        <f>YEAR(salesdata[[#This Row],[Order Date]])</f>
        <v>2015</v>
      </c>
      <c r="C2069" s="2">
        <f>MONTH(salesdata[[#This Row],[Order Date]])</f>
        <v>2</v>
      </c>
      <c r="D2069" t="s">
        <v>396</v>
      </c>
      <c r="E2069" t="s">
        <v>55</v>
      </c>
      <c r="F2069" t="s">
        <v>11</v>
      </c>
      <c r="G2069" t="s">
        <v>12</v>
      </c>
      <c r="H2069" t="s">
        <v>335</v>
      </c>
      <c r="I2069" s="33" t="s">
        <v>3122</v>
      </c>
      <c r="J2069" s="2">
        <v>2</v>
      </c>
      <c r="K2069" s="33" t="s">
        <v>3281</v>
      </c>
    </row>
    <row r="2070" spans="1:11" x14ac:dyDescent="0.3">
      <c r="A2070" s="1">
        <v>42043</v>
      </c>
      <c r="B2070" s="2">
        <f>YEAR(salesdata[[#This Row],[Order Date]])</f>
        <v>2015</v>
      </c>
      <c r="C2070" s="2">
        <f>MONTH(salesdata[[#This Row],[Order Date]])</f>
        <v>2</v>
      </c>
      <c r="D2070" t="s">
        <v>1272</v>
      </c>
      <c r="E2070" t="s">
        <v>79</v>
      </c>
      <c r="F2070" t="s">
        <v>39</v>
      </c>
      <c r="G2070" t="s">
        <v>40</v>
      </c>
      <c r="H2070" t="s">
        <v>1270</v>
      </c>
      <c r="I2070" s="33" t="s">
        <v>5984</v>
      </c>
      <c r="J2070" s="2">
        <v>3</v>
      </c>
      <c r="K2070" s="33" t="s">
        <v>1975</v>
      </c>
    </row>
    <row r="2071" spans="1:11" x14ac:dyDescent="0.3">
      <c r="A2071" s="1">
        <v>42043</v>
      </c>
      <c r="B2071" s="2">
        <f>YEAR(salesdata[[#This Row],[Order Date]])</f>
        <v>2015</v>
      </c>
      <c r="C2071" s="2">
        <f>MONTH(salesdata[[#This Row],[Order Date]])</f>
        <v>2</v>
      </c>
      <c r="D2071" t="s">
        <v>817</v>
      </c>
      <c r="E2071" t="s">
        <v>1315</v>
      </c>
      <c r="F2071" t="s">
        <v>11</v>
      </c>
      <c r="G2071" t="s">
        <v>12</v>
      </c>
      <c r="H2071" t="s">
        <v>1976</v>
      </c>
      <c r="I2071" s="33" t="s">
        <v>5985</v>
      </c>
      <c r="J2071" s="2">
        <v>2</v>
      </c>
      <c r="K2071" s="33" t="s">
        <v>5255</v>
      </c>
    </row>
    <row r="2072" spans="1:11" x14ac:dyDescent="0.3">
      <c r="A2072" s="1">
        <v>42043</v>
      </c>
      <c r="B2072" s="2">
        <f>YEAR(salesdata[[#This Row],[Order Date]])</f>
        <v>2015</v>
      </c>
      <c r="C2072" s="2">
        <f>MONTH(salesdata[[#This Row],[Order Date]])</f>
        <v>2</v>
      </c>
      <c r="D2072" t="s">
        <v>817</v>
      </c>
      <c r="E2072" t="s">
        <v>1315</v>
      </c>
      <c r="F2072" t="s">
        <v>11</v>
      </c>
      <c r="G2072" t="s">
        <v>43</v>
      </c>
      <c r="H2072" t="s">
        <v>549</v>
      </c>
      <c r="I2072" s="33" t="s">
        <v>5986</v>
      </c>
      <c r="J2072" s="2">
        <v>1</v>
      </c>
      <c r="K2072" s="33" t="s">
        <v>5987</v>
      </c>
    </row>
    <row r="2073" spans="1:11" x14ac:dyDescent="0.3">
      <c r="A2073" s="1">
        <v>42043</v>
      </c>
      <c r="B2073" s="2">
        <f>YEAR(salesdata[[#This Row],[Order Date]])</f>
        <v>2015</v>
      </c>
      <c r="C2073" s="2">
        <f>MONTH(salesdata[[#This Row],[Order Date]])</f>
        <v>2</v>
      </c>
      <c r="D2073" t="s">
        <v>817</v>
      </c>
      <c r="E2073" t="s">
        <v>1315</v>
      </c>
      <c r="F2073" t="s">
        <v>11</v>
      </c>
      <c r="G2073" t="s">
        <v>24</v>
      </c>
      <c r="H2073" t="s">
        <v>1977</v>
      </c>
      <c r="I2073" s="33" t="s">
        <v>4578</v>
      </c>
      <c r="J2073" s="2">
        <v>2</v>
      </c>
      <c r="K2073" s="33" t="s">
        <v>5727</v>
      </c>
    </row>
    <row r="2074" spans="1:11" x14ac:dyDescent="0.3">
      <c r="A2074" s="1">
        <v>42044</v>
      </c>
      <c r="B2074" s="2">
        <f>YEAR(salesdata[[#This Row],[Order Date]])</f>
        <v>2015</v>
      </c>
      <c r="C2074" s="2">
        <f>MONTH(salesdata[[#This Row],[Order Date]])</f>
        <v>2</v>
      </c>
      <c r="D2074" t="s">
        <v>915</v>
      </c>
      <c r="E2074" t="s">
        <v>10</v>
      </c>
      <c r="F2074" t="s">
        <v>39</v>
      </c>
      <c r="G2074" t="s">
        <v>52</v>
      </c>
      <c r="H2074" t="s">
        <v>53</v>
      </c>
      <c r="I2074" s="33" t="s">
        <v>5988</v>
      </c>
      <c r="J2074" s="2">
        <v>2</v>
      </c>
      <c r="K2074" s="33" t="s">
        <v>5989</v>
      </c>
    </row>
    <row r="2075" spans="1:11" x14ac:dyDescent="0.3">
      <c r="A2075" s="1">
        <v>42044</v>
      </c>
      <c r="B2075" s="2">
        <f>YEAR(salesdata[[#This Row],[Order Date]])</f>
        <v>2015</v>
      </c>
      <c r="C2075" s="2">
        <f>MONTH(salesdata[[#This Row],[Order Date]])</f>
        <v>2</v>
      </c>
      <c r="D2075" t="s">
        <v>1364</v>
      </c>
      <c r="E2075" t="s">
        <v>10</v>
      </c>
      <c r="F2075" t="s">
        <v>11</v>
      </c>
      <c r="G2075" t="s">
        <v>16</v>
      </c>
      <c r="H2075" t="s">
        <v>90</v>
      </c>
      <c r="I2075" s="33" t="s">
        <v>4471</v>
      </c>
      <c r="J2075" s="2">
        <v>4</v>
      </c>
      <c r="K2075" s="33" t="s">
        <v>5990</v>
      </c>
    </row>
    <row r="2076" spans="1:11" x14ac:dyDescent="0.3">
      <c r="A2076" s="1">
        <v>42044</v>
      </c>
      <c r="B2076" s="2">
        <f>YEAR(salesdata[[#This Row],[Order Date]])</f>
        <v>2015</v>
      </c>
      <c r="C2076" s="2">
        <f>MONTH(salesdata[[#This Row],[Order Date]])</f>
        <v>2</v>
      </c>
      <c r="D2076" t="s">
        <v>1364</v>
      </c>
      <c r="E2076" t="s">
        <v>10</v>
      </c>
      <c r="F2076" t="s">
        <v>34</v>
      </c>
      <c r="G2076" t="s">
        <v>47</v>
      </c>
      <c r="H2076" t="s">
        <v>346</v>
      </c>
      <c r="I2076" s="33" t="s">
        <v>5080</v>
      </c>
      <c r="J2076" s="2">
        <v>2</v>
      </c>
      <c r="K2076" s="33" t="s">
        <v>5991</v>
      </c>
    </row>
    <row r="2077" spans="1:11" x14ac:dyDescent="0.3">
      <c r="A2077" s="1">
        <v>42044</v>
      </c>
      <c r="B2077" s="2">
        <f>YEAR(salesdata[[#This Row],[Order Date]])</f>
        <v>2015</v>
      </c>
      <c r="C2077" s="2">
        <f>MONTH(salesdata[[#This Row],[Order Date]])</f>
        <v>2</v>
      </c>
      <c r="D2077" t="s">
        <v>1978</v>
      </c>
      <c r="E2077" t="s">
        <v>27</v>
      </c>
      <c r="F2077" t="s">
        <v>34</v>
      </c>
      <c r="G2077" t="s">
        <v>35</v>
      </c>
      <c r="H2077" t="s">
        <v>1464</v>
      </c>
      <c r="I2077" s="33" t="s">
        <v>5992</v>
      </c>
      <c r="J2077" s="2">
        <v>5</v>
      </c>
      <c r="K2077" s="33" t="s">
        <v>5993</v>
      </c>
    </row>
    <row r="2078" spans="1:11" x14ac:dyDescent="0.3">
      <c r="A2078" s="1">
        <v>42044</v>
      </c>
      <c r="B2078" s="2">
        <f>YEAR(salesdata[[#This Row],[Order Date]])</f>
        <v>2015</v>
      </c>
      <c r="C2078" s="2">
        <f>MONTH(salesdata[[#This Row],[Order Date]])</f>
        <v>2</v>
      </c>
      <c r="D2078" t="s">
        <v>1489</v>
      </c>
      <c r="E2078" t="s">
        <v>15</v>
      </c>
      <c r="F2078" t="s">
        <v>39</v>
      </c>
      <c r="G2078" t="s">
        <v>52</v>
      </c>
      <c r="H2078" t="s">
        <v>511</v>
      </c>
      <c r="I2078" s="33" t="s">
        <v>5994</v>
      </c>
      <c r="J2078" s="2">
        <v>6</v>
      </c>
      <c r="K2078" s="33" t="s">
        <v>5995</v>
      </c>
    </row>
    <row r="2079" spans="1:11" x14ac:dyDescent="0.3">
      <c r="A2079" s="1">
        <v>42045</v>
      </c>
      <c r="B2079" s="2">
        <f>YEAR(salesdata[[#This Row],[Order Date]])</f>
        <v>2015</v>
      </c>
      <c r="C2079" s="2">
        <f>MONTH(salesdata[[#This Row],[Order Date]])</f>
        <v>2</v>
      </c>
      <c r="D2079" t="s">
        <v>1802</v>
      </c>
      <c r="E2079" t="s">
        <v>23</v>
      </c>
      <c r="F2079" t="s">
        <v>11</v>
      </c>
      <c r="G2079" t="s">
        <v>18</v>
      </c>
      <c r="H2079" t="s">
        <v>1352</v>
      </c>
      <c r="I2079" s="33" t="s">
        <v>5996</v>
      </c>
      <c r="J2079" s="2">
        <v>5</v>
      </c>
      <c r="K2079" s="33" t="s">
        <v>5997</v>
      </c>
    </row>
    <row r="2080" spans="1:11" x14ac:dyDescent="0.3">
      <c r="A2080" s="1">
        <v>42049</v>
      </c>
      <c r="B2080" s="2">
        <f>YEAR(salesdata[[#This Row],[Order Date]])</f>
        <v>2015</v>
      </c>
      <c r="C2080" s="2">
        <f>MONTH(salesdata[[#This Row],[Order Date]])</f>
        <v>2</v>
      </c>
      <c r="D2080" t="s">
        <v>1207</v>
      </c>
      <c r="E2080" t="s">
        <v>79</v>
      </c>
      <c r="F2080" t="s">
        <v>11</v>
      </c>
      <c r="G2080" t="s">
        <v>20</v>
      </c>
      <c r="H2080" t="s">
        <v>784</v>
      </c>
      <c r="I2080" s="33" t="s">
        <v>5998</v>
      </c>
      <c r="J2080" s="2">
        <v>2</v>
      </c>
      <c r="K2080" s="33" t="s">
        <v>5999</v>
      </c>
    </row>
    <row r="2081" spans="1:11" x14ac:dyDescent="0.3">
      <c r="A2081" s="1">
        <v>42049</v>
      </c>
      <c r="B2081" s="2">
        <f>YEAR(salesdata[[#This Row],[Order Date]])</f>
        <v>2015</v>
      </c>
      <c r="C2081" s="2">
        <f>MONTH(salesdata[[#This Row],[Order Date]])</f>
        <v>2</v>
      </c>
      <c r="D2081" t="s">
        <v>1207</v>
      </c>
      <c r="E2081" t="s">
        <v>79</v>
      </c>
      <c r="F2081" t="s">
        <v>39</v>
      </c>
      <c r="G2081" t="s">
        <v>40</v>
      </c>
      <c r="H2081" t="s">
        <v>1979</v>
      </c>
      <c r="I2081" s="33" t="s">
        <v>3307</v>
      </c>
      <c r="J2081" s="2">
        <v>3</v>
      </c>
      <c r="K2081" s="33" t="s">
        <v>1980</v>
      </c>
    </row>
    <row r="2082" spans="1:11" x14ac:dyDescent="0.3">
      <c r="A2082" s="1">
        <v>42049</v>
      </c>
      <c r="B2082" s="2">
        <f>YEAR(salesdata[[#This Row],[Order Date]])</f>
        <v>2015</v>
      </c>
      <c r="C2082" s="2">
        <f>MONTH(salesdata[[#This Row],[Order Date]])</f>
        <v>2</v>
      </c>
      <c r="D2082" t="s">
        <v>1207</v>
      </c>
      <c r="E2082" t="s">
        <v>79</v>
      </c>
      <c r="F2082" t="s">
        <v>11</v>
      </c>
      <c r="G2082" t="s">
        <v>20</v>
      </c>
      <c r="H2082" t="s">
        <v>995</v>
      </c>
      <c r="I2082" s="33" t="s">
        <v>3207</v>
      </c>
      <c r="J2082" s="2">
        <v>2</v>
      </c>
      <c r="K2082" s="33" t="s">
        <v>6000</v>
      </c>
    </row>
    <row r="2083" spans="1:11" x14ac:dyDescent="0.3">
      <c r="A2083" s="1">
        <v>42049</v>
      </c>
      <c r="B2083" s="2">
        <f>YEAR(salesdata[[#This Row],[Order Date]])</f>
        <v>2015</v>
      </c>
      <c r="C2083" s="2">
        <f>MONTH(salesdata[[#This Row],[Order Date]])</f>
        <v>2</v>
      </c>
      <c r="D2083" t="s">
        <v>1207</v>
      </c>
      <c r="E2083" t="s">
        <v>79</v>
      </c>
      <c r="F2083" t="s">
        <v>11</v>
      </c>
      <c r="G2083" t="s">
        <v>24</v>
      </c>
      <c r="H2083" t="s">
        <v>985</v>
      </c>
      <c r="I2083" s="33" t="s">
        <v>4100</v>
      </c>
      <c r="J2083" s="2">
        <v>3</v>
      </c>
      <c r="K2083" s="33" t="s">
        <v>4969</v>
      </c>
    </row>
    <row r="2084" spans="1:11" x14ac:dyDescent="0.3">
      <c r="A2084" s="1">
        <v>42049</v>
      </c>
      <c r="B2084" s="2">
        <f>YEAR(salesdata[[#This Row],[Order Date]])</f>
        <v>2015</v>
      </c>
      <c r="C2084" s="2">
        <f>MONTH(salesdata[[#This Row],[Order Date]])</f>
        <v>2</v>
      </c>
      <c r="D2084" t="s">
        <v>1207</v>
      </c>
      <c r="E2084" t="s">
        <v>79</v>
      </c>
      <c r="F2084" t="s">
        <v>39</v>
      </c>
      <c r="G2084" t="s">
        <v>52</v>
      </c>
      <c r="H2084" t="s">
        <v>1603</v>
      </c>
      <c r="I2084" s="33" t="s">
        <v>5733</v>
      </c>
      <c r="J2084" s="2">
        <v>3</v>
      </c>
      <c r="K2084" s="33" t="s">
        <v>4969</v>
      </c>
    </row>
    <row r="2085" spans="1:11" x14ac:dyDescent="0.3">
      <c r="A2085" s="1">
        <v>42049</v>
      </c>
      <c r="B2085" s="2">
        <f>YEAR(salesdata[[#This Row],[Order Date]])</f>
        <v>2015</v>
      </c>
      <c r="C2085" s="2">
        <f>MONTH(salesdata[[#This Row],[Order Date]])</f>
        <v>2</v>
      </c>
      <c r="D2085" t="s">
        <v>692</v>
      </c>
      <c r="E2085" t="s">
        <v>152</v>
      </c>
      <c r="F2085" t="s">
        <v>11</v>
      </c>
      <c r="G2085" t="s">
        <v>20</v>
      </c>
      <c r="H2085" t="s">
        <v>1981</v>
      </c>
      <c r="I2085" s="33" t="s">
        <v>6001</v>
      </c>
      <c r="J2085" s="2">
        <v>9</v>
      </c>
      <c r="K2085" s="33" t="s">
        <v>3524</v>
      </c>
    </row>
    <row r="2086" spans="1:11" x14ac:dyDescent="0.3">
      <c r="A2086" s="1">
        <v>42049</v>
      </c>
      <c r="B2086" s="2">
        <f>YEAR(salesdata[[#This Row],[Order Date]])</f>
        <v>2015</v>
      </c>
      <c r="C2086" s="2">
        <f>MONTH(salesdata[[#This Row],[Order Date]])</f>
        <v>2</v>
      </c>
      <c r="D2086" t="s">
        <v>692</v>
      </c>
      <c r="E2086" t="s">
        <v>152</v>
      </c>
      <c r="F2086" t="s">
        <v>39</v>
      </c>
      <c r="G2086" t="s">
        <v>40</v>
      </c>
      <c r="H2086" t="s">
        <v>1748</v>
      </c>
      <c r="I2086" s="33" t="s">
        <v>6002</v>
      </c>
      <c r="J2086" s="2">
        <v>1</v>
      </c>
      <c r="K2086" s="33" t="s">
        <v>6003</v>
      </c>
    </row>
    <row r="2087" spans="1:11" x14ac:dyDescent="0.3">
      <c r="A2087" s="1">
        <v>42050</v>
      </c>
      <c r="B2087" s="2">
        <f>YEAR(salesdata[[#This Row],[Order Date]])</f>
        <v>2015</v>
      </c>
      <c r="C2087" s="2">
        <f>MONTH(salesdata[[#This Row],[Order Date]])</f>
        <v>2</v>
      </c>
      <c r="D2087" t="s">
        <v>477</v>
      </c>
      <c r="E2087" t="s">
        <v>160</v>
      </c>
      <c r="F2087" t="s">
        <v>39</v>
      </c>
      <c r="G2087" t="s">
        <v>40</v>
      </c>
      <c r="H2087" t="s">
        <v>423</v>
      </c>
      <c r="I2087" s="33" t="s">
        <v>6004</v>
      </c>
      <c r="J2087" s="2">
        <v>3</v>
      </c>
      <c r="K2087" s="33" t="s">
        <v>6005</v>
      </c>
    </row>
    <row r="2088" spans="1:11" x14ac:dyDescent="0.3">
      <c r="A2088" s="1">
        <v>42050</v>
      </c>
      <c r="B2088" s="2">
        <f>YEAR(salesdata[[#This Row],[Order Date]])</f>
        <v>2015</v>
      </c>
      <c r="C2088" s="2">
        <f>MONTH(salesdata[[#This Row],[Order Date]])</f>
        <v>2</v>
      </c>
      <c r="D2088" t="s">
        <v>477</v>
      </c>
      <c r="E2088" t="s">
        <v>160</v>
      </c>
      <c r="F2088" t="s">
        <v>39</v>
      </c>
      <c r="G2088" t="s">
        <v>40</v>
      </c>
      <c r="H2088" t="s">
        <v>1645</v>
      </c>
      <c r="I2088" s="33" t="s">
        <v>6006</v>
      </c>
      <c r="J2088" s="2">
        <v>2</v>
      </c>
      <c r="K2088" s="33" t="s">
        <v>6007</v>
      </c>
    </row>
    <row r="2089" spans="1:11" x14ac:dyDescent="0.3">
      <c r="A2089" s="1">
        <v>42050</v>
      </c>
      <c r="B2089" s="2">
        <f>YEAR(salesdata[[#This Row],[Order Date]])</f>
        <v>2015</v>
      </c>
      <c r="C2089" s="2">
        <f>MONTH(salesdata[[#This Row],[Order Date]])</f>
        <v>2</v>
      </c>
      <c r="D2089" t="s">
        <v>477</v>
      </c>
      <c r="E2089" t="s">
        <v>160</v>
      </c>
      <c r="F2089" t="s">
        <v>39</v>
      </c>
      <c r="G2089" t="s">
        <v>52</v>
      </c>
      <c r="H2089" t="s">
        <v>1572</v>
      </c>
      <c r="I2089" s="33" t="s">
        <v>6008</v>
      </c>
      <c r="J2089" s="2">
        <v>5</v>
      </c>
      <c r="K2089" s="33" t="s">
        <v>6009</v>
      </c>
    </row>
    <row r="2090" spans="1:11" x14ac:dyDescent="0.3">
      <c r="A2090" s="1">
        <v>42050</v>
      </c>
      <c r="B2090" s="2">
        <f>YEAR(salesdata[[#This Row],[Order Date]])</f>
        <v>2015</v>
      </c>
      <c r="C2090" s="2">
        <f>MONTH(salesdata[[#This Row],[Order Date]])</f>
        <v>2</v>
      </c>
      <c r="D2090" t="s">
        <v>609</v>
      </c>
      <c r="E2090" t="s">
        <v>27</v>
      </c>
      <c r="F2090" t="s">
        <v>11</v>
      </c>
      <c r="G2090" t="s">
        <v>12</v>
      </c>
      <c r="H2090" t="s">
        <v>1944</v>
      </c>
      <c r="I2090" s="33" t="s">
        <v>3890</v>
      </c>
      <c r="J2090" s="2">
        <v>2</v>
      </c>
      <c r="K2090" s="33" t="s">
        <v>4507</v>
      </c>
    </row>
    <row r="2091" spans="1:11" x14ac:dyDescent="0.3">
      <c r="A2091" s="1">
        <v>42050</v>
      </c>
      <c r="B2091" s="2">
        <f>YEAR(salesdata[[#This Row],[Order Date]])</f>
        <v>2015</v>
      </c>
      <c r="C2091" s="2">
        <f>MONTH(salesdata[[#This Row],[Order Date]])</f>
        <v>2</v>
      </c>
      <c r="D2091" t="s">
        <v>609</v>
      </c>
      <c r="E2091" t="s">
        <v>27</v>
      </c>
      <c r="F2091" t="s">
        <v>11</v>
      </c>
      <c r="G2091" t="s">
        <v>20</v>
      </c>
      <c r="H2091" t="s">
        <v>588</v>
      </c>
      <c r="I2091" s="33" t="s">
        <v>4396</v>
      </c>
      <c r="J2091" s="2">
        <v>5</v>
      </c>
      <c r="K2091" s="33" t="s">
        <v>4816</v>
      </c>
    </row>
    <row r="2092" spans="1:11" x14ac:dyDescent="0.3">
      <c r="A2092" s="1">
        <v>42050</v>
      </c>
      <c r="B2092" s="2">
        <f>YEAR(salesdata[[#This Row],[Order Date]])</f>
        <v>2015</v>
      </c>
      <c r="C2092" s="2">
        <f>MONTH(salesdata[[#This Row],[Order Date]])</f>
        <v>2</v>
      </c>
      <c r="D2092" t="s">
        <v>609</v>
      </c>
      <c r="E2092" t="s">
        <v>27</v>
      </c>
      <c r="F2092" t="s">
        <v>11</v>
      </c>
      <c r="G2092" t="s">
        <v>20</v>
      </c>
      <c r="H2092" t="s">
        <v>922</v>
      </c>
      <c r="I2092" s="33" t="s">
        <v>4219</v>
      </c>
      <c r="J2092" s="2">
        <v>5</v>
      </c>
      <c r="K2092" s="33" t="s">
        <v>6010</v>
      </c>
    </row>
    <row r="2093" spans="1:11" x14ac:dyDescent="0.3">
      <c r="A2093" s="1">
        <v>42050</v>
      </c>
      <c r="B2093" s="2">
        <f>YEAR(salesdata[[#This Row],[Order Date]])</f>
        <v>2015</v>
      </c>
      <c r="C2093" s="2">
        <f>MONTH(salesdata[[#This Row],[Order Date]])</f>
        <v>2</v>
      </c>
      <c r="D2093" t="s">
        <v>609</v>
      </c>
      <c r="E2093" t="s">
        <v>27</v>
      </c>
      <c r="F2093" t="s">
        <v>11</v>
      </c>
      <c r="G2093" t="s">
        <v>93</v>
      </c>
      <c r="H2093" t="s">
        <v>580</v>
      </c>
      <c r="I2093" s="33" t="s">
        <v>6011</v>
      </c>
      <c r="J2093" s="2">
        <v>6</v>
      </c>
      <c r="K2093" s="33" t="s">
        <v>6012</v>
      </c>
    </row>
    <row r="2094" spans="1:11" x14ac:dyDescent="0.3">
      <c r="A2094" s="1">
        <v>42050</v>
      </c>
      <c r="B2094" s="2">
        <f>YEAR(salesdata[[#This Row],[Order Date]])</f>
        <v>2015</v>
      </c>
      <c r="C2094" s="2">
        <f>MONTH(salesdata[[#This Row],[Order Date]])</f>
        <v>2</v>
      </c>
      <c r="D2094" t="s">
        <v>609</v>
      </c>
      <c r="E2094" t="s">
        <v>27</v>
      </c>
      <c r="F2094" t="s">
        <v>11</v>
      </c>
      <c r="G2094" t="s">
        <v>12</v>
      </c>
      <c r="H2094" t="s">
        <v>1982</v>
      </c>
      <c r="I2094" s="33" t="s">
        <v>2910</v>
      </c>
      <c r="J2094" s="2">
        <v>3</v>
      </c>
      <c r="K2094" s="33" t="s">
        <v>2911</v>
      </c>
    </row>
    <row r="2095" spans="1:11" x14ac:dyDescent="0.3">
      <c r="A2095" s="1">
        <v>42051</v>
      </c>
      <c r="B2095" s="2">
        <f>YEAR(salesdata[[#This Row],[Order Date]])</f>
        <v>2015</v>
      </c>
      <c r="C2095" s="2">
        <f>MONTH(salesdata[[#This Row],[Order Date]])</f>
        <v>2</v>
      </c>
      <c r="D2095" t="s">
        <v>1846</v>
      </c>
      <c r="E2095" t="s">
        <v>700</v>
      </c>
      <c r="F2095" t="s">
        <v>11</v>
      </c>
      <c r="G2095" t="s">
        <v>12</v>
      </c>
      <c r="H2095" t="s">
        <v>1974</v>
      </c>
      <c r="I2095" s="33" t="s">
        <v>3260</v>
      </c>
      <c r="J2095" s="2">
        <v>6</v>
      </c>
      <c r="K2095" s="33" t="s">
        <v>5963</v>
      </c>
    </row>
    <row r="2096" spans="1:11" x14ac:dyDescent="0.3">
      <c r="A2096" s="1">
        <v>42051</v>
      </c>
      <c r="B2096" s="2">
        <f>YEAR(salesdata[[#This Row],[Order Date]])</f>
        <v>2015</v>
      </c>
      <c r="C2096" s="2">
        <f>MONTH(salesdata[[#This Row],[Order Date]])</f>
        <v>2</v>
      </c>
      <c r="D2096" t="s">
        <v>446</v>
      </c>
      <c r="E2096" t="s">
        <v>27</v>
      </c>
      <c r="F2096" t="s">
        <v>11</v>
      </c>
      <c r="G2096" t="s">
        <v>12</v>
      </c>
      <c r="H2096" t="s">
        <v>960</v>
      </c>
      <c r="I2096" s="33" t="s">
        <v>3985</v>
      </c>
      <c r="J2096" s="2">
        <v>3</v>
      </c>
      <c r="K2096" s="33" t="s">
        <v>6013</v>
      </c>
    </row>
    <row r="2097" spans="1:11" x14ac:dyDescent="0.3">
      <c r="A2097" s="1">
        <v>42051</v>
      </c>
      <c r="B2097" s="2">
        <f>YEAR(salesdata[[#This Row],[Order Date]])</f>
        <v>2015</v>
      </c>
      <c r="C2097" s="2">
        <f>MONTH(salesdata[[#This Row],[Order Date]])</f>
        <v>2</v>
      </c>
      <c r="D2097" t="s">
        <v>446</v>
      </c>
      <c r="E2097" t="s">
        <v>27</v>
      </c>
      <c r="F2097" t="s">
        <v>11</v>
      </c>
      <c r="G2097" t="s">
        <v>16</v>
      </c>
      <c r="H2097" t="s">
        <v>1052</v>
      </c>
      <c r="I2097" s="33" t="s">
        <v>6014</v>
      </c>
      <c r="J2097" s="2">
        <v>7</v>
      </c>
      <c r="K2097" s="33" t="s">
        <v>6015</v>
      </c>
    </row>
    <row r="2098" spans="1:11" x14ac:dyDescent="0.3">
      <c r="A2098" s="1">
        <v>42053</v>
      </c>
      <c r="B2098" s="2">
        <f>YEAR(salesdata[[#This Row],[Order Date]])</f>
        <v>2015</v>
      </c>
      <c r="C2098" s="2">
        <f>MONTH(salesdata[[#This Row],[Order Date]])</f>
        <v>2</v>
      </c>
      <c r="D2098" t="s">
        <v>1700</v>
      </c>
      <c r="E2098" t="s">
        <v>27</v>
      </c>
      <c r="F2098" t="s">
        <v>11</v>
      </c>
      <c r="G2098" t="s">
        <v>16</v>
      </c>
      <c r="H2098" t="s">
        <v>1469</v>
      </c>
      <c r="I2098" s="33" t="s">
        <v>3531</v>
      </c>
      <c r="J2098" s="2">
        <v>3</v>
      </c>
      <c r="K2098" s="33" t="s">
        <v>4469</v>
      </c>
    </row>
    <row r="2099" spans="1:11" x14ac:dyDescent="0.3">
      <c r="A2099" s="1">
        <v>42053</v>
      </c>
      <c r="B2099" s="2">
        <f>YEAR(salesdata[[#This Row],[Order Date]])</f>
        <v>2015</v>
      </c>
      <c r="C2099" s="2">
        <f>MONTH(salesdata[[#This Row],[Order Date]])</f>
        <v>2</v>
      </c>
      <c r="D2099" t="s">
        <v>1983</v>
      </c>
      <c r="E2099" t="s">
        <v>27</v>
      </c>
      <c r="F2099" t="s">
        <v>11</v>
      </c>
      <c r="G2099" t="s">
        <v>16</v>
      </c>
      <c r="H2099" t="s">
        <v>1545</v>
      </c>
      <c r="I2099" s="33" t="s">
        <v>6016</v>
      </c>
      <c r="J2099" s="2">
        <v>2</v>
      </c>
      <c r="K2099" s="33" t="s">
        <v>6017</v>
      </c>
    </row>
    <row r="2100" spans="1:11" x14ac:dyDescent="0.3">
      <c r="A2100" s="1">
        <v>42053</v>
      </c>
      <c r="B2100" s="2">
        <f>YEAR(salesdata[[#This Row],[Order Date]])</f>
        <v>2015</v>
      </c>
      <c r="C2100" s="2">
        <f>MONTH(salesdata[[#This Row],[Order Date]])</f>
        <v>2</v>
      </c>
      <c r="D2100" t="s">
        <v>1983</v>
      </c>
      <c r="E2100" t="s">
        <v>27</v>
      </c>
      <c r="F2100" t="s">
        <v>34</v>
      </c>
      <c r="G2100" t="s">
        <v>147</v>
      </c>
      <c r="H2100" t="s">
        <v>1886</v>
      </c>
      <c r="I2100" s="33" t="s">
        <v>6018</v>
      </c>
      <c r="J2100" s="2">
        <v>1</v>
      </c>
      <c r="K2100" s="33" t="s">
        <v>6019</v>
      </c>
    </row>
    <row r="2101" spans="1:11" x14ac:dyDescent="0.3">
      <c r="A2101" s="1">
        <v>42055</v>
      </c>
      <c r="B2101" s="2">
        <f>YEAR(salesdata[[#This Row],[Order Date]])</f>
        <v>2015</v>
      </c>
      <c r="C2101" s="2">
        <f>MONTH(salesdata[[#This Row],[Order Date]])</f>
        <v>2</v>
      </c>
      <c r="D2101" t="s">
        <v>901</v>
      </c>
      <c r="E2101" t="s">
        <v>102</v>
      </c>
      <c r="F2101" t="s">
        <v>39</v>
      </c>
      <c r="G2101" t="s">
        <v>52</v>
      </c>
      <c r="H2101" t="s">
        <v>1984</v>
      </c>
      <c r="I2101" s="33" t="s">
        <v>5425</v>
      </c>
      <c r="J2101" s="2">
        <v>1</v>
      </c>
      <c r="K2101" s="33" t="s">
        <v>1901</v>
      </c>
    </row>
    <row r="2102" spans="1:11" x14ac:dyDescent="0.3">
      <c r="A2102" s="1">
        <v>42055</v>
      </c>
      <c r="B2102" s="2">
        <f>YEAR(salesdata[[#This Row],[Order Date]])</f>
        <v>2015</v>
      </c>
      <c r="C2102" s="2">
        <f>MONTH(salesdata[[#This Row],[Order Date]])</f>
        <v>2</v>
      </c>
      <c r="D2102" t="s">
        <v>287</v>
      </c>
      <c r="E2102" t="s">
        <v>181</v>
      </c>
      <c r="F2102" t="s">
        <v>11</v>
      </c>
      <c r="G2102" t="s">
        <v>24</v>
      </c>
      <c r="H2102" t="s">
        <v>1137</v>
      </c>
      <c r="I2102" s="33" t="s">
        <v>6020</v>
      </c>
      <c r="J2102" s="2">
        <v>7</v>
      </c>
      <c r="K2102" s="33" t="s">
        <v>5717</v>
      </c>
    </row>
    <row r="2103" spans="1:11" x14ac:dyDescent="0.3">
      <c r="A2103" s="1">
        <v>42056</v>
      </c>
      <c r="B2103" s="2">
        <f>YEAR(salesdata[[#This Row],[Order Date]])</f>
        <v>2015</v>
      </c>
      <c r="C2103" s="2">
        <f>MONTH(salesdata[[#This Row],[Order Date]])</f>
        <v>2</v>
      </c>
      <c r="D2103" t="s">
        <v>1202</v>
      </c>
      <c r="E2103" t="s">
        <v>407</v>
      </c>
      <c r="F2103" t="s">
        <v>11</v>
      </c>
      <c r="G2103" t="s">
        <v>12</v>
      </c>
      <c r="H2103" t="s">
        <v>637</v>
      </c>
      <c r="I2103" s="33" t="s">
        <v>4121</v>
      </c>
      <c r="J2103" s="2">
        <v>4</v>
      </c>
      <c r="K2103" s="33" t="s">
        <v>4122</v>
      </c>
    </row>
    <row r="2104" spans="1:11" x14ac:dyDescent="0.3">
      <c r="A2104" s="1">
        <v>42056</v>
      </c>
      <c r="B2104" s="2">
        <f>YEAR(salesdata[[#This Row],[Order Date]])</f>
        <v>2015</v>
      </c>
      <c r="C2104" s="2">
        <f>MONTH(salesdata[[#This Row],[Order Date]])</f>
        <v>2</v>
      </c>
      <c r="D2104" t="s">
        <v>1694</v>
      </c>
      <c r="E2104" t="s">
        <v>540</v>
      </c>
      <c r="F2104" t="s">
        <v>11</v>
      </c>
      <c r="G2104" t="s">
        <v>20</v>
      </c>
      <c r="H2104" t="s">
        <v>1656</v>
      </c>
      <c r="I2104" s="33" t="s">
        <v>6021</v>
      </c>
      <c r="J2104" s="2">
        <v>2</v>
      </c>
      <c r="K2104" s="33" t="s">
        <v>6022</v>
      </c>
    </row>
    <row r="2105" spans="1:11" x14ac:dyDescent="0.3">
      <c r="A2105" s="1">
        <v>42057</v>
      </c>
      <c r="B2105" s="2">
        <f>YEAR(salesdata[[#This Row],[Order Date]])</f>
        <v>2015</v>
      </c>
      <c r="C2105" s="2">
        <f>MONTH(salesdata[[#This Row],[Order Date]])</f>
        <v>2</v>
      </c>
      <c r="D2105" t="s">
        <v>1867</v>
      </c>
      <c r="E2105" t="s">
        <v>111</v>
      </c>
      <c r="F2105" t="s">
        <v>11</v>
      </c>
      <c r="G2105" t="s">
        <v>24</v>
      </c>
      <c r="H2105" t="s">
        <v>1388</v>
      </c>
      <c r="I2105" s="33" t="s">
        <v>3449</v>
      </c>
      <c r="J2105" s="2">
        <v>4</v>
      </c>
      <c r="K2105" s="33" t="s">
        <v>6023</v>
      </c>
    </row>
    <row r="2106" spans="1:11" x14ac:dyDescent="0.3">
      <c r="A2106" s="1">
        <v>42058</v>
      </c>
      <c r="B2106" s="2">
        <f>YEAR(salesdata[[#This Row],[Order Date]])</f>
        <v>2015</v>
      </c>
      <c r="C2106" s="2">
        <f>MONTH(salesdata[[#This Row],[Order Date]])</f>
        <v>2</v>
      </c>
      <c r="D2106" t="s">
        <v>1985</v>
      </c>
      <c r="E2106" t="s">
        <v>152</v>
      </c>
      <c r="F2106" t="s">
        <v>11</v>
      </c>
      <c r="G2106" t="s">
        <v>93</v>
      </c>
      <c r="H2106" t="s">
        <v>1986</v>
      </c>
      <c r="I2106" s="33" t="s">
        <v>6024</v>
      </c>
      <c r="J2106" s="2">
        <v>6</v>
      </c>
      <c r="K2106" s="33" t="s">
        <v>5189</v>
      </c>
    </row>
    <row r="2107" spans="1:11" x14ac:dyDescent="0.3">
      <c r="A2107" s="1">
        <v>42058</v>
      </c>
      <c r="B2107" s="2">
        <f>YEAR(salesdata[[#This Row],[Order Date]])</f>
        <v>2015</v>
      </c>
      <c r="C2107" s="2">
        <f>MONTH(salesdata[[#This Row],[Order Date]])</f>
        <v>2</v>
      </c>
      <c r="D2107" t="s">
        <v>1985</v>
      </c>
      <c r="E2107" t="s">
        <v>152</v>
      </c>
      <c r="F2107" t="s">
        <v>11</v>
      </c>
      <c r="G2107" t="s">
        <v>20</v>
      </c>
      <c r="H2107" t="s">
        <v>1416</v>
      </c>
      <c r="I2107" s="33" t="s">
        <v>3645</v>
      </c>
      <c r="J2107" s="2">
        <v>2</v>
      </c>
      <c r="K2107" s="33" t="s">
        <v>4174</v>
      </c>
    </row>
    <row r="2108" spans="1:11" x14ac:dyDescent="0.3">
      <c r="A2108" s="1">
        <v>42060</v>
      </c>
      <c r="B2108" s="2">
        <f>YEAR(salesdata[[#This Row],[Order Date]])</f>
        <v>2015</v>
      </c>
      <c r="C2108" s="2">
        <f>MONTH(salesdata[[#This Row],[Order Date]])</f>
        <v>2</v>
      </c>
      <c r="D2108" t="s">
        <v>1840</v>
      </c>
      <c r="E2108" t="s">
        <v>443</v>
      </c>
      <c r="F2108" t="s">
        <v>11</v>
      </c>
      <c r="G2108" t="s">
        <v>16</v>
      </c>
      <c r="H2108" t="s">
        <v>456</v>
      </c>
      <c r="I2108" s="33" t="s">
        <v>3619</v>
      </c>
      <c r="J2108" s="2">
        <v>1</v>
      </c>
      <c r="K2108" s="33" t="s">
        <v>3620</v>
      </c>
    </row>
    <row r="2109" spans="1:11" x14ac:dyDescent="0.3">
      <c r="A2109" s="1">
        <v>42060</v>
      </c>
      <c r="B2109" s="2">
        <f>YEAR(salesdata[[#This Row],[Order Date]])</f>
        <v>2015</v>
      </c>
      <c r="C2109" s="2">
        <f>MONTH(salesdata[[#This Row],[Order Date]])</f>
        <v>2</v>
      </c>
      <c r="D2109" t="s">
        <v>1840</v>
      </c>
      <c r="E2109" t="s">
        <v>443</v>
      </c>
      <c r="F2109" t="s">
        <v>11</v>
      </c>
      <c r="G2109" t="s">
        <v>12</v>
      </c>
      <c r="H2109" t="s">
        <v>1987</v>
      </c>
      <c r="I2109" s="33" t="s">
        <v>4499</v>
      </c>
      <c r="J2109" s="2">
        <v>4</v>
      </c>
      <c r="K2109" s="33" t="s">
        <v>4288</v>
      </c>
    </row>
    <row r="2110" spans="1:11" x14ac:dyDescent="0.3">
      <c r="A2110" s="1">
        <v>42062</v>
      </c>
      <c r="B2110" s="2">
        <f>YEAR(salesdata[[#This Row],[Order Date]])</f>
        <v>2015</v>
      </c>
      <c r="C2110" s="2">
        <f>MONTH(salesdata[[#This Row],[Order Date]])</f>
        <v>2</v>
      </c>
      <c r="D2110" t="s">
        <v>1563</v>
      </c>
      <c r="E2110" t="s">
        <v>23</v>
      </c>
      <c r="F2110" t="s">
        <v>11</v>
      </c>
      <c r="G2110" t="s">
        <v>20</v>
      </c>
      <c r="H2110" t="s">
        <v>153</v>
      </c>
      <c r="I2110" s="33" t="s">
        <v>4707</v>
      </c>
      <c r="J2110" s="2">
        <v>3</v>
      </c>
      <c r="K2110" s="33" t="s">
        <v>6025</v>
      </c>
    </row>
    <row r="2111" spans="1:11" x14ac:dyDescent="0.3">
      <c r="A2111" s="1">
        <v>42062</v>
      </c>
      <c r="B2111" s="2">
        <f>YEAR(salesdata[[#This Row],[Order Date]])</f>
        <v>2015</v>
      </c>
      <c r="C2111" s="2">
        <f>MONTH(salesdata[[#This Row],[Order Date]])</f>
        <v>2</v>
      </c>
      <c r="D2111" t="s">
        <v>1563</v>
      </c>
      <c r="E2111" t="s">
        <v>23</v>
      </c>
      <c r="F2111" t="s">
        <v>11</v>
      </c>
      <c r="G2111" t="s">
        <v>24</v>
      </c>
      <c r="H2111" t="s">
        <v>1900</v>
      </c>
      <c r="I2111" s="33" t="s">
        <v>4144</v>
      </c>
      <c r="J2111" s="2">
        <v>6</v>
      </c>
      <c r="K2111" s="33" t="s">
        <v>6026</v>
      </c>
    </row>
    <row r="2112" spans="1:11" x14ac:dyDescent="0.3">
      <c r="A2112" s="1">
        <v>42062</v>
      </c>
      <c r="B2112" s="2">
        <f>YEAR(salesdata[[#This Row],[Order Date]])</f>
        <v>2015</v>
      </c>
      <c r="C2112" s="2">
        <f>MONTH(salesdata[[#This Row],[Order Date]])</f>
        <v>2</v>
      </c>
      <c r="D2112" t="s">
        <v>1456</v>
      </c>
      <c r="E2112" t="s">
        <v>1575</v>
      </c>
      <c r="F2112" t="s">
        <v>39</v>
      </c>
      <c r="G2112" t="s">
        <v>40</v>
      </c>
      <c r="H2112" t="s">
        <v>1988</v>
      </c>
      <c r="I2112" s="33" t="s">
        <v>6027</v>
      </c>
      <c r="J2112" s="2">
        <v>2</v>
      </c>
      <c r="K2112" s="33" t="s">
        <v>3422</v>
      </c>
    </row>
    <row r="2113" spans="1:11" x14ac:dyDescent="0.3">
      <c r="A2113" s="1">
        <v>42062</v>
      </c>
      <c r="B2113" s="2">
        <f>YEAR(salesdata[[#This Row],[Order Date]])</f>
        <v>2015</v>
      </c>
      <c r="C2113" s="2">
        <f>MONTH(salesdata[[#This Row],[Order Date]])</f>
        <v>2</v>
      </c>
      <c r="D2113" t="s">
        <v>1456</v>
      </c>
      <c r="E2113" t="s">
        <v>1575</v>
      </c>
      <c r="F2113" t="s">
        <v>34</v>
      </c>
      <c r="G2113" t="s">
        <v>147</v>
      </c>
      <c r="H2113" t="s">
        <v>993</v>
      </c>
      <c r="I2113" s="33" t="s">
        <v>6028</v>
      </c>
      <c r="J2113" s="2">
        <v>7</v>
      </c>
      <c r="K2113" s="33" t="s">
        <v>6029</v>
      </c>
    </row>
    <row r="2114" spans="1:11" x14ac:dyDescent="0.3">
      <c r="A2114" s="1">
        <v>42062</v>
      </c>
      <c r="B2114" s="2">
        <f>YEAR(salesdata[[#This Row],[Order Date]])</f>
        <v>2015</v>
      </c>
      <c r="C2114" s="2">
        <f>MONTH(salesdata[[#This Row],[Order Date]])</f>
        <v>2</v>
      </c>
      <c r="D2114" t="s">
        <v>1989</v>
      </c>
      <c r="E2114" t="s">
        <v>167</v>
      </c>
      <c r="F2114" t="s">
        <v>39</v>
      </c>
      <c r="G2114" t="s">
        <v>52</v>
      </c>
      <c r="H2114" t="s">
        <v>1032</v>
      </c>
      <c r="I2114" s="33" t="s">
        <v>6030</v>
      </c>
      <c r="J2114" s="2">
        <v>9</v>
      </c>
      <c r="K2114" s="33" t="s">
        <v>6031</v>
      </c>
    </row>
    <row r="2115" spans="1:11" x14ac:dyDescent="0.3">
      <c r="A2115" s="1">
        <v>42063</v>
      </c>
      <c r="B2115" s="2">
        <f>YEAR(salesdata[[#This Row],[Order Date]])</f>
        <v>2015</v>
      </c>
      <c r="C2115" s="2">
        <f>MONTH(salesdata[[#This Row],[Order Date]])</f>
        <v>2</v>
      </c>
      <c r="D2115" t="s">
        <v>1083</v>
      </c>
      <c r="E2115" t="s">
        <v>121</v>
      </c>
      <c r="F2115" t="s">
        <v>34</v>
      </c>
      <c r="G2115" t="s">
        <v>35</v>
      </c>
      <c r="H2115" t="s">
        <v>1875</v>
      </c>
      <c r="I2115" s="33" t="s">
        <v>6032</v>
      </c>
      <c r="J2115" s="2">
        <v>2</v>
      </c>
      <c r="K2115" s="33" t="s">
        <v>6033</v>
      </c>
    </row>
    <row r="2116" spans="1:11" x14ac:dyDescent="0.3">
      <c r="A2116" s="1">
        <v>42063</v>
      </c>
      <c r="B2116" s="2">
        <f>YEAR(salesdata[[#This Row],[Order Date]])</f>
        <v>2015</v>
      </c>
      <c r="C2116" s="2">
        <f>MONTH(salesdata[[#This Row],[Order Date]])</f>
        <v>2</v>
      </c>
      <c r="D2116" t="s">
        <v>1083</v>
      </c>
      <c r="E2116" t="s">
        <v>121</v>
      </c>
      <c r="F2116" t="s">
        <v>34</v>
      </c>
      <c r="G2116" t="s">
        <v>35</v>
      </c>
      <c r="H2116" t="s">
        <v>269</v>
      </c>
      <c r="I2116" s="33" t="s">
        <v>6034</v>
      </c>
      <c r="J2116" s="2">
        <v>8</v>
      </c>
      <c r="K2116" s="33" t="s">
        <v>6035</v>
      </c>
    </row>
    <row r="2117" spans="1:11" x14ac:dyDescent="0.3">
      <c r="A2117" s="1">
        <v>42064</v>
      </c>
      <c r="B2117" s="2">
        <f>YEAR(salesdata[[#This Row],[Order Date]])</f>
        <v>2015</v>
      </c>
      <c r="C2117" s="2">
        <f>MONTH(salesdata[[#This Row],[Order Date]])</f>
        <v>3</v>
      </c>
      <c r="D2117" t="s">
        <v>199</v>
      </c>
      <c r="E2117" t="s">
        <v>30</v>
      </c>
      <c r="F2117" t="s">
        <v>11</v>
      </c>
      <c r="G2117" t="s">
        <v>20</v>
      </c>
      <c r="H2117" t="s">
        <v>1990</v>
      </c>
      <c r="I2117" s="33" t="s">
        <v>6036</v>
      </c>
      <c r="J2117" s="2">
        <v>4</v>
      </c>
      <c r="K2117" s="33" t="s">
        <v>6037</v>
      </c>
    </row>
    <row r="2118" spans="1:11" x14ac:dyDescent="0.3">
      <c r="A2118" s="1">
        <v>42064</v>
      </c>
      <c r="B2118" s="2">
        <f>YEAR(salesdata[[#This Row],[Order Date]])</f>
        <v>2015</v>
      </c>
      <c r="C2118" s="2">
        <f>MONTH(salesdata[[#This Row],[Order Date]])</f>
        <v>3</v>
      </c>
      <c r="D2118" t="s">
        <v>1722</v>
      </c>
      <c r="E2118" t="s">
        <v>27</v>
      </c>
      <c r="F2118" t="s">
        <v>39</v>
      </c>
      <c r="G2118" t="s">
        <v>40</v>
      </c>
      <c r="H2118" t="s">
        <v>607</v>
      </c>
      <c r="I2118" s="33" t="s">
        <v>3010</v>
      </c>
      <c r="J2118" s="2">
        <v>2</v>
      </c>
      <c r="K2118" s="33" t="s">
        <v>3322</v>
      </c>
    </row>
    <row r="2119" spans="1:11" x14ac:dyDescent="0.3">
      <c r="A2119" s="1">
        <v>42064</v>
      </c>
      <c r="B2119" s="2">
        <f>YEAR(salesdata[[#This Row],[Order Date]])</f>
        <v>2015</v>
      </c>
      <c r="C2119" s="2">
        <f>MONTH(salesdata[[#This Row],[Order Date]])</f>
        <v>3</v>
      </c>
      <c r="D2119" t="s">
        <v>1722</v>
      </c>
      <c r="E2119" t="s">
        <v>27</v>
      </c>
      <c r="F2119" t="s">
        <v>34</v>
      </c>
      <c r="G2119" t="s">
        <v>35</v>
      </c>
      <c r="H2119" t="s">
        <v>714</v>
      </c>
      <c r="I2119" s="33" t="s">
        <v>6038</v>
      </c>
      <c r="J2119" s="2">
        <v>3</v>
      </c>
      <c r="K2119" s="33" t="s">
        <v>6039</v>
      </c>
    </row>
    <row r="2120" spans="1:11" x14ac:dyDescent="0.3">
      <c r="A2120" s="1">
        <v>42064</v>
      </c>
      <c r="B2120" s="2">
        <f>YEAR(salesdata[[#This Row],[Order Date]])</f>
        <v>2015</v>
      </c>
      <c r="C2120" s="2">
        <f>MONTH(salesdata[[#This Row],[Order Date]])</f>
        <v>3</v>
      </c>
      <c r="D2120" t="s">
        <v>728</v>
      </c>
      <c r="E2120" t="s">
        <v>23</v>
      </c>
      <c r="F2120" t="s">
        <v>11</v>
      </c>
      <c r="G2120" t="s">
        <v>93</v>
      </c>
      <c r="H2120" t="s">
        <v>1991</v>
      </c>
      <c r="I2120" s="33" t="s">
        <v>3563</v>
      </c>
      <c r="J2120" s="2">
        <v>2</v>
      </c>
      <c r="K2120" s="33" t="s">
        <v>6040</v>
      </c>
    </row>
    <row r="2121" spans="1:11" x14ac:dyDescent="0.3">
      <c r="A2121" s="1">
        <v>42064</v>
      </c>
      <c r="B2121" s="2">
        <f>YEAR(salesdata[[#This Row],[Order Date]])</f>
        <v>2015</v>
      </c>
      <c r="C2121" s="2">
        <f>MONTH(salesdata[[#This Row],[Order Date]])</f>
        <v>3</v>
      </c>
      <c r="D2121" t="s">
        <v>274</v>
      </c>
      <c r="E2121" t="s">
        <v>10</v>
      </c>
      <c r="F2121" t="s">
        <v>11</v>
      </c>
      <c r="G2121" t="s">
        <v>24</v>
      </c>
      <c r="H2121" t="s">
        <v>1992</v>
      </c>
      <c r="I2121" s="33" t="s">
        <v>6041</v>
      </c>
      <c r="J2121" s="2">
        <v>2</v>
      </c>
      <c r="K2121" s="33" t="s">
        <v>3123</v>
      </c>
    </row>
    <row r="2122" spans="1:11" x14ac:dyDescent="0.3">
      <c r="A2122" s="1">
        <v>42064</v>
      </c>
      <c r="B2122" s="2">
        <f>YEAR(salesdata[[#This Row],[Order Date]])</f>
        <v>2015</v>
      </c>
      <c r="C2122" s="2">
        <f>MONTH(salesdata[[#This Row],[Order Date]])</f>
        <v>3</v>
      </c>
      <c r="D2122" t="s">
        <v>274</v>
      </c>
      <c r="E2122" t="s">
        <v>10</v>
      </c>
      <c r="F2122" t="s">
        <v>34</v>
      </c>
      <c r="G2122" t="s">
        <v>74</v>
      </c>
      <c r="H2122" t="s">
        <v>1993</v>
      </c>
      <c r="I2122" s="33" t="s">
        <v>1994</v>
      </c>
      <c r="J2122" s="2">
        <v>6</v>
      </c>
      <c r="K2122" s="33" t="s">
        <v>6042</v>
      </c>
    </row>
    <row r="2123" spans="1:11" x14ac:dyDescent="0.3">
      <c r="A2123" s="1">
        <v>42064</v>
      </c>
      <c r="B2123" s="2">
        <f>YEAR(salesdata[[#This Row],[Order Date]])</f>
        <v>2015</v>
      </c>
      <c r="C2123" s="2">
        <f>MONTH(salesdata[[#This Row],[Order Date]])</f>
        <v>3</v>
      </c>
      <c r="D2123" t="s">
        <v>1995</v>
      </c>
      <c r="E2123" t="s">
        <v>10</v>
      </c>
      <c r="F2123" t="s">
        <v>39</v>
      </c>
      <c r="G2123" t="s">
        <v>40</v>
      </c>
      <c r="H2123" t="s">
        <v>1996</v>
      </c>
      <c r="I2123" s="33" t="s">
        <v>6043</v>
      </c>
      <c r="J2123" s="2">
        <v>4</v>
      </c>
      <c r="K2123" s="33" t="s">
        <v>5402</v>
      </c>
    </row>
    <row r="2124" spans="1:11" x14ac:dyDescent="0.3">
      <c r="A2124" s="1">
        <v>42065</v>
      </c>
      <c r="B2124" s="2">
        <f>YEAR(salesdata[[#This Row],[Order Date]])</f>
        <v>2015</v>
      </c>
      <c r="C2124" s="2">
        <f>MONTH(salesdata[[#This Row],[Order Date]])</f>
        <v>3</v>
      </c>
      <c r="D2124" t="s">
        <v>1997</v>
      </c>
      <c r="E2124" t="s">
        <v>167</v>
      </c>
      <c r="F2124" t="s">
        <v>34</v>
      </c>
      <c r="G2124" t="s">
        <v>147</v>
      </c>
      <c r="H2124" t="s">
        <v>1600</v>
      </c>
      <c r="I2124" s="33" t="s">
        <v>6044</v>
      </c>
      <c r="J2124" s="2">
        <v>3</v>
      </c>
      <c r="K2124" s="33" t="s">
        <v>6045</v>
      </c>
    </row>
    <row r="2125" spans="1:11" x14ac:dyDescent="0.3">
      <c r="A2125" s="1">
        <v>42065</v>
      </c>
      <c r="B2125" s="2">
        <f>YEAR(salesdata[[#This Row],[Order Date]])</f>
        <v>2015</v>
      </c>
      <c r="C2125" s="2">
        <f>MONTH(salesdata[[#This Row],[Order Date]])</f>
        <v>3</v>
      </c>
      <c r="D2125" t="s">
        <v>689</v>
      </c>
      <c r="E2125" t="s">
        <v>130</v>
      </c>
      <c r="F2125" t="s">
        <v>11</v>
      </c>
      <c r="G2125" t="s">
        <v>24</v>
      </c>
      <c r="H2125" t="s">
        <v>1653</v>
      </c>
      <c r="I2125" s="33" t="s">
        <v>5116</v>
      </c>
      <c r="J2125" s="2">
        <v>1</v>
      </c>
      <c r="K2125" s="33" t="s">
        <v>3237</v>
      </c>
    </row>
    <row r="2126" spans="1:11" x14ac:dyDescent="0.3">
      <c r="A2126" s="1">
        <v>42065</v>
      </c>
      <c r="B2126" s="2">
        <f>YEAR(salesdata[[#This Row],[Order Date]])</f>
        <v>2015</v>
      </c>
      <c r="C2126" s="2">
        <f>MONTH(salesdata[[#This Row],[Order Date]])</f>
        <v>3</v>
      </c>
      <c r="D2126" t="s">
        <v>689</v>
      </c>
      <c r="E2126" t="s">
        <v>130</v>
      </c>
      <c r="F2126" t="s">
        <v>11</v>
      </c>
      <c r="G2126" t="s">
        <v>63</v>
      </c>
      <c r="H2126" t="s">
        <v>65</v>
      </c>
      <c r="I2126" s="33" t="s">
        <v>6046</v>
      </c>
      <c r="J2126" s="2">
        <v>6</v>
      </c>
      <c r="K2126" s="33" t="s">
        <v>2944</v>
      </c>
    </row>
    <row r="2127" spans="1:11" x14ac:dyDescent="0.3">
      <c r="A2127" s="1">
        <v>42068</v>
      </c>
      <c r="B2127" s="2">
        <f>YEAR(salesdata[[#This Row],[Order Date]])</f>
        <v>2015</v>
      </c>
      <c r="C2127" s="2">
        <f>MONTH(salesdata[[#This Row],[Order Date]])</f>
        <v>3</v>
      </c>
      <c r="D2127" t="s">
        <v>1054</v>
      </c>
      <c r="E2127" t="s">
        <v>152</v>
      </c>
      <c r="F2127" t="s">
        <v>11</v>
      </c>
      <c r="G2127" t="s">
        <v>63</v>
      </c>
      <c r="H2127" t="s">
        <v>64</v>
      </c>
      <c r="I2127" s="33" t="s">
        <v>6047</v>
      </c>
      <c r="J2127" s="2">
        <v>3</v>
      </c>
      <c r="K2127" s="33" t="s">
        <v>5437</v>
      </c>
    </row>
    <row r="2128" spans="1:11" x14ac:dyDescent="0.3">
      <c r="A2128" s="1">
        <v>42068</v>
      </c>
      <c r="B2128" s="2">
        <f>YEAR(salesdata[[#This Row],[Order Date]])</f>
        <v>2015</v>
      </c>
      <c r="C2128" s="2">
        <f>MONTH(salesdata[[#This Row],[Order Date]])</f>
        <v>3</v>
      </c>
      <c r="D2128" t="s">
        <v>1054</v>
      </c>
      <c r="E2128" t="s">
        <v>152</v>
      </c>
      <c r="F2128" t="s">
        <v>34</v>
      </c>
      <c r="G2128" t="s">
        <v>35</v>
      </c>
      <c r="H2128" t="s">
        <v>191</v>
      </c>
      <c r="I2128" s="33" t="s">
        <v>6048</v>
      </c>
      <c r="J2128" s="2">
        <v>7</v>
      </c>
      <c r="K2128" s="33" t="s">
        <v>6049</v>
      </c>
    </row>
    <row r="2129" spans="1:11" x14ac:dyDescent="0.3">
      <c r="A2129" s="1">
        <v>42068</v>
      </c>
      <c r="B2129" s="2">
        <f>YEAR(salesdata[[#This Row],[Order Date]])</f>
        <v>2015</v>
      </c>
      <c r="C2129" s="2">
        <f>MONTH(salesdata[[#This Row],[Order Date]])</f>
        <v>3</v>
      </c>
      <c r="D2129" t="s">
        <v>1054</v>
      </c>
      <c r="E2129" t="s">
        <v>152</v>
      </c>
      <c r="F2129" t="s">
        <v>11</v>
      </c>
      <c r="G2129" t="s">
        <v>18</v>
      </c>
      <c r="H2129" t="s">
        <v>1912</v>
      </c>
      <c r="I2129" s="33" t="s">
        <v>6050</v>
      </c>
      <c r="J2129" s="2">
        <v>4</v>
      </c>
      <c r="K2129" s="33" t="s">
        <v>6051</v>
      </c>
    </row>
    <row r="2130" spans="1:11" x14ac:dyDescent="0.3">
      <c r="A2130" s="1">
        <v>42068</v>
      </c>
      <c r="B2130" s="2">
        <f>YEAR(salesdata[[#This Row],[Order Date]])</f>
        <v>2015</v>
      </c>
      <c r="C2130" s="2">
        <f>MONTH(salesdata[[#This Row],[Order Date]])</f>
        <v>3</v>
      </c>
      <c r="D2130" t="s">
        <v>1884</v>
      </c>
      <c r="E2130" t="s">
        <v>130</v>
      </c>
      <c r="F2130" t="s">
        <v>39</v>
      </c>
      <c r="G2130" t="s">
        <v>40</v>
      </c>
      <c r="H2130" t="s">
        <v>752</v>
      </c>
      <c r="I2130" s="33" t="s">
        <v>4105</v>
      </c>
      <c r="J2130" s="2">
        <v>2</v>
      </c>
      <c r="K2130" s="33" t="s">
        <v>3889</v>
      </c>
    </row>
    <row r="2131" spans="1:11" x14ac:dyDescent="0.3">
      <c r="A2131" s="1">
        <v>42068</v>
      </c>
      <c r="B2131" s="2">
        <f>YEAR(salesdata[[#This Row],[Order Date]])</f>
        <v>2015</v>
      </c>
      <c r="C2131" s="2">
        <f>MONTH(salesdata[[#This Row],[Order Date]])</f>
        <v>3</v>
      </c>
      <c r="D2131" t="s">
        <v>1884</v>
      </c>
      <c r="E2131" t="s">
        <v>130</v>
      </c>
      <c r="F2131" t="s">
        <v>11</v>
      </c>
      <c r="G2131" t="s">
        <v>93</v>
      </c>
      <c r="H2131" t="s">
        <v>672</v>
      </c>
      <c r="I2131" s="33" t="s">
        <v>6052</v>
      </c>
      <c r="J2131" s="2">
        <v>7</v>
      </c>
      <c r="K2131" s="33" t="s">
        <v>6053</v>
      </c>
    </row>
    <row r="2132" spans="1:11" x14ac:dyDescent="0.3">
      <c r="A2132" s="1">
        <v>42068</v>
      </c>
      <c r="B2132" s="2">
        <f>YEAR(salesdata[[#This Row],[Order Date]])</f>
        <v>2015</v>
      </c>
      <c r="C2132" s="2">
        <f>MONTH(salesdata[[#This Row],[Order Date]])</f>
        <v>3</v>
      </c>
      <c r="D2132" t="s">
        <v>1790</v>
      </c>
      <c r="E2132" t="s">
        <v>23</v>
      </c>
      <c r="F2132" t="s">
        <v>39</v>
      </c>
      <c r="G2132" t="s">
        <v>40</v>
      </c>
      <c r="H2132" t="s">
        <v>1998</v>
      </c>
      <c r="I2132" s="33" t="s">
        <v>6054</v>
      </c>
      <c r="J2132" s="2">
        <v>7</v>
      </c>
      <c r="K2132" s="33" t="s">
        <v>6055</v>
      </c>
    </row>
    <row r="2133" spans="1:11" x14ac:dyDescent="0.3">
      <c r="A2133" s="1">
        <v>42068</v>
      </c>
      <c r="B2133" s="2">
        <f>YEAR(salesdata[[#This Row],[Order Date]])</f>
        <v>2015</v>
      </c>
      <c r="C2133" s="2">
        <f>MONTH(salesdata[[#This Row],[Order Date]])</f>
        <v>3</v>
      </c>
      <c r="D2133" t="s">
        <v>1790</v>
      </c>
      <c r="E2133" t="s">
        <v>23</v>
      </c>
      <c r="F2133" t="s">
        <v>39</v>
      </c>
      <c r="G2133" t="s">
        <v>52</v>
      </c>
      <c r="H2133" t="s">
        <v>1503</v>
      </c>
      <c r="I2133" s="33" t="s">
        <v>6056</v>
      </c>
      <c r="J2133" s="2">
        <v>1</v>
      </c>
      <c r="K2133" s="33" t="s">
        <v>6057</v>
      </c>
    </row>
    <row r="2134" spans="1:11" x14ac:dyDescent="0.3">
      <c r="A2134" s="1">
        <v>42068</v>
      </c>
      <c r="B2134" s="2">
        <f>YEAR(salesdata[[#This Row],[Order Date]])</f>
        <v>2015</v>
      </c>
      <c r="C2134" s="2">
        <f>MONTH(salesdata[[#This Row],[Order Date]])</f>
        <v>3</v>
      </c>
      <c r="D2134" t="s">
        <v>1790</v>
      </c>
      <c r="E2134" t="s">
        <v>23</v>
      </c>
      <c r="F2134" t="s">
        <v>11</v>
      </c>
      <c r="G2134" t="s">
        <v>20</v>
      </c>
      <c r="H2134" t="s">
        <v>431</v>
      </c>
      <c r="I2134" s="33" t="s">
        <v>5500</v>
      </c>
      <c r="J2134" s="2">
        <v>3</v>
      </c>
      <c r="K2134" s="33" t="s">
        <v>6058</v>
      </c>
    </row>
    <row r="2135" spans="1:11" x14ac:dyDescent="0.3">
      <c r="A2135" s="1">
        <v>42068</v>
      </c>
      <c r="B2135" s="2">
        <f>YEAR(salesdata[[#This Row],[Order Date]])</f>
        <v>2015</v>
      </c>
      <c r="C2135" s="2">
        <f>MONTH(salesdata[[#This Row],[Order Date]])</f>
        <v>3</v>
      </c>
      <c r="D2135" t="s">
        <v>1999</v>
      </c>
      <c r="E2135" t="s">
        <v>23</v>
      </c>
      <c r="F2135" t="s">
        <v>34</v>
      </c>
      <c r="G2135" t="s">
        <v>35</v>
      </c>
      <c r="H2135" t="s">
        <v>814</v>
      </c>
      <c r="I2135" s="33" t="s">
        <v>6059</v>
      </c>
      <c r="J2135" s="2">
        <v>2</v>
      </c>
      <c r="K2135" s="33" t="s">
        <v>6060</v>
      </c>
    </row>
    <row r="2136" spans="1:11" x14ac:dyDescent="0.3">
      <c r="A2136" s="1">
        <v>42068</v>
      </c>
      <c r="B2136" s="2">
        <f>YEAR(salesdata[[#This Row],[Order Date]])</f>
        <v>2015</v>
      </c>
      <c r="C2136" s="2">
        <f>MONTH(salesdata[[#This Row],[Order Date]])</f>
        <v>3</v>
      </c>
      <c r="D2136" t="s">
        <v>1999</v>
      </c>
      <c r="E2136" t="s">
        <v>23</v>
      </c>
      <c r="F2136" t="s">
        <v>34</v>
      </c>
      <c r="G2136" t="s">
        <v>47</v>
      </c>
      <c r="H2136" t="s">
        <v>2000</v>
      </c>
      <c r="I2136" s="33" t="s">
        <v>3313</v>
      </c>
      <c r="J2136" s="2">
        <v>2</v>
      </c>
      <c r="K2136" s="33" t="s">
        <v>6061</v>
      </c>
    </row>
    <row r="2137" spans="1:11" x14ac:dyDescent="0.3">
      <c r="A2137" s="1">
        <v>42068</v>
      </c>
      <c r="B2137" s="2">
        <f>YEAR(salesdata[[#This Row],[Order Date]])</f>
        <v>2015</v>
      </c>
      <c r="C2137" s="2">
        <f>MONTH(salesdata[[#This Row],[Order Date]])</f>
        <v>3</v>
      </c>
      <c r="D2137" t="s">
        <v>154</v>
      </c>
      <c r="E2137" t="s">
        <v>10</v>
      </c>
      <c r="F2137" t="s">
        <v>39</v>
      </c>
      <c r="G2137" t="s">
        <v>40</v>
      </c>
      <c r="H2137" t="s">
        <v>1185</v>
      </c>
      <c r="I2137" s="33" t="s">
        <v>4983</v>
      </c>
      <c r="J2137" s="2">
        <v>2</v>
      </c>
      <c r="K2137" s="33" t="s">
        <v>5557</v>
      </c>
    </row>
    <row r="2138" spans="1:11" x14ac:dyDescent="0.3">
      <c r="A2138" s="1">
        <v>42068</v>
      </c>
      <c r="B2138" s="2">
        <f>YEAR(salesdata[[#This Row],[Order Date]])</f>
        <v>2015</v>
      </c>
      <c r="C2138" s="2">
        <f>MONTH(salesdata[[#This Row],[Order Date]])</f>
        <v>3</v>
      </c>
      <c r="D2138" t="s">
        <v>2001</v>
      </c>
      <c r="E2138" t="s">
        <v>15</v>
      </c>
      <c r="F2138" t="s">
        <v>11</v>
      </c>
      <c r="G2138" t="s">
        <v>43</v>
      </c>
      <c r="H2138" t="s">
        <v>505</v>
      </c>
      <c r="I2138" s="33" t="s">
        <v>3728</v>
      </c>
      <c r="J2138" s="2">
        <v>6</v>
      </c>
      <c r="K2138" s="33" t="s">
        <v>3513</v>
      </c>
    </row>
    <row r="2139" spans="1:11" x14ac:dyDescent="0.3">
      <c r="A2139" s="1">
        <v>42068</v>
      </c>
      <c r="B2139" s="2">
        <f>YEAR(salesdata[[#This Row],[Order Date]])</f>
        <v>2015</v>
      </c>
      <c r="C2139" s="2">
        <f>MONTH(salesdata[[#This Row],[Order Date]])</f>
        <v>3</v>
      </c>
      <c r="D2139" t="s">
        <v>1289</v>
      </c>
      <c r="E2139" t="s">
        <v>15</v>
      </c>
      <c r="F2139" t="s">
        <v>11</v>
      </c>
      <c r="G2139" t="s">
        <v>20</v>
      </c>
      <c r="H2139" t="s">
        <v>1141</v>
      </c>
      <c r="I2139" s="33" t="s">
        <v>5691</v>
      </c>
      <c r="J2139" s="2">
        <v>2</v>
      </c>
      <c r="K2139" s="33" t="s">
        <v>6062</v>
      </c>
    </row>
    <row r="2140" spans="1:11" x14ac:dyDescent="0.3">
      <c r="A2140" s="1">
        <v>42068</v>
      </c>
      <c r="B2140" s="2">
        <f>YEAR(salesdata[[#This Row],[Order Date]])</f>
        <v>2015</v>
      </c>
      <c r="C2140" s="2">
        <f>MONTH(salesdata[[#This Row],[Order Date]])</f>
        <v>3</v>
      </c>
      <c r="D2140" t="s">
        <v>1289</v>
      </c>
      <c r="E2140" t="s">
        <v>15</v>
      </c>
      <c r="F2140" t="s">
        <v>34</v>
      </c>
      <c r="G2140" t="s">
        <v>47</v>
      </c>
      <c r="H2140" t="s">
        <v>285</v>
      </c>
      <c r="I2140" s="33" t="s">
        <v>4906</v>
      </c>
      <c r="J2140" s="2">
        <v>2</v>
      </c>
      <c r="K2140" s="33" t="s">
        <v>6063</v>
      </c>
    </row>
    <row r="2141" spans="1:11" x14ac:dyDescent="0.3">
      <c r="A2141" s="1">
        <v>42068</v>
      </c>
      <c r="B2141" s="2">
        <f>YEAR(salesdata[[#This Row],[Order Date]])</f>
        <v>2015</v>
      </c>
      <c r="C2141" s="2">
        <f>MONTH(salesdata[[#This Row],[Order Date]])</f>
        <v>3</v>
      </c>
      <c r="D2141" t="s">
        <v>1289</v>
      </c>
      <c r="E2141" t="s">
        <v>15</v>
      </c>
      <c r="F2141" t="s">
        <v>11</v>
      </c>
      <c r="G2141" t="s">
        <v>93</v>
      </c>
      <c r="H2141" t="s">
        <v>1891</v>
      </c>
      <c r="I2141" s="33" t="s">
        <v>6064</v>
      </c>
      <c r="J2141" s="2">
        <v>5</v>
      </c>
      <c r="K2141" s="33" t="s">
        <v>6065</v>
      </c>
    </row>
    <row r="2142" spans="1:11" x14ac:dyDescent="0.3">
      <c r="A2142" s="1">
        <v>42068</v>
      </c>
      <c r="B2142" s="2">
        <f>YEAR(salesdata[[#This Row],[Order Date]])</f>
        <v>2015</v>
      </c>
      <c r="C2142" s="2">
        <f>MONTH(salesdata[[#This Row],[Order Date]])</f>
        <v>3</v>
      </c>
      <c r="D2142" t="s">
        <v>1289</v>
      </c>
      <c r="E2142" t="s">
        <v>15</v>
      </c>
      <c r="F2142" t="s">
        <v>11</v>
      </c>
      <c r="G2142" t="s">
        <v>18</v>
      </c>
      <c r="H2142" t="s">
        <v>1815</v>
      </c>
      <c r="I2142" s="33" t="s">
        <v>5616</v>
      </c>
      <c r="J2142" s="2">
        <v>2</v>
      </c>
      <c r="K2142" s="33" t="s">
        <v>3067</v>
      </c>
    </row>
    <row r="2143" spans="1:11" x14ac:dyDescent="0.3">
      <c r="A2143" s="1">
        <v>42069</v>
      </c>
      <c r="B2143" s="2">
        <f>YEAR(salesdata[[#This Row],[Order Date]])</f>
        <v>2015</v>
      </c>
      <c r="C2143" s="2">
        <f>MONTH(salesdata[[#This Row],[Order Date]])</f>
        <v>3</v>
      </c>
      <c r="D2143" t="s">
        <v>1029</v>
      </c>
      <c r="E2143" t="s">
        <v>27</v>
      </c>
      <c r="F2143" t="s">
        <v>34</v>
      </c>
      <c r="G2143" t="s">
        <v>47</v>
      </c>
      <c r="H2143" t="s">
        <v>693</v>
      </c>
      <c r="I2143" s="33" t="s">
        <v>6066</v>
      </c>
      <c r="J2143" s="2">
        <v>7</v>
      </c>
      <c r="K2143" s="33" t="s">
        <v>6067</v>
      </c>
    </row>
    <row r="2144" spans="1:11" x14ac:dyDescent="0.3">
      <c r="A2144" s="1">
        <v>42069</v>
      </c>
      <c r="B2144" s="2">
        <f>YEAR(salesdata[[#This Row],[Order Date]])</f>
        <v>2015</v>
      </c>
      <c r="C2144" s="2">
        <f>MONTH(salesdata[[#This Row],[Order Date]])</f>
        <v>3</v>
      </c>
      <c r="D2144" t="s">
        <v>1029</v>
      </c>
      <c r="E2144" t="s">
        <v>27</v>
      </c>
      <c r="F2144" t="s">
        <v>39</v>
      </c>
      <c r="G2144" t="s">
        <v>614</v>
      </c>
      <c r="H2144" t="s">
        <v>2002</v>
      </c>
      <c r="I2144" s="33" t="s">
        <v>6068</v>
      </c>
      <c r="J2144" s="2">
        <v>2</v>
      </c>
      <c r="K2144" s="33" t="s">
        <v>6069</v>
      </c>
    </row>
    <row r="2145" spans="1:11" x14ac:dyDescent="0.3">
      <c r="A2145" s="1">
        <v>42070</v>
      </c>
      <c r="B2145" s="2">
        <f>YEAR(salesdata[[#This Row],[Order Date]])</f>
        <v>2015</v>
      </c>
      <c r="C2145" s="2">
        <f>MONTH(salesdata[[#This Row],[Order Date]])</f>
        <v>3</v>
      </c>
      <c r="D2145" t="s">
        <v>996</v>
      </c>
      <c r="E2145" t="s">
        <v>59</v>
      </c>
      <c r="F2145" t="s">
        <v>39</v>
      </c>
      <c r="G2145" t="s">
        <v>52</v>
      </c>
      <c r="H2145" t="s">
        <v>2003</v>
      </c>
      <c r="I2145" s="33" t="s">
        <v>6070</v>
      </c>
      <c r="J2145" s="2">
        <v>3</v>
      </c>
      <c r="K2145" s="33" t="s">
        <v>6071</v>
      </c>
    </row>
    <row r="2146" spans="1:11" x14ac:dyDescent="0.3">
      <c r="A2146" s="1">
        <v>42070</v>
      </c>
      <c r="B2146" s="2">
        <f>YEAR(salesdata[[#This Row],[Order Date]])</f>
        <v>2015</v>
      </c>
      <c r="C2146" s="2">
        <f>MONTH(salesdata[[#This Row],[Order Date]])</f>
        <v>3</v>
      </c>
      <c r="D2146" t="s">
        <v>996</v>
      </c>
      <c r="E2146" t="s">
        <v>59</v>
      </c>
      <c r="F2146" t="s">
        <v>11</v>
      </c>
      <c r="G2146" t="s">
        <v>20</v>
      </c>
      <c r="H2146" t="s">
        <v>334</v>
      </c>
      <c r="I2146" s="33" t="s">
        <v>3279</v>
      </c>
      <c r="J2146" s="2">
        <v>2</v>
      </c>
      <c r="K2146" s="33" t="s">
        <v>3280</v>
      </c>
    </row>
    <row r="2147" spans="1:11" x14ac:dyDescent="0.3">
      <c r="A2147" s="1">
        <v>42070</v>
      </c>
      <c r="B2147" s="2">
        <f>YEAR(salesdata[[#This Row],[Order Date]])</f>
        <v>2015</v>
      </c>
      <c r="C2147" s="2">
        <f>MONTH(salesdata[[#This Row],[Order Date]])</f>
        <v>3</v>
      </c>
      <c r="D2147" t="s">
        <v>996</v>
      </c>
      <c r="E2147" t="s">
        <v>59</v>
      </c>
      <c r="F2147" t="s">
        <v>11</v>
      </c>
      <c r="G2147" t="s">
        <v>20</v>
      </c>
      <c r="H2147" t="s">
        <v>782</v>
      </c>
      <c r="I2147" s="33" t="s">
        <v>6072</v>
      </c>
      <c r="J2147" s="2">
        <v>2</v>
      </c>
      <c r="K2147" s="33" t="s">
        <v>6073</v>
      </c>
    </row>
    <row r="2148" spans="1:11" x14ac:dyDescent="0.3">
      <c r="A2148" s="1">
        <v>42070</v>
      </c>
      <c r="B2148" s="2">
        <f>YEAR(salesdata[[#This Row],[Order Date]])</f>
        <v>2015</v>
      </c>
      <c r="C2148" s="2">
        <f>MONTH(salesdata[[#This Row],[Order Date]])</f>
        <v>3</v>
      </c>
      <c r="D2148" t="s">
        <v>996</v>
      </c>
      <c r="E2148" t="s">
        <v>59</v>
      </c>
      <c r="F2148" t="s">
        <v>39</v>
      </c>
      <c r="G2148" t="s">
        <v>40</v>
      </c>
      <c r="H2148" t="s">
        <v>2004</v>
      </c>
      <c r="I2148" s="33" t="s">
        <v>3216</v>
      </c>
      <c r="J2148" s="2">
        <v>3</v>
      </c>
      <c r="K2148" s="33" t="s">
        <v>6074</v>
      </c>
    </row>
    <row r="2149" spans="1:11" x14ac:dyDescent="0.3">
      <c r="A2149" s="1">
        <v>42071</v>
      </c>
      <c r="B2149" s="2">
        <f>YEAR(salesdata[[#This Row],[Order Date]])</f>
        <v>2015</v>
      </c>
      <c r="C2149" s="2">
        <f>MONTH(salesdata[[#This Row],[Order Date]])</f>
        <v>3</v>
      </c>
      <c r="D2149" t="s">
        <v>2005</v>
      </c>
      <c r="E2149" t="s">
        <v>160</v>
      </c>
      <c r="F2149" t="s">
        <v>34</v>
      </c>
      <c r="G2149" t="s">
        <v>74</v>
      </c>
      <c r="H2149" t="s">
        <v>1067</v>
      </c>
      <c r="I2149" s="33" t="s">
        <v>6075</v>
      </c>
      <c r="J2149" s="2">
        <v>3</v>
      </c>
      <c r="K2149" s="33" t="s">
        <v>6076</v>
      </c>
    </row>
    <row r="2150" spans="1:11" x14ac:dyDescent="0.3">
      <c r="A2150" s="1">
        <v>42071</v>
      </c>
      <c r="B2150" s="2">
        <f>YEAR(salesdata[[#This Row],[Order Date]])</f>
        <v>2015</v>
      </c>
      <c r="C2150" s="2">
        <f>MONTH(salesdata[[#This Row],[Order Date]])</f>
        <v>3</v>
      </c>
      <c r="D2150" t="s">
        <v>2005</v>
      </c>
      <c r="E2150" t="s">
        <v>160</v>
      </c>
      <c r="F2150" t="s">
        <v>34</v>
      </c>
      <c r="G2150" t="s">
        <v>35</v>
      </c>
      <c r="H2150" t="s">
        <v>2006</v>
      </c>
      <c r="I2150" s="33" t="s">
        <v>6077</v>
      </c>
      <c r="J2150" s="2">
        <v>7</v>
      </c>
      <c r="K2150" s="33" t="s">
        <v>6078</v>
      </c>
    </row>
    <row r="2151" spans="1:11" x14ac:dyDescent="0.3">
      <c r="A2151" s="1">
        <v>42071</v>
      </c>
      <c r="B2151" s="2">
        <f>YEAR(salesdata[[#This Row],[Order Date]])</f>
        <v>2015</v>
      </c>
      <c r="C2151" s="2">
        <f>MONTH(salesdata[[#This Row],[Order Date]])</f>
        <v>3</v>
      </c>
      <c r="D2151" t="s">
        <v>2005</v>
      </c>
      <c r="E2151" t="s">
        <v>160</v>
      </c>
      <c r="F2151" t="s">
        <v>39</v>
      </c>
      <c r="G2151" t="s">
        <v>40</v>
      </c>
      <c r="H2151" t="s">
        <v>1384</v>
      </c>
      <c r="I2151" s="33" t="s">
        <v>6079</v>
      </c>
      <c r="J2151" s="2">
        <v>5</v>
      </c>
      <c r="K2151" s="33" t="s">
        <v>6080</v>
      </c>
    </row>
    <row r="2152" spans="1:11" x14ac:dyDescent="0.3">
      <c r="A2152" s="1">
        <v>42071</v>
      </c>
      <c r="B2152" s="2">
        <f>YEAR(salesdata[[#This Row],[Order Date]])</f>
        <v>2015</v>
      </c>
      <c r="C2152" s="2">
        <f>MONTH(salesdata[[#This Row],[Order Date]])</f>
        <v>3</v>
      </c>
      <c r="D2152" t="s">
        <v>2005</v>
      </c>
      <c r="E2152" t="s">
        <v>160</v>
      </c>
      <c r="F2152" t="s">
        <v>11</v>
      </c>
      <c r="G2152" t="s">
        <v>24</v>
      </c>
      <c r="H2152" t="s">
        <v>2007</v>
      </c>
      <c r="I2152" s="33" t="s">
        <v>6081</v>
      </c>
      <c r="J2152" s="2">
        <v>1</v>
      </c>
      <c r="K2152" s="33" t="s">
        <v>4101</v>
      </c>
    </row>
    <row r="2153" spans="1:11" x14ac:dyDescent="0.3">
      <c r="A2153" s="1">
        <v>42071</v>
      </c>
      <c r="B2153" s="2">
        <f>YEAR(salesdata[[#This Row],[Order Date]])</f>
        <v>2015</v>
      </c>
      <c r="C2153" s="2">
        <f>MONTH(salesdata[[#This Row],[Order Date]])</f>
        <v>3</v>
      </c>
      <c r="D2153" t="s">
        <v>2005</v>
      </c>
      <c r="E2153" t="s">
        <v>160</v>
      </c>
      <c r="F2153" t="s">
        <v>34</v>
      </c>
      <c r="G2153" t="s">
        <v>47</v>
      </c>
      <c r="H2153" t="s">
        <v>693</v>
      </c>
      <c r="I2153" s="33" t="s">
        <v>6082</v>
      </c>
      <c r="J2153" s="2">
        <v>6</v>
      </c>
      <c r="K2153" s="33" t="s">
        <v>6083</v>
      </c>
    </row>
    <row r="2154" spans="1:11" x14ac:dyDescent="0.3">
      <c r="A2154" s="1">
        <v>42071</v>
      </c>
      <c r="B2154" s="2">
        <f>YEAR(salesdata[[#This Row],[Order Date]])</f>
        <v>2015</v>
      </c>
      <c r="C2154" s="2">
        <f>MONTH(salesdata[[#This Row],[Order Date]])</f>
        <v>3</v>
      </c>
      <c r="D2154" t="s">
        <v>914</v>
      </c>
      <c r="E2154" t="s">
        <v>152</v>
      </c>
      <c r="F2154" t="s">
        <v>11</v>
      </c>
      <c r="G2154" t="s">
        <v>12</v>
      </c>
      <c r="H2154" t="s">
        <v>2008</v>
      </c>
      <c r="I2154" s="33" t="s">
        <v>2910</v>
      </c>
      <c r="J2154" s="2">
        <v>3</v>
      </c>
      <c r="K2154" s="33" t="s">
        <v>2911</v>
      </c>
    </row>
    <row r="2155" spans="1:11" x14ac:dyDescent="0.3">
      <c r="A2155" s="1">
        <v>42071</v>
      </c>
      <c r="B2155" s="2">
        <f>YEAR(salesdata[[#This Row],[Order Date]])</f>
        <v>2015</v>
      </c>
      <c r="C2155" s="2">
        <f>MONTH(salesdata[[#This Row],[Order Date]])</f>
        <v>3</v>
      </c>
      <c r="D2155" t="s">
        <v>1487</v>
      </c>
      <c r="E2155" t="s">
        <v>282</v>
      </c>
      <c r="F2155" t="s">
        <v>11</v>
      </c>
      <c r="G2155" t="s">
        <v>24</v>
      </c>
      <c r="H2155" t="s">
        <v>31</v>
      </c>
      <c r="I2155" s="33" t="s">
        <v>4643</v>
      </c>
      <c r="J2155" s="2">
        <v>1</v>
      </c>
      <c r="K2155" s="33" t="s">
        <v>5097</v>
      </c>
    </row>
    <row r="2156" spans="1:11" x14ac:dyDescent="0.3">
      <c r="A2156" s="1">
        <v>42071</v>
      </c>
      <c r="B2156" s="2">
        <f>YEAR(salesdata[[#This Row],[Order Date]])</f>
        <v>2015</v>
      </c>
      <c r="C2156" s="2">
        <f>MONTH(salesdata[[#This Row],[Order Date]])</f>
        <v>3</v>
      </c>
      <c r="D2156" t="s">
        <v>830</v>
      </c>
      <c r="E2156" t="s">
        <v>15</v>
      </c>
      <c r="F2156" t="s">
        <v>11</v>
      </c>
      <c r="G2156" t="s">
        <v>20</v>
      </c>
      <c r="H2156" t="s">
        <v>841</v>
      </c>
      <c r="I2156" s="33" t="s">
        <v>3952</v>
      </c>
      <c r="J2156" s="2">
        <v>3</v>
      </c>
      <c r="K2156" s="33" t="s">
        <v>3953</v>
      </c>
    </row>
    <row r="2157" spans="1:11" x14ac:dyDescent="0.3">
      <c r="A2157" s="1">
        <v>42072</v>
      </c>
      <c r="B2157" s="2">
        <f>YEAR(salesdata[[#This Row],[Order Date]])</f>
        <v>2015</v>
      </c>
      <c r="C2157" s="2">
        <f>MONTH(salesdata[[#This Row],[Order Date]])</f>
        <v>3</v>
      </c>
      <c r="D2157" t="s">
        <v>896</v>
      </c>
      <c r="E2157" t="s">
        <v>10</v>
      </c>
      <c r="F2157" t="s">
        <v>39</v>
      </c>
      <c r="G2157" t="s">
        <v>52</v>
      </c>
      <c r="H2157" t="s">
        <v>1091</v>
      </c>
      <c r="I2157" s="33" t="s">
        <v>6084</v>
      </c>
      <c r="J2157" s="2">
        <v>5</v>
      </c>
      <c r="K2157" s="33" t="s">
        <v>6085</v>
      </c>
    </row>
    <row r="2158" spans="1:11" x14ac:dyDescent="0.3">
      <c r="A2158" s="1">
        <v>42072</v>
      </c>
      <c r="B2158" s="2">
        <f>YEAR(salesdata[[#This Row],[Order Date]])</f>
        <v>2015</v>
      </c>
      <c r="C2158" s="2">
        <f>MONTH(salesdata[[#This Row],[Order Date]])</f>
        <v>3</v>
      </c>
      <c r="D2158" t="s">
        <v>896</v>
      </c>
      <c r="E2158" t="s">
        <v>10</v>
      </c>
      <c r="F2158" t="s">
        <v>39</v>
      </c>
      <c r="G2158" t="s">
        <v>40</v>
      </c>
      <c r="H2158" t="s">
        <v>1804</v>
      </c>
      <c r="I2158" s="33" t="s">
        <v>6086</v>
      </c>
      <c r="J2158" s="2">
        <v>3</v>
      </c>
      <c r="K2158" s="33" t="s">
        <v>6087</v>
      </c>
    </row>
    <row r="2159" spans="1:11" x14ac:dyDescent="0.3">
      <c r="A2159" s="1">
        <v>42072</v>
      </c>
      <c r="B2159" s="2">
        <f>YEAR(salesdata[[#This Row],[Order Date]])</f>
        <v>2015</v>
      </c>
      <c r="C2159" s="2">
        <f>MONTH(salesdata[[#This Row],[Order Date]])</f>
        <v>3</v>
      </c>
      <c r="D2159" t="s">
        <v>2009</v>
      </c>
      <c r="E2159" t="s">
        <v>249</v>
      </c>
      <c r="F2159" t="s">
        <v>11</v>
      </c>
      <c r="G2159" t="s">
        <v>16</v>
      </c>
      <c r="H2159" t="s">
        <v>956</v>
      </c>
      <c r="I2159" s="33" t="s">
        <v>4806</v>
      </c>
      <c r="J2159" s="2">
        <v>2</v>
      </c>
      <c r="K2159" s="33" t="s">
        <v>4218</v>
      </c>
    </row>
    <row r="2160" spans="1:11" x14ac:dyDescent="0.3">
      <c r="A2160" s="1">
        <v>42073</v>
      </c>
      <c r="B2160" s="2">
        <f>YEAR(salesdata[[#This Row],[Order Date]])</f>
        <v>2015</v>
      </c>
      <c r="C2160" s="2">
        <f>MONTH(salesdata[[#This Row],[Order Date]])</f>
        <v>3</v>
      </c>
      <c r="D2160" t="s">
        <v>95</v>
      </c>
      <c r="E2160" t="s">
        <v>10</v>
      </c>
      <c r="F2160" t="s">
        <v>11</v>
      </c>
      <c r="G2160" t="s">
        <v>20</v>
      </c>
      <c r="H2160" t="s">
        <v>1324</v>
      </c>
      <c r="I2160" s="33" t="s">
        <v>5797</v>
      </c>
      <c r="J2160" s="2">
        <v>2</v>
      </c>
      <c r="K2160" s="33" t="s">
        <v>6088</v>
      </c>
    </row>
    <row r="2161" spans="1:11" x14ac:dyDescent="0.3">
      <c r="A2161" s="1">
        <v>42073</v>
      </c>
      <c r="B2161" s="2">
        <f>YEAR(salesdata[[#This Row],[Order Date]])</f>
        <v>2015</v>
      </c>
      <c r="C2161" s="2">
        <f>MONTH(salesdata[[#This Row],[Order Date]])</f>
        <v>3</v>
      </c>
      <c r="D2161" t="s">
        <v>461</v>
      </c>
      <c r="E2161" t="s">
        <v>540</v>
      </c>
      <c r="F2161" t="s">
        <v>11</v>
      </c>
      <c r="G2161" t="s">
        <v>18</v>
      </c>
      <c r="H2161" t="s">
        <v>1276</v>
      </c>
      <c r="I2161" s="33" t="s">
        <v>6089</v>
      </c>
      <c r="J2161" s="2">
        <v>6</v>
      </c>
      <c r="K2161" s="33" t="s">
        <v>6090</v>
      </c>
    </row>
    <row r="2162" spans="1:11" x14ac:dyDescent="0.3">
      <c r="A2162" s="1">
        <v>42075</v>
      </c>
      <c r="B2162" s="2">
        <f>YEAR(salesdata[[#This Row],[Order Date]])</f>
        <v>2015</v>
      </c>
      <c r="C2162" s="2">
        <f>MONTH(salesdata[[#This Row],[Order Date]])</f>
        <v>3</v>
      </c>
      <c r="D2162" t="s">
        <v>2010</v>
      </c>
      <c r="E2162" t="s">
        <v>124</v>
      </c>
      <c r="F2162" t="s">
        <v>11</v>
      </c>
      <c r="G2162" t="s">
        <v>63</v>
      </c>
      <c r="H2162" t="s">
        <v>1466</v>
      </c>
      <c r="I2162" s="33" t="s">
        <v>4893</v>
      </c>
      <c r="J2162" s="2">
        <v>3</v>
      </c>
      <c r="K2162" s="33" t="s">
        <v>5625</v>
      </c>
    </row>
    <row r="2163" spans="1:11" x14ac:dyDescent="0.3">
      <c r="A2163" s="1">
        <v>42075</v>
      </c>
      <c r="B2163" s="2">
        <f>YEAR(salesdata[[#This Row],[Order Date]])</f>
        <v>2015</v>
      </c>
      <c r="C2163" s="2">
        <f>MONTH(salesdata[[#This Row],[Order Date]])</f>
        <v>3</v>
      </c>
      <c r="D2163" t="s">
        <v>2010</v>
      </c>
      <c r="E2163" t="s">
        <v>124</v>
      </c>
      <c r="F2163" t="s">
        <v>34</v>
      </c>
      <c r="G2163" t="s">
        <v>47</v>
      </c>
      <c r="H2163" t="s">
        <v>105</v>
      </c>
      <c r="I2163" s="33" t="s">
        <v>6091</v>
      </c>
      <c r="J2163" s="2">
        <v>4</v>
      </c>
      <c r="K2163" s="33" t="s">
        <v>6092</v>
      </c>
    </row>
    <row r="2164" spans="1:11" x14ac:dyDescent="0.3">
      <c r="A2164" s="1">
        <v>42075</v>
      </c>
      <c r="B2164" s="2">
        <f>YEAR(salesdata[[#This Row],[Order Date]])</f>
        <v>2015</v>
      </c>
      <c r="C2164" s="2">
        <f>MONTH(salesdata[[#This Row],[Order Date]])</f>
        <v>3</v>
      </c>
      <c r="D2164" t="s">
        <v>2010</v>
      </c>
      <c r="E2164" t="s">
        <v>124</v>
      </c>
      <c r="F2164" t="s">
        <v>34</v>
      </c>
      <c r="G2164" t="s">
        <v>47</v>
      </c>
      <c r="H2164" t="s">
        <v>895</v>
      </c>
      <c r="I2164" s="33" t="s">
        <v>4507</v>
      </c>
      <c r="J2164" s="2">
        <v>3</v>
      </c>
      <c r="K2164" s="33" t="s">
        <v>3749</v>
      </c>
    </row>
    <row r="2165" spans="1:11" x14ac:dyDescent="0.3">
      <c r="A2165" s="1">
        <v>42075</v>
      </c>
      <c r="B2165" s="2">
        <f>YEAR(salesdata[[#This Row],[Order Date]])</f>
        <v>2015</v>
      </c>
      <c r="C2165" s="2">
        <f>MONTH(salesdata[[#This Row],[Order Date]])</f>
        <v>3</v>
      </c>
      <c r="D2165" t="s">
        <v>1447</v>
      </c>
      <c r="E2165" t="s">
        <v>249</v>
      </c>
      <c r="F2165" t="s">
        <v>11</v>
      </c>
      <c r="G2165" t="s">
        <v>16</v>
      </c>
      <c r="H2165" t="s">
        <v>456</v>
      </c>
      <c r="I2165" s="33" t="s">
        <v>3792</v>
      </c>
      <c r="J2165" s="2">
        <v>2</v>
      </c>
      <c r="K2165" s="33" t="s">
        <v>5521</v>
      </c>
    </row>
    <row r="2166" spans="1:11" x14ac:dyDescent="0.3">
      <c r="A2166" s="1">
        <v>42076</v>
      </c>
      <c r="B2166" s="2">
        <f>YEAR(salesdata[[#This Row],[Order Date]])</f>
        <v>2015</v>
      </c>
      <c r="C2166" s="2">
        <f>MONTH(salesdata[[#This Row],[Order Date]])</f>
        <v>3</v>
      </c>
      <c r="D2166" t="s">
        <v>1282</v>
      </c>
      <c r="E2166" t="s">
        <v>167</v>
      </c>
      <c r="F2166" t="s">
        <v>34</v>
      </c>
      <c r="G2166" t="s">
        <v>74</v>
      </c>
      <c r="H2166" t="s">
        <v>144</v>
      </c>
      <c r="I2166" s="33" t="s">
        <v>3036</v>
      </c>
      <c r="J2166" s="2">
        <v>2</v>
      </c>
      <c r="K2166" s="33" t="s">
        <v>3037</v>
      </c>
    </row>
    <row r="2167" spans="1:11" x14ac:dyDescent="0.3">
      <c r="A2167" s="1">
        <v>42076</v>
      </c>
      <c r="B2167" s="2">
        <f>YEAR(salesdata[[#This Row],[Order Date]])</f>
        <v>2015</v>
      </c>
      <c r="C2167" s="2">
        <f>MONTH(salesdata[[#This Row],[Order Date]])</f>
        <v>3</v>
      </c>
      <c r="D2167" t="s">
        <v>554</v>
      </c>
      <c r="E2167" t="s">
        <v>27</v>
      </c>
      <c r="F2167" t="s">
        <v>34</v>
      </c>
      <c r="G2167" t="s">
        <v>35</v>
      </c>
      <c r="H2167" t="s">
        <v>36</v>
      </c>
      <c r="I2167" s="33" t="s">
        <v>6093</v>
      </c>
      <c r="J2167" s="2">
        <v>4</v>
      </c>
      <c r="K2167" s="33" t="s">
        <v>6094</v>
      </c>
    </row>
    <row r="2168" spans="1:11" x14ac:dyDescent="0.3">
      <c r="A2168" s="1">
        <v>42076</v>
      </c>
      <c r="B2168" s="2">
        <f>YEAR(salesdata[[#This Row],[Order Date]])</f>
        <v>2015</v>
      </c>
      <c r="C2168" s="2">
        <f>MONTH(salesdata[[#This Row],[Order Date]])</f>
        <v>3</v>
      </c>
      <c r="D2168" t="s">
        <v>554</v>
      </c>
      <c r="E2168" t="s">
        <v>27</v>
      </c>
      <c r="F2168" t="s">
        <v>34</v>
      </c>
      <c r="G2168" t="s">
        <v>47</v>
      </c>
      <c r="H2168" t="s">
        <v>1111</v>
      </c>
      <c r="I2168" s="33" t="s">
        <v>4352</v>
      </c>
      <c r="J2168" s="2">
        <v>8</v>
      </c>
      <c r="K2168" s="33" t="s">
        <v>4353</v>
      </c>
    </row>
    <row r="2169" spans="1:11" x14ac:dyDescent="0.3">
      <c r="A2169" s="1">
        <v>42077</v>
      </c>
      <c r="B2169" s="2">
        <f>YEAR(salesdata[[#This Row],[Order Date]])</f>
        <v>2015</v>
      </c>
      <c r="C2169" s="2">
        <f>MONTH(salesdata[[#This Row],[Order Date]])</f>
        <v>3</v>
      </c>
      <c r="D2169" t="s">
        <v>938</v>
      </c>
      <c r="E2169" t="s">
        <v>700</v>
      </c>
      <c r="F2169" t="s">
        <v>11</v>
      </c>
      <c r="G2169" t="s">
        <v>16</v>
      </c>
      <c r="H2169" t="s">
        <v>384</v>
      </c>
      <c r="I2169" s="33" t="s">
        <v>3586</v>
      </c>
      <c r="J2169" s="2">
        <v>4</v>
      </c>
      <c r="K2169" s="33" t="s">
        <v>4645</v>
      </c>
    </row>
    <row r="2170" spans="1:11" x14ac:dyDescent="0.3">
      <c r="A2170" s="1">
        <v>42077</v>
      </c>
      <c r="B2170" s="2">
        <f>YEAR(salesdata[[#This Row],[Order Date]])</f>
        <v>2015</v>
      </c>
      <c r="C2170" s="2">
        <f>MONTH(salesdata[[#This Row],[Order Date]])</f>
        <v>3</v>
      </c>
      <c r="D2170" t="s">
        <v>938</v>
      </c>
      <c r="E2170" t="s">
        <v>700</v>
      </c>
      <c r="F2170" t="s">
        <v>11</v>
      </c>
      <c r="G2170" t="s">
        <v>20</v>
      </c>
      <c r="H2170" t="s">
        <v>122</v>
      </c>
      <c r="I2170" s="33" t="s">
        <v>6095</v>
      </c>
      <c r="J2170" s="2">
        <v>3</v>
      </c>
      <c r="K2170" s="33" t="s">
        <v>6096</v>
      </c>
    </row>
    <row r="2171" spans="1:11" x14ac:dyDescent="0.3">
      <c r="A2171" s="1">
        <v>42077</v>
      </c>
      <c r="B2171" s="2">
        <f>YEAR(salesdata[[#This Row],[Order Date]])</f>
        <v>2015</v>
      </c>
      <c r="C2171" s="2">
        <f>MONTH(salesdata[[#This Row],[Order Date]])</f>
        <v>3</v>
      </c>
      <c r="D2171" t="s">
        <v>596</v>
      </c>
      <c r="E2171" t="s">
        <v>27</v>
      </c>
      <c r="F2171" t="s">
        <v>11</v>
      </c>
      <c r="G2171" t="s">
        <v>12</v>
      </c>
      <c r="H2171" t="s">
        <v>1437</v>
      </c>
      <c r="I2171" s="33" t="s">
        <v>2910</v>
      </c>
      <c r="J2171" s="2">
        <v>3</v>
      </c>
      <c r="K2171" s="33" t="s">
        <v>2911</v>
      </c>
    </row>
    <row r="2172" spans="1:11" x14ac:dyDescent="0.3">
      <c r="A2172" s="1">
        <v>42078</v>
      </c>
      <c r="B2172" s="2">
        <f>YEAR(salesdata[[#This Row],[Order Date]])</f>
        <v>2015</v>
      </c>
      <c r="C2172" s="2">
        <f>MONTH(salesdata[[#This Row],[Order Date]])</f>
        <v>3</v>
      </c>
      <c r="D2172" t="s">
        <v>1958</v>
      </c>
      <c r="E2172" t="s">
        <v>300</v>
      </c>
      <c r="F2172" t="s">
        <v>39</v>
      </c>
      <c r="G2172" t="s">
        <v>40</v>
      </c>
      <c r="H2172" t="s">
        <v>2011</v>
      </c>
      <c r="I2172" s="33" t="s">
        <v>4267</v>
      </c>
      <c r="J2172" s="2">
        <v>3</v>
      </c>
      <c r="K2172" s="33" t="s">
        <v>4728</v>
      </c>
    </row>
    <row r="2173" spans="1:11" x14ac:dyDescent="0.3">
      <c r="A2173" s="1">
        <v>42079</v>
      </c>
      <c r="B2173" s="2">
        <f>YEAR(salesdata[[#This Row],[Order Date]])</f>
        <v>2015</v>
      </c>
      <c r="C2173" s="2">
        <f>MONTH(salesdata[[#This Row],[Order Date]])</f>
        <v>3</v>
      </c>
      <c r="D2173" t="s">
        <v>2012</v>
      </c>
      <c r="E2173" t="s">
        <v>30</v>
      </c>
      <c r="F2173" t="s">
        <v>11</v>
      </c>
      <c r="G2173" t="s">
        <v>24</v>
      </c>
      <c r="H2173" t="s">
        <v>38</v>
      </c>
      <c r="I2173" s="33" t="s">
        <v>6097</v>
      </c>
      <c r="J2173" s="2">
        <v>1</v>
      </c>
      <c r="K2173" s="33" t="s">
        <v>6098</v>
      </c>
    </row>
    <row r="2174" spans="1:11" x14ac:dyDescent="0.3">
      <c r="A2174" s="1">
        <v>42079</v>
      </c>
      <c r="B2174" s="2">
        <f>YEAR(salesdata[[#This Row],[Order Date]])</f>
        <v>2015</v>
      </c>
      <c r="C2174" s="2">
        <f>MONTH(salesdata[[#This Row],[Order Date]])</f>
        <v>3</v>
      </c>
      <c r="D2174" t="s">
        <v>2012</v>
      </c>
      <c r="E2174" t="s">
        <v>30</v>
      </c>
      <c r="F2174" t="s">
        <v>11</v>
      </c>
      <c r="G2174" t="s">
        <v>24</v>
      </c>
      <c r="H2174" t="s">
        <v>2013</v>
      </c>
      <c r="I2174" s="33" t="s">
        <v>3028</v>
      </c>
      <c r="J2174" s="2">
        <v>3</v>
      </c>
      <c r="K2174" s="33" t="s">
        <v>6099</v>
      </c>
    </row>
    <row r="2175" spans="1:11" x14ac:dyDescent="0.3">
      <c r="A2175" s="1">
        <v>42079</v>
      </c>
      <c r="B2175" s="2">
        <f>YEAR(salesdata[[#This Row],[Order Date]])</f>
        <v>2015</v>
      </c>
      <c r="C2175" s="2">
        <f>MONTH(salesdata[[#This Row],[Order Date]])</f>
        <v>3</v>
      </c>
      <c r="D2175" t="s">
        <v>2012</v>
      </c>
      <c r="E2175" t="s">
        <v>30</v>
      </c>
      <c r="F2175" t="s">
        <v>11</v>
      </c>
      <c r="G2175" t="s">
        <v>18</v>
      </c>
      <c r="H2175" t="s">
        <v>2014</v>
      </c>
      <c r="I2175" s="33" t="s">
        <v>6100</v>
      </c>
      <c r="J2175" s="2">
        <v>3</v>
      </c>
      <c r="K2175" s="33" t="s">
        <v>6101</v>
      </c>
    </row>
    <row r="2176" spans="1:11" x14ac:dyDescent="0.3">
      <c r="A2176" s="1">
        <v>42079</v>
      </c>
      <c r="B2176" s="2">
        <f>YEAR(salesdata[[#This Row],[Order Date]])</f>
        <v>2015</v>
      </c>
      <c r="C2176" s="2">
        <f>MONTH(salesdata[[#This Row],[Order Date]])</f>
        <v>3</v>
      </c>
      <c r="D2176" t="s">
        <v>2012</v>
      </c>
      <c r="E2176" t="s">
        <v>30</v>
      </c>
      <c r="F2176" t="s">
        <v>11</v>
      </c>
      <c r="G2176" t="s">
        <v>20</v>
      </c>
      <c r="H2176" t="s">
        <v>1656</v>
      </c>
      <c r="I2176" s="33" t="s">
        <v>6102</v>
      </c>
      <c r="J2176" s="2">
        <v>5</v>
      </c>
      <c r="K2176" s="33" t="s">
        <v>6103</v>
      </c>
    </row>
    <row r="2177" spans="1:11" x14ac:dyDescent="0.3">
      <c r="A2177" s="1">
        <v>42079</v>
      </c>
      <c r="B2177" s="2">
        <f>YEAR(salesdata[[#This Row],[Order Date]])</f>
        <v>2015</v>
      </c>
      <c r="C2177" s="2">
        <f>MONTH(salesdata[[#This Row],[Order Date]])</f>
        <v>3</v>
      </c>
      <c r="D2177" t="s">
        <v>2015</v>
      </c>
      <c r="E2177" t="s">
        <v>167</v>
      </c>
      <c r="F2177" t="s">
        <v>34</v>
      </c>
      <c r="G2177" t="s">
        <v>147</v>
      </c>
      <c r="H2177" t="s">
        <v>482</v>
      </c>
      <c r="I2177" s="33" t="s">
        <v>6104</v>
      </c>
      <c r="J2177" s="2">
        <v>2</v>
      </c>
      <c r="K2177" s="33" t="s">
        <v>5498</v>
      </c>
    </row>
    <row r="2178" spans="1:11" x14ac:dyDescent="0.3">
      <c r="A2178" s="1">
        <v>42079</v>
      </c>
      <c r="B2178" s="2">
        <f>YEAR(salesdata[[#This Row],[Order Date]])</f>
        <v>2015</v>
      </c>
      <c r="C2178" s="2">
        <f>MONTH(salesdata[[#This Row],[Order Date]])</f>
        <v>3</v>
      </c>
      <c r="D2178" t="s">
        <v>1345</v>
      </c>
      <c r="E2178" t="s">
        <v>27</v>
      </c>
      <c r="F2178" t="s">
        <v>34</v>
      </c>
      <c r="G2178" t="s">
        <v>47</v>
      </c>
      <c r="H2178" t="s">
        <v>2016</v>
      </c>
      <c r="I2178" s="33" t="s">
        <v>6105</v>
      </c>
      <c r="J2178" s="2">
        <v>1</v>
      </c>
      <c r="K2178" s="33" t="s">
        <v>6106</v>
      </c>
    </row>
    <row r="2179" spans="1:11" x14ac:dyDescent="0.3">
      <c r="A2179" s="1">
        <v>42079</v>
      </c>
      <c r="B2179" s="2">
        <f>YEAR(salesdata[[#This Row],[Order Date]])</f>
        <v>2015</v>
      </c>
      <c r="C2179" s="2">
        <f>MONTH(salesdata[[#This Row],[Order Date]])</f>
        <v>3</v>
      </c>
      <c r="D2179" t="s">
        <v>915</v>
      </c>
      <c r="E2179" t="s">
        <v>152</v>
      </c>
      <c r="F2179" t="s">
        <v>39</v>
      </c>
      <c r="G2179" t="s">
        <v>40</v>
      </c>
      <c r="H2179" t="s">
        <v>2017</v>
      </c>
      <c r="I2179" s="33" t="s">
        <v>3353</v>
      </c>
      <c r="J2179" s="2">
        <v>2</v>
      </c>
      <c r="K2179" s="33" t="s">
        <v>4999</v>
      </c>
    </row>
    <row r="2180" spans="1:11" x14ac:dyDescent="0.3">
      <c r="A2180" s="1">
        <v>42079</v>
      </c>
      <c r="B2180" s="2">
        <f>YEAR(salesdata[[#This Row],[Order Date]])</f>
        <v>2015</v>
      </c>
      <c r="C2180" s="2">
        <f>MONTH(salesdata[[#This Row],[Order Date]])</f>
        <v>3</v>
      </c>
      <c r="D2180" t="s">
        <v>387</v>
      </c>
      <c r="E2180" t="s">
        <v>497</v>
      </c>
      <c r="F2180" t="s">
        <v>11</v>
      </c>
      <c r="G2180" t="s">
        <v>16</v>
      </c>
      <c r="H2180" t="s">
        <v>835</v>
      </c>
      <c r="I2180" s="33" t="s">
        <v>3944</v>
      </c>
      <c r="J2180" s="2">
        <v>5</v>
      </c>
      <c r="K2180" s="33" t="s">
        <v>3945</v>
      </c>
    </row>
    <row r="2181" spans="1:11" x14ac:dyDescent="0.3">
      <c r="A2181" s="1">
        <v>42079</v>
      </c>
      <c r="B2181" s="2">
        <f>YEAR(salesdata[[#This Row],[Order Date]])</f>
        <v>2015</v>
      </c>
      <c r="C2181" s="2">
        <f>MONTH(salesdata[[#This Row],[Order Date]])</f>
        <v>3</v>
      </c>
      <c r="D2181" t="s">
        <v>387</v>
      </c>
      <c r="E2181" t="s">
        <v>497</v>
      </c>
      <c r="F2181" t="s">
        <v>11</v>
      </c>
      <c r="G2181" t="s">
        <v>63</v>
      </c>
      <c r="H2181" t="s">
        <v>1334</v>
      </c>
      <c r="I2181" s="33" t="s">
        <v>4500</v>
      </c>
      <c r="J2181" s="2">
        <v>2</v>
      </c>
      <c r="K2181" s="33" t="s">
        <v>3968</v>
      </c>
    </row>
    <row r="2182" spans="1:11" x14ac:dyDescent="0.3">
      <c r="A2182" s="1">
        <v>42079</v>
      </c>
      <c r="B2182" s="2">
        <f>YEAR(salesdata[[#This Row],[Order Date]])</f>
        <v>2015</v>
      </c>
      <c r="C2182" s="2">
        <f>MONTH(salesdata[[#This Row],[Order Date]])</f>
        <v>3</v>
      </c>
      <c r="D2182" t="s">
        <v>1369</v>
      </c>
      <c r="E2182" t="s">
        <v>152</v>
      </c>
      <c r="F2182" t="s">
        <v>11</v>
      </c>
      <c r="G2182" t="s">
        <v>24</v>
      </c>
      <c r="H2182" t="s">
        <v>2018</v>
      </c>
      <c r="I2182" s="33" t="s">
        <v>6107</v>
      </c>
      <c r="J2182" s="2">
        <v>3</v>
      </c>
      <c r="K2182" s="33" t="s">
        <v>6108</v>
      </c>
    </row>
    <row r="2183" spans="1:11" x14ac:dyDescent="0.3">
      <c r="A2183" s="1">
        <v>42080</v>
      </c>
      <c r="B2183" s="2">
        <f>YEAR(salesdata[[#This Row],[Order Date]])</f>
        <v>2015</v>
      </c>
      <c r="C2183" s="2">
        <f>MONTH(salesdata[[#This Row],[Order Date]])</f>
        <v>3</v>
      </c>
      <c r="D2183" t="s">
        <v>1741</v>
      </c>
      <c r="E2183" t="s">
        <v>152</v>
      </c>
      <c r="F2183" t="s">
        <v>39</v>
      </c>
      <c r="G2183" t="s">
        <v>52</v>
      </c>
      <c r="H2183" t="s">
        <v>2019</v>
      </c>
      <c r="I2183" s="33" t="s">
        <v>6109</v>
      </c>
      <c r="J2183" s="2">
        <v>1</v>
      </c>
      <c r="K2183" s="33" t="s">
        <v>3333</v>
      </c>
    </row>
    <row r="2184" spans="1:11" x14ac:dyDescent="0.3">
      <c r="A2184" s="1">
        <v>42080</v>
      </c>
      <c r="B2184" s="2">
        <f>YEAR(salesdata[[#This Row],[Order Date]])</f>
        <v>2015</v>
      </c>
      <c r="C2184" s="2">
        <f>MONTH(salesdata[[#This Row],[Order Date]])</f>
        <v>3</v>
      </c>
      <c r="D2184" t="s">
        <v>1741</v>
      </c>
      <c r="E2184" t="s">
        <v>152</v>
      </c>
      <c r="F2184" t="s">
        <v>11</v>
      </c>
      <c r="G2184" t="s">
        <v>18</v>
      </c>
      <c r="H2184" t="s">
        <v>2020</v>
      </c>
      <c r="I2184" s="33" t="s">
        <v>6110</v>
      </c>
      <c r="J2184" s="2">
        <v>2</v>
      </c>
      <c r="K2184" s="33" t="s">
        <v>6111</v>
      </c>
    </row>
    <row r="2185" spans="1:11" x14ac:dyDescent="0.3">
      <c r="A2185" s="1">
        <v>42082</v>
      </c>
      <c r="B2185" s="2">
        <f>YEAR(salesdata[[#This Row],[Order Date]])</f>
        <v>2015</v>
      </c>
      <c r="C2185" s="2">
        <f>MONTH(salesdata[[#This Row],[Order Date]])</f>
        <v>3</v>
      </c>
      <c r="D2185" t="s">
        <v>2021</v>
      </c>
      <c r="E2185" t="s">
        <v>167</v>
      </c>
      <c r="F2185" t="s">
        <v>39</v>
      </c>
      <c r="G2185" t="s">
        <v>40</v>
      </c>
      <c r="H2185" t="s">
        <v>42</v>
      </c>
      <c r="I2185" s="33" t="s">
        <v>6112</v>
      </c>
      <c r="J2185" s="2">
        <v>3</v>
      </c>
      <c r="K2185" s="33" t="s">
        <v>6113</v>
      </c>
    </row>
    <row r="2186" spans="1:11" x14ac:dyDescent="0.3">
      <c r="A2186" s="1">
        <v>42082</v>
      </c>
      <c r="B2186" s="2">
        <f>YEAR(salesdata[[#This Row],[Order Date]])</f>
        <v>2015</v>
      </c>
      <c r="C2186" s="2">
        <f>MONTH(salesdata[[#This Row],[Order Date]])</f>
        <v>3</v>
      </c>
      <c r="D2186" t="s">
        <v>1540</v>
      </c>
      <c r="E2186" t="s">
        <v>167</v>
      </c>
      <c r="F2186" t="s">
        <v>11</v>
      </c>
      <c r="G2186" t="s">
        <v>18</v>
      </c>
      <c r="H2186" t="s">
        <v>2022</v>
      </c>
      <c r="I2186" s="33" t="s">
        <v>6114</v>
      </c>
      <c r="J2186" s="2">
        <v>3</v>
      </c>
      <c r="K2186" s="33" t="s">
        <v>6115</v>
      </c>
    </row>
    <row r="2187" spans="1:11" x14ac:dyDescent="0.3">
      <c r="A2187" s="1">
        <v>42082</v>
      </c>
      <c r="B2187" s="2">
        <f>YEAR(salesdata[[#This Row],[Order Date]])</f>
        <v>2015</v>
      </c>
      <c r="C2187" s="2">
        <f>MONTH(salesdata[[#This Row],[Order Date]])</f>
        <v>3</v>
      </c>
      <c r="D2187" t="s">
        <v>1540</v>
      </c>
      <c r="E2187" t="s">
        <v>167</v>
      </c>
      <c r="F2187" t="s">
        <v>39</v>
      </c>
      <c r="G2187" t="s">
        <v>614</v>
      </c>
      <c r="H2187" t="s">
        <v>1823</v>
      </c>
      <c r="I2187" s="33" t="s">
        <v>6116</v>
      </c>
      <c r="J2187" s="2">
        <v>7</v>
      </c>
      <c r="K2187" s="33" t="s">
        <v>6117</v>
      </c>
    </row>
    <row r="2188" spans="1:11" x14ac:dyDescent="0.3">
      <c r="A2188" s="1">
        <v>42082</v>
      </c>
      <c r="B2188" s="2">
        <f>YEAR(salesdata[[#This Row],[Order Date]])</f>
        <v>2015</v>
      </c>
      <c r="C2188" s="2">
        <f>MONTH(salesdata[[#This Row],[Order Date]])</f>
        <v>3</v>
      </c>
      <c r="D2188" t="s">
        <v>1540</v>
      </c>
      <c r="E2188" t="s">
        <v>167</v>
      </c>
      <c r="F2188" t="s">
        <v>11</v>
      </c>
      <c r="G2188" t="s">
        <v>12</v>
      </c>
      <c r="H2188" t="s">
        <v>1723</v>
      </c>
      <c r="I2188" s="33" t="s">
        <v>6118</v>
      </c>
      <c r="J2188" s="2">
        <v>2</v>
      </c>
      <c r="K2188" s="33" t="s">
        <v>6119</v>
      </c>
    </row>
    <row r="2189" spans="1:11" x14ac:dyDescent="0.3">
      <c r="A2189" s="1">
        <v>42082</v>
      </c>
      <c r="B2189" s="2">
        <f>YEAR(salesdata[[#This Row],[Order Date]])</f>
        <v>2015</v>
      </c>
      <c r="C2189" s="2">
        <f>MONTH(salesdata[[#This Row],[Order Date]])</f>
        <v>3</v>
      </c>
      <c r="D2189" t="s">
        <v>1079</v>
      </c>
      <c r="E2189" t="s">
        <v>27</v>
      </c>
      <c r="F2189" t="s">
        <v>11</v>
      </c>
      <c r="G2189" t="s">
        <v>20</v>
      </c>
      <c r="H2189" t="s">
        <v>2023</v>
      </c>
      <c r="I2189" s="33" t="s">
        <v>6120</v>
      </c>
      <c r="J2189" s="2">
        <v>2</v>
      </c>
      <c r="K2189" s="33" t="s">
        <v>4468</v>
      </c>
    </row>
    <row r="2190" spans="1:11" x14ac:dyDescent="0.3">
      <c r="A2190" s="1">
        <v>42082</v>
      </c>
      <c r="B2190" s="2">
        <f>YEAR(salesdata[[#This Row],[Order Date]])</f>
        <v>2015</v>
      </c>
      <c r="C2190" s="2">
        <f>MONTH(salesdata[[#This Row],[Order Date]])</f>
        <v>3</v>
      </c>
      <c r="D2190" t="s">
        <v>1079</v>
      </c>
      <c r="E2190" t="s">
        <v>27</v>
      </c>
      <c r="F2190" t="s">
        <v>11</v>
      </c>
      <c r="G2190" t="s">
        <v>16</v>
      </c>
      <c r="H2190" t="s">
        <v>1068</v>
      </c>
      <c r="I2190" s="33" t="s">
        <v>3802</v>
      </c>
      <c r="J2190" s="2">
        <v>2</v>
      </c>
      <c r="K2190" s="33" t="s">
        <v>3089</v>
      </c>
    </row>
    <row r="2191" spans="1:11" x14ac:dyDescent="0.3">
      <c r="A2191" s="1">
        <v>42082</v>
      </c>
      <c r="B2191" s="2">
        <f>YEAR(salesdata[[#This Row],[Order Date]])</f>
        <v>2015</v>
      </c>
      <c r="C2191" s="2">
        <f>MONTH(salesdata[[#This Row],[Order Date]])</f>
        <v>3</v>
      </c>
      <c r="D2191" t="s">
        <v>1079</v>
      </c>
      <c r="E2191" t="s">
        <v>27</v>
      </c>
      <c r="F2191" t="s">
        <v>11</v>
      </c>
      <c r="G2191" t="s">
        <v>204</v>
      </c>
      <c r="H2191" t="s">
        <v>2024</v>
      </c>
      <c r="I2191" s="33" t="s">
        <v>6121</v>
      </c>
      <c r="J2191" s="2">
        <v>4</v>
      </c>
      <c r="K2191" s="33" t="s">
        <v>5822</v>
      </c>
    </row>
    <row r="2192" spans="1:11" x14ac:dyDescent="0.3">
      <c r="A2192" s="1">
        <v>42082</v>
      </c>
      <c r="B2192" s="2">
        <f>YEAR(salesdata[[#This Row],[Order Date]])</f>
        <v>2015</v>
      </c>
      <c r="C2192" s="2">
        <f>MONTH(salesdata[[#This Row],[Order Date]])</f>
        <v>3</v>
      </c>
      <c r="D2192" t="s">
        <v>1079</v>
      </c>
      <c r="E2192" t="s">
        <v>27</v>
      </c>
      <c r="F2192" t="s">
        <v>11</v>
      </c>
      <c r="G2192" t="s">
        <v>12</v>
      </c>
      <c r="H2192" t="s">
        <v>2025</v>
      </c>
      <c r="I2192" s="33" t="s">
        <v>6122</v>
      </c>
      <c r="J2192" s="2">
        <v>6</v>
      </c>
      <c r="K2192" s="33" t="s">
        <v>6123</v>
      </c>
    </row>
    <row r="2193" spans="1:11" x14ac:dyDescent="0.3">
      <c r="A2193" s="1">
        <v>42082</v>
      </c>
      <c r="B2193" s="2">
        <f>YEAR(salesdata[[#This Row],[Order Date]])</f>
        <v>2015</v>
      </c>
      <c r="C2193" s="2">
        <f>MONTH(salesdata[[#This Row],[Order Date]])</f>
        <v>3</v>
      </c>
      <c r="D2193" t="s">
        <v>930</v>
      </c>
      <c r="E2193" t="s">
        <v>124</v>
      </c>
      <c r="F2193" t="s">
        <v>11</v>
      </c>
      <c r="G2193" t="s">
        <v>12</v>
      </c>
      <c r="H2193" t="s">
        <v>715</v>
      </c>
      <c r="I2193" s="33" t="s">
        <v>6124</v>
      </c>
      <c r="J2193" s="2">
        <v>3</v>
      </c>
      <c r="K2193" s="33" t="s">
        <v>4927</v>
      </c>
    </row>
    <row r="2194" spans="1:11" x14ac:dyDescent="0.3">
      <c r="A2194" s="1">
        <v>42082</v>
      </c>
      <c r="B2194" s="2">
        <f>YEAR(salesdata[[#This Row],[Order Date]])</f>
        <v>2015</v>
      </c>
      <c r="C2194" s="2">
        <f>MONTH(salesdata[[#This Row],[Order Date]])</f>
        <v>3</v>
      </c>
      <c r="D2194" t="s">
        <v>1367</v>
      </c>
      <c r="E2194" t="s">
        <v>27</v>
      </c>
      <c r="F2194" t="s">
        <v>11</v>
      </c>
      <c r="G2194" t="s">
        <v>12</v>
      </c>
      <c r="H2194" t="s">
        <v>1662</v>
      </c>
      <c r="I2194" s="33" t="s">
        <v>4199</v>
      </c>
      <c r="J2194" s="2">
        <v>2</v>
      </c>
      <c r="K2194" s="33" t="s">
        <v>4200</v>
      </c>
    </row>
    <row r="2195" spans="1:11" x14ac:dyDescent="0.3">
      <c r="A2195" s="1">
        <v>42082</v>
      </c>
      <c r="B2195" s="2">
        <f>YEAR(salesdata[[#This Row],[Order Date]])</f>
        <v>2015</v>
      </c>
      <c r="C2195" s="2">
        <f>MONTH(salesdata[[#This Row],[Order Date]])</f>
        <v>3</v>
      </c>
      <c r="D2195" t="s">
        <v>189</v>
      </c>
      <c r="E2195" t="s">
        <v>27</v>
      </c>
      <c r="F2195" t="s">
        <v>11</v>
      </c>
      <c r="G2195" t="s">
        <v>43</v>
      </c>
      <c r="H2195" t="s">
        <v>286</v>
      </c>
      <c r="I2195" s="33" t="s">
        <v>3645</v>
      </c>
      <c r="J2195" s="2">
        <v>5</v>
      </c>
      <c r="K2195" s="33" t="s">
        <v>3551</v>
      </c>
    </row>
    <row r="2196" spans="1:11" x14ac:dyDescent="0.3">
      <c r="A2196" s="1">
        <v>42082</v>
      </c>
      <c r="B2196" s="2">
        <f>YEAR(salesdata[[#This Row],[Order Date]])</f>
        <v>2015</v>
      </c>
      <c r="C2196" s="2">
        <f>MONTH(salesdata[[#This Row],[Order Date]])</f>
        <v>3</v>
      </c>
      <c r="D2196" t="s">
        <v>2026</v>
      </c>
      <c r="E2196" t="s">
        <v>10</v>
      </c>
      <c r="F2196" t="s">
        <v>11</v>
      </c>
      <c r="G2196" t="s">
        <v>12</v>
      </c>
      <c r="H2196" t="s">
        <v>367</v>
      </c>
      <c r="I2196" s="33" t="s">
        <v>6125</v>
      </c>
      <c r="J2196" s="2">
        <v>2</v>
      </c>
      <c r="K2196" s="33" t="s">
        <v>3493</v>
      </c>
    </row>
    <row r="2197" spans="1:11" x14ac:dyDescent="0.3">
      <c r="A2197" s="1">
        <v>42082</v>
      </c>
      <c r="B2197" s="2">
        <f>YEAR(salesdata[[#This Row],[Order Date]])</f>
        <v>2015</v>
      </c>
      <c r="C2197" s="2">
        <f>MONTH(salesdata[[#This Row],[Order Date]])</f>
        <v>3</v>
      </c>
      <c r="D2197" t="s">
        <v>2026</v>
      </c>
      <c r="E2197" t="s">
        <v>10</v>
      </c>
      <c r="F2197" t="s">
        <v>34</v>
      </c>
      <c r="G2197" t="s">
        <v>74</v>
      </c>
      <c r="H2197" t="s">
        <v>348</v>
      </c>
      <c r="I2197" s="33" t="s">
        <v>6126</v>
      </c>
      <c r="J2197" s="2">
        <v>4</v>
      </c>
      <c r="K2197" s="33" t="s">
        <v>6127</v>
      </c>
    </row>
    <row r="2198" spans="1:11" x14ac:dyDescent="0.3">
      <c r="A2198" s="1">
        <v>42083</v>
      </c>
      <c r="B2198" s="2">
        <f>YEAR(salesdata[[#This Row],[Order Date]])</f>
        <v>2015</v>
      </c>
      <c r="C2198" s="2">
        <f>MONTH(salesdata[[#This Row],[Order Date]])</f>
        <v>3</v>
      </c>
      <c r="D2198" t="s">
        <v>2027</v>
      </c>
      <c r="E2198" t="s">
        <v>160</v>
      </c>
      <c r="F2198" t="s">
        <v>11</v>
      </c>
      <c r="G2198" t="s">
        <v>12</v>
      </c>
      <c r="H2198" t="s">
        <v>775</v>
      </c>
      <c r="I2198" s="33" t="s">
        <v>6128</v>
      </c>
      <c r="J2198" s="2">
        <v>8</v>
      </c>
      <c r="K2198" s="33" t="s">
        <v>6129</v>
      </c>
    </row>
    <row r="2199" spans="1:11" x14ac:dyDescent="0.3">
      <c r="A2199" s="1">
        <v>42083</v>
      </c>
      <c r="B2199" s="2">
        <f>YEAR(salesdata[[#This Row],[Order Date]])</f>
        <v>2015</v>
      </c>
      <c r="C2199" s="2">
        <f>MONTH(salesdata[[#This Row],[Order Date]])</f>
        <v>3</v>
      </c>
      <c r="D2199" t="s">
        <v>1704</v>
      </c>
      <c r="E2199" t="s">
        <v>10</v>
      </c>
      <c r="F2199" t="s">
        <v>11</v>
      </c>
      <c r="G2199" t="s">
        <v>20</v>
      </c>
      <c r="H2199" t="s">
        <v>1448</v>
      </c>
      <c r="I2199" s="33" t="s">
        <v>3621</v>
      </c>
      <c r="J2199" s="2">
        <v>2</v>
      </c>
      <c r="K2199" s="33" t="s">
        <v>6130</v>
      </c>
    </row>
    <row r="2200" spans="1:11" x14ac:dyDescent="0.3">
      <c r="A2200" s="1">
        <v>42083</v>
      </c>
      <c r="B2200" s="2">
        <f>YEAR(salesdata[[#This Row],[Order Date]])</f>
        <v>2015</v>
      </c>
      <c r="C2200" s="2">
        <f>MONTH(salesdata[[#This Row],[Order Date]])</f>
        <v>3</v>
      </c>
      <c r="D2200" t="s">
        <v>1704</v>
      </c>
      <c r="E2200" t="s">
        <v>10</v>
      </c>
      <c r="F2200" t="s">
        <v>11</v>
      </c>
      <c r="G2200" t="s">
        <v>43</v>
      </c>
      <c r="H2200" t="s">
        <v>163</v>
      </c>
      <c r="I2200" s="33" t="s">
        <v>6131</v>
      </c>
      <c r="J2200" s="2">
        <v>9</v>
      </c>
      <c r="K2200" s="33" t="s">
        <v>3834</v>
      </c>
    </row>
    <row r="2201" spans="1:11" x14ac:dyDescent="0.3">
      <c r="A2201" s="1">
        <v>42083</v>
      </c>
      <c r="B2201" s="2">
        <f>YEAR(salesdata[[#This Row],[Order Date]])</f>
        <v>2015</v>
      </c>
      <c r="C2201" s="2">
        <f>MONTH(salesdata[[#This Row],[Order Date]])</f>
        <v>3</v>
      </c>
      <c r="D2201" t="s">
        <v>799</v>
      </c>
      <c r="E2201" t="s">
        <v>92</v>
      </c>
      <c r="F2201" t="s">
        <v>11</v>
      </c>
      <c r="G2201" t="s">
        <v>18</v>
      </c>
      <c r="H2201" t="s">
        <v>1200</v>
      </c>
      <c r="I2201" s="33" t="s">
        <v>6132</v>
      </c>
      <c r="J2201" s="2">
        <v>3</v>
      </c>
      <c r="K2201" s="33" t="s">
        <v>5500</v>
      </c>
    </row>
    <row r="2202" spans="1:11" x14ac:dyDescent="0.3">
      <c r="A2202" s="1">
        <v>42083</v>
      </c>
      <c r="B2202" s="2">
        <f>YEAR(salesdata[[#This Row],[Order Date]])</f>
        <v>2015</v>
      </c>
      <c r="C2202" s="2">
        <f>MONTH(salesdata[[#This Row],[Order Date]])</f>
        <v>3</v>
      </c>
      <c r="D2202" t="s">
        <v>1722</v>
      </c>
      <c r="E2202" t="s">
        <v>152</v>
      </c>
      <c r="F2202" t="s">
        <v>11</v>
      </c>
      <c r="G2202" t="s">
        <v>20</v>
      </c>
      <c r="H2202" t="s">
        <v>802</v>
      </c>
      <c r="I2202" s="33" t="s">
        <v>6133</v>
      </c>
      <c r="J2202" s="2">
        <v>3</v>
      </c>
      <c r="K2202" s="33" t="s">
        <v>6134</v>
      </c>
    </row>
    <row r="2203" spans="1:11" x14ac:dyDescent="0.3">
      <c r="A2203" s="1">
        <v>42083</v>
      </c>
      <c r="B2203" s="2">
        <f>YEAR(salesdata[[#This Row],[Order Date]])</f>
        <v>2015</v>
      </c>
      <c r="C2203" s="2">
        <f>MONTH(salesdata[[#This Row],[Order Date]])</f>
        <v>3</v>
      </c>
      <c r="D2203" t="s">
        <v>1722</v>
      </c>
      <c r="E2203" t="s">
        <v>152</v>
      </c>
      <c r="F2203" t="s">
        <v>11</v>
      </c>
      <c r="G2203" t="s">
        <v>63</v>
      </c>
      <c r="H2203" t="s">
        <v>2028</v>
      </c>
      <c r="I2203" s="33" t="s">
        <v>4155</v>
      </c>
      <c r="J2203" s="2">
        <v>1</v>
      </c>
      <c r="K2203" s="33" t="s">
        <v>1829</v>
      </c>
    </row>
    <row r="2204" spans="1:11" x14ac:dyDescent="0.3">
      <c r="A2204" s="1">
        <v>42083</v>
      </c>
      <c r="B2204" s="2">
        <f>YEAR(salesdata[[#This Row],[Order Date]])</f>
        <v>2015</v>
      </c>
      <c r="C2204" s="2">
        <f>MONTH(salesdata[[#This Row],[Order Date]])</f>
        <v>3</v>
      </c>
      <c r="D2204" t="s">
        <v>1722</v>
      </c>
      <c r="E2204" t="s">
        <v>152</v>
      </c>
      <c r="F2204" t="s">
        <v>11</v>
      </c>
      <c r="G2204" t="s">
        <v>20</v>
      </c>
      <c r="H2204" t="s">
        <v>537</v>
      </c>
      <c r="I2204" s="33" t="s">
        <v>6135</v>
      </c>
      <c r="J2204" s="2">
        <v>8</v>
      </c>
      <c r="K2204" s="33" t="s">
        <v>6136</v>
      </c>
    </row>
    <row r="2205" spans="1:11" x14ac:dyDescent="0.3">
      <c r="A2205" s="1">
        <v>42083</v>
      </c>
      <c r="B2205" s="2">
        <f>YEAR(salesdata[[#This Row],[Order Date]])</f>
        <v>2015</v>
      </c>
      <c r="C2205" s="2">
        <f>MONTH(salesdata[[#This Row],[Order Date]])</f>
        <v>3</v>
      </c>
      <c r="D2205" t="s">
        <v>1722</v>
      </c>
      <c r="E2205" t="s">
        <v>152</v>
      </c>
      <c r="F2205" t="s">
        <v>39</v>
      </c>
      <c r="G2205" t="s">
        <v>40</v>
      </c>
      <c r="H2205" t="s">
        <v>1087</v>
      </c>
      <c r="I2205" s="33" t="s">
        <v>4344</v>
      </c>
      <c r="J2205" s="2">
        <v>2</v>
      </c>
      <c r="K2205" s="33" t="s">
        <v>4533</v>
      </c>
    </row>
    <row r="2206" spans="1:11" x14ac:dyDescent="0.3">
      <c r="A2206" s="1">
        <v>42083</v>
      </c>
      <c r="B2206" s="2">
        <f>YEAR(salesdata[[#This Row],[Order Date]])</f>
        <v>2015</v>
      </c>
      <c r="C2206" s="2">
        <f>MONTH(salesdata[[#This Row],[Order Date]])</f>
        <v>3</v>
      </c>
      <c r="D2206" t="s">
        <v>1722</v>
      </c>
      <c r="E2206" t="s">
        <v>152</v>
      </c>
      <c r="F2206" t="s">
        <v>11</v>
      </c>
      <c r="G2206" t="s">
        <v>18</v>
      </c>
      <c r="H2206" t="s">
        <v>2029</v>
      </c>
      <c r="I2206" s="33" t="s">
        <v>4582</v>
      </c>
      <c r="J2206" s="2">
        <v>4</v>
      </c>
      <c r="K2206" s="33" t="s">
        <v>6137</v>
      </c>
    </row>
    <row r="2207" spans="1:11" x14ac:dyDescent="0.3">
      <c r="A2207" s="1">
        <v>42084</v>
      </c>
      <c r="B2207" s="2">
        <f>YEAR(salesdata[[#This Row],[Order Date]])</f>
        <v>2015</v>
      </c>
      <c r="C2207" s="2">
        <f>MONTH(salesdata[[#This Row],[Order Date]])</f>
        <v>3</v>
      </c>
      <c r="D2207" t="s">
        <v>2030</v>
      </c>
      <c r="E2207" t="s">
        <v>249</v>
      </c>
      <c r="F2207" t="s">
        <v>11</v>
      </c>
      <c r="G2207" t="s">
        <v>93</v>
      </c>
      <c r="H2207" t="s">
        <v>774</v>
      </c>
      <c r="I2207" s="33" t="s">
        <v>6138</v>
      </c>
      <c r="J2207" s="2">
        <v>4</v>
      </c>
      <c r="K2207" s="33" t="s">
        <v>6139</v>
      </c>
    </row>
    <row r="2208" spans="1:11" x14ac:dyDescent="0.3">
      <c r="A2208" s="1">
        <v>42084</v>
      </c>
      <c r="B2208" s="2">
        <f>YEAR(salesdata[[#This Row],[Order Date]])</f>
        <v>2015</v>
      </c>
      <c r="C2208" s="2">
        <f>MONTH(salesdata[[#This Row],[Order Date]])</f>
        <v>3</v>
      </c>
      <c r="D2208" t="s">
        <v>2030</v>
      </c>
      <c r="E2208" t="s">
        <v>249</v>
      </c>
      <c r="F2208" t="s">
        <v>11</v>
      </c>
      <c r="G2208" t="s">
        <v>20</v>
      </c>
      <c r="H2208" t="s">
        <v>1249</v>
      </c>
      <c r="I2208" s="33" t="s">
        <v>4634</v>
      </c>
      <c r="J2208" s="2">
        <v>3</v>
      </c>
      <c r="K2208" s="33" t="s">
        <v>6140</v>
      </c>
    </row>
    <row r="2209" spans="1:11" x14ac:dyDescent="0.3">
      <c r="A2209" s="1">
        <v>42084</v>
      </c>
      <c r="B2209" s="2">
        <f>YEAR(salesdata[[#This Row],[Order Date]])</f>
        <v>2015</v>
      </c>
      <c r="C2209" s="2">
        <f>MONTH(salesdata[[#This Row],[Order Date]])</f>
        <v>3</v>
      </c>
      <c r="D2209" t="s">
        <v>2030</v>
      </c>
      <c r="E2209" t="s">
        <v>249</v>
      </c>
      <c r="F2209" t="s">
        <v>11</v>
      </c>
      <c r="G2209" t="s">
        <v>12</v>
      </c>
      <c r="H2209" t="s">
        <v>2031</v>
      </c>
      <c r="I2209" s="33" t="s">
        <v>6141</v>
      </c>
      <c r="J2209" s="2">
        <v>14</v>
      </c>
      <c r="K2209" s="33" t="s">
        <v>6142</v>
      </c>
    </row>
    <row r="2210" spans="1:11" x14ac:dyDescent="0.3">
      <c r="A2210" s="1">
        <v>42085</v>
      </c>
      <c r="B2210" s="2">
        <f>YEAR(salesdata[[#This Row],[Order Date]])</f>
        <v>2015</v>
      </c>
      <c r="C2210" s="2">
        <f>MONTH(salesdata[[#This Row],[Order Date]])</f>
        <v>3</v>
      </c>
      <c r="D2210" t="s">
        <v>2032</v>
      </c>
      <c r="E2210" t="s">
        <v>10</v>
      </c>
      <c r="F2210" t="s">
        <v>39</v>
      </c>
      <c r="G2210" t="s">
        <v>52</v>
      </c>
      <c r="H2210" t="s">
        <v>2033</v>
      </c>
      <c r="I2210" s="33" t="s">
        <v>6143</v>
      </c>
      <c r="J2210" s="2">
        <v>1</v>
      </c>
      <c r="K2210" s="33" t="s">
        <v>6144</v>
      </c>
    </row>
    <row r="2211" spans="1:11" x14ac:dyDescent="0.3">
      <c r="A2211" s="1">
        <v>42085</v>
      </c>
      <c r="B2211" s="2">
        <f>YEAR(salesdata[[#This Row],[Order Date]])</f>
        <v>2015</v>
      </c>
      <c r="C2211" s="2">
        <f>MONTH(salesdata[[#This Row],[Order Date]])</f>
        <v>3</v>
      </c>
      <c r="D2211" t="s">
        <v>2032</v>
      </c>
      <c r="E2211" t="s">
        <v>10</v>
      </c>
      <c r="F2211" t="s">
        <v>11</v>
      </c>
      <c r="G2211" t="s">
        <v>18</v>
      </c>
      <c r="H2211" t="s">
        <v>301</v>
      </c>
      <c r="I2211" s="33" t="s">
        <v>3097</v>
      </c>
      <c r="J2211" s="2">
        <v>2</v>
      </c>
      <c r="K2211" s="33" t="s">
        <v>4165</v>
      </c>
    </row>
    <row r="2212" spans="1:11" x14ac:dyDescent="0.3">
      <c r="A2212" s="1">
        <v>42085</v>
      </c>
      <c r="B2212" s="2">
        <f>YEAR(salesdata[[#This Row],[Order Date]])</f>
        <v>2015</v>
      </c>
      <c r="C2212" s="2">
        <f>MONTH(salesdata[[#This Row],[Order Date]])</f>
        <v>3</v>
      </c>
      <c r="D2212" t="s">
        <v>2032</v>
      </c>
      <c r="E2212" t="s">
        <v>10</v>
      </c>
      <c r="F2212" t="s">
        <v>11</v>
      </c>
      <c r="G2212" t="s">
        <v>20</v>
      </c>
      <c r="H2212" t="s">
        <v>2034</v>
      </c>
      <c r="I2212" s="33" t="s">
        <v>6145</v>
      </c>
      <c r="J2212" s="2">
        <v>9</v>
      </c>
      <c r="K2212" s="33" t="s">
        <v>6146</v>
      </c>
    </row>
    <row r="2213" spans="1:11" x14ac:dyDescent="0.3">
      <c r="A2213" s="1">
        <v>42085</v>
      </c>
      <c r="B2213" s="2">
        <f>YEAR(salesdata[[#This Row],[Order Date]])</f>
        <v>2015</v>
      </c>
      <c r="C2213" s="2">
        <f>MONTH(salesdata[[#This Row],[Order Date]])</f>
        <v>3</v>
      </c>
      <c r="D2213" t="s">
        <v>474</v>
      </c>
      <c r="E2213" t="s">
        <v>27</v>
      </c>
      <c r="F2213" t="s">
        <v>39</v>
      </c>
      <c r="G2213" t="s">
        <v>40</v>
      </c>
      <c r="H2213" t="s">
        <v>607</v>
      </c>
      <c r="I2213" s="33" t="s">
        <v>3010</v>
      </c>
      <c r="J2213" s="2">
        <v>2</v>
      </c>
      <c r="K2213" s="33" t="s">
        <v>3322</v>
      </c>
    </row>
    <row r="2214" spans="1:11" x14ac:dyDescent="0.3">
      <c r="A2214" s="1">
        <v>42085</v>
      </c>
      <c r="B2214" s="2">
        <f>YEAR(salesdata[[#This Row],[Order Date]])</f>
        <v>2015</v>
      </c>
      <c r="C2214" s="2">
        <f>MONTH(salesdata[[#This Row],[Order Date]])</f>
        <v>3</v>
      </c>
      <c r="D2214" t="s">
        <v>1686</v>
      </c>
      <c r="E2214" t="s">
        <v>27</v>
      </c>
      <c r="F2214" t="s">
        <v>11</v>
      </c>
      <c r="G2214" t="s">
        <v>12</v>
      </c>
      <c r="H2214" t="s">
        <v>637</v>
      </c>
      <c r="I2214" s="33" t="s">
        <v>5609</v>
      </c>
      <c r="J2214" s="2">
        <v>4</v>
      </c>
      <c r="K2214" s="33" t="s">
        <v>5610</v>
      </c>
    </row>
    <row r="2215" spans="1:11" x14ac:dyDescent="0.3">
      <c r="A2215" s="1">
        <v>42085</v>
      </c>
      <c r="B2215" s="2">
        <f>YEAR(salesdata[[#This Row],[Order Date]])</f>
        <v>2015</v>
      </c>
      <c r="C2215" s="2">
        <f>MONTH(salesdata[[#This Row],[Order Date]])</f>
        <v>3</v>
      </c>
      <c r="D2215" t="s">
        <v>1686</v>
      </c>
      <c r="E2215" t="s">
        <v>27</v>
      </c>
      <c r="F2215" t="s">
        <v>34</v>
      </c>
      <c r="G2215" t="s">
        <v>47</v>
      </c>
      <c r="H2215" t="s">
        <v>488</v>
      </c>
      <c r="I2215" s="33" t="s">
        <v>3486</v>
      </c>
      <c r="J2215" s="2">
        <v>2</v>
      </c>
      <c r="K2215" s="33" t="s">
        <v>3487</v>
      </c>
    </row>
    <row r="2216" spans="1:11" x14ac:dyDescent="0.3">
      <c r="A2216" s="1">
        <v>42085</v>
      </c>
      <c r="B2216" s="2">
        <f>YEAR(salesdata[[#This Row],[Order Date]])</f>
        <v>2015</v>
      </c>
      <c r="C2216" s="2">
        <f>MONTH(salesdata[[#This Row],[Order Date]])</f>
        <v>3</v>
      </c>
      <c r="D2216" t="s">
        <v>1686</v>
      </c>
      <c r="E2216" t="s">
        <v>27</v>
      </c>
      <c r="F2216" t="s">
        <v>39</v>
      </c>
      <c r="G2216" t="s">
        <v>40</v>
      </c>
      <c r="H2216" t="s">
        <v>1582</v>
      </c>
      <c r="I2216" s="33" t="s">
        <v>6147</v>
      </c>
      <c r="J2216" s="2">
        <v>3</v>
      </c>
      <c r="K2216" s="33" t="s">
        <v>2035</v>
      </c>
    </row>
    <row r="2217" spans="1:11" x14ac:dyDescent="0.3">
      <c r="A2217" s="1">
        <v>42085</v>
      </c>
      <c r="B2217" s="2">
        <f>YEAR(salesdata[[#This Row],[Order Date]])</f>
        <v>2015</v>
      </c>
      <c r="C2217" s="2">
        <f>MONTH(salesdata[[#This Row],[Order Date]])</f>
        <v>3</v>
      </c>
      <c r="D2217" t="s">
        <v>2036</v>
      </c>
      <c r="E2217" t="s">
        <v>497</v>
      </c>
      <c r="F2217" t="s">
        <v>11</v>
      </c>
      <c r="G2217" t="s">
        <v>24</v>
      </c>
      <c r="H2217" t="s">
        <v>2037</v>
      </c>
      <c r="I2217" s="33" t="s">
        <v>6148</v>
      </c>
      <c r="J2217" s="2">
        <v>4</v>
      </c>
      <c r="K2217" s="33" t="s">
        <v>2918</v>
      </c>
    </row>
    <row r="2218" spans="1:11" x14ac:dyDescent="0.3">
      <c r="A2218" s="1">
        <v>42085</v>
      </c>
      <c r="B2218" s="2">
        <f>YEAR(salesdata[[#This Row],[Order Date]])</f>
        <v>2015</v>
      </c>
      <c r="C2218" s="2">
        <f>MONTH(salesdata[[#This Row],[Order Date]])</f>
        <v>3</v>
      </c>
      <c r="D2218" t="s">
        <v>1914</v>
      </c>
      <c r="E2218" t="s">
        <v>124</v>
      </c>
      <c r="F2218" t="s">
        <v>39</v>
      </c>
      <c r="G2218" t="s">
        <v>52</v>
      </c>
      <c r="H2218" t="s">
        <v>1024</v>
      </c>
      <c r="I2218" s="33" t="s">
        <v>5725</v>
      </c>
      <c r="J2218" s="2">
        <v>7</v>
      </c>
      <c r="K2218" s="33" t="s">
        <v>5726</v>
      </c>
    </row>
    <row r="2219" spans="1:11" x14ac:dyDescent="0.3">
      <c r="A2219" s="1">
        <v>42085</v>
      </c>
      <c r="B2219" s="2">
        <f>YEAR(salesdata[[#This Row],[Order Date]])</f>
        <v>2015</v>
      </c>
      <c r="C2219" s="2">
        <f>MONTH(salesdata[[#This Row],[Order Date]])</f>
        <v>3</v>
      </c>
      <c r="D2219" t="s">
        <v>1914</v>
      </c>
      <c r="E2219" t="s">
        <v>124</v>
      </c>
      <c r="F2219" t="s">
        <v>11</v>
      </c>
      <c r="G2219" t="s">
        <v>18</v>
      </c>
      <c r="H2219" t="s">
        <v>2038</v>
      </c>
      <c r="I2219" s="33" t="s">
        <v>6149</v>
      </c>
      <c r="J2219" s="2">
        <v>9</v>
      </c>
      <c r="K2219" s="33" t="s">
        <v>6150</v>
      </c>
    </row>
    <row r="2220" spans="1:11" x14ac:dyDescent="0.3">
      <c r="A2220" s="1">
        <v>42086</v>
      </c>
      <c r="B2220" s="2">
        <f>YEAR(salesdata[[#This Row],[Order Date]])</f>
        <v>2015</v>
      </c>
      <c r="C2220" s="2">
        <f>MONTH(salesdata[[#This Row],[Order Date]])</f>
        <v>3</v>
      </c>
      <c r="D2220" t="s">
        <v>1412</v>
      </c>
      <c r="E2220" t="s">
        <v>10</v>
      </c>
      <c r="F2220" t="s">
        <v>34</v>
      </c>
      <c r="G2220" t="s">
        <v>35</v>
      </c>
      <c r="H2220" t="s">
        <v>714</v>
      </c>
      <c r="I2220" s="33" t="s">
        <v>3776</v>
      </c>
      <c r="J2220" s="2">
        <v>2</v>
      </c>
      <c r="K2220" s="33" t="s">
        <v>3777</v>
      </c>
    </row>
    <row r="2221" spans="1:11" x14ac:dyDescent="0.3">
      <c r="A2221" s="1">
        <v>42086</v>
      </c>
      <c r="B2221" s="2">
        <f>YEAR(salesdata[[#This Row],[Order Date]])</f>
        <v>2015</v>
      </c>
      <c r="C2221" s="2">
        <f>MONTH(salesdata[[#This Row],[Order Date]])</f>
        <v>3</v>
      </c>
      <c r="D2221" t="s">
        <v>1050</v>
      </c>
      <c r="E2221" t="s">
        <v>70</v>
      </c>
      <c r="F2221" t="s">
        <v>11</v>
      </c>
      <c r="G2221" t="s">
        <v>43</v>
      </c>
      <c r="H2221" t="s">
        <v>163</v>
      </c>
      <c r="I2221" s="33" t="s">
        <v>6151</v>
      </c>
      <c r="J2221" s="2">
        <v>4</v>
      </c>
      <c r="K2221" s="33" t="s">
        <v>6152</v>
      </c>
    </row>
    <row r="2222" spans="1:11" x14ac:dyDescent="0.3">
      <c r="A2222" s="1">
        <v>42086</v>
      </c>
      <c r="B2222" s="2">
        <f>YEAR(salesdata[[#This Row],[Order Date]])</f>
        <v>2015</v>
      </c>
      <c r="C2222" s="2">
        <f>MONTH(salesdata[[#This Row],[Order Date]])</f>
        <v>3</v>
      </c>
      <c r="D2222" t="s">
        <v>1050</v>
      </c>
      <c r="E2222" t="s">
        <v>70</v>
      </c>
      <c r="F2222" t="s">
        <v>11</v>
      </c>
      <c r="G2222" t="s">
        <v>18</v>
      </c>
      <c r="H2222" t="s">
        <v>255</v>
      </c>
      <c r="I2222" s="33" t="s">
        <v>6153</v>
      </c>
      <c r="J2222" s="2">
        <v>4</v>
      </c>
      <c r="K2222" s="33" t="s">
        <v>6154</v>
      </c>
    </row>
    <row r="2223" spans="1:11" x14ac:dyDescent="0.3">
      <c r="A2223" s="1">
        <v>42086</v>
      </c>
      <c r="B2223" s="2">
        <f>YEAR(salesdata[[#This Row],[Order Date]])</f>
        <v>2015</v>
      </c>
      <c r="C2223" s="2">
        <f>MONTH(salesdata[[#This Row],[Order Date]])</f>
        <v>3</v>
      </c>
      <c r="D2223" t="s">
        <v>809</v>
      </c>
      <c r="E2223" t="s">
        <v>27</v>
      </c>
      <c r="F2223" t="s">
        <v>11</v>
      </c>
      <c r="G2223" t="s">
        <v>12</v>
      </c>
      <c r="H2223" t="s">
        <v>137</v>
      </c>
      <c r="I2223" s="33" t="s">
        <v>6121</v>
      </c>
      <c r="J2223" s="2">
        <v>4</v>
      </c>
      <c r="K2223" s="33" t="s">
        <v>3027</v>
      </c>
    </row>
    <row r="2224" spans="1:11" x14ac:dyDescent="0.3">
      <c r="A2224" s="1">
        <v>42086</v>
      </c>
      <c r="B2224" s="2">
        <f>YEAR(salesdata[[#This Row],[Order Date]])</f>
        <v>2015</v>
      </c>
      <c r="C2224" s="2">
        <f>MONTH(salesdata[[#This Row],[Order Date]])</f>
        <v>3</v>
      </c>
      <c r="D2224" t="s">
        <v>1477</v>
      </c>
      <c r="E2224" t="s">
        <v>27</v>
      </c>
      <c r="F2224" t="s">
        <v>11</v>
      </c>
      <c r="G2224" t="s">
        <v>12</v>
      </c>
      <c r="H2224" t="s">
        <v>98</v>
      </c>
      <c r="I2224" s="33" t="s">
        <v>6155</v>
      </c>
      <c r="J2224" s="2">
        <v>11</v>
      </c>
      <c r="K2224" s="33" t="s">
        <v>6156</v>
      </c>
    </row>
    <row r="2225" spans="1:11" x14ac:dyDescent="0.3">
      <c r="A2225" s="1">
        <v>42086</v>
      </c>
      <c r="B2225" s="2">
        <f>YEAR(salesdata[[#This Row],[Order Date]])</f>
        <v>2015</v>
      </c>
      <c r="C2225" s="2">
        <f>MONTH(salesdata[[#This Row],[Order Date]])</f>
        <v>3</v>
      </c>
      <c r="D2225" t="s">
        <v>1477</v>
      </c>
      <c r="E2225" t="s">
        <v>27</v>
      </c>
      <c r="F2225" t="s">
        <v>39</v>
      </c>
      <c r="G2225" t="s">
        <v>52</v>
      </c>
      <c r="H2225" t="s">
        <v>202</v>
      </c>
      <c r="I2225" s="33" t="s">
        <v>3101</v>
      </c>
      <c r="J2225" s="2">
        <v>3</v>
      </c>
      <c r="K2225" s="33" t="s">
        <v>3102</v>
      </c>
    </row>
    <row r="2226" spans="1:11" x14ac:dyDescent="0.3">
      <c r="A2226" s="1">
        <v>42087</v>
      </c>
      <c r="B2226" s="2">
        <f>YEAR(salesdata[[#This Row],[Order Date]])</f>
        <v>2015</v>
      </c>
      <c r="C2226" s="2">
        <f>MONTH(salesdata[[#This Row],[Order Date]])</f>
        <v>3</v>
      </c>
      <c r="D2226" t="s">
        <v>933</v>
      </c>
      <c r="E2226" t="s">
        <v>15</v>
      </c>
      <c r="F2226" t="s">
        <v>34</v>
      </c>
      <c r="G2226" t="s">
        <v>74</v>
      </c>
      <c r="H2226" t="s">
        <v>735</v>
      </c>
      <c r="I2226" s="33" t="s">
        <v>6157</v>
      </c>
      <c r="J2226" s="2">
        <v>3</v>
      </c>
      <c r="K2226" s="33" t="s">
        <v>6158</v>
      </c>
    </row>
    <row r="2227" spans="1:11" x14ac:dyDescent="0.3">
      <c r="A2227" s="1">
        <v>42087</v>
      </c>
      <c r="B2227" s="2">
        <f>YEAR(salesdata[[#This Row],[Order Date]])</f>
        <v>2015</v>
      </c>
      <c r="C2227" s="2">
        <f>MONTH(salesdata[[#This Row],[Order Date]])</f>
        <v>3</v>
      </c>
      <c r="D2227" t="s">
        <v>2039</v>
      </c>
      <c r="E2227" t="s">
        <v>124</v>
      </c>
      <c r="F2227" t="s">
        <v>11</v>
      </c>
      <c r="G2227" t="s">
        <v>93</v>
      </c>
      <c r="H2227" t="s">
        <v>2040</v>
      </c>
      <c r="I2227" s="33" t="s">
        <v>5855</v>
      </c>
      <c r="J2227" s="2">
        <v>2</v>
      </c>
      <c r="K2227" s="33" t="s">
        <v>6159</v>
      </c>
    </row>
    <row r="2228" spans="1:11" x14ac:dyDescent="0.3">
      <c r="A2228" s="1">
        <v>42087</v>
      </c>
      <c r="B2228" s="2">
        <f>YEAR(salesdata[[#This Row],[Order Date]])</f>
        <v>2015</v>
      </c>
      <c r="C2228" s="2">
        <f>MONTH(salesdata[[#This Row],[Order Date]])</f>
        <v>3</v>
      </c>
      <c r="D2228" t="s">
        <v>1798</v>
      </c>
      <c r="E2228" t="s">
        <v>167</v>
      </c>
      <c r="F2228" t="s">
        <v>34</v>
      </c>
      <c r="G2228" t="s">
        <v>47</v>
      </c>
      <c r="H2228" t="s">
        <v>2041</v>
      </c>
      <c r="I2228" s="33" t="s">
        <v>6160</v>
      </c>
      <c r="J2228" s="2">
        <v>5</v>
      </c>
      <c r="K2228" s="33" t="s">
        <v>4695</v>
      </c>
    </row>
    <row r="2229" spans="1:11" x14ac:dyDescent="0.3">
      <c r="A2229" s="1">
        <v>42089</v>
      </c>
      <c r="B2229" s="2">
        <f>YEAR(salesdata[[#This Row],[Order Date]])</f>
        <v>2015</v>
      </c>
      <c r="C2229" s="2">
        <f>MONTH(salesdata[[#This Row],[Order Date]])</f>
        <v>3</v>
      </c>
      <c r="D2229" t="s">
        <v>2042</v>
      </c>
      <c r="E2229" t="s">
        <v>124</v>
      </c>
      <c r="F2229" t="s">
        <v>11</v>
      </c>
      <c r="G2229" t="s">
        <v>12</v>
      </c>
      <c r="H2229" t="s">
        <v>1187</v>
      </c>
      <c r="I2229" s="33" t="s">
        <v>3346</v>
      </c>
      <c r="J2229" s="2">
        <v>3</v>
      </c>
      <c r="K2229" s="33" t="s">
        <v>3347</v>
      </c>
    </row>
    <row r="2230" spans="1:11" x14ac:dyDescent="0.3">
      <c r="A2230" s="1">
        <v>42089</v>
      </c>
      <c r="B2230" s="2">
        <f>YEAR(salesdata[[#This Row],[Order Date]])</f>
        <v>2015</v>
      </c>
      <c r="C2230" s="2">
        <f>MONTH(salesdata[[#This Row],[Order Date]])</f>
        <v>3</v>
      </c>
      <c r="D2230" t="s">
        <v>1133</v>
      </c>
      <c r="E2230" t="s">
        <v>23</v>
      </c>
      <c r="F2230" t="s">
        <v>11</v>
      </c>
      <c r="G2230" t="s">
        <v>12</v>
      </c>
      <c r="H2230" t="s">
        <v>2043</v>
      </c>
      <c r="I2230" s="33" t="s">
        <v>6161</v>
      </c>
      <c r="J2230" s="2">
        <v>6</v>
      </c>
      <c r="K2230" s="33" t="s">
        <v>6162</v>
      </c>
    </row>
    <row r="2231" spans="1:11" x14ac:dyDescent="0.3">
      <c r="A2231" s="1">
        <v>42089</v>
      </c>
      <c r="B2231" s="2">
        <f>YEAR(salesdata[[#This Row],[Order Date]])</f>
        <v>2015</v>
      </c>
      <c r="C2231" s="2">
        <f>MONTH(salesdata[[#This Row],[Order Date]])</f>
        <v>3</v>
      </c>
      <c r="D2231" t="s">
        <v>1133</v>
      </c>
      <c r="E2231" t="s">
        <v>23</v>
      </c>
      <c r="F2231" t="s">
        <v>39</v>
      </c>
      <c r="G2231" t="s">
        <v>52</v>
      </c>
      <c r="H2231" t="s">
        <v>1360</v>
      </c>
      <c r="I2231" s="33" t="s">
        <v>4267</v>
      </c>
      <c r="J2231" s="2">
        <v>3</v>
      </c>
      <c r="K2231" s="33" t="s">
        <v>6163</v>
      </c>
    </row>
    <row r="2232" spans="1:11" x14ac:dyDescent="0.3">
      <c r="A2232" s="1">
        <v>42089</v>
      </c>
      <c r="B2232" s="2">
        <f>YEAR(salesdata[[#This Row],[Order Date]])</f>
        <v>2015</v>
      </c>
      <c r="C2232" s="2">
        <f>MONTH(salesdata[[#This Row],[Order Date]])</f>
        <v>3</v>
      </c>
      <c r="D2232" t="s">
        <v>755</v>
      </c>
      <c r="E2232" t="s">
        <v>167</v>
      </c>
      <c r="F2232" t="s">
        <v>34</v>
      </c>
      <c r="G2232" t="s">
        <v>147</v>
      </c>
      <c r="H2232" t="s">
        <v>412</v>
      </c>
      <c r="I2232" s="33" t="s">
        <v>6164</v>
      </c>
      <c r="J2232" s="2">
        <v>8</v>
      </c>
      <c r="K2232" s="33" t="s">
        <v>6165</v>
      </c>
    </row>
    <row r="2233" spans="1:11" x14ac:dyDescent="0.3">
      <c r="A2233" s="1">
        <v>42089</v>
      </c>
      <c r="B2233" s="2">
        <f>YEAR(salesdata[[#This Row],[Order Date]])</f>
        <v>2015</v>
      </c>
      <c r="C2233" s="2">
        <f>MONTH(salesdata[[#This Row],[Order Date]])</f>
        <v>3</v>
      </c>
      <c r="D2233" t="s">
        <v>1440</v>
      </c>
      <c r="E2233" t="s">
        <v>152</v>
      </c>
      <c r="F2233" t="s">
        <v>11</v>
      </c>
      <c r="G2233" t="s">
        <v>18</v>
      </c>
      <c r="H2233" t="s">
        <v>1423</v>
      </c>
      <c r="I2233" s="33" t="s">
        <v>6166</v>
      </c>
      <c r="J2233" s="2">
        <v>7</v>
      </c>
      <c r="K2233" s="33" t="s">
        <v>6167</v>
      </c>
    </row>
    <row r="2234" spans="1:11" x14ac:dyDescent="0.3">
      <c r="A2234" s="1">
        <v>42089</v>
      </c>
      <c r="B2234" s="2">
        <f>YEAR(salesdata[[#This Row],[Order Date]])</f>
        <v>2015</v>
      </c>
      <c r="C2234" s="2">
        <f>MONTH(salesdata[[#This Row],[Order Date]])</f>
        <v>3</v>
      </c>
      <c r="D2234" t="s">
        <v>1440</v>
      </c>
      <c r="E2234" t="s">
        <v>152</v>
      </c>
      <c r="F2234" t="s">
        <v>11</v>
      </c>
      <c r="G2234" t="s">
        <v>93</v>
      </c>
      <c r="H2234" t="s">
        <v>2044</v>
      </c>
      <c r="I2234" s="33" t="s">
        <v>6168</v>
      </c>
      <c r="J2234" s="2">
        <v>3</v>
      </c>
      <c r="K2234" s="33" t="s">
        <v>4643</v>
      </c>
    </row>
    <row r="2235" spans="1:11" x14ac:dyDescent="0.3">
      <c r="A2235" s="1">
        <v>42090</v>
      </c>
      <c r="B2235" s="2">
        <f>YEAR(salesdata[[#This Row],[Order Date]])</f>
        <v>2015</v>
      </c>
      <c r="C2235" s="2">
        <f>MONTH(salesdata[[#This Row],[Order Date]])</f>
        <v>3</v>
      </c>
      <c r="D2235" t="s">
        <v>108</v>
      </c>
      <c r="E2235" t="s">
        <v>167</v>
      </c>
      <c r="F2235" t="s">
        <v>11</v>
      </c>
      <c r="G2235" t="s">
        <v>18</v>
      </c>
      <c r="H2235" t="s">
        <v>444</v>
      </c>
      <c r="I2235" s="33" t="s">
        <v>6169</v>
      </c>
      <c r="J2235" s="2">
        <v>5</v>
      </c>
      <c r="K2235" s="33" t="s">
        <v>3525</v>
      </c>
    </row>
    <row r="2236" spans="1:11" x14ac:dyDescent="0.3">
      <c r="A2236" s="1">
        <v>42091</v>
      </c>
      <c r="B2236" s="2">
        <f>YEAR(salesdata[[#This Row],[Order Date]])</f>
        <v>2015</v>
      </c>
      <c r="C2236" s="2">
        <f>MONTH(salesdata[[#This Row],[Order Date]])</f>
        <v>3</v>
      </c>
      <c r="D2236" t="s">
        <v>1684</v>
      </c>
      <c r="E2236" t="s">
        <v>27</v>
      </c>
      <c r="F2236" t="s">
        <v>39</v>
      </c>
      <c r="G2236" t="s">
        <v>52</v>
      </c>
      <c r="H2236" t="s">
        <v>2045</v>
      </c>
      <c r="I2236" s="33" t="s">
        <v>6170</v>
      </c>
      <c r="J2236" s="2">
        <v>1</v>
      </c>
      <c r="K2236" s="33" t="s">
        <v>6171</v>
      </c>
    </row>
    <row r="2237" spans="1:11" x14ac:dyDescent="0.3">
      <c r="A2237" s="1">
        <v>42091</v>
      </c>
      <c r="B2237" s="2">
        <f>YEAR(salesdata[[#This Row],[Order Date]])</f>
        <v>2015</v>
      </c>
      <c r="C2237" s="2">
        <f>MONTH(salesdata[[#This Row],[Order Date]])</f>
        <v>3</v>
      </c>
      <c r="D2237" t="s">
        <v>1684</v>
      </c>
      <c r="E2237" t="s">
        <v>27</v>
      </c>
      <c r="F2237" t="s">
        <v>11</v>
      </c>
      <c r="G2237" t="s">
        <v>12</v>
      </c>
      <c r="H2237" t="s">
        <v>2046</v>
      </c>
      <c r="I2237" s="33" t="s">
        <v>6172</v>
      </c>
      <c r="J2237" s="2">
        <v>5</v>
      </c>
      <c r="K2237" s="33" t="s">
        <v>4144</v>
      </c>
    </row>
    <row r="2238" spans="1:11" x14ac:dyDescent="0.3">
      <c r="A2238" s="1">
        <v>42091</v>
      </c>
      <c r="B2238" s="2">
        <f>YEAR(salesdata[[#This Row],[Order Date]])</f>
        <v>2015</v>
      </c>
      <c r="C2238" s="2">
        <f>MONTH(salesdata[[#This Row],[Order Date]])</f>
        <v>3</v>
      </c>
      <c r="D2238" t="s">
        <v>284</v>
      </c>
      <c r="E2238" t="s">
        <v>23</v>
      </c>
      <c r="F2238" t="s">
        <v>11</v>
      </c>
      <c r="G2238" t="s">
        <v>12</v>
      </c>
      <c r="H2238" t="s">
        <v>724</v>
      </c>
      <c r="I2238" s="33" t="s">
        <v>3175</v>
      </c>
      <c r="J2238" s="2">
        <v>3</v>
      </c>
      <c r="K2238" s="33" t="s">
        <v>3276</v>
      </c>
    </row>
    <row r="2239" spans="1:11" x14ac:dyDescent="0.3">
      <c r="A2239" s="1">
        <v>42091</v>
      </c>
      <c r="B2239" s="2">
        <f>YEAR(salesdata[[#This Row],[Order Date]])</f>
        <v>2015</v>
      </c>
      <c r="C2239" s="2">
        <f>MONTH(salesdata[[#This Row],[Order Date]])</f>
        <v>3</v>
      </c>
      <c r="D2239" t="s">
        <v>284</v>
      </c>
      <c r="E2239" t="s">
        <v>23</v>
      </c>
      <c r="F2239" t="s">
        <v>11</v>
      </c>
      <c r="G2239" t="s">
        <v>12</v>
      </c>
      <c r="H2239" t="s">
        <v>1442</v>
      </c>
      <c r="I2239" s="33" t="s">
        <v>5316</v>
      </c>
      <c r="J2239" s="2">
        <v>1</v>
      </c>
      <c r="K2239" s="33" t="s">
        <v>3209</v>
      </c>
    </row>
    <row r="2240" spans="1:11" x14ac:dyDescent="0.3">
      <c r="A2240" s="1">
        <v>42091</v>
      </c>
      <c r="B2240" s="2">
        <f>YEAR(salesdata[[#This Row],[Order Date]])</f>
        <v>2015</v>
      </c>
      <c r="C2240" s="2">
        <f>MONTH(salesdata[[#This Row],[Order Date]])</f>
        <v>3</v>
      </c>
      <c r="D2240" t="s">
        <v>696</v>
      </c>
      <c r="E2240" t="s">
        <v>152</v>
      </c>
      <c r="F2240" t="s">
        <v>11</v>
      </c>
      <c r="G2240" t="s">
        <v>63</v>
      </c>
      <c r="H2240" t="s">
        <v>790</v>
      </c>
      <c r="I2240" s="33" t="s">
        <v>5007</v>
      </c>
      <c r="J2240" s="2">
        <v>3</v>
      </c>
      <c r="K2240" s="33" t="s">
        <v>6173</v>
      </c>
    </row>
    <row r="2241" spans="1:11" x14ac:dyDescent="0.3">
      <c r="A2241" s="1">
        <v>42092</v>
      </c>
      <c r="B2241" s="2">
        <f>YEAR(salesdata[[#This Row],[Order Date]])</f>
        <v>2015</v>
      </c>
      <c r="C2241" s="2">
        <f>MONTH(salesdata[[#This Row],[Order Date]])</f>
        <v>3</v>
      </c>
      <c r="D2241" t="s">
        <v>1395</v>
      </c>
      <c r="E2241" t="s">
        <v>124</v>
      </c>
      <c r="F2241" t="s">
        <v>34</v>
      </c>
      <c r="G2241" t="s">
        <v>35</v>
      </c>
      <c r="H2241" t="s">
        <v>2047</v>
      </c>
      <c r="I2241" s="33" t="s">
        <v>6174</v>
      </c>
      <c r="J2241" s="2">
        <v>5</v>
      </c>
      <c r="K2241" s="33" t="s">
        <v>6175</v>
      </c>
    </row>
    <row r="2242" spans="1:11" x14ac:dyDescent="0.3">
      <c r="A2242" s="1">
        <v>42092</v>
      </c>
      <c r="B2242" s="2">
        <f>YEAR(salesdata[[#This Row],[Order Date]])</f>
        <v>2015</v>
      </c>
      <c r="C2242" s="2">
        <f>MONTH(salesdata[[#This Row],[Order Date]])</f>
        <v>3</v>
      </c>
      <c r="D2242" t="s">
        <v>1465</v>
      </c>
      <c r="E2242" t="s">
        <v>167</v>
      </c>
      <c r="F2242" t="s">
        <v>11</v>
      </c>
      <c r="G2242" t="s">
        <v>93</v>
      </c>
      <c r="H2242" t="s">
        <v>2048</v>
      </c>
      <c r="I2242" s="33" t="s">
        <v>6176</v>
      </c>
      <c r="J2242" s="2">
        <v>4</v>
      </c>
      <c r="K2242" s="33" t="s">
        <v>6177</v>
      </c>
    </row>
    <row r="2243" spans="1:11" x14ac:dyDescent="0.3">
      <c r="A2243" s="1">
        <v>42092</v>
      </c>
      <c r="B2243" s="2">
        <f>YEAR(salesdata[[#This Row],[Order Date]])</f>
        <v>2015</v>
      </c>
      <c r="C2243" s="2">
        <f>MONTH(salesdata[[#This Row],[Order Date]])</f>
        <v>3</v>
      </c>
      <c r="D2243" t="s">
        <v>293</v>
      </c>
      <c r="E2243" t="s">
        <v>27</v>
      </c>
      <c r="F2243" t="s">
        <v>11</v>
      </c>
      <c r="G2243" t="s">
        <v>12</v>
      </c>
      <c r="H2243" t="s">
        <v>2049</v>
      </c>
      <c r="I2243" s="33" t="s">
        <v>6178</v>
      </c>
      <c r="J2243" s="2">
        <v>6</v>
      </c>
      <c r="K2243" s="33" t="s">
        <v>6179</v>
      </c>
    </row>
    <row r="2244" spans="1:11" x14ac:dyDescent="0.3">
      <c r="A2244" s="1">
        <v>42092</v>
      </c>
      <c r="B2244" s="2">
        <f>YEAR(salesdata[[#This Row],[Order Date]])</f>
        <v>2015</v>
      </c>
      <c r="C2244" s="2">
        <f>MONTH(salesdata[[#This Row],[Order Date]])</f>
        <v>3</v>
      </c>
      <c r="D2244" t="s">
        <v>293</v>
      </c>
      <c r="E2244" t="s">
        <v>27</v>
      </c>
      <c r="F2244" t="s">
        <v>11</v>
      </c>
      <c r="G2244" t="s">
        <v>12</v>
      </c>
      <c r="H2244" t="s">
        <v>1726</v>
      </c>
      <c r="I2244" s="33" t="s">
        <v>6180</v>
      </c>
      <c r="J2244" s="2">
        <v>3</v>
      </c>
      <c r="K2244" s="33" t="s">
        <v>3691</v>
      </c>
    </row>
    <row r="2245" spans="1:11" x14ac:dyDescent="0.3">
      <c r="A2245" s="1">
        <v>42092</v>
      </c>
      <c r="B2245" s="2">
        <f>YEAR(salesdata[[#This Row],[Order Date]])</f>
        <v>2015</v>
      </c>
      <c r="C2245" s="2">
        <f>MONTH(salesdata[[#This Row],[Order Date]])</f>
        <v>3</v>
      </c>
      <c r="D2245" t="s">
        <v>293</v>
      </c>
      <c r="E2245" t="s">
        <v>27</v>
      </c>
      <c r="F2245" t="s">
        <v>39</v>
      </c>
      <c r="G2245" t="s">
        <v>52</v>
      </c>
      <c r="H2245" t="s">
        <v>2050</v>
      </c>
      <c r="I2245" s="33" t="s">
        <v>6181</v>
      </c>
      <c r="J2245" s="2">
        <v>3</v>
      </c>
      <c r="K2245" s="33" t="s">
        <v>6182</v>
      </c>
    </row>
    <row r="2246" spans="1:11" x14ac:dyDescent="0.3">
      <c r="A2246" s="1">
        <v>42092</v>
      </c>
      <c r="B2246" s="2">
        <f>YEAR(salesdata[[#This Row],[Order Date]])</f>
        <v>2015</v>
      </c>
      <c r="C2246" s="2">
        <f>MONTH(salesdata[[#This Row],[Order Date]])</f>
        <v>3</v>
      </c>
      <c r="D2246" t="s">
        <v>293</v>
      </c>
      <c r="E2246" t="s">
        <v>27</v>
      </c>
      <c r="F2246" t="s">
        <v>34</v>
      </c>
      <c r="G2246" t="s">
        <v>47</v>
      </c>
      <c r="H2246" t="s">
        <v>1191</v>
      </c>
      <c r="I2246" s="33" t="s">
        <v>4063</v>
      </c>
      <c r="J2246" s="2">
        <v>3</v>
      </c>
      <c r="K2246" s="33" t="s">
        <v>6183</v>
      </c>
    </row>
    <row r="2247" spans="1:11" x14ac:dyDescent="0.3">
      <c r="A2247" s="1">
        <v>42092</v>
      </c>
      <c r="B2247" s="2">
        <f>YEAR(salesdata[[#This Row],[Order Date]])</f>
        <v>2015</v>
      </c>
      <c r="C2247" s="2">
        <f>MONTH(salesdata[[#This Row],[Order Date]])</f>
        <v>3</v>
      </c>
      <c r="D2247" t="s">
        <v>311</v>
      </c>
      <c r="E2247" t="s">
        <v>55</v>
      </c>
      <c r="F2247" t="s">
        <v>11</v>
      </c>
      <c r="G2247" t="s">
        <v>24</v>
      </c>
      <c r="H2247" t="s">
        <v>330</v>
      </c>
      <c r="I2247" s="33" t="s">
        <v>4110</v>
      </c>
      <c r="J2247" s="2">
        <v>2</v>
      </c>
      <c r="K2247" s="33" t="s">
        <v>6184</v>
      </c>
    </row>
    <row r="2248" spans="1:11" x14ac:dyDescent="0.3">
      <c r="A2248" s="1">
        <v>42092</v>
      </c>
      <c r="B2248" s="2">
        <f>YEAR(salesdata[[#This Row],[Order Date]])</f>
        <v>2015</v>
      </c>
      <c r="C2248" s="2">
        <f>MONTH(salesdata[[#This Row],[Order Date]])</f>
        <v>3</v>
      </c>
      <c r="D2248" t="s">
        <v>2051</v>
      </c>
      <c r="E2248" t="s">
        <v>152</v>
      </c>
      <c r="F2248" t="s">
        <v>11</v>
      </c>
      <c r="G2248" t="s">
        <v>12</v>
      </c>
      <c r="H2248" t="s">
        <v>2052</v>
      </c>
      <c r="I2248" s="33" t="s">
        <v>6185</v>
      </c>
      <c r="J2248" s="2">
        <v>4</v>
      </c>
      <c r="K2248" s="33" t="s">
        <v>6186</v>
      </c>
    </row>
    <row r="2249" spans="1:11" x14ac:dyDescent="0.3">
      <c r="A2249" s="1">
        <v>42093</v>
      </c>
      <c r="B2249" s="2">
        <f>YEAR(salesdata[[#This Row],[Order Date]])</f>
        <v>2015</v>
      </c>
      <c r="C2249" s="2">
        <f>MONTH(salesdata[[#This Row],[Order Date]])</f>
        <v>3</v>
      </c>
      <c r="D2249" t="s">
        <v>1487</v>
      </c>
      <c r="E2249" t="s">
        <v>15</v>
      </c>
      <c r="F2249" t="s">
        <v>11</v>
      </c>
      <c r="G2249" t="s">
        <v>12</v>
      </c>
      <c r="H2249" t="s">
        <v>1457</v>
      </c>
      <c r="I2249" s="33" t="s">
        <v>6187</v>
      </c>
      <c r="J2249" s="2">
        <v>5</v>
      </c>
      <c r="K2249" s="33" t="s">
        <v>6188</v>
      </c>
    </row>
    <row r="2250" spans="1:11" x14ac:dyDescent="0.3">
      <c r="A2250" s="1">
        <v>42093</v>
      </c>
      <c r="B2250" s="2">
        <f>YEAR(salesdata[[#This Row],[Order Date]])</f>
        <v>2015</v>
      </c>
      <c r="C2250" s="2">
        <f>MONTH(salesdata[[#This Row],[Order Date]])</f>
        <v>3</v>
      </c>
      <c r="D2250" t="s">
        <v>1487</v>
      </c>
      <c r="E2250" t="s">
        <v>15</v>
      </c>
      <c r="F2250" t="s">
        <v>39</v>
      </c>
      <c r="G2250" t="s">
        <v>40</v>
      </c>
      <c r="H2250" t="s">
        <v>166</v>
      </c>
      <c r="I2250" s="33" t="s">
        <v>3056</v>
      </c>
      <c r="J2250" s="2">
        <v>5</v>
      </c>
      <c r="K2250" s="33" t="s">
        <v>3057</v>
      </c>
    </row>
    <row r="2251" spans="1:11" x14ac:dyDescent="0.3">
      <c r="A2251" s="1">
        <v>42093</v>
      </c>
      <c r="B2251" s="2">
        <f>YEAR(salesdata[[#This Row],[Order Date]])</f>
        <v>2015</v>
      </c>
      <c r="C2251" s="2">
        <f>MONTH(salesdata[[#This Row],[Order Date]])</f>
        <v>3</v>
      </c>
      <c r="D2251" t="s">
        <v>406</v>
      </c>
      <c r="E2251" t="s">
        <v>15</v>
      </c>
      <c r="F2251" t="s">
        <v>34</v>
      </c>
      <c r="G2251" t="s">
        <v>35</v>
      </c>
      <c r="H2251" t="s">
        <v>1474</v>
      </c>
      <c r="I2251" s="33" t="s">
        <v>6189</v>
      </c>
      <c r="J2251" s="2">
        <v>4</v>
      </c>
      <c r="K2251" s="33" t="s">
        <v>6190</v>
      </c>
    </row>
    <row r="2252" spans="1:11" x14ac:dyDescent="0.3">
      <c r="A2252" s="1">
        <v>42094</v>
      </c>
      <c r="B2252" s="2">
        <f>YEAR(salesdata[[#This Row],[Order Date]])</f>
        <v>2015</v>
      </c>
      <c r="C2252" s="2">
        <f>MONTH(salesdata[[#This Row],[Order Date]])</f>
        <v>3</v>
      </c>
      <c r="D2252" t="s">
        <v>484</v>
      </c>
      <c r="E2252" t="s">
        <v>124</v>
      </c>
      <c r="F2252" t="s">
        <v>39</v>
      </c>
      <c r="G2252" t="s">
        <v>40</v>
      </c>
      <c r="H2252" t="s">
        <v>2053</v>
      </c>
      <c r="I2252" s="33" t="s">
        <v>6191</v>
      </c>
      <c r="J2252" s="2">
        <v>5</v>
      </c>
      <c r="K2252" s="33" t="s">
        <v>3501</v>
      </c>
    </row>
    <row r="2253" spans="1:11" x14ac:dyDescent="0.3">
      <c r="A2253" s="1">
        <v>42094</v>
      </c>
      <c r="B2253" s="2">
        <f>YEAR(salesdata[[#This Row],[Order Date]])</f>
        <v>2015</v>
      </c>
      <c r="C2253" s="2">
        <f>MONTH(salesdata[[#This Row],[Order Date]])</f>
        <v>3</v>
      </c>
      <c r="D2253" t="s">
        <v>946</v>
      </c>
      <c r="E2253" t="s">
        <v>10</v>
      </c>
      <c r="F2253" t="s">
        <v>11</v>
      </c>
      <c r="G2253" t="s">
        <v>12</v>
      </c>
      <c r="H2253" t="s">
        <v>2054</v>
      </c>
      <c r="I2253" s="33" t="s">
        <v>5582</v>
      </c>
      <c r="J2253" s="2">
        <v>3</v>
      </c>
      <c r="K2253" s="33" t="s">
        <v>5099</v>
      </c>
    </row>
    <row r="2254" spans="1:11" x14ac:dyDescent="0.3">
      <c r="A2254" s="1">
        <v>42094</v>
      </c>
      <c r="B2254" s="2">
        <f>YEAR(salesdata[[#This Row],[Order Date]])</f>
        <v>2015</v>
      </c>
      <c r="C2254" s="2">
        <f>MONTH(salesdata[[#This Row],[Order Date]])</f>
        <v>3</v>
      </c>
      <c r="D2254" t="s">
        <v>946</v>
      </c>
      <c r="E2254" t="s">
        <v>10</v>
      </c>
      <c r="F2254" t="s">
        <v>34</v>
      </c>
      <c r="G2254" t="s">
        <v>47</v>
      </c>
      <c r="H2254" t="s">
        <v>2055</v>
      </c>
      <c r="I2254" s="33" t="s">
        <v>3200</v>
      </c>
      <c r="J2254" s="2">
        <v>3</v>
      </c>
      <c r="K2254" s="33" t="s">
        <v>6192</v>
      </c>
    </row>
    <row r="2255" spans="1:11" x14ac:dyDescent="0.3">
      <c r="A2255" s="1">
        <v>42096</v>
      </c>
      <c r="B2255" s="2">
        <f>YEAR(salesdata[[#This Row],[Order Date]])</f>
        <v>2015</v>
      </c>
      <c r="C2255" s="2">
        <f>MONTH(salesdata[[#This Row],[Order Date]])</f>
        <v>4</v>
      </c>
      <c r="D2255" t="s">
        <v>2056</v>
      </c>
      <c r="E2255" t="s">
        <v>10</v>
      </c>
      <c r="F2255" t="s">
        <v>11</v>
      </c>
      <c r="G2255" t="s">
        <v>93</v>
      </c>
      <c r="H2255" t="s">
        <v>1691</v>
      </c>
      <c r="I2255" s="33" t="s">
        <v>6193</v>
      </c>
      <c r="J2255" s="2">
        <v>2</v>
      </c>
      <c r="K2255" s="33" t="s">
        <v>6194</v>
      </c>
    </row>
    <row r="2256" spans="1:11" x14ac:dyDescent="0.3">
      <c r="A2256" s="1">
        <v>42096</v>
      </c>
      <c r="B2256" s="2">
        <f>YEAR(salesdata[[#This Row],[Order Date]])</f>
        <v>2015</v>
      </c>
      <c r="C2256" s="2">
        <f>MONTH(salesdata[[#This Row],[Order Date]])</f>
        <v>4</v>
      </c>
      <c r="D2256" t="s">
        <v>2056</v>
      </c>
      <c r="E2256" t="s">
        <v>10</v>
      </c>
      <c r="F2256" t="s">
        <v>39</v>
      </c>
      <c r="G2256" t="s">
        <v>52</v>
      </c>
      <c r="H2256" t="s">
        <v>1461</v>
      </c>
      <c r="I2256" s="33" t="s">
        <v>6195</v>
      </c>
      <c r="J2256" s="2">
        <v>7</v>
      </c>
      <c r="K2256" s="33" t="s">
        <v>6196</v>
      </c>
    </row>
    <row r="2257" spans="1:11" x14ac:dyDescent="0.3">
      <c r="A2257" s="1">
        <v>42096</v>
      </c>
      <c r="B2257" s="2">
        <f>YEAR(salesdata[[#This Row],[Order Date]])</f>
        <v>2015</v>
      </c>
      <c r="C2257" s="2">
        <f>MONTH(salesdata[[#This Row],[Order Date]])</f>
        <v>4</v>
      </c>
      <c r="D2257" t="s">
        <v>2056</v>
      </c>
      <c r="E2257" t="s">
        <v>10</v>
      </c>
      <c r="F2257" t="s">
        <v>39</v>
      </c>
      <c r="G2257" t="s">
        <v>52</v>
      </c>
      <c r="H2257" t="s">
        <v>2057</v>
      </c>
      <c r="I2257" s="33" t="s">
        <v>4725</v>
      </c>
      <c r="J2257" s="2">
        <v>3</v>
      </c>
      <c r="K2257" s="33" t="s">
        <v>5987</v>
      </c>
    </row>
    <row r="2258" spans="1:11" x14ac:dyDescent="0.3">
      <c r="A2258" s="1">
        <v>42096</v>
      </c>
      <c r="B2258" s="2">
        <f>YEAR(salesdata[[#This Row],[Order Date]])</f>
        <v>2015</v>
      </c>
      <c r="C2258" s="2">
        <f>MONTH(salesdata[[#This Row],[Order Date]])</f>
        <v>4</v>
      </c>
      <c r="D2258" t="s">
        <v>1843</v>
      </c>
      <c r="E2258" t="s">
        <v>10</v>
      </c>
      <c r="F2258" t="s">
        <v>11</v>
      </c>
      <c r="G2258" t="s">
        <v>20</v>
      </c>
      <c r="H2258" t="s">
        <v>2058</v>
      </c>
      <c r="I2258" s="33" t="s">
        <v>6197</v>
      </c>
      <c r="J2258" s="2">
        <v>3</v>
      </c>
      <c r="K2258" s="33" t="s">
        <v>6198</v>
      </c>
    </row>
    <row r="2259" spans="1:11" x14ac:dyDescent="0.3">
      <c r="A2259" s="1">
        <v>42096</v>
      </c>
      <c r="B2259" s="2">
        <f>YEAR(salesdata[[#This Row],[Order Date]])</f>
        <v>2015</v>
      </c>
      <c r="C2259" s="2">
        <f>MONTH(salesdata[[#This Row],[Order Date]])</f>
        <v>4</v>
      </c>
      <c r="D2259" t="s">
        <v>2059</v>
      </c>
      <c r="E2259" t="s">
        <v>27</v>
      </c>
      <c r="F2259" t="s">
        <v>39</v>
      </c>
      <c r="G2259" t="s">
        <v>306</v>
      </c>
      <c r="H2259" t="s">
        <v>2060</v>
      </c>
      <c r="I2259" s="33" t="s">
        <v>5733</v>
      </c>
      <c r="J2259" s="2">
        <v>3</v>
      </c>
      <c r="K2259" s="33" t="s">
        <v>6199</v>
      </c>
    </row>
    <row r="2260" spans="1:11" x14ac:dyDescent="0.3">
      <c r="A2260" s="1">
        <v>42096</v>
      </c>
      <c r="B2260" s="2">
        <f>YEAR(salesdata[[#This Row],[Order Date]])</f>
        <v>2015</v>
      </c>
      <c r="C2260" s="2">
        <f>MONTH(salesdata[[#This Row],[Order Date]])</f>
        <v>4</v>
      </c>
      <c r="D2260" t="s">
        <v>1029</v>
      </c>
      <c r="E2260" t="s">
        <v>96</v>
      </c>
      <c r="F2260" t="s">
        <v>39</v>
      </c>
      <c r="G2260" t="s">
        <v>40</v>
      </c>
      <c r="H2260" t="s">
        <v>1818</v>
      </c>
      <c r="I2260" s="33" t="s">
        <v>6200</v>
      </c>
      <c r="J2260" s="2">
        <v>5</v>
      </c>
      <c r="K2260" s="33" t="s">
        <v>6201</v>
      </c>
    </row>
    <row r="2261" spans="1:11" x14ac:dyDescent="0.3">
      <c r="A2261" s="1">
        <v>42098</v>
      </c>
      <c r="B2261" s="2">
        <f>YEAR(salesdata[[#This Row],[Order Date]])</f>
        <v>2015</v>
      </c>
      <c r="C2261" s="2">
        <f>MONTH(salesdata[[#This Row],[Order Date]])</f>
        <v>4</v>
      </c>
      <c r="D2261" t="s">
        <v>554</v>
      </c>
      <c r="E2261" t="s">
        <v>152</v>
      </c>
      <c r="F2261" t="s">
        <v>11</v>
      </c>
      <c r="G2261" t="s">
        <v>24</v>
      </c>
      <c r="H2261" t="s">
        <v>658</v>
      </c>
      <c r="I2261" s="33" t="s">
        <v>3441</v>
      </c>
      <c r="J2261" s="2">
        <v>2</v>
      </c>
      <c r="K2261" s="33" t="s">
        <v>6202</v>
      </c>
    </row>
    <row r="2262" spans="1:11" x14ac:dyDescent="0.3">
      <c r="A2262" s="1">
        <v>42098</v>
      </c>
      <c r="B2262" s="2">
        <f>YEAR(salesdata[[#This Row],[Order Date]])</f>
        <v>2015</v>
      </c>
      <c r="C2262" s="2">
        <f>MONTH(salesdata[[#This Row],[Order Date]])</f>
        <v>4</v>
      </c>
      <c r="D2262" t="s">
        <v>554</v>
      </c>
      <c r="E2262" t="s">
        <v>152</v>
      </c>
      <c r="F2262" t="s">
        <v>34</v>
      </c>
      <c r="G2262" t="s">
        <v>47</v>
      </c>
      <c r="H2262" t="s">
        <v>2061</v>
      </c>
      <c r="I2262" s="33" t="s">
        <v>6203</v>
      </c>
      <c r="J2262" s="2">
        <v>2</v>
      </c>
      <c r="K2262" s="33" t="s">
        <v>6204</v>
      </c>
    </row>
    <row r="2263" spans="1:11" x14ac:dyDescent="0.3">
      <c r="A2263" s="1">
        <v>42098</v>
      </c>
      <c r="B2263" s="2">
        <f>YEAR(salesdata[[#This Row],[Order Date]])</f>
        <v>2015</v>
      </c>
      <c r="C2263" s="2">
        <f>MONTH(salesdata[[#This Row],[Order Date]])</f>
        <v>4</v>
      </c>
      <c r="D2263" t="s">
        <v>554</v>
      </c>
      <c r="E2263" t="s">
        <v>152</v>
      </c>
      <c r="F2263" t="s">
        <v>11</v>
      </c>
      <c r="G2263" t="s">
        <v>20</v>
      </c>
      <c r="H2263" t="s">
        <v>375</v>
      </c>
      <c r="I2263" s="33" t="s">
        <v>5975</v>
      </c>
      <c r="J2263" s="2">
        <v>3</v>
      </c>
      <c r="K2263" s="33" t="s">
        <v>6205</v>
      </c>
    </row>
    <row r="2264" spans="1:11" x14ac:dyDescent="0.3">
      <c r="A2264" s="1">
        <v>42098</v>
      </c>
      <c r="B2264" s="2">
        <f>YEAR(salesdata[[#This Row],[Order Date]])</f>
        <v>2015</v>
      </c>
      <c r="C2264" s="2">
        <f>MONTH(salesdata[[#This Row],[Order Date]])</f>
        <v>4</v>
      </c>
      <c r="D2264" t="s">
        <v>554</v>
      </c>
      <c r="E2264" t="s">
        <v>152</v>
      </c>
      <c r="F2264" t="s">
        <v>11</v>
      </c>
      <c r="G2264" t="s">
        <v>20</v>
      </c>
      <c r="H2264" t="s">
        <v>431</v>
      </c>
      <c r="I2264" s="33" t="s">
        <v>4949</v>
      </c>
      <c r="J2264" s="2">
        <v>4</v>
      </c>
      <c r="K2264" s="33" t="s">
        <v>5329</v>
      </c>
    </row>
    <row r="2265" spans="1:11" x14ac:dyDescent="0.3">
      <c r="A2265" s="1">
        <v>42098</v>
      </c>
      <c r="B2265" s="2">
        <f>YEAR(salesdata[[#This Row],[Order Date]])</f>
        <v>2015</v>
      </c>
      <c r="C2265" s="2">
        <f>MONTH(salesdata[[#This Row],[Order Date]])</f>
        <v>4</v>
      </c>
      <c r="D2265" t="s">
        <v>425</v>
      </c>
      <c r="E2265" t="s">
        <v>111</v>
      </c>
      <c r="F2265" t="s">
        <v>11</v>
      </c>
      <c r="G2265" t="s">
        <v>93</v>
      </c>
      <c r="H2265" t="s">
        <v>2062</v>
      </c>
      <c r="I2265" s="33" t="s">
        <v>6206</v>
      </c>
      <c r="J2265" s="2">
        <v>2</v>
      </c>
      <c r="K2265" s="33" t="s">
        <v>6207</v>
      </c>
    </row>
    <row r="2266" spans="1:11" x14ac:dyDescent="0.3">
      <c r="A2266" s="1">
        <v>42098</v>
      </c>
      <c r="B2266" s="2">
        <f>YEAR(salesdata[[#This Row],[Order Date]])</f>
        <v>2015</v>
      </c>
      <c r="C2266" s="2">
        <f>MONTH(salesdata[[#This Row],[Order Date]])</f>
        <v>4</v>
      </c>
      <c r="D2266" t="s">
        <v>425</v>
      </c>
      <c r="E2266" t="s">
        <v>111</v>
      </c>
      <c r="F2266" t="s">
        <v>11</v>
      </c>
      <c r="G2266" t="s">
        <v>43</v>
      </c>
      <c r="H2266" t="s">
        <v>163</v>
      </c>
      <c r="I2266" s="33" t="s">
        <v>3791</v>
      </c>
      <c r="J2266" s="2">
        <v>2</v>
      </c>
      <c r="K2266" s="33" t="s">
        <v>6208</v>
      </c>
    </row>
    <row r="2267" spans="1:11" x14ac:dyDescent="0.3">
      <c r="A2267" s="1">
        <v>42098</v>
      </c>
      <c r="B2267" s="2">
        <f>YEAR(salesdata[[#This Row],[Order Date]])</f>
        <v>2015</v>
      </c>
      <c r="C2267" s="2">
        <f>MONTH(salesdata[[#This Row],[Order Date]])</f>
        <v>4</v>
      </c>
      <c r="D2267" t="s">
        <v>425</v>
      </c>
      <c r="E2267" t="s">
        <v>111</v>
      </c>
      <c r="F2267" t="s">
        <v>11</v>
      </c>
      <c r="G2267" t="s">
        <v>20</v>
      </c>
      <c r="H2267" t="s">
        <v>1753</v>
      </c>
      <c r="I2267" s="33" t="s">
        <v>6209</v>
      </c>
      <c r="J2267" s="2">
        <v>2</v>
      </c>
      <c r="K2267" s="33" t="s">
        <v>5234</v>
      </c>
    </row>
    <row r="2268" spans="1:11" x14ac:dyDescent="0.3">
      <c r="A2268" s="1">
        <v>42098</v>
      </c>
      <c r="B2268" s="2">
        <f>YEAR(salesdata[[#This Row],[Order Date]])</f>
        <v>2015</v>
      </c>
      <c r="C2268" s="2">
        <f>MONTH(salesdata[[#This Row],[Order Date]])</f>
        <v>4</v>
      </c>
      <c r="D2268" t="s">
        <v>425</v>
      </c>
      <c r="E2268" t="s">
        <v>111</v>
      </c>
      <c r="F2268" t="s">
        <v>39</v>
      </c>
      <c r="G2268" t="s">
        <v>40</v>
      </c>
      <c r="H2268" t="s">
        <v>1809</v>
      </c>
      <c r="I2268" s="33" t="s">
        <v>5328</v>
      </c>
      <c r="J2268" s="2">
        <v>1</v>
      </c>
      <c r="K2268" s="33" t="s">
        <v>6040</v>
      </c>
    </row>
    <row r="2269" spans="1:11" x14ac:dyDescent="0.3">
      <c r="A2269" s="1">
        <v>42098</v>
      </c>
      <c r="B2269" s="2">
        <f>YEAR(salesdata[[#This Row],[Order Date]])</f>
        <v>2015</v>
      </c>
      <c r="C2269" s="2">
        <f>MONTH(salesdata[[#This Row],[Order Date]])</f>
        <v>4</v>
      </c>
      <c r="D2269" t="s">
        <v>425</v>
      </c>
      <c r="E2269" t="s">
        <v>111</v>
      </c>
      <c r="F2269" t="s">
        <v>39</v>
      </c>
      <c r="G2269" t="s">
        <v>614</v>
      </c>
      <c r="H2269" t="s">
        <v>615</v>
      </c>
      <c r="I2269" s="33" t="s">
        <v>6210</v>
      </c>
      <c r="J2269" s="2">
        <v>2</v>
      </c>
      <c r="K2269" s="33" t="s">
        <v>6211</v>
      </c>
    </row>
    <row r="2270" spans="1:11" x14ac:dyDescent="0.3">
      <c r="A2270" s="1">
        <v>42099</v>
      </c>
      <c r="B2270" s="2">
        <f>YEAR(salesdata[[#This Row],[Order Date]])</f>
        <v>2015</v>
      </c>
      <c r="C2270" s="2">
        <f>MONTH(salesdata[[#This Row],[Order Date]])</f>
        <v>4</v>
      </c>
      <c r="D2270" t="s">
        <v>1567</v>
      </c>
      <c r="E2270" t="s">
        <v>121</v>
      </c>
      <c r="F2270" t="s">
        <v>11</v>
      </c>
      <c r="G2270" t="s">
        <v>20</v>
      </c>
      <c r="H2270" t="s">
        <v>1832</v>
      </c>
      <c r="I2270" s="33" t="s">
        <v>6212</v>
      </c>
      <c r="J2270" s="2">
        <v>1</v>
      </c>
      <c r="K2270" s="33" t="s">
        <v>6213</v>
      </c>
    </row>
    <row r="2271" spans="1:11" x14ac:dyDescent="0.3">
      <c r="A2271" s="1">
        <v>42099</v>
      </c>
      <c r="B2271" s="2">
        <f>YEAR(salesdata[[#This Row],[Order Date]])</f>
        <v>2015</v>
      </c>
      <c r="C2271" s="2">
        <f>MONTH(salesdata[[#This Row],[Order Date]])</f>
        <v>4</v>
      </c>
      <c r="D2271" t="s">
        <v>807</v>
      </c>
      <c r="E2271" t="s">
        <v>23</v>
      </c>
      <c r="F2271" t="s">
        <v>11</v>
      </c>
      <c r="G2271" t="s">
        <v>93</v>
      </c>
      <c r="H2271" t="s">
        <v>1808</v>
      </c>
      <c r="I2271" s="33" t="s">
        <v>4386</v>
      </c>
      <c r="J2271" s="2">
        <v>7</v>
      </c>
      <c r="K2271" s="33" t="s">
        <v>6214</v>
      </c>
    </row>
    <row r="2272" spans="1:11" x14ac:dyDescent="0.3">
      <c r="A2272" s="1">
        <v>42099</v>
      </c>
      <c r="B2272" s="2">
        <f>YEAR(salesdata[[#This Row],[Order Date]])</f>
        <v>2015</v>
      </c>
      <c r="C2272" s="2">
        <f>MONTH(salesdata[[#This Row],[Order Date]])</f>
        <v>4</v>
      </c>
      <c r="D2272" t="s">
        <v>807</v>
      </c>
      <c r="E2272" t="s">
        <v>23</v>
      </c>
      <c r="F2272" t="s">
        <v>11</v>
      </c>
      <c r="G2272" t="s">
        <v>18</v>
      </c>
      <c r="H2272" t="s">
        <v>1490</v>
      </c>
      <c r="I2272" s="33" t="s">
        <v>6215</v>
      </c>
      <c r="J2272" s="2">
        <v>4</v>
      </c>
      <c r="K2272" s="33" t="s">
        <v>6216</v>
      </c>
    </row>
    <row r="2273" spans="1:11" x14ac:dyDescent="0.3">
      <c r="A2273" s="1">
        <v>42099</v>
      </c>
      <c r="B2273" s="2">
        <f>YEAR(salesdata[[#This Row],[Order Date]])</f>
        <v>2015</v>
      </c>
      <c r="C2273" s="2">
        <f>MONTH(salesdata[[#This Row],[Order Date]])</f>
        <v>4</v>
      </c>
      <c r="D2273" t="s">
        <v>807</v>
      </c>
      <c r="E2273" t="s">
        <v>23</v>
      </c>
      <c r="F2273" t="s">
        <v>11</v>
      </c>
      <c r="G2273" t="s">
        <v>20</v>
      </c>
      <c r="H2273" t="s">
        <v>2063</v>
      </c>
      <c r="I2273" s="33" t="s">
        <v>2930</v>
      </c>
      <c r="J2273" s="2">
        <v>4</v>
      </c>
      <c r="K2273" s="33" t="s">
        <v>6217</v>
      </c>
    </row>
    <row r="2274" spans="1:11" x14ac:dyDescent="0.3">
      <c r="A2274" s="1">
        <v>42099</v>
      </c>
      <c r="B2274" s="2">
        <f>YEAR(salesdata[[#This Row],[Order Date]])</f>
        <v>2015</v>
      </c>
      <c r="C2274" s="2">
        <f>MONTH(salesdata[[#This Row],[Order Date]])</f>
        <v>4</v>
      </c>
      <c r="D2274" t="s">
        <v>807</v>
      </c>
      <c r="E2274" t="s">
        <v>23</v>
      </c>
      <c r="F2274" t="s">
        <v>34</v>
      </c>
      <c r="G2274" t="s">
        <v>47</v>
      </c>
      <c r="H2274" t="s">
        <v>1601</v>
      </c>
      <c r="I2274" s="33" t="s">
        <v>6218</v>
      </c>
      <c r="J2274" s="2">
        <v>4</v>
      </c>
      <c r="K2274" s="33" t="s">
        <v>6219</v>
      </c>
    </row>
    <row r="2275" spans="1:11" x14ac:dyDescent="0.3">
      <c r="A2275" s="1">
        <v>42099</v>
      </c>
      <c r="B2275" s="2">
        <f>YEAR(salesdata[[#This Row],[Order Date]])</f>
        <v>2015</v>
      </c>
      <c r="C2275" s="2">
        <f>MONTH(salesdata[[#This Row],[Order Date]])</f>
        <v>4</v>
      </c>
      <c r="D2275" t="s">
        <v>807</v>
      </c>
      <c r="E2275" t="s">
        <v>23</v>
      </c>
      <c r="F2275" t="s">
        <v>39</v>
      </c>
      <c r="G2275" t="s">
        <v>40</v>
      </c>
      <c r="H2275" t="s">
        <v>2064</v>
      </c>
      <c r="I2275" s="33" t="s">
        <v>6220</v>
      </c>
      <c r="J2275" s="2">
        <v>5</v>
      </c>
      <c r="K2275" s="33" t="s">
        <v>6221</v>
      </c>
    </row>
    <row r="2276" spans="1:11" x14ac:dyDescent="0.3">
      <c r="A2276" s="1">
        <v>42099</v>
      </c>
      <c r="B2276" s="2">
        <f>YEAR(salesdata[[#This Row],[Order Date]])</f>
        <v>2015</v>
      </c>
      <c r="C2276" s="2">
        <f>MONTH(salesdata[[#This Row],[Order Date]])</f>
        <v>4</v>
      </c>
      <c r="D2276" t="s">
        <v>807</v>
      </c>
      <c r="E2276" t="s">
        <v>23</v>
      </c>
      <c r="F2276" t="s">
        <v>39</v>
      </c>
      <c r="G2276" t="s">
        <v>40</v>
      </c>
      <c r="H2276" t="s">
        <v>1940</v>
      </c>
      <c r="I2276" s="33" t="s">
        <v>3523</v>
      </c>
      <c r="J2276" s="2">
        <v>2</v>
      </c>
      <c r="K2276" s="33" t="s">
        <v>6222</v>
      </c>
    </row>
    <row r="2277" spans="1:11" x14ac:dyDescent="0.3">
      <c r="A2277" s="1">
        <v>42099</v>
      </c>
      <c r="B2277" s="2">
        <f>YEAR(salesdata[[#This Row],[Order Date]])</f>
        <v>2015</v>
      </c>
      <c r="C2277" s="2">
        <f>MONTH(salesdata[[#This Row],[Order Date]])</f>
        <v>4</v>
      </c>
      <c r="D2277" t="s">
        <v>807</v>
      </c>
      <c r="E2277" t="s">
        <v>23</v>
      </c>
      <c r="F2277" t="s">
        <v>34</v>
      </c>
      <c r="G2277" t="s">
        <v>47</v>
      </c>
      <c r="H2277" t="s">
        <v>2065</v>
      </c>
      <c r="I2277" s="33" t="s">
        <v>3459</v>
      </c>
      <c r="J2277" s="2">
        <v>1</v>
      </c>
      <c r="K2277" s="33" t="s">
        <v>3504</v>
      </c>
    </row>
    <row r="2278" spans="1:11" x14ac:dyDescent="0.3">
      <c r="A2278" s="1">
        <v>42099</v>
      </c>
      <c r="B2278" s="2">
        <f>YEAR(salesdata[[#This Row],[Order Date]])</f>
        <v>2015</v>
      </c>
      <c r="C2278" s="2">
        <f>MONTH(salesdata[[#This Row],[Order Date]])</f>
        <v>4</v>
      </c>
      <c r="D2278" t="s">
        <v>807</v>
      </c>
      <c r="E2278" t="s">
        <v>23</v>
      </c>
      <c r="F2278" t="s">
        <v>34</v>
      </c>
      <c r="G2278" t="s">
        <v>74</v>
      </c>
      <c r="H2278" t="s">
        <v>348</v>
      </c>
      <c r="I2278" s="33" t="s">
        <v>6223</v>
      </c>
      <c r="J2278" s="2">
        <v>5</v>
      </c>
      <c r="K2278" s="33" t="s">
        <v>6224</v>
      </c>
    </row>
    <row r="2279" spans="1:11" x14ac:dyDescent="0.3">
      <c r="A2279" s="1">
        <v>42099</v>
      </c>
      <c r="B2279" s="2">
        <f>YEAR(salesdata[[#This Row],[Order Date]])</f>
        <v>2015</v>
      </c>
      <c r="C2279" s="2">
        <f>MONTH(salesdata[[#This Row],[Order Date]])</f>
        <v>4</v>
      </c>
      <c r="D2279" t="s">
        <v>692</v>
      </c>
      <c r="E2279" t="s">
        <v>23</v>
      </c>
      <c r="F2279" t="s">
        <v>11</v>
      </c>
      <c r="G2279" t="s">
        <v>16</v>
      </c>
      <c r="H2279" t="s">
        <v>1373</v>
      </c>
      <c r="I2279" s="33" t="s">
        <v>6225</v>
      </c>
      <c r="J2279" s="2">
        <v>6</v>
      </c>
      <c r="K2279" s="33" t="s">
        <v>5121</v>
      </c>
    </row>
    <row r="2280" spans="1:11" x14ac:dyDescent="0.3">
      <c r="A2280" s="1">
        <v>42099</v>
      </c>
      <c r="B2280" s="2">
        <f>YEAR(salesdata[[#This Row],[Order Date]])</f>
        <v>2015</v>
      </c>
      <c r="C2280" s="2">
        <f>MONTH(salesdata[[#This Row],[Order Date]])</f>
        <v>4</v>
      </c>
      <c r="D2280" t="s">
        <v>141</v>
      </c>
      <c r="E2280" t="s">
        <v>27</v>
      </c>
      <c r="F2280" t="s">
        <v>34</v>
      </c>
      <c r="G2280" t="s">
        <v>35</v>
      </c>
      <c r="H2280" t="s">
        <v>581</v>
      </c>
      <c r="I2280" s="33" t="s">
        <v>6226</v>
      </c>
      <c r="J2280" s="2">
        <v>3</v>
      </c>
      <c r="K2280" s="33" t="s">
        <v>6227</v>
      </c>
    </row>
    <row r="2281" spans="1:11" x14ac:dyDescent="0.3">
      <c r="A2281" s="1">
        <v>42099</v>
      </c>
      <c r="B2281" s="2">
        <f>YEAR(salesdata[[#This Row],[Order Date]])</f>
        <v>2015</v>
      </c>
      <c r="C2281" s="2">
        <f>MONTH(salesdata[[#This Row],[Order Date]])</f>
        <v>4</v>
      </c>
      <c r="D2281" t="s">
        <v>852</v>
      </c>
      <c r="E2281" t="s">
        <v>167</v>
      </c>
      <c r="F2281" t="s">
        <v>39</v>
      </c>
      <c r="G2281" t="s">
        <v>52</v>
      </c>
      <c r="H2281" t="s">
        <v>1114</v>
      </c>
      <c r="I2281" s="33" t="s">
        <v>6228</v>
      </c>
      <c r="J2281" s="2">
        <v>6</v>
      </c>
      <c r="K2281" s="33" t="s">
        <v>3838</v>
      </c>
    </row>
    <row r="2282" spans="1:11" x14ac:dyDescent="0.3">
      <c r="A2282" s="1">
        <v>42099</v>
      </c>
      <c r="B2282" s="2">
        <f>YEAR(salesdata[[#This Row],[Order Date]])</f>
        <v>2015</v>
      </c>
      <c r="C2282" s="2">
        <f>MONTH(salesdata[[#This Row],[Order Date]])</f>
        <v>4</v>
      </c>
      <c r="D2282" t="s">
        <v>852</v>
      </c>
      <c r="E2282" t="s">
        <v>167</v>
      </c>
      <c r="F2282" t="s">
        <v>11</v>
      </c>
      <c r="G2282" t="s">
        <v>24</v>
      </c>
      <c r="H2282" t="s">
        <v>2066</v>
      </c>
      <c r="I2282" s="33" t="s">
        <v>4138</v>
      </c>
      <c r="J2282" s="2">
        <v>8</v>
      </c>
      <c r="K2282" s="33" t="s">
        <v>6229</v>
      </c>
    </row>
    <row r="2283" spans="1:11" x14ac:dyDescent="0.3">
      <c r="A2283" s="1">
        <v>42100</v>
      </c>
      <c r="B2283" s="2">
        <f>YEAR(salesdata[[#This Row],[Order Date]])</f>
        <v>2015</v>
      </c>
      <c r="C2283" s="2">
        <f>MONTH(salesdata[[#This Row],[Order Date]])</f>
        <v>4</v>
      </c>
      <c r="D2283" t="s">
        <v>1410</v>
      </c>
      <c r="E2283" t="s">
        <v>10</v>
      </c>
      <c r="F2283" t="s">
        <v>11</v>
      </c>
      <c r="G2283" t="s">
        <v>24</v>
      </c>
      <c r="H2283" t="s">
        <v>51</v>
      </c>
      <c r="I2283" s="33" t="s">
        <v>6230</v>
      </c>
      <c r="J2283" s="2">
        <v>9</v>
      </c>
      <c r="K2283" s="33" t="s">
        <v>6231</v>
      </c>
    </row>
    <row r="2284" spans="1:11" x14ac:dyDescent="0.3">
      <c r="A2284" s="1">
        <v>42100</v>
      </c>
      <c r="B2284" s="2">
        <f>YEAR(salesdata[[#This Row],[Order Date]])</f>
        <v>2015</v>
      </c>
      <c r="C2284" s="2">
        <f>MONTH(salesdata[[#This Row],[Order Date]])</f>
        <v>4</v>
      </c>
      <c r="D2284" t="s">
        <v>1410</v>
      </c>
      <c r="E2284" t="s">
        <v>10</v>
      </c>
      <c r="F2284" t="s">
        <v>39</v>
      </c>
      <c r="G2284" t="s">
        <v>52</v>
      </c>
      <c r="H2284" t="s">
        <v>608</v>
      </c>
      <c r="I2284" s="33" t="s">
        <v>6232</v>
      </c>
      <c r="J2284" s="2">
        <v>2</v>
      </c>
      <c r="K2284" s="33" t="s">
        <v>3895</v>
      </c>
    </row>
    <row r="2285" spans="1:11" x14ac:dyDescent="0.3">
      <c r="A2285" s="1">
        <v>42100</v>
      </c>
      <c r="B2285" s="2">
        <f>YEAR(salesdata[[#This Row],[Order Date]])</f>
        <v>2015</v>
      </c>
      <c r="C2285" s="2">
        <f>MONTH(salesdata[[#This Row],[Order Date]])</f>
        <v>4</v>
      </c>
      <c r="D2285" t="s">
        <v>1410</v>
      </c>
      <c r="E2285" t="s">
        <v>10</v>
      </c>
      <c r="F2285" t="s">
        <v>11</v>
      </c>
      <c r="G2285" t="s">
        <v>20</v>
      </c>
      <c r="H2285" t="s">
        <v>1411</v>
      </c>
      <c r="I2285" s="33" t="s">
        <v>3047</v>
      </c>
      <c r="J2285" s="2">
        <v>3</v>
      </c>
      <c r="K2285" s="33" t="s">
        <v>6233</v>
      </c>
    </row>
    <row r="2286" spans="1:11" x14ac:dyDescent="0.3">
      <c r="A2286" s="1">
        <v>42100</v>
      </c>
      <c r="B2286" s="2">
        <f>YEAR(salesdata[[#This Row],[Order Date]])</f>
        <v>2015</v>
      </c>
      <c r="C2286" s="2">
        <f>MONTH(salesdata[[#This Row],[Order Date]])</f>
        <v>4</v>
      </c>
      <c r="D2286" t="s">
        <v>1410</v>
      </c>
      <c r="E2286" t="s">
        <v>10</v>
      </c>
      <c r="F2286" t="s">
        <v>11</v>
      </c>
      <c r="G2286" t="s">
        <v>20</v>
      </c>
      <c r="H2286" t="s">
        <v>476</v>
      </c>
      <c r="I2286" s="33" t="s">
        <v>6234</v>
      </c>
      <c r="J2286" s="2">
        <v>6</v>
      </c>
      <c r="K2286" s="33" t="s">
        <v>6235</v>
      </c>
    </row>
    <row r="2287" spans="1:11" x14ac:dyDescent="0.3">
      <c r="A2287" s="1">
        <v>42100</v>
      </c>
      <c r="B2287" s="2">
        <f>YEAR(salesdata[[#This Row],[Order Date]])</f>
        <v>2015</v>
      </c>
      <c r="C2287" s="2">
        <f>MONTH(salesdata[[#This Row],[Order Date]])</f>
        <v>4</v>
      </c>
      <c r="D2287" t="s">
        <v>1410</v>
      </c>
      <c r="E2287" t="s">
        <v>10</v>
      </c>
      <c r="F2287" t="s">
        <v>11</v>
      </c>
      <c r="G2287" t="s">
        <v>12</v>
      </c>
      <c r="H2287" t="s">
        <v>694</v>
      </c>
      <c r="I2287" s="33" t="s">
        <v>5024</v>
      </c>
      <c r="J2287" s="2">
        <v>2</v>
      </c>
      <c r="K2287" s="33" t="s">
        <v>2936</v>
      </c>
    </row>
    <row r="2288" spans="1:11" x14ac:dyDescent="0.3">
      <c r="A2288" s="1">
        <v>42100</v>
      </c>
      <c r="B2288" s="2">
        <f>YEAR(salesdata[[#This Row],[Order Date]])</f>
        <v>2015</v>
      </c>
      <c r="C2288" s="2">
        <f>MONTH(salesdata[[#This Row],[Order Date]])</f>
        <v>4</v>
      </c>
      <c r="D2288" t="s">
        <v>959</v>
      </c>
      <c r="E2288" t="s">
        <v>249</v>
      </c>
      <c r="F2288" t="s">
        <v>11</v>
      </c>
      <c r="G2288" t="s">
        <v>12</v>
      </c>
      <c r="H2288" t="s">
        <v>1080</v>
      </c>
      <c r="I2288" s="33" t="s">
        <v>6236</v>
      </c>
      <c r="J2288" s="2">
        <v>3</v>
      </c>
      <c r="K2288" s="33" t="s">
        <v>3099</v>
      </c>
    </row>
    <row r="2289" spans="1:11" x14ac:dyDescent="0.3">
      <c r="A2289" s="1">
        <v>42101</v>
      </c>
      <c r="B2289" s="2">
        <f>YEAR(salesdata[[#This Row],[Order Date]])</f>
        <v>2015</v>
      </c>
      <c r="C2289" s="2">
        <f>MONTH(salesdata[[#This Row],[Order Date]])</f>
        <v>4</v>
      </c>
      <c r="D2289" t="s">
        <v>630</v>
      </c>
      <c r="E2289" t="s">
        <v>10</v>
      </c>
      <c r="F2289" t="s">
        <v>11</v>
      </c>
      <c r="G2289" t="s">
        <v>93</v>
      </c>
      <c r="H2289" t="s">
        <v>1911</v>
      </c>
      <c r="I2289" s="33" t="s">
        <v>6237</v>
      </c>
      <c r="J2289" s="2">
        <v>8</v>
      </c>
      <c r="K2289" s="33" t="s">
        <v>6238</v>
      </c>
    </row>
    <row r="2290" spans="1:11" x14ac:dyDescent="0.3">
      <c r="A2290" s="1">
        <v>42101</v>
      </c>
      <c r="B2290" s="2">
        <f>YEAR(salesdata[[#This Row],[Order Date]])</f>
        <v>2015</v>
      </c>
      <c r="C2290" s="2">
        <f>MONTH(salesdata[[#This Row],[Order Date]])</f>
        <v>4</v>
      </c>
      <c r="D2290" t="s">
        <v>630</v>
      </c>
      <c r="E2290" t="s">
        <v>10</v>
      </c>
      <c r="F2290" t="s">
        <v>39</v>
      </c>
      <c r="G2290" t="s">
        <v>52</v>
      </c>
      <c r="H2290" t="s">
        <v>2067</v>
      </c>
      <c r="I2290" s="33" t="s">
        <v>6239</v>
      </c>
      <c r="J2290" s="2">
        <v>6</v>
      </c>
      <c r="K2290" s="33" t="s">
        <v>5529</v>
      </c>
    </row>
    <row r="2291" spans="1:11" x14ac:dyDescent="0.3">
      <c r="A2291" s="1">
        <v>42101</v>
      </c>
      <c r="B2291" s="2">
        <f>YEAR(salesdata[[#This Row],[Order Date]])</f>
        <v>2015</v>
      </c>
      <c r="C2291" s="2">
        <f>MONTH(salesdata[[#This Row],[Order Date]])</f>
        <v>4</v>
      </c>
      <c r="D2291" t="s">
        <v>1206</v>
      </c>
      <c r="E2291" t="s">
        <v>23</v>
      </c>
      <c r="F2291" t="s">
        <v>11</v>
      </c>
      <c r="G2291" t="s">
        <v>24</v>
      </c>
      <c r="H2291" t="s">
        <v>1766</v>
      </c>
      <c r="I2291" s="33" t="s">
        <v>6240</v>
      </c>
      <c r="J2291" s="2">
        <v>3</v>
      </c>
      <c r="K2291" s="33" t="s">
        <v>4448</v>
      </c>
    </row>
    <row r="2292" spans="1:11" x14ac:dyDescent="0.3">
      <c r="A2292" s="1">
        <v>42101</v>
      </c>
      <c r="B2292" s="2">
        <f>YEAR(salesdata[[#This Row],[Order Date]])</f>
        <v>2015</v>
      </c>
      <c r="C2292" s="2">
        <f>MONTH(salesdata[[#This Row],[Order Date]])</f>
        <v>4</v>
      </c>
      <c r="D2292" t="s">
        <v>728</v>
      </c>
      <c r="E2292" t="s">
        <v>152</v>
      </c>
      <c r="F2292" t="s">
        <v>11</v>
      </c>
      <c r="G2292" t="s">
        <v>12</v>
      </c>
      <c r="H2292" t="s">
        <v>1673</v>
      </c>
      <c r="I2292" s="33" t="s">
        <v>3857</v>
      </c>
      <c r="J2292" s="2">
        <v>4</v>
      </c>
      <c r="K2292" s="33" t="s">
        <v>3858</v>
      </c>
    </row>
    <row r="2293" spans="1:11" x14ac:dyDescent="0.3">
      <c r="A2293" s="1">
        <v>42101</v>
      </c>
      <c r="B2293" s="2">
        <f>YEAR(salesdata[[#This Row],[Order Date]])</f>
        <v>2015</v>
      </c>
      <c r="C2293" s="2">
        <f>MONTH(salesdata[[#This Row],[Order Date]])</f>
        <v>4</v>
      </c>
      <c r="D2293" t="s">
        <v>728</v>
      </c>
      <c r="E2293" t="s">
        <v>152</v>
      </c>
      <c r="F2293" t="s">
        <v>11</v>
      </c>
      <c r="G2293" t="s">
        <v>18</v>
      </c>
      <c r="H2293" t="s">
        <v>594</v>
      </c>
      <c r="I2293" s="33" t="s">
        <v>5233</v>
      </c>
      <c r="J2293" s="2">
        <v>2</v>
      </c>
      <c r="K2293" s="33" t="s">
        <v>5234</v>
      </c>
    </row>
    <row r="2294" spans="1:11" x14ac:dyDescent="0.3">
      <c r="A2294" s="1">
        <v>42103</v>
      </c>
      <c r="B2294" s="2">
        <f>YEAR(salesdata[[#This Row],[Order Date]])</f>
        <v>2015</v>
      </c>
      <c r="C2294" s="2">
        <f>MONTH(salesdata[[#This Row],[Order Date]])</f>
        <v>4</v>
      </c>
      <c r="D2294" t="s">
        <v>514</v>
      </c>
      <c r="E2294" t="s">
        <v>27</v>
      </c>
      <c r="F2294" t="s">
        <v>34</v>
      </c>
      <c r="G2294" t="s">
        <v>147</v>
      </c>
      <c r="H2294" t="s">
        <v>2068</v>
      </c>
      <c r="I2294" s="33" t="s">
        <v>6241</v>
      </c>
      <c r="J2294" s="2">
        <v>3</v>
      </c>
      <c r="K2294" s="33" t="s">
        <v>6242</v>
      </c>
    </row>
    <row r="2295" spans="1:11" x14ac:dyDescent="0.3">
      <c r="A2295" s="1">
        <v>42103</v>
      </c>
      <c r="B2295" s="2">
        <f>YEAR(salesdata[[#This Row],[Order Date]])</f>
        <v>2015</v>
      </c>
      <c r="C2295" s="2">
        <f>MONTH(salesdata[[#This Row],[Order Date]])</f>
        <v>4</v>
      </c>
      <c r="D2295" t="s">
        <v>854</v>
      </c>
      <c r="E2295" t="s">
        <v>152</v>
      </c>
      <c r="F2295" t="s">
        <v>11</v>
      </c>
      <c r="G2295" t="s">
        <v>18</v>
      </c>
      <c r="H2295" t="s">
        <v>951</v>
      </c>
      <c r="I2295" s="33" t="s">
        <v>3188</v>
      </c>
      <c r="J2295" s="2">
        <v>3</v>
      </c>
      <c r="K2295" s="33" t="s">
        <v>6243</v>
      </c>
    </row>
    <row r="2296" spans="1:11" x14ac:dyDescent="0.3">
      <c r="A2296" s="1">
        <v>42103</v>
      </c>
      <c r="B2296" s="2">
        <f>YEAR(salesdata[[#This Row],[Order Date]])</f>
        <v>2015</v>
      </c>
      <c r="C2296" s="2">
        <f>MONTH(salesdata[[#This Row],[Order Date]])</f>
        <v>4</v>
      </c>
      <c r="D2296" t="s">
        <v>1530</v>
      </c>
      <c r="E2296" t="s">
        <v>625</v>
      </c>
      <c r="F2296" t="s">
        <v>11</v>
      </c>
      <c r="G2296" t="s">
        <v>93</v>
      </c>
      <c r="H2296" t="s">
        <v>2069</v>
      </c>
      <c r="I2296" s="33" t="s">
        <v>6244</v>
      </c>
      <c r="J2296" s="2">
        <v>3</v>
      </c>
      <c r="K2296" s="33" t="s">
        <v>6245</v>
      </c>
    </row>
    <row r="2297" spans="1:11" x14ac:dyDescent="0.3">
      <c r="A2297" s="1">
        <v>42104</v>
      </c>
      <c r="B2297" s="2">
        <f>YEAR(salesdata[[#This Row],[Order Date]])</f>
        <v>2015</v>
      </c>
      <c r="C2297" s="2">
        <f>MONTH(salesdata[[#This Row],[Order Date]])</f>
        <v>4</v>
      </c>
      <c r="D2297" t="s">
        <v>1453</v>
      </c>
      <c r="E2297" t="s">
        <v>27</v>
      </c>
      <c r="F2297" t="s">
        <v>11</v>
      </c>
      <c r="G2297" t="s">
        <v>20</v>
      </c>
      <c r="H2297" t="s">
        <v>314</v>
      </c>
      <c r="I2297" s="33" t="s">
        <v>6246</v>
      </c>
      <c r="J2297" s="2">
        <v>2</v>
      </c>
      <c r="K2297" s="33" t="s">
        <v>5508</v>
      </c>
    </row>
    <row r="2298" spans="1:11" x14ac:dyDescent="0.3">
      <c r="A2298" s="1">
        <v>42104</v>
      </c>
      <c r="B2298" s="2">
        <f>YEAR(salesdata[[#This Row],[Order Date]])</f>
        <v>2015</v>
      </c>
      <c r="C2298" s="2">
        <f>MONTH(salesdata[[#This Row],[Order Date]])</f>
        <v>4</v>
      </c>
      <c r="D2298" t="s">
        <v>1539</v>
      </c>
      <c r="E2298" t="s">
        <v>152</v>
      </c>
      <c r="F2298" t="s">
        <v>11</v>
      </c>
      <c r="G2298" t="s">
        <v>18</v>
      </c>
      <c r="H2298" t="s">
        <v>2070</v>
      </c>
      <c r="I2298" s="33" t="s">
        <v>6247</v>
      </c>
      <c r="J2298" s="2">
        <v>4</v>
      </c>
      <c r="K2298" s="33" t="s">
        <v>6248</v>
      </c>
    </row>
    <row r="2299" spans="1:11" x14ac:dyDescent="0.3">
      <c r="A2299" s="1">
        <v>42104</v>
      </c>
      <c r="B2299" s="2">
        <f>YEAR(salesdata[[#This Row],[Order Date]])</f>
        <v>2015</v>
      </c>
      <c r="C2299" s="2">
        <f>MONTH(salesdata[[#This Row],[Order Date]])</f>
        <v>4</v>
      </c>
      <c r="D2299" t="s">
        <v>1539</v>
      </c>
      <c r="E2299" t="s">
        <v>152</v>
      </c>
      <c r="F2299" t="s">
        <v>11</v>
      </c>
      <c r="G2299" t="s">
        <v>24</v>
      </c>
      <c r="H2299" t="s">
        <v>1173</v>
      </c>
      <c r="I2299" s="33" t="s">
        <v>5437</v>
      </c>
      <c r="J2299" s="2">
        <v>3</v>
      </c>
      <c r="K2299" s="33" t="s">
        <v>6249</v>
      </c>
    </row>
    <row r="2300" spans="1:11" x14ac:dyDescent="0.3">
      <c r="A2300" s="1">
        <v>42105</v>
      </c>
      <c r="B2300" s="2">
        <f>YEAR(salesdata[[#This Row],[Order Date]])</f>
        <v>2015</v>
      </c>
      <c r="C2300" s="2">
        <f>MONTH(salesdata[[#This Row],[Order Date]])</f>
        <v>4</v>
      </c>
      <c r="D2300" t="s">
        <v>518</v>
      </c>
      <c r="E2300" t="s">
        <v>152</v>
      </c>
      <c r="F2300" t="s">
        <v>39</v>
      </c>
      <c r="G2300" t="s">
        <v>52</v>
      </c>
      <c r="H2300" t="s">
        <v>1091</v>
      </c>
      <c r="I2300" s="33" t="s">
        <v>6250</v>
      </c>
      <c r="J2300" s="2">
        <v>3</v>
      </c>
      <c r="K2300" s="33" t="s">
        <v>6251</v>
      </c>
    </row>
    <row r="2301" spans="1:11" x14ac:dyDescent="0.3">
      <c r="A2301" s="1">
        <v>42105</v>
      </c>
      <c r="B2301" s="2">
        <f>YEAR(salesdata[[#This Row],[Order Date]])</f>
        <v>2015</v>
      </c>
      <c r="C2301" s="2">
        <f>MONTH(salesdata[[#This Row],[Order Date]])</f>
        <v>4</v>
      </c>
      <c r="D2301" t="s">
        <v>518</v>
      </c>
      <c r="E2301" t="s">
        <v>152</v>
      </c>
      <c r="F2301" t="s">
        <v>39</v>
      </c>
      <c r="G2301" t="s">
        <v>40</v>
      </c>
      <c r="H2301" t="s">
        <v>2071</v>
      </c>
      <c r="I2301" s="33" t="s">
        <v>6252</v>
      </c>
      <c r="J2301" s="2">
        <v>1</v>
      </c>
      <c r="K2301" s="33" t="s">
        <v>3044</v>
      </c>
    </row>
    <row r="2302" spans="1:11" x14ac:dyDescent="0.3">
      <c r="A2302" s="1">
        <v>42105</v>
      </c>
      <c r="B2302" s="2">
        <f>YEAR(salesdata[[#This Row],[Order Date]])</f>
        <v>2015</v>
      </c>
      <c r="C2302" s="2">
        <f>MONTH(salesdata[[#This Row],[Order Date]])</f>
        <v>4</v>
      </c>
      <c r="D2302" t="s">
        <v>518</v>
      </c>
      <c r="E2302" t="s">
        <v>152</v>
      </c>
      <c r="F2302" t="s">
        <v>11</v>
      </c>
      <c r="G2302" t="s">
        <v>93</v>
      </c>
      <c r="H2302" t="s">
        <v>2072</v>
      </c>
      <c r="I2302" s="33" t="s">
        <v>6253</v>
      </c>
      <c r="J2302" s="2">
        <v>5</v>
      </c>
      <c r="K2302" s="33" t="s">
        <v>6254</v>
      </c>
    </row>
    <row r="2303" spans="1:11" x14ac:dyDescent="0.3">
      <c r="A2303" s="1">
        <v>42105</v>
      </c>
      <c r="B2303" s="2">
        <f>YEAR(salesdata[[#This Row],[Order Date]])</f>
        <v>2015</v>
      </c>
      <c r="C2303" s="2">
        <f>MONTH(salesdata[[#This Row],[Order Date]])</f>
        <v>4</v>
      </c>
      <c r="D2303" t="s">
        <v>1242</v>
      </c>
      <c r="E2303" t="s">
        <v>124</v>
      </c>
      <c r="F2303" t="s">
        <v>34</v>
      </c>
      <c r="G2303" t="s">
        <v>47</v>
      </c>
      <c r="H2303" t="s">
        <v>2073</v>
      </c>
      <c r="I2303" s="33" t="s">
        <v>6255</v>
      </c>
      <c r="J2303" s="2">
        <v>2</v>
      </c>
      <c r="K2303" s="33" t="s">
        <v>6256</v>
      </c>
    </row>
    <row r="2304" spans="1:11" x14ac:dyDescent="0.3">
      <c r="A2304" s="1">
        <v>42105</v>
      </c>
      <c r="B2304" s="2">
        <f>YEAR(salesdata[[#This Row],[Order Date]])</f>
        <v>2015</v>
      </c>
      <c r="C2304" s="2">
        <f>MONTH(salesdata[[#This Row],[Order Date]])</f>
        <v>4</v>
      </c>
      <c r="D2304" t="s">
        <v>1242</v>
      </c>
      <c r="E2304" t="s">
        <v>124</v>
      </c>
      <c r="F2304" t="s">
        <v>34</v>
      </c>
      <c r="G2304" t="s">
        <v>47</v>
      </c>
      <c r="H2304" t="s">
        <v>2074</v>
      </c>
      <c r="I2304" s="33" t="s">
        <v>6257</v>
      </c>
      <c r="J2304" s="2">
        <v>3</v>
      </c>
      <c r="K2304" s="33" t="s">
        <v>3039</v>
      </c>
    </row>
    <row r="2305" spans="1:11" x14ac:dyDescent="0.3">
      <c r="A2305" s="1">
        <v>42105</v>
      </c>
      <c r="B2305" s="2">
        <f>YEAR(salesdata[[#This Row],[Order Date]])</f>
        <v>2015</v>
      </c>
      <c r="C2305" s="2">
        <f>MONTH(salesdata[[#This Row],[Order Date]])</f>
        <v>4</v>
      </c>
      <c r="D2305" t="s">
        <v>1758</v>
      </c>
      <c r="E2305" t="s">
        <v>27</v>
      </c>
      <c r="F2305" t="s">
        <v>39</v>
      </c>
      <c r="G2305" t="s">
        <v>614</v>
      </c>
      <c r="H2305" t="s">
        <v>2075</v>
      </c>
      <c r="I2305" s="33" t="s">
        <v>6258</v>
      </c>
      <c r="J2305" s="2">
        <v>4</v>
      </c>
      <c r="K2305" s="33" t="s">
        <v>6259</v>
      </c>
    </row>
    <row r="2306" spans="1:11" x14ac:dyDescent="0.3">
      <c r="A2306" s="1">
        <v>42105</v>
      </c>
      <c r="B2306" s="2">
        <f>YEAR(salesdata[[#This Row],[Order Date]])</f>
        <v>2015</v>
      </c>
      <c r="C2306" s="2">
        <f>MONTH(salesdata[[#This Row],[Order Date]])</f>
        <v>4</v>
      </c>
      <c r="D2306" t="s">
        <v>1758</v>
      </c>
      <c r="E2306" t="s">
        <v>27</v>
      </c>
      <c r="F2306" t="s">
        <v>11</v>
      </c>
      <c r="G2306" t="s">
        <v>12</v>
      </c>
      <c r="H2306" t="s">
        <v>637</v>
      </c>
      <c r="I2306" s="33" t="s">
        <v>6260</v>
      </c>
      <c r="J2306" s="2">
        <v>2</v>
      </c>
      <c r="K2306" s="33" t="s">
        <v>6261</v>
      </c>
    </row>
    <row r="2307" spans="1:11" x14ac:dyDescent="0.3">
      <c r="A2307" s="1">
        <v>42106</v>
      </c>
      <c r="B2307" s="2">
        <f>YEAR(salesdata[[#This Row],[Order Date]])</f>
        <v>2015</v>
      </c>
      <c r="C2307" s="2">
        <f>MONTH(salesdata[[#This Row],[Order Date]])</f>
        <v>4</v>
      </c>
      <c r="D2307" t="s">
        <v>2076</v>
      </c>
      <c r="E2307" t="s">
        <v>167</v>
      </c>
      <c r="F2307" t="s">
        <v>11</v>
      </c>
      <c r="G2307" t="s">
        <v>18</v>
      </c>
      <c r="H2307" t="s">
        <v>1866</v>
      </c>
      <c r="I2307" s="33" t="s">
        <v>6262</v>
      </c>
      <c r="J2307" s="2">
        <v>3</v>
      </c>
      <c r="K2307" s="33" t="s">
        <v>4812</v>
      </c>
    </row>
    <row r="2308" spans="1:11" x14ac:dyDescent="0.3">
      <c r="A2308" s="1">
        <v>42107</v>
      </c>
      <c r="B2308" s="2">
        <f>YEAR(salesdata[[#This Row],[Order Date]])</f>
        <v>2015</v>
      </c>
      <c r="C2308" s="2">
        <f>MONTH(salesdata[[#This Row],[Order Date]])</f>
        <v>4</v>
      </c>
      <c r="D2308" t="s">
        <v>1501</v>
      </c>
      <c r="E2308" t="s">
        <v>27</v>
      </c>
      <c r="F2308" t="s">
        <v>39</v>
      </c>
      <c r="G2308" t="s">
        <v>52</v>
      </c>
      <c r="H2308" t="s">
        <v>682</v>
      </c>
      <c r="I2308" s="33" t="s">
        <v>6263</v>
      </c>
      <c r="J2308" s="2">
        <v>4</v>
      </c>
      <c r="K2308" s="33" t="s">
        <v>4652</v>
      </c>
    </row>
    <row r="2309" spans="1:11" x14ac:dyDescent="0.3">
      <c r="A2309" s="1">
        <v>42107</v>
      </c>
      <c r="B2309" s="2">
        <f>YEAR(salesdata[[#This Row],[Order Date]])</f>
        <v>2015</v>
      </c>
      <c r="C2309" s="2">
        <f>MONTH(salesdata[[#This Row],[Order Date]])</f>
        <v>4</v>
      </c>
      <c r="D2309" t="s">
        <v>1501</v>
      </c>
      <c r="E2309" t="s">
        <v>27</v>
      </c>
      <c r="F2309" t="s">
        <v>34</v>
      </c>
      <c r="G2309" t="s">
        <v>147</v>
      </c>
      <c r="H2309" t="s">
        <v>405</v>
      </c>
      <c r="I2309" s="33" t="s">
        <v>6264</v>
      </c>
      <c r="J2309" s="2">
        <v>3</v>
      </c>
      <c r="K2309" s="33" t="s">
        <v>6265</v>
      </c>
    </row>
    <row r="2310" spans="1:11" x14ac:dyDescent="0.3">
      <c r="A2310" s="1">
        <v>42107</v>
      </c>
      <c r="B2310" s="2">
        <f>YEAR(salesdata[[#This Row],[Order Date]])</f>
        <v>2015</v>
      </c>
      <c r="C2310" s="2">
        <f>MONTH(salesdata[[#This Row],[Order Date]])</f>
        <v>4</v>
      </c>
      <c r="D2310" t="s">
        <v>2077</v>
      </c>
      <c r="E2310" t="s">
        <v>407</v>
      </c>
      <c r="F2310" t="s">
        <v>11</v>
      </c>
      <c r="G2310" t="s">
        <v>204</v>
      </c>
      <c r="H2310" t="s">
        <v>481</v>
      </c>
      <c r="I2310" s="33" t="s">
        <v>6266</v>
      </c>
      <c r="J2310" s="2">
        <v>1</v>
      </c>
      <c r="K2310" s="33" t="s">
        <v>6267</v>
      </c>
    </row>
    <row r="2311" spans="1:11" x14ac:dyDescent="0.3">
      <c r="A2311" s="1">
        <v>42107</v>
      </c>
      <c r="B2311" s="2">
        <f>YEAR(salesdata[[#This Row],[Order Date]])</f>
        <v>2015</v>
      </c>
      <c r="C2311" s="2">
        <f>MONTH(salesdata[[#This Row],[Order Date]])</f>
        <v>4</v>
      </c>
      <c r="D2311" t="s">
        <v>2078</v>
      </c>
      <c r="E2311" t="s">
        <v>96</v>
      </c>
      <c r="F2311" t="s">
        <v>11</v>
      </c>
      <c r="G2311" t="s">
        <v>12</v>
      </c>
      <c r="H2311" t="s">
        <v>1295</v>
      </c>
      <c r="I2311" s="33" t="s">
        <v>4391</v>
      </c>
      <c r="J2311" s="2">
        <v>6</v>
      </c>
      <c r="K2311" s="33" t="s">
        <v>4392</v>
      </c>
    </row>
    <row r="2312" spans="1:11" x14ac:dyDescent="0.3">
      <c r="A2312" s="1">
        <v>42107</v>
      </c>
      <c r="B2312" s="2">
        <f>YEAR(salesdata[[#This Row],[Order Date]])</f>
        <v>2015</v>
      </c>
      <c r="C2312" s="2">
        <f>MONTH(salesdata[[#This Row],[Order Date]])</f>
        <v>4</v>
      </c>
      <c r="D2312" t="s">
        <v>2078</v>
      </c>
      <c r="E2312" t="s">
        <v>96</v>
      </c>
      <c r="F2312" t="s">
        <v>11</v>
      </c>
      <c r="G2312" t="s">
        <v>12</v>
      </c>
      <c r="H2312" t="s">
        <v>2079</v>
      </c>
      <c r="I2312" s="33" t="s">
        <v>6268</v>
      </c>
      <c r="J2312" s="2">
        <v>3</v>
      </c>
      <c r="K2312" s="33" t="s">
        <v>6269</v>
      </c>
    </row>
    <row r="2313" spans="1:11" x14ac:dyDescent="0.3">
      <c r="A2313" s="1">
        <v>42107</v>
      </c>
      <c r="B2313" s="2">
        <f>YEAR(salesdata[[#This Row],[Order Date]])</f>
        <v>2015</v>
      </c>
      <c r="C2313" s="2">
        <f>MONTH(salesdata[[#This Row],[Order Date]])</f>
        <v>4</v>
      </c>
      <c r="D2313" t="s">
        <v>1563</v>
      </c>
      <c r="E2313" t="s">
        <v>27</v>
      </c>
      <c r="F2313" t="s">
        <v>34</v>
      </c>
      <c r="G2313" t="s">
        <v>47</v>
      </c>
      <c r="H2313" t="s">
        <v>2080</v>
      </c>
      <c r="I2313" s="33" t="s">
        <v>6270</v>
      </c>
      <c r="J2313" s="2">
        <v>2</v>
      </c>
      <c r="K2313" s="33" t="s">
        <v>5762</v>
      </c>
    </row>
    <row r="2314" spans="1:11" x14ac:dyDescent="0.3">
      <c r="A2314" s="1">
        <v>42107</v>
      </c>
      <c r="B2314" s="2">
        <f>YEAR(salesdata[[#This Row],[Order Date]])</f>
        <v>2015</v>
      </c>
      <c r="C2314" s="2">
        <f>MONTH(salesdata[[#This Row],[Order Date]])</f>
        <v>4</v>
      </c>
      <c r="D2314" t="s">
        <v>1563</v>
      </c>
      <c r="E2314" t="s">
        <v>27</v>
      </c>
      <c r="F2314" t="s">
        <v>39</v>
      </c>
      <c r="G2314" t="s">
        <v>40</v>
      </c>
      <c r="H2314" t="s">
        <v>177</v>
      </c>
      <c r="I2314" s="33" t="s">
        <v>6271</v>
      </c>
      <c r="J2314" s="2">
        <v>2</v>
      </c>
      <c r="K2314" s="33" t="s">
        <v>6272</v>
      </c>
    </row>
    <row r="2315" spans="1:11" x14ac:dyDescent="0.3">
      <c r="A2315" s="1">
        <v>42107</v>
      </c>
      <c r="B2315" s="2">
        <f>YEAR(salesdata[[#This Row],[Order Date]])</f>
        <v>2015</v>
      </c>
      <c r="C2315" s="2">
        <f>MONTH(salesdata[[#This Row],[Order Date]])</f>
        <v>4</v>
      </c>
      <c r="D2315" t="s">
        <v>1563</v>
      </c>
      <c r="E2315" t="s">
        <v>27</v>
      </c>
      <c r="F2315" t="s">
        <v>11</v>
      </c>
      <c r="G2315" t="s">
        <v>93</v>
      </c>
      <c r="H2315" t="s">
        <v>2081</v>
      </c>
      <c r="I2315" s="33" t="s">
        <v>6273</v>
      </c>
      <c r="J2315" s="2">
        <v>2</v>
      </c>
      <c r="K2315" s="33" t="s">
        <v>6274</v>
      </c>
    </row>
    <row r="2316" spans="1:11" x14ac:dyDescent="0.3">
      <c r="A2316" s="1">
        <v>42107</v>
      </c>
      <c r="B2316" s="2">
        <f>YEAR(salesdata[[#This Row],[Order Date]])</f>
        <v>2015</v>
      </c>
      <c r="C2316" s="2">
        <f>MONTH(salesdata[[#This Row],[Order Date]])</f>
        <v>4</v>
      </c>
      <c r="D2316" t="s">
        <v>1095</v>
      </c>
      <c r="E2316" t="s">
        <v>1021</v>
      </c>
      <c r="F2316" t="s">
        <v>11</v>
      </c>
      <c r="G2316" t="s">
        <v>20</v>
      </c>
      <c r="H2316" t="s">
        <v>433</v>
      </c>
      <c r="I2316" s="33" t="s">
        <v>6275</v>
      </c>
      <c r="J2316" s="2">
        <v>3</v>
      </c>
      <c r="K2316" s="33" t="s">
        <v>3293</v>
      </c>
    </row>
    <row r="2317" spans="1:11" x14ac:dyDescent="0.3">
      <c r="A2317" s="1">
        <v>42107</v>
      </c>
      <c r="B2317" s="2">
        <f>YEAR(salesdata[[#This Row],[Order Date]])</f>
        <v>2015</v>
      </c>
      <c r="C2317" s="2">
        <f>MONTH(salesdata[[#This Row],[Order Date]])</f>
        <v>4</v>
      </c>
      <c r="D2317" t="s">
        <v>2082</v>
      </c>
      <c r="E2317" t="s">
        <v>27</v>
      </c>
      <c r="F2317" t="s">
        <v>34</v>
      </c>
      <c r="G2317" t="s">
        <v>147</v>
      </c>
      <c r="H2317" t="s">
        <v>2083</v>
      </c>
      <c r="I2317" s="33" t="s">
        <v>5678</v>
      </c>
      <c r="J2317" s="2">
        <v>2</v>
      </c>
      <c r="K2317" s="33" t="s">
        <v>6276</v>
      </c>
    </row>
    <row r="2318" spans="1:11" x14ac:dyDescent="0.3">
      <c r="A2318" s="1">
        <v>42107</v>
      </c>
      <c r="B2318" s="2">
        <f>YEAR(salesdata[[#This Row],[Order Date]])</f>
        <v>2015</v>
      </c>
      <c r="C2318" s="2">
        <f>MONTH(salesdata[[#This Row],[Order Date]])</f>
        <v>4</v>
      </c>
      <c r="D2318" t="s">
        <v>2082</v>
      </c>
      <c r="E2318" t="s">
        <v>27</v>
      </c>
      <c r="F2318" t="s">
        <v>39</v>
      </c>
      <c r="G2318" t="s">
        <v>40</v>
      </c>
      <c r="H2318" t="s">
        <v>2084</v>
      </c>
      <c r="I2318" s="33" t="s">
        <v>6277</v>
      </c>
      <c r="J2318" s="2">
        <v>2</v>
      </c>
      <c r="K2318" s="33" t="s">
        <v>3523</v>
      </c>
    </row>
    <row r="2319" spans="1:11" x14ac:dyDescent="0.3">
      <c r="A2319" s="1">
        <v>42107</v>
      </c>
      <c r="B2319" s="2">
        <f>YEAR(salesdata[[#This Row],[Order Date]])</f>
        <v>2015</v>
      </c>
      <c r="C2319" s="2">
        <f>MONTH(salesdata[[#This Row],[Order Date]])</f>
        <v>4</v>
      </c>
      <c r="D2319" t="s">
        <v>1431</v>
      </c>
      <c r="E2319" t="s">
        <v>96</v>
      </c>
      <c r="F2319" t="s">
        <v>11</v>
      </c>
      <c r="G2319" t="s">
        <v>18</v>
      </c>
      <c r="H2319" t="s">
        <v>2085</v>
      </c>
      <c r="I2319" s="33" t="s">
        <v>3201</v>
      </c>
      <c r="J2319" s="2">
        <v>1</v>
      </c>
      <c r="K2319" s="33" t="s">
        <v>5265</v>
      </c>
    </row>
    <row r="2320" spans="1:11" x14ac:dyDescent="0.3">
      <c r="A2320" s="1">
        <v>42107</v>
      </c>
      <c r="B2320" s="2">
        <f>YEAR(salesdata[[#This Row],[Order Date]])</f>
        <v>2015</v>
      </c>
      <c r="C2320" s="2">
        <f>MONTH(salesdata[[#This Row],[Order Date]])</f>
        <v>4</v>
      </c>
      <c r="D2320" t="s">
        <v>1812</v>
      </c>
      <c r="E2320" t="s">
        <v>10</v>
      </c>
      <c r="F2320" t="s">
        <v>34</v>
      </c>
      <c r="G2320" t="s">
        <v>147</v>
      </c>
      <c r="H2320" t="s">
        <v>485</v>
      </c>
      <c r="I2320" s="33" t="s">
        <v>2916</v>
      </c>
      <c r="J2320" s="2">
        <v>4</v>
      </c>
      <c r="K2320" s="33" t="s">
        <v>6278</v>
      </c>
    </row>
    <row r="2321" spans="1:11" x14ac:dyDescent="0.3">
      <c r="A2321" s="1">
        <v>42107</v>
      </c>
      <c r="B2321" s="2">
        <f>YEAR(salesdata[[#This Row],[Order Date]])</f>
        <v>2015</v>
      </c>
      <c r="C2321" s="2">
        <f>MONTH(salesdata[[#This Row],[Order Date]])</f>
        <v>4</v>
      </c>
      <c r="D2321" t="s">
        <v>1812</v>
      </c>
      <c r="E2321" t="s">
        <v>10</v>
      </c>
      <c r="F2321" t="s">
        <v>34</v>
      </c>
      <c r="G2321" t="s">
        <v>147</v>
      </c>
      <c r="H2321" t="s">
        <v>2083</v>
      </c>
      <c r="I2321" s="33" t="s">
        <v>6279</v>
      </c>
      <c r="J2321" s="2">
        <v>2</v>
      </c>
      <c r="K2321" s="33" t="s">
        <v>6280</v>
      </c>
    </row>
    <row r="2322" spans="1:11" x14ac:dyDescent="0.3">
      <c r="A2322" s="1">
        <v>42107</v>
      </c>
      <c r="B2322" s="2">
        <f>YEAR(salesdata[[#This Row],[Order Date]])</f>
        <v>2015</v>
      </c>
      <c r="C2322" s="2">
        <f>MONTH(salesdata[[#This Row],[Order Date]])</f>
        <v>4</v>
      </c>
      <c r="D2322" t="s">
        <v>1812</v>
      </c>
      <c r="E2322" t="s">
        <v>10</v>
      </c>
      <c r="F2322" t="s">
        <v>39</v>
      </c>
      <c r="G2322" t="s">
        <v>40</v>
      </c>
      <c r="H2322" t="s">
        <v>103</v>
      </c>
      <c r="I2322" s="33" t="s">
        <v>4532</v>
      </c>
      <c r="J2322" s="2">
        <v>3</v>
      </c>
      <c r="K2322" s="33" t="s">
        <v>2086</v>
      </c>
    </row>
    <row r="2323" spans="1:11" x14ac:dyDescent="0.3">
      <c r="A2323" s="1">
        <v>42108</v>
      </c>
      <c r="B2323" s="2">
        <f>YEAR(salesdata[[#This Row],[Order Date]])</f>
        <v>2015</v>
      </c>
      <c r="C2323" s="2">
        <f>MONTH(salesdata[[#This Row],[Order Date]])</f>
        <v>4</v>
      </c>
      <c r="D2323" t="s">
        <v>2087</v>
      </c>
      <c r="E2323" t="s">
        <v>92</v>
      </c>
      <c r="F2323" t="s">
        <v>11</v>
      </c>
      <c r="G2323" t="s">
        <v>93</v>
      </c>
      <c r="H2323" t="s">
        <v>1147</v>
      </c>
      <c r="I2323" s="33" t="s">
        <v>6281</v>
      </c>
      <c r="J2323" s="2">
        <v>1</v>
      </c>
      <c r="K2323" s="33" t="s">
        <v>3237</v>
      </c>
    </row>
    <row r="2324" spans="1:11" x14ac:dyDescent="0.3">
      <c r="A2324" s="1">
        <v>42110</v>
      </c>
      <c r="B2324" s="2">
        <f>YEAR(salesdata[[#This Row],[Order Date]])</f>
        <v>2015</v>
      </c>
      <c r="C2324" s="2">
        <f>MONTH(salesdata[[#This Row],[Order Date]])</f>
        <v>4</v>
      </c>
      <c r="D2324" t="s">
        <v>569</v>
      </c>
      <c r="E2324" t="s">
        <v>79</v>
      </c>
      <c r="F2324" t="s">
        <v>11</v>
      </c>
      <c r="G2324" t="s">
        <v>93</v>
      </c>
      <c r="H2324" t="s">
        <v>1885</v>
      </c>
      <c r="I2324" s="33" t="s">
        <v>6282</v>
      </c>
      <c r="J2324" s="2">
        <v>3</v>
      </c>
      <c r="K2324" s="33" t="s">
        <v>4167</v>
      </c>
    </row>
    <row r="2325" spans="1:11" x14ac:dyDescent="0.3">
      <c r="A2325" s="1">
        <v>42110</v>
      </c>
      <c r="B2325" s="2">
        <f>YEAR(salesdata[[#This Row],[Order Date]])</f>
        <v>2015</v>
      </c>
      <c r="C2325" s="2">
        <f>MONTH(salesdata[[#This Row],[Order Date]])</f>
        <v>4</v>
      </c>
      <c r="D2325" t="s">
        <v>569</v>
      </c>
      <c r="E2325" t="s">
        <v>79</v>
      </c>
      <c r="F2325" t="s">
        <v>11</v>
      </c>
      <c r="G2325" t="s">
        <v>43</v>
      </c>
      <c r="H2325" t="s">
        <v>1135</v>
      </c>
      <c r="I2325" s="33" t="s">
        <v>6283</v>
      </c>
      <c r="J2325" s="2">
        <v>7</v>
      </c>
      <c r="K2325" s="33" t="s">
        <v>5229</v>
      </c>
    </row>
    <row r="2326" spans="1:11" x14ac:dyDescent="0.3">
      <c r="A2326" s="1">
        <v>42110</v>
      </c>
      <c r="B2326" s="2">
        <f>YEAR(salesdata[[#This Row],[Order Date]])</f>
        <v>2015</v>
      </c>
      <c r="C2326" s="2">
        <f>MONTH(salesdata[[#This Row],[Order Date]])</f>
        <v>4</v>
      </c>
      <c r="D2326" t="s">
        <v>569</v>
      </c>
      <c r="E2326" t="s">
        <v>79</v>
      </c>
      <c r="F2326" t="s">
        <v>11</v>
      </c>
      <c r="G2326" t="s">
        <v>24</v>
      </c>
      <c r="H2326" t="s">
        <v>468</v>
      </c>
      <c r="I2326" s="33" t="s">
        <v>5273</v>
      </c>
      <c r="J2326" s="2">
        <v>3</v>
      </c>
      <c r="K2326" s="33" t="s">
        <v>6284</v>
      </c>
    </row>
    <row r="2327" spans="1:11" x14ac:dyDescent="0.3">
      <c r="A2327" s="1">
        <v>42110</v>
      </c>
      <c r="B2327" s="2">
        <f>YEAR(salesdata[[#This Row],[Order Date]])</f>
        <v>2015</v>
      </c>
      <c r="C2327" s="2">
        <f>MONTH(salesdata[[#This Row],[Order Date]])</f>
        <v>4</v>
      </c>
      <c r="D2327" t="s">
        <v>569</v>
      </c>
      <c r="E2327" t="s">
        <v>79</v>
      </c>
      <c r="F2327" t="s">
        <v>39</v>
      </c>
      <c r="G2327" t="s">
        <v>40</v>
      </c>
      <c r="H2327" t="s">
        <v>899</v>
      </c>
      <c r="I2327" s="33" t="s">
        <v>6285</v>
      </c>
      <c r="J2327" s="2">
        <v>3</v>
      </c>
      <c r="K2327" s="33" t="s">
        <v>6286</v>
      </c>
    </row>
    <row r="2328" spans="1:11" x14ac:dyDescent="0.3">
      <c r="A2328" s="1">
        <v>42110</v>
      </c>
      <c r="B2328" s="2">
        <f>YEAR(salesdata[[#This Row],[Order Date]])</f>
        <v>2015</v>
      </c>
      <c r="C2328" s="2">
        <f>MONTH(salesdata[[#This Row],[Order Date]])</f>
        <v>4</v>
      </c>
      <c r="D2328" t="s">
        <v>569</v>
      </c>
      <c r="E2328" t="s">
        <v>79</v>
      </c>
      <c r="F2328" t="s">
        <v>11</v>
      </c>
      <c r="G2328" t="s">
        <v>43</v>
      </c>
      <c r="H2328" t="s">
        <v>1839</v>
      </c>
      <c r="I2328" s="33" t="s">
        <v>6184</v>
      </c>
      <c r="J2328" s="2">
        <v>1</v>
      </c>
      <c r="K2328" s="33" t="s">
        <v>6287</v>
      </c>
    </row>
    <row r="2329" spans="1:11" x14ac:dyDescent="0.3">
      <c r="A2329" s="1">
        <v>42110</v>
      </c>
      <c r="B2329" s="2">
        <f>YEAR(salesdata[[#This Row],[Order Date]])</f>
        <v>2015</v>
      </c>
      <c r="C2329" s="2">
        <f>MONTH(salesdata[[#This Row],[Order Date]])</f>
        <v>4</v>
      </c>
      <c r="D2329" t="s">
        <v>569</v>
      </c>
      <c r="E2329" t="s">
        <v>79</v>
      </c>
      <c r="F2329" t="s">
        <v>11</v>
      </c>
      <c r="G2329" t="s">
        <v>20</v>
      </c>
      <c r="H2329" t="s">
        <v>2088</v>
      </c>
      <c r="I2329" s="33" t="s">
        <v>6288</v>
      </c>
      <c r="J2329" s="2">
        <v>5</v>
      </c>
      <c r="K2329" s="33" t="s">
        <v>6289</v>
      </c>
    </row>
    <row r="2330" spans="1:11" x14ac:dyDescent="0.3">
      <c r="A2330" s="1">
        <v>42110</v>
      </c>
      <c r="B2330" s="2">
        <f>YEAR(salesdata[[#This Row],[Order Date]])</f>
        <v>2015</v>
      </c>
      <c r="C2330" s="2">
        <f>MONTH(salesdata[[#This Row],[Order Date]])</f>
        <v>4</v>
      </c>
      <c r="D2330" t="s">
        <v>1309</v>
      </c>
      <c r="E2330" t="s">
        <v>23</v>
      </c>
      <c r="F2330" t="s">
        <v>11</v>
      </c>
      <c r="G2330" t="s">
        <v>43</v>
      </c>
      <c r="H2330" t="s">
        <v>163</v>
      </c>
      <c r="I2330" s="33" t="s">
        <v>4722</v>
      </c>
      <c r="J2330" s="2">
        <v>4</v>
      </c>
      <c r="K2330" s="33" t="s">
        <v>6290</v>
      </c>
    </row>
    <row r="2331" spans="1:11" x14ac:dyDescent="0.3">
      <c r="A2331" s="1">
        <v>42110</v>
      </c>
      <c r="B2331" s="2">
        <f>YEAR(salesdata[[#This Row],[Order Date]])</f>
        <v>2015</v>
      </c>
      <c r="C2331" s="2">
        <f>MONTH(salesdata[[#This Row],[Order Date]])</f>
        <v>4</v>
      </c>
      <c r="D2331" t="s">
        <v>1378</v>
      </c>
      <c r="E2331" t="s">
        <v>15</v>
      </c>
      <c r="F2331" t="s">
        <v>39</v>
      </c>
      <c r="G2331" t="s">
        <v>614</v>
      </c>
      <c r="H2331" t="s">
        <v>1823</v>
      </c>
      <c r="I2331" s="33" t="s">
        <v>6291</v>
      </c>
      <c r="J2331" s="2">
        <v>4</v>
      </c>
      <c r="K2331" s="33" t="s">
        <v>6292</v>
      </c>
    </row>
    <row r="2332" spans="1:11" x14ac:dyDescent="0.3">
      <c r="A2332" s="1">
        <v>42110</v>
      </c>
      <c r="B2332" s="2">
        <f>YEAR(salesdata[[#This Row],[Order Date]])</f>
        <v>2015</v>
      </c>
      <c r="C2332" s="2">
        <f>MONTH(salesdata[[#This Row],[Order Date]])</f>
        <v>4</v>
      </c>
      <c r="D2332" t="s">
        <v>1378</v>
      </c>
      <c r="E2332" t="s">
        <v>15</v>
      </c>
      <c r="F2332" t="s">
        <v>39</v>
      </c>
      <c r="G2332" t="s">
        <v>52</v>
      </c>
      <c r="H2332" t="s">
        <v>2089</v>
      </c>
      <c r="I2332" s="33" t="s">
        <v>6293</v>
      </c>
      <c r="J2332" s="2">
        <v>3</v>
      </c>
      <c r="K2332" s="33" t="s">
        <v>6294</v>
      </c>
    </row>
    <row r="2333" spans="1:11" x14ac:dyDescent="0.3">
      <c r="A2333" s="1">
        <v>42110</v>
      </c>
      <c r="B2333" s="2">
        <f>YEAR(salesdata[[#This Row],[Order Date]])</f>
        <v>2015</v>
      </c>
      <c r="C2333" s="2">
        <f>MONTH(salesdata[[#This Row],[Order Date]])</f>
        <v>4</v>
      </c>
      <c r="D2333" t="s">
        <v>600</v>
      </c>
      <c r="E2333" t="s">
        <v>55</v>
      </c>
      <c r="F2333" t="s">
        <v>39</v>
      </c>
      <c r="G2333" t="s">
        <v>40</v>
      </c>
      <c r="H2333" t="s">
        <v>823</v>
      </c>
      <c r="I2333" s="33" t="s">
        <v>6295</v>
      </c>
      <c r="J2333" s="2">
        <v>2</v>
      </c>
      <c r="K2333" s="33" t="s">
        <v>6296</v>
      </c>
    </row>
    <row r="2334" spans="1:11" x14ac:dyDescent="0.3">
      <c r="A2334" s="1">
        <v>42110</v>
      </c>
      <c r="B2334" s="2">
        <f>YEAR(salesdata[[#This Row],[Order Date]])</f>
        <v>2015</v>
      </c>
      <c r="C2334" s="2">
        <f>MONTH(salesdata[[#This Row],[Order Date]])</f>
        <v>4</v>
      </c>
      <c r="D2334" t="s">
        <v>600</v>
      </c>
      <c r="E2334" t="s">
        <v>55</v>
      </c>
      <c r="F2334" t="s">
        <v>11</v>
      </c>
      <c r="G2334" t="s">
        <v>20</v>
      </c>
      <c r="H2334" t="s">
        <v>1613</v>
      </c>
      <c r="I2334" s="33" t="s">
        <v>6297</v>
      </c>
      <c r="J2334" s="2">
        <v>1</v>
      </c>
      <c r="K2334" s="33" t="s">
        <v>6298</v>
      </c>
    </row>
    <row r="2335" spans="1:11" x14ac:dyDescent="0.3">
      <c r="A2335" s="1">
        <v>42110</v>
      </c>
      <c r="B2335" s="2">
        <f>YEAR(salesdata[[#This Row],[Order Date]])</f>
        <v>2015</v>
      </c>
      <c r="C2335" s="2">
        <f>MONTH(salesdata[[#This Row],[Order Date]])</f>
        <v>4</v>
      </c>
      <c r="D2335" t="s">
        <v>600</v>
      </c>
      <c r="E2335" t="s">
        <v>55</v>
      </c>
      <c r="F2335" t="s">
        <v>34</v>
      </c>
      <c r="G2335" t="s">
        <v>47</v>
      </c>
      <c r="H2335" t="s">
        <v>1601</v>
      </c>
      <c r="I2335" s="33" t="s">
        <v>6299</v>
      </c>
      <c r="J2335" s="2">
        <v>7</v>
      </c>
      <c r="K2335" s="33" t="s">
        <v>6300</v>
      </c>
    </row>
    <row r="2336" spans="1:11" x14ac:dyDescent="0.3">
      <c r="A2336" s="1">
        <v>42110</v>
      </c>
      <c r="B2336" s="2">
        <f>YEAR(salesdata[[#This Row],[Order Date]])</f>
        <v>2015</v>
      </c>
      <c r="C2336" s="2">
        <f>MONTH(salesdata[[#This Row],[Order Date]])</f>
        <v>4</v>
      </c>
      <c r="D2336" t="s">
        <v>600</v>
      </c>
      <c r="E2336" t="s">
        <v>55</v>
      </c>
      <c r="F2336" t="s">
        <v>34</v>
      </c>
      <c r="G2336" t="s">
        <v>74</v>
      </c>
      <c r="H2336" t="s">
        <v>2090</v>
      </c>
      <c r="I2336" s="33" t="s">
        <v>6301</v>
      </c>
      <c r="J2336" s="2">
        <v>9</v>
      </c>
      <c r="K2336" s="33" t="s">
        <v>6302</v>
      </c>
    </row>
    <row r="2337" spans="1:11" x14ac:dyDescent="0.3">
      <c r="A2337" s="1">
        <v>42110</v>
      </c>
      <c r="B2337" s="2">
        <f>YEAR(salesdata[[#This Row],[Order Date]])</f>
        <v>2015</v>
      </c>
      <c r="C2337" s="2">
        <f>MONTH(salesdata[[#This Row],[Order Date]])</f>
        <v>4</v>
      </c>
      <c r="D2337" t="s">
        <v>1602</v>
      </c>
      <c r="E2337" t="s">
        <v>152</v>
      </c>
      <c r="F2337" t="s">
        <v>34</v>
      </c>
      <c r="G2337" t="s">
        <v>35</v>
      </c>
      <c r="H2337" t="s">
        <v>2091</v>
      </c>
      <c r="I2337" s="33" t="s">
        <v>6303</v>
      </c>
      <c r="J2337" s="2">
        <v>2</v>
      </c>
      <c r="K2337" s="33" t="s">
        <v>3652</v>
      </c>
    </row>
    <row r="2338" spans="1:11" x14ac:dyDescent="0.3">
      <c r="A2338" s="1">
        <v>42111</v>
      </c>
      <c r="B2338" s="2">
        <f>YEAR(salesdata[[#This Row],[Order Date]])</f>
        <v>2015</v>
      </c>
      <c r="C2338" s="2">
        <f>MONTH(salesdata[[#This Row],[Order Date]])</f>
        <v>4</v>
      </c>
      <c r="D2338" t="s">
        <v>695</v>
      </c>
      <c r="E2338" t="s">
        <v>27</v>
      </c>
      <c r="F2338" t="s">
        <v>11</v>
      </c>
      <c r="G2338" t="s">
        <v>24</v>
      </c>
      <c r="H2338" t="s">
        <v>892</v>
      </c>
      <c r="I2338" s="33" t="s">
        <v>4110</v>
      </c>
      <c r="J2338" s="2">
        <v>2</v>
      </c>
      <c r="K2338" s="33" t="s">
        <v>4111</v>
      </c>
    </row>
    <row r="2339" spans="1:11" x14ac:dyDescent="0.3">
      <c r="A2339" s="1">
        <v>42111</v>
      </c>
      <c r="B2339" s="2">
        <f>YEAR(salesdata[[#This Row],[Order Date]])</f>
        <v>2015</v>
      </c>
      <c r="C2339" s="2">
        <f>MONTH(salesdata[[#This Row],[Order Date]])</f>
        <v>4</v>
      </c>
      <c r="D2339" t="s">
        <v>695</v>
      </c>
      <c r="E2339" t="s">
        <v>27</v>
      </c>
      <c r="F2339" t="s">
        <v>39</v>
      </c>
      <c r="G2339" t="s">
        <v>52</v>
      </c>
      <c r="H2339" t="s">
        <v>66</v>
      </c>
      <c r="I2339" s="33" t="s">
        <v>6304</v>
      </c>
      <c r="J2339" s="2">
        <v>3</v>
      </c>
      <c r="K2339" s="33" t="s">
        <v>6305</v>
      </c>
    </row>
    <row r="2340" spans="1:11" x14ac:dyDescent="0.3">
      <c r="A2340" s="1">
        <v>42111</v>
      </c>
      <c r="B2340" s="2">
        <f>YEAR(salesdata[[#This Row],[Order Date]])</f>
        <v>2015</v>
      </c>
      <c r="C2340" s="2">
        <f>MONTH(salesdata[[#This Row],[Order Date]])</f>
        <v>4</v>
      </c>
      <c r="D2340" t="s">
        <v>695</v>
      </c>
      <c r="E2340" t="s">
        <v>27</v>
      </c>
      <c r="F2340" t="s">
        <v>39</v>
      </c>
      <c r="G2340" t="s">
        <v>40</v>
      </c>
      <c r="H2340" t="s">
        <v>2092</v>
      </c>
      <c r="I2340" s="33" t="s">
        <v>5173</v>
      </c>
      <c r="J2340" s="2">
        <v>5</v>
      </c>
      <c r="K2340" s="33" t="s">
        <v>6306</v>
      </c>
    </row>
    <row r="2341" spans="1:11" x14ac:dyDescent="0.3">
      <c r="A2341" s="1">
        <v>42111</v>
      </c>
      <c r="B2341" s="2">
        <f>YEAR(salesdata[[#This Row],[Order Date]])</f>
        <v>2015</v>
      </c>
      <c r="C2341" s="2">
        <f>MONTH(salesdata[[#This Row],[Order Date]])</f>
        <v>4</v>
      </c>
      <c r="D2341" t="s">
        <v>695</v>
      </c>
      <c r="E2341" t="s">
        <v>27</v>
      </c>
      <c r="F2341" t="s">
        <v>11</v>
      </c>
      <c r="G2341" t="s">
        <v>93</v>
      </c>
      <c r="H2341" t="s">
        <v>1911</v>
      </c>
      <c r="I2341" s="33" t="s">
        <v>6307</v>
      </c>
      <c r="J2341" s="2">
        <v>5</v>
      </c>
      <c r="K2341" s="33" t="s">
        <v>6308</v>
      </c>
    </row>
    <row r="2342" spans="1:11" x14ac:dyDescent="0.3">
      <c r="A2342" s="1">
        <v>42111</v>
      </c>
      <c r="B2342" s="2">
        <f>YEAR(salesdata[[#This Row],[Order Date]])</f>
        <v>2015</v>
      </c>
      <c r="C2342" s="2">
        <f>MONTH(salesdata[[#This Row],[Order Date]])</f>
        <v>4</v>
      </c>
      <c r="D2342" t="s">
        <v>695</v>
      </c>
      <c r="E2342" t="s">
        <v>27</v>
      </c>
      <c r="F2342" t="s">
        <v>11</v>
      </c>
      <c r="G2342" t="s">
        <v>12</v>
      </c>
      <c r="H2342" t="s">
        <v>1513</v>
      </c>
      <c r="I2342" s="33" t="s">
        <v>4199</v>
      </c>
      <c r="J2342" s="2">
        <v>2</v>
      </c>
      <c r="K2342" s="33" t="s">
        <v>4200</v>
      </c>
    </row>
    <row r="2343" spans="1:11" x14ac:dyDescent="0.3">
      <c r="A2343" s="1">
        <v>42111</v>
      </c>
      <c r="B2343" s="2">
        <f>YEAR(salesdata[[#This Row],[Order Date]])</f>
        <v>2015</v>
      </c>
      <c r="C2343" s="2">
        <f>MONTH(salesdata[[#This Row],[Order Date]])</f>
        <v>4</v>
      </c>
      <c r="D2343" t="s">
        <v>1320</v>
      </c>
      <c r="E2343" t="s">
        <v>152</v>
      </c>
      <c r="F2343" t="s">
        <v>39</v>
      </c>
      <c r="G2343" t="s">
        <v>52</v>
      </c>
      <c r="H2343" t="s">
        <v>1906</v>
      </c>
      <c r="I2343" s="33" t="s">
        <v>6309</v>
      </c>
      <c r="J2343" s="2">
        <v>1</v>
      </c>
      <c r="K2343" s="33" t="s">
        <v>6310</v>
      </c>
    </row>
    <row r="2344" spans="1:11" x14ac:dyDescent="0.3">
      <c r="A2344" s="1">
        <v>42111</v>
      </c>
      <c r="B2344" s="2">
        <f>YEAR(salesdata[[#This Row],[Order Date]])</f>
        <v>2015</v>
      </c>
      <c r="C2344" s="2">
        <f>MONTH(salesdata[[#This Row],[Order Date]])</f>
        <v>4</v>
      </c>
      <c r="D2344" t="s">
        <v>1320</v>
      </c>
      <c r="E2344" t="s">
        <v>152</v>
      </c>
      <c r="F2344" t="s">
        <v>11</v>
      </c>
      <c r="G2344" t="s">
        <v>20</v>
      </c>
      <c r="H2344" t="s">
        <v>2093</v>
      </c>
      <c r="I2344" s="33" t="s">
        <v>6311</v>
      </c>
      <c r="J2344" s="2">
        <v>13</v>
      </c>
      <c r="K2344" s="33" t="s">
        <v>3775</v>
      </c>
    </row>
    <row r="2345" spans="1:11" x14ac:dyDescent="0.3">
      <c r="A2345" s="1">
        <v>42111</v>
      </c>
      <c r="B2345" s="2">
        <f>YEAR(salesdata[[#This Row],[Order Date]])</f>
        <v>2015</v>
      </c>
      <c r="C2345" s="2">
        <f>MONTH(salesdata[[#This Row],[Order Date]])</f>
        <v>4</v>
      </c>
      <c r="D2345" t="s">
        <v>1320</v>
      </c>
      <c r="E2345" t="s">
        <v>152</v>
      </c>
      <c r="F2345" t="s">
        <v>11</v>
      </c>
      <c r="G2345" t="s">
        <v>24</v>
      </c>
      <c r="H2345" t="s">
        <v>2094</v>
      </c>
      <c r="I2345" s="33" t="s">
        <v>6312</v>
      </c>
      <c r="J2345" s="2">
        <v>3</v>
      </c>
      <c r="K2345" s="33" t="s">
        <v>3497</v>
      </c>
    </row>
    <row r="2346" spans="1:11" x14ac:dyDescent="0.3">
      <c r="A2346" s="1">
        <v>42112</v>
      </c>
      <c r="B2346" s="2">
        <f>YEAR(salesdata[[#This Row],[Order Date]])</f>
        <v>2015</v>
      </c>
      <c r="C2346" s="2">
        <f>MONTH(salesdata[[#This Row],[Order Date]])</f>
        <v>4</v>
      </c>
      <c r="D2346" t="s">
        <v>9</v>
      </c>
      <c r="E2346" t="s">
        <v>130</v>
      </c>
      <c r="F2346" t="s">
        <v>11</v>
      </c>
      <c r="G2346" t="s">
        <v>20</v>
      </c>
      <c r="H2346" t="s">
        <v>374</v>
      </c>
      <c r="I2346" s="33" t="s">
        <v>6313</v>
      </c>
      <c r="J2346" s="2">
        <v>6</v>
      </c>
      <c r="K2346" s="33" t="s">
        <v>3790</v>
      </c>
    </row>
    <row r="2347" spans="1:11" x14ac:dyDescent="0.3">
      <c r="A2347" s="1">
        <v>42112</v>
      </c>
      <c r="B2347" s="2">
        <f>YEAR(salesdata[[#This Row],[Order Date]])</f>
        <v>2015</v>
      </c>
      <c r="C2347" s="2">
        <f>MONTH(salesdata[[#This Row],[Order Date]])</f>
        <v>4</v>
      </c>
      <c r="D2347" t="s">
        <v>9</v>
      </c>
      <c r="E2347" t="s">
        <v>130</v>
      </c>
      <c r="F2347" t="s">
        <v>11</v>
      </c>
      <c r="G2347" t="s">
        <v>16</v>
      </c>
      <c r="H2347" t="s">
        <v>1052</v>
      </c>
      <c r="I2347" s="33" t="s">
        <v>4778</v>
      </c>
      <c r="J2347" s="2">
        <v>6</v>
      </c>
      <c r="K2347" s="33" t="s">
        <v>4779</v>
      </c>
    </row>
    <row r="2348" spans="1:11" x14ac:dyDescent="0.3">
      <c r="A2348" s="1">
        <v>42112</v>
      </c>
      <c r="B2348" s="2">
        <f>YEAR(salesdata[[#This Row],[Order Date]])</f>
        <v>2015</v>
      </c>
      <c r="C2348" s="2">
        <f>MONTH(salesdata[[#This Row],[Order Date]])</f>
        <v>4</v>
      </c>
      <c r="D2348" t="s">
        <v>9</v>
      </c>
      <c r="E2348" t="s">
        <v>130</v>
      </c>
      <c r="F2348" t="s">
        <v>34</v>
      </c>
      <c r="G2348" t="s">
        <v>47</v>
      </c>
      <c r="H2348" t="s">
        <v>1443</v>
      </c>
      <c r="I2348" s="33" t="s">
        <v>3933</v>
      </c>
      <c r="J2348" s="2">
        <v>2</v>
      </c>
      <c r="K2348" s="33" t="s">
        <v>4886</v>
      </c>
    </row>
    <row r="2349" spans="1:11" x14ac:dyDescent="0.3">
      <c r="A2349" s="1">
        <v>42112</v>
      </c>
      <c r="B2349" s="2">
        <f>YEAR(salesdata[[#This Row],[Order Date]])</f>
        <v>2015</v>
      </c>
      <c r="C2349" s="2">
        <f>MONTH(salesdata[[#This Row],[Order Date]])</f>
        <v>4</v>
      </c>
      <c r="D2349" t="s">
        <v>9</v>
      </c>
      <c r="E2349" t="s">
        <v>130</v>
      </c>
      <c r="F2349" t="s">
        <v>34</v>
      </c>
      <c r="G2349" t="s">
        <v>35</v>
      </c>
      <c r="H2349" t="s">
        <v>2095</v>
      </c>
      <c r="I2349" s="33" t="s">
        <v>5995</v>
      </c>
      <c r="J2349" s="2">
        <v>1</v>
      </c>
      <c r="K2349" s="33" t="s">
        <v>6314</v>
      </c>
    </row>
    <row r="2350" spans="1:11" x14ac:dyDescent="0.3">
      <c r="A2350" s="1">
        <v>42112</v>
      </c>
      <c r="B2350" s="2">
        <f>YEAR(salesdata[[#This Row],[Order Date]])</f>
        <v>2015</v>
      </c>
      <c r="C2350" s="2">
        <f>MONTH(salesdata[[#This Row],[Order Date]])</f>
        <v>4</v>
      </c>
      <c r="D2350" t="s">
        <v>1451</v>
      </c>
      <c r="E2350" t="s">
        <v>62</v>
      </c>
      <c r="F2350" t="s">
        <v>39</v>
      </c>
      <c r="G2350" t="s">
        <v>52</v>
      </c>
      <c r="H2350" t="s">
        <v>2050</v>
      </c>
      <c r="I2350" s="33" t="s">
        <v>6315</v>
      </c>
      <c r="J2350" s="2">
        <v>6</v>
      </c>
      <c r="K2350" s="33" t="s">
        <v>6316</v>
      </c>
    </row>
    <row r="2351" spans="1:11" x14ac:dyDescent="0.3">
      <c r="A2351" s="1">
        <v>42112</v>
      </c>
      <c r="B2351" s="2">
        <f>YEAR(salesdata[[#This Row],[Order Date]])</f>
        <v>2015</v>
      </c>
      <c r="C2351" s="2">
        <f>MONTH(salesdata[[#This Row],[Order Date]])</f>
        <v>4</v>
      </c>
      <c r="D2351" t="s">
        <v>1104</v>
      </c>
      <c r="E2351" t="s">
        <v>152</v>
      </c>
      <c r="F2351" t="s">
        <v>11</v>
      </c>
      <c r="G2351" t="s">
        <v>16</v>
      </c>
      <c r="H2351" t="s">
        <v>2096</v>
      </c>
      <c r="I2351" s="33" t="s">
        <v>6317</v>
      </c>
      <c r="J2351" s="2">
        <v>3</v>
      </c>
      <c r="K2351" s="33" t="s">
        <v>6056</v>
      </c>
    </row>
    <row r="2352" spans="1:11" x14ac:dyDescent="0.3">
      <c r="A2352" s="1">
        <v>42112</v>
      </c>
      <c r="B2352" s="2">
        <f>YEAR(salesdata[[#This Row],[Order Date]])</f>
        <v>2015</v>
      </c>
      <c r="C2352" s="2">
        <f>MONTH(salesdata[[#This Row],[Order Date]])</f>
        <v>4</v>
      </c>
      <c r="D2352" t="s">
        <v>1172</v>
      </c>
      <c r="E2352" t="s">
        <v>27</v>
      </c>
      <c r="F2352" t="s">
        <v>11</v>
      </c>
      <c r="G2352" t="s">
        <v>18</v>
      </c>
      <c r="H2352" t="s">
        <v>2097</v>
      </c>
      <c r="I2352" s="33" t="s">
        <v>6318</v>
      </c>
      <c r="J2352" s="2">
        <v>7</v>
      </c>
      <c r="K2352" s="33" t="s">
        <v>5002</v>
      </c>
    </row>
    <row r="2353" spans="1:11" x14ac:dyDescent="0.3">
      <c r="A2353" s="1">
        <v>42112</v>
      </c>
      <c r="B2353" s="2">
        <f>YEAR(salesdata[[#This Row],[Order Date]])</f>
        <v>2015</v>
      </c>
      <c r="C2353" s="2">
        <f>MONTH(salesdata[[#This Row],[Order Date]])</f>
        <v>4</v>
      </c>
      <c r="D2353" t="s">
        <v>1172</v>
      </c>
      <c r="E2353" t="s">
        <v>27</v>
      </c>
      <c r="F2353" t="s">
        <v>11</v>
      </c>
      <c r="G2353" t="s">
        <v>12</v>
      </c>
      <c r="H2353" t="s">
        <v>2098</v>
      </c>
      <c r="I2353" s="33" t="s">
        <v>2963</v>
      </c>
      <c r="J2353" s="2">
        <v>2</v>
      </c>
      <c r="K2353" s="33" t="s">
        <v>5042</v>
      </c>
    </row>
    <row r="2354" spans="1:11" x14ac:dyDescent="0.3">
      <c r="A2354" s="1">
        <v>42112</v>
      </c>
      <c r="B2354" s="2">
        <f>YEAR(salesdata[[#This Row],[Order Date]])</f>
        <v>2015</v>
      </c>
      <c r="C2354" s="2">
        <f>MONTH(salesdata[[#This Row],[Order Date]])</f>
        <v>4</v>
      </c>
      <c r="D2354" t="s">
        <v>619</v>
      </c>
      <c r="E2354" t="s">
        <v>27</v>
      </c>
      <c r="F2354" t="s">
        <v>11</v>
      </c>
      <c r="G2354" t="s">
        <v>18</v>
      </c>
      <c r="H2354" t="s">
        <v>1115</v>
      </c>
      <c r="I2354" s="33" t="s">
        <v>6319</v>
      </c>
      <c r="J2354" s="2">
        <v>3</v>
      </c>
      <c r="K2354" s="33" t="s">
        <v>6320</v>
      </c>
    </row>
    <row r="2355" spans="1:11" x14ac:dyDescent="0.3">
      <c r="A2355" s="1">
        <v>42112</v>
      </c>
      <c r="B2355" s="2">
        <f>YEAR(salesdata[[#This Row],[Order Date]])</f>
        <v>2015</v>
      </c>
      <c r="C2355" s="2">
        <f>MONTH(salesdata[[#This Row],[Order Date]])</f>
        <v>4</v>
      </c>
      <c r="D2355" t="s">
        <v>2099</v>
      </c>
      <c r="E2355" t="s">
        <v>10</v>
      </c>
      <c r="F2355" t="s">
        <v>39</v>
      </c>
      <c r="G2355" t="s">
        <v>52</v>
      </c>
      <c r="H2355" t="s">
        <v>2100</v>
      </c>
      <c r="I2355" s="33" t="s">
        <v>6321</v>
      </c>
      <c r="J2355" s="2">
        <v>2</v>
      </c>
      <c r="K2355" s="33" t="s">
        <v>5131</v>
      </c>
    </row>
    <row r="2356" spans="1:11" x14ac:dyDescent="0.3">
      <c r="A2356" s="1">
        <v>42112</v>
      </c>
      <c r="B2356" s="2">
        <f>YEAR(salesdata[[#This Row],[Order Date]])</f>
        <v>2015</v>
      </c>
      <c r="C2356" s="2">
        <f>MONTH(salesdata[[#This Row],[Order Date]])</f>
        <v>4</v>
      </c>
      <c r="D2356" t="s">
        <v>2099</v>
      </c>
      <c r="E2356" t="s">
        <v>10</v>
      </c>
      <c r="F2356" t="s">
        <v>39</v>
      </c>
      <c r="G2356" t="s">
        <v>40</v>
      </c>
      <c r="H2356" t="s">
        <v>2101</v>
      </c>
      <c r="I2356" s="33" t="s">
        <v>6322</v>
      </c>
      <c r="J2356" s="2">
        <v>4</v>
      </c>
      <c r="K2356" s="33" t="s">
        <v>6323</v>
      </c>
    </row>
    <row r="2357" spans="1:11" x14ac:dyDescent="0.3">
      <c r="A2357" s="1">
        <v>42112</v>
      </c>
      <c r="B2357" s="2">
        <f>YEAR(salesdata[[#This Row],[Order Date]])</f>
        <v>2015</v>
      </c>
      <c r="C2357" s="2">
        <f>MONTH(salesdata[[#This Row],[Order Date]])</f>
        <v>4</v>
      </c>
      <c r="D2357" t="s">
        <v>2099</v>
      </c>
      <c r="E2357" t="s">
        <v>10</v>
      </c>
      <c r="F2357" t="s">
        <v>11</v>
      </c>
      <c r="G2357" t="s">
        <v>24</v>
      </c>
      <c r="H2357" t="s">
        <v>1910</v>
      </c>
      <c r="I2357" s="33" t="s">
        <v>3346</v>
      </c>
      <c r="J2357" s="2">
        <v>3</v>
      </c>
      <c r="K2357" s="33" t="s">
        <v>3351</v>
      </c>
    </row>
    <row r="2358" spans="1:11" x14ac:dyDescent="0.3">
      <c r="A2358" s="1">
        <v>42112</v>
      </c>
      <c r="B2358" s="2">
        <f>YEAR(salesdata[[#This Row],[Order Date]])</f>
        <v>2015</v>
      </c>
      <c r="C2358" s="2">
        <f>MONTH(salesdata[[#This Row],[Order Date]])</f>
        <v>4</v>
      </c>
      <c r="D2358" t="s">
        <v>2099</v>
      </c>
      <c r="E2358" t="s">
        <v>10</v>
      </c>
      <c r="F2358" t="s">
        <v>11</v>
      </c>
      <c r="G2358" t="s">
        <v>20</v>
      </c>
      <c r="H2358" t="s">
        <v>97</v>
      </c>
      <c r="I2358" s="33" t="s">
        <v>3061</v>
      </c>
      <c r="J2358" s="2">
        <v>2</v>
      </c>
      <c r="K2358" s="33" t="s">
        <v>6324</v>
      </c>
    </row>
    <row r="2359" spans="1:11" x14ac:dyDescent="0.3">
      <c r="A2359" s="1">
        <v>42112</v>
      </c>
      <c r="B2359" s="2">
        <f>YEAR(salesdata[[#This Row],[Order Date]])</f>
        <v>2015</v>
      </c>
      <c r="C2359" s="2">
        <f>MONTH(salesdata[[#This Row],[Order Date]])</f>
        <v>4</v>
      </c>
      <c r="D2359" t="s">
        <v>2099</v>
      </c>
      <c r="E2359" t="s">
        <v>10</v>
      </c>
      <c r="F2359" t="s">
        <v>34</v>
      </c>
      <c r="G2359" t="s">
        <v>35</v>
      </c>
      <c r="H2359" t="s">
        <v>198</v>
      </c>
      <c r="I2359" s="33" t="s">
        <v>6325</v>
      </c>
      <c r="J2359" s="2">
        <v>1</v>
      </c>
      <c r="K2359" s="33" t="s">
        <v>6326</v>
      </c>
    </row>
    <row r="2360" spans="1:11" x14ac:dyDescent="0.3">
      <c r="A2360" s="1">
        <v>42112</v>
      </c>
      <c r="B2360" s="2">
        <f>YEAR(salesdata[[#This Row],[Order Date]])</f>
        <v>2015</v>
      </c>
      <c r="C2360" s="2">
        <f>MONTH(salesdata[[#This Row],[Order Date]])</f>
        <v>4</v>
      </c>
      <c r="D2360" t="s">
        <v>2099</v>
      </c>
      <c r="E2360" t="s">
        <v>10</v>
      </c>
      <c r="F2360" t="s">
        <v>39</v>
      </c>
      <c r="G2360" t="s">
        <v>40</v>
      </c>
      <c r="H2360" t="s">
        <v>1803</v>
      </c>
      <c r="I2360" s="33" t="s">
        <v>6327</v>
      </c>
      <c r="J2360" s="2">
        <v>2</v>
      </c>
      <c r="K2360" s="33" t="s">
        <v>3381</v>
      </c>
    </row>
    <row r="2361" spans="1:11" x14ac:dyDescent="0.3">
      <c r="A2361" s="1">
        <v>42112</v>
      </c>
      <c r="B2361" s="2">
        <f>YEAR(salesdata[[#This Row],[Order Date]])</f>
        <v>2015</v>
      </c>
      <c r="C2361" s="2">
        <f>MONTH(salesdata[[#This Row],[Order Date]])</f>
        <v>4</v>
      </c>
      <c r="D2361" t="s">
        <v>2099</v>
      </c>
      <c r="E2361" t="s">
        <v>10</v>
      </c>
      <c r="F2361" t="s">
        <v>11</v>
      </c>
      <c r="G2361" t="s">
        <v>24</v>
      </c>
      <c r="H2361" t="s">
        <v>1013</v>
      </c>
      <c r="I2361" s="33" t="s">
        <v>5273</v>
      </c>
      <c r="J2361" s="2">
        <v>3</v>
      </c>
      <c r="K2361" s="33" t="s">
        <v>5097</v>
      </c>
    </row>
    <row r="2362" spans="1:11" x14ac:dyDescent="0.3">
      <c r="A2362" s="1">
        <v>42112</v>
      </c>
      <c r="B2362" s="2">
        <f>YEAR(salesdata[[#This Row],[Order Date]])</f>
        <v>2015</v>
      </c>
      <c r="C2362" s="2">
        <f>MONTH(salesdata[[#This Row],[Order Date]])</f>
        <v>4</v>
      </c>
      <c r="D2362" t="s">
        <v>2099</v>
      </c>
      <c r="E2362" t="s">
        <v>10</v>
      </c>
      <c r="F2362" t="s">
        <v>11</v>
      </c>
      <c r="G2362" t="s">
        <v>12</v>
      </c>
      <c r="H2362" t="s">
        <v>1178</v>
      </c>
      <c r="I2362" s="33" t="s">
        <v>3175</v>
      </c>
      <c r="J2362" s="2">
        <v>3</v>
      </c>
      <c r="K2362" s="33" t="s">
        <v>3276</v>
      </c>
    </row>
    <row r="2363" spans="1:11" x14ac:dyDescent="0.3">
      <c r="A2363" s="1">
        <v>42112</v>
      </c>
      <c r="B2363" s="2">
        <f>YEAR(salesdata[[#This Row],[Order Date]])</f>
        <v>2015</v>
      </c>
      <c r="C2363" s="2">
        <f>MONTH(salesdata[[#This Row],[Order Date]])</f>
        <v>4</v>
      </c>
      <c r="D2363" t="s">
        <v>2099</v>
      </c>
      <c r="E2363" t="s">
        <v>10</v>
      </c>
      <c r="F2363" t="s">
        <v>11</v>
      </c>
      <c r="G2363" t="s">
        <v>20</v>
      </c>
      <c r="H2363" t="s">
        <v>226</v>
      </c>
      <c r="I2363" s="33" t="s">
        <v>2919</v>
      </c>
      <c r="J2363" s="2">
        <v>1</v>
      </c>
      <c r="K2363" s="33" t="s">
        <v>4488</v>
      </c>
    </row>
    <row r="2364" spans="1:11" x14ac:dyDescent="0.3">
      <c r="A2364" s="1">
        <v>42113</v>
      </c>
      <c r="B2364" s="2">
        <f>YEAR(salesdata[[#This Row],[Order Date]])</f>
        <v>2015</v>
      </c>
      <c r="C2364" s="2">
        <f>MONTH(salesdata[[#This Row],[Order Date]])</f>
        <v>4</v>
      </c>
      <c r="D2364" t="s">
        <v>648</v>
      </c>
      <c r="E2364" t="s">
        <v>10</v>
      </c>
      <c r="F2364" t="s">
        <v>11</v>
      </c>
      <c r="G2364" t="s">
        <v>93</v>
      </c>
      <c r="H2364" t="s">
        <v>290</v>
      </c>
      <c r="I2364" s="33" t="s">
        <v>6328</v>
      </c>
      <c r="J2364" s="2">
        <v>2</v>
      </c>
      <c r="K2364" s="33" t="s">
        <v>6329</v>
      </c>
    </row>
    <row r="2365" spans="1:11" x14ac:dyDescent="0.3">
      <c r="A2365" s="1">
        <v>42113</v>
      </c>
      <c r="B2365" s="2">
        <f>YEAR(salesdata[[#This Row],[Order Date]])</f>
        <v>2015</v>
      </c>
      <c r="C2365" s="2">
        <f>MONTH(salesdata[[#This Row],[Order Date]])</f>
        <v>4</v>
      </c>
      <c r="D2365" t="s">
        <v>648</v>
      </c>
      <c r="E2365" t="s">
        <v>10</v>
      </c>
      <c r="F2365" t="s">
        <v>11</v>
      </c>
      <c r="G2365" t="s">
        <v>20</v>
      </c>
      <c r="H2365" t="s">
        <v>708</v>
      </c>
      <c r="I2365" s="33" t="s">
        <v>6330</v>
      </c>
      <c r="J2365" s="2">
        <v>4</v>
      </c>
      <c r="K2365" s="33" t="s">
        <v>6331</v>
      </c>
    </row>
    <row r="2366" spans="1:11" x14ac:dyDescent="0.3">
      <c r="A2366" s="1">
        <v>42114</v>
      </c>
      <c r="B2366" s="2">
        <f>YEAR(salesdata[[#This Row],[Order Date]])</f>
        <v>2015</v>
      </c>
      <c r="C2366" s="2">
        <f>MONTH(salesdata[[#This Row],[Order Date]])</f>
        <v>4</v>
      </c>
      <c r="D2366" t="s">
        <v>569</v>
      </c>
      <c r="E2366" t="s">
        <v>30</v>
      </c>
      <c r="F2366" t="s">
        <v>39</v>
      </c>
      <c r="G2366" t="s">
        <v>40</v>
      </c>
      <c r="H2366" t="s">
        <v>529</v>
      </c>
      <c r="I2366" s="33" t="s">
        <v>3558</v>
      </c>
      <c r="J2366" s="2">
        <v>3</v>
      </c>
      <c r="K2366" s="33" t="s">
        <v>6332</v>
      </c>
    </row>
    <row r="2367" spans="1:11" x14ac:dyDescent="0.3">
      <c r="A2367" s="1">
        <v>42114</v>
      </c>
      <c r="B2367" s="2">
        <f>YEAR(salesdata[[#This Row],[Order Date]])</f>
        <v>2015</v>
      </c>
      <c r="C2367" s="2">
        <f>MONTH(salesdata[[#This Row],[Order Date]])</f>
        <v>4</v>
      </c>
      <c r="D2367" t="s">
        <v>569</v>
      </c>
      <c r="E2367" t="s">
        <v>30</v>
      </c>
      <c r="F2367" t="s">
        <v>34</v>
      </c>
      <c r="G2367" t="s">
        <v>47</v>
      </c>
      <c r="H2367" t="s">
        <v>2102</v>
      </c>
      <c r="I2367" s="33" t="s">
        <v>6333</v>
      </c>
      <c r="J2367" s="2">
        <v>6</v>
      </c>
      <c r="K2367" s="33" t="s">
        <v>6334</v>
      </c>
    </row>
    <row r="2368" spans="1:11" x14ac:dyDescent="0.3">
      <c r="A2368" s="1">
        <v>42114</v>
      </c>
      <c r="B2368" s="2">
        <f>YEAR(salesdata[[#This Row],[Order Date]])</f>
        <v>2015</v>
      </c>
      <c r="C2368" s="2">
        <f>MONTH(salesdata[[#This Row],[Order Date]])</f>
        <v>4</v>
      </c>
      <c r="D2368" t="s">
        <v>569</v>
      </c>
      <c r="E2368" t="s">
        <v>30</v>
      </c>
      <c r="F2368" t="s">
        <v>11</v>
      </c>
      <c r="G2368" t="s">
        <v>12</v>
      </c>
      <c r="H2368" t="s">
        <v>859</v>
      </c>
      <c r="I2368" s="33" t="s">
        <v>3122</v>
      </c>
      <c r="J2368" s="2">
        <v>2</v>
      </c>
      <c r="K2368" s="33" t="s">
        <v>3123</v>
      </c>
    </row>
    <row r="2369" spans="1:11" x14ac:dyDescent="0.3">
      <c r="A2369" s="1">
        <v>42114</v>
      </c>
      <c r="B2369" s="2">
        <f>YEAR(salesdata[[#This Row],[Order Date]])</f>
        <v>2015</v>
      </c>
      <c r="C2369" s="2">
        <f>MONTH(salesdata[[#This Row],[Order Date]])</f>
        <v>4</v>
      </c>
      <c r="D2369" t="s">
        <v>1372</v>
      </c>
      <c r="E2369" t="s">
        <v>10</v>
      </c>
      <c r="F2369" t="s">
        <v>11</v>
      </c>
      <c r="G2369" t="s">
        <v>12</v>
      </c>
      <c r="H2369" t="s">
        <v>1069</v>
      </c>
      <c r="I2369" s="33" t="s">
        <v>6335</v>
      </c>
      <c r="J2369" s="2">
        <v>3</v>
      </c>
      <c r="K2369" s="33" t="s">
        <v>6336</v>
      </c>
    </row>
    <row r="2370" spans="1:11" x14ac:dyDescent="0.3">
      <c r="A2370" s="1">
        <v>42114</v>
      </c>
      <c r="B2370" s="2">
        <f>YEAR(salesdata[[#This Row],[Order Date]])</f>
        <v>2015</v>
      </c>
      <c r="C2370" s="2">
        <f>MONTH(salesdata[[#This Row],[Order Date]])</f>
        <v>4</v>
      </c>
      <c r="D2370" t="s">
        <v>2103</v>
      </c>
      <c r="E2370" t="s">
        <v>111</v>
      </c>
      <c r="F2370" t="s">
        <v>11</v>
      </c>
      <c r="G2370" t="s">
        <v>63</v>
      </c>
      <c r="H2370" t="s">
        <v>2104</v>
      </c>
      <c r="I2370" s="33" t="s">
        <v>3056</v>
      </c>
      <c r="J2370" s="2">
        <v>2</v>
      </c>
      <c r="K2370" s="33" t="s">
        <v>6337</v>
      </c>
    </row>
    <row r="2371" spans="1:11" x14ac:dyDescent="0.3">
      <c r="A2371" s="1">
        <v>42115</v>
      </c>
      <c r="B2371" s="2">
        <f>YEAR(salesdata[[#This Row],[Order Date]])</f>
        <v>2015</v>
      </c>
      <c r="C2371" s="2">
        <f>MONTH(salesdata[[#This Row],[Order Date]])</f>
        <v>4</v>
      </c>
      <c r="D2371" t="s">
        <v>2105</v>
      </c>
      <c r="E2371" t="s">
        <v>33</v>
      </c>
      <c r="F2371" t="s">
        <v>34</v>
      </c>
      <c r="G2371" t="s">
        <v>35</v>
      </c>
      <c r="H2371" t="s">
        <v>1895</v>
      </c>
      <c r="I2371" s="33" t="s">
        <v>6338</v>
      </c>
      <c r="J2371" s="2">
        <v>2</v>
      </c>
      <c r="K2371" s="33" t="s">
        <v>6339</v>
      </c>
    </row>
    <row r="2372" spans="1:11" x14ac:dyDescent="0.3">
      <c r="A2372" s="1">
        <v>42115</v>
      </c>
      <c r="B2372" s="2">
        <f>YEAR(salesdata[[#This Row],[Order Date]])</f>
        <v>2015</v>
      </c>
      <c r="C2372" s="2">
        <f>MONTH(salesdata[[#This Row],[Order Date]])</f>
        <v>4</v>
      </c>
      <c r="D2372" t="s">
        <v>2105</v>
      </c>
      <c r="E2372" t="s">
        <v>33</v>
      </c>
      <c r="F2372" t="s">
        <v>11</v>
      </c>
      <c r="G2372" t="s">
        <v>20</v>
      </c>
      <c r="H2372" t="s">
        <v>1214</v>
      </c>
      <c r="I2372" s="33" t="s">
        <v>2939</v>
      </c>
      <c r="J2372" s="2">
        <v>3</v>
      </c>
      <c r="K2372" s="33" t="s">
        <v>6340</v>
      </c>
    </row>
    <row r="2373" spans="1:11" x14ac:dyDescent="0.3">
      <c r="A2373" s="1">
        <v>42115</v>
      </c>
      <c r="B2373" s="2">
        <f>YEAR(salesdata[[#This Row],[Order Date]])</f>
        <v>2015</v>
      </c>
      <c r="C2373" s="2">
        <f>MONTH(salesdata[[#This Row],[Order Date]])</f>
        <v>4</v>
      </c>
      <c r="D2373" t="s">
        <v>2105</v>
      </c>
      <c r="E2373" t="s">
        <v>33</v>
      </c>
      <c r="F2373" t="s">
        <v>39</v>
      </c>
      <c r="G2373" t="s">
        <v>40</v>
      </c>
      <c r="H2373" t="s">
        <v>140</v>
      </c>
      <c r="I2373" s="33" t="s">
        <v>6341</v>
      </c>
      <c r="J2373" s="2">
        <v>5</v>
      </c>
      <c r="K2373" s="33" t="s">
        <v>6342</v>
      </c>
    </row>
    <row r="2374" spans="1:11" x14ac:dyDescent="0.3">
      <c r="A2374" s="1">
        <v>42115</v>
      </c>
      <c r="B2374" s="2">
        <f>YEAR(salesdata[[#This Row],[Order Date]])</f>
        <v>2015</v>
      </c>
      <c r="C2374" s="2">
        <f>MONTH(salesdata[[#This Row],[Order Date]])</f>
        <v>4</v>
      </c>
      <c r="D2374" t="s">
        <v>2105</v>
      </c>
      <c r="E2374" t="s">
        <v>33</v>
      </c>
      <c r="F2374" t="s">
        <v>34</v>
      </c>
      <c r="G2374" t="s">
        <v>47</v>
      </c>
      <c r="H2374" t="s">
        <v>2106</v>
      </c>
      <c r="I2374" s="33" t="s">
        <v>6343</v>
      </c>
      <c r="J2374" s="2">
        <v>3</v>
      </c>
      <c r="K2374" s="33" t="s">
        <v>6344</v>
      </c>
    </row>
    <row r="2375" spans="1:11" x14ac:dyDescent="0.3">
      <c r="A2375" s="1">
        <v>42116</v>
      </c>
      <c r="B2375" s="2">
        <f>YEAR(salesdata[[#This Row],[Order Date]])</f>
        <v>2015</v>
      </c>
      <c r="C2375" s="2">
        <f>MONTH(salesdata[[#This Row],[Order Date]])</f>
        <v>4</v>
      </c>
      <c r="D2375" t="s">
        <v>329</v>
      </c>
      <c r="E2375" t="s">
        <v>27</v>
      </c>
      <c r="F2375" t="s">
        <v>39</v>
      </c>
      <c r="G2375" t="s">
        <v>40</v>
      </c>
      <c r="H2375" t="s">
        <v>924</v>
      </c>
      <c r="I2375" s="33" t="s">
        <v>5161</v>
      </c>
      <c r="J2375" s="2">
        <v>3</v>
      </c>
      <c r="K2375" s="33" t="s">
        <v>5121</v>
      </c>
    </row>
    <row r="2376" spans="1:11" x14ac:dyDescent="0.3">
      <c r="A2376" s="1">
        <v>42116</v>
      </c>
      <c r="B2376" s="2">
        <f>YEAR(salesdata[[#This Row],[Order Date]])</f>
        <v>2015</v>
      </c>
      <c r="C2376" s="2">
        <f>MONTH(salesdata[[#This Row],[Order Date]])</f>
        <v>4</v>
      </c>
      <c r="D2376" t="s">
        <v>329</v>
      </c>
      <c r="E2376" t="s">
        <v>27</v>
      </c>
      <c r="F2376" t="s">
        <v>11</v>
      </c>
      <c r="G2376" t="s">
        <v>24</v>
      </c>
      <c r="H2376" t="s">
        <v>1949</v>
      </c>
      <c r="I2376" s="33" t="s">
        <v>6345</v>
      </c>
      <c r="J2376" s="2">
        <v>3</v>
      </c>
      <c r="K2376" s="33" t="s">
        <v>3027</v>
      </c>
    </row>
    <row r="2377" spans="1:11" x14ac:dyDescent="0.3">
      <c r="A2377" s="1">
        <v>42118</v>
      </c>
      <c r="B2377" s="2">
        <f>YEAR(salesdata[[#This Row],[Order Date]])</f>
        <v>2015</v>
      </c>
      <c r="C2377" s="2">
        <f>MONTH(salesdata[[#This Row],[Order Date]])</f>
        <v>4</v>
      </c>
      <c r="D2377" t="s">
        <v>170</v>
      </c>
      <c r="E2377" t="s">
        <v>152</v>
      </c>
      <c r="F2377" t="s">
        <v>11</v>
      </c>
      <c r="G2377" t="s">
        <v>24</v>
      </c>
      <c r="H2377" t="s">
        <v>283</v>
      </c>
      <c r="I2377" s="33" t="s">
        <v>6346</v>
      </c>
      <c r="J2377" s="2">
        <v>1</v>
      </c>
      <c r="K2377" s="33" t="s">
        <v>6347</v>
      </c>
    </row>
    <row r="2378" spans="1:11" x14ac:dyDescent="0.3">
      <c r="A2378" s="1">
        <v>42119</v>
      </c>
      <c r="B2378" s="2">
        <f>YEAR(salesdata[[#This Row],[Order Date]])</f>
        <v>2015</v>
      </c>
      <c r="C2378" s="2">
        <f>MONTH(salesdata[[#This Row],[Order Date]])</f>
        <v>4</v>
      </c>
      <c r="D2378" t="s">
        <v>253</v>
      </c>
      <c r="E2378" t="s">
        <v>27</v>
      </c>
      <c r="F2378" t="s">
        <v>11</v>
      </c>
      <c r="G2378" t="s">
        <v>20</v>
      </c>
      <c r="H2378" t="s">
        <v>433</v>
      </c>
      <c r="I2378" s="33" t="s">
        <v>5945</v>
      </c>
      <c r="J2378" s="2">
        <v>3</v>
      </c>
      <c r="K2378" s="33" t="s">
        <v>6348</v>
      </c>
    </row>
    <row r="2379" spans="1:11" x14ac:dyDescent="0.3">
      <c r="A2379" s="1">
        <v>42119</v>
      </c>
      <c r="B2379" s="2">
        <f>YEAR(salesdata[[#This Row],[Order Date]])</f>
        <v>2015</v>
      </c>
      <c r="C2379" s="2">
        <f>MONTH(salesdata[[#This Row],[Order Date]])</f>
        <v>4</v>
      </c>
      <c r="D2379" t="s">
        <v>1029</v>
      </c>
      <c r="E2379" t="s">
        <v>152</v>
      </c>
      <c r="F2379" t="s">
        <v>11</v>
      </c>
      <c r="G2379" t="s">
        <v>93</v>
      </c>
      <c r="H2379" t="s">
        <v>115</v>
      </c>
      <c r="I2379" s="33" t="s">
        <v>6349</v>
      </c>
      <c r="J2379" s="2">
        <v>3</v>
      </c>
      <c r="K2379" s="33" t="s">
        <v>6350</v>
      </c>
    </row>
    <row r="2380" spans="1:11" x14ac:dyDescent="0.3">
      <c r="A2380" s="1">
        <v>42119</v>
      </c>
      <c r="B2380" s="2">
        <f>YEAR(salesdata[[#This Row],[Order Date]])</f>
        <v>2015</v>
      </c>
      <c r="C2380" s="2">
        <f>MONTH(salesdata[[#This Row],[Order Date]])</f>
        <v>4</v>
      </c>
      <c r="D2380" t="s">
        <v>1971</v>
      </c>
      <c r="E2380" t="s">
        <v>160</v>
      </c>
      <c r="F2380" t="s">
        <v>11</v>
      </c>
      <c r="G2380" t="s">
        <v>24</v>
      </c>
      <c r="H2380" t="s">
        <v>1031</v>
      </c>
      <c r="I2380" s="33" t="s">
        <v>4530</v>
      </c>
      <c r="J2380" s="2">
        <v>5</v>
      </c>
      <c r="K2380" s="33" t="s">
        <v>4531</v>
      </c>
    </row>
    <row r="2381" spans="1:11" x14ac:dyDescent="0.3">
      <c r="A2381" s="1">
        <v>42119</v>
      </c>
      <c r="B2381" s="2">
        <f>YEAR(salesdata[[#This Row],[Order Date]])</f>
        <v>2015</v>
      </c>
      <c r="C2381" s="2">
        <f>MONTH(salesdata[[#This Row],[Order Date]])</f>
        <v>4</v>
      </c>
      <c r="D2381" t="s">
        <v>1971</v>
      </c>
      <c r="E2381" t="s">
        <v>160</v>
      </c>
      <c r="F2381" t="s">
        <v>11</v>
      </c>
      <c r="G2381" t="s">
        <v>93</v>
      </c>
      <c r="H2381" t="s">
        <v>1948</v>
      </c>
      <c r="I2381" s="33" t="s">
        <v>6351</v>
      </c>
      <c r="J2381" s="2">
        <v>5</v>
      </c>
      <c r="K2381" s="33" t="s">
        <v>6352</v>
      </c>
    </row>
    <row r="2382" spans="1:11" x14ac:dyDescent="0.3">
      <c r="A2382" s="1">
        <v>42119</v>
      </c>
      <c r="B2382" s="2">
        <f>YEAR(salesdata[[#This Row],[Order Date]])</f>
        <v>2015</v>
      </c>
      <c r="C2382" s="2">
        <f>MONTH(salesdata[[#This Row],[Order Date]])</f>
        <v>4</v>
      </c>
      <c r="D2382" t="s">
        <v>1501</v>
      </c>
      <c r="E2382" t="s">
        <v>15</v>
      </c>
      <c r="F2382" t="s">
        <v>11</v>
      </c>
      <c r="G2382" t="s">
        <v>18</v>
      </c>
      <c r="H2382" t="s">
        <v>566</v>
      </c>
      <c r="I2382" s="33" t="s">
        <v>6353</v>
      </c>
      <c r="J2382" s="2">
        <v>2</v>
      </c>
      <c r="K2382" s="33" t="s">
        <v>6354</v>
      </c>
    </row>
    <row r="2383" spans="1:11" x14ac:dyDescent="0.3">
      <c r="A2383" s="1">
        <v>42119</v>
      </c>
      <c r="B2383" s="2">
        <f>YEAR(salesdata[[#This Row],[Order Date]])</f>
        <v>2015</v>
      </c>
      <c r="C2383" s="2">
        <f>MONTH(salesdata[[#This Row],[Order Date]])</f>
        <v>4</v>
      </c>
      <c r="D2383" t="s">
        <v>1501</v>
      </c>
      <c r="E2383" t="s">
        <v>15</v>
      </c>
      <c r="F2383" t="s">
        <v>34</v>
      </c>
      <c r="G2383" t="s">
        <v>35</v>
      </c>
      <c r="H2383" t="s">
        <v>2107</v>
      </c>
      <c r="I2383" s="33" t="s">
        <v>6355</v>
      </c>
      <c r="J2383" s="2">
        <v>3</v>
      </c>
      <c r="K2383" s="33" t="s">
        <v>6356</v>
      </c>
    </row>
    <row r="2384" spans="1:11" x14ac:dyDescent="0.3">
      <c r="A2384" s="1">
        <v>42119</v>
      </c>
      <c r="B2384" s="2">
        <f>YEAR(salesdata[[#This Row],[Order Date]])</f>
        <v>2015</v>
      </c>
      <c r="C2384" s="2">
        <f>MONTH(salesdata[[#This Row],[Order Date]])</f>
        <v>4</v>
      </c>
      <c r="D2384" t="s">
        <v>2108</v>
      </c>
      <c r="E2384" t="s">
        <v>27</v>
      </c>
      <c r="F2384" t="s">
        <v>11</v>
      </c>
      <c r="G2384" t="s">
        <v>63</v>
      </c>
      <c r="H2384" t="s">
        <v>1774</v>
      </c>
      <c r="I2384" s="33" t="s">
        <v>6357</v>
      </c>
      <c r="J2384" s="2">
        <v>2</v>
      </c>
      <c r="K2384" s="33" t="s">
        <v>5152</v>
      </c>
    </row>
    <row r="2385" spans="1:11" x14ac:dyDescent="0.3">
      <c r="A2385" s="1">
        <v>42120</v>
      </c>
      <c r="B2385" s="2">
        <f>YEAR(salesdata[[#This Row],[Order Date]])</f>
        <v>2015</v>
      </c>
      <c r="C2385" s="2">
        <f>MONTH(salesdata[[#This Row],[Order Date]])</f>
        <v>4</v>
      </c>
      <c r="D2385" t="s">
        <v>880</v>
      </c>
      <c r="E2385" t="s">
        <v>121</v>
      </c>
      <c r="F2385" t="s">
        <v>34</v>
      </c>
      <c r="G2385" t="s">
        <v>35</v>
      </c>
      <c r="H2385" t="s">
        <v>1861</v>
      </c>
      <c r="I2385" s="33" t="s">
        <v>6358</v>
      </c>
      <c r="J2385" s="2">
        <v>8</v>
      </c>
      <c r="K2385" s="33" t="s">
        <v>6359</v>
      </c>
    </row>
    <row r="2386" spans="1:11" x14ac:dyDescent="0.3">
      <c r="A2386" s="1">
        <v>42120</v>
      </c>
      <c r="B2386" s="2">
        <f>YEAR(salesdata[[#This Row],[Order Date]])</f>
        <v>2015</v>
      </c>
      <c r="C2386" s="2">
        <f>MONTH(salesdata[[#This Row],[Order Date]])</f>
        <v>4</v>
      </c>
      <c r="D2386" t="s">
        <v>880</v>
      </c>
      <c r="E2386" t="s">
        <v>121</v>
      </c>
      <c r="F2386" t="s">
        <v>34</v>
      </c>
      <c r="G2386" t="s">
        <v>47</v>
      </c>
      <c r="H2386" t="s">
        <v>579</v>
      </c>
      <c r="I2386" s="33" t="s">
        <v>6360</v>
      </c>
      <c r="J2386" s="2">
        <v>2</v>
      </c>
      <c r="K2386" s="33" t="s">
        <v>4729</v>
      </c>
    </row>
    <row r="2387" spans="1:11" x14ac:dyDescent="0.3">
      <c r="A2387" s="1">
        <v>42120</v>
      </c>
      <c r="B2387" s="2">
        <f>YEAR(salesdata[[#This Row],[Order Date]])</f>
        <v>2015</v>
      </c>
      <c r="C2387" s="2">
        <f>MONTH(salesdata[[#This Row],[Order Date]])</f>
        <v>4</v>
      </c>
      <c r="D2387" t="s">
        <v>880</v>
      </c>
      <c r="E2387" t="s">
        <v>121</v>
      </c>
      <c r="F2387" t="s">
        <v>11</v>
      </c>
      <c r="G2387" t="s">
        <v>18</v>
      </c>
      <c r="H2387" t="s">
        <v>861</v>
      </c>
      <c r="I2387" s="33" t="s">
        <v>6361</v>
      </c>
      <c r="J2387" s="2">
        <v>1</v>
      </c>
      <c r="K2387" s="33" t="s">
        <v>6362</v>
      </c>
    </row>
    <row r="2388" spans="1:11" x14ac:dyDescent="0.3">
      <c r="A2388" s="1">
        <v>42120</v>
      </c>
      <c r="B2388" s="2">
        <f>YEAR(salesdata[[#This Row],[Order Date]])</f>
        <v>2015</v>
      </c>
      <c r="C2388" s="2">
        <f>MONTH(salesdata[[#This Row],[Order Date]])</f>
        <v>4</v>
      </c>
      <c r="D2388" t="s">
        <v>1694</v>
      </c>
      <c r="E2388" t="s">
        <v>10</v>
      </c>
      <c r="F2388" t="s">
        <v>34</v>
      </c>
      <c r="G2388" t="s">
        <v>35</v>
      </c>
      <c r="H2388" t="s">
        <v>2047</v>
      </c>
      <c r="I2388" s="33" t="s">
        <v>6363</v>
      </c>
      <c r="J2388" s="2">
        <v>2</v>
      </c>
      <c r="K2388" s="33" t="s">
        <v>6364</v>
      </c>
    </row>
    <row r="2389" spans="1:11" x14ac:dyDescent="0.3">
      <c r="A2389" s="1">
        <v>42120</v>
      </c>
      <c r="B2389" s="2">
        <f>YEAR(salesdata[[#This Row],[Order Date]])</f>
        <v>2015</v>
      </c>
      <c r="C2389" s="2">
        <f>MONTH(salesdata[[#This Row],[Order Date]])</f>
        <v>4</v>
      </c>
      <c r="D2389" t="s">
        <v>2027</v>
      </c>
      <c r="E2389" t="s">
        <v>27</v>
      </c>
      <c r="F2389" t="s">
        <v>34</v>
      </c>
      <c r="G2389" t="s">
        <v>35</v>
      </c>
      <c r="H2389" t="s">
        <v>1685</v>
      </c>
      <c r="I2389" s="33" t="s">
        <v>6365</v>
      </c>
      <c r="J2389" s="2">
        <v>3</v>
      </c>
      <c r="K2389" s="33" t="s">
        <v>6366</v>
      </c>
    </row>
    <row r="2390" spans="1:11" x14ac:dyDescent="0.3">
      <c r="A2390" s="1">
        <v>42120</v>
      </c>
      <c r="B2390" s="2">
        <f>YEAR(salesdata[[#This Row],[Order Date]])</f>
        <v>2015</v>
      </c>
      <c r="C2390" s="2">
        <f>MONTH(salesdata[[#This Row],[Order Date]])</f>
        <v>4</v>
      </c>
      <c r="D2390" t="s">
        <v>2027</v>
      </c>
      <c r="E2390" t="s">
        <v>27</v>
      </c>
      <c r="F2390" t="s">
        <v>11</v>
      </c>
      <c r="G2390" t="s">
        <v>24</v>
      </c>
      <c r="H2390" t="s">
        <v>264</v>
      </c>
      <c r="I2390" s="33" t="s">
        <v>3177</v>
      </c>
      <c r="J2390" s="2">
        <v>3</v>
      </c>
      <c r="K2390" s="33" t="s">
        <v>3178</v>
      </c>
    </row>
    <row r="2391" spans="1:11" x14ac:dyDescent="0.3">
      <c r="A2391" s="1">
        <v>42120</v>
      </c>
      <c r="B2391" s="2">
        <f>YEAR(salesdata[[#This Row],[Order Date]])</f>
        <v>2015</v>
      </c>
      <c r="C2391" s="2">
        <f>MONTH(salesdata[[#This Row],[Order Date]])</f>
        <v>4</v>
      </c>
      <c r="D2391" t="s">
        <v>2027</v>
      </c>
      <c r="E2391" t="s">
        <v>27</v>
      </c>
      <c r="F2391" t="s">
        <v>39</v>
      </c>
      <c r="G2391" t="s">
        <v>40</v>
      </c>
      <c r="H2391" t="s">
        <v>2109</v>
      </c>
      <c r="I2391" s="33" t="s">
        <v>6367</v>
      </c>
      <c r="J2391" s="2">
        <v>3</v>
      </c>
      <c r="K2391" s="33" t="s">
        <v>2110</v>
      </c>
    </row>
    <row r="2392" spans="1:11" x14ac:dyDescent="0.3">
      <c r="A2392" s="1">
        <v>42120</v>
      </c>
      <c r="B2392" s="2">
        <f>YEAR(salesdata[[#This Row],[Order Date]])</f>
        <v>2015</v>
      </c>
      <c r="C2392" s="2">
        <f>MONTH(salesdata[[#This Row],[Order Date]])</f>
        <v>4</v>
      </c>
      <c r="D2392" t="s">
        <v>2027</v>
      </c>
      <c r="E2392" t="s">
        <v>27</v>
      </c>
      <c r="F2392" t="s">
        <v>11</v>
      </c>
      <c r="G2392" t="s">
        <v>20</v>
      </c>
      <c r="H2392" t="s">
        <v>1056</v>
      </c>
      <c r="I2392" s="33" t="s">
        <v>6368</v>
      </c>
      <c r="J2392" s="2">
        <v>3</v>
      </c>
      <c r="K2392" s="33" t="s">
        <v>6369</v>
      </c>
    </row>
    <row r="2393" spans="1:11" x14ac:dyDescent="0.3">
      <c r="A2393" s="1">
        <v>42120</v>
      </c>
      <c r="B2393" s="2">
        <f>YEAR(salesdata[[#This Row],[Order Date]])</f>
        <v>2015</v>
      </c>
      <c r="C2393" s="2">
        <f>MONTH(salesdata[[#This Row],[Order Date]])</f>
        <v>4</v>
      </c>
      <c r="D2393" t="s">
        <v>222</v>
      </c>
      <c r="E2393" t="s">
        <v>124</v>
      </c>
      <c r="F2393" t="s">
        <v>34</v>
      </c>
      <c r="G2393" t="s">
        <v>147</v>
      </c>
      <c r="H2393" t="s">
        <v>1756</v>
      </c>
      <c r="I2393" s="33" t="s">
        <v>6370</v>
      </c>
      <c r="J2393" s="2">
        <v>1</v>
      </c>
      <c r="K2393" s="33" t="s">
        <v>6371</v>
      </c>
    </row>
    <row r="2394" spans="1:11" x14ac:dyDescent="0.3">
      <c r="A2394" s="1">
        <v>42120</v>
      </c>
      <c r="B2394" s="2">
        <f>YEAR(salesdata[[#This Row],[Order Date]])</f>
        <v>2015</v>
      </c>
      <c r="C2394" s="2">
        <f>MONTH(salesdata[[#This Row],[Order Date]])</f>
        <v>4</v>
      </c>
      <c r="D2394" t="s">
        <v>222</v>
      </c>
      <c r="E2394" t="s">
        <v>124</v>
      </c>
      <c r="F2394" t="s">
        <v>11</v>
      </c>
      <c r="G2394" t="s">
        <v>24</v>
      </c>
      <c r="H2394" t="s">
        <v>468</v>
      </c>
      <c r="I2394" s="33" t="s">
        <v>3962</v>
      </c>
      <c r="J2394" s="2">
        <v>1</v>
      </c>
      <c r="K2394" s="33" t="s">
        <v>5439</v>
      </c>
    </row>
    <row r="2395" spans="1:11" x14ac:dyDescent="0.3">
      <c r="A2395" s="1">
        <v>42121</v>
      </c>
      <c r="B2395" s="2">
        <f>YEAR(salesdata[[#This Row],[Order Date]])</f>
        <v>2015</v>
      </c>
      <c r="C2395" s="2">
        <f>MONTH(salesdata[[#This Row],[Order Date]])</f>
        <v>4</v>
      </c>
      <c r="D2395" t="s">
        <v>725</v>
      </c>
      <c r="E2395" t="s">
        <v>2111</v>
      </c>
      <c r="F2395" t="s">
        <v>11</v>
      </c>
      <c r="G2395" t="s">
        <v>24</v>
      </c>
      <c r="H2395" t="s">
        <v>211</v>
      </c>
      <c r="I2395" s="33" t="s">
        <v>6372</v>
      </c>
      <c r="J2395" s="2">
        <v>3</v>
      </c>
      <c r="K2395" s="33" t="s">
        <v>6373</v>
      </c>
    </row>
    <row r="2396" spans="1:11" x14ac:dyDescent="0.3">
      <c r="A2396" s="1">
        <v>42121</v>
      </c>
      <c r="B2396" s="2">
        <f>YEAR(salesdata[[#This Row],[Order Date]])</f>
        <v>2015</v>
      </c>
      <c r="C2396" s="2">
        <f>MONTH(salesdata[[#This Row],[Order Date]])</f>
        <v>4</v>
      </c>
      <c r="D2396" t="s">
        <v>725</v>
      </c>
      <c r="E2396" t="s">
        <v>2111</v>
      </c>
      <c r="F2396" t="s">
        <v>34</v>
      </c>
      <c r="G2396" t="s">
        <v>35</v>
      </c>
      <c r="H2396" t="s">
        <v>2112</v>
      </c>
      <c r="I2396" s="33" t="s">
        <v>6374</v>
      </c>
      <c r="J2396" s="2">
        <v>3</v>
      </c>
      <c r="K2396" s="33" t="s">
        <v>6375</v>
      </c>
    </row>
    <row r="2397" spans="1:11" x14ac:dyDescent="0.3">
      <c r="A2397" s="1">
        <v>42121</v>
      </c>
      <c r="B2397" s="2">
        <f>YEAR(salesdata[[#This Row],[Order Date]])</f>
        <v>2015</v>
      </c>
      <c r="C2397" s="2">
        <f>MONTH(salesdata[[#This Row],[Order Date]])</f>
        <v>4</v>
      </c>
      <c r="D2397" t="s">
        <v>725</v>
      </c>
      <c r="E2397" t="s">
        <v>2111</v>
      </c>
      <c r="F2397" t="s">
        <v>39</v>
      </c>
      <c r="G2397" t="s">
        <v>306</v>
      </c>
      <c r="H2397" t="s">
        <v>2113</v>
      </c>
      <c r="I2397" s="33" t="s">
        <v>6376</v>
      </c>
      <c r="J2397" s="2">
        <v>8</v>
      </c>
      <c r="K2397" s="33" t="s">
        <v>6377</v>
      </c>
    </row>
    <row r="2398" spans="1:11" x14ac:dyDescent="0.3">
      <c r="A2398" s="1">
        <v>42121</v>
      </c>
      <c r="B2398" s="2">
        <f>YEAR(salesdata[[#This Row],[Order Date]])</f>
        <v>2015</v>
      </c>
      <c r="C2398" s="2">
        <f>MONTH(salesdata[[#This Row],[Order Date]])</f>
        <v>4</v>
      </c>
      <c r="D2398" t="s">
        <v>1729</v>
      </c>
      <c r="E2398" t="s">
        <v>282</v>
      </c>
      <c r="F2398" t="s">
        <v>11</v>
      </c>
      <c r="G2398" t="s">
        <v>93</v>
      </c>
      <c r="H2398" t="s">
        <v>338</v>
      </c>
      <c r="I2398" s="33" t="s">
        <v>6293</v>
      </c>
      <c r="J2398" s="2">
        <v>5</v>
      </c>
      <c r="K2398" s="33" t="s">
        <v>6378</v>
      </c>
    </row>
    <row r="2399" spans="1:11" x14ac:dyDescent="0.3">
      <c r="A2399" s="1">
        <v>42121</v>
      </c>
      <c r="B2399" s="2">
        <f>YEAR(salesdata[[#This Row],[Order Date]])</f>
        <v>2015</v>
      </c>
      <c r="C2399" s="2">
        <f>MONTH(salesdata[[#This Row],[Order Date]])</f>
        <v>4</v>
      </c>
      <c r="D2399" t="s">
        <v>1729</v>
      </c>
      <c r="E2399" t="s">
        <v>282</v>
      </c>
      <c r="F2399" t="s">
        <v>11</v>
      </c>
      <c r="G2399" t="s">
        <v>204</v>
      </c>
      <c r="H2399" t="s">
        <v>1326</v>
      </c>
      <c r="I2399" s="33" t="s">
        <v>3791</v>
      </c>
      <c r="J2399" s="2">
        <v>2</v>
      </c>
      <c r="K2399" s="33" t="s">
        <v>6379</v>
      </c>
    </row>
    <row r="2400" spans="1:11" x14ac:dyDescent="0.3">
      <c r="A2400" s="1">
        <v>42122</v>
      </c>
      <c r="B2400" s="2">
        <f>YEAR(salesdata[[#This Row],[Order Date]])</f>
        <v>2015</v>
      </c>
      <c r="C2400" s="2">
        <f>MONTH(salesdata[[#This Row],[Order Date]])</f>
        <v>4</v>
      </c>
      <c r="D2400" t="s">
        <v>912</v>
      </c>
      <c r="E2400" t="s">
        <v>10</v>
      </c>
      <c r="F2400" t="s">
        <v>11</v>
      </c>
      <c r="G2400" t="s">
        <v>93</v>
      </c>
      <c r="H2400" t="s">
        <v>629</v>
      </c>
      <c r="I2400" s="33" t="s">
        <v>6380</v>
      </c>
      <c r="J2400" s="2">
        <v>3</v>
      </c>
      <c r="K2400" s="33" t="s">
        <v>6381</v>
      </c>
    </row>
    <row r="2401" spans="1:11" x14ac:dyDescent="0.3">
      <c r="A2401" s="1">
        <v>42122</v>
      </c>
      <c r="B2401" s="2">
        <f>YEAR(salesdata[[#This Row],[Order Date]])</f>
        <v>2015</v>
      </c>
      <c r="C2401" s="2">
        <f>MONTH(salesdata[[#This Row],[Order Date]])</f>
        <v>4</v>
      </c>
      <c r="D2401" t="s">
        <v>912</v>
      </c>
      <c r="E2401" t="s">
        <v>10</v>
      </c>
      <c r="F2401" t="s">
        <v>11</v>
      </c>
      <c r="G2401" t="s">
        <v>18</v>
      </c>
      <c r="H2401" t="s">
        <v>1260</v>
      </c>
      <c r="I2401" s="33" t="s">
        <v>6382</v>
      </c>
      <c r="J2401" s="2">
        <v>3</v>
      </c>
      <c r="K2401" s="33" t="s">
        <v>3427</v>
      </c>
    </row>
    <row r="2402" spans="1:11" x14ac:dyDescent="0.3">
      <c r="A2402" s="1">
        <v>42122</v>
      </c>
      <c r="B2402" s="2">
        <f>YEAR(salesdata[[#This Row],[Order Date]])</f>
        <v>2015</v>
      </c>
      <c r="C2402" s="2">
        <f>MONTH(salesdata[[#This Row],[Order Date]])</f>
        <v>4</v>
      </c>
      <c r="D2402" t="s">
        <v>912</v>
      </c>
      <c r="E2402" t="s">
        <v>10</v>
      </c>
      <c r="F2402" t="s">
        <v>11</v>
      </c>
      <c r="G2402" t="s">
        <v>20</v>
      </c>
      <c r="H2402" t="s">
        <v>334</v>
      </c>
      <c r="I2402" s="33" t="s">
        <v>3654</v>
      </c>
      <c r="J2402" s="2">
        <v>4</v>
      </c>
      <c r="K2402" s="33" t="s">
        <v>6383</v>
      </c>
    </row>
    <row r="2403" spans="1:11" x14ac:dyDescent="0.3">
      <c r="A2403" s="1">
        <v>42122</v>
      </c>
      <c r="B2403" s="2">
        <f>YEAR(salesdata[[#This Row],[Order Date]])</f>
        <v>2015</v>
      </c>
      <c r="C2403" s="2">
        <f>MONTH(salesdata[[#This Row],[Order Date]])</f>
        <v>4</v>
      </c>
      <c r="D2403" t="s">
        <v>133</v>
      </c>
      <c r="E2403" t="s">
        <v>111</v>
      </c>
      <c r="F2403" t="s">
        <v>11</v>
      </c>
      <c r="G2403" t="s">
        <v>93</v>
      </c>
      <c r="H2403" t="s">
        <v>2114</v>
      </c>
      <c r="I2403" s="33" t="s">
        <v>6384</v>
      </c>
      <c r="J2403" s="2">
        <v>1</v>
      </c>
      <c r="K2403" s="33" t="s">
        <v>6385</v>
      </c>
    </row>
    <row r="2404" spans="1:11" x14ac:dyDescent="0.3">
      <c r="A2404" s="1">
        <v>42122</v>
      </c>
      <c r="B2404" s="2">
        <f>YEAR(salesdata[[#This Row],[Order Date]])</f>
        <v>2015</v>
      </c>
      <c r="C2404" s="2">
        <f>MONTH(salesdata[[#This Row],[Order Date]])</f>
        <v>4</v>
      </c>
      <c r="D2404" t="s">
        <v>133</v>
      </c>
      <c r="E2404" t="s">
        <v>111</v>
      </c>
      <c r="F2404" t="s">
        <v>11</v>
      </c>
      <c r="G2404" t="s">
        <v>20</v>
      </c>
      <c r="H2404" t="s">
        <v>1656</v>
      </c>
      <c r="I2404" s="33" t="s">
        <v>6386</v>
      </c>
      <c r="J2404" s="2">
        <v>3</v>
      </c>
      <c r="K2404" s="33" t="s">
        <v>6387</v>
      </c>
    </row>
    <row r="2405" spans="1:11" x14ac:dyDescent="0.3">
      <c r="A2405" s="1">
        <v>42123</v>
      </c>
      <c r="B2405" s="2">
        <f>YEAR(salesdata[[#This Row],[Order Date]])</f>
        <v>2015</v>
      </c>
      <c r="C2405" s="2">
        <f>MONTH(salesdata[[#This Row],[Order Date]])</f>
        <v>4</v>
      </c>
      <c r="D2405" t="s">
        <v>1369</v>
      </c>
      <c r="E2405" t="s">
        <v>23</v>
      </c>
      <c r="F2405" t="s">
        <v>11</v>
      </c>
      <c r="G2405" t="s">
        <v>12</v>
      </c>
      <c r="H2405" t="s">
        <v>694</v>
      </c>
      <c r="I2405" s="33" t="s">
        <v>5024</v>
      </c>
      <c r="J2405" s="2">
        <v>2</v>
      </c>
      <c r="K2405" s="33" t="s">
        <v>2936</v>
      </c>
    </row>
    <row r="2406" spans="1:11" x14ac:dyDescent="0.3">
      <c r="A2406" s="1">
        <v>42124</v>
      </c>
      <c r="B2406" s="2">
        <f>YEAR(salesdata[[#This Row],[Order Date]])</f>
        <v>2015</v>
      </c>
      <c r="C2406" s="2">
        <f>MONTH(salesdata[[#This Row],[Order Date]])</f>
        <v>4</v>
      </c>
      <c r="D2406" t="s">
        <v>542</v>
      </c>
      <c r="E2406" t="s">
        <v>15</v>
      </c>
      <c r="F2406" t="s">
        <v>34</v>
      </c>
      <c r="G2406" t="s">
        <v>35</v>
      </c>
      <c r="H2406" t="s">
        <v>191</v>
      </c>
      <c r="I2406" s="33" t="s">
        <v>6388</v>
      </c>
      <c r="J2406" s="2">
        <v>5</v>
      </c>
      <c r="K2406" s="33" t="s">
        <v>6389</v>
      </c>
    </row>
    <row r="2407" spans="1:11" x14ac:dyDescent="0.3">
      <c r="A2407" s="1">
        <v>42124</v>
      </c>
      <c r="B2407" s="2">
        <f>YEAR(salesdata[[#This Row],[Order Date]])</f>
        <v>2015</v>
      </c>
      <c r="C2407" s="2">
        <f>MONTH(salesdata[[#This Row],[Order Date]])</f>
        <v>4</v>
      </c>
      <c r="D2407" t="s">
        <v>561</v>
      </c>
      <c r="E2407" t="s">
        <v>79</v>
      </c>
      <c r="F2407" t="s">
        <v>39</v>
      </c>
      <c r="G2407" t="s">
        <v>40</v>
      </c>
      <c r="H2407" t="s">
        <v>1129</v>
      </c>
      <c r="I2407" s="33" t="s">
        <v>6390</v>
      </c>
      <c r="J2407" s="2">
        <v>5</v>
      </c>
      <c r="K2407" s="33" t="s">
        <v>6391</v>
      </c>
    </row>
    <row r="2408" spans="1:11" x14ac:dyDescent="0.3">
      <c r="A2408" s="1">
        <v>42124</v>
      </c>
      <c r="B2408" s="2">
        <f>YEAR(salesdata[[#This Row],[Order Date]])</f>
        <v>2015</v>
      </c>
      <c r="C2408" s="2">
        <f>MONTH(salesdata[[#This Row],[Order Date]])</f>
        <v>4</v>
      </c>
      <c r="D2408" t="s">
        <v>461</v>
      </c>
      <c r="E2408" t="s">
        <v>27</v>
      </c>
      <c r="F2408" t="s">
        <v>11</v>
      </c>
      <c r="G2408" t="s">
        <v>24</v>
      </c>
      <c r="H2408" t="s">
        <v>1031</v>
      </c>
      <c r="I2408" s="33" t="s">
        <v>6392</v>
      </c>
      <c r="J2408" s="2">
        <v>3</v>
      </c>
      <c r="K2408" s="33" t="s">
        <v>3718</v>
      </c>
    </row>
    <row r="2409" spans="1:11" x14ac:dyDescent="0.3">
      <c r="A2409" s="1">
        <v>42124</v>
      </c>
      <c r="B2409" s="2">
        <f>YEAR(salesdata[[#This Row],[Order Date]])</f>
        <v>2015</v>
      </c>
      <c r="C2409" s="2">
        <f>MONTH(salesdata[[#This Row],[Order Date]])</f>
        <v>4</v>
      </c>
      <c r="D2409" t="s">
        <v>461</v>
      </c>
      <c r="E2409" t="s">
        <v>27</v>
      </c>
      <c r="F2409" t="s">
        <v>39</v>
      </c>
      <c r="G2409" t="s">
        <v>40</v>
      </c>
      <c r="H2409" t="s">
        <v>2064</v>
      </c>
      <c r="I2409" s="33" t="s">
        <v>4031</v>
      </c>
      <c r="J2409" s="2">
        <v>5</v>
      </c>
      <c r="K2409" s="33" t="s">
        <v>5727</v>
      </c>
    </row>
    <row r="2410" spans="1:11" x14ac:dyDescent="0.3">
      <c r="A2410" s="1">
        <v>42124</v>
      </c>
      <c r="B2410" s="2">
        <f>YEAR(salesdata[[#This Row],[Order Date]])</f>
        <v>2015</v>
      </c>
      <c r="C2410" s="2">
        <f>MONTH(salesdata[[#This Row],[Order Date]])</f>
        <v>4</v>
      </c>
      <c r="D2410" t="s">
        <v>2115</v>
      </c>
      <c r="E2410" t="s">
        <v>443</v>
      </c>
      <c r="F2410" t="s">
        <v>34</v>
      </c>
      <c r="G2410" t="s">
        <v>47</v>
      </c>
      <c r="H2410" t="s">
        <v>1747</v>
      </c>
      <c r="I2410" s="33" t="s">
        <v>6393</v>
      </c>
      <c r="J2410" s="2">
        <v>5</v>
      </c>
      <c r="K2410" s="33" t="s">
        <v>4481</v>
      </c>
    </row>
    <row r="2411" spans="1:11" x14ac:dyDescent="0.3">
      <c r="A2411" s="1">
        <v>42124</v>
      </c>
      <c r="B2411" s="2">
        <f>YEAR(salesdata[[#This Row],[Order Date]])</f>
        <v>2015</v>
      </c>
      <c r="C2411" s="2">
        <f>MONTH(salesdata[[#This Row],[Order Date]])</f>
        <v>4</v>
      </c>
      <c r="D2411" t="s">
        <v>2115</v>
      </c>
      <c r="E2411" t="s">
        <v>443</v>
      </c>
      <c r="F2411" t="s">
        <v>34</v>
      </c>
      <c r="G2411" t="s">
        <v>47</v>
      </c>
      <c r="H2411" t="s">
        <v>2116</v>
      </c>
      <c r="I2411" s="33" t="s">
        <v>4797</v>
      </c>
      <c r="J2411" s="2">
        <v>1</v>
      </c>
      <c r="K2411" s="33" t="s">
        <v>5077</v>
      </c>
    </row>
    <row r="2412" spans="1:11" x14ac:dyDescent="0.3">
      <c r="A2412" s="1">
        <v>42124</v>
      </c>
      <c r="B2412" s="2">
        <f>YEAR(salesdata[[#This Row],[Order Date]])</f>
        <v>2015</v>
      </c>
      <c r="C2412" s="2">
        <f>MONTH(salesdata[[#This Row],[Order Date]])</f>
        <v>4</v>
      </c>
      <c r="D2412" t="s">
        <v>2115</v>
      </c>
      <c r="E2412" t="s">
        <v>443</v>
      </c>
      <c r="F2412" t="s">
        <v>39</v>
      </c>
      <c r="G2412" t="s">
        <v>40</v>
      </c>
      <c r="H2412" t="s">
        <v>2117</v>
      </c>
      <c r="I2412" s="33" t="s">
        <v>6394</v>
      </c>
      <c r="J2412" s="2">
        <v>10</v>
      </c>
      <c r="K2412" s="33" t="s">
        <v>6395</v>
      </c>
    </row>
    <row r="2413" spans="1:11" x14ac:dyDescent="0.3">
      <c r="A2413" s="1">
        <v>42124</v>
      </c>
      <c r="B2413" s="2">
        <f>YEAR(salesdata[[#This Row],[Order Date]])</f>
        <v>2015</v>
      </c>
      <c r="C2413" s="2">
        <f>MONTH(salesdata[[#This Row],[Order Date]])</f>
        <v>4</v>
      </c>
      <c r="D2413" t="s">
        <v>2115</v>
      </c>
      <c r="E2413" t="s">
        <v>443</v>
      </c>
      <c r="F2413" t="s">
        <v>34</v>
      </c>
      <c r="G2413" t="s">
        <v>47</v>
      </c>
      <c r="H2413" t="s">
        <v>2118</v>
      </c>
      <c r="I2413" s="33" t="s">
        <v>6396</v>
      </c>
      <c r="J2413" s="2">
        <v>5</v>
      </c>
      <c r="K2413" s="33" t="s">
        <v>6397</v>
      </c>
    </row>
    <row r="2414" spans="1:11" x14ac:dyDescent="0.3">
      <c r="A2414" s="1">
        <v>42124</v>
      </c>
      <c r="B2414" s="2">
        <f>YEAR(salesdata[[#This Row],[Order Date]])</f>
        <v>2015</v>
      </c>
      <c r="C2414" s="2">
        <f>MONTH(salesdata[[#This Row],[Order Date]])</f>
        <v>4</v>
      </c>
      <c r="D2414" t="s">
        <v>2115</v>
      </c>
      <c r="E2414" t="s">
        <v>443</v>
      </c>
      <c r="F2414" t="s">
        <v>11</v>
      </c>
      <c r="G2414" t="s">
        <v>12</v>
      </c>
      <c r="H2414" t="s">
        <v>653</v>
      </c>
      <c r="I2414" s="33" t="s">
        <v>4243</v>
      </c>
      <c r="J2414" s="2">
        <v>1</v>
      </c>
      <c r="K2414" s="33" t="s">
        <v>4791</v>
      </c>
    </row>
    <row r="2415" spans="1:11" x14ac:dyDescent="0.3">
      <c r="A2415" s="1">
        <v>42125</v>
      </c>
      <c r="B2415" s="2">
        <f>YEAR(salesdata[[#This Row],[Order Date]])</f>
        <v>2015</v>
      </c>
      <c r="C2415" s="2">
        <f>MONTH(salesdata[[#This Row],[Order Date]])</f>
        <v>5</v>
      </c>
      <c r="D2415" t="s">
        <v>1330</v>
      </c>
      <c r="E2415" t="s">
        <v>27</v>
      </c>
      <c r="F2415" t="s">
        <v>39</v>
      </c>
      <c r="G2415" t="s">
        <v>40</v>
      </c>
      <c r="H2415" t="s">
        <v>2119</v>
      </c>
      <c r="I2415" s="33" t="s">
        <v>6398</v>
      </c>
      <c r="J2415" s="2">
        <v>3</v>
      </c>
      <c r="K2415" s="33" t="s">
        <v>3991</v>
      </c>
    </row>
    <row r="2416" spans="1:11" x14ac:dyDescent="0.3">
      <c r="A2416" s="1">
        <v>42125</v>
      </c>
      <c r="B2416" s="2">
        <f>YEAR(salesdata[[#This Row],[Order Date]])</f>
        <v>2015</v>
      </c>
      <c r="C2416" s="2">
        <f>MONTH(salesdata[[#This Row],[Order Date]])</f>
        <v>5</v>
      </c>
      <c r="D2416" t="s">
        <v>2120</v>
      </c>
      <c r="E2416" t="s">
        <v>124</v>
      </c>
      <c r="F2416" t="s">
        <v>34</v>
      </c>
      <c r="G2416" t="s">
        <v>47</v>
      </c>
      <c r="H2416" t="s">
        <v>87</v>
      </c>
      <c r="I2416" s="33" t="s">
        <v>3145</v>
      </c>
      <c r="J2416" s="2">
        <v>3</v>
      </c>
      <c r="K2416" s="33" t="s">
        <v>4106</v>
      </c>
    </row>
    <row r="2417" spans="1:11" x14ac:dyDescent="0.3">
      <c r="A2417" s="1">
        <v>42125</v>
      </c>
      <c r="B2417" s="2">
        <f>YEAR(salesdata[[#This Row],[Order Date]])</f>
        <v>2015</v>
      </c>
      <c r="C2417" s="2">
        <f>MONTH(salesdata[[#This Row],[Order Date]])</f>
        <v>5</v>
      </c>
      <c r="D2417" t="s">
        <v>2120</v>
      </c>
      <c r="E2417" t="s">
        <v>124</v>
      </c>
      <c r="F2417" t="s">
        <v>11</v>
      </c>
      <c r="G2417" t="s">
        <v>204</v>
      </c>
      <c r="H2417" t="s">
        <v>2121</v>
      </c>
      <c r="I2417" s="33" t="s">
        <v>4852</v>
      </c>
      <c r="J2417" s="2">
        <v>3</v>
      </c>
      <c r="K2417" s="33" t="s">
        <v>4107</v>
      </c>
    </row>
    <row r="2418" spans="1:11" x14ac:dyDescent="0.3">
      <c r="A2418" s="1">
        <v>42125</v>
      </c>
      <c r="B2418" s="2">
        <f>YEAR(salesdata[[#This Row],[Order Date]])</f>
        <v>2015</v>
      </c>
      <c r="C2418" s="2">
        <f>MONTH(salesdata[[#This Row],[Order Date]])</f>
        <v>5</v>
      </c>
      <c r="D2418" t="s">
        <v>2120</v>
      </c>
      <c r="E2418" t="s">
        <v>124</v>
      </c>
      <c r="F2418" t="s">
        <v>11</v>
      </c>
      <c r="G2418" t="s">
        <v>24</v>
      </c>
      <c r="H2418" t="s">
        <v>2122</v>
      </c>
      <c r="I2418" s="33" t="s">
        <v>6399</v>
      </c>
      <c r="J2418" s="2">
        <v>6</v>
      </c>
      <c r="K2418" s="33" t="s">
        <v>4382</v>
      </c>
    </row>
    <row r="2419" spans="1:11" x14ac:dyDescent="0.3">
      <c r="A2419" s="1">
        <v>42125</v>
      </c>
      <c r="B2419" s="2">
        <f>YEAR(salesdata[[#This Row],[Order Date]])</f>
        <v>2015</v>
      </c>
      <c r="C2419" s="2">
        <f>MONTH(salesdata[[#This Row],[Order Date]])</f>
        <v>5</v>
      </c>
      <c r="D2419" t="s">
        <v>1593</v>
      </c>
      <c r="E2419" t="s">
        <v>27</v>
      </c>
      <c r="F2419" t="s">
        <v>11</v>
      </c>
      <c r="G2419" t="s">
        <v>20</v>
      </c>
      <c r="H2419" t="s">
        <v>334</v>
      </c>
      <c r="I2419" s="33" t="s">
        <v>3654</v>
      </c>
      <c r="J2419" s="2">
        <v>1</v>
      </c>
      <c r="K2419" s="33" t="s">
        <v>6400</v>
      </c>
    </row>
    <row r="2420" spans="1:11" x14ac:dyDescent="0.3">
      <c r="A2420" s="1">
        <v>42125</v>
      </c>
      <c r="B2420" s="2">
        <f>YEAR(salesdata[[#This Row],[Order Date]])</f>
        <v>2015</v>
      </c>
      <c r="C2420" s="2">
        <f>MONTH(salesdata[[#This Row],[Order Date]])</f>
        <v>5</v>
      </c>
      <c r="D2420" t="s">
        <v>1593</v>
      </c>
      <c r="E2420" t="s">
        <v>27</v>
      </c>
      <c r="F2420" t="s">
        <v>11</v>
      </c>
      <c r="G2420" t="s">
        <v>18</v>
      </c>
      <c r="H2420" t="s">
        <v>525</v>
      </c>
      <c r="I2420" s="33" t="s">
        <v>6401</v>
      </c>
      <c r="J2420" s="2">
        <v>3</v>
      </c>
      <c r="K2420" s="33" t="s">
        <v>6397</v>
      </c>
    </row>
    <row r="2421" spans="1:11" x14ac:dyDescent="0.3">
      <c r="A2421" s="1">
        <v>42125</v>
      </c>
      <c r="B2421" s="2">
        <f>YEAR(salesdata[[#This Row],[Order Date]])</f>
        <v>2015</v>
      </c>
      <c r="C2421" s="2">
        <f>MONTH(salesdata[[#This Row],[Order Date]])</f>
        <v>5</v>
      </c>
      <c r="D2421" t="s">
        <v>1593</v>
      </c>
      <c r="E2421" t="s">
        <v>27</v>
      </c>
      <c r="F2421" t="s">
        <v>11</v>
      </c>
      <c r="G2421" t="s">
        <v>204</v>
      </c>
      <c r="H2421" t="s">
        <v>2123</v>
      </c>
      <c r="I2421" s="33" t="s">
        <v>6402</v>
      </c>
      <c r="J2421" s="2">
        <v>2</v>
      </c>
      <c r="K2421" s="33" t="s">
        <v>6403</v>
      </c>
    </row>
    <row r="2422" spans="1:11" x14ac:dyDescent="0.3">
      <c r="A2422" s="1">
        <v>42126</v>
      </c>
      <c r="B2422" s="2">
        <f>YEAR(salesdata[[#This Row],[Order Date]])</f>
        <v>2015</v>
      </c>
      <c r="C2422" s="2">
        <f>MONTH(salesdata[[#This Row],[Order Date]])</f>
        <v>5</v>
      </c>
      <c r="D2422" t="s">
        <v>1565</v>
      </c>
      <c r="E2422" t="s">
        <v>10</v>
      </c>
      <c r="F2422" t="s">
        <v>11</v>
      </c>
      <c r="G2422" t="s">
        <v>16</v>
      </c>
      <c r="H2422" t="s">
        <v>355</v>
      </c>
      <c r="I2422" s="33" t="s">
        <v>6404</v>
      </c>
      <c r="J2422" s="2">
        <v>3</v>
      </c>
      <c r="K2422" s="33" t="s">
        <v>5044</v>
      </c>
    </row>
    <row r="2423" spans="1:11" x14ac:dyDescent="0.3">
      <c r="A2423" s="1">
        <v>42126</v>
      </c>
      <c r="B2423" s="2">
        <f>YEAR(salesdata[[#This Row],[Order Date]])</f>
        <v>2015</v>
      </c>
      <c r="C2423" s="2">
        <f>MONTH(salesdata[[#This Row],[Order Date]])</f>
        <v>5</v>
      </c>
      <c r="D2423" t="s">
        <v>1565</v>
      </c>
      <c r="E2423" t="s">
        <v>10</v>
      </c>
      <c r="F2423" t="s">
        <v>39</v>
      </c>
      <c r="G2423" t="s">
        <v>40</v>
      </c>
      <c r="H2423" t="s">
        <v>1598</v>
      </c>
      <c r="I2423" s="33" t="s">
        <v>6405</v>
      </c>
      <c r="J2423" s="2">
        <v>3</v>
      </c>
      <c r="K2423" s="33" t="s">
        <v>6406</v>
      </c>
    </row>
    <row r="2424" spans="1:11" x14ac:dyDescent="0.3">
      <c r="A2424" s="1">
        <v>42127</v>
      </c>
      <c r="B2424" s="2">
        <f>YEAR(salesdata[[#This Row],[Order Date]])</f>
        <v>2015</v>
      </c>
      <c r="C2424" s="2">
        <f>MONTH(salesdata[[#This Row],[Order Date]])</f>
        <v>5</v>
      </c>
      <c r="D2424" t="s">
        <v>2124</v>
      </c>
      <c r="E2424" t="s">
        <v>27</v>
      </c>
      <c r="F2424" t="s">
        <v>34</v>
      </c>
      <c r="G2424" t="s">
        <v>47</v>
      </c>
      <c r="H2424" t="s">
        <v>194</v>
      </c>
      <c r="I2424" s="33" t="s">
        <v>5263</v>
      </c>
      <c r="J2424" s="2">
        <v>6</v>
      </c>
      <c r="K2424" s="33" t="s">
        <v>6407</v>
      </c>
    </row>
    <row r="2425" spans="1:11" x14ac:dyDescent="0.3">
      <c r="A2425" s="1">
        <v>42127</v>
      </c>
      <c r="B2425" s="2">
        <f>YEAR(salesdata[[#This Row],[Order Date]])</f>
        <v>2015</v>
      </c>
      <c r="C2425" s="2">
        <f>MONTH(salesdata[[#This Row],[Order Date]])</f>
        <v>5</v>
      </c>
      <c r="D2425" t="s">
        <v>532</v>
      </c>
      <c r="E2425" t="s">
        <v>23</v>
      </c>
      <c r="F2425" t="s">
        <v>11</v>
      </c>
      <c r="G2425" t="s">
        <v>24</v>
      </c>
      <c r="H2425" t="s">
        <v>2125</v>
      </c>
      <c r="I2425" s="33" t="s">
        <v>6408</v>
      </c>
      <c r="J2425" s="2">
        <v>2</v>
      </c>
      <c r="K2425" s="33" t="s">
        <v>6409</v>
      </c>
    </row>
    <row r="2426" spans="1:11" x14ac:dyDescent="0.3">
      <c r="A2426" s="1">
        <v>42127</v>
      </c>
      <c r="B2426" s="2">
        <f>YEAR(salesdata[[#This Row],[Order Date]])</f>
        <v>2015</v>
      </c>
      <c r="C2426" s="2">
        <f>MONTH(salesdata[[#This Row],[Order Date]])</f>
        <v>5</v>
      </c>
      <c r="D2426" t="s">
        <v>532</v>
      </c>
      <c r="E2426" t="s">
        <v>23</v>
      </c>
      <c r="F2426" t="s">
        <v>11</v>
      </c>
      <c r="G2426" t="s">
        <v>93</v>
      </c>
      <c r="H2426" t="s">
        <v>2126</v>
      </c>
      <c r="I2426" s="33" t="s">
        <v>6410</v>
      </c>
      <c r="J2426" s="2">
        <v>2</v>
      </c>
      <c r="K2426" s="33" t="s">
        <v>6411</v>
      </c>
    </row>
    <row r="2427" spans="1:11" x14ac:dyDescent="0.3">
      <c r="A2427" s="1">
        <v>42127</v>
      </c>
      <c r="B2427" s="2">
        <f>YEAR(salesdata[[#This Row],[Order Date]])</f>
        <v>2015</v>
      </c>
      <c r="C2427" s="2">
        <f>MONTH(salesdata[[#This Row],[Order Date]])</f>
        <v>5</v>
      </c>
      <c r="D2427" t="s">
        <v>532</v>
      </c>
      <c r="E2427" t="s">
        <v>23</v>
      </c>
      <c r="F2427" t="s">
        <v>11</v>
      </c>
      <c r="G2427" t="s">
        <v>12</v>
      </c>
      <c r="H2427" t="s">
        <v>1006</v>
      </c>
      <c r="I2427" s="33" t="s">
        <v>5024</v>
      </c>
      <c r="J2427" s="2">
        <v>2</v>
      </c>
      <c r="K2427" s="33" t="s">
        <v>2936</v>
      </c>
    </row>
    <row r="2428" spans="1:11" x14ac:dyDescent="0.3">
      <c r="A2428" s="1">
        <v>42127</v>
      </c>
      <c r="B2428" s="2">
        <f>YEAR(salesdata[[#This Row],[Order Date]])</f>
        <v>2015</v>
      </c>
      <c r="C2428" s="2">
        <f>MONTH(salesdata[[#This Row],[Order Date]])</f>
        <v>5</v>
      </c>
      <c r="D2428" t="s">
        <v>532</v>
      </c>
      <c r="E2428" t="s">
        <v>23</v>
      </c>
      <c r="F2428" t="s">
        <v>11</v>
      </c>
      <c r="G2428" t="s">
        <v>93</v>
      </c>
      <c r="H2428" t="s">
        <v>1078</v>
      </c>
      <c r="I2428" s="33" t="s">
        <v>6412</v>
      </c>
      <c r="J2428" s="2">
        <v>7</v>
      </c>
      <c r="K2428" s="33" t="s">
        <v>6413</v>
      </c>
    </row>
    <row r="2429" spans="1:11" x14ac:dyDescent="0.3">
      <c r="A2429" s="1">
        <v>42127</v>
      </c>
      <c r="B2429" s="2">
        <f>YEAR(salesdata[[#This Row],[Order Date]])</f>
        <v>2015</v>
      </c>
      <c r="C2429" s="2">
        <f>MONTH(salesdata[[#This Row],[Order Date]])</f>
        <v>5</v>
      </c>
      <c r="D2429" t="s">
        <v>532</v>
      </c>
      <c r="E2429" t="s">
        <v>23</v>
      </c>
      <c r="F2429" t="s">
        <v>39</v>
      </c>
      <c r="G2429" t="s">
        <v>52</v>
      </c>
      <c r="H2429" t="s">
        <v>1316</v>
      </c>
      <c r="I2429" s="33" t="s">
        <v>5795</v>
      </c>
      <c r="J2429" s="2">
        <v>3</v>
      </c>
      <c r="K2429" s="33" t="s">
        <v>6414</v>
      </c>
    </row>
    <row r="2430" spans="1:11" x14ac:dyDescent="0.3">
      <c r="A2430" s="1">
        <v>42127</v>
      </c>
      <c r="B2430" s="2">
        <f>YEAR(salesdata[[#This Row],[Order Date]])</f>
        <v>2015</v>
      </c>
      <c r="C2430" s="2">
        <f>MONTH(salesdata[[#This Row],[Order Date]])</f>
        <v>5</v>
      </c>
      <c r="D2430" t="s">
        <v>532</v>
      </c>
      <c r="E2430" t="s">
        <v>23</v>
      </c>
      <c r="F2430" t="s">
        <v>34</v>
      </c>
      <c r="G2430" t="s">
        <v>35</v>
      </c>
      <c r="H2430" t="s">
        <v>439</v>
      </c>
      <c r="I2430" s="33" t="s">
        <v>6415</v>
      </c>
      <c r="J2430" s="2">
        <v>6</v>
      </c>
      <c r="K2430" s="33" t="s">
        <v>6416</v>
      </c>
    </row>
    <row r="2431" spans="1:11" x14ac:dyDescent="0.3">
      <c r="A2431" s="1">
        <v>42127</v>
      </c>
      <c r="B2431" s="2">
        <f>YEAR(salesdata[[#This Row],[Order Date]])</f>
        <v>2015</v>
      </c>
      <c r="C2431" s="2">
        <f>MONTH(salesdata[[#This Row],[Order Date]])</f>
        <v>5</v>
      </c>
      <c r="D2431" t="s">
        <v>532</v>
      </c>
      <c r="E2431" t="s">
        <v>23</v>
      </c>
      <c r="F2431" t="s">
        <v>11</v>
      </c>
      <c r="G2431" t="s">
        <v>18</v>
      </c>
      <c r="H2431" t="s">
        <v>932</v>
      </c>
      <c r="I2431" s="33" t="s">
        <v>6417</v>
      </c>
      <c r="J2431" s="2">
        <v>3</v>
      </c>
      <c r="K2431" s="33" t="s">
        <v>5081</v>
      </c>
    </row>
    <row r="2432" spans="1:11" x14ac:dyDescent="0.3">
      <c r="A2432" s="1">
        <v>42127</v>
      </c>
      <c r="B2432" s="2">
        <f>YEAR(salesdata[[#This Row],[Order Date]])</f>
        <v>2015</v>
      </c>
      <c r="C2432" s="2">
        <f>MONTH(salesdata[[#This Row],[Order Date]])</f>
        <v>5</v>
      </c>
      <c r="D2432" t="s">
        <v>2127</v>
      </c>
      <c r="E2432" t="s">
        <v>27</v>
      </c>
      <c r="F2432" t="s">
        <v>11</v>
      </c>
      <c r="G2432" t="s">
        <v>24</v>
      </c>
      <c r="H2432" t="s">
        <v>722</v>
      </c>
      <c r="I2432" s="33" t="s">
        <v>5211</v>
      </c>
      <c r="J2432" s="2">
        <v>3</v>
      </c>
      <c r="K2432" s="33" t="s">
        <v>5500</v>
      </c>
    </row>
    <row r="2433" spans="1:11" x14ac:dyDescent="0.3">
      <c r="A2433" s="1">
        <v>42127</v>
      </c>
      <c r="B2433" s="2">
        <f>YEAR(salesdata[[#This Row],[Order Date]])</f>
        <v>2015</v>
      </c>
      <c r="C2433" s="2">
        <f>MONTH(salesdata[[#This Row],[Order Date]])</f>
        <v>5</v>
      </c>
      <c r="D2433" t="s">
        <v>2127</v>
      </c>
      <c r="E2433" t="s">
        <v>27</v>
      </c>
      <c r="F2433" t="s">
        <v>11</v>
      </c>
      <c r="G2433" t="s">
        <v>20</v>
      </c>
      <c r="H2433" t="s">
        <v>2128</v>
      </c>
      <c r="I2433" s="33" t="s">
        <v>6418</v>
      </c>
      <c r="J2433" s="2">
        <v>2</v>
      </c>
      <c r="K2433" s="33" t="s">
        <v>6419</v>
      </c>
    </row>
    <row r="2434" spans="1:11" x14ac:dyDescent="0.3">
      <c r="A2434" s="1">
        <v>42127</v>
      </c>
      <c r="B2434" s="2">
        <f>YEAR(salesdata[[#This Row],[Order Date]])</f>
        <v>2015</v>
      </c>
      <c r="C2434" s="2">
        <f>MONTH(salesdata[[#This Row],[Order Date]])</f>
        <v>5</v>
      </c>
      <c r="D2434" t="s">
        <v>2127</v>
      </c>
      <c r="E2434" t="s">
        <v>27</v>
      </c>
      <c r="F2434" t="s">
        <v>39</v>
      </c>
      <c r="G2434" t="s">
        <v>52</v>
      </c>
      <c r="H2434" t="s">
        <v>1163</v>
      </c>
      <c r="I2434" s="33" t="s">
        <v>4427</v>
      </c>
      <c r="J2434" s="2">
        <v>4</v>
      </c>
      <c r="K2434" s="33" t="s">
        <v>4428</v>
      </c>
    </row>
    <row r="2435" spans="1:11" x14ac:dyDescent="0.3">
      <c r="A2435" s="1">
        <v>42127</v>
      </c>
      <c r="B2435" s="2">
        <f>YEAR(salesdata[[#This Row],[Order Date]])</f>
        <v>2015</v>
      </c>
      <c r="C2435" s="2">
        <f>MONTH(salesdata[[#This Row],[Order Date]])</f>
        <v>5</v>
      </c>
      <c r="D2435" t="s">
        <v>2127</v>
      </c>
      <c r="E2435" t="s">
        <v>27</v>
      </c>
      <c r="F2435" t="s">
        <v>11</v>
      </c>
      <c r="G2435" t="s">
        <v>20</v>
      </c>
      <c r="H2435" t="s">
        <v>89</v>
      </c>
      <c r="I2435" s="33" t="s">
        <v>4455</v>
      </c>
      <c r="J2435" s="2">
        <v>2</v>
      </c>
      <c r="K2435" s="33" t="s">
        <v>4456</v>
      </c>
    </row>
    <row r="2436" spans="1:11" x14ac:dyDescent="0.3">
      <c r="A2436" s="1">
        <v>42127</v>
      </c>
      <c r="B2436" s="2">
        <f>YEAR(salesdata[[#This Row],[Order Date]])</f>
        <v>2015</v>
      </c>
      <c r="C2436" s="2">
        <f>MONTH(salesdata[[#This Row],[Order Date]])</f>
        <v>5</v>
      </c>
      <c r="D2436" t="s">
        <v>554</v>
      </c>
      <c r="E2436" t="s">
        <v>27</v>
      </c>
      <c r="F2436" t="s">
        <v>11</v>
      </c>
      <c r="G2436" t="s">
        <v>20</v>
      </c>
      <c r="H2436" t="s">
        <v>1409</v>
      </c>
      <c r="I2436" s="33" t="s">
        <v>4135</v>
      </c>
      <c r="J2436" s="2">
        <v>3</v>
      </c>
      <c r="K2436" s="33" t="s">
        <v>3634</v>
      </c>
    </row>
    <row r="2437" spans="1:11" x14ac:dyDescent="0.3">
      <c r="A2437" s="1">
        <v>42128</v>
      </c>
      <c r="B2437" s="2">
        <f>YEAR(salesdata[[#This Row],[Order Date]])</f>
        <v>2015</v>
      </c>
      <c r="C2437" s="2">
        <f>MONTH(salesdata[[#This Row],[Order Date]])</f>
        <v>5</v>
      </c>
      <c r="D2437" t="s">
        <v>1523</v>
      </c>
      <c r="E2437" t="s">
        <v>152</v>
      </c>
      <c r="F2437" t="s">
        <v>34</v>
      </c>
      <c r="G2437" t="s">
        <v>47</v>
      </c>
      <c r="H2437" t="s">
        <v>2129</v>
      </c>
      <c r="I2437" s="33" t="s">
        <v>6420</v>
      </c>
      <c r="J2437" s="2">
        <v>2</v>
      </c>
      <c r="K2437" s="33" t="s">
        <v>4604</v>
      </c>
    </row>
    <row r="2438" spans="1:11" x14ac:dyDescent="0.3">
      <c r="A2438" s="1">
        <v>42128</v>
      </c>
      <c r="B2438" s="2">
        <f>YEAR(salesdata[[#This Row],[Order Date]])</f>
        <v>2015</v>
      </c>
      <c r="C2438" s="2">
        <f>MONTH(salesdata[[#This Row],[Order Date]])</f>
        <v>5</v>
      </c>
      <c r="D2438" t="s">
        <v>603</v>
      </c>
      <c r="E2438" t="s">
        <v>15</v>
      </c>
      <c r="F2438" t="s">
        <v>34</v>
      </c>
      <c r="G2438" t="s">
        <v>47</v>
      </c>
      <c r="H2438" t="s">
        <v>1041</v>
      </c>
      <c r="I2438" s="33" t="s">
        <v>4143</v>
      </c>
      <c r="J2438" s="2">
        <v>7</v>
      </c>
      <c r="K2438" s="33" t="s">
        <v>6421</v>
      </c>
    </row>
    <row r="2439" spans="1:11" x14ac:dyDescent="0.3">
      <c r="A2439" s="1">
        <v>42128</v>
      </c>
      <c r="B2439" s="2">
        <f>YEAR(salesdata[[#This Row],[Order Date]])</f>
        <v>2015</v>
      </c>
      <c r="C2439" s="2">
        <f>MONTH(salesdata[[#This Row],[Order Date]])</f>
        <v>5</v>
      </c>
      <c r="D2439" t="s">
        <v>452</v>
      </c>
      <c r="E2439" t="s">
        <v>10</v>
      </c>
      <c r="F2439" t="s">
        <v>39</v>
      </c>
      <c r="G2439" t="s">
        <v>40</v>
      </c>
      <c r="H2439" t="s">
        <v>2130</v>
      </c>
      <c r="I2439" s="33" t="s">
        <v>6422</v>
      </c>
      <c r="J2439" s="2">
        <v>7</v>
      </c>
      <c r="K2439" s="33" t="s">
        <v>6423</v>
      </c>
    </row>
    <row r="2440" spans="1:11" x14ac:dyDescent="0.3">
      <c r="A2440" s="1">
        <v>42128</v>
      </c>
      <c r="B2440" s="2">
        <f>YEAR(salesdata[[#This Row],[Order Date]])</f>
        <v>2015</v>
      </c>
      <c r="C2440" s="2">
        <f>MONTH(salesdata[[#This Row],[Order Date]])</f>
        <v>5</v>
      </c>
      <c r="D2440" t="s">
        <v>2131</v>
      </c>
      <c r="E2440" t="s">
        <v>130</v>
      </c>
      <c r="F2440" t="s">
        <v>11</v>
      </c>
      <c r="G2440" t="s">
        <v>24</v>
      </c>
      <c r="H2440" t="s">
        <v>641</v>
      </c>
      <c r="I2440" s="33" t="s">
        <v>6424</v>
      </c>
      <c r="J2440" s="2">
        <v>7</v>
      </c>
      <c r="K2440" s="33" t="s">
        <v>6425</v>
      </c>
    </row>
    <row r="2441" spans="1:11" x14ac:dyDescent="0.3">
      <c r="A2441" s="1">
        <v>42131</v>
      </c>
      <c r="B2441" s="2">
        <f>YEAR(salesdata[[#This Row],[Order Date]])</f>
        <v>2015</v>
      </c>
      <c r="C2441" s="2">
        <f>MONTH(salesdata[[#This Row],[Order Date]])</f>
        <v>5</v>
      </c>
      <c r="D2441" t="s">
        <v>2132</v>
      </c>
      <c r="E2441" t="s">
        <v>10</v>
      </c>
      <c r="F2441" t="s">
        <v>34</v>
      </c>
      <c r="G2441" t="s">
        <v>147</v>
      </c>
      <c r="H2441" t="s">
        <v>2133</v>
      </c>
      <c r="I2441" s="33" t="s">
        <v>6426</v>
      </c>
      <c r="J2441" s="2">
        <v>2</v>
      </c>
      <c r="K2441" s="33" t="s">
        <v>6427</v>
      </c>
    </row>
    <row r="2442" spans="1:11" x14ac:dyDescent="0.3">
      <c r="A2442" s="1">
        <v>42131</v>
      </c>
      <c r="B2442" s="2">
        <f>YEAR(salesdata[[#This Row],[Order Date]])</f>
        <v>2015</v>
      </c>
      <c r="C2442" s="2">
        <f>MONTH(salesdata[[#This Row],[Order Date]])</f>
        <v>5</v>
      </c>
      <c r="D2442" t="s">
        <v>2132</v>
      </c>
      <c r="E2442" t="s">
        <v>10</v>
      </c>
      <c r="F2442" t="s">
        <v>11</v>
      </c>
      <c r="G2442" t="s">
        <v>12</v>
      </c>
      <c r="H2442" t="s">
        <v>292</v>
      </c>
      <c r="I2442" s="33" t="s">
        <v>3747</v>
      </c>
      <c r="J2442" s="2">
        <v>4</v>
      </c>
      <c r="K2442" s="33" t="s">
        <v>6428</v>
      </c>
    </row>
    <row r="2443" spans="1:11" x14ac:dyDescent="0.3">
      <c r="A2443" s="1">
        <v>42131</v>
      </c>
      <c r="B2443" s="2">
        <f>YEAR(salesdata[[#This Row],[Order Date]])</f>
        <v>2015</v>
      </c>
      <c r="C2443" s="2">
        <f>MONTH(salesdata[[#This Row],[Order Date]])</f>
        <v>5</v>
      </c>
      <c r="D2443" t="s">
        <v>1303</v>
      </c>
      <c r="E2443" t="s">
        <v>33</v>
      </c>
      <c r="F2443" t="s">
        <v>11</v>
      </c>
      <c r="G2443" t="s">
        <v>12</v>
      </c>
      <c r="H2443" t="s">
        <v>843</v>
      </c>
      <c r="I2443" s="33" t="s">
        <v>5626</v>
      </c>
      <c r="J2443" s="2">
        <v>2</v>
      </c>
      <c r="K2443" s="33" t="s">
        <v>5627</v>
      </c>
    </row>
    <row r="2444" spans="1:11" x14ac:dyDescent="0.3">
      <c r="A2444" s="1">
        <v>42132</v>
      </c>
      <c r="B2444" s="2">
        <f>YEAR(salesdata[[#This Row],[Order Date]])</f>
        <v>2015</v>
      </c>
      <c r="C2444" s="2">
        <f>MONTH(salesdata[[#This Row],[Order Date]])</f>
        <v>5</v>
      </c>
      <c r="D2444" t="s">
        <v>1943</v>
      </c>
      <c r="E2444" t="s">
        <v>79</v>
      </c>
      <c r="F2444" t="s">
        <v>34</v>
      </c>
      <c r="G2444" t="s">
        <v>47</v>
      </c>
      <c r="H2444" t="s">
        <v>628</v>
      </c>
      <c r="I2444" s="33" t="s">
        <v>6429</v>
      </c>
      <c r="J2444" s="2">
        <v>6</v>
      </c>
      <c r="K2444" s="33" t="s">
        <v>3222</v>
      </c>
    </row>
    <row r="2445" spans="1:11" x14ac:dyDescent="0.3">
      <c r="A2445" s="1">
        <v>42132</v>
      </c>
      <c r="B2445" s="2">
        <f>YEAR(salesdata[[#This Row],[Order Date]])</f>
        <v>2015</v>
      </c>
      <c r="C2445" s="2">
        <f>MONTH(salesdata[[#This Row],[Order Date]])</f>
        <v>5</v>
      </c>
      <c r="D2445" t="s">
        <v>563</v>
      </c>
      <c r="E2445" t="s">
        <v>92</v>
      </c>
      <c r="F2445" t="s">
        <v>11</v>
      </c>
      <c r="G2445" t="s">
        <v>24</v>
      </c>
      <c r="H2445" t="s">
        <v>469</v>
      </c>
      <c r="I2445" s="33" t="s">
        <v>4056</v>
      </c>
      <c r="J2445" s="2">
        <v>2</v>
      </c>
      <c r="K2445" s="33" t="s">
        <v>6430</v>
      </c>
    </row>
    <row r="2446" spans="1:11" x14ac:dyDescent="0.3">
      <c r="A2446" s="1">
        <v>42132</v>
      </c>
      <c r="B2446" s="2">
        <f>YEAR(salesdata[[#This Row],[Order Date]])</f>
        <v>2015</v>
      </c>
      <c r="C2446" s="2">
        <f>MONTH(salesdata[[#This Row],[Order Date]])</f>
        <v>5</v>
      </c>
      <c r="D2446" t="s">
        <v>1298</v>
      </c>
      <c r="E2446" t="s">
        <v>319</v>
      </c>
      <c r="F2446" t="s">
        <v>11</v>
      </c>
      <c r="G2446" t="s">
        <v>20</v>
      </c>
      <c r="H2446" t="s">
        <v>639</v>
      </c>
      <c r="I2446" s="33" t="s">
        <v>6431</v>
      </c>
      <c r="J2446" s="2">
        <v>2</v>
      </c>
      <c r="K2446" s="33" t="s">
        <v>6252</v>
      </c>
    </row>
    <row r="2447" spans="1:11" x14ac:dyDescent="0.3">
      <c r="A2447" s="1">
        <v>42132</v>
      </c>
      <c r="B2447" s="2">
        <f>YEAR(salesdata[[#This Row],[Order Date]])</f>
        <v>2015</v>
      </c>
      <c r="C2447" s="2">
        <f>MONTH(salesdata[[#This Row],[Order Date]])</f>
        <v>5</v>
      </c>
      <c r="D2447" t="s">
        <v>1298</v>
      </c>
      <c r="E2447" t="s">
        <v>319</v>
      </c>
      <c r="F2447" t="s">
        <v>39</v>
      </c>
      <c r="G2447" t="s">
        <v>40</v>
      </c>
      <c r="H2447" t="s">
        <v>736</v>
      </c>
      <c r="I2447" s="33" t="s">
        <v>4560</v>
      </c>
      <c r="J2447" s="2">
        <v>3</v>
      </c>
      <c r="K2447" s="33" t="s">
        <v>6432</v>
      </c>
    </row>
    <row r="2448" spans="1:11" x14ac:dyDescent="0.3">
      <c r="A2448" s="1">
        <v>42132</v>
      </c>
      <c r="B2448" s="2">
        <f>YEAR(salesdata[[#This Row],[Order Date]])</f>
        <v>2015</v>
      </c>
      <c r="C2448" s="2">
        <f>MONTH(salesdata[[#This Row],[Order Date]])</f>
        <v>5</v>
      </c>
      <c r="D2448" t="s">
        <v>1298</v>
      </c>
      <c r="E2448" t="s">
        <v>319</v>
      </c>
      <c r="F2448" t="s">
        <v>34</v>
      </c>
      <c r="G2448" t="s">
        <v>47</v>
      </c>
      <c r="H2448" t="s">
        <v>668</v>
      </c>
      <c r="I2448" s="33" t="s">
        <v>6433</v>
      </c>
      <c r="J2448" s="2">
        <v>3</v>
      </c>
      <c r="K2448" s="33" t="s">
        <v>3441</v>
      </c>
    </row>
    <row r="2449" spans="1:11" x14ac:dyDescent="0.3">
      <c r="A2449" s="1">
        <v>42132</v>
      </c>
      <c r="B2449" s="2">
        <f>YEAR(salesdata[[#This Row],[Order Date]])</f>
        <v>2015</v>
      </c>
      <c r="C2449" s="2">
        <f>MONTH(salesdata[[#This Row],[Order Date]])</f>
        <v>5</v>
      </c>
      <c r="D2449" t="s">
        <v>1028</v>
      </c>
      <c r="E2449" t="s">
        <v>152</v>
      </c>
      <c r="F2449" t="s">
        <v>11</v>
      </c>
      <c r="G2449" t="s">
        <v>12</v>
      </c>
      <c r="H2449" t="s">
        <v>1632</v>
      </c>
      <c r="I2449" s="33" t="s">
        <v>6434</v>
      </c>
      <c r="J2449" s="2">
        <v>2</v>
      </c>
      <c r="K2449" s="33" t="s">
        <v>6435</v>
      </c>
    </row>
    <row r="2450" spans="1:11" x14ac:dyDescent="0.3">
      <c r="A2450" s="1">
        <v>42132</v>
      </c>
      <c r="B2450" s="2">
        <f>YEAR(salesdata[[#This Row],[Order Date]])</f>
        <v>2015</v>
      </c>
      <c r="C2450" s="2">
        <f>MONTH(salesdata[[#This Row],[Order Date]])</f>
        <v>5</v>
      </c>
      <c r="D2450" t="s">
        <v>871</v>
      </c>
      <c r="E2450" t="s">
        <v>152</v>
      </c>
      <c r="F2450" t="s">
        <v>34</v>
      </c>
      <c r="G2450" t="s">
        <v>47</v>
      </c>
      <c r="H2450" t="s">
        <v>87</v>
      </c>
      <c r="I2450" s="33" t="s">
        <v>5628</v>
      </c>
      <c r="J2450" s="2">
        <v>3</v>
      </c>
      <c r="K2450" s="33" t="s">
        <v>6436</v>
      </c>
    </row>
    <row r="2451" spans="1:11" x14ac:dyDescent="0.3">
      <c r="A2451" s="1">
        <v>42132</v>
      </c>
      <c r="B2451" s="2">
        <f>YEAR(salesdata[[#This Row],[Order Date]])</f>
        <v>2015</v>
      </c>
      <c r="C2451" s="2">
        <f>MONTH(salesdata[[#This Row],[Order Date]])</f>
        <v>5</v>
      </c>
      <c r="D2451" t="s">
        <v>871</v>
      </c>
      <c r="E2451" t="s">
        <v>152</v>
      </c>
      <c r="F2451" t="s">
        <v>11</v>
      </c>
      <c r="G2451" t="s">
        <v>204</v>
      </c>
      <c r="H2451" t="s">
        <v>205</v>
      </c>
      <c r="I2451" s="33" t="s">
        <v>4659</v>
      </c>
      <c r="J2451" s="2">
        <v>3</v>
      </c>
      <c r="K2451" s="33" t="s">
        <v>4660</v>
      </c>
    </row>
    <row r="2452" spans="1:11" x14ac:dyDescent="0.3">
      <c r="A2452" s="1">
        <v>42132</v>
      </c>
      <c r="B2452" s="2">
        <f>YEAR(salesdata[[#This Row],[Order Date]])</f>
        <v>2015</v>
      </c>
      <c r="C2452" s="2">
        <f>MONTH(salesdata[[#This Row],[Order Date]])</f>
        <v>5</v>
      </c>
      <c r="D2452" t="s">
        <v>871</v>
      </c>
      <c r="E2452" t="s">
        <v>152</v>
      </c>
      <c r="F2452" t="s">
        <v>34</v>
      </c>
      <c r="G2452" t="s">
        <v>35</v>
      </c>
      <c r="H2452" t="s">
        <v>814</v>
      </c>
      <c r="I2452" s="33" t="s">
        <v>6303</v>
      </c>
      <c r="J2452" s="2">
        <v>2</v>
      </c>
      <c r="K2452" s="33" t="s">
        <v>6437</v>
      </c>
    </row>
    <row r="2453" spans="1:11" x14ac:dyDescent="0.3">
      <c r="A2453" s="1">
        <v>42132</v>
      </c>
      <c r="B2453" s="2">
        <f>YEAR(salesdata[[#This Row],[Order Date]])</f>
        <v>2015</v>
      </c>
      <c r="C2453" s="2">
        <f>MONTH(salesdata[[#This Row],[Order Date]])</f>
        <v>5</v>
      </c>
      <c r="D2453" t="s">
        <v>871</v>
      </c>
      <c r="E2453" t="s">
        <v>152</v>
      </c>
      <c r="F2453" t="s">
        <v>39</v>
      </c>
      <c r="G2453" t="s">
        <v>614</v>
      </c>
      <c r="H2453" t="s">
        <v>1109</v>
      </c>
      <c r="I2453" s="33" t="s">
        <v>6438</v>
      </c>
      <c r="J2453" s="2">
        <v>7</v>
      </c>
      <c r="K2453" s="33" t="s">
        <v>6439</v>
      </c>
    </row>
    <row r="2454" spans="1:11" x14ac:dyDescent="0.3">
      <c r="A2454" s="1">
        <v>42132</v>
      </c>
      <c r="B2454" s="2">
        <f>YEAR(salesdata[[#This Row],[Order Date]])</f>
        <v>2015</v>
      </c>
      <c r="C2454" s="2">
        <f>MONTH(salesdata[[#This Row],[Order Date]])</f>
        <v>5</v>
      </c>
      <c r="D2454" t="s">
        <v>871</v>
      </c>
      <c r="E2454" t="s">
        <v>152</v>
      </c>
      <c r="F2454" t="s">
        <v>11</v>
      </c>
      <c r="G2454" t="s">
        <v>12</v>
      </c>
      <c r="H2454" t="s">
        <v>220</v>
      </c>
      <c r="I2454" s="33" t="s">
        <v>2910</v>
      </c>
      <c r="J2454" s="2">
        <v>3</v>
      </c>
      <c r="K2454" s="33" t="s">
        <v>2911</v>
      </c>
    </row>
    <row r="2455" spans="1:11" x14ac:dyDescent="0.3">
      <c r="A2455" s="1">
        <v>42133</v>
      </c>
      <c r="B2455" s="2">
        <f>YEAR(salesdata[[#This Row],[Order Date]])</f>
        <v>2015</v>
      </c>
      <c r="C2455" s="2">
        <f>MONTH(salesdata[[#This Row],[Order Date]])</f>
        <v>5</v>
      </c>
      <c r="D2455" t="s">
        <v>969</v>
      </c>
      <c r="E2455" t="s">
        <v>33</v>
      </c>
      <c r="F2455" t="s">
        <v>11</v>
      </c>
      <c r="G2455" t="s">
        <v>20</v>
      </c>
      <c r="H2455" t="s">
        <v>1615</v>
      </c>
      <c r="I2455" s="33" t="s">
        <v>6440</v>
      </c>
      <c r="J2455" s="2">
        <v>3</v>
      </c>
      <c r="K2455" s="33" t="s">
        <v>4105</v>
      </c>
    </row>
    <row r="2456" spans="1:11" x14ac:dyDescent="0.3">
      <c r="A2456" s="1">
        <v>42134</v>
      </c>
      <c r="B2456" s="2">
        <f>YEAR(salesdata[[#This Row],[Order Date]])</f>
        <v>2015</v>
      </c>
      <c r="C2456" s="2">
        <f>MONTH(salesdata[[#This Row],[Order Date]])</f>
        <v>5</v>
      </c>
      <c r="D2456" t="s">
        <v>933</v>
      </c>
      <c r="E2456" t="s">
        <v>15</v>
      </c>
      <c r="F2456" t="s">
        <v>11</v>
      </c>
      <c r="G2456" t="s">
        <v>93</v>
      </c>
      <c r="H2456" t="s">
        <v>2134</v>
      </c>
      <c r="I2456" s="33" t="s">
        <v>6441</v>
      </c>
      <c r="J2456" s="2">
        <v>5</v>
      </c>
      <c r="K2456" s="33" t="s">
        <v>6442</v>
      </c>
    </row>
    <row r="2457" spans="1:11" x14ac:dyDescent="0.3">
      <c r="A2457" s="1">
        <v>42134</v>
      </c>
      <c r="B2457" s="2">
        <f>YEAR(salesdata[[#This Row],[Order Date]])</f>
        <v>2015</v>
      </c>
      <c r="C2457" s="2">
        <f>MONTH(salesdata[[#This Row],[Order Date]])</f>
        <v>5</v>
      </c>
      <c r="D2457" t="s">
        <v>933</v>
      </c>
      <c r="E2457" t="s">
        <v>15</v>
      </c>
      <c r="F2457" t="s">
        <v>11</v>
      </c>
      <c r="G2457" t="s">
        <v>24</v>
      </c>
      <c r="H2457" t="s">
        <v>1097</v>
      </c>
      <c r="I2457" s="33" t="s">
        <v>6443</v>
      </c>
      <c r="J2457" s="2">
        <v>2</v>
      </c>
      <c r="K2457" s="33" t="s">
        <v>6444</v>
      </c>
    </row>
    <row r="2458" spans="1:11" x14ac:dyDescent="0.3">
      <c r="A2458" s="1">
        <v>42134</v>
      </c>
      <c r="B2458" s="2">
        <f>YEAR(salesdata[[#This Row],[Order Date]])</f>
        <v>2015</v>
      </c>
      <c r="C2458" s="2">
        <f>MONTH(salesdata[[#This Row],[Order Date]])</f>
        <v>5</v>
      </c>
      <c r="D2458" t="s">
        <v>1684</v>
      </c>
      <c r="E2458" t="s">
        <v>282</v>
      </c>
      <c r="F2458" t="s">
        <v>39</v>
      </c>
      <c r="G2458" t="s">
        <v>52</v>
      </c>
      <c r="H2458" t="s">
        <v>1258</v>
      </c>
      <c r="I2458" s="33" t="s">
        <v>4568</v>
      </c>
      <c r="J2458" s="2">
        <v>4</v>
      </c>
      <c r="K2458" s="33" t="s">
        <v>4569</v>
      </c>
    </row>
    <row r="2459" spans="1:11" x14ac:dyDescent="0.3">
      <c r="A2459" s="1">
        <v>42135</v>
      </c>
      <c r="B2459" s="2">
        <f>YEAR(salesdata[[#This Row],[Order Date]])</f>
        <v>2015</v>
      </c>
      <c r="C2459" s="2">
        <f>MONTH(salesdata[[#This Row],[Order Date]])</f>
        <v>5</v>
      </c>
      <c r="D2459" t="s">
        <v>542</v>
      </c>
      <c r="E2459" t="s">
        <v>96</v>
      </c>
      <c r="F2459" t="s">
        <v>34</v>
      </c>
      <c r="G2459" t="s">
        <v>35</v>
      </c>
      <c r="H2459" t="s">
        <v>2135</v>
      </c>
      <c r="I2459" s="33" t="s">
        <v>6445</v>
      </c>
      <c r="J2459" s="2">
        <v>7</v>
      </c>
      <c r="K2459" s="33" t="s">
        <v>6446</v>
      </c>
    </row>
    <row r="2460" spans="1:11" x14ac:dyDescent="0.3">
      <c r="A2460" s="1">
        <v>42136</v>
      </c>
      <c r="B2460" s="2">
        <f>YEAR(salesdata[[#This Row],[Order Date]])</f>
        <v>2015</v>
      </c>
      <c r="C2460" s="2">
        <f>MONTH(salesdata[[#This Row],[Order Date]])</f>
        <v>5</v>
      </c>
      <c r="D2460" t="s">
        <v>399</v>
      </c>
      <c r="E2460" t="s">
        <v>27</v>
      </c>
      <c r="F2460" t="s">
        <v>11</v>
      </c>
      <c r="G2460" t="s">
        <v>12</v>
      </c>
      <c r="H2460" t="s">
        <v>2136</v>
      </c>
      <c r="I2460" s="33" t="s">
        <v>4634</v>
      </c>
      <c r="J2460" s="2">
        <v>3</v>
      </c>
      <c r="K2460" s="33" t="s">
        <v>3672</v>
      </c>
    </row>
    <row r="2461" spans="1:11" x14ac:dyDescent="0.3">
      <c r="A2461" s="1">
        <v>42136</v>
      </c>
      <c r="B2461" s="2">
        <f>YEAR(salesdata[[#This Row],[Order Date]])</f>
        <v>2015</v>
      </c>
      <c r="C2461" s="2">
        <f>MONTH(salesdata[[#This Row],[Order Date]])</f>
        <v>5</v>
      </c>
      <c r="D2461" t="s">
        <v>399</v>
      </c>
      <c r="E2461" t="s">
        <v>27</v>
      </c>
      <c r="F2461" t="s">
        <v>11</v>
      </c>
      <c r="G2461" t="s">
        <v>12</v>
      </c>
      <c r="H2461" t="s">
        <v>2137</v>
      </c>
      <c r="I2461" s="33" t="s">
        <v>3915</v>
      </c>
      <c r="J2461" s="2">
        <v>6</v>
      </c>
      <c r="K2461" s="33" t="s">
        <v>4451</v>
      </c>
    </row>
    <row r="2462" spans="1:11" x14ac:dyDescent="0.3">
      <c r="A2462" s="1">
        <v>42136</v>
      </c>
      <c r="B2462" s="2">
        <f>YEAR(salesdata[[#This Row],[Order Date]])</f>
        <v>2015</v>
      </c>
      <c r="C2462" s="2">
        <f>MONTH(salesdata[[#This Row],[Order Date]])</f>
        <v>5</v>
      </c>
      <c r="D2462" t="s">
        <v>1229</v>
      </c>
      <c r="E2462" t="s">
        <v>282</v>
      </c>
      <c r="F2462" t="s">
        <v>39</v>
      </c>
      <c r="G2462" t="s">
        <v>40</v>
      </c>
      <c r="H2462" t="s">
        <v>736</v>
      </c>
      <c r="I2462" s="33" t="s">
        <v>3805</v>
      </c>
      <c r="J2462" s="2">
        <v>2</v>
      </c>
      <c r="K2462" s="33" t="s">
        <v>3806</v>
      </c>
    </row>
    <row r="2463" spans="1:11" x14ac:dyDescent="0.3">
      <c r="A2463" s="1">
        <v>42136</v>
      </c>
      <c r="B2463" s="2">
        <f>YEAR(salesdata[[#This Row],[Order Date]])</f>
        <v>2015</v>
      </c>
      <c r="C2463" s="2">
        <f>MONTH(salesdata[[#This Row],[Order Date]])</f>
        <v>5</v>
      </c>
      <c r="D2463" t="s">
        <v>329</v>
      </c>
      <c r="E2463" t="s">
        <v>152</v>
      </c>
      <c r="F2463" t="s">
        <v>11</v>
      </c>
      <c r="G2463" t="s">
        <v>18</v>
      </c>
      <c r="H2463" t="s">
        <v>1200</v>
      </c>
      <c r="I2463" s="33" t="s">
        <v>5232</v>
      </c>
      <c r="J2463" s="2">
        <v>3</v>
      </c>
      <c r="K2463" s="33" t="s">
        <v>3650</v>
      </c>
    </row>
    <row r="2464" spans="1:11" x14ac:dyDescent="0.3">
      <c r="A2464" s="1">
        <v>42136</v>
      </c>
      <c r="B2464" s="2">
        <f>YEAR(salesdata[[#This Row],[Order Date]])</f>
        <v>2015</v>
      </c>
      <c r="C2464" s="2">
        <f>MONTH(salesdata[[#This Row],[Order Date]])</f>
        <v>5</v>
      </c>
      <c r="D2464" t="s">
        <v>2138</v>
      </c>
      <c r="E2464" t="s">
        <v>167</v>
      </c>
      <c r="F2464" t="s">
        <v>11</v>
      </c>
      <c r="G2464" t="s">
        <v>20</v>
      </c>
      <c r="H2464" t="s">
        <v>1231</v>
      </c>
      <c r="I2464" s="33" t="s">
        <v>6447</v>
      </c>
      <c r="J2464" s="2">
        <v>3</v>
      </c>
      <c r="K2464" s="33" t="s">
        <v>6448</v>
      </c>
    </row>
    <row r="2465" spans="1:11" x14ac:dyDescent="0.3">
      <c r="A2465" s="1">
        <v>42136</v>
      </c>
      <c r="B2465" s="2">
        <f>YEAR(salesdata[[#This Row],[Order Date]])</f>
        <v>2015</v>
      </c>
      <c r="C2465" s="2">
        <f>MONTH(salesdata[[#This Row],[Order Date]])</f>
        <v>5</v>
      </c>
      <c r="D2465" t="s">
        <v>759</v>
      </c>
      <c r="E2465" t="s">
        <v>10</v>
      </c>
      <c r="F2465" t="s">
        <v>34</v>
      </c>
      <c r="G2465" t="s">
        <v>47</v>
      </c>
      <c r="H2465" t="s">
        <v>1657</v>
      </c>
      <c r="I2465" s="33" t="s">
        <v>6449</v>
      </c>
      <c r="J2465" s="2">
        <v>4</v>
      </c>
      <c r="K2465" s="33" t="s">
        <v>6450</v>
      </c>
    </row>
    <row r="2466" spans="1:11" x14ac:dyDescent="0.3">
      <c r="A2466" s="1">
        <v>42136</v>
      </c>
      <c r="B2466" s="2">
        <f>YEAR(salesdata[[#This Row],[Order Date]])</f>
        <v>2015</v>
      </c>
      <c r="C2466" s="2">
        <f>MONTH(salesdata[[#This Row],[Order Date]])</f>
        <v>5</v>
      </c>
      <c r="D2466" t="s">
        <v>759</v>
      </c>
      <c r="E2466" t="s">
        <v>10</v>
      </c>
      <c r="F2466" t="s">
        <v>39</v>
      </c>
      <c r="G2466" t="s">
        <v>40</v>
      </c>
      <c r="H2466" t="s">
        <v>1564</v>
      </c>
      <c r="I2466" s="33" t="s">
        <v>6451</v>
      </c>
      <c r="J2466" s="2">
        <v>6</v>
      </c>
      <c r="K2466" s="33" t="s">
        <v>6452</v>
      </c>
    </row>
    <row r="2467" spans="1:11" x14ac:dyDescent="0.3">
      <c r="A2467" s="1">
        <v>42136</v>
      </c>
      <c r="B2467" s="2">
        <f>YEAR(salesdata[[#This Row],[Order Date]])</f>
        <v>2015</v>
      </c>
      <c r="C2467" s="2">
        <f>MONTH(salesdata[[#This Row],[Order Date]])</f>
        <v>5</v>
      </c>
      <c r="D2467" t="s">
        <v>759</v>
      </c>
      <c r="E2467" t="s">
        <v>10</v>
      </c>
      <c r="F2467" t="s">
        <v>11</v>
      </c>
      <c r="G2467" t="s">
        <v>12</v>
      </c>
      <c r="H2467" t="s">
        <v>1819</v>
      </c>
      <c r="I2467" s="33" t="s">
        <v>6453</v>
      </c>
      <c r="J2467" s="2">
        <v>7</v>
      </c>
      <c r="K2467" s="33" t="s">
        <v>6454</v>
      </c>
    </row>
    <row r="2468" spans="1:11" x14ac:dyDescent="0.3">
      <c r="A2468" s="1">
        <v>42137</v>
      </c>
      <c r="B2468" s="2">
        <f>YEAR(salesdata[[#This Row],[Order Date]])</f>
        <v>2015</v>
      </c>
      <c r="C2468" s="2">
        <f>MONTH(salesdata[[#This Row],[Order Date]])</f>
        <v>5</v>
      </c>
      <c r="D2468" t="s">
        <v>539</v>
      </c>
      <c r="E2468" t="s">
        <v>15</v>
      </c>
      <c r="F2468" t="s">
        <v>39</v>
      </c>
      <c r="G2468" t="s">
        <v>40</v>
      </c>
      <c r="H2468" t="s">
        <v>1628</v>
      </c>
      <c r="I2468" s="33" t="s">
        <v>6455</v>
      </c>
      <c r="J2468" s="2">
        <v>2</v>
      </c>
      <c r="K2468" s="33" t="s">
        <v>3027</v>
      </c>
    </row>
    <row r="2469" spans="1:11" x14ac:dyDescent="0.3">
      <c r="A2469" s="1">
        <v>42137</v>
      </c>
      <c r="B2469" s="2">
        <f>YEAR(salesdata[[#This Row],[Order Date]])</f>
        <v>2015</v>
      </c>
      <c r="C2469" s="2">
        <f>MONTH(salesdata[[#This Row],[Order Date]])</f>
        <v>5</v>
      </c>
      <c r="D2469" t="s">
        <v>539</v>
      </c>
      <c r="E2469" t="s">
        <v>15</v>
      </c>
      <c r="F2469" t="s">
        <v>11</v>
      </c>
      <c r="G2469" t="s">
        <v>43</v>
      </c>
      <c r="H2469" t="s">
        <v>1278</v>
      </c>
      <c r="I2469" s="33" t="s">
        <v>337</v>
      </c>
      <c r="J2469" s="2">
        <v>4</v>
      </c>
      <c r="K2469" s="33" t="s">
        <v>6456</v>
      </c>
    </row>
    <row r="2470" spans="1:11" x14ac:dyDescent="0.3">
      <c r="A2470" s="1">
        <v>42138</v>
      </c>
      <c r="B2470" s="2">
        <f>YEAR(salesdata[[#This Row],[Order Date]])</f>
        <v>2015</v>
      </c>
      <c r="C2470" s="2">
        <f>MONTH(salesdata[[#This Row],[Order Date]])</f>
        <v>5</v>
      </c>
      <c r="D2470" t="s">
        <v>2021</v>
      </c>
      <c r="E2470" t="s">
        <v>23</v>
      </c>
      <c r="F2470" t="s">
        <v>11</v>
      </c>
      <c r="G2470" t="s">
        <v>24</v>
      </c>
      <c r="H2470" t="s">
        <v>1910</v>
      </c>
      <c r="I2470" s="33" t="s">
        <v>6457</v>
      </c>
      <c r="J2470" s="2">
        <v>8</v>
      </c>
      <c r="K2470" s="33" t="s">
        <v>4456</v>
      </c>
    </row>
    <row r="2471" spans="1:11" x14ac:dyDescent="0.3">
      <c r="A2471" s="1">
        <v>42138</v>
      </c>
      <c r="B2471" s="2">
        <f>YEAR(salesdata[[#This Row],[Order Date]])</f>
        <v>2015</v>
      </c>
      <c r="C2471" s="2">
        <f>MONTH(salesdata[[#This Row],[Order Date]])</f>
        <v>5</v>
      </c>
      <c r="D2471" t="s">
        <v>2021</v>
      </c>
      <c r="E2471" t="s">
        <v>23</v>
      </c>
      <c r="F2471" t="s">
        <v>11</v>
      </c>
      <c r="G2471" t="s">
        <v>16</v>
      </c>
      <c r="H2471" t="s">
        <v>417</v>
      </c>
      <c r="I2471" s="33" t="s">
        <v>6458</v>
      </c>
      <c r="J2471" s="2">
        <v>4</v>
      </c>
      <c r="K2471" s="33" t="s">
        <v>6459</v>
      </c>
    </row>
    <row r="2472" spans="1:11" x14ac:dyDescent="0.3">
      <c r="A2472" s="1">
        <v>42138</v>
      </c>
      <c r="B2472" s="2">
        <f>YEAR(salesdata[[#This Row],[Order Date]])</f>
        <v>2015</v>
      </c>
      <c r="C2472" s="2">
        <f>MONTH(salesdata[[#This Row],[Order Date]])</f>
        <v>5</v>
      </c>
      <c r="D2472" t="s">
        <v>2021</v>
      </c>
      <c r="E2472" t="s">
        <v>23</v>
      </c>
      <c r="F2472" t="s">
        <v>11</v>
      </c>
      <c r="G2472" t="s">
        <v>63</v>
      </c>
      <c r="H2472" t="s">
        <v>2139</v>
      </c>
      <c r="I2472" s="33" t="s">
        <v>6460</v>
      </c>
      <c r="J2472" s="2">
        <v>7</v>
      </c>
      <c r="K2472" s="33" t="s">
        <v>5433</v>
      </c>
    </row>
    <row r="2473" spans="1:11" x14ac:dyDescent="0.3">
      <c r="A2473" s="1">
        <v>42138</v>
      </c>
      <c r="B2473" s="2">
        <f>YEAR(salesdata[[#This Row],[Order Date]])</f>
        <v>2015</v>
      </c>
      <c r="C2473" s="2">
        <f>MONTH(salesdata[[#This Row],[Order Date]])</f>
        <v>5</v>
      </c>
      <c r="D2473" t="s">
        <v>2021</v>
      </c>
      <c r="E2473" t="s">
        <v>23</v>
      </c>
      <c r="F2473" t="s">
        <v>11</v>
      </c>
      <c r="G2473" t="s">
        <v>16</v>
      </c>
      <c r="H2473" t="s">
        <v>1545</v>
      </c>
      <c r="I2473" s="33" t="s">
        <v>6461</v>
      </c>
      <c r="J2473" s="2">
        <v>4</v>
      </c>
      <c r="K2473" s="33" t="s">
        <v>6462</v>
      </c>
    </row>
    <row r="2474" spans="1:11" x14ac:dyDescent="0.3">
      <c r="A2474" s="1">
        <v>42138</v>
      </c>
      <c r="B2474" s="2">
        <f>YEAR(salesdata[[#This Row],[Order Date]])</f>
        <v>2015</v>
      </c>
      <c r="C2474" s="2">
        <f>MONTH(salesdata[[#This Row],[Order Date]])</f>
        <v>5</v>
      </c>
      <c r="D2474" t="s">
        <v>2021</v>
      </c>
      <c r="E2474" t="s">
        <v>23</v>
      </c>
      <c r="F2474" t="s">
        <v>11</v>
      </c>
      <c r="G2474" t="s">
        <v>24</v>
      </c>
      <c r="H2474" t="s">
        <v>2140</v>
      </c>
      <c r="I2474" s="33" t="s">
        <v>3333</v>
      </c>
      <c r="J2474" s="2">
        <v>1</v>
      </c>
      <c r="K2474" s="33" t="s">
        <v>5265</v>
      </c>
    </row>
    <row r="2475" spans="1:11" x14ac:dyDescent="0.3">
      <c r="A2475" s="1">
        <v>42138</v>
      </c>
      <c r="B2475" s="2">
        <f>YEAR(salesdata[[#This Row],[Order Date]])</f>
        <v>2015</v>
      </c>
      <c r="C2475" s="2">
        <f>MONTH(salesdata[[#This Row],[Order Date]])</f>
        <v>5</v>
      </c>
      <c r="D2475" t="s">
        <v>2021</v>
      </c>
      <c r="E2475" t="s">
        <v>23</v>
      </c>
      <c r="F2475" t="s">
        <v>11</v>
      </c>
      <c r="G2475" t="s">
        <v>20</v>
      </c>
      <c r="H2475" t="s">
        <v>89</v>
      </c>
      <c r="I2475" s="33" t="s">
        <v>2971</v>
      </c>
      <c r="J2475" s="2">
        <v>2</v>
      </c>
      <c r="K2475" s="33" t="s">
        <v>2972</v>
      </c>
    </row>
    <row r="2476" spans="1:11" x14ac:dyDescent="0.3">
      <c r="A2476" s="1">
        <v>42138</v>
      </c>
      <c r="B2476" s="2">
        <f>YEAR(salesdata[[#This Row],[Order Date]])</f>
        <v>2015</v>
      </c>
      <c r="C2476" s="2">
        <f>MONTH(salesdata[[#This Row],[Order Date]])</f>
        <v>5</v>
      </c>
      <c r="D2476" t="s">
        <v>2021</v>
      </c>
      <c r="E2476" t="s">
        <v>23</v>
      </c>
      <c r="F2476" t="s">
        <v>11</v>
      </c>
      <c r="G2476" t="s">
        <v>20</v>
      </c>
      <c r="H2476" t="s">
        <v>1005</v>
      </c>
      <c r="I2476" s="33" t="s">
        <v>6463</v>
      </c>
      <c r="J2476" s="2">
        <v>3</v>
      </c>
      <c r="K2476" s="33" t="s">
        <v>6464</v>
      </c>
    </row>
    <row r="2477" spans="1:11" x14ac:dyDescent="0.3">
      <c r="A2477" s="1">
        <v>42138</v>
      </c>
      <c r="B2477" s="2">
        <f>YEAR(salesdata[[#This Row],[Order Date]])</f>
        <v>2015</v>
      </c>
      <c r="C2477" s="2">
        <f>MONTH(salesdata[[#This Row],[Order Date]])</f>
        <v>5</v>
      </c>
      <c r="D2477" t="s">
        <v>1510</v>
      </c>
      <c r="E2477" t="s">
        <v>27</v>
      </c>
      <c r="F2477" t="s">
        <v>11</v>
      </c>
      <c r="G2477" t="s">
        <v>18</v>
      </c>
      <c r="H2477" t="s">
        <v>816</v>
      </c>
      <c r="I2477" s="33" t="s">
        <v>5480</v>
      </c>
      <c r="J2477" s="2">
        <v>4</v>
      </c>
      <c r="K2477" s="33" t="s">
        <v>5481</v>
      </c>
    </row>
    <row r="2478" spans="1:11" x14ac:dyDescent="0.3">
      <c r="A2478" s="1">
        <v>42138</v>
      </c>
      <c r="B2478" s="2">
        <f>YEAR(salesdata[[#This Row],[Order Date]])</f>
        <v>2015</v>
      </c>
      <c r="C2478" s="2">
        <f>MONTH(salesdata[[#This Row],[Order Date]])</f>
        <v>5</v>
      </c>
      <c r="D2478" t="s">
        <v>1943</v>
      </c>
      <c r="E2478" t="s">
        <v>27</v>
      </c>
      <c r="F2478" t="s">
        <v>34</v>
      </c>
      <c r="G2478" t="s">
        <v>74</v>
      </c>
      <c r="H2478" t="s">
        <v>1688</v>
      </c>
      <c r="I2478" s="33" t="s">
        <v>6465</v>
      </c>
      <c r="J2478" s="2">
        <v>5</v>
      </c>
      <c r="K2478" s="33" t="s">
        <v>2141</v>
      </c>
    </row>
    <row r="2479" spans="1:11" x14ac:dyDescent="0.3">
      <c r="A2479" s="1">
        <v>42138</v>
      </c>
      <c r="B2479" s="2">
        <f>YEAR(salesdata[[#This Row],[Order Date]])</f>
        <v>2015</v>
      </c>
      <c r="C2479" s="2">
        <f>MONTH(salesdata[[#This Row],[Order Date]])</f>
        <v>5</v>
      </c>
      <c r="D2479" t="s">
        <v>1943</v>
      </c>
      <c r="E2479" t="s">
        <v>27</v>
      </c>
      <c r="F2479" t="s">
        <v>34</v>
      </c>
      <c r="G2479" t="s">
        <v>47</v>
      </c>
      <c r="H2479" t="s">
        <v>1111</v>
      </c>
      <c r="I2479" s="33" t="s">
        <v>6466</v>
      </c>
      <c r="J2479" s="2">
        <v>3</v>
      </c>
      <c r="K2479" s="33" t="s">
        <v>6467</v>
      </c>
    </row>
    <row r="2480" spans="1:11" x14ac:dyDescent="0.3">
      <c r="A2480" s="1">
        <v>42138</v>
      </c>
      <c r="B2480" s="2">
        <f>YEAR(salesdata[[#This Row],[Order Date]])</f>
        <v>2015</v>
      </c>
      <c r="C2480" s="2">
        <f>MONTH(salesdata[[#This Row],[Order Date]])</f>
        <v>5</v>
      </c>
      <c r="D2480" t="s">
        <v>1943</v>
      </c>
      <c r="E2480" t="s">
        <v>27</v>
      </c>
      <c r="F2480" t="s">
        <v>34</v>
      </c>
      <c r="G2480" t="s">
        <v>35</v>
      </c>
      <c r="H2480" t="s">
        <v>1157</v>
      </c>
      <c r="I2480" s="33" t="s">
        <v>6468</v>
      </c>
      <c r="J2480" s="2">
        <v>2</v>
      </c>
      <c r="K2480" s="33" t="s">
        <v>6469</v>
      </c>
    </row>
    <row r="2481" spans="1:11" x14ac:dyDescent="0.3">
      <c r="A2481" s="1">
        <v>42138</v>
      </c>
      <c r="B2481" s="2">
        <f>YEAR(salesdata[[#This Row],[Order Date]])</f>
        <v>2015</v>
      </c>
      <c r="C2481" s="2">
        <f>MONTH(salesdata[[#This Row],[Order Date]])</f>
        <v>5</v>
      </c>
      <c r="D2481" t="s">
        <v>1943</v>
      </c>
      <c r="E2481" t="s">
        <v>27</v>
      </c>
      <c r="F2481" t="s">
        <v>34</v>
      </c>
      <c r="G2481" t="s">
        <v>35</v>
      </c>
      <c r="H2481" t="s">
        <v>278</v>
      </c>
      <c r="I2481" s="33" t="s">
        <v>6470</v>
      </c>
      <c r="J2481" s="2">
        <v>3</v>
      </c>
      <c r="K2481" s="33" t="s">
        <v>6471</v>
      </c>
    </row>
    <row r="2482" spans="1:11" x14ac:dyDescent="0.3">
      <c r="A2482" s="1">
        <v>42139</v>
      </c>
      <c r="B2482" s="2">
        <f>YEAR(salesdata[[#This Row],[Order Date]])</f>
        <v>2015</v>
      </c>
      <c r="C2482" s="2">
        <f>MONTH(salesdata[[#This Row],[Order Date]])</f>
        <v>5</v>
      </c>
      <c r="D2482" t="s">
        <v>452</v>
      </c>
      <c r="E2482" t="s">
        <v>30</v>
      </c>
      <c r="F2482" t="s">
        <v>11</v>
      </c>
      <c r="G2482" t="s">
        <v>63</v>
      </c>
      <c r="H2482" t="s">
        <v>2142</v>
      </c>
      <c r="I2482" s="33" t="s">
        <v>3188</v>
      </c>
      <c r="J2482" s="2">
        <v>3</v>
      </c>
      <c r="K2482" s="33" t="s">
        <v>3772</v>
      </c>
    </row>
    <row r="2483" spans="1:11" x14ac:dyDescent="0.3">
      <c r="A2483" s="1">
        <v>42139</v>
      </c>
      <c r="B2483" s="2">
        <f>YEAR(salesdata[[#This Row],[Order Date]])</f>
        <v>2015</v>
      </c>
      <c r="C2483" s="2">
        <f>MONTH(salesdata[[#This Row],[Order Date]])</f>
        <v>5</v>
      </c>
      <c r="D2483" t="s">
        <v>1487</v>
      </c>
      <c r="E2483" t="s">
        <v>23</v>
      </c>
      <c r="F2483" t="s">
        <v>11</v>
      </c>
      <c r="G2483" t="s">
        <v>18</v>
      </c>
      <c r="H2483" t="s">
        <v>196</v>
      </c>
      <c r="I2483" s="33" t="s">
        <v>5732</v>
      </c>
      <c r="J2483" s="2">
        <v>2</v>
      </c>
      <c r="K2483" s="33" t="s">
        <v>6472</v>
      </c>
    </row>
    <row r="2484" spans="1:11" x14ac:dyDescent="0.3">
      <c r="A2484" s="1">
        <v>42140</v>
      </c>
      <c r="B2484" s="2">
        <f>YEAR(salesdata[[#This Row],[Order Date]])</f>
        <v>2015</v>
      </c>
      <c r="C2484" s="2">
        <f>MONTH(salesdata[[#This Row],[Order Date]])</f>
        <v>5</v>
      </c>
      <c r="D2484" t="s">
        <v>465</v>
      </c>
      <c r="E2484" t="s">
        <v>124</v>
      </c>
      <c r="F2484" t="s">
        <v>39</v>
      </c>
      <c r="G2484" t="s">
        <v>52</v>
      </c>
      <c r="H2484" t="s">
        <v>2067</v>
      </c>
      <c r="I2484" s="33" t="s">
        <v>6473</v>
      </c>
      <c r="J2484" s="2">
        <v>4</v>
      </c>
      <c r="K2484" s="33" t="s">
        <v>2143</v>
      </c>
    </row>
    <row r="2485" spans="1:11" x14ac:dyDescent="0.3">
      <c r="A2485" s="1">
        <v>42141</v>
      </c>
      <c r="B2485" s="2">
        <f>YEAR(salesdata[[#This Row],[Order Date]])</f>
        <v>2015</v>
      </c>
      <c r="C2485" s="2">
        <f>MONTH(salesdata[[#This Row],[Order Date]])</f>
        <v>5</v>
      </c>
      <c r="D2485" t="s">
        <v>1322</v>
      </c>
      <c r="E2485" t="s">
        <v>10</v>
      </c>
      <c r="F2485" t="s">
        <v>11</v>
      </c>
      <c r="G2485" t="s">
        <v>20</v>
      </c>
      <c r="H2485" t="s">
        <v>2144</v>
      </c>
      <c r="I2485" s="33" t="s">
        <v>3754</v>
      </c>
      <c r="J2485" s="2">
        <v>5</v>
      </c>
      <c r="K2485" s="33" t="s">
        <v>6474</v>
      </c>
    </row>
    <row r="2486" spans="1:11" x14ac:dyDescent="0.3">
      <c r="A2486" s="1">
        <v>42141</v>
      </c>
      <c r="B2486" s="2">
        <f>YEAR(salesdata[[#This Row],[Order Date]])</f>
        <v>2015</v>
      </c>
      <c r="C2486" s="2">
        <f>MONTH(salesdata[[#This Row],[Order Date]])</f>
        <v>5</v>
      </c>
      <c r="D2486" t="s">
        <v>1322</v>
      </c>
      <c r="E2486" t="s">
        <v>10</v>
      </c>
      <c r="F2486" t="s">
        <v>11</v>
      </c>
      <c r="G2486" t="s">
        <v>12</v>
      </c>
      <c r="H2486" t="s">
        <v>2145</v>
      </c>
      <c r="I2486" s="33" t="s">
        <v>6475</v>
      </c>
      <c r="J2486" s="2">
        <v>3</v>
      </c>
      <c r="K2486" s="33" t="s">
        <v>4934</v>
      </c>
    </row>
    <row r="2487" spans="1:11" x14ac:dyDescent="0.3">
      <c r="A2487" s="1">
        <v>42141</v>
      </c>
      <c r="B2487" s="2">
        <f>YEAR(salesdata[[#This Row],[Order Date]])</f>
        <v>2015</v>
      </c>
      <c r="C2487" s="2">
        <f>MONTH(salesdata[[#This Row],[Order Date]])</f>
        <v>5</v>
      </c>
      <c r="D2487" t="s">
        <v>882</v>
      </c>
      <c r="E2487" t="s">
        <v>152</v>
      </c>
      <c r="F2487" t="s">
        <v>11</v>
      </c>
      <c r="G2487" t="s">
        <v>16</v>
      </c>
      <c r="H2487" t="s">
        <v>2146</v>
      </c>
      <c r="I2487" s="33" t="s">
        <v>6476</v>
      </c>
      <c r="J2487" s="2">
        <v>10</v>
      </c>
      <c r="K2487" s="33" t="s">
        <v>3163</v>
      </c>
    </row>
    <row r="2488" spans="1:11" x14ac:dyDescent="0.3">
      <c r="A2488" s="1">
        <v>42141</v>
      </c>
      <c r="B2488" s="2">
        <f>YEAR(salesdata[[#This Row],[Order Date]])</f>
        <v>2015</v>
      </c>
      <c r="C2488" s="2">
        <f>MONTH(salesdata[[#This Row],[Order Date]])</f>
        <v>5</v>
      </c>
      <c r="D2488" t="s">
        <v>882</v>
      </c>
      <c r="E2488" t="s">
        <v>152</v>
      </c>
      <c r="F2488" t="s">
        <v>11</v>
      </c>
      <c r="G2488" t="s">
        <v>204</v>
      </c>
      <c r="H2488" t="s">
        <v>1500</v>
      </c>
      <c r="I2488" s="33" t="s">
        <v>6477</v>
      </c>
      <c r="J2488" s="2">
        <v>4</v>
      </c>
      <c r="K2488" s="33" t="s">
        <v>6478</v>
      </c>
    </row>
    <row r="2489" spans="1:11" x14ac:dyDescent="0.3">
      <c r="A2489" s="1">
        <v>42142</v>
      </c>
      <c r="B2489" s="2">
        <f>YEAR(salesdata[[#This Row],[Order Date]])</f>
        <v>2015</v>
      </c>
      <c r="C2489" s="2">
        <f>MONTH(salesdata[[#This Row],[Order Date]])</f>
        <v>5</v>
      </c>
      <c r="D2489" t="s">
        <v>54</v>
      </c>
      <c r="E2489" t="s">
        <v>27</v>
      </c>
      <c r="F2489" t="s">
        <v>11</v>
      </c>
      <c r="G2489" t="s">
        <v>12</v>
      </c>
      <c r="H2489" t="s">
        <v>1374</v>
      </c>
      <c r="I2489" s="33" t="s">
        <v>6479</v>
      </c>
      <c r="J2489" s="2">
        <v>2</v>
      </c>
      <c r="K2489" s="33" t="s">
        <v>5327</v>
      </c>
    </row>
    <row r="2490" spans="1:11" x14ac:dyDescent="0.3">
      <c r="A2490" s="1">
        <v>42144</v>
      </c>
      <c r="B2490" s="2">
        <f>YEAR(salesdata[[#This Row],[Order Date]])</f>
        <v>2015</v>
      </c>
      <c r="C2490" s="2">
        <f>MONTH(salesdata[[#This Row],[Order Date]])</f>
        <v>5</v>
      </c>
      <c r="D2490" t="s">
        <v>1050</v>
      </c>
      <c r="E2490" t="s">
        <v>249</v>
      </c>
      <c r="F2490" t="s">
        <v>34</v>
      </c>
      <c r="G2490" t="s">
        <v>47</v>
      </c>
      <c r="H2490" t="s">
        <v>346</v>
      </c>
      <c r="I2490" s="33" t="s">
        <v>6480</v>
      </c>
      <c r="J2490" s="2">
        <v>4</v>
      </c>
      <c r="K2490" s="33" t="s">
        <v>5634</v>
      </c>
    </row>
    <row r="2491" spans="1:11" x14ac:dyDescent="0.3">
      <c r="A2491" s="1">
        <v>42144</v>
      </c>
      <c r="B2491" s="2">
        <f>YEAR(salesdata[[#This Row],[Order Date]])</f>
        <v>2015</v>
      </c>
      <c r="C2491" s="2">
        <f>MONTH(salesdata[[#This Row],[Order Date]])</f>
        <v>5</v>
      </c>
      <c r="D2491" t="s">
        <v>1050</v>
      </c>
      <c r="E2491" t="s">
        <v>249</v>
      </c>
      <c r="F2491" t="s">
        <v>11</v>
      </c>
      <c r="G2491" t="s">
        <v>20</v>
      </c>
      <c r="H2491" t="s">
        <v>207</v>
      </c>
      <c r="I2491" s="33" t="s">
        <v>4507</v>
      </c>
      <c r="J2491" s="2">
        <v>4</v>
      </c>
      <c r="K2491" s="33" t="s">
        <v>6481</v>
      </c>
    </row>
    <row r="2492" spans="1:11" x14ac:dyDescent="0.3">
      <c r="A2492" s="1">
        <v>42145</v>
      </c>
      <c r="B2492" s="2">
        <f>YEAR(salesdata[[#This Row],[Order Date]])</f>
        <v>2015</v>
      </c>
      <c r="C2492" s="2">
        <f>MONTH(salesdata[[#This Row],[Order Date]])</f>
        <v>5</v>
      </c>
      <c r="D2492" t="s">
        <v>880</v>
      </c>
      <c r="E2492" t="s">
        <v>15</v>
      </c>
      <c r="F2492" t="s">
        <v>11</v>
      </c>
      <c r="G2492" t="s">
        <v>93</v>
      </c>
      <c r="H2492" t="s">
        <v>1386</v>
      </c>
      <c r="I2492" s="33" t="s">
        <v>6182</v>
      </c>
      <c r="J2492" s="2">
        <v>8</v>
      </c>
      <c r="K2492" s="33" t="s">
        <v>6482</v>
      </c>
    </row>
    <row r="2493" spans="1:11" x14ac:dyDescent="0.3">
      <c r="A2493" s="1">
        <v>42145</v>
      </c>
      <c r="B2493" s="2">
        <f>YEAR(salesdata[[#This Row],[Order Date]])</f>
        <v>2015</v>
      </c>
      <c r="C2493" s="2">
        <f>MONTH(salesdata[[#This Row],[Order Date]])</f>
        <v>5</v>
      </c>
      <c r="D2493" t="s">
        <v>1014</v>
      </c>
      <c r="E2493" t="s">
        <v>167</v>
      </c>
      <c r="F2493" t="s">
        <v>11</v>
      </c>
      <c r="G2493" t="s">
        <v>20</v>
      </c>
      <c r="H2493" t="s">
        <v>440</v>
      </c>
      <c r="I2493" s="33" t="s">
        <v>6483</v>
      </c>
      <c r="J2493" s="2">
        <v>4</v>
      </c>
      <c r="K2493" s="33" t="s">
        <v>6484</v>
      </c>
    </row>
    <row r="2494" spans="1:11" x14ac:dyDescent="0.3">
      <c r="A2494" s="1">
        <v>42145</v>
      </c>
      <c r="B2494" s="2">
        <f>YEAR(salesdata[[#This Row],[Order Date]])</f>
        <v>2015</v>
      </c>
      <c r="C2494" s="2">
        <f>MONTH(salesdata[[#This Row],[Order Date]])</f>
        <v>5</v>
      </c>
      <c r="D2494" t="s">
        <v>1380</v>
      </c>
      <c r="E2494" t="s">
        <v>23</v>
      </c>
      <c r="F2494" t="s">
        <v>11</v>
      </c>
      <c r="G2494" t="s">
        <v>20</v>
      </c>
      <c r="H2494" t="s">
        <v>369</v>
      </c>
      <c r="I2494" s="33" t="s">
        <v>3898</v>
      </c>
      <c r="J2494" s="2">
        <v>2</v>
      </c>
      <c r="K2494" s="33" t="s">
        <v>6485</v>
      </c>
    </row>
    <row r="2495" spans="1:11" x14ac:dyDescent="0.3">
      <c r="A2495" s="1">
        <v>42146</v>
      </c>
      <c r="B2495" s="2">
        <f>YEAR(salesdata[[#This Row],[Order Date]])</f>
        <v>2015</v>
      </c>
      <c r="C2495" s="2">
        <f>MONTH(salesdata[[#This Row],[Order Date]])</f>
        <v>5</v>
      </c>
      <c r="D2495" t="s">
        <v>1378</v>
      </c>
      <c r="E2495" t="s">
        <v>27</v>
      </c>
      <c r="F2495" t="s">
        <v>11</v>
      </c>
      <c r="G2495" t="s">
        <v>16</v>
      </c>
      <c r="H2495" t="s">
        <v>384</v>
      </c>
      <c r="I2495" s="33" t="s">
        <v>4425</v>
      </c>
      <c r="J2495" s="2">
        <v>2</v>
      </c>
      <c r="K2495" s="33" t="s">
        <v>3561</v>
      </c>
    </row>
    <row r="2496" spans="1:11" x14ac:dyDescent="0.3">
      <c r="A2496" s="1">
        <v>42146</v>
      </c>
      <c r="B2496" s="2">
        <f>YEAR(salesdata[[#This Row],[Order Date]])</f>
        <v>2015</v>
      </c>
      <c r="C2496" s="2">
        <f>MONTH(salesdata[[#This Row],[Order Date]])</f>
        <v>5</v>
      </c>
      <c r="D2496" t="s">
        <v>1378</v>
      </c>
      <c r="E2496" t="s">
        <v>27</v>
      </c>
      <c r="F2496" t="s">
        <v>39</v>
      </c>
      <c r="G2496" t="s">
        <v>306</v>
      </c>
      <c r="H2496" t="s">
        <v>2147</v>
      </c>
      <c r="I2496" s="33" t="s">
        <v>6486</v>
      </c>
      <c r="J2496" s="2">
        <v>7</v>
      </c>
      <c r="K2496" s="33" t="s">
        <v>6487</v>
      </c>
    </row>
    <row r="2497" spans="1:11" x14ac:dyDescent="0.3">
      <c r="A2497" s="1">
        <v>42146</v>
      </c>
      <c r="B2497" s="2">
        <f>YEAR(salesdata[[#This Row],[Order Date]])</f>
        <v>2015</v>
      </c>
      <c r="C2497" s="2">
        <f>MONTH(salesdata[[#This Row],[Order Date]])</f>
        <v>5</v>
      </c>
      <c r="D2497" t="s">
        <v>1378</v>
      </c>
      <c r="E2497" t="s">
        <v>27</v>
      </c>
      <c r="F2497" t="s">
        <v>11</v>
      </c>
      <c r="G2497" t="s">
        <v>18</v>
      </c>
      <c r="H2497" t="s">
        <v>1276</v>
      </c>
      <c r="I2497" s="33" t="s">
        <v>6488</v>
      </c>
      <c r="J2497" s="2">
        <v>7</v>
      </c>
      <c r="K2497" s="33" t="s">
        <v>6047</v>
      </c>
    </row>
    <row r="2498" spans="1:11" x14ac:dyDescent="0.3">
      <c r="A2498" s="1">
        <v>42146</v>
      </c>
      <c r="B2498" s="2">
        <f>YEAR(salesdata[[#This Row],[Order Date]])</f>
        <v>2015</v>
      </c>
      <c r="C2498" s="2">
        <f>MONTH(salesdata[[#This Row],[Order Date]])</f>
        <v>5</v>
      </c>
      <c r="D2498" t="s">
        <v>1378</v>
      </c>
      <c r="E2498" t="s">
        <v>27</v>
      </c>
      <c r="F2498" t="s">
        <v>39</v>
      </c>
      <c r="G2498" t="s">
        <v>40</v>
      </c>
      <c r="H2498" t="s">
        <v>177</v>
      </c>
      <c r="I2498" s="33" t="s">
        <v>6489</v>
      </c>
      <c r="J2498" s="2">
        <v>6</v>
      </c>
      <c r="K2498" s="33" t="s">
        <v>6490</v>
      </c>
    </row>
    <row r="2499" spans="1:11" x14ac:dyDescent="0.3">
      <c r="A2499" s="1">
        <v>42147</v>
      </c>
      <c r="B2499" s="2">
        <f>YEAR(salesdata[[#This Row],[Order Date]])</f>
        <v>2015</v>
      </c>
      <c r="C2499" s="2">
        <f>MONTH(salesdata[[#This Row],[Order Date]])</f>
        <v>5</v>
      </c>
      <c r="D2499" t="s">
        <v>1319</v>
      </c>
      <c r="E2499" t="s">
        <v>70</v>
      </c>
      <c r="F2499" t="s">
        <v>11</v>
      </c>
      <c r="G2499" t="s">
        <v>63</v>
      </c>
      <c r="H2499" t="s">
        <v>552</v>
      </c>
      <c r="I2499" s="33" t="s">
        <v>6491</v>
      </c>
      <c r="J2499" s="2">
        <v>3</v>
      </c>
      <c r="K2499" s="33" t="s">
        <v>6492</v>
      </c>
    </row>
    <row r="2500" spans="1:11" x14ac:dyDescent="0.3">
      <c r="A2500" s="1">
        <v>42147</v>
      </c>
      <c r="B2500" s="2">
        <f>YEAR(salesdata[[#This Row],[Order Date]])</f>
        <v>2015</v>
      </c>
      <c r="C2500" s="2">
        <f>MONTH(salesdata[[#This Row],[Order Date]])</f>
        <v>5</v>
      </c>
      <c r="D2500" t="s">
        <v>634</v>
      </c>
      <c r="E2500" t="s">
        <v>96</v>
      </c>
      <c r="F2500" t="s">
        <v>11</v>
      </c>
      <c r="G2500" t="s">
        <v>20</v>
      </c>
      <c r="H2500" t="s">
        <v>1613</v>
      </c>
      <c r="I2500" s="33" t="s">
        <v>5804</v>
      </c>
      <c r="J2500" s="2">
        <v>7</v>
      </c>
      <c r="K2500" s="33" t="s">
        <v>6493</v>
      </c>
    </row>
    <row r="2501" spans="1:11" x14ac:dyDescent="0.3">
      <c r="A2501" s="1">
        <v>42147</v>
      </c>
      <c r="B2501" s="2">
        <f>YEAR(salesdata[[#This Row],[Order Date]])</f>
        <v>2015</v>
      </c>
      <c r="C2501" s="2">
        <f>MONTH(salesdata[[#This Row],[Order Date]])</f>
        <v>5</v>
      </c>
      <c r="D2501" t="s">
        <v>634</v>
      </c>
      <c r="E2501" t="s">
        <v>96</v>
      </c>
      <c r="F2501" t="s">
        <v>11</v>
      </c>
      <c r="G2501" t="s">
        <v>93</v>
      </c>
      <c r="H2501" t="s">
        <v>1108</v>
      </c>
      <c r="I2501" s="33" t="s">
        <v>5063</v>
      </c>
      <c r="J2501" s="2">
        <v>4</v>
      </c>
      <c r="K2501" s="33" t="s">
        <v>5064</v>
      </c>
    </row>
    <row r="2502" spans="1:11" x14ac:dyDescent="0.3">
      <c r="A2502" s="1">
        <v>42147</v>
      </c>
      <c r="B2502" s="2">
        <f>YEAR(salesdata[[#This Row],[Order Date]])</f>
        <v>2015</v>
      </c>
      <c r="C2502" s="2">
        <f>MONTH(salesdata[[#This Row],[Order Date]])</f>
        <v>5</v>
      </c>
      <c r="D2502" t="s">
        <v>364</v>
      </c>
      <c r="E2502" t="s">
        <v>1575</v>
      </c>
      <c r="F2502" t="s">
        <v>11</v>
      </c>
      <c r="G2502" t="s">
        <v>18</v>
      </c>
      <c r="H2502" t="s">
        <v>1904</v>
      </c>
      <c r="I2502" s="33" t="s">
        <v>5809</v>
      </c>
      <c r="J2502" s="2">
        <v>3</v>
      </c>
      <c r="K2502" s="33" t="s">
        <v>3469</v>
      </c>
    </row>
    <row r="2503" spans="1:11" x14ac:dyDescent="0.3">
      <c r="A2503" s="1">
        <v>42147</v>
      </c>
      <c r="B2503" s="2">
        <f>YEAR(salesdata[[#This Row],[Order Date]])</f>
        <v>2015</v>
      </c>
      <c r="C2503" s="2">
        <f>MONTH(salesdata[[#This Row],[Order Date]])</f>
        <v>5</v>
      </c>
      <c r="D2503" t="s">
        <v>184</v>
      </c>
      <c r="E2503" t="s">
        <v>111</v>
      </c>
      <c r="F2503" t="s">
        <v>11</v>
      </c>
      <c r="G2503" t="s">
        <v>93</v>
      </c>
      <c r="H2503" t="s">
        <v>731</v>
      </c>
      <c r="I2503" s="33" t="s">
        <v>6494</v>
      </c>
      <c r="J2503" s="2">
        <v>5</v>
      </c>
      <c r="K2503" s="33" t="s">
        <v>6495</v>
      </c>
    </row>
    <row r="2504" spans="1:11" x14ac:dyDescent="0.3">
      <c r="A2504" s="1">
        <v>42147</v>
      </c>
      <c r="B2504" s="2">
        <f>YEAR(salesdata[[#This Row],[Order Date]])</f>
        <v>2015</v>
      </c>
      <c r="C2504" s="2">
        <f>MONTH(salesdata[[#This Row],[Order Date]])</f>
        <v>5</v>
      </c>
      <c r="D2504" t="s">
        <v>184</v>
      </c>
      <c r="E2504" t="s">
        <v>111</v>
      </c>
      <c r="F2504" t="s">
        <v>34</v>
      </c>
      <c r="G2504" t="s">
        <v>47</v>
      </c>
      <c r="H2504" t="s">
        <v>1000</v>
      </c>
      <c r="I2504" s="33" t="s">
        <v>6496</v>
      </c>
      <c r="J2504" s="2">
        <v>9</v>
      </c>
      <c r="K2504" s="33" t="s">
        <v>6497</v>
      </c>
    </row>
    <row r="2505" spans="1:11" x14ac:dyDescent="0.3">
      <c r="A2505" s="1">
        <v>42148</v>
      </c>
      <c r="B2505" s="2">
        <f>YEAR(salesdata[[#This Row],[Order Date]])</f>
        <v>2015</v>
      </c>
      <c r="C2505" s="2">
        <f>MONTH(salesdata[[#This Row],[Order Date]])</f>
        <v>5</v>
      </c>
      <c r="D2505" t="s">
        <v>46</v>
      </c>
      <c r="E2505" t="s">
        <v>15</v>
      </c>
      <c r="F2505" t="s">
        <v>34</v>
      </c>
      <c r="G2505" t="s">
        <v>35</v>
      </c>
      <c r="H2505" t="s">
        <v>943</v>
      </c>
      <c r="I2505" s="33" t="s">
        <v>6498</v>
      </c>
      <c r="J2505" s="2">
        <v>7</v>
      </c>
      <c r="K2505" s="33" t="s">
        <v>6499</v>
      </c>
    </row>
    <row r="2506" spans="1:11" x14ac:dyDescent="0.3">
      <c r="A2506" s="1">
        <v>42148</v>
      </c>
      <c r="B2506" s="2">
        <f>YEAR(salesdata[[#This Row],[Order Date]])</f>
        <v>2015</v>
      </c>
      <c r="C2506" s="2">
        <f>MONTH(salesdata[[#This Row],[Order Date]])</f>
        <v>5</v>
      </c>
      <c r="D2506" t="s">
        <v>46</v>
      </c>
      <c r="E2506" t="s">
        <v>15</v>
      </c>
      <c r="F2506" t="s">
        <v>11</v>
      </c>
      <c r="G2506" t="s">
        <v>20</v>
      </c>
      <c r="H2506" t="s">
        <v>697</v>
      </c>
      <c r="I2506" s="33" t="s">
        <v>6500</v>
      </c>
      <c r="J2506" s="2">
        <v>6</v>
      </c>
      <c r="K2506" s="33" t="s">
        <v>6501</v>
      </c>
    </row>
    <row r="2507" spans="1:11" x14ac:dyDescent="0.3">
      <c r="A2507" s="1">
        <v>42149</v>
      </c>
      <c r="B2507" s="2">
        <f>YEAR(salesdata[[#This Row],[Order Date]])</f>
        <v>2015</v>
      </c>
      <c r="C2507" s="2">
        <f>MONTH(salesdata[[#This Row],[Order Date]])</f>
        <v>5</v>
      </c>
      <c r="D2507" t="s">
        <v>2148</v>
      </c>
      <c r="E2507" t="s">
        <v>282</v>
      </c>
      <c r="F2507" t="s">
        <v>11</v>
      </c>
      <c r="G2507" t="s">
        <v>93</v>
      </c>
      <c r="H2507" t="s">
        <v>2072</v>
      </c>
      <c r="I2507" s="33" t="s">
        <v>6502</v>
      </c>
      <c r="J2507" s="2">
        <v>13</v>
      </c>
      <c r="K2507" s="33" t="s">
        <v>6503</v>
      </c>
    </row>
    <row r="2508" spans="1:11" x14ac:dyDescent="0.3">
      <c r="A2508" s="1">
        <v>42149</v>
      </c>
      <c r="B2508" s="2">
        <f>YEAR(salesdata[[#This Row],[Order Date]])</f>
        <v>2015</v>
      </c>
      <c r="C2508" s="2">
        <f>MONTH(salesdata[[#This Row],[Order Date]])</f>
        <v>5</v>
      </c>
      <c r="D2508" t="s">
        <v>272</v>
      </c>
      <c r="E2508" t="s">
        <v>27</v>
      </c>
      <c r="F2508" t="s">
        <v>34</v>
      </c>
      <c r="G2508" t="s">
        <v>47</v>
      </c>
      <c r="H2508" t="s">
        <v>118</v>
      </c>
      <c r="I2508" s="33" t="s">
        <v>3013</v>
      </c>
      <c r="J2508" s="2">
        <v>3</v>
      </c>
      <c r="K2508" s="33" t="s">
        <v>3014</v>
      </c>
    </row>
    <row r="2509" spans="1:11" x14ac:dyDescent="0.3">
      <c r="A2509" s="1">
        <v>42149</v>
      </c>
      <c r="B2509" s="2">
        <f>YEAR(salesdata[[#This Row],[Order Date]])</f>
        <v>2015</v>
      </c>
      <c r="C2509" s="2">
        <f>MONTH(salesdata[[#This Row],[Order Date]])</f>
        <v>5</v>
      </c>
      <c r="D2509" t="s">
        <v>184</v>
      </c>
      <c r="E2509" t="s">
        <v>1315</v>
      </c>
      <c r="F2509" t="s">
        <v>11</v>
      </c>
      <c r="G2509" t="s">
        <v>24</v>
      </c>
      <c r="H2509" t="s">
        <v>1236</v>
      </c>
      <c r="I2509" s="33" t="s">
        <v>4528</v>
      </c>
      <c r="J2509" s="2">
        <v>3</v>
      </c>
      <c r="K2509" s="33" t="s">
        <v>4529</v>
      </c>
    </row>
    <row r="2510" spans="1:11" x14ac:dyDescent="0.3">
      <c r="A2510" s="1">
        <v>42149</v>
      </c>
      <c r="B2510" s="2">
        <f>YEAR(salesdata[[#This Row],[Order Date]])</f>
        <v>2015</v>
      </c>
      <c r="C2510" s="2">
        <f>MONTH(salesdata[[#This Row],[Order Date]])</f>
        <v>5</v>
      </c>
      <c r="D2510" t="s">
        <v>184</v>
      </c>
      <c r="E2510" t="s">
        <v>1315</v>
      </c>
      <c r="F2510" t="s">
        <v>11</v>
      </c>
      <c r="G2510" t="s">
        <v>20</v>
      </c>
      <c r="H2510" t="s">
        <v>1165</v>
      </c>
      <c r="I2510" s="33" t="s">
        <v>6504</v>
      </c>
      <c r="J2510" s="2">
        <v>2</v>
      </c>
      <c r="K2510" s="33" t="s">
        <v>3758</v>
      </c>
    </row>
    <row r="2511" spans="1:11" x14ac:dyDescent="0.3">
      <c r="A2511" s="1">
        <v>42149</v>
      </c>
      <c r="B2511" s="2">
        <f>YEAR(salesdata[[#This Row],[Order Date]])</f>
        <v>2015</v>
      </c>
      <c r="C2511" s="2">
        <f>MONTH(salesdata[[#This Row],[Order Date]])</f>
        <v>5</v>
      </c>
      <c r="D2511" t="s">
        <v>1831</v>
      </c>
      <c r="E2511" t="s">
        <v>121</v>
      </c>
      <c r="F2511" t="s">
        <v>39</v>
      </c>
      <c r="G2511" t="s">
        <v>40</v>
      </c>
      <c r="H2511" t="s">
        <v>1863</v>
      </c>
      <c r="I2511" s="33" t="s">
        <v>6505</v>
      </c>
      <c r="J2511" s="2">
        <v>4</v>
      </c>
      <c r="K2511" s="33" t="s">
        <v>6506</v>
      </c>
    </row>
    <row r="2512" spans="1:11" x14ac:dyDescent="0.3">
      <c r="A2512" s="1">
        <v>42149</v>
      </c>
      <c r="B2512" s="2">
        <f>YEAR(salesdata[[#This Row],[Order Date]])</f>
        <v>2015</v>
      </c>
      <c r="C2512" s="2">
        <f>MONTH(salesdata[[#This Row],[Order Date]])</f>
        <v>5</v>
      </c>
      <c r="D2512" t="s">
        <v>120</v>
      </c>
      <c r="E2512" t="s">
        <v>10</v>
      </c>
      <c r="F2512" t="s">
        <v>11</v>
      </c>
      <c r="G2512" t="s">
        <v>204</v>
      </c>
      <c r="H2512" t="s">
        <v>2149</v>
      </c>
      <c r="I2512" s="33" t="s">
        <v>5510</v>
      </c>
      <c r="J2512" s="2">
        <v>2</v>
      </c>
      <c r="K2512" s="33" t="s">
        <v>4728</v>
      </c>
    </row>
    <row r="2513" spans="1:11" x14ac:dyDescent="0.3">
      <c r="A2513" s="1">
        <v>42149</v>
      </c>
      <c r="B2513" s="2">
        <f>YEAR(salesdata[[#This Row],[Order Date]])</f>
        <v>2015</v>
      </c>
      <c r="C2513" s="2">
        <f>MONTH(salesdata[[#This Row],[Order Date]])</f>
        <v>5</v>
      </c>
      <c r="D2513" t="s">
        <v>120</v>
      </c>
      <c r="E2513" t="s">
        <v>10</v>
      </c>
      <c r="F2513" t="s">
        <v>11</v>
      </c>
      <c r="G2513" t="s">
        <v>12</v>
      </c>
      <c r="H2513" t="s">
        <v>1208</v>
      </c>
      <c r="I2513" s="33" t="s">
        <v>6507</v>
      </c>
      <c r="J2513" s="2">
        <v>7</v>
      </c>
      <c r="K2513" s="33" t="s">
        <v>6508</v>
      </c>
    </row>
    <row r="2514" spans="1:11" x14ac:dyDescent="0.3">
      <c r="A2514" s="1">
        <v>42149</v>
      </c>
      <c r="B2514" s="2">
        <f>YEAR(salesdata[[#This Row],[Order Date]])</f>
        <v>2015</v>
      </c>
      <c r="C2514" s="2">
        <f>MONTH(salesdata[[#This Row],[Order Date]])</f>
        <v>5</v>
      </c>
      <c r="D2514" t="s">
        <v>120</v>
      </c>
      <c r="E2514" t="s">
        <v>10</v>
      </c>
      <c r="F2514" t="s">
        <v>39</v>
      </c>
      <c r="G2514" t="s">
        <v>52</v>
      </c>
      <c r="H2514" t="s">
        <v>2150</v>
      </c>
      <c r="I2514" s="33" t="s">
        <v>6509</v>
      </c>
      <c r="J2514" s="2">
        <v>2</v>
      </c>
      <c r="K2514" s="33" t="s">
        <v>3153</v>
      </c>
    </row>
    <row r="2515" spans="1:11" x14ac:dyDescent="0.3">
      <c r="A2515" s="1">
        <v>42150</v>
      </c>
      <c r="B2515" s="2">
        <f>YEAR(salesdata[[#This Row],[Order Date]])</f>
        <v>2015</v>
      </c>
      <c r="C2515" s="2">
        <f>MONTH(salesdata[[#This Row],[Order Date]])</f>
        <v>5</v>
      </c>
      <c r="D2515" t="s">
        <v>539</v>
      </c>
      <c r="E2515" t="s">
        <v>249</v>
      </c>
      <c r="F2515" t="s">
        <v>11</v>
      </c>
      <c r="G2515" t="s">
        <v>12</v>
      </c>
      <c r="H2515" t="s">
        <v>1961</v>
      </c>
      <c r="I2515" s="33" t="s">
        <v>5776</v>
      </c>
      <c r="J2515" s="2">
        <v>1</v>
      </c>
      <c r="K2515" s="33" t="s">
        <v>3023</v>
      </c>
    </row>
    <row r="2516" spans="1:11" x14ac:dyDescent="0.3">
      <c r="A2516" s="1">
        <v>42150</v>
      </c>
      <c r="B2516" s="2">
        <f>YEAR(salesdata[[#This Row],[Order Date]])</f>
        <v>2015</v>
      </c>
      <c r="C2516" s="2">
        <f>MONTH(salesdata[[#This Row],[Order Date]])</f>
        <v>5</v>
      </c>
      <c r="D2516" t="s">
        <v>539</v>
      </c>
      <c r="E2516" t="s">
        <v>249</v>
      </c>
      <c r="F2516" t="s">
        <v>11</v>
      </c>
      <c r="G2516" t="s">
        <v>12</v>
      </c>
      <c r="H2516" t="s">
        <v>2151</v>
      </c>
      <c r="I2516" s="33" t="s">
        <v>6510</v>
      </c>
      <c r="J2516" s="2">
        <v>4</v>
      </c>
      <c r="K2516" s="33" t="s">
        <v>6511</v>
      </c>
    </row>
    <row r="2517" spans="1:11" x14ac:dyDescent="0.3">
      <c r="A2517" s="1">
        <v>42150</v>
      </c>
      <c r="B2517" s="2">
        <f>YEAR(salesdata[[#This Row],[Order Date]])</f>
        <v>2015</v>
      </c>
      <c r="C2517" s="2">
        <f>MONTH(salesdata[[#This Row],[Order Date]])</f>
        <v>5</v>
      </c>
      <c r="D2517" t="s">
        <v>539</v>
      </c>
      <c r="E2517" t="s">
        <v>249</v>
      </c>
      <c r="F2517" t="s">
        <v>11</v>
      </c>
      <c r="G2517" t="s">
        <v>63</v>
      </c>
      <c r="H2517" t="s">
        <v>790</v>
      </c>
      <c r="I2517" s="33" t="s">
        <v>6512</v>
      </c>
      <c r="J2517" s="2">
        <v>2</v>
      </c>
      <c r="K2517" s="33" t="s">
        <v>3091</v>
      </c>
    </row>
    <row r="2518" spans="1:11" x14ac:dyDescent="0.3">
      <c r="A2518" s="1">
        <v>42150</v>
      </c>
      <c r="B2518" s="2">
        <f>YEAR(salesdata[[#This Row],[Order Date]])</f>
        <v>2015</v>
      </c>
      <c r="C2518" s="2">
        <f>MONTH(salesdata[[#This Row],[Order Date]])</f>
        <v>5</v>
      </c>
      <c r="D2518" t="s">
        <v>539</v>
      </c>
      <c r="E2518" t="s">
        <v>249</v>
      </c>
      <c r="F2518" t="s">
        <v>39</v>
      </c>
      <c r="G2518" t="s">
        <v>52</v>
      </c>
      <c r="H2518" t="s">
        <v>85</v>
      </c>
      <c r="I2518" s="33" t="s">
        <v>5149</v>
      </c>
      <c r="J2518" s="2">
        <v>7</v>
      </c>
      <c r="K2518" s="33" t="s">
        <v>6513</v>
      </c>
    </row>
    <row r="2519" spans="1:11" x14ac:dyDescent="0.3">
      <c r="A2519" s="1">
        <v>42150</v>
      </c>
      <c r="B2519" s="2">
        <f>YEAR(salesdata[[#This Row],[Order Date]])</f>
        <v>2015</v>
      </c>
      <c r="C2519" s="2">
        <f>MONTH(salesdata[[#This Row],[Order Date]])</f>
        <v>5</v>
      </c>
      <c r="D2519" t="s">
        <v>474</v>
      </c>
      <c r="E2519" t="s">
        <v>167</v>
      </c>
      <c r="F2519" t="s">
        <v>34</v>
      </c>
      <c r="G2519" t="s">
        <v>47</v>
      </c>
      <c r="H2519" t="s">
        <v>1793</v>
      </c>
      <c r="I2519" s="33" t="s">
        <v>6514</v>
      </c>
      <c r="J2519" s="2">
        <v>1</v>
      </c>
      <c r="K2519" s="33" t="s">
        <v>6515</v>
      </c>
    </row>
    <row r="2520" spans="1:11" x14ac:dyDescent="0.3">
      <c r="A2520" s="1">
        <v>42150</v>
      </c>
      <c r="B2520" s="2">
        <f>YEAR(salesdata[[#This Row],[Order Date]])</f>
        <v>2015</v>
      </c>
      <c r="C2520" s="2">
        <f>MONTH(salesdata[[#This Row],[Order Date]])</f>
        <v>5</v>
      </c>
      <c r="D2520" t="s">
        <v>842</v>
      </c>
      <c r="E2520" t="s">
        <v>10</v>
      </c>
      <c r="F2520" t="s">
        <v>34</v>
      </c>
      <c r="G2520" t="s">
        <v>35</v>
      </c>
      <c r="H2520" t="s">
        <v>235</v>
      </c>
      <c r="I2520" s="33" t="s">
        <v>6516</v>
      </c>
      <c r="J2520" s="2">
        <v>1</v>
      </c>
      <c r="K2520" s="33" t="s">
        <v>6517</v>
      </c>
    </row>
    <row r="2521" spans="1:11" x14ac:dyDescent="0.3">
      <c r="A2521" s="1">
        <v>42150</v>
      </c>
      <c r="B2521" s="2">
        <f>YEAR(salesdata[[#This Row],[Order Date]])</f>
        <v>2015</v>
      </c>
      <c r="C2521" s="2">
        <f>MONTH(salesdata[[#This Row],[Order Date]])</f>
        <v>5</v>
      </c>
      <c r="D2521" t="s">
        <v>842</v>
      </c>
      <c r="E2521" t="s">
        <v>10</v>
      </c>
      <c r="F2521" t="s">
        <v>39</v>
      </c>
      <c r="G2521" t="s">
        <v>306</v>
      </c>
      <c r="H2521" t="s">
        <v>1248</v>
      </c>
      <c r="I2521" s="33" t="s">
        <v>4553</v>
      </c>
      <c r="J2521" s="2">
        <v>2</v>
      </c>
      <c r="K2521" s="33" t="s">
        <v>6518</v>
      </c>
    </row>
    <row r="2522" spans="1:11" x14ac:dyDescent="0.3">
      <c r="A2522" s="1">
        <v>42150</v>
      </c>
      <c r="B2522" s="2">
        <f>YEAR(salesdata[[#This Row],[Order Date]])</f>
        <v>2015</v>
      </c>
      <c r="C2522" s="2">
        <f>MONTH(salesdata[[#This Row],[Order Date]])</f>
        <v>5</v>
      </c>
      <c r="D2522" t="s">
        <v>842</v>
      </c>
      <c r="E2522" t="s">
        <v>10</v>
      </c>
      <c r="F2522" t="s">
        <v>34</v>
      </c>
      <c r="G2522" t="s">
        <v>35</v>
      </c>
      <c r="H2522" t="s">
        <v>1623</v>
      </c>
      <c r="I2522" s="33" t="s">
        <v>6519</v>
      </c>
      <c r="J2522" s="2">
        <v>5</v>
      </c>
      <c r="K2522" s="33" t="s">
        <v>6520</v>
      </c>
    </row>
    <row r="2523" spans="1:11" x14ac:dyDescent="0.3">
      <c r="A2523" s="1">
        <v>42152</v>
      </c>
      <c r="B2523" s="2">
        <f>YEAR(salesdata[[#This Row],[Order Date]])</f>
        <v>2015</v>
      </c>
      <c r="C2523" s="2">
        <f>MONTH(salesdata[[#This Row],[Order Date]])</f>
        <v>5</v>
      </c>
      <c r="D2523" t="s">
        <v>2152</v>
      </c>
      <c r="E2523" t="s">
        <v>167</v>
      </c>
      <c r="F2523" t="s">
        <v>11</v>
      </c>
      <c r="G2523" t="s">
        <v>24</v>
      </c>
      <c r="H2523" t="s">
        <v>2153</v>
      </c>
      <c r="I2523" s="33" t="s">
        <v>2991</v>
      </c>
      <c r="J2523" s="2">
        <v>3</v>
      </c>
      <c r="K2523" s="33" t="s">
        <v>2992</v>
      </c>
    </row>
    <row r="2524" spans="1:11" x14ac:dyDescent="0.3">
      <c r="A2524" s="1">
        <v>42152</v>
      </c>
      <c r="B2524" s="2">
        <f>YEAR(salesdata[[#This Row],[Order Date]])</f>
        <v>2015</v>
      </c>
      <c r="C2524" s="2">
        <f>MONTH(salesdata[[#This Row],[Order Date]])</f>
        <v>5</v>
      </c>
      <c r="D2524" t="s">
        <v>1207</v>
      </c>
      <c r="E2524" t="s">
        <v>152</v>
      </c>
      <c r="F2524" t="s">
        <v>11</v>
      </c>
      <c r="G2524" t="s">
        <v>24</v>
      </c>
      <c r="H2524" t="s">
        <v>1357</v>
      </c>
      <c r="I2524" s="33" t="s">
        <v>3249</v>
      </c>
      <c r="J2524" s="2">
        <v>3</v>
      </c>
      <c r="K2524" s="33" t="s">
        <v>4100</v>
      </c>
    </row>
    <row r="2525" spans="1:11" x14ac:dyDescent="0.3">
      <c r="A2525" s="1">
        <v>42152</v>
      </c>
      <c r="B2525" s="2">
        <f>YEAR(salesdata[[#This Row],[Order Date]])</f>
        <v>2015</v>
      </c>
      <c r="C2525" s="2">
        <f>MONTH(salesdata[[#This Row],[Order Date]])</f>
        <v>5</v>
      </c>
      <c r="D2525" t="s">
        <v>1207</v>
      </c>
      <c r="E2525" t="s">
        <v>152</v>
      </c>
      <c r="F2525" t="s">
        <v>11</v>
      </c>
      <c r="G2525" t="s">
        <v>16</v>
      </c>
      <c r="H2525" t="s">
        <v>1127</v>
      </c>
      <c r="I2525" s="33" t="s">
        <v>6521</v>
      </c>
      <c r="J2525" s="2">
        <v>5</v>
      </c>
      <c r="K2525" s="33" t="s">
        <v>2154</v>
      </c>
    </row>
    <row r="2526" spans="1:11" x14ac:dyDescent="0.3">
      <c r="A2526" s="1">
        <v>42152</v>
      </c>
      <c r="B2526" s="2">
        <f>YEAR(salesdata[[#This Row],[Order Date]])</f>
        <v>2015</v>
      </c>
      <c r="C2526" s="2">
        <f>MONTH(salesdata[[#This Row],[Order Date]])</f>
        <v>5</v>
      </c>
      <c r="D2526" t="s">
        <v>925</v>
      </c>
      <c r="E2526" t="s">
        <v>152</v>
      </c>
      <c r="F2526" t="s">
        <v>39</v>
      </c>
      <c r="G2526" t="s">
        <v>40</v>
      </c>
      <c r="H2526" t="s">
        <v>886</v>
      </c>
      <c r="I2526" s="33" t="s">
        <v>6522</v>
      </c>
      <c r="J2526" s="2">
        <v>1</v>
      </c>
      <c r="K2526" s="33" t="s">
        <v>6523</v>
      </c>
    </row>
    <row r="2527" spans="1:11" x14ac:dyDescent="0.3">
      <c r="A2527" s="1">
        <v>42152</v>
      </c>
      <c r="B2527" s="2">
        <f>YEAR(salesdata[[#This Row],[Order Date]])</f>
        <v>2015</v>
      </c>
      <c r="C2527" s="2">
        <f>MONTH(salesdata[[#This Row],[Order Date]])</f>
        <v>5</v>
      </c>
      <c r="D2527" t="s">
        <v>925</v>
      </c>
      <c r="E2527" t="s">
        <v>152</v>
      </c>
      <c r="F2527" t="s">
        <v>11</v>
      </c>
      <c r="G2527" t="s">
        <v>18</v>
      </c>
      <c r="H2527" t="s">
        <v>312</v>
      </c>
      <c r="I2527" s="33" t="s">
        <v>4201</v>
      </c>
      <c r="J2527" s="2">
        <v>3</v>
      </c>
      <c r="K2527" s="33" t="s">
        <v>4202</v>
      </c>
    </row>
    <row r="2528" spans="1:11" x14ac:dyDescent="0.3">
      <c r="A2528" s="1">
        <v>42152</v>
      </c>
      <c r="B2528" s="2">
        <f>YEAR(salesdata[[#This Row],[Order Date]])</f>
        <v>2015</v>
      </c>
      <c r="C2528" s="2">
        <f>MONTH(salesdata[[#This Row],[Order Date]])</f>
        <v>5</v>
      </c>
      <c r="D2528" t="s">
        <v>925</v>
      </c>
      <c r="E2528" t="s">
        <v>152</v>
      </c>
      <c r="F2528" t="s">
        <v>11</v>
      </c>
      <c r="G2528" t="s">
        <v>20</v>
      </c>
      <c r="H2528" t="s">
        <v>114</v>
      </c>
      <c r="I2528" s="33" t="s">
        <v>4176</v>
      </c>
      <c r="J2528" s="2">
        <v>2</v>
      </c>
      <c r="K2528" s="33" t="s">
        <v>6524</v>
      </c>
    </row>
    <row r="2529" spans="1:11" x14ac:dyDescent="0.3">
      <c r="A2529" s="1">
        <v>42152</v>
      </c>
      <c r="B2529" s="2">
        <f>YEAR(salesdata[[#This Row],[Order Date]])</f>
        <v>2015</v>
      </c>
      <c r="C2529" s="2">
        <f>MONTH(salesdata[[#This Row],[Order Date]])</f>
        <v>5</v>
      </c>
      <c r="D2529" t="s">
        <v>925</v>
      </c>
      <c r="E2529" t="s">
        <v>152</v>
      </c>
      <c r="F2529" t="s">
        <v>11</v>
      </c>
      <c r="G2529" t="s">
        <v>12</v>
      </c>
      <c r="H2529" t="s">
        <v>2155</v>
      </c>
      <c r="I2529" s="33" t="s">
        <v>3692</v>
      </c>
      <c r="J2529" s="2">
        <v>7</v>
      </c>
      <c r="K2529" s="33" t="s">
        <v>3693</v>
      </c>
    </row>
    <row r="2530" spans="1:11" x14ac:dyDescent="0.3">
      <c r="A2530" s="1">
        <v>42152</v>
      </c>
      <c r="B2530" s="2">
        <f>YEAR(salesdata[[#This Row],[Order Date]])</f>
        <v>2015</v>
      </c>
      <c r="C2530" s="2">
        <f>MONTH(salesdata[[#This Row],[Order Date]])</f>
        <v>5</v>
      </c>
      <c r="D2530" t="s">
        <v>1105</v>
      </c>
      <c r="E2530" t="s">
        <v>625</v>
      </c>
      <c r="F2530" t="s">
        <v>11</v>
      </c>
      <c r="G2530" t="s">
        <v>18</v>
      </c>
      <c r="H2530" t="s">
        <v>183</v>
      </c>
      <c r="I2530" s="33" t="s">
        <v>6525</v>
      </c>
      <c r="J2530" s="2">
        <v>1</v>
      </c>
      <c r="K2530" s="33" t="s">
        <v>6526</v>
      </c>
    </row>
    <row r="2531" spans="1:11" x14ac:dyDescent="0.3">
      <c r="A2531" s="1">
        <v>42152</v>
      </c>
      <c r="B2531" s="2">
        <f>YEAR(salesdata[[#This Row],[Order Date]])</f>
        <v>2015</v>
      </c>
      <c r="C2531" s="2">
        <f>MONTH(salesdata[[#This Row],[Order Date]])</f>
        <v>5</v>
      </c>
      <c r="D2531" t="s">
        <v>1105</v>
      </c>
      <c r="E2531" t="s">
        <v>625</v>
      </c>
      <c r="F2531" t="s">
        <v>11</v>
      </c>
      <c r="G2531" t="s">
        <v>18</v>
      </c>
      <c r="H2531" t="s">
        <v>1661</v>
      </c>
      <c r="I2531" s="33" t="s">
        <v>6527</v>
      </c>
      <c r="J2531" s="2">
        <v>5</v>
      </c>
      <c r="K2531" s="33" t="s">
        <v>6528</v>
      </c>
    </row>
    <row r="2532" spans="1:11" x14ac:dyDescent="0.3">
      <c r="A2532" s="1">
        <v>42153</v>
      </c>
      <c r="B2532" s="2">
        <f>YEAR(salesdata[[#This Row],[Order Date]])</f>
        <v>2015</v>
      </c>
      <c r="C2532" s="2">
        <f>MONTH(salesdata[[#This Row],[Order Date]])</f>
        <v>5</v>
      </c>
      <c r="D2532" t="s">
        <v>1029</v>
      </c>
      <c r="E2532" t="s">
        <v>167</v>
      </c>
      <c r="F2532" t="s">
        <v>11</v>
      </c>
      <c r="G2532" t="s">
        <v>12</v>
      </c>
      <c r="H2532" t="s">
        <v>2156</v>
      </c>
      <c r="I2532" s="33" t="s">
        <v>3540</v>
      </c>
      <c r="J2532" s="2">
        <v>5</v>
      </c>
      <c r="K2532" s="33" t="s">
        <v>3175</v>
      </c>
    </row>
    <row r="2533" spans="1:11" x14ac:dyDescent="0.3">
      <c r="A2533" s="1">
        <v>42153</v>
      </c>
      <c r="B2533" s="2">
        <f>YEAR(salesdata[[#This Row],[Order Date]])</f>
        <v>2015</v>
      </c>
      <c r="C2533" s="2">
        <f>MONTH(salesdata[[#This Row],[Order Date]])</f>
        <v>5</v>
      </c>
      <c r="D2533" t="s">
        <v>1029</v>
      </c>
      <c r="E2533" t="s">
        <v>167</v>
      </c>
      <c r="F2533" t="s">
        <v>11</v>
      </c>
      <c r="G2533" t="s">
        <v>18</v>
      </c>
      <c r="H2533" t="s">
        <v>1811</v>
      </c>
      <c r="I2533" s="33" t="s">
        <v>6529</v>
      </c>
      <c r="J2533" s="2">
        <v>3</v>
      </c>
      <c r="K2533" s="33" t="s">
        <v>6530</v>
      </c>
    </row>
    <row r="2534" spans="1:11" x14ac:dyDescent="0.3">
      <c r="A2534" s="1">
        <v>42153</v>
      </c>
      <c r="B2534" s="2">
        <f>YEAR(salesdata[[#This Row],[Order Date]])</f>
        <v>2015</v>
      </c>
      <c r="C2534" s="2">
        <f>MONTH(salesdata[[#This Row],[Order Date]])</f>
        <v>5</v>
      </c>
      <c r="D2534" t="s">
        <v>1029</v>
      </c>
      <c r="E2534" t="s">
        <v>167</v>
      </c>
      <c r="F2534" t="s">
        <v>11</v>
      </c>
      <c r="G2534" t="s">
        <v>20</v>
      </c>
      <c r="H2534" t="s">
        <v>870</v>
      </c>
      <c r="I2534" s="33" t="s">
        <v>6531</v>
      </c>
      <c r="J2534" s="2">
        <v>5</v>
      </c>
      <c r="K2534" s="33" t="s">
        <v>4342</v>
      </c>
    </row>
    <row r="2535" spans="1:11" x14ac:dyDescent="0.3">
      <c r="A2535" s="1">
        <v>42153</v>
      </c>
      <c r="B2535" s="2">
        <f>YEAR(salesdata[[#This Row],[Order Date]])</f>
        <v>2015</v>
      </c>
      <c r="C2535" s="2">
        <f>MONTH(salesdata[[#This Row],[Order Date]])</f>
        <v>5</v>
      </c>
      <c r="D2535" t="s">
        <v>1245</v>
      </c>
      <c r="E2535" t="s">
        <v>79</v>
      </c>
      <c r="F2535" t="s">
        <v>34</v>
      </c>
      <c r="G2535" t="s">
        <v>47</v>
      </c>
      <c r="H2535" t="s">
        <v>2157</v>
      </c>
      <c r="I2535" s="33" t="s">
        <v>6454</v>
      </c>
      <c r="J2535" s="2">
        <v>4</v>
      </c>
      <c r="K2535" s="33" t="s">
        <v>6532</v>
      </c>
    </row>
    <row r="2536" spans="1:11" x14ac:dyDescent="0.3">
      <c r="A2536" s="1">
        <v>42153</v>
      </c>
      <c r="B2536" s="2">
        <f>YEAR(salesdata[[#This Row],[Order Date]])</f>
        <v>2015</v>
      </c>
      <c r="C2536" s="2">
        <f>MONTH(salesdata[[#This Row],[Order Date]])</f>
        <v>5</v>
      </c>
      <c r="D2536" t="s">
        <v>1245</v>
      </c>
      <c r="E2536" t="s">
        <v>79</v>
      </c>
      <c r="F2536" t="s">
        <v>34</v>
      </c>
      <c r="G2536" t="s">
        <v>35</v>
      </c>
      <c r="H2536" t="s">
        <v>235</v>
      </c>
      <c r="I2536" s="33" t="s">
        <v>3567</v>
      </c>
      <c r="J2536" s="2">
        <v>3</v>
      </c>
      <c r="K2536" s="33" t="s">
        <v>6533</v>
      </c>
    </row>
    <row r="2537" spans="1:11" x14ac:dyDescent="0.3">
      <c r="A2537" s="1">
        <v>42153</v>
      </c>
      <c r="B2537" s="2">
        <f>YEAR(salesdata[[#This Row],[Order Date]])</f>
        <v>2015</v>
      </c>
      <c r="C2537" s="2">
        <f>MONTH(salesdata[[#This Row],[Order Date]])</f>
        <v>5</v>
      </c>
      <c r="D2537" t="s">
        <v>1245</v>
      </c>
      <c r="E2537" t="s">
        <v>79</v>
      </c>
      <c r="F2537" t="s">
        <v>11</v>
      </c>
      <c r="G2537" t="s">
        <v>43</v>
      </c>
      <c r="H2537" t="s">
        <v>1277</v>
      </c>
      <c r="I2537" s="33" t="s">
        <v>6534</v>
      </c>
      <c r="J2537" s="2">
        <v>5</v>
      </c>
      <c r="K2537" s="33" t="s">
        <v>6535</v>
      </c>
    </row>
    <row r="2538" spans="1:11" x14ac:dyDescent="0.3">
      <c r="A2538" s="1">
        <v>42153</v>
      </c>
      <c r="B2538" s="2">
        <f>YEAR(salesdata[[#This Row],[Order Date]])</f>
        <v>2015</v>
      </c>
      <c r="C2538" s="2">
        <f>MONTH(salesdata[[#This Row],[Order Date]])</f>
        <v>5</v>
      </c>
      <c r="D2538" t="s">
        <v>1207</v>
      </c>
      <c r="E2538" t="s">
        <v>130</v>
      </c>
      <c r="F2538" t="s">
        <v>11</v>
      </c>
      <c r="G2538" t="s">
        <v>16</v>
      </c>
      <c r="H2538" t="s">
        <v>384</v>
      </c>
      <c r="I2538" s="33" t="s">
        <v>5113</v>
      </c>
      <c r="J2538" s="2">
        <v>3</v>
      </c>
      <c r="K2538" s="33" t="s">
        <v>4677</v>
      </c>
    </row>
    <row r="2539" spans="1:11" x14ac:dyDescent="0.3">
      <c r="A2539" s="1">
        <v>42153</v>
      </c>
      <c r="B2539" s="2">
        <f>YEAR(salesdata[[#This Row],[Order Date]])</f>
        <v>2015</v>
      </c>
      <c r="C2539" s="2">
        <f>MONTH(salesdata[[#This Row],[Order Date]])</f>
        <v>5</v>
      </c>
      <c r="D2539" t="s">
        <v>1848</v>
      </c>
      <c r="E2539" t="s">
        <v>79</v>
      </c>
      <c r="F2539" t="s">
        <v>11</v>
      </c>
      <c r="G2539" t="s">
        <v>12</v>
      </c>
      <c r="H2539" t="s">
        <v>637</v>
      </c>
      <c r="I2539" s="33" t="s">
        <v>6536</v>
      </c>
      <c r="J2539" s="2">
        <v>3</v>
      </c>
      <c r="K2539" s="33" t="s">
        <v>6537</v>
      </c>
    </row>
    <row r="2540" spans="1:11" x14ac:dyDescent="0.3">
      <c r="A2540" s="1">
        <v>42154</v>
      </c>
      <c r="B2540" s="2">
        <f>YEAR(salesdata[[#This Row],[Order Date]])</f>
        <v>2015</v>
      </c>
      <c r="C2540" s="2">
        <f>MONTH(salesdata[[#This Row],[Order Date]])</f>
        <v>5</v>
      </c>
      <c r="D2540" t="s">
        <v>2158</v>
      </c>
      <c r="E2540" t="s">
        <v>152</v>
      </c>
      <c r="F2540" t="s">
        <v>39</v>
      </c>
      <c r="G2540" t="s">
        <v>40</v>
      </c>
      <c r="H2540" t="s">
        <v>2159</v>
      </c>
      <c r="I2540" s="33" t="s">
        <v>3101</v>
      </c>
      <c r="J2540" s="2">
        <v>3</v>
      </c>
      <c r="K2540" s="33" t="s">
        <v>3729</v>
      </c>
    </row>
    <row r="2541" spans="1:11" x14ac:dyDescent="0.3">
      <c r="A2541" s="1">
        <v>42154</v>
      </c>
      <c r="B2541" s="2">
        <f>YEAR(salesdata[[#This Row],[Order Date]])</f>
        <v>2015</v>
      </c>
      <c r="C2541" s="2">
        <f>MONTH(salesdata[[#This Row],[Order Date]])</f>
        <v>5</v>
      </c>
      <c r="D2541" t="s">
        <v>2158</v>
      </c>
      <c r="E2541" t="s">
        <v>152</v>
      </c>
      <c r="F2541" t="s">
        <v>11</v>
      </c>
      <c r="G2541" t="s">
        <v>93</v>
      </c>
      <c r="H2541" t="s">
        <v>2160</v>
      </c>
      <c r="I2541" s="33" t="s">
        <v>6538</v>
      </c>
      <c r="J2541" s="2">
        <v>2</v>
      </c>
      <c r="K2541" s="33" t="s">
        <v>6539</v>
      </c>
    </row>
    <row r="2542" spans="1:11" x14ac:dyDescent="0.3">
      <c r="A2542" s="1">
        <v>42154</v>
      </c>
      <c r="B2542" s="2">
        <f>YEAR(salesdata[[#This Row],[Order Date]])</f>
        <v>2015</v>
      </c>
      <c r="C2542" s="2">
        <f>MONTH(salesdata[[#This Row],[Order Date]])</f>
        <v>5</v>
      </c>
      <c r="D2542" t="s">
        <v>2158</v>
      </c>
      <c r="E2542" t="s">
        <v>152</v>
      </c>
      <c r="F2542" t="s">
        <v>39</v>
      </c>
      <c r="G2542" t="s">
        <v>40</v>
      </c>
      <c r="H2542" t="s">
        <v>2017</v>
      </c>
      <c r="I2542" s="33" t="s">
        <v>6540</v>
      </c>
      <c r="J2542" s="2">
        <v>3</v>
      </c>
      <c r="K2542" s="33" t="s">
        <v>6541</v>
      </c>
    </row>
    <row r="2543" spans="1:11" x14ac:dyDescent="0.3">
      <c r="A2543" s="1">
        <v>42154</v>
      </c>
      <c r="B2543" s="2">
        <f>YEAR(salesdata[[#This Row],[Order Date]])</f>
        <v>2015</v>
      </c>
      <c r="C2543" s="2">
        <f>MONTH(salesdata[[#This Row],[Order Date]])</f>
        <v>5</v>
      </c>
      <c r="D2543" t="s">
        <v>2161</v>
      </c>
      <c r="E2543" t="s">
        <v>55</v>
      </c>
      <c r="F2543" t="s">
        <v>39</v>
      </c>
      <c r="G2543" t="s">
        <v>52</v>
      </c>
      <c r="H2543" t="s">
        <v>1933</v>
      </c>
      <c r="I2543" s="33" t="s">
        <v>6542</v>
      </c>
      <c r="J2543" s="2">
        <v>4</v>
      </c>
      <c r="K2543" s="33" t="s">
        <v>6543</v>
      </c>
    </row>
    <row r="2544" spans="1:11" x14ac:dyDescent="0.3">
      <c r="A2544" s="1">
        <v>42155</v>
      </c>
      <c r="B2544" s="2">
        <f>YEAR(salesdata[[#This Row],[Order Date]])</f>
        <v>2015</v>
      </c>
      <c r="C2544" s="2">
        <f>MONTH(salesdata[[#This Row],[Order Date]])</f>
        <v>5</v>
      </c>
      <c r="D2544" t="s">
        <v>545</v>
      </c>
      <c r="E2544" t="s">
        <v>27</v>
      </c>
      <c r="F2544" t="s">
        <v>11</v>
      </c>
      <c r="G2544" t="s">
        <v>12</v>
      </c>
      <c r="H2544" t="s">
        <v>2043</v>
      </c>
      <c r="I2544" s="33" t="s">
        <v>6506</v>
      </c>
      <c r="J2544" s="2">
        <v>7</v>
      </c>
      <c r="K2544" s="33" t="s">
        <v>6544</v>
      </c>
    </row>
    <row r="2545" spans="1:11" x14ac:dyDescent="0.3">
      <c r="A2545" s="1">
        <v>42155</v>
      </c>
      <c r="B2545" s="2">
        <f>YEAR(salesdata[[#This Row],[Order Date]])</f>
        <v>2015</v>
      </c>
      <c r="C2545" s="2">
        <f>MONTH(salesdata[[#This Row],[Order Date]])</f>
        <v>5</v>
      </c>
      <c r="D2545" t="s">
        <v>545</v>
      </c>
      <c r="E2545" t="s">
        <v>27</v>
      </c>
      <c r="F2545" t="s">
        <v>11</v>
      </c>
      <c r="G2545" t="s">
        <v>12</v>
      </c>
      <c r="H2545" t="s">
        <v>2031</v>
      </c>
      <c r="I2545" s="33" t="s">
        <v>5609</v>
      </c>
      <c r="J2545" s="2">
        <v>4</v>
      </c>
      <c r="K2545" s="33" t="s">
        <v>5610</v>
      </c>
    </row>
    <row r="2546" spans="1:11" x14ac:dyDescent="0.3">
      <c r="A2546" s="1">
        <v>42155</v>
      </c>
      <c r="B2546" s="2">
        <f>YEAR(salesdata[[#This Row],[Order Date]])</f>
        <v>2015</v>
      </c>
      <c r="C2546" s="2">
        <f>MONTH(salesdata[[#This Row],[Order Date]])</f>
        <v>5</v>
      </c>
      <c r="D2546" t="s">
        <v>545</v>
      </c>
      <c r="E2546" t="s">
        <v>27</v>
      </c>
      <c r="F2546" t="s">
        <v>11</v>
      </c>
      <c r="G2546" t="s">
        <v>18</v>
      </c>
      <c r="H2546" t="s">
        <v>2162</v>
      </c>
      <c r="I2546" s="33" t="s">
        <v>6545</v>
      </c>
      <c r="J2546" s="2">
        <v>6</v>
      </c>
      <c r="K2546" s="33" t="s">
        <v>6546</v>
      </c>
    </row>
    <row r="2547" spans="1:11" x14ac:dyDescent="0.3">
      <c r="A2547" s="1">
        <v>42155</v>
      </c>
      <c r="B2547" s="2">
        <f>YEAR(salesdata[[#This Row],[Order Date]])</f>
        <v>2015</v>
      </c>
      <c r="C2547" s="2">
        <f>MONTH(salesdata[[#This Row],[Order Date]])</f>
        <v>5</v>
      </c>
      <c r="D2547" t="s">
        <v>349</v>
      </c>
      <c r="E2547" t="s">
        <v>625</v>
      </c>
      <c r="F2547" t="s">
        <v>34</v>
      </c>
      <c r="G2547" t="s">
        <v>47</v>
      </c>
      <c r="H2547" t="s">
        <v>780</v>
      </c>
      <c r="I2547" s="33" t="s">
        <v>3337</v>
      </c>
      <c r="J2547" s="2">
        <v>6</v>
      </c>
      <c r="K2547" s="33" t="s">
        <v>3862</v>
      </c>
    </row>
    <row r="2548" spans="1:11" x14ac:dyDescent="0.3">
      <c r="A2548" s="1">
        <v>42155</v>
      </c>
      <c r="B2548" s="2">
        <f>YEAR(salesdata[[#This Row],[Order Date]])</f>
        <v>2015</v>
      </c>
      <c r="C2548" s="2">
        <f>MONTH(salesdata[[#This Row],[Order Date]])</f>
        <v>5</v>
      </c>
      <c r="D2548" t="s">
        <v>221</v>
      </c>
      <c r="E2548" t="s">
        <v>300</v>
      </c>
      <c r="F2548" t="s">
        <v>34</v>
      </c>
      <c r="G2548" t="s">
        <v>74</v>
      </c>
      <c r="H2548" t="s">
        <v>2163</v>
      </c>
      <c r="I2548" s="33" t="s">
        <v>6547</v>
      </c>
      <c r="J2548" s="2">
        <v>7</v>
      </c>
      <c r="K2548" s="33" t="s">
        <v>6548</v>
      </c>
    </row>
    <row r="2549" spans="1:11" x14ac:dyDescent="0.3">
      <c r="A2549" s="1">
        <v>42155</v>
      </c>
      <c r="B2549" s="2">
        <f>YEAR(salesdata[[#This Row],[Order Date]])</f>
        <v>2015</v>
      </c>
      <c r="C2549" s="2">
        <f>MONTH(salesdata[[#This Row],[Order Date]])</f>
        <v>5</v>
      </c>
      <c r="D2549" t="s">
        <v>221</v>
      </c>
      <c r="E2549" t="s">
        <v>300</v>
      </c>
      <c r="F2549" t="s">
        <v>11</v>
      </c>
      <c r="G2549" t="s">
        <v>16</v>
      </c>
      <c r="H2549" t="s">
        <v>2146</v>
      </c>
      <c r="I2549" s="33" t="s">
        <v>6549</v>
      </c>
      <c r="J2549" s="2">
        <v>5</v>
      </c>
      <c r="K2549" s="33" t="s">
        <v>6550</v>
      </c>
    </row>
    <row r="2550" spans="1:11" x14ac:dyDescent="0.3">
      <c r="A2550" s="1">
        <v>42155</v>
      </c>
      <c r="B2550" s="2">
        <f>YEAR(salesdata[[#This Row],[Order Date]])</f>
        <v>2015</v>
      </c>
      <c r="C2550" s="2">
        <f>MONTH(salesdata[[#This Row],[Order Date]])</f>
        <v>5</v>
      </c>
      <c r="D2550" t="s">
        <v>221</v>
      </c>
      <c r="E2550" t="s">
        <v>300</v>
      </c>
      <c r="F2550" t="s">
        <v>11</v>
      </c>
      <c r="G2550" t="s">
        <v>18</v>
      </c>
      <c r="H2550" t="s">
        <v>1449</v>
      </c>
      <c r="I2550" s="33" t="s">
        <v>6551</v>
      </c>
      <c r="J2550" s="2">
        <v>2</v>
      </c>
      <c r="K2550" s="33" t="s">
        <v>6552</v>
      </c>
    </row>
    <row r="2551" spans="1:11" x14ac:dyDescent="0.3">
      <c r="A2551" s="1">
        <v>42155</v>
      </c>
      <c r="B2551" s="2">
        <f>YEAR(salesdata[[#This Row],[Order Date]])</f>
        <v>2015</v>
      </c>
      <c r="C2551" s="2">
        <f>MONTH(salesdata[[#This Row],[Order Date]])</f>
        <v>5</v>
      </c>
      <c r="D2551" t="s">
        <v>2164</v>
      </c>
      <c r="E2551" t="s">
        <v>319</v>
      </c>
      <c r="F2551" t="s">
        <v>34</v>
      </c>
      <c r="G2551" t="s">
        <v>35</v>
      </c>
      <c r="H2551" t="s">
        <v>664</v>
      </c>
      <c r="I2551" s="33" t="s">
        <v>6553</v>
      </c>
      <c r="J2551" s="2">
        <v>8</v>
      </c>
      <c r="K2551" s="33" t="s">
        <v>6554</v>
      </c>
    </row>
    <row r="2552" spans="1:11" x14ac:dyDescent="0.3">
      <c r="A2552" s="1">
        <v>42155</v>
      </c>
      <c r="B2552" s="2">
        <f>YEAR(salesdata[[#This Row],[Order Date]])</f>
        <v>2015</v>
      </c>
      <c r="C2552" s="2">
        <f>MONTH(salesdata[[#This Row],[Order Date]])</f>
        <v>5</v>
      </c>
      <c r="D2552" t="s">
        <v>2165</v>
      </c>
      <c r="E2552" t="s">
        <v>249</v>
      </c>
      <c r="F2552" t="s">
        <v>11</v>
      </c>
      <c r="G2552" t="s">
        <v>24</v>
      </c>
      <c r="H2552" t="s">
        <v>586</v>
      </c>
      <c r="I2552" s="33" t="s">
        <v>5138</v>
      </c>
      <c r="J2552" s="2">
        <v>3</v>
      </c>
      <c r="K2552" s="33" t="s">
        <v>5723</v>
      </c>
    </row>
    <row r="2553" spans="1:11" x14ac:dyDescent="0.3">
      <c r="A2553" s="1">
        <v>42155</v>
      </c>
      <c r="B2553" s="2">
        <f>YEAR(salesdata[[#This Row],[Order Date]])</f>
        <v>2015</v>
      </c>
      <c r="C2553" s="2">
        <f>MONTH(salesdata[[#This Row],[Order Date]])</f>
        <v>5</v>
      </c>
      <c r="D2553" t="s">
        <v>824</v>
      </c>
      <c r="E2553" t="s">
        <v>152</v>
      </c>
      <c r="F2553" t="s">
        <v>11</v>
      </c>
      <c r="G2553" t="s">
        <v>43</v>
      </c>
      <c r="H2553" t="s">
        <v>2166</v>
      </c>
      <c r="I2553" s="33" t="s">
        <v>6550</v>
      </c>
      <c r="J2553" s="2">
        <v>6</v>
      </c>
      <c r="K2553" s="33" t="s">
        <v>5665</v>
      </c>
    </row>
    <row r="2554" spans="1:11" x14ac:dyDescent="0.3">
      <c r="A2554" s="1">
        <v>42155</v>
      </c>
      <c r="B2554" s="2">
        <f>YEAR(salesdata[[#This Row],[Order Date]])</f>
        <v>2015</v>
      </c>
      <c r="C2554" s="2">
        <f>MONTH(salesdata[[#This Row],[Order Date]])</f>
        <v>5</v>
      </c>
      <c r="D2554" t="s">
        <v>1196</v>
      </c>
      <c r="E2554" t="s">
        <v>15</v>
      </c>
      <c r="F2554" t="s">
        <v>11</v>
      </c>
      <c r="G2554" t="s">
        <v>16</v>
      </c>
      <c r="H2554" t="s">
        <v>355</v>
      </c>
      <c r="I2554" s="33" t="s">
        <v>5476</v>
      </c>
      <c r="J2554" s="2">
        <v>2</v>
      </c>
      <c r="K2554" s="33" t="s">
        <v>5477</v>
      </c>
    </row>
    <row r="2555" spans="1:11" x14ac:dyDescent="0.3">
      <c r="A2555" s="1">
        <v>42155</v>
      </c>
      <c r="B2555" s="2">
        <f>YEAR(salesdata[[#This Row],[Order Date]])</f>
        <v>2015</v>
      </c>
      <c r="C2555" s="2">
        <f>MONTH(salesdata[[#This Row],[Order Date]])</f>
        <v>5</v>
      </c>
      <c r="D2555" t="s">
        <v>1196</v>
      </c>
      <c r="E2555" t="s">
        <v>15</v>
      </c>
      <c r="F2555" t="s">
        <v>11</v>
      </c>
      <c r="G2555" t="s">
        <v>12</v>
      </c>
      <c r="H2555" t="s">
        <v>1187</v>
      </c>
      <c r="I2555" s="33" t="s">
        <v>6555</v>
      </c>
      <c r="J2555" s="2">
        <v>7</v>
      </c>
      <c r="K2555" s="33" t="s">
        <v>6556</v>
      </c>
    </row>
    <row r="2556" spans="1:11" x14ac:dyDescent="0.3">
      <c r="A2556" s="1">
        <v>42155</v>
      </c>
      <c r="B2556" s="2">
        <f>YEAR(salesdata[[#This Row],[Order Date]])</f>
        <v>2015</v>
      </c>
      <c r="C2556" s="2">
        <f>MONTH(salesdata[[#This Row],[Order Date]])</f>
        <v>5</v>
      </c>
      <c r="D2556" t="s">
        <v>1196</v>
      </c>
      <c r="E2556" t="s">
        <v>15</v>
      </c>
      <c r="F2556" t="s">
        <v>34</v>
      </c>
      <c r="G2556" t="s">
        <v>47</v>
      </c>
      <c r="H2556" t="s">
        <v>2167</v>
      </c>
      <c r="I2556" s="33" t="s">
        <v>5217</v>
      </c>
      <c r="J2556" s="2">
        <v>2</v>
      </c>
      <c r="K2556" s="33" t="s">
        <v>6557</v>
      </c>
    </row>
    <row r="2557" spans="1:11" x14ac:dyDescent="0.3">
      <c r="A2557" s="1">
        <v>42155</v>
      </c>
      <c r="B2557" s="2">
        <f>YEAR(salesdata[[#This Row],[Order Date]])</f>
        <v>2015</v>
      </c>
      <c r="C2557" s="2">
        <f>MONTH(salesdata[[#This Row],[Order Date]])</f>
        <v>5</v>
      </c>
      <c r="D2557" t="s">
        <v>1196</v>
      </c>
      <c r="E2557" t="s">
        <v>15</v>
      </c>
      <c r="F2557" t="s">
        <v>11</v>
      </c>
      <c r="G2557" t="s">
        <v>20</v>
      </c>
      <c r="H2557" t="s">
        <v>119</v>
      </c>
      <c r="I2557" s="33" t="s">
        <v>5231</v>
      </c>
      <c r="J2557" s="2">
        <v>3</v>
      </c>
      <c r="K2557" s="33" t="s">
        <v>6558</v>
      </c>
    </row>
    <row r="2558" spans="1:11" x14ac:dyDescent="0.3">
      <c r="A2558" s="1">
        <v>42155</v>
      </c>
      <c r="B2558" s="2">
        <f>YEAR(salesdata[[#This Row],[Order Date]])</f>
        <v>2015</v>
      </c>
      <c r="C2558" s="2">
        <f>MONTH(salesdata[[#This Row],[Order Date]])</f>
        <v>5</v>
      </c>
      <c r="D2558" t="s">
        <v>1795</v>
      </c>
      <c r="E2558" t="s">
        <v>181</v>
      </c>
      <c r="F2558" t="s">
        <v>11</v>
      </c>
      <c r="G2558" t="s">
        <v>12</v>
      </c>
      <c r="H2558" t="s">
        <v>316</v>
      </c>
      <c r="I2558" s="33" t="s">
        <v>6559</v>
      </c>
      <c r="J2558" s="2">
        <v>5</v>
      </c>
      <c r="K2558" s="33" t="s">
        <v>6560</v>
      </c>
    </row>
    <row r="2559" spans="1:11" x14ac:dyDescent="0.3">
      <c r="A2559" s="1">
        <v>42155</v>
      </c>
      <c r="B2559" s="2">
        <f>YEAR(salesdata[[#This Row],[Order Date]])</f>
        <v>2015</v>
      </c>
      <c r="C2559" s="2">
        <f>MONTH(salesdata[[#This Row],[Order Date]])</f>
        <v>5</v>
      </c>
      <c r="D2559" t="s">
        <v>1795</v>
      </c>
      <c r="E2559" t="s">
        <v>181</v>
      </c>
      <c r="F2559" t="s">
        <v>11</v>
      </c>
      <c r="G2559" t="s">
        <v>18</v>
      </c>
      <c r="H2559" t="s">
        <v>1439</v>
      </c>
      <c r="I2559" s="33" t="s">
        <v>4875</v>
      </c>
      <c r="J2559" s="2">
        <v>1</v>
      </c>
      <c r="K2559" s="33" t="s">
        <v>4876</v>
      </c>
    </row>
    <row r="2560" spans="1:11" x14ac:dyDescent="0.3">
      <c r="A2560" s="1">
        <v>42155</v>
      </c>
      <c r="B2560" s="2">
        <f>YEAR(salesdata[[#This Row],[Order Date]])</f>
        <v>2015</v>
      </c>
      <c r="C2560" s="2">
        <f>MONTH(salesdata[[#This Row],[Order Date]])</f>
        <v>5</v>
      </c>
      <c r="D2560" t="s">
        <v>1795</v>
      </c>
      <c r="E2560" t="s">
        <v>181</v>
      </c>
      <c r="F2560" t="s">
        <v>34</v>
      </c>
      <c r="G2560" t="s">
        <v>47</v>
      </c>
      <c r="H2560" t="s">
        <v>139</v>
      </c>
      <c r="I2560" s="33" t="s">
        <v>5131</v>
      </c>
      <c r="J2560" s="2">
        <v>2</v>
      </c>
      <c r="K2560" s="33" t="s">
        <v>6561</v>
      </c>
    </row>
    <row r="2561" spans="1:11" x14ac:dyDescent="0.3">
      <c r="A2561" s="1">
        <v>42156</v>
      </c>
      <c r="B2561" s="2">
        <f>YEAR(salesdata[[#This Row],[Order Date]])</f>
        <v>2015</v>
      </c>
      <c r="C2561" s="2">
        <f>MONTH(salesdata[[#This Row],[Order Date]])</f>
        <v>6</v>
      </c>
      <c r="D2561" t="s">
        <v>454</v>
      </c>
      <c r="E2561" t="s">
        <v>10</v>
      </c>
      <c r="F2561" t="s">
        <v>11</v>
      </c>
      <c r="G2561" t="s">
        <v>20</v>
      </c>
      <c r="H2561" t="s">
        <v>1337</v>
      </c>
      <c r="I2561" s="33" t="s">
        <v>6562</v>
      </c>
      <c r="J2561" s="2">
        <v>8</v>
      </c>
      <c r="K2561" s="33" t="s">
        <v>6563</v>
      </c>
    </row>
    <row r="2562" spans="1:11" x14ac:dyDescent="0.3">
      <c r="A2562" s="1">
        <v>42156</v>
      </c>
      <c r="B2562" s="2">
        <f>YEAR(salesdata[[#This Row],[Order Date]])</f>
        <v>2015</v>
      </c>
      <c r="C2562" s="2">
        <f>MONTH(salesdata[[#This Row],[Order Date]])</f>
        <v>6</v>
      </c>
      <c r="D2562" t="s">
        <v>454</v>
      </c>
      <c r="E2562" t="s">
        <v>10</v>
      </c>
      <c r="F2562" t="s">
        <v>11</v>
      </c>
      <c r="G2562" t="s">
        <v>12</v>
      </c>
      <c r="H2562" t="s">
        <v>2168</v>
      </c>
      <c r="I2562" s="33" t="s">
        <v>6564</v>
      </c>
      <c r="J2562" s="2">
        <v>10</v>
      </c>
      <c r="K2562" s="33" t="s">
        <v>4726</v>
      </c>
    </row>
    <row r="2563" spans="1:11" x14ac:dyDescent="0.3">
      <c r="A2563" s="1">
        <v>42156</v>
      </c>
      <c r="B2563" s="2">
        <f>YEAR(salesdata[[#This Row],[Order Date]])</f>
        <v>2015</v>
      </c>
      <c r="C2563" s="2">
        <f>MONTH(salesdata[[#This Row],[Order Date]])</f>
        <v>6</v>
      </c>
      <c r="D2563" t="s">
        <v>248</v>
      </c>
      <c r="E2563" t="s">
        <v>111</v>
      </c>
      <c r="F2563" t="s">
        <v>39</v>
      </c>
      <c r="G2563" t="s">
        <v>40</v>
      </c>
      <c r="H2563" t="s">
        <v>1389</v>
      </c>
      <c r="I2563" s="33" t="s">
        <v>4366</v>
      </c>
      <c r="J2563" s="2">
        <v>2</v>
      </c>
      <c r="K2563" s="33" t="s">
        <v>4345</v>
      </c>
    </row>
    <row r="2564" spans="1:11" x14ac:dyDescent="0.3">
      <c r="A2564" s="1">
        <v>42156</v>
      </c>
      <c r="B2564" s="2">
        <f>YEAR(salesdata[[#This Row],[Order Date]])</f>
        <v>2015</v>
      </c>
      <c r="C2564" s="2">
        <f>MONTH(salesdata[[#This Row],[Order Date]])</f>
        <v>6</v>
      </c>
      <c r="D2564" t="s">
        <v>248</v>
      </c>
      <c r="E2564" t="s">
        <v>111</v>
      </c>
      <c r="F2564" t="s">
        <v>11</v>
      </c>
      <c r="G2564" t="s">
        <v>20</v>
      </c>
      <c r="H2564" t="s">
        <v>273</v>
      </c>
      <c r="I2564" s="33" t="s">
        <v>6565</v>
      </c>
      <c r="J2564" s="2">
        <v>6</v>
      </c>
      <c r="K2564" s="33" t="s">
        <v>6566</v>
      </c>
    </row>
    <row r="2565" spans="1:11" x14ac:dyDescent="0.3">
      <c r="A2565" s="1">
        <v>42156</v>
      </c>
      <c r="B2565" s="2">
        <f>YEAR(salesdata[[#This Row],[Order Date]])</f>
        <v>2015</v>
      </c>
      <c r="C2565" s="2">
        <f>MONTH(salesdata[[#This Row],[Order Date]])</f>
        <v>6</v>
      </c>
      <c r="D2565" t="s">
        <v>248</v>
      </c>
      <c r="E2565" t="s">
        <v>111</v>
      </c>
      <c r="F2565" t="s">
        <v>39</v>
      </c>
      <c r="G2565" t="s">
        <v>40</v>
      </c>
      <c r="H2565" t="s">
        <v>2117</v>
      </c>
      <c r="I2565" s="33" t="s">
        <v>4103</v>
      </c>
      <c r="J2565" s="2">
        <v>2</v>
      </c>
      <c r="K2565" s="33" t="s">
        <v>6508</v>
      </c>
    </row>
    <row r="2566" spans="1:11" x14ac:dyDescent="0.3">
      <c r="A2566" s="1">
        <v>42156</v>
      </c>
      <c r="B2566" s="2">
        <f>YEAR(salesdata[[#This Row],[Order Date]])</f>
        <v>2015</v>
      </c>
      <c r="C2566" s="2">
        <f>MONTH(salesdata[[#This Row],[Order Date]])</f>
        <v>6</v>
      </c>
      <c r="D2566" t="s">
        <v>248</v>
      </c>
      <c r="E2566" t="s">
        <v>111</v>
      </c>
      <c r="F2566" t="s">
        <v>11</v>
      </c>
      <c r="G2566" t="s">
        <v>16</v>
      </c>
      <c r="H2566" t="s">
        <v>2169</v>
      </c>
      <c r="I2566" s="33" t="s">
        <v>6567</v>
      </c>
      <c r="J2566" s="2">
        <v>7</v>
      </c>
      <c r="K2566" s="33" t="s">
        <v>5830</v>
      </c>
    </row>
    <row r="2567" spans="1:11" x14ac:dyDescent="0.3">
      <c r="A2567" s="1">
        <v>42156</v>
      </c>
      <c r="B2567" s="2">
        <f>YEAR(salesdata[[#This Row],[Order Date]])</f>
        <v>2015</v>
      </c>
      <c r="C2567" s="2">
        <f>MONTH(salesdata[[#This Row],[Order Date]])</f>
        <v>6</v>
      </c>
      <c r="D2567" t="s">
        <v>2170</v>
      </c>
      <c r="E2567" t="s">
        <v>27</v>
      </c>
      <c r="F2567" t="s">
        <v>11</v>
      </c>
      <c r="G2567" t="s">
        <v>12</v>
      </c>
      <c r="H2567" t="s">
        <v>1457</v>
      </c>
      <c r="I2567" s="33" t="s">
        <v>5048</v>
      </c>
      <c r="J2567" s="2">
        <v>2</v>
      </c>
      <c r="K2567" s="33" t="s">
        <v>4578</v>
      </c>
    </row>
    <row r="2568" spans="1:11" x14ac:dyDescent="0.3">
      <c r="A2568" s="1">
        <v>42159</v>
      </c>
      <c r="B2568" s="2">
        <f>YEAR(salesdata[[#This Row],[Order Date]])</f>
        <v>2015</v>
      </c>
      <c r="C2568" s="2">
        <f>MONTH(salesdata[[#This Row],[Order Date]])</f>
        <v>6</v>
      </c>
      <c r="D2568" t="s">
        <v>600</v>
      </c>
      <c r="E2568" t="s">
        <v>167</v>
      </c>
      <c r="F2568" t="s">
        <v>11</v>
      </c>
      <c r="G2568" t="s">
        <v>16</v>
      </c>
      <c r="H2568" t="s">
        <v>355</v>
      </c>
      <c r="I2568" s="33" t="s">
        <v>4500</v>
      </c>
      <c r="J2568" s="2">
        <v>2</v>
      </c>
      <c r="K2568" s="33" t="s">
        <v>5770</v>
      </c>
    </row>
    <row r="2569" spans="1:11" x14ac:dyDescent="0.3">
      <c r="A2569" s="1">
        <v>42159</v>
      </c>
      <c r="B2569" s="2">
        <f>YEAR(salesdata[[#This Row],[Order Date]])</f>
        <v>2015</v>
      </c>
      <c r="C2569" s="2">
        <f>MONTH(salesdata[[#This Row],[Order Date]])</f>
        <v>6</v>
      </c>
      <c r="D2569" t="s">
        <v>600</v>
      </c>
      <c r="E2569" t="s">
        <v>167</v>
      </c>
      <c r="F2569" t="s">
        <v>11</v>
      </c>
      <c r="G2569" t="s">
        <v>24</v>
      </c>
      <c r="H2569" t="s">
        <v>360</v>
      </c>
      <c r="I2569" s="33" t="s">
        <v>4262</v>
      </c>
      <c r="J2569" s="2">
        <v>2</v>
      </c>
      <c r="K2569" s="33" t="s">
        <v>3429</v>
      </c>
    </row>
    <row r="2570" spans="1:11" x14ac:dyDescent="0.3">
      <c r="A2570" s="1">
        <v>42159</v>
      </c>
      <c r="B2570" s="2">
        <f>YEAR(salesdata[[#This Row],[Order Date]])</f>
        <v>2015</v>
      </c>
      <c r="C2570" s="2">
        <f>MONTH(salesdata[[#This Row],[Order Date]])</f>
        <v>6</v>
      </c>
      <c r="D2570" t="s">
        <v>1604</v>
      </c>
      <c r="E2570" t="s">
        <v>152</v>
      </c>
      <c r="F2570" t="s">
        <v>11</v>
      </c>
      <c r="G2570" t="s">
        <v>12</v>
      </c>
      <c r="H2570" t="s">
        <v>1010</v>
      </c>
      <c r="I2570" s="33" t="s">
        <v>3279</v>
      </c>
      <c r="J2570" s="2">
        <v>4</v>
      </c>
      <c r="K2570" s="33" t="s">
        <v>3039</v>
      </c>
    </row>
    <row r="2571" spans="1:11" x14ac:dyDescent="0.3">
      <c r="A2571" s="1">
        <v>42159</v>
      </c>
      <c r="B2571" s="2">
        <f>YEAR(salesdata[[#This Row],[Order Date]])</f>
        <v>2015</v>
      </c>
      <c r="C2571" s="2">
        <f>MONTH(salesdata[[#This Row],[Order Date]])</f>
        <v>6</v>
      </c>
      <c r="D2571" t="s">
        <v>1604</v>
      </c>
      <c r="E2571" t="s">
        <v>152</v>
      </c>
      <c r="F2571" t="s">
        <v>34</v>
      </c>
      <c r="G2571" t="s">
        <v>47</v>
      </c>
      <c r="H2571" t="s">
        <v>1919</v>
      </c>
      <c r="I2571" s="33" t="s">
        <v>6568</v>
      </c>
      <c r="J2571" s="2">
        <v>3</v>
      </c>
      <c r="K2571" s="33" t="s">
        <v>1829</v>
      </c>
    </row>
    <row r="2572" spans="1:11" x14ac:dyDescent="0.3">
      <c r="A2572" s="1">
        <v>42159</v>
      </c>
      <c r="B2572" s="2">
        <f>YEAR(salesdata[[#This Row],[Order Date]])</f>
        <v>2015</v>
      </c>
      <c r="C2572" s="2">
        <f>MONTH(salesdata[[#This Row],[Order Date]])</f>
        <v>6</v>
      </c>
      <c r="D2572" t="s">
        <v>2171</v>
      </c>
      <c r="E2572" t="s">
        <v>27</v>
      </c>
      <c r="F2572" t="s">
        <v>39</v>
      </c>
      <c r="G2572" t="s">
        <v>52</v>
      </c>
      <c r="H2572" t="s">
        <v>517</v>
      </c>
      <c r="I2572" s="33" t="s">
        <v>5027</v>
      </c>
      <c r="J2572" s="2">
        <v>2</v>
      </c>
      <c r="K2572" s="33" t="s">
        <v>6569</v>
      </c>
    </row>
    <row r="2573" spans="1:11" x14ac:dyDescent="0.3">
      <c r="A2573" s="1">
        <v>42159</v>
      </c>
      <c r="B2573" s="2">
        <f>YEAR(salesdata[[#This Row],[Order Date]])</f>
        <v>2015</v>
      </c>
      <c r="C2573" s="2">
        <f>MONTH(salesdata[[#This Row],[Order Date]])</f>
        <v>6</v>
      </c>
      <c r="D2573" t="s">
        <v>2171</v>
      </c>
      <c r="E2573" t="s">
        <v>27</v>
      </c>
      <c r="F2573" t="s">
        <v>39</v>
      </c>
      <c r="G2573" t="s">
        <v>52</v>
      </c>
      <c r="H2573" t="s">
        <v>2172</v>
      </c>
      <c r="I2573" s="33" t="s">
        <v>6570</v>
      </c>
      <c r="J2573" s="2">
        <v>3</v>
      </c>
      <c r="K2573" s="33" t="s">
        <v>6571</v>
      </c>
    </row>
    <row r="2574" spans="1:11" x14ac:dyDescent="0.3">
      <c r="A2574" s="1">
        <v>42160</v>
      </c>
      <c r="B2574" s="2">
        <f>YEAR(salesdata[[#This Row],[Order Date]])</f>
        <v>2015</v>
      </c>
      <c r="C2574" s="2">
        <f>MONTH(salesdata[[#This Row],[Order Date]])</f>
        <v>6</v>
      </c>
      <c r="D2574" t="s">
        <v>2010</v>
      </c>
      <c r="E2574" t="s">
        <v>152</v>
      </c>
      <c r="F2574" t="s">
        <v>34</v>
      </c>
      <c r="G2574" t="s">
        <v>35</v>
      </c>
      <c r="H2574" t="s">
        <v>1019</v>
      </c>
      <c r="I2574" s="33" t="s">
        <v>6572</v>
      </c>
      <c r="J2574" s="2">
        <v>9</v>
      </c>
      <c r="K2574" s="33" t="s">
        <v>6573</v>
      </c>
    </row>
    <row r="2575" spans="1:11" x14ac:dyDescent="0.3">
      <c r="A2575" s="1">
        <v>42160</v>
      </c>
      <c r="B2575" s="2">
        <f>YEAR(salesdata[[#This Row],[Order Date]])</f>
        <v>2015</v>
      </c>
      <c r="C2575" s="2">
        <f>MONTH(salesdata[[#This Row],[Order Date]])</f>
        <v>6</v>
      </c>
      <c r="D2575" t="s">
        <v>2173</v>
      </c>
      <c r="E2575" t="s">
        <v>190</v>
      </c>
      <c r="F2575" t="s">
        <v>11</v>
      </c>
      <c r="G2575" t="s">
        <v>12</v>
      </c>
      <c r="H2575" t="s">
        <v>1915</v>
      </c>
      <c r="I2575" s="33" t="s">
        <v>3044</v>
      </c>
      <c r="J2575" s="2">
        <v>2</v>
      </c>
      <c r="K2575" s="33" t="s">
        <v>3045</v>
      </c>
    </row>
    <row r="2576" spans="1:11" x14ac:dyDescent="0.3">
      <c r="A2576" s="1">
        <v>42162</v>
      </c>
      <c r="B2576" s="2">
        <f>YEAR(salesdata[[#This Row],[Order Date]])</f>
        <v>2015</v>
      </c>
      <c r="C2576" s="2">
        <f>MONTH(salesdata[[#This Row],[Order Date]])</f>
        <v>6</v>
      </c>
      <c r="D2576" t="s">
        <v>2174</v>
      </c>
      <c r="E2576" t="s">
        <v>27</v>
      </c>
      <c r="F2576" t="s">
        <v>11</v>
      </c>
      <c r="G2576" t="s">
        <v>20</v>
      </c>
      <c r="H2576" t="s">
        <v>67</v>
      </c>
      <c r="I2576" s="33" t="s">
        <v>5137</v>
      </c>
      <c r="J2576" s="2">
        <v>5</v>
      </c>
      <c r="K2576" s="33" t="s">
        <v>6208</v>
      </c>
    </row>
    <row r="2577" spans="1:11" x14ac:dyDescent="0.3">
      <c r="A2577" s="1">
        <v>42162</v>
      </c>
      <c r="B2577" s="2">
        <f>YEAR(salesdata[[#This Row],[Order Date]])</f>
        <v>2015</v>
      </c>
      <c r="C2577" s="2">
        <f>MONTH(salesdata[[#This Row],[Order Date]])</f>
        <v>6</v>
      </c>
      <c r="D2577" t="s">
        <v>675</v>
      </c>
      <c r="E2577" t="s">
        <v>23</v>
      </c>
      <c r="F2577" t="s">
        <v>11</v>
      </c>
      <c r="G2577" t="s">
        <v>20</v>
      </c>
      <c r="H2577" t="s">
        <v>2058</v>
      </c>
      <c r="I2577" s="33" t="s">
        <v>6574</v>
      </c>
      <c r="J2577" s="2">
        <v>4</v>
      </c>
      <c r="K2577" s="33" t="s">
        <v>6575</v>
      </c>
    </row>
    <row r="2578" spans="1:11" x14ac:dyDescent="0.3">
      <c r="A2578" s="1">
        <v>42162</v>
      </c>
      <c r="B2578" s="2">
        <f>YEAR(salesdata[[#This Row],[Order Date]])</f>
        <v>2015</v>
      </c>
      <c r="C2578" s="2">
        <f>MONTH(salesdata[[#This Row],[Order Date]])</f>
        <v>6</v>
      </c>
      <c r="D2578" t="s">
        <v>675</v>
      </c>
      <c r="E2578" t="s">
        <v>23</v>
      </c>
      <c r="F2578" t="s">
        <v>11</v>
      </c>
      <c r="G2578" t="s">
        <v>12</v>
      </c>
      <c r="H2578" t="s">
        <v>958</v>
      </c>
      <c r="I2578" s="33" t="s">
        <v>3857</v>
      </c>
      <c r="J2578" s="2">
        <v>5</v>
      </c>
      <c r="K2578" s="33" t="s">
        <v>3446</v>
      </c>
    </row>
    <row r="2579" spans="1:11" x14ac:dyDescent="0.3">
      <c r="A2579" s="1">
        <v>42162</v>
      </c>
      <c r="B2579" s="2">
        <f>YEAR(salesdata[[#This Row],[Order Date]])</f>
        <v>2015</v>
      </c>
      <c r="C2579" s="2">
        <f>MONTH(salesdata[[#This Row],[Order Date]])</f>
        <v>6</v>
      </c>
      <c r="D2579" t="s">
        <v>675</v>
      </c>
      <c r="E2579" t="s">
        <v>23</v>
      </c>
      <c r="F2579" t="s">
        <v>11</v>
      </c>
      <c r="G2579" t="s">
        <v>24</v>
      </c>
      <c r="H2579" t="s">
        <v>343</v>
      </c>
      <c r="I2579" s="33" t="s">
        <v>3293</v>
      </c>
      <c r="J2579" s="2">
        <v>3</v>
      </c>
      <c r="K2579" s="33" t="s">
        <v>344</v>
      </c>
    </row>
    <row r="2580" spans="1:11" x14ac:dyDescent="0.3">
      <c r="A2580" s="1">
        <v>42163</v>
      </c>
      <c r="B2580" s="2">
        <f>YEAR(salesdata[[#This Row],[Order Date]])</f>
        <v>2015</v>
      </c>
      <c r="C2580" s="2">
        <f>MONTH(salesdata[[#This Row],[Order Date]])</f>
        <v>6</v>
      </c>
      <c r="D2580" t="s">
        <v>1898</v>
      </c>
      <c r="E2580" t="s">
        <v>15</v>
      </c>
      <c r="F2580" t="s">
        <v>39</v>
      </c>
      <c r="G2580" t="s">
        <v>52</v>
      </c>
      <c r="H2580" t="s">
        <v>1566</v>
      </c>
      <c r="I2580" s="33" t="s">
        <v>3788</v>
      </c>
      <c r="J2580" s="2">
        <v>3</v>
      </c>
      <c r="K2580" s="33" t="s">
        <v>6098</v>
      </c>
    </row>
    <row r="2581" spans="1:11" x14ac:dyDescent="0.3">
      <c r="A2581" s="1">
        <v>42163</v>
      </c>
      <c r="B2581" s="2">
        <f>YEAR(salesdata[[#This Row],[Order Date]])</f>
        <v>2015</v>
      </c>
      <c r="C2581" s="2">
        <f>MONTH(salesdata[[#This Row],[Order Date]])</f>
        <v>6</v>
      </c>
      <c r="D2581" t="s">
        <v>1898</v>
      </c>
      <c r="E2581" t="s">
        <v>15</v>
      </c>
      <c r="F2581" t="s">
        <v>11</v>
      </c>
      <c r="G2581" t="s">
        <v>93</v>
      </c>
      <c r="H2581" t="s">
        <v>2062</v>
      </c>
      <c r="I2581" s="33" t="s">
        <v>6576</v>
      </c>
      <c r="J2581" s="2">
        <v>2</v>
      </c>
      <c r="K2581" s="33" t="s">
        <v>6577</v>
      </c>
    </row>
    <row r="2582" spans="1:11" x14ac:dyDescent="0.3">
      <c r="A2582" s="1">
        <v>42163</v>
      </c>
      <c r="B2582" s="2">
        <f>YEAR(salesdata[[#This Row],[Order Date]])</f>
        <v>2015</v>
      </c>
      <c r="C2582" s="2">
        <f>MONTH(salesdata[[#This Row],[Order Date]])</f>
        <v>6</v>
      </c>
      <c r="D2582" t="s">
        <v>1946</v>
      </c>
      <c r="E2582" t="s">
        <v>124</v>
      </c>
      <c r="F2582" t="s">
        <v>11</v>
      </c>
      <c r="G2582" t="s">
        <v>12</v>
      </c>
      <c r="H2582" t="s">
        <v>377</v>
      </c>
      <c r="I2582" s="33" t="s">
        <v>6555</v>
      </c>
      <c r="J2582" s="2">
        <v>7</v>
      </c>
      <c r="K2582" s="33" t="s">
        <v>6556</v>
      </c>
    </row>
    <row r="2583" spans="1:11" x14ac:dyDescent="0.3">
      <c r="A2583" s="1">
        <v>42163</v>
      </c>
      <c r="B2583" s="2">
        <f>YEAR(salesdata[[#This Row],[Order Date]])</f>
        <v>2015</v>
      </c>
      <c r="C2583" s="2">
        <f>MONTH(salesdata[[#This Row],[Order Date]])</f>
        <v>6</v>
      </c>
      <c r="D2583" t="s">
        <v>1946</v>
      </c>
      <c r="E2583" t="s">
        <v>124</v>
      </c>
      <c r="F2583" t="s">
        <v>11</v>
      </c>
      <c r="G2583" t="s">
        <v>18</v>
      </c>
      <c r="H2583" t="s">
        <v>1449</v>
      </c>
      <c r="I2583" s="33" t="s">
        <v>6578</v>
      </c>
      <c r="J2583" s="2">
        <v>4</v>
      </c>
      <c r="K2583" s="33" t="s">
        <v>6579</v>
      </c>
    </row>
    <row r="2584" spans="1:11" x14ac:dyDescent="0.3">
      <c r="A2584" s="1">
        <v>42163</v>
      </c>
      <c r="B2584" s="2">
        <f>YEAR(salesdata[[#This Row],[Order Date]])</f>
        <v>2015</v>
      </c>
      <c r="C2584" s="2">
        <f>MONTH(salesdata[[#This Row],[Order Date]])</f>
        <v>6</v>
      </c>
      <c r="D2584" t="s">
        <v>1946</v>
      </c>
      <c r="E2584" t="s">
        <v>124</v>
      </c>
      <c r="F2584" t="s">
        <v>34</v>
      </c>
      <c r="G2584" t="s">
        <v>47</v>
      </c>
      <c r="H2584" t="s">
        <v>2175</v>
      </c>
      <c r="I2584" s="33" t="s">
        <v>6580</v>
      </c>
      <c r="J2584" s="2">
        <v>7</v>
      </c>
      <c r="K2584" s="33" t="s">
        <v>6581</v>
      </c>
    </row>
    <row r="2585" spans="1:11" x14ac:dyDescent="0.3">
      <c r="A2585" s="1">
        <v>42163</v>
      </c>
      <c r="B2585" s="2">
        <f>YEAR(salesdata[[#This Row],[Order Date]])</f>
        <v>2015</v>
      </c>
      <c r="C2585" s="2">
        <f>MONTH(salesdata[[#This Row],[Order Date]])</f>
        <v>6</v>
      </c>
      <c r="D2585" t="s">
        <v>1946</v>
      </c>
      <c r="E2585" t="s">
        <v>124</v>
      </c>
      <c r="F2585" t="s">
        <v>11</v>
      </c>
      <c r="G2585" t="s">
        <v>24</v>
      </c>
      <c r="H2585" t="s">
        <v>2013</v>
      </c>
      <c r="I2585" s="33" t="s">
        <v>3272</v>
      </c>
      <c r="J2585" s="2">
        <v>2</v>
      </c>
      <c r="K2585" s="33" t="s">
        <v>3273</v>
      </c>
    </row>
    <row r="2586" spans="1:11" x14ac:dyDescent="0.3">
      <c r="A2586" s="1">
        <v>42163</v>
      </c>
      <c r="B2586" s="2">
        <f>YEAR(salesdata[[#This Row],[Order Date]])</f>
        <v>2015</v>
      </c>
      <c r="C2586" s="2">
        <f>MONTH(salesdata[[#This Row],[Order Date]])</f>
        <v>6</v>
      </c>
      <c r="D2586" t="s">
        <v>1946</v>
      </c>
      <c r="E2586" t="s">
        <v>124</v>
      </c>
      <c r="F2586" t="s">
        <v>11</v>
      </c>
      <c r="G2586" t="s">
        <v>16</v>
      </c>
      <c r="H2586" t="s">
        <v>400</v>
      </c>
      <c r="I2586" s="33" t="s">
        <v>401</v>
      </c>
      <c r="J2586" s="2">
        <v>3</v>
      </c>
      <c r="K2586" s="33" t="s">
        <v>3619</v>
      </c>
    </row>
    <row r="2587" spans="1:11" x14ac:dyDescent="0.3">
      <c r="A2587" s="1">
        <v>42163</v>
      </c>
      <c r="B2587" s="2">
        <f>YEAR(salesdata[[#This Row],[Order Date]])</f>
        <v>2015</v>
      </c>
      <c r="C2587" s="2">
        <f>MONTH(salesdata[[#This Row],[Order Date]])</f>
        <v>6</v>
      </c>
      <c r="D2587" t="s">
        <v>1946</v>
      </c>
      <c r="E2587" t="s">
        <v>124</v>
      </c>
      <c r="F2587" t="s">
        <v>11</v>
      </c>
      <c r="G2587" t="s">
        <v>12</v>
      </c>
      <c r="H2587" t="s">
        <v>308</v>
      </c>
      <c r="I2587" s="33" t="s">
        <v>6564</v>
      </c>
      <c r="J2587" s="2">
        <v>10</v>
      </c>
      <c r="K2587" s="33" t="s">
        <v>4726</v>
      </c>
    </row>
    <row r="2588" spans="1:11" x14ac:dyDescent="0.3">
      <c r="A2588" s="1">
        <v>42163</v>
      </c>
      <c r="B2588" s="2">
        <f>YEAR(salesdata[[#This Row],[Order Date]])</f>
        <v>2015</v>
      </c>
      <c r="C2588" s="2">
        <f>MONTH(salesdata[[#This Row],[Order Date]])</f>
        <v>6</v>
      </c>
      <c r="D2588" t="s">
        <v>1946</v>
      </c>
      <c r="E2588" t="s">
        <v>124</v>
      </c>
      <c r="F2588" t="s">
        <v>11</v>
      </c>
      <c r="G2588" t="s">
        <v>20</v>
      </c>
      <c r="H2588" t="s">
        <v>1313</v>
      </c>
      <c r="I2588" s="33" t="s">
        <v>4973</v>
      </c>
      <c r="J2588" s="2">
        <v>2</v>
      </c>
      <c r="K2588" s="33" t="s">
        <v>3763</v>
      </c>
    </row>
    <row r="2589" spans="1:11" x14ac:dyDescent="0.3">
      <c r="A2589" s="1">
        <v>42164</v>
      </c>
      <c r="B2589" s="2">
        <f>YEAR(salesdata[[#This Row],[Order Date]])</f>
        <v>2015</v>
      </c>
      <c r="C2589" s="2">
        <f>MONTH(salesdata[[#This Row],[Order Date]])</f>
        <v>6</v>
      </c>
      <c r="D2589" t="s">
        <v>1347</v>
      </c>
      <c r="E2589" t="s">
        <v>55</v>
      </c>
      <c r="F2589" t="s">
        <v>11</v>
      </c>
      <c r="G2589" t="s">
        <v>20</v>
      </c>
      <c r="H2589" t="s">
        <v>934</v>
      </c>
      <c r="I2589" s="33" t="s">
        <v>6582</v>
      </c>
      <c r="J2589" s="2">
        <v>3</v>
      </c>
      <c r="K2589" s="33" t="s">
        <v>6583</v>
      </c>
    </row>
    <row r="2590" spans="1:11" x14ac:dyDescent="0.3">
      <c r="A2590" s="1">
        <v>42164</v>
      </c>
      <c r="B2590" s="2">
        <f>YEAR(salesdata[[#This Row],[Order Date]])</f>
        <v>2015</v>
      </c>
      <c r="C2590" s="2">
        <f>MONTH(salesdata[[#This Row],[Order Date]])</f>
        <v>6</v>
      </c>
      <c r="D2590" t="s">
        <v>619</v>
      </c>
      <c r="E2590" t="s">
        <v>111</v>
      </c>
      <c r="F2590" t="s">
        <v>11</v>
      </c>
      <c r="G2590" t="s">
        <v>12</v>
      </c>
      <c r="H2590" t="s">
        <v>903</v>
      </c>
      <c r="I2590" s="33" t="s">
        <v>3122</v>
      </c>
      <c r="J2590" s="2">
        <v>2</v>
      </c>
      <c r="K2590" s="33" t="s">
        <v>3123</v>
      </c>
    </row>
    <row r="2591" spans="1:11" x14ac:dyDescent="0.3">
      <c r="A2591" s="1">
        <v>42164</v>
      </c>
      <c r="B2591" s="2">
        <f>YEAR(salesdata[[#This Row],[Order Date]])</f>
        <v>2015</v>
      </c>
      <c r="C2591" s="2">
        <f>MONTH(salesdata[[#This Row],[Order Date]])</f>
        <v>6</v>
      </c>
      <c r="D2591" t="s">
        <v>438</v>
      </c>
      <c r="E2591" t="s">
        <v>519</v>
      </c>
      <c r="F2591" t="s">
        <v>34</v>
      </c>
      <c r="G2591" t="s">
        <v>47</v>
      </c>
      <c r="H2591" t="s">
        <v>453</v>
      </c>
      <c r="I2591" s="33" t="s">
        <v>6584</v>
      </c>
      <c r="J2591" s="2">
        <v>4</v>
      </c>
      <c r="K2591" s="33" t="s">
        <v>6585</v>
      </c>
    </row>
    <row r="2592" spans="1:11" x14ac:dyDescent="0.3">
      <c r="A2592" s="1">
        <v>42164</v>
      </c>
      <c r="B2592" s="2">
        <f>YEAR(salesdata[[#This Row],[Order Date]])</f>
        <v>2015</v>
      </c>
      <c r="C2592" s="2">
        <f>MONTH(salesdata[[#This Row],[Order Date]])</f>
        <v>6</v>
      </c>
      <c r="D2592" t="s">
        <v>438</v>
      </c>
      <c r="E2592" t="s">
        <v>519</v>
      </c>
      <c r="F2592" t="s">
        <v>39</v>
      </c>
      <c r="G2592" t="s">
        <v>40</v>
      </c>
      <c r="H2592" t="s">
        <v>2176</v>
      </c>
      <c r="I2592" s="33" t="s">
        <v>6586</v>
      </c>
      <c r="J2592" s="2">
        <v>3</v>
      </c>
      <c r="K2592" s="33" t="s">
        <v>6484</v>
      </c>
    </row>
    <row r="2593" spans="1:11" x14ac:dyDescent="0.3">
      <c r="A2593" s="1">
        <v>42164</v>
      </c>
      <c r="B2593" s="2">
        <f>YEAR(salesdata[[#This Row],[Order Date]])</f>
        <v>2015</v>
      </c>
      <c r="C2593" s="2">
        <f>MONTH(salesdata[[#This Row],[Order Date]])</f>
        <v>6</v>
      </c>
      <c r="D2593" t="s">
        <v>2177</v>
      </c>
      <c r="E2593" t="s">
        <v>124</v>
      </c>
      <c r="F2593" t="s">
        <v>11</v>
      </c>
      <c r="G2593" t="s">
        <v>20</v>
      </c>
      <c r="H2593" t="s">
        <v>754</v>
      </c>
      <c r="I2593" s="33" t="s">
        <v>6587</v>
      </c>
      <c r="J2593" s="2">
        <v>5</v>
      </c>
      <c r="K2593" s="33" t="s">
        <v>6588</v>
      </c>
    </row>
    <row r="2594" spans="1:11" x14ac:dyDescent="0.3">
      <c r="A2594" s="1">
        <v>42164</v>
      </c>
      <c r="B2594" s="2">
        <f>YEAR(salesdata[[#This Row],[Order Date]])</f>
        <v>2015</v>
      </c>
      <c r="C2594" s="2">
        <f>MONTH(salesdata[[#This Row],[Order Date]])</f>
        <v>6</v>
      </c>
      <c r="D2594" t="s">
        <v>2177</v>
      </c>
      <c r="E2594" t="s">
        <v>124</v>
      </c>
      <c r="F2594" t="s">
        <v>11</v>
      </c>
      <c r="G2594" t="s">
        <v>20</v>
      </c>
      <c r="H2594" t="s">
        <v>1203</v>
      </c>
      <c r="I2594" s="33" t="s">
        <v>3755</v>
      </c>
      <c r="J2594" s="2">
        <v>3</v>
      </c>
      <c r="K2594" s="33" t="s">
        <v>6589</v>
      </c>
    </row>
    <row r="2595" spans="1:11" x14ac:dyDescent="0.3">
      <c r="A2595" s="1">
        <v>42164</v>
      </c>
      <c r="B2595" s="2">
        <f>YEAR(salesdata[[#This Row],[Order Date]])</f>
        <v>2015</v>
      </c>
      <c r="C2595" s="2">
        <f>MONTH(salesdata[[#This Row],[Order Date]])</f>
        <v>6</v>
      </c>
      <c r="D2595" t="s">
        <v>2177</v>
      </c>
      <c r="E2595" t="s">
        <v>124</v>
      </c>
      <c r="F2595" t="s">
        <v>39</v>
      </c>
      <c r="G2595" t="s">
        <v>52</v>
      </c>
      <c r="H2595" t="s">
        <v>2089</v>
      </c>
      <c r="I2595" s="33" t="s">
        <v>6590</v>
      </c>
      <c r="J2595" s="2">
        <v>5</v>
      </c>
      <c r="K2595" s="33" t="s">
        <v>6591</v>
      </c>
    </row>
    <row r="2596" spans="1:11" x14ac:dyDescent="0.3">
      <c r="A2596" s="1">
        <v>42166</v>
      </c>
      <c r="B2596" s="2">
        <f>YEAR(salesdata[[#This Row],[Order Date]])</f>
        <v>2015</v>
      </c>
      <c r="C2596" s="2">
        <f>MONTH(salesdata[[#This Row],[Order Date]])</f>
        <v>6</v>
      </c>
      <c r="D2596" t="s">
        <v>72</v>
      </c>
      <c r="E2596" t="s">
        <v>62</v>
      </c>
      <c r="F2596" t="s">
        <v>39</v>
      </c>
      <c r="G2596" t="s">
        <v>52</v>
      </c>
      <c r="H2596" t="s">
        <v>1461</v>
      </c>
      <c r="I2596" s="33" t="s">
        <v>6592</v>
      </c>
      <c r="J2596" s="2">
        <v>6</v>
      </c>
      <c r="K2596" s="33" t="s">
        <v>6593</v>
      </c>
    </row>
    <row r="2597" spans="1:11" x14ac:dyDescent="0.3">
      <c r="A2597" s="1">
        <v>42166</v>
      </c>
      <c r="B2597" s="2">
        <f>YEAR(salesdata[[#This Row],[Order Date]])</f>
        <v>2015</v>
      </c>
      <c r="C2597" s="2">
        <f>MONTH(salesdata[[#This Row],[Order Date]])</f>
        <v>6</v>
      </c>
      <c r="D2597" t="s">
        <v>72</v>
      </c>
      <c r="E2597" t="s">
        <v>62</v>
      </c>
      <c r="F2597" t="s">
        <v>11</v>
      </c>
      <c r="G2597" t="s">
        <v>20</v>
      </c>
      <c r="H2597" t="s">
        <v>1189</v>
      </c>
      <c r="I2597" s="33" t="s">
        <v>6594</v>
      </c>
      <c r="J2597" s="2">
        <v>7</v>
      </c>
      <c r="K2597" s="33" t="s">
        <v>3027</v>
      </c>
    </row>
    <row r="2598" spans="1:11" x14ac:dyDescent="0.3">
      <c r="A2598" s="1">
        <v>42166</v>
      </c>
      <c r="B2598" s="2">
        <f>YEAR(salesdata[[#This Row],[Order Date]])</f>
        <v>2015</v>
      </c>
      <c r="C2598" s="2">
        <f>MONTH(salesdata[[#This Row],[Order Date]])</f>
        <v>6</v>
      </c>
      <c r="D2598" t="s">
        <v>72</v>
      </c>
      <c r="E2598" t="s">
        <v>62</v>
      </c>
      <c r="F2598" t="s">
        <v>11</v>
      </c>
      <c r="G2598" t="s">
        <v>24</v>
      </c>
      <c r="H2598" t="s">
        <v>1650</v>
      </c>
      <c r="I2598" s="33" t="s">
        <v>6595</v>
      </c>
      <c r="J2598" s="2">
        <v>2</v>
      </c>
      <c r="K2598" s="33" t="s">
        <v>6596</v>
      </c>
    </row>
    <row r="2599" spans="1:11" x14ac:dyDescent="0.3">
      <c r="A2599" s="1">
        <v>42166</v>
      </c>
      <c r="B2599" s="2">
        <f>YEAR(salesdata[[#This Row],[Order Date]])</f>
        <v>2015</v>
      </c>
      <c r="C2599" s="2">
        <f>MONTH(salesdata[[#This Row],[Order Date]])</f>
        <v>6</v>
      </c>
      <c r="D2599" t="s">
        <v>72</v>
      </c>
      <c r="E2599" t="s">
        <v>62</v>
      </c>
      <c r="F2599" t="s">
        <v>11</v>
      </c>
      <c r="G2599" t="s">
        <v>12</v>
      </c>
      <c r="H2599" t="s">
        <v>2178</v>
      </c>
      <c r="I2599" s="33" t="s">
        <v>3540</v>
      </c>
      <c r="J2599" s="2">
        <v>5</v>
      </c>
      <c r="K2599" s="33" t="s">
        <v>3175</v>
      </c>
    </row>
    <row r="2600" spans="1:11" x14ac:dyDescent="0.3">
      <c r="A2600" s="1">
        <v>42166</v>
      </c>
      <c r="B2600" s="2">
        <f>YEAR(salesdata[[#This Row],[Order Date]])</f>
        <v>2015</v>
      </c>
      <c r="C2600" s="2">
        <f>MONTH(salesdata[[#This Row],[Order Date]])</f>
        <v>6</v>
      </c>
      <c r="D2600" t="s">
        <v>72</v>
      </c>
      <c r="E2600" t="s">
        <v>62</v>
      </c>
      <c r="F2600" t="s">
        <v>34</v>
      </c>
      <c r="G2600" t="s">
        <v>47</v>
      </c>
      <c r="H2600" t="s">
        <v>1055</v>
      </c>
      <c r="I2600" s="33" t="s">
        <v>6597</v>
      </c>
      <c r="J2600" s="2">
        <v>2</v>
      </c>
      <c r="K2600" s="33" t="s">
        <v>4382</v>
      </c>
    </row>
    <row r="2601" spans="1:11" x14ac:dyDescent="0.3">
      <c r="A2601" s="1">
        <v>42166</v>
      </c>
      <c r="B2601" s="2">
        <f>YEAR(salesdata[[#This Row],[Order Date]])</f>
        <v>2015</v>
      </c>
      <c r="C2601" s="2">
        <f>MONTH(salesdata[[#This Row],[Order Date]])</f>
        <v>6</v>
      </c>
      <c r="D2601" t="s">
        <v>1508</v>
      </c>
      <c r="E2601" t="s">
        <v>124</v>
      </c>
      <c r="F2601" t="s">
        <v>34</v>
      </c>
      <c r="G2601" t="s">
        <v>35</v>
      </c>
      <c r="H2601" t="s">
        <v>1046</v>
      </c>
      <c r="I2601" s="33" t="s">
        <v>6598</v>
      </c>
      <c r="J2601" s="2">
        <v>5</v>
      </c>
      <c r="K2601" s="33" t="s">
        <v>6599</v>
      </c>
    </row>
    <row r="2602" spans="1:11" x14ac:dyDescent="0.3">
      <c r="A2602" s="1">
        <v>42166</v>
      </c>
      <c r="B2602" s="2">
        <f>YEAR(salesdata[[#This Row],[Order Date]])</f>
        <v>2015</v>
      </c>
      <c r="C2602" s="2">
        <f>MONTH(salesdata[[#This Row],[Order Date]])</f>
        <v>6</v>
      </c>
      <c r="D2602" t="s">
        <v>1508</v>
      </c>
      <c r="E2602" t="s">
        <v>124</v>
      </c>
      <c r="F2602" t="s">
        <v>39</v>
      </c>
      <c r="G2602" t="s">
        <v>40</v>
      </c>
      <c r="H2602" t="s">
        <v>2179</v>
      </c>
      <c r="I2602" s="33" t="s">
        <v>6600</v>
      </c>
      <c r="J2602" s="2">
        <v>2</v>
      </c>
      <c r="K2602" s="33" t="s">
        <v>2934</v>
      </c>
    </row>
    <row r="2603" spans="1:11" x14ac:dyDescent="0.3">
      <c r="A2603" s="1">
        <v>42166</v>
      </c>
      <c r="B2603" s="2">
        <f>YEAR(salesdata[[#This Row],[Order Date]])</f>
        <v>2015</v>
      </c>
      <c r="C2603" s="2">
        <f>MONTH(salesdata[[#This Row],[Order Date]])</f>
        <v>6</v>
      </c>
      <c r="D2603" t="s">
        <v>1508</v>
      </c>
      <c r="E2603" t="s">
        <v>124</v>
      </c>
      <c r="F2603" t="s">
        <v>34</v>
      </c>
      <c r="G2603" t="s">
        <v>47</v>
      </c>
      <c r="H2603" t="s">
        <v>1317</v>
      </c>
      <c r="I2603" s="33" t="s">
        <v>6601</v>
      </c>
      <c r="J2603" s="2">
        <v>3</v>
      </c>
      <c r="K2603" s="33" t="s">
        <v>4679</v>
      </c>
    </row>
    <row r="2604" spans="1:11" x14ac:dyDescent="0.3">
      <c r="A2604" s="1">
        <v>42166</v>
      </c>
      <c r="B2604" s="2">
        <f>YEAR(salesdata[[#This Row],[Order Date]])</f>
        <v>2015</v>
      </c>
      <c r="C2604" s="2">
        <f>MONTH(salesdata[[#This Row],[Order Date]])</f>
        <v>6</v>
      </c>
      <c r="D2604" t="s">
        <v>1508</v>
      </c>
      <c r="E2604" t="s">
        <v>124</v>
      </c>
      <c r="F2604" t="s">
        <v>11</v>
      </c>
      <c r="G2604" t="s">
        <v>24</v>
      </c>
      <c r="H2604" t="s">
        <v>1284</v>
      </c>
      <c r="I2604" s="33" t="s">
        <v>6602</v>
      </c>
      <c r="J2604" s="2">
        <v>2</v>
      </c>
      <c r="K2604" s="33" t="s">
        <v>4645</v>
      </c>
    </row>
    <row r="2605" spans="1:11" x14ac:dyDescent="0.3">
      <c r="A2605" s="1">
        <v>42166</v>
      </c>
      <c r="B2605" s="2">
        <f>YEAR(salesdata[[#This Row],[Order Date]])</f>
        <v>2015</v>
      </c>
      <c r="C2605" s="2">
        <f>MONTH(salesdata[[#This Row],[Order Date]])</f>
        <v>6</v>
      </c>
      <c r="D2605" t="s">
        <v>1508</v>
      </c>
      <c r="E2605" t="s">
        <v>124</v>
      </c>
      <c r="F2605" t="s">
        <v>11</v>
      </c>
      <c r="G2605" t="s">
        <v>20</v>
      </c>
      <c r="H2605" t="s">
        <v>168</v>
      </c>
      <c r="I2605" s="33" t="s">
        <v>5793</v>
      </c>
      <c r="J2605" s="2">
        <v>5</v>
      </c>
      <c r="K2605" s="33" t="s">
        <v>5794</v>
      </c>
    </row>
    <row r="2606" spans="1:11" x14ac:dyDescent="0.3">
      <c r="A2606" s="1">
        <v>42166</v>
      </c>
      <c r="B2606" s="2">
        <f>YEAR(salesdata[[#This Row],[Order Date]])</f>
        <v>2015</v>
      </c>
      <c r="C2606" s="2">
        <f>MONTH(salesdata[[#This Row],[Order Date]])</f>
        <v>6</v>
      </c>
      <c r="D2606" t="s">
        <v>1508</v>
      </c>
      <c r="E2606" t="s">
        <v>124</v>
      </c>
      <c r="F2606" t="s">
        <v>11</v>
      </c>
      <c r="G2606" t="s">
        <v>20</v>
      </c>
      <c r="H2606" t="s">
        <v>1448</v>
      </c>
      <c r="I2606" s="33" t="s">
        <v>4696</v>
      </c>
      <c r="J2606" s="2">
        <v>2</v>
      </c>
      <c r="K2606" s="33" t="s">
        <v>6603</v>
      </c>
    </row>
    <row r="2607" spans="1:11" x14ac:dyDescent="0.3">
      <c r="A2607" s="1">
        <v>42166</v>
      </c>
      <c r="B2607" s="2">
        <f>YEAR(salesdata[[#This Row],[Order Date]])</f>
        <v>2015</v>
      </c>
      <c r="C2607" s="2">
        <f>MONTH(salesdata[[#This Row],[Order Date]])</f>
        <v>6</v>
      </c>
      <c r="D2607" t="s">
        <v>1508</v>
      </c>
      <c r="E2607" t="s">
        <v>124</v>
      </c>
      <c r="F2607" t="s">
        <v>11</v>
      </c>
      <c r="G2607" t="s">
        <v>18</v>
      </c>
      <c r="H2607" t="s">
        <v>2180</v>
      </c>
      <c r="I2607" s="33" t="s">
        <v>6604</v>
      </c>
      <c r="J2607" s="2">
        <v>2</v>
      </c>
      <c r="K2607" s="33" t="s">
        <v>6339</v>
      </c>
    </row>
    <row r="2608" spans="1:11" x14ac:dyDescent="0.3">
      <c r="A2608" s="1">
        <v>42166</v>
      </c>
      <c r="B2608" s="2">
        <f>YEAR(salesdata[[#This Row],[Order Date]])</f>
        <v>2015</v>
      </c>
      <c r="C2608" s="2">
        <f>MONTH(salesdata[[#This Row],[Order Date]])</f>
        <v>6</v>
      </c>
      <c r="D2608" t="s">
        <v>1508</v>
      </c>
      <c r="E2608" t="s">
        <v>124</v>
      </c>
      <c r="F2608" t="s">
        <v>11</v>
      </c>
      <c r="G2608" t="s">
        <v>18</v>
      </c>
      <c r="H2608" t="s">
        <v>1490</v>
      </c>
      <c r="I2608" s="33" t="s">
        <v>6215</v>
      </c>
      <c r="J2608" s="2">
        <v>4</v>
      </c>
      <c r="K2608" s="33" t="s">
        <v>6216</v>
      </c>
    </row>
    <row r="2609" spans="1:11" x14ac:dyDescent="0.3">
      <c r="A2609" s="1">
        <v>42167</v>
      </c>
      <c r="B2609" s="2">
        <f>YEAR(salesdata[[#This Row],[Order Date]])</f>
        <v>2015</v>
      </c>
      <c r="C2609" s="2">
        <f>MONTH(salesdata[[#This Row],[Order Date]])</f>
        <v>6</v>
      </c>
      <c r="D2609" t="s">
        <v>2181</v>
      </c>
      <c r="E2609" t="s">
        <v>23</v>
      </c>
      <c r="F2609" t="s">
        <v>11</v>
      </c>
      <c r="G2609" t="s">
        <v>12</v>
      </c>
      <c r="H2609" t="s">
        <v>2008</v>
      </c>
      <c r="I2609" s="33" t="s">
        <v>5315</v>
      </c>
      <c r="J2609" s="2">
        <v>4</v>
      </c>
      <c r="K2609" s="33" t="s">
        <v>3710</v>
      </c>
    </row>
    <row r="2610" spans="1:11" x14ac:dyDescent="0.3">
      <c r="A2610" s="1">
        <v>42167</v>
      </c>
      <c r="B2610" s="2">
        <f>YEAR(salesdata[[#This Row],[Order Date]])</f>
        <v>2015</v>
      </c>
      <c r="C2610" s="2">
        <f>MONTH(salesdata[[#This Row],[Order Date]])</f>
        <v>6</v>
      </c>
      <c r="D2610" t="s">
        <v>2181</v>
      </c>
      <c r="E2610" t="s">
        <v>23</v>
      </c>
      <c r="F2610" t="s">
        <v>34</v>
      </c>
      <c r="G2610" t="s">
        <v>47</v>
      </c>
      <c r="H2610" t="s">
        <v>1065</v>
      </c>
      <c r="I2610" s="33" t="s">
        <v>6605</v>
      </c>
      <c r="J2610" s="2">
        <v>2</v>
      </c>
      <c r="K2610" s="33" t="s">
        <v>5508</v>
      </c>
    </row>
    <row r="2611" spans="1:11" x14ac:dyDescent="0.3">
      <c r="A2611" s="1">
        <v>42167</v>
      </c>
      <c r="B2611" s="2">
        <f>YEAR(salesdata[[#This Row],[Order Date]])</f>
        <v>2015</v>
      </c>
      <c r="C2611" s="2">
        <f>MONTH(salesdata[[#This Row],[Order Date]])</f>
        <v>6</v>
      </c>
      <c r="D2611" t="s">
        <v>749</v>
      </c>
      <c r="E2611" t="s">
        <v>59</v>
      </c>
      <c r="F2611" t="s">
        <v>11</v>
      </c>
      <c r="G2611" t="s">
        <v>18</v>
      </c>
      <c r="H2611" t="s">
        <v>951</v>
      </c>
      <c r="I2611" s="33" t="s">
        <v>5980</v>
      </c>
      <c r="J2611" s="2">
        <v>5</v>
      </c>
      <c r="K2611" s="33" t="s">
        <v>6606</v>
      </c>
    </row>
    <row r="2612" spans="1:11" x14ac:dyDescent="0.3">
      <c r="A2612" s="1">
        <v>42167</v>
      </c>
      <c r="B2612" s="2">
        <f>YEAR(salesdata[[#This Row],[Order Date]])</f>
        <v>2015</v>
      </c>
      <c r="C2612" s="2">
        <f>MONTH(salesdata[[#This Row],[Order Date]])</f>
        <v>6</v>
      </c>
      <c r="D2612" t="s">
        <v>2182</v>
      </c>
      <c r="E2612" t="s">
        <v>124</v>
      </c>
      <c r="F2612" t="s">
        <v>39</v>
      </c>
      <c r="G2612" t="s">
        <v>40</v>
      </c>
      <c r="H2612" t="s">
        <v>1940</v>
      </c>
      <c r="I2612" s="33" t="s">
        <v>4925</v>
      </c>
      <c r="J2612" s="2">
        <v>2</v>
      </c>
      <c r="K2612" s="33" t="s">
        <v>4394</v>
      </c>
    </row>
    <row r="2613" spans="1:11" x14ac:dyDescent="0.3">
      <c r="A2613" s="1">
        <v>42167</v>
      </c>
      <c r="B2613" s="2">
        <f>YEAR(salesdata[[#This Row],[Order Date]])</f>
        <v>2015</v>
      </c>
      <c r="C2613" s="2">
        <f>MONTH(salesdata[[#This Row],[Order Date]])</f>
        <v>6</v>
      </c>
      <c r="D2613" t="s">
        <v>1254</v>
      </c>
      <c r="E2613" t="s">
        <v>130</v>
      </c>
      <c r="F2613" t="s">
        <v>11</v>
      </c>
      <c r="G2613" t="s">
        <v>18</v>
      </c>
      <c r="H2613" t="s">
        <v>866</v>
      </c>
      <c r="I2613" s="33" t="s">
        <v>3660</v>
      </c>
      <c r="J2613" s="2">
        <v>2</v>
      </c>
      <c r="K2613" s="33" t="s">
        <v>5577</v>
      </c>
    </row>
    <row r="2614" spans="1:11" x14ac:dyDescent="0.3">
      <c r="A2614" s="1">
        <v>42168</v>
      </c>
      <c r="B2614" s="2">
        <f>YEAR(salesdata[[#This Row],[Order Date]])</f>
        <v>2015</v>
      </c>
      <c r="C2614" s="2">
        <f>MONTH(salesdata[[#This Row],[Order Date]])</f>
        <v>6</v>
      </c>
      <c r="D2614" t="s">
        <v>2001</v>
      </c>
      <c r="E2614" t="s">
        <v>27</v>
      </c>
      <c r="F2614" t="s">
        <v>11</v>
      </c>
      <c r="G2614" t="s">
        <v>20</v>
      </c>
      <c r="H2614" t="s">
        <v>2058</v>
      </c>
      <c r="I2614" s="33" t="s">
        <v>6607</v>
      </c>
      <c r="J2614" s="2">
        <v>3</v>
      </c>
      <c r="K2614" s="33" t="s">
        <v>6608</v>
      </c>
    </row>
    <row r="2615" spans="1:11" x14ac:dyDescent="0.3">
      <c r="A2615" s="1">
        <v>42168</v>
      </c>
      <c r="B2615" s="2">
        <f>YEAR(salesdata[[#This Row],[Order Date]])</f>
        <v>2015</v>
      </c>
      <c r="C2615" s="2">
        <f>MONTH(salesdata[[#This Row],[Order Date]])</f>
        <v>6</v>
      </c>
      <c r="D2615" t="s">
        <v>1722</v>
      </c>
      <c r="E2615" t="s">
        <v>497</v>
      </c>
      <c r="F2615" t="s">
        <v>11</v>
      </c>
      <c r="G2615" t="s">
        <v>24</v>
      </c>
      <c r="H2615" t="s">
        <v>1871</v>
      </c>
      <c r="I2615" s="33" t="s">
        <v>6609</v>
      </c>
      <c r="J2615" s="2">
        <v>6</v>
      </c>
      <c r="K2615" s="33" t="s">
        <v>3126</v>
      </c>
    </row>
    <row r="2616" spans="1:11" x14ac:dyDescent="0.3">
      <c r="A2616" s="1">
        <v>42168</v>
      </c>
      <c r="B2616" s="2">
        <f>YEAR(salesdata[[#This Row],[Order Date]])</f>
        <v>2015</v>
      </c>
      <c r="C2616" s="2">
        <f>MONTH(salesdata[[#This Row],[Order Date]])</f>
        <v>6</v>
      </c>
      <c r="D2616" t="s">
        <v>1722</v>
      </c>
      <c r="E2616" t="s">
        <v>497</v>
      </c>
      <c r="F2616" t="s">
        <v>11</v>
      </c>
      <c r="G2616" t="s">
        <v>20</v>
      </c>
      <c r="H2616" t="s">
        <v>697</v>
      </c>
      <c r="I2616" s="33" t="s">
        <v>5015</v>
      </c>
      <c r="J2616" s="2">
        <v>3</v>
      </c>
      <c r="K2616" s="33" t="s">
        <v>5434</v>
      </c>
    </row>
    <row r="2617" spans="1:11" x14ac:dyDescent="0.3">
      <c r="A2617" s="1">
        <v>42168</v>
      </c>
      <c r="B2617" s="2">
        <f>YEAR(salesdata[[#This Row],[Order Date]])</f>
        <v>2015</v>
      </c>
      <c r="C2617" s="2">
        <f>MONTH(salesdata[[#This Row],[Order Date]])</f>
        <v>6</v>
      </c>
      <c r="D2617" t="s">
        <v>1722</v>
      </c>
      <c r="E2617" t="s">
        <v>497</v>
      </c>
      <c r="F2617" t="s">
        <v>39</v>
      </c>
      <c r="G2617" t="s">
        <v>614</v>
      </c>
      <c r="H2617" t="s">
        <v>615</v>
      </c>
      <c r="I2617" s="33" t="s">
        <v>6610</v>
      </c>
      <c r="J2617" s="2">
        <v>3</v>
      </c>
      <c r="K2617" s="33" t="s">
        <v>6611</v>
      </c>
    </row>
    <row r="2618" spans="1:11" x14ac:dyDescent="0.3">
      <c r="A2618" s="1">
        <v>42168</v>
      </c>
      <c r="B2618" s="2">
        <f>YEAR(salesdata[[#This Row],[Order Date]])</f>
        <v>2015</v>
      </c>
      <c r="C2618" s="2">
        <f>MONTH(salesdata[[#This Row],[Order Date]])</f>
        <v>6</v>
      </c>
      <c r="D2618" t="s">
        <v>1722</v>
      </c>
      <c r="E2618" t="s">
        <v>497</v>
      </c>
      <c r="F2618" t="s">
        <v>11</v>
      </c>
      <c r="G2618" t="s">
        <v>12</v>
      </c>
      <c r="H2618" t="s">
        <v>220</v>
      </c>
      <c r="I2618" s="33" t="s">
        <v>3540</v>
      </c>
      <c r="J2618" s="2">
        <v>5</v>
      </c>
      <c r="K2618" s="33" t="s">
        <v>3175</v>
      </c>
    </row>
    <row r="2619" spans="1:11" x14ac:dyDescent="0.3">
      <c r="A2619" s="1">
        <v>42168</v>
      </c>
      <c r="B2619" s="2">
        <f>YEAR(salesdata[[#This Row],[Order Date]])</f>
        <v>2015</v>
      </c>
      <c r="C2619" s="2">
        <f>MONTH(salesdata[[#This Row],[Order Date]])</f>
        <v>6</v>
      </c>
      <c r="D2619" t="s">
        <v>1867</v>
      </c>
      <c r="E2619" t="s">
        <v>1089</v>
      </c>
      <c r="F2619" t="s">
        <v>11</v>
      </c>
      <c r="G2619" t="s">
        <v>20</v>
      </c>
      <c r="H2619" t="s">
        <v>568</v>
      </c>
      <c r="I2619" s="33" t="s">
        <v>4425</v>
      </c>
      <c r="J2619" s="2">
        <v>2</v>
      </c>
      <c r="K2619" s="33" t="s">
        <v>6612</v>
      </c>
    </row>
    <row r="2620" spans="1:11" x14ac:dyDescent="0.3">
      <c r="A2620" s="1">
        <v>42168</v>
      </c>
      <c r="B2620" s="2">
        <f>YEAR(salesdata[[#This Row],[Order Date]])</f>
        <v>2015</v>
      </c>
      <c r="C2620" s="2">
        <f>MONTH(salesdata[[#This Row],[Order Date]])</f>
        <v>6</v>
      </c>
      <c r="D2620" t="s">
        <v>1867</v>
      </c>
      <c r="E2620" t="s">
        <v>1089</v>
      </c>
      <c r="F2620" t="s">
        <v>11</v>
      </c>
      <c r="G2620" t="s">
        <v>20</v>
      </c>
      <c r="H2620" t="s">
        <v>1881</v>
      </c>
      <c r="I2620" s="33" t="s">
        <v>6613</v>
      </c>
      <c r="J2620" s="2">
        <v>2</v>
      </c>
      <c r="K2620" s="33" t="s">
        <v>4732</v>
      </c>
    </row>
    <row r="2621" spans="1:11" x14ac:dyDescent="0.3">
      <c r="A2621" s="1">
        <v>42168</v>
      </c>
      <c r="B2621" s="2">
        <f>YEAR(salesdata[[#This Row],[Order Date]])</f>
        <v>2015</v>
      </c>
      <c r="C2621" s="2">
        <f>MONTH(salesdata[[#This Row],[Order Date]])</f>
        <v>6</v>
      </c>
      <c r="D2621" t="s">
        <v>1867</v>
      </c>
      <c r="E2621" t="s">
        <v>1089</v>
      </c>
      <c r="F2621" t="s">
        <v>39</v>
      </c>
      <c r="G2621" t="s">
        <v>52</v>
      </c>
      <c r="H2621" t="s">
        <v>2183</v>
      </c>
      <c r="I2621" s="33" t="s">
        <v>4979</v>
      </c>
      <c r="J2621" s="2">
        <v>2</v>
      </c>
      <c r="K2621" s="33" t="s">
        <v>6614</v>
      </c>
    </row>
    <row r="2622" spans="1:11" x14ac:dyDescent="0.3">
      <c r="A2622" s="1">
        <v>42168</v>
      </c>
      <c r="B2622" s="2">
        <f>YEAR(salesdata[[#This Row],[Order Date]])</f>
        <v>2015</v>
      </c>
      <c r="C2622" s="2">
        <f>MONTH(salesdata[[#This Row],[Order Date]])</f>
        <v>6</v>
      </c>
      <c r="D2622" t="s">
        <v>984</v>
      </c>
      <c r="E2622" t="s">
        <v>30</v>
      </c>
      <c r="F2622" t="s">
        <v>11</v>
      </c>
      <c r="G2622" t="s">
        <v>12</v>
      </c>
      <c r="H2622" t="s">
        <v>2184</v>
      </c>
      <c r="I2622" s="33" t="s">
        <v>4243</v>
      </c>
      <c r="J2622" s="2">
        <v>1</v>
      </c>
      <c r="K2622" s="33" t="s">
        <v>4791</v>
      </c>
    </row>
    <row r="2623" spans="1:11" x14ac:dyDescent="0.3">
      <c r="A2623" s="1">
        <v>42168</v>
      </c>
      <c r="B2623" s="2">
        <f>YEAR(salesdata[[#This Row],[Order Date]])</f>
        <v>2015</v>
      </c>
      <c r="C2623" s="2">
        <f>MONTH(salesdata[[#This Row],[Order Date]])</f>
        <v>6</v>
      </c>
      <c r="D2623" t="s">
        <v>2185</v>
      </c>
      <c r="E2623" t="s">
        <v>79</v>
      </c>
      <c r="F2623" t="s">
        <v>11</v>
      </c>
      <c r="G2623" t="s">
        <v>24</v>
      </c>
      <c r="H2623" t="s">
        <v>1302</v>
      </c>
      <c r="I2623" s="33" t="s">
        <v>3049</v>
      </c>
      <c r="J2623" s="2">
        <v>1</v>
      </c>
      <c r="K2623" s="33" t="s">
        <v>5665</v>
      </c>
    </row>
    <row r="2624" spans="1:11" x14ac:dyDescent="0.3">
      <c r="A2624" s="1">
        <v>42169</v>
      </c>
      <c r="B2624" s="2">
        <f>YEAR(salesdata[[#This Row],[Order Date]])</f>
        <v>2015</v>
      </c>
      <c r="C2624" s="2">
        <f>MONTH(salesdata[[#This Row],[Order Date]])</f>
        <v>6</v>
      </c>
      <c r="D2624" t="s">
        <v>1718</v>
      </c>
      <c r="E2624" t="s">
        <v>23</v>
      </c>
      <c r="F2624" t="s">
        <v>34</v>
      </c>
      <c r="G2624" t="s">
        <v>47</v>
      </c>
      <c r="H2624" t="s">
        <v>1636</v>
      </c>
      <c r="I2624" s="33" t="s">
        <v>6615</v>
      </c>
      <c r="J2624" s="2">
        <v>6</v>
      </c>
      <c r="K2624" s="33" t="s">
        <v>6616</v>
      </c>
    </row>
    <row r="2625" spans="1:11" x14ac:dyDescent="0.3">
      <c r="A2625" s="1">
        <v>42170</v>
      </c>
      <c r="B2625" s="2">
        <f>YEAR(salesdata[[#This Row],[Order Date]])</f>
        <v>2015</v>
      </c>
      <c r="C2625" s="2">
        <f>MONTH(salesdata[[#This Row],[Order Date]])</f>
        <v>6</v>
      </c>
      <c r="D2625" t="s">
        <v>630</v>
      </c>
      <c r="E2625" t="s">
        <v>96</v>
      </c>
      <c r="F2625" t="s">
        <v>11</v>
      </c>
      <c r="G2625" t="s">
        <v>12</v>
      </c>
      <c r="H2625" t="s">
        <v>948</v>
      </c>
      <c r="I2625" s="33" t="s">
        <v>5769</v>
      </c>
      <c r="J2625" s="2">
        <v>2</v>
      </c>
      <c r="K2625" s="33" t="s">
        <v>5044</v>
      </c>
    </row>
    <row r="2626" spans="1:11" x14ac:dyDescent="0.3">
      <c r="A2626" s="1">
        <v>42170</v>
      </c>
      <c r="B2626" s="2">
        <f>YEAR(salesdata[[#This Row],[Order Date]])</f>
        <v>2015</v>
      </c>
      <c r="C2626" s="2">
        <f>MONTH(salesdata[[#This Row],[Order Date]])</f>
        <v>6</v>
      </c>
      <c r="D2626" t="s">
        <v>630</v>
      </c>
      <c r="E2626" t="s">
        <v>96</v>
      </c>
      <c r="F2626" t="s">
        <v>11</v>
      </c>
      <c r="G2626" t="s">
        <v>18</v>
      </c>
      <c r="H2626" t="s">
        <v>1043</v>
      </c>
      <c r="I2626" s="33" t="s">
        <v>6617</v>
      </c>
      <c r="J2626" s="2">
        <v>2</v>
      </c>
      <c r="K2626" s="33" t="s">
        <v>6618</v>
      </c>
    </row>
    <row r="2627" spans="1:11" x14ac:dyDescent="0.3">
      <c r="A2627" s="1">
        <v>42170</v>
      </c>
      <c r="B2627" s="2">
        <f>YEAR(salesdata[[#This Row],[Order Date]])</f>
        <v>2015</v>
      </c>
      <c r="C2627" s="2">
        <f>MONTH(salesdata[[#This Row],[Order Date]])</f>
        <v>6</v>
      </c>
      <c r="D2627" t="s">
        <v>630</v>
      </c>
      <c r="E2627" t="s">
        <v>96</v>
      </c>
      <c r="F2627" t="s">
        <v>34</v>
      </c>
      <c r="G2627" t="s">
        <v>47</v>
      </c>
      <c r="H2627" t="s">
        <v>1908</v>
      </c>
      <c r="I2627" s="33" t="s">
        <v>6619</v>
      </c>
      <c r="J2627" s="2">
        <v>6</v>
      </c>
      <c r="K2627" s="33" t="s">
        <v>6620</v>
      </c>
    </row>
    <row r="2628" spans="1:11" x14ac:dyDescent="0.3">
      <c r="A2628" s="1">
        <v>42170</v>
      </c>
      <c r="B2628" s="2">
        <f>YEAR(salesdata[[#This Row],[Order Date]])</f>
        <v>2015</v>
      </c>
      <c r="C2628" s="2">
        <f>MONTH(salesdata[[#This Row],[Order Date]])</f>
        <v>6</v>
      </c>
      <c r="D2628" t="s">
        <v>630</v>
      </c>
      <c r="E2628" t="s">
        <v>96</v>
      </c>
      <c r="F2628" t="s">
        <v>34</v>
      </c>
      <c r="G2628" t="s">
        <v>47</v>
      </c>
      <c r="H2628" t="s">
        <v>213</v>
      </c>
      <c r="I2628" s="33" t="s">
        <v>6621</v>
      </c>
      <c r="J2628" s="2">
        <v>4</v>
      </c>
      <c r="K2628" s="33" t="s">
        <v>4692</v>
      </c>
    </row>
    <row r="2629" spans="1:11" x14ac:dyDescent="0.3">
      <c r="A2629" s="1">
        <v>42170</v>
      </c>
      <c r="B2629" s="2">
        <f>YEAR(salesdata[[#This Row],[Order Date]])</f>
        <v>2015</v>
      </c>
      <c r="C2629" s="2">
        <f>MONTH(salesdata[[#This Row],[Order Date]])</f>
        <v>6</v>
      </c>
      <c r="D2629" t="s">
        <v>1580</v>
      </c>
      <c r="E2629" t="s">
        <v>124</v>
      </c>
      <c r="F2629" t="s">
        <v>39</v>
      </c>
      <c r="G2629" t="s">
        <v>52</v>
      </c>
      <c r="H2629" t="s">
        <v>1258</v>
      </c>
      <c r="I2629" s="33" t="s">
        <v>6622</v>
      </c>
      <c r="J2629" s="2">
        <v>1</v>
      </c>
      <c r="K2629" s="33" t="s">
        <v>6623</v>
      </c>
    </row>
    <row r="2630" spans="1:11" x14ac:dyDescent="0.3">
      <c r="A2630" s="1">
        <v>42170</v>
      </c>
      <c r="B2630" s="2">
        <f>YEAR(salesdata[[#This Row],[Order Date]])</f>
        <v>2015</v>
      </c>
      <c r="C2630" s="2">
        <f>MONTH(salesdata[[#This Row],[Order Date]])</f>
        <v>6</v>
      </c>
      <c r="D2630" t="s">
        <v>898</v>
      </c>
      <c r="E2630" t="s">
        <v>27</v>
      </c>
      <c r="F2630" t="s">
        <v>39</v>
      </c>
      <c r="G2630" t="s">
        <v>40</v>
      </c>
      <c r="H2630" t="s">
        <v>140</v>
      </c>
      <c r="I2630" s="33" t="s">
        <v>6624</v>
      </c>
      <c r="J2630" s="2">
        <v>3</v>
      </c>
      <c r="K2630" s="33" t="s">
        <v>6625</v>
      </c>
    </row>
    <row r="2631" spans="1:11" x14ac:dyDescent="0.3">
      <c r="A2631" s="1">
        <v>42171</v>
      </c>
      <c r="B2631" s="2">
        <f>YEAR(salesdata[[#This Row],[Order Date]])</f>
        <v>2015</v>
      </c>
      <c r="C2631" s="2">
        <f>MONTH(salesdata[[#This Row],[Order Date]])</f>
        <v>6</v>
      </c>
      <c r="D2631" t="s">
        <v>978</v>
      </c>
      <c r="E2631" t="s">
        <v>23</v>
      </c>
      <c r="F2631" t="s">
        <v>11</v>
      </c>
      <c r="G2631" t="s">
        <v>63</v>
      </c>
      <c r="H2631" t="s">
        <v>1304</v>
      </c>
      <c r="I2631" s="33" t="s">
        <v>3612</v>
      </c>
      <c r="J2631" s="2">
        <v>2</v>
      </c>
      <c r="K2631" s="33" t="s">
        <v>6099</v>
      </c>
    </row>
    <row r="2632" spans="1:11" x14ac:dyDescent="0.3">
      <c r="A2632" s="1">
        <v>42171</v>
      </c>
      <c r="B2632" s="2">
        <f>YEAR(salesdata[[#This Row],[Order Date]])</f>
        <v>2015</v>
      </c>
      <c r="C2632" s="2">
        <f>MONTH(salesdata[[#This Row],[Order Date]])</f>
        <v>6</v>
      </c>
      <c r="D2632" t="s">
        <v>26</v>
      </c>
      <c r="E2632" t="s">
        <v>10</v>
      </c>
      <c r="F2632" t="s">
        <v>11</v>
      </c>
      <c r="G2632" t="s">
        <v>63</v>
      </c>
      <c r="H2632" t="s">
        <v>64</v>
      </c>
      <c r="I2632" s="33" t="s">
        <v>6626</v>
      </c>
      <c r="J2632" s="2">
        <v>3</v>
      </c>
      <c r="K2632" s="33" t="s">
        <v>2932</v>
      </c>
    </row>
    <row r="2633" spans="1:11" x14ac:dyDescent="0.3">
      <c r="A2633" s="1">
        <v>42171</v>
      </c>
      <c r="B2633" s="2">
        <f>YEAR(salesdata[[#This Row],[Order Date]])</f>
        <v>2015</v>
      </c>
      <c r="C2633" s="2">
        <f>MONTH(salesdata[[#This Row],[Order Date]])</f>
        <v>6</v>
      </c>
      <c r="D2633" t="s">
        <v>26</v>
      </c>
      <c r="E2633" t="s">
        <v>10</v>
      </c>
      <c r="F2633" t="s">
        <v>11</v>
      </c>
      <c r="G2633" t="s">
        <v>12</v>
      </c>
      <c r="H2633" t="s">
        <v>2186</v>
      </c>
      <c r="I2633" s="33" t="s">
        <v>6627</v>
      </c>
      <c r="J2633" s="2">
        <v>3</v>
      </c>
      <c r="K2633" s="33" t="s">
        <v>6180</v>
      </c>
    </row>
    <row r="2634" spans="1:11" x14ac:dyDescent="0.3">
      <c r="A2634" s="1">
        <v>42171</v>
      </c>
      <c r="B2634" s="2">
        <f>YEAR(salesdata[[#This Row],[Order Date]])</f>
        <v>2015</v>
      </c>
      <c r="C2634" s="2">
        <f>MONTH(salesdata[[#This Row],[Order Date]])</f>
        <v>6</v>
      </c>
      <c r="D2634" t="s">
        <v>26</v>
      </c>
      <c r="E2634" t="s">
        <v>10</v>
      </c>
      <c r="F2634" t="s">
        <v>34</v>
      </c>
      <c r="G2634" t="s">
        <v>35</v>
      </c>
      <c r="H2634" t="s">
        <v>1826</v>
      </c>
      <c r="I2634" s="33" t="s">
        <v>6628</v>
      </c>
      <c r="J2634" s="2">
        <v>2</v>
      </c>
      <c r="K2634" s="33" t="s">
        <v>6629</v>
      </c>
    </row>
    <row r="2635" spans="1:11" x14ac:dyDescent="0.3">
      <c r="A2635" s="1">
        <v>42171</v>
      </c>
      <c r="B2635" s="2">
        <f>YEAR(salesdata[[#This Row],[Order Date]])</f>
        <v>2015</v>
      </c>
      <c r="C2635" s="2">
        <f>MONTH(salesdata[[#This Row],[Order Date]])</f>
        <v>6</v>
      </c>
      <c r="D2635" t="s">
        <v>576</v>
      </c>
      <c r="E2635" t="s">
        <v>152</v>
      </c>
      <c r="F2635" t="s">
        <v>11</v>
      </c>
      <c r="G2635" t="s">
        <v>20</v>
      </c>
      <c r="H2635" t="s">
        <v>1656</v>
      </c>
      <c r="I2635" s="33" t="s">
        <v>6630</v>
      </c>
      <c r="J2635" s="2">
        <v>3</v>
      </c>
      <c r="K2635" s="33" t="s">
        <v>6631</v>
      </c>
    </row>
    <row r="2636" spans="1:11" x14ac:dyDescent="0.3">
      <c r="A2636" s="1">
        <v>42171</v>
      </c>
      <c r="B2636" s="2">
        <f>YEAR(salesdata[[#This Row],[Order Date]])</f>
        <v>2015</v>
      </c>
      <c r="C2636" s="2">
        <f>MONTH(salesdata[[#This Row],[Order Date]])</f>
        <v>6</v>
      </c>
      <c r="D2636" t="s">
        <v>576</v>
      </c>
      <c r="E2636" t="s">
        <v>152</v>
      </c>
      <c r="F2636" t="s">
        <v>39</v>
      </c>
      <c r="G2636" t="s">
        <v>40</v>
      </c>
      <c r="H2636" t="s">
        <v>503</v>
      </c>
      <c r="I2636" s="33" t="s">
        <v>6632</v>
      </c>
      <c r="J2636" s="2">
        <v>2</v>
      </c>
      <c r="K2636" s="33" t="s">
        <v>6633</v>
      </c>
    </row>
    <row r="2637" spans="1:11" x14ac:dyDescent="0.3">
      <c r="A2637" s="1">
        <v>42173</v>
      </c>
      <c r="B2637" s="2">
        <f>YEAR(salesdata[[#This Row],[Order Date]])</f>
        <v>2015</v>
      </c>
      <c r="C2637" s="2">
        <f>MONTH(salesdata[[#This Row],[Order Date]])</f>
        <v>6</v>
      </c>
      <c r="D2637" t="s">
        <v>2187</v>
      </c>
      <c r="E2637" t="s">
        <v>96</v>
      </c>
      <c r="F2637" t="s">
        <v>11</v>
      </c>
      <c r="G2637" t="s">
        <v>12</v>
      </c>
      <c r="H2637" t="s">
        <v>2188</v>
      </c>
      <c r="I2637" s="33" t="s">
        <v>5085</v>
      </c>
      <c r="J2637" s="2">
        <v>3</v>
      </c>
      <c r="K2637" s="33" t="s">
        <v>5508</v>
      </c>
    </row>
    <row r="2638" spans="1:11" x14ac:dyDescent="0.3">
      <c r="A2638" s="1">
        <v>42173</v>
      </c>
      <c r="B2638" s="2">
        <f>YEAR(salesdata[[#This Row],[Order Date]])</f>
        <v>2015</v>
      </c>
      <c r="C2638" s="2">
        <f>MONTH(salesdata[[#This Row],[Order Date]])</f>
        <v>6</v>
      </c>
      <c r="D2638" t="s">
        <v>2187</v>
      </c>
      <c r="E2638" t="s">
        <v>96</v>
      </c>
      <c r="F2638" t="s">
        <v>11</v>
      </c>
      <c r="G2638" t="s">
        <v>20</v>
      </c>
      <c r="H2638" t="s">
        <v>1699</v>
      </c>
      <c r="I2638" s="33" t="s">
        <v>3691</v>
      </c>
      <c r="J2638" s="2">
        <v>7</v>
      </c>
      <c r="K2638" s="33" t="s">
        <v>6634</v>
      </c>
    </row>
    <row r="2639" spans="1:11" x14ac:dyDescent="0.3">
      <c r="A2639" s="1">
        <v>42173</v>
      </c>
      <c r="B2639" s="2">
        <f>YEAR(salesdata[[#This Row],[Order Date]])</f>
        <v>2015</v>
      </c>
      <c r="C2639" s="2">
        <f>MONTH(salesdata[[#This Row],[Order Date]])</f>
        <v>6</v>
      </c>
      <c r="D2639" t="s">
        <v>2187</v>
      </c>
      <c r="E2639" t="s">
        <v>96</v>
      </c>
      <c r="F2639" t="s">
        <v>11</v>
      </c>
      <c r="G2639" t="s">
        <v>20</v>
      </c>
      <c r="H2639" t="s">
        <v>2058</v>
      </c>
      <c r="I2639" s="33" t="s">
        <v>6197</v>
      </c>
      <c r="J2639" s="2">
        <v>2</v>
      </c>
      <c r="K2639" s="33" t="s">
        <v>6469</v>
      </c>
    </row>
    <row r="2640" spans="1:11" x14ac:dyDescent="0.3">
      <c r="A2640" s="1">
        <v>42173</v>
      </c>
      <c r="B2640" s="2">
        <f>YEAR(salesdata[[#This Row],[Order Date]])</f>
        <v>2015</v>
      </c>
      <c r="C2640" s="2">
        <f>MONTH(salesdata[[#This Row],[Order Date]])</f>
        <v>6</v>
      </c>
      <c r="D2640" t="s">
        <v>2187</v>
      </c>
      <c r="E2640" t="s">
        <v>96</v>
      </c>
      <c r="F2640" t="s">
        <v>34</v>
      </c>
      <c r="G2640" t="s">
        <v>47</v>
      </c>
      <c r="H2640" t="s">
        <v>2080</v>
      </c>
      <c r="I2640" s="33" t="s">
        <v>6635</v>
      </c>
      <c r="J2640" s="2">
        <v>5</v>
      </c>
      <c r="K2640" s="33" t="s">
        <v>6636</v>
      </c>
    </row>
    <row r="2641" spans="1:11" x14ac:dyDescent="0.3">
      <c r="A2641" s="1">
        <v>42173</v>
      </c>
      <c r="B2641" s="2">
        <f>YEAR(salesdata[[#This Row],[Order Date]])</f>
        <v>2015</v>
      </c>
      <c r="C2641" s="2">
        <f>MONTH(salesdata[[#This Row],[Order Date]])</f>
        <v>6</v>
      </c>
      <c r="D2641" t="s">
        <v>383</v>
      </c>
      <c r="E2641" t="s">
        <v>27</v>
      </c>
      <c r="F2641" t="s">
        <v>11</v>
      </c>
      <c r="G2641" t="s">
        <v>24</v>
      </c>
      <c r="H2641" t="s">
        <v>283</v>
      </c>
      <c r="I2641" s="33" t="s">
        <v>6637</v>
      </c>
      <c r="J2641" s="2">
        <v>2</v>
      </c>
      <c r="K2641" s="33" t="s">
        <v>4937</v>
      </c>
    </row>
    <row r="2642" spans="1:11" x14ac:dyDescent="0.3">
      <c r="A2642" s="1">
        <v>42173</v>
      </c>
      <c r="B2642" s="2">
        <f>YEAR(salesdata[[#This Row],[Order Date]])</f>
        <v>2015</v>
      </c>
      <c r="C2642" s="2">
        <f>MONTH(salesdata[[#This Row],[Order Date]])</f>
        <v>6</v>
      </c>
      <c r="D2642" t="s">
        <v>1741</v>
      </c>
      <c r="E2642" t="s">
        <v>124</v>
      </c>
      <c r="F2642" t="s">
        <v>11</v>
      </c>
      <c r="G2642" t="s">
        <v>24</v>
      </c>
      <c r="H2642" t="s">
        <v>31</v>
      </c>
      <c r="I2642" s="33" t="s">
        <v>6638</v>
      </c>
      <c r="J2642" s="2">
        <v>4</v>
      </c>
      <c r="K2642" s="33" t="s">
        <v>4744</v>
      </c>
    </row>
    <row r="2643" spans="1:11" x14ac:dyDescent="0.3">
      <c r="A2643" s="1">
        <v>42173</v>
      </c>
      <c r="B2643" s="2">
        <f>YEAR(salesdata[[#This Row],[Order Date]])</f>
        <v>2015</v>
      </c>
      <c r="C2643" s="2">
        <f>MONTH(salesdata[[#This Row],[Order Date]])</f>
        <v>6</v>
      </c>
      <c r="D2643" t="s">
        <v>2042</v>
      </c>
      <c r="E2643" t="s">
        <v>121</v>
      </c>
      <c r="F2643" t="s">
        <v>11</v>
      </c>
      <c r="G2643" t="s">
        <v>20</v>
      </c>
      <c r="H2643" t="s">
        <v>1416</v>
      </c>
      <c r="I2643" s="33" t="s">
        <v>3834</v>
      </c>
      <c r="J2643" s="2">
        <v>3</v>
      </c>
      <c r="K2643" s="33" t="s">
        <v>6639</v>
      </c>
    </row>
    <row r="2644" spans="1:11" x14ac:dyDescent="0.3">
      <c r="A2644" s="1">
        <v>42173</v>
      </c>
      <c r="B2644" s="2">
        <f>YEAR(salesdata[[#This Row],[Order Date]])</f>
        <v>2015</v>
      </c>
      <c r="C2644" s="2">
        <f>MONTH(salesdata[[#This Row],[Order Date]])</f>
        <v>6</v>
      </c>
      <c r="D2644" t="s">
        <v>2042</v>
      </c>
      <c r="E2644" t="s">
        <v>121</v>
      </c>
      <c r="F2644" t="s">
        <v>34</v>
      </c>
      <c r="G2644" t="s">
        <v>35</v>
      </c>
      <c r="H2644" t="s">
        <v>439</v>
      </c>
      <c r="I2644" s="33" t="s">
        <v>6640</v>
      </c>
      <c r="J2644" s="2">
        <v>4</v>
      </c>
      <c r="K2644" s="33" t="s">
        <v>6641</v>
      </c>
    </row>
    <row r="2645" spans="1:11" x14ac:dyDescent="0.3">
      <c r="A2645" s="1">
        <v>42173</v>
      </c>
      <c r="B2645" s="2">
        <f>YEAR(salesdata[[#This Row],[Order Date]])</f>
        <v>2015</v>
      </c>
      <c r="C2645" s="2">
        <f>MONTH(salesdata[[#This Row],[Order Date]])</f>
        <v>6</v>
      </c>
      <c r="D2645" t="s">
        <v>2042</v>
      </c>
      <c r="E2645" t="s">
        <v>121</v>
      </c>
      <c r="F2645" t="s">
        <v>11</v>
      </c>
      <c r="G2645" t="s">
        <v>12</v>
      </c>
      <c r="H2645" t="s">
        <v>1125</v>
      </c>
      <c r="I2645" s="33" t="s">
        <v>5315</v>
      </c>
      <c r="J2645" s="2">
        <v>4</v>
      </c>
      <c r="K2645" s="33" t="s">
        <v>3710</v>
      </c>
    </row>
    <row r="2646" spans="1:11" x14ac:dyDescent="0.3">
      <c r="A2646" s="1">
        <v>42173</v>
      </c>
      <c r="B2646" s="2">
        <f>YEAR(salesdata[[#This Row],[Order Date]])</f>
        <v>2015</v>
      </c>
      <c r="C2646" s="2">
        <f>MONTH(salesdata[[#This Row],[Order Date]])</f>
        <v>6</v>
      </c>
      <c r="D2646" t="s">
        <v>1150</v>
      </c>
      <c r="E2646" t="s">
        <v>55</v>
      </c>
      <c r="F2646" t="s">
        <v>34</v>
      </c>
      <c r="G2646" t="s">
        <v>47</v>
      </c>
      <c r="H2646" t="s">
        <v>1317</v>
      </c>
      <c r="I2646" s="33" t="s">
        <v>6642</v>
      </c>
      <c r="J2646" s="2">
        <v>3</v>
      </c>
      <c r="K2646" s="33" t="s">
        <v>5145</v>
      </c>
    </row>
    <row r="2647" spans="1:11" x14ac:dyDescent="0.3">
      <c r="A2647" s="1">
        <v>42173</v>
      </c>
      <c r="B2647" s="2">
        <f>YEAR(salesdata[[#This Row],[Order Date]])</f>
        <v>2015</v>
      </c>
      <c r="C2647" s="2">
        <f>MONTH(salesdata[[#This Row],[Order Date]])</f>
        <v>6</v>
      </c>
      <c r="D2647" t="s">
        <v>1150</v>
      </c>
      <c r="E2647" t="s">
        <v>55</v>
      </c>
      <c r="F2647" t="s">
        <v>11</v>
      </c>
      <c r="G2647" t="s">
        <v>18</v>
      </c>
      <c r="H2647" t="s">
        <v>1620</v>
      </c>
      <c r="I2647" s="33" t="s">
        <v>6643</v>
      </c>
      <c r="J2647" s="2">
        <v>2</v>
      </c>
      <c r="K2647" s="33" t="s">
        <v>6644</v>
      </c>
    </row>
    <row r="2648" spans="1:11" x14ac:dyDescent="0.3">
      <c r="A2648" s="1">
        <v>42173</v>
      </c>
      <c r="B2648" s="2">
        <f>YEAR(salesdata[[#This Row],[Order Date]])</f>
        <v>2015</v>
      </c>
      <c r="C2648" s="2">
        <f>MONTH(salesdata[[#This Row],[Order Date]])</f>
        <v>6</v>
      </c>
      <c r="D2648" t="s">
        <v>1150</v>
      </c>
      <c r="E2648" t="s">
        <v>55</v>
      </c>
      <c r="F2648" t="s">
        <v>11</v>
      </c>
      <c r="G2648" t="s">
        <v>20</v>
      </c>
      <c r="H2648" t="s">
        <v>2189</v>
      </c>
      <c r="I2648" s="33" t="s">
        <v>6645</v>
      </c>
      <c r="J2648" s="2">
        <v>2</v>
      </c>
      <c r="K2648" s="33" t="s">
        <v>6646</v>
      </c>
    </row>
    <row r="2649" spans="1:11" x14ac:dyDescent="0.3">
      <c r="A2649" s="1">
        <v>42173</v>
      </c>
      <c r="B2649" s="2">
        <f>YEAR(salesdata[[#This Row],[Order Date]])</f>
        <v>2015</v>
      </c>
      <c r="C2649" s="2">
        <f>MONTH(salesdata[[#This Row],[Order Date]])</f>
        <v>6</v>
      </c>
      <c r="D2649" t="s">
        <v>1150</v>
      </c>
      <c r="E2649" t="s">
        <v>55</v>
      </c>
      <c r="F2649" t="s">
        <v>39</v>
      </c>
      <c r="G2649" t="s">
        <v>40</v>
      </c>
      <c r="H2649" t="s">
        <v>2179</v>
      </c>
      <c r="I2649" s="33" t="s">
        <v>6647</v>
      </c>
      <c r="J2649" s="2">
        <v>3</v>
      </c>
      <c r="K2649" s="33" t="s">
        <v>6648</v>
      </c>
    </row>
    <row r="2650" spans="1:11" x14ac:dyDescent="0.3">
      <c r="A2650" s="1">
        <v>42173</v>
      </c>
      <c r="B2650" s="2">
        <f>YEAR(salesdata[[#This Row],[Order Date]])</f>
        <v>2015</v>
      </c>
      <c r="C2650" s="2">
        <f>MONTH(salesdata[[#This Row],[Order Date]])</f>
        <v>6</v>
      </c>
      <c r="D2650" t="s">
        <v>1150</v>
      </c>
      <c r="E2650" t="s">
        <v>55</v>
      </c>
      <c r="F2650" t="s">
        <v>11</v>
      </c>
      <c r="G2650" t="s">
        <v>20</v>
      </c>
      <c r="H2650" t="s">
        <v>2190</v>
      </c>
      <c r="I2650" s="33" t="s">
        <v>6649</v>
      </c>
      <c r="J2650" s="2">
        <v>2</v>
      </c>
      <c r="K2650" s="33" t="s">
        <v>6650</v>
      </c>
    </row>
    <row r="2651" spans="1:11" x14ac:dyDescent="0.3">
      <c r="A2651" s="1">
        <v>42174</v>
      </c>
      <c r="B2651" s="2">
        <f>YEAR(salesdata[[#This Row],[Order Date]])</f>
        <v>2015</v>
      </c>
      <c r="C2651" s="2">
        <f>MONTH(salesdata[[#This Row],[Order Date]])</f>
        <v>6</v>
      </c>
      <c r="D2651" t="s">
        <v>1833</v>
      </c>
      <c r="E2651" t="s">
        <v>27</v>
      </c>
      <c r="F2651" t="s">
        <v>34</v>
      </c>
      <c r="G2651" t="s">
        <v>47</v>
      </c>
      <c r="H2651" t="s">
        <v>2191</v>
      </c>
      <c r="I2651" s="33" t="s">
        <v>6651</v>
      </c>
      <c r="J2651" s="2">
        <v>2</v>
      </c>
      <c r="K2651" s="33" t="s">
        <v>4611</v>
      </c>
    </row>
    <row r="2652" spans="1:11" x14ac:dyDescent="0.3">
      <c r="A2652" s="1">
        <v>42174</v>
      </c>
      <c r="B2652" s="2">
        <f>YEAR(salesdata[[#This Row],[Order Date]])</f>
        <v>2015</v>
      </c>
      <c r="C2652" s="2">
        <f>MONTH(salesdata[[#This Row],[Order Date]])</f>
        <v>6</v>
      </c>
      <c r="D2652" t="s">
        <v>1833</v>
      </c>
      <c r="E2652" t="s">
        <v>27</v>
      </c>
      <c r="F2652" t="s">
        <v>11</v>
      </c>
      <c r="G2652" t="s">
        <v>12</v>
      </c>
      <c r="H2652" t="s">
        <v>2192</v>
      </c>
      <c r="I2652" s="33" t="s">
        <v>4243</v>
      </c>
      <c r="J2652" s="2">
        <v>1</v>
      </c>
      <c r="K2652" s="33" t="s">
        <v>4791</v>
      </c>
    </row>
    <row r="2653" spans="1:11" x14ac:dyDescent="0.3">
      <c r="A2653" s="1">
        <v>42174</v>
      </c>
      <c r="B2653" s="2">
        <f>YEAR(salesdata[[#This Row],[Order Date]])</f>
        <v>2015</v>
      </c>
      <c r="C2653" s="2">
        <f>MONTH(salesdata[[#This Row],[Order Date]])</f>
        <v>6</v>
      </c>
      <c r="D2653" t="s">
        <v>1833</v>
      </c>
      <c r="E2653" t="s">
        <v>27</v>
      </c>
      <c r="F2653" t="s">
        <v>11</v>
      </c>
      <c r="G2653" t="s">
        <v>63</v>
      </c>
      <c r="H2653" t="s">
        <v>552</v>
      </c>
      <c r="I2653" s="33" t="s">
        <v>6491</v>
      </c>
      <c r="J2653" s="2">
        <v>3</v>
      </c>
      <c r="K2653" s="33" t="s">
        <v>6492</v>
      </c>
    </row>
    <row r="2654" spans="1:11" x14ac:dyDescent="0.3">
      <c r="A2654" s="1">
        <v>42174</v>
      </c>
      <c r="B2654" s="2">
        <f>YEAR(salesdata[[#This Row],[Order Date]])</f>
        <v>2015</v>
      </c>
      <c r="C2654" s="2">
        <f>MONTH(salesdata[[#This Row],[Order Date]])</f>
        <v>6</v>
      </c>
      <c r="D2654" t="s">
        <v>32</v>
      </c>
      <c r="E2654" t="s">
        <v>10</v>
      </c>
      <c r="F2654" t="s">
        <v>11</v>
      </c>
      <c r="G2654" t="s">
        <v>20</v>
      </c>
      <c r="H2654" t="s">
        <v>1701</v>
      </c>
      <c r="I2654" s="33" t="s">
        <v>3000</v>
      </c>
      <c r="J2654" s="2">
        <v>2</v>
      </c>
      <c r="K2654" s="33" t="s">
        <v>6652</v>
      </c>
    </row>
    <row r="2655" spans="1:11" x14ac:dyDescent="0.3">
      <c r="A2655" s="1">
        <v>42174</v>
      </c>
      <c r="B2655" s="2">
        <f>YEAR(salesdata[[#This Row],[Order Date]])</f>
        <v>2015</v>
      </c>
      <c r="C2655" s="2">
        <f>MONTH(salesdata[[#This Row],[Order Date]])</f>
        <v>6</v>
      </c>
      <c r="D2655" t="s">
        <v>998</v>
      </c>
      <c r="E2655" t="s">
        <v>10</v>
      </c>
      <c r="F2655" t="s">
        <v>11</v>
      </c>
      <c r="G2655" t="s">
        <v>18</v>
      </c>
      <c r="H2655" t="s">
        <v>146</v>
      </c>
      <c r="I2655" s="33" t="s">
        <v>6653</v>
      </c>
      <c r="J2655" s="2">
        <v>5</v>
      </c>
      <c r="K2655" s="33" t="s">
        <v>3039</v>
      </c>
    </row>
    <row r="2656" spans="1:11" x14ac:dyDescent="0.3">
      <c r="A2656" s="1">
        <v>42174</v>
      </c>
      <c r="B2656" s="2">
        <f>YEAR(salesdata[[#This Row],[Order Date]])</f>
        <v>2015</v>
      </c>
      <c r="C2656" s="2">
        <f>MONTH(salesdata[[#This Row],[Order Date]])</f>
        <v>6</v>
      </c>
      <c r="D2656" t="s">
        <v>1210</v>
      </c>
      <c r="E2656" t="s">
        <v>23</v>
      </c>
      <c r="F2656" t="s">
        <v>11</v>
      </c>
      <c r="G2656" t="s">
        <v>16</v>
      </c>
      <c r="H2656" t="s">
        <v>2193</v>
      </c>
      <c r="I2656" s="33" t="s">
        <v>5476</v>
      </c>
      <c r="J2656" s="2">
        <v>2</v>
      </c>
      <c r="K2656" s="33" t="s">
        <v>5477</v>
      </c>
    </row>
    <row r="2657" spans="1:11" x14ac:dyDescent="0.3">
      <c r="A2657" s="1">
        <v>42175</v>
      </c>
      <c r="B2657" s="2">
        <f>YEAR(salesdata[[#This Row],[Order Date]])</f>
        <v>2015</v>
      </c>
      <c r="C2657" s="2">
        <f>MONTH(salesdata[[#This Row],[Order Date]])</f>
        <v>6</v>
      </c>
      <c r="D2657" t="s">
        <v>2194</v>
      </c>
      <c r="E2657" t="s">
        <v>27</v>
      </c>
      <c r="F2657" t="s">
        <v>34</v>
      </c>
      <c r="G2657" t="s">
        <v>47</v>
      </c>
      <c r="H2657" t="s">
        <v>1592</v>
      </c>
      <c r="I2657" s="33" t="s">
        <v>6654</v>
      </c>
      <c r="J2657" s="2">
        <v>6</v>
      </c>
      <c r="K2657" s="33" t="s">
        <v>6655</v>
      </c>
    </row>
    <row r="2658" spans="1:11" x14ac:dyDescent="0.3">
      <c r="A2658" s="1">
        <v>42175</v>
      </c>
      <c r="B2658" s="2">
        <f>YEAR(salesdata[[#This Row],[Order Date]])</f>
        <v>2015</v>
      </c>
      <c r="C2658" s="2">
        <f>MONTH(salesdata[[#This Row],[Order Date]])</f>
        <v>6</v>
      </c>
      <c r="D2658" t="s">
        <v>2194</v>
      </c>
      <c r="E2658" t="s">
        <v>27</v>
      </c>
      <c r="F2658" t="s">
        <v>39</v>
      </c>
      <c r="G2658" t="s">
        <v>40</v>
      </c>
      <c r="H2658" t="s">
        <v>737</v>
      </c>
      <c r="I2658" s="33" t="s">
        <v>6656</v>
      </c>
      <c r="J2658" s="2">
        <v>3</v>
      </c>
      <c r="K2658" s="33" t="s">
        <v>5486</v>
      </c>
    </row>
    <row r="2659" spans="1:11" x14ac:dyDescent="0.3">
      <c r="A2659" s="1">
        <v>42175</v>
      </c>
      <c r="B2659" s="2">
        <f>YEAR(salesdata[[#This Row],[Order Date]])</f>
        <v>2015</v>
      </c>
      <c r="C2659" s="2">
        <f>MONTH(salesdata[[#This Row],[Order Date]])</f>
        <v>6</v>
      </c>
      <c r="D2659" t="s">
        <v>609</v>
      </c>
      <c r="E2659" t="s">
        <v>282</v>
      </c>
      <c r="F2659" t="s">
        <v>39</v>
      </c>
      <c r="G2659" t="s">
        <v>40</v>
      </c>
      <c r="H2659" t="s">
        <v>979</v>
      </c>
      <c r="I2659" s="33" t="s">
        <v>6657</v>
      </c>
      <c r="J2659" s="2">
        <v>7</v>
      </c>
      <c r="K2659" s="33" t="s">
        <v>6658</v>
      </c>
    </row>
    <row r="2660" spans="1:11" x14ac:dyDescent="0.3">
      <c r="A2660" s="1">
        <v>42175</v>
      </c>
      <c r="B2660" s="2">
        <f>YEAR(salesdata[[#This Row],[Order Date]])</f>
        <v>2015</v>
      </c>
      <c r="C2660" s="2">
        <f>MONTH(salesdata[[#This Row],[Order Date]])</f>
        <v>6</v>
      </c>
      <c r="D2660" t="s">
        <v>941</v>
      </c>
      <c r="E2660" t="s">
        <v>23</v>
      </c>
      <c r="F2660" t="s">
        <v>39</v>
      </c>
      <c r="G2660" t="s">
        <v>52</v>
      </c>
      <c r="H2660" t="s">
        <v>2195</v>
      </c>
      <c r="I2660" s="33" t="s">
        <v>6659</v>
      </c>
      <c r="J2660" s="2">
        <v>2</v>
      </c>
      <c r="K2660" s="33" t="s">
        <v>2196</v>
      </c>
    </row>
    <row r="2661" spans="1:11" x14ac:dyDescent="0.3">
      <c r="A2661" s="1">
        <v>42176</v>
      </c>
      <c r="B2661" s="2">
        <f>YEAR(salesdata[[#This Row],[Order Date]])</f>
        <v>2015</v>
      </c>
      <c r="C2661" s="2">
        <f>MONTH(salesdata[[#This Row],[Order Date]])</f>
        <v>6</v>
      </c>
      <c r="D2661" t="s">
        <v>938</v>
      </c>
      <c r="E2661" t="s">
        <v>124</v>
      </c>
      <c r="F2661" t="s">
        <v>39</v>
      </c>
      <c r="G2661" t="s">
        <v>40</v>
      </c>
      <c r="H2661" t="s">
        <v>423</v>
      </c>
      <c r="I2661" s="33" t="s">
        <v>5984</v>
      </c>
      <c r="J2661" s="2">
        <v>3</v>
      </c>
      <c r="K2661" s="33" t="s">
        <v>6660</v>
      </c>
    </row>
    <row r="2662" spans="1:11" x14ac:dyDescent="0.3">
      <c r="A2662" s="1">
        <v>42177</v>
      </c>
      <c r="B2662" s="2">
        <f>YEAR(salesdata[[#This Row],[Order Date]])</f>
        <v>2015</v>
      </c>
      <c r="C2662" s="2">
        <f>MONTH(salesdata[[#This Row],[Order Date]])</f>
        <v>6</v>
      </c>
      <c r="D2662" t="s">
        <v>1038</v>
      </c>
      <c r="E2662" t="s">
        <v>300</v>
      </c>
      <c r="F2662" t="s">
        <v>11</v>
      </c>
      <c r="G2662" t="s">
        <v>43</v>
      </c>
      <c r="H2662" t="s">
        <v>1852</v>
      </c>
      <c r="I2662" s="33" t="s">
        <v>5297</v>
      </c>
      <c r="J2662" s="2">
        <v>4</v>
      </c>
      <c r="K2662" s="33" t="s">
        <v>3176</v>
      </c>
    </row>
    <row r="2663" spans="1:11" x14ac:dyDescent="0.3">
      <c r="A2663" s="1">
        <v>42177</v>
      </c>
      <c r="B2663" s="2">
        <f>YEAR(salesdata[[#This Row],[Order Date]])</f>
        <v>2015</v>
      </c>
      <c r="C2663" s="2">
        <f>MONTH(salesdata[[#This Row],[Order Date]])</f>
        <v>6</v>
      </c>
      <c r="D2663" t="s">
        <v>224</v>
      </c>
      <c r="E2663" t="s">
        <v>15</v>
      </c>
      <c r="F2663" t="s">
        <v>34</v>
      </c>
      <c r="G2663" t="s">
        <v>147</v>
      </c>
      <c r="H2663" t="s">
        <v>1841</v>
      </c>
      <c r="I2663" s="33" t="s">
        <v>6661</v>
      </c>
      <c r="J2663" s="2">
        <v>7</v>
      </c>
      <c r="K2663" s="33" t="s">
        <v>6662</v>
      </c>
    </row>
    <row r="2664" spans="1:11" x14ac:dyDescent="0.3">
      <c r="A2664" s="1">
        <v>42177</v>
      </c>
      <c r="B2664" s="2">
        <f>YEAR(salesdata[[#This Row],[Order Date]])</f>
        <v>2015</v>
      </c>
      <c r="C2664" s="2">
        <f>MONTH(salesdata[[#This Row],[Order Date]])</f>
        <v>6</v>
      </c>
      <c r="D2664" t="s">
        <v>2197</v>
      </c>
      <c r="E2664" t="s">
        <v>152</v>
      </c>
      <c r="F2664" t="s">
        <v>11</v>
      </c>
      <c r="G2664" t="s">
        <v>20</v>
      </c>
      <c r="H2664" t="s">
        <v>2198</v>
      </c>
      <c r="I2664" s="33" t="s">
        <v>6663</v>
      </c>
      <c r="J2664" s="2">
        <v>2</v>
      </c>
      <c r="K2664" s="33" t="s">
        <v>6664</v>
      </c>
    </row>
    <row r="2665" spans="1:11" x14ac:dyDescent="0.3">
      <c r="A2665" s="1">
        <v>42178</v>
      </c>
      <c r="B2665" s="2">
        <f>YEAR(salesdata[[#This Row],[Order Date]])</f>
        <v>2015</v>
      </c>
      <c r="C2665" s="2">
        <f>MONTH(salesdata[[#This Row],[Order Date]])</f>
        <v>6</v>
      </c>
      <c r="D2665" t="s">
        <v>815</v>
      </c>
      <c r="E2665" t="s">
        <v>167</v>
      </c>
      <c r="F2665" t="s">
        <v>39</v>
      </c>
      <c r="G2665" t="s">
        <v>40</v>
      </c>
      <c r="H2665" t="s">
        <v>2199</v>
      </c>
      <c r="I2665" s="33" t="s">
        <v>6665</v>
      </c>
      <c r="J2665" s="2">
        <v>4</v>
      </c>
      <c r="K2665" s="33" t="s">
        <v>3385</v>
      </c>
    </row>
    <row r="2666" spans="1:11" x14ac:dyDescent="0.3">
      <c r="A2666" s="1">
        <v>42178</v>
      </c>
      <c r="B2666" s="2">
        <f>YEAR(salesdata[[#This Row],[Order Date]])</f>
        <v>2015</v>
      </c>
      <c r="C2666" s="2">
        <f>MONTH(salesdata[[#This Row],[Order Date]])</f>
        <v>6</v>
      </c>
      <c r="D2666" t="s">
        <v>1151</v>
      </c>
      <c r="E2666" t="s">
        <v>27</v>
      </c>
      <c r="F2666" t="s">
        <v>39</v>
      </c>
      <c r="G2666" t="s">
        <v>40</v>
      </c>
      <c r="H2666" t="s">
        <v>1101</v>
      </c>
      <c r="I2666" s="33" t="s">
        <v>5848</v>
      </c>
      <c r="J2666" s="2">
        <v>2</v>
      </c>
      <c r="K2666" s="33" t="s">
        <v>4981</v>
      </c>
    </row>
    <row r="2667" spans="1:11" x14ac:dyDescent="0.3">
      <c r="A2667" s="1">
        <v>42178</v>
      </c>
      <c r="B2667" s="2">
        <f>YEAR(salesdata[[#This Row],[Order Date]])</f>
        <v>2015</v>
      </c>
      <c r="C2667" s="2">
        <f>MONTH(salesdata[[#This Row],[Order Date]])</f>
        <v>6</v>
      </c>
      <c r="D2667" t="s">
        <v>1151</v>
      </c>
      <c r="E2667" t="s">
        <v>27</v>
      </c>
      <c r="F2667" t="s">
        <v>11</v>
      </c>
      <c r="G2667" t="s">
        <v>43</v>
      </c>
      <c r="H2667" t="s">
        <v>1839</v>
      </c>
      <c r="I2667" s="33" t="s">
        <v>4380</v>
      </c>
      <c r="J2667" s="2">
        <v>3</v>
      </c>
      <c r="K2667" s="33" t="s">
        <v>2992</v>
      </c>
    </row>
    <row r="2668" spans="1:11" x14ac:dyDescent="0.3">
      <c r="A2668" s="1">
        <v>42178</v>
      </c>
      <c r="B2668" s="2">
        <f>YEAR(salesdata[[#This Row],[Order Date]])</f>
        <v>2015</v>
      </c>
      <c r="C2668" s="2">
        <f>MONTH(salesdata[[#This Row],[Order Date]])</f>
        <v>6</v>
      </c>
      <c r="D2668" t="s">
        <v>1151</v>
      </c>
      <c r="E2668" t="s">
        <v>27</v>
      </c>
      <c r="F2668" t="s">
        <v>39</v>
      </c>
      <c r="G2668" t="s">
        <v>40</v>
      </c>
      <c r="H2668" t="s">
        <v>1270</v>
      </c>
      <c r="I2668" s="33" t="s">
        <v>4599</v>
      </c>
      <c r="J2668" s="2">
        <v>3</v>
      </c>
      <c r="K2668" s="33" t="s">
        <v>401</v>
      </c>
    </row>
    <row r="2669" spans="1:11" x14ac:dyDescent="0.3">
      <c r="A2669" s="1">
        <v>42178</v>
      </c>
      <c r="B2669" s="2">
        <f>YEAR(salesdata[[#This Row],[Order Date]])</f>
        <v>2015</v>
      </c>
      <c r="C2669" s="2">
        <f>MONTH(salesdata[[#This Row],[Order Date]])</f>
        <v>6</v>
      </c>
      <c r="D2669" t="s">
        <v>699</v>
      </c>
      <c r="E2669" t="s">
        <v>30</v>
      </c>
      <c r="F2669" t="s">
        <v>34</v>
      </c>
      <c r="G2669" t="s">
        <v>47</v>
      </c>
      <c r="H2669" t="s">
        <v>2200</v>
      </c>
      <c r="I2669" s="33" t="s">
        <v>6666</v>
      </c>
      <c r="J2669" s="2">
        <v>3</v>
      </c>
      <c r="K2669" s="33" t="s">
        <v>3332</v>
      </c>
    </row>
    <row r="2670" spans="1:11" x14ac:dyDescent="0.3">
      <c r="A2670" s="1">
        <v>42178</v>
      </c>
      <c r="B2670" s="2">
        <f>YEAR(salesdata[[#This Row],[Order Date]])</f>
        <v>2015</v>
      </c>
      <c r="C2670" s="2">
        <f>MONTH(salesdata[[#This Row],[Order Date]])</f>
        <v>6</v>
      </c>
      <c r="D2670" t="s">
        <v>699</v>
      </c>
      <c r="E2670" t="s">
        <v>30</v>
      </c>
      <c r="F2670" t="s">
        <v>11</v>
      </c>
      <c r="G2670" t="s">
        <v>20</v>
      </c>
      <c r="H2670" t="s">
        <v>680</v>
      </c>
      <c r="I2670" s="33" t="s">
        <v>6667</v>
      </c>
      <c r="J2670" s="2">
        <v>1</v>
      </c>
      <c r="K2670" s="33" t="s">
        <v>6668</v>
      </c>
    </row>
    <row r="2671" spans="1:11" x14ac:dyDescent="0.3">
      <c r="A2671" s="1">
        <v>42178</v>
      </c>
      <c r="B2671" s="2">
        <f>YEAR(salesdata[[#This Row],[Order Date]])</f>
        <v>2015</v>
      </c>
      <c r="C2671" s="2">
        <f>MONTH(salesdata[[#This Row],[Order Date]])</f>
        <v>6</v>
      </c>
      <c r="D2671" t="s">
        <v>699</v>
      </c>
      <c r="E2671" t="s">
        <v>30</v>
      </c>
      <c r="F2671" t="s">
        <v>39</v>
      </c>
      <c r="G2671" t="s">
        <v>52</v>
      </c>
      <c r="H2671" t="s">
        <v>2201</v>
      </c>
      <c r="I2671" s="33" t="s">
        <v>2202</v>
      </c>
      <c r="J2671" s="2">
        <v>3</v>
      </c>
      <c r="K2671" s="33" t="s">
        <v>2086</v>
      </c>
    </row>
    <row r="2672" spans="1:11" x14ac:dyDescent="0.3">
      <c r="A2672" s="1">
        <v>42180</v>
      </c>
      <c r="B2672" s="2">
        <f>YEAR(salesdata[[#This Row],[Order Date]])</f>
        <v>2015</v>
      </c>
      <c r="C2672" s="2">
        <f>MONTH(salesdata[[#This Row],[Order Date]])</f>
        <v>6</v>
      </c>
      <c r="D2672" t="s">
        <v>2203</v>
      </c>
      <c r="E2672" t="s">
        <v>23</v>
      </c>
      <c r="F2672" t="s">
        <v>11</v>
      </c>
      <c r="G2672" t="s">
        <v>12</v>
      </c>
      <c r="H2672" t="s">
        <v>490</v>
      </c>
      <c r="I2672" s="33" t="s">
        <v>4391</v>
      </c>
      <c r="J2672" s="2">
        <v>6</v>
      </c>
      <c r="K2672" s="33" t="s">
        <v>4392</v>
      </c>
    </row>
    <row r="2673" spans="1:11" x14ac:dyDescent="0.3">
      <c r="A2673" s="1">
        <v>42180</v>
      </c>
      <c r="B2673" s="2">
        <f>YEAR(salesdata[[#This Row],[Order Date]])</f>
        <v>2015</v>
      </c>
      <c r="C2673" s="2">
        <f>MONTH(salesdata[[#This Row],[Order Date]])</f>
        <v>6</v>
      </c>
      <c r="D2673" t="s">
        <v>2203</v>
      </c>
      <c r="E2673" t="s">
        <v>23</v>
      </c>
      <c r="F2673" t="s">
        <v>11</v>
      </c>
      <c r="G2673" t="s">
        <v>18</v>
      </c>
      <c r="H2673" t="s">
        <v>1929</v>
      </c>
      <c r="I2673" s="33" t="s">
        <v>6669</v>
      </c>
      <c r="J2673" s="2">
        <v>2</v>
      </c>
      <c r="K2673" s="33" t="s">
        <v>6670</v>
      </c>
    </row>
    <row r="2674" spans="1:11" x14ac:dyDescent="0.3">
      <c r="A2674" s="1">
        <v>42180</v>
      </c>
      <c r="B2674" s="2">
        <f>YEAR(salesdata[[#This Row],[Order Date]])</f>
        <v>2015</v>
      </c>
      <c r="C2674" s="2">
        <f>MONTH(salesdata[[#This Row],[Order Date]])</f>
        <v>6</v>
      </c>
      <c r="D2674" t="s">
        <v>1489</v>
      </c>
      <c r="E2674" t="s">
        <v>27</v>
      </c>
      <c r="F2674" t="s">
        <v>34</v>
      </c>
      <c r="G2674" t="s">
        <v>47</v>
      </c>
      <c r="H2674" t="s">
        <v>1111</v>
      </c>
      <c r="I2674" s="33" t="s">
        <v>6671</v>
      </c>
      <c r="J2674" s="2">
        <v>5</v>
      </c>
      <c r="K2674" s="33" t="s">
        <v>6672</v>
      </c>
    </row>
    <row r="2675" spans="1:11" x14ac:dyDescent="0.3">
      <c r="A2675" s="1">
        <v>42180</v>
      </c>
      <c r="B2675" s="2">
        <f>YEAR(salesdata[[#This Row],[Order Date]])</f>
        <v>2015</v>
      </c>
      <c r="C2675" s="2">
        <f>MONTH(salesdata[[#This Row],[Order Date]])</f>
        <v>6</v>
      </c>
      <c r="D2675" t="s">
        <v>1684</v>
      </c>
      <c r="E2675" t="s">
        <v>27</v>
      </c>
      <c r="F2675" t="s">
        <v>11</v>
      </c>
      <c r="G2675" t="s">
        <v>24</v>
      </c>
      <c r="H2675" t="s">
        <v>211</v>
      </c>
      <c r="I2675" s="33" t="s">
        <v>3735</v>
      </c>
      <c r="J2675" s="2">
        <v>2</v>
      </c>
      <c r="K2675" s="33" t="s">
        <v>2913</v>
      </c>
    </row>
    <row r="2676" spans="1:11" x14ac:dyDescent="0.3">
      <c r="A2676" s="1">
        <v>42180</v>
      </c>
      <c r="B2676" s="2">
        <f>YEAR(salesdata[[#This Row],[Order Date]])</f>
        <v>2015</v>
      </c>
      <c r="C2676" s="2">
        <f>MONTH(salesdata[[#This Row],[Order Date]])</f>
        <v>6</v>
      </c>
      <c r="D2676" t="s">
        <v>1684</v>
      </c>
      <c r="E2676" t="s">
        <v>27</v>
      </c>
      <c r="F2676" t="s">
        <v>11</v>
      </c>
      <c r="G2676" t="s">
        <v>20</v>
      </c>
      <c r="H2676" t="s">
        <v>2088</v>
      </c>
      <c r="I2676" s="33" t="s">
        <v>6398</v>
      </c>
      <c r="J2676" s="2">
        <v>3</v>
      </c>
      <c r="K2676" s="33" t="s">
        <v>6673</v>
      </c>
    </row>
    <row r="2677" spans="1:11" x14ac:dyDescent="0.3">
      <c r="A2677" s="1">
        <v>42180</v>
      </c>
      <c r="B2677" s="2">
        <f>YEAR(salesdata[[#This Row],[Order Date]])</f>
        <v>2015</v>
      </c>
      <c r="C2677" s="2">
        <f>MONTH(salesdata[[#This Row],[Order Date]])</f>
        <v>6</v>
      </c>
      <c r="D2677" t="s">
        <v>1684</v>
      </c>
      <c r="E2677" t="s">
        <v>27</v>
      </c>
      <c r="F2677" t="s">
        <v>11</v>
      </c>
      <c r="G2677" t="s">
        <v>18</v>
      </c>
      <c r="H2677" t="s">
        <v>1571</v>
      </c>
      <c r="I2677" s="33" t="s">
        <v>6674</v>
      </c>
      <c r="J2677" s="2">
        <v>3</v>
      </c>
      <c r="K2677" s="33" t="s">
        <v>6111</v>
      </c>
    </row>
    <row r="2678" spans="1:11" x14ac:dyDescent="0.3">
      <c r="A2678" s="1">
        <v>42180</v>
      </c>
      <c r="B2678" s="2">
        <f>YEAR(salesdata[[#This Row],[Order Date]])</f>
        <v>2015</v>
      </c>
      <c r="C2678" s="2">
        <f>MONTH(salesdata[[#This Row],[Order Date]])</f>
        <v>6</v>
      </c>
      <c r="D2678" t="s">
        <v>108</v>
      </c>
      <c r="E2678" t="s">
        <v>10</v>
      </c>
      <c r="F2678" t="s">
        <v>11</v>
      </c>
      <c r="G2678" t="s">
        <v>12</v>
      </c>
      <c r="H2678" t="s">
        <v>1080</v>
      </c>
      <c r="I2678" s="33" t="s">
        <v>6236</v>
      </c>
      <c r="J2678" s="2">
        <v>3</v>
      </c>
      <c r="K2678" s="33" t="s">
        <v>3099</v>
      </c>
    </row>
    <row r="2679" spans="1:11" x14ac:dyDescent="0.3">
      <c r="A2679" s="1">
        <v>42180</v>
      </c>
      <c r="B2679" s="2">
        <f>YEAR(salesdata[[#This Row],[Order Date]])</f>
        <v>2015</v>
      </c>
      <c r="C2679" s="2">
        <f>MONTH(salesdata[[#This Row],[Order Date]])</f>
        <v>6</v>
      </c>
      <c r="D2679" t="s">
        <v>108</v>
      </c>
      <c r="E2679" t="s">
        <v>10</v>
      </c>
      <c r="F2679" t="s">
        <v>11</v>
      </c>
      <c r="G2679" t="s">
        <v>20</v>
      </c>
      <c r="H2679" t="s">
        <v>1625</v>
      </c>
      <c r="I2679" s="33" t="s">
        <v>6675</v>
      </c>
      <c r="J2679" s="2">
        <v>2</v>
      </c>
      <c r="K2679" s="33" t="s">
        <v>6676</v>
      </c>
    </row>
    <row r="2680" spans="1:11" x14ac:dyDescent="0.3">
      <c r="A2680" s="1">
        <v>42180</v>
      </c>
      <c r="B2680" s="2">
        <f>YEAR(salesdata[[#This Row],[Order Date]])</f>
        <v>2015</v>
      </c>
      <c r="C2680" s="2">
        <f>MONTH(salesdata[[#This Row],[Order Date]])</f>
        <v>6</v>
      </c>
      <c r="D2680" t="s">
        <v>108</v>
      </c>
      <c r="E2680" t="s">
        <v>10</v>
      </c>
      <c r="F2680" t="s">
        <v>34</v>
      </c>
      <c r="G2680" t="s">
        <v>47</v>
      </c>
      <c r="H2680" t="s">
        <v>134</v>
      </c>
      <c r="I2680" s="33" t="s">
        <v>6677</v>
      </c>
      <c r="J2680" s="2">
        <v>9</v>
      </c>
      <c r="K2680" s="33" t="s">
        <v>6678</v>
      </c>
    </row>
    <row r="2681" spans="1:11" x14ac:dyDescent="0.3">
      <c r="A2681" s="1">
        <v>42180</v>
      </c>
      <c r="B2681" s="2">
        <f>YEAR(salesdata[[#This Row],[Order Date]])</f>
        <v>2015</v>
      </c>
      <c r="C2681" s="2">
        <f>MONTH(salesdata[[#This Row],[Order Date]])</f>
        <v>6</v>
      </c>
      <c r="D2681" t="s">
        <v>108</v>
      </c>
      <c r="E2681" t="s">
        <v>10</v>
      </c>
      <c r="F2681" t="s">
        <v>11</v>
      </c>
      <c r="G2681" t="s">
        <v>16</v>
      </c>
      <c r="H2681" t="s">
        <v>593</v>
      </c>
      <c r="I2681" s="33" t="s">
        <v>4806</v>
      </c>
      <c r="J2681" s="2">
        <v>2</v>
      </c>
      <c r="K2681" s="33" t="s">
        <v>4218</v>
      </c>
    </row>
    <row r="2682" spans="1:11" x14ac:dyDescent="0.3">
      <c r="A2682" s="1">
        <v>42181</v>
      </c>
      <c r="B2682" s="2">
        <f>YEAR(salesdata[[#This Row],[Order Date]])</f>
        <v>2015</v>
      </c>
      <c r="C2682" s="2">
        <f>MONTH(salesdata[[#This Row],[Order Date]])</f>
        <v>6</v>
      </c>
      <c r="D2682" t="s">
        <v>603</v>
      </c>
      <c r="E2682" t="s">
        <v>111</v>
      </c>
      <c r="F2682" t="s">
        <v>39</v>
      </c>
      <c r="G2682" t="s">
        <v>52</v>
      </c>
      <c r="H2682" t="s">
        <v>1892</v>
      </c>
      <c r="I2682" s="33" t="s">
        <v>4103</v>
      </c>
      <c r="J2682" s="2">
        <v>2</v>
      </c>
      <c r="K2682" s="33" t="s">
        <v>5434</v>
      </c>
    </row>
    <row r="2683" spans="1:11" x14ac:dyDescent="0.3">
      <c r="A2683" s="1">
        <v>42181</v>
      </c>
      <c r="B2683" s="2">
        <f>YEAR(salesdata[[#This Row],[Order Date]])</f>
        <v>2015</v>
      </c>
      <c r="C2683" s="2">
        <f>MONTH(salesdata[[#This Row],[Order Date]])</f>
        <v>6</v>
      </c>
      <c r="D2683" t="s">
        <v>222</v>
      </c>
      <c r="E2683" t="s">
        <v>55</v>
      </c>
      <c r="F2683" t="s">
        <v>11</v>
      </c>
      <c r="G2683" t="s">
        <v>20</v>
      </c>
      <c r="H2683" t="s">
        <v>315</v>
      </c>
      <c r="I2683" s="33" t="s">
        <v>6679</v>
      </c>
      <c r="J2683" s="2">
        <v>4</v>
      </c>
      <c r="K2683" s="33" t="s">
        <v>6680</v>
      </c>
    </row>
    <row r="2684" spans="1:11" x14ac:dyDescent="0.3">
      <c r="A2684" s="1">
        <v>42181</v>
      </c>
      <c r="B2684" s="2">
        <f>YEAR(salesdata[[#This Row],[Order Date]])</f>
        <v>2015</v>
      </c>
      <c r="C2684" s="2">
        <f>MONTH(salesdata[[#This Row],[Order Date]])</f>
        <v>6</v>
      </c>
      <c r="D2684" t="s">
        <v>222</v>
      </c>
      <c r="E2684" t="s">
        <v>55</v>
      </c>
      <c r="F2684" t="s">
        <v>11</v>
      </c>
      <c r="G2684" t="s">
        <v>18</v>
      </c>
      <c r="H2684" t="s">
        <v>1368</v>
      </c>
      <c r="I2684" s="33" t="s">
        <v>6681</v>
      </c>
      <c r="J2684" s="2">
        <v>1</v>
      </c>
      <c r="K2684" s="33" t="s">
        <v>6682</v>
      </c>
    </row>
    <row r="2685" spans="1:11" x14ac:dyDescent="0.3">
      <c r="A2685" s="1">
        <v>42181</v>
      </c>
      <c r="B2685" s="2">
        <f>YEAR(salesdata[[#This Row],[Order Date]])</f>
        <v>2015</v>
      </c>
      <c r="C2685" s="2">
        <f>MONTH(salesdata[[#This Row],[Order Date]])</f>
        <v>6</v>
      </c>
      <c r="D2685" t="s">
        <v>222</v>
      </c>
      <c r="E2685" t="s">
        <v>55</v>
      </c>
      <c r="F2685" t="s">
        <v>11</v>
      </c>
      <c r="G2685" t="s">
        <v>20</v>
      </c>
      <c r="H2685" t="s">
        <v>1817</v>
      </c>
      <c r="I2685" s="33" t="s">
        <v>6683</v>
      </c>
      <c r="J2685" s="2">
        <v>8</v>
      </c>
      <c r="K2685" s="33" t="s">
        <v>6684</v>
      </c>
    </row>
    <row r="2686" spans="1:11" x14ac:dyDescent="0.3">
      <c r="A2686" s="1">
        <v>42181</v>
      </c>
      <c r="B2686" s="2">
        <f>YEAR(salesdata[[#This Row],[Order Date]])</f>
        <v>2015</v>
      </c>
      <c r="C2686" s="2">
        <f>MONTH(salesdata[[#This Row],[Order Date]])</f>
        <v>6</v>
      </c>
      <c r="D2686" t="s">
        <v>222</v>
      </c>
      <c r="E2686" t="s">
        <v>55</v>
      </c>
      <c r="F2686" t="s">
        <v>34</v>
      </c>
      <c r="G2686" t="s">
        <v>35</v>
      </c>
      <c r="H2686" t="s">
        <v>2204</v>
      </c>
      <c r="I2686" s="33" t="s">
        <v>3092</v>
      </c>
      <c r="J2686" s="2">
        <v>3</v>
      </c>
      <c r="K2686" s="33" t="s">
        <v>6685</v>
      </c>
    </row>
    <row r="2687" spans="1:11" x14ac:dyDescent="0.3">
      <c r="A2687" s="1">
        <v>42181</v>
      </c>
      <c r="B2687" s="2">
        <f>YEAR(salesdata[[#This Row],[Order Date]])</f>
        <v>2015</v>
      </c>
      <c r="C2687" s="2">
        <f>MONTH(salesdata[[#This Row],[Order Date]])</f>
        <v>6</v>
      </c>
      <c r="D2687" t="s">
        <v>1083</v>
      </c>
      <c r="E2687" t="s">
        <v>10</v>
      </c>
      <c r="F2687" t="s">
        <v>39</v>
      </c>
      <c r="G2687" t="s">
        <v>40</v>
      </c>
      <c r="H2687" t="s">
        <v>879</v>
      </c>
      <c r="I2687" s="33" t="s">
        <v>6686</v>
      </c>
      <c r="J2687" s="2">
        <v>3</v>
      </c>
      <c r="K2687" s="33" t="s">
        <v>6687</v>
      </c>
    </row>
    <row r="2688" spans="1:11" x14ac:dyDescent="0.3">
      <c r="A2688" s="1">
        <v>42181</v>
      </c>
      <c r="B2688" s="2">
        <f>YEAR(salesdata[[#This Row],[Order Date]])</f>
        <v>2015</v>
      </c>
      <c r="C2688" s="2">
        <f>MONTH(salesdata[[#This Row],[Order Date]])</f>
        <v>6</v>
      </c>
      <c r="D2688" t="s">
        <v>1716</v>
      </c>
      <c r="E2688" t="s">
        <v>79</v>
      </c>
      <c r="F2688" t="s">
        <v>11</v>
      </c>
      <c r="G2688" t="s">
        <v>12</v>
      </c>
      <c r="H2688" t="s">
        <v>2205</v>
      </c>
      <c r="I2688" s="33" t="s">
        <v>6688</v>
      </c>
      <c r="J2688" s="2">
        <v>9</v>
      </c>
      <c r="K2688" s="33" t="s">
        <v>6689</v>
      </c>
    </row>
    <row r="2689" spans="1:11" x14ac:dyDescent="0.3">
      <c r="A2689" s="1">
        <v>42183</v>
      </c>
      <c r="B2689" s="2">
        <f>YEAR(salesdata[[#This Row],[Order Date]])</f>
        <v>2015</v>
      </c>
      <c r="C2689" s="2">
        <f>MONTH(salesdata[[#This Row],[Order Date]])</f>
        <v>6</v>
      </c>
      <c r="D2689" t="s">
        <v>1831</v>
      </c>
      <c r="E2689" t="s">
        <v>96</v>
      </c>
      <c r="F2689" t="s">
        <v>11</v>
      </c>
      <c r="G2689" t="s">
        <v>16</v>
      </c>
      <c r="H2689" t="s">
        <v>355</v>
      </c>
      <c r="I2689" s="33" t="s">
        <v>5476</v>
      </c>
      <c r="J2689" s="2">
        <v>2</v>
      </c>
      <c r="K2689" s="33" t="s">
        <v>5477</v>
      </c>
    </row>
    <row r="2690" spans="1:11" x14ac:dyDescent="0.3">
      <c r="A2690" s="1">
        <v>42183</v>
      </c>
      <c r="B2690" s="2">
        <f>YEAR(salesdata[[#This Row],[Order Date]])</f>
        <v>2015</v>
      </c>
      <c r="C2690" s="2">
        <f>MONTH(salesdata[[#This Row],[Order Date]])</f>
        <v>6</v>
      </c>
      <c r="D2690" t="s">
        <v>1831</v>
      </c>
      <c r="E2690" t="s">
        <v>96</v>
      </c>
      <c r="F2690" t="s">
        <v>34</v>
      </c>
      <c r="G2690" t="s">
        <v>47</v>
      </c>
      <c r="H2690" t="s">
        <v>685</v>
      </c>
      <c r="I2690" s="33" t="s">
        <v>6690</v>
      </c>
      <c r="J2690" s="2">
        <v>4</v>
      </c>
      <c r="K2690" s="33" t="s">
        <v>6691</v>
      </c>
    </row>
    <row r="2691" spans="1:11" x14ac:dyDescent="0.3">
      <c r="A2691" s="1">
        <v>42183</v>
      </c>
      <c r="B2691" s="2">
        <f>YEAR(salesdata[[#This Row],[Order Date]])</f>
        <v>2015</v>
      </c>
      <c r="C2691" s="2">
        <f>MONTH(salesdata[[#This Row],[Order Date]])</f>
        <v>6</v>
      </c>
      <c r="D2691" t="s">
        <v>1192</v>
      </c>
      <c r="E2691" t="s">
        <v>79</v>
      </c>
      <c r="F2691" t="s">
        <v>11</v>
      </c>
      <c r="G2691" t="s">
        <v>12</v>
      </c>
      <c r="H2691" t="s">
        <v>724</v>
      </c>
      <c r="I2691" s="33" t="s">
        <v>3175</v>
      </c>
      <c r="J2691" s="2">
        <v>3</v>
      </c>
      <c r="K2691" s="33" t="s">
        <v>3276</v>
      </c>
    </row>
    <row r="2692" spans="1:11" x14ac:dyDescent="0.3">
      <c r="A2692" s="1">
        <v>42183</v>
      </c>
      <c r="B2692" s="2">
        <f>YEAR(salesdata[[#This Row],[Order Date]])</f>
        <v>2015</v>
      </c>
      <c r="C2692" s="2">
        <f>MONTH(salesdata[[#This Row],[Order Date]])</f>
        <v>6</v>
      </c>
      <c r="D2692" t="s">
        <v>1192</v>
      </c>
      <c r="E2692" t="s">
        <v>79</v>
      </c>
      <c r="F2692" t="s">
        <v>34</v>
      </c>
      <c r="G2692" t="s">
        <v>74</v>
      </c>
      <c r="H2692" t="s">
        <v>2206</v>
      </c>
      <c r="I2692" s="33" t="s">
        <v>6692</v>
      </c>
      <c r="J2692" s="2">
        <v>6</v>
      </c>
      <c r="K2692" s="33" t="s">
        <v>6693</v>
      </c>
    </row>
    <row r="2693" spans="1:11" x14ac:dyDescent="0.3">
      <c r="A2693" s="1">
        <v>42183</v>
      </c>
      <c r="B2693" s="2">
        <f>YEAR(salesdata[[#This Row],[Order Date]])</f>
        <v>2015</v>
      </c>
      <c r="C2693" s="2">
        <f>MONTH(salesdata[[#This Row],[Order Date]])</f>
        <v>6</v>
      </c>
      <c r="D2693" t="s">
        <v>421</v>
      </c>
      <c r="E2693" t="s">
        <v>30</v>
      </c>
      <c r="F2693" t="s">
        <v>11</v>
      </c>
      <c r="G2693" t="s">
        <v>20</v>
      </c>
      <c r="H2693" t="s">
        <v>911</v>
      </c>
      <c r="I2693" s="33" t="s">
        <v>6694</v>
      </c>
      <c r="J2693" s="2">
        <v>2</v>
      </c>
      <c r="K2693" s="33" t="s">
        <v>2207</v>
      </c>
    </row>
    <row r="2694" spans="1:11" x14ac:dyDescent="0.3">
      <c r="A2694" s="1">
        <v>42183</v>
      </c>
      <c r="B2694" s="2">
        <f>YEAR(salesdata[[#This Row],[Order Date]])</f>
        <v>2015</v>
      </c>
      <c r="C2694" s="2">
        <f>MONTH(salesdata[[#This Row],[Order Date]])</f>
        <v>6</v>
      </c>
      <c r="D2694" t="s">
        <v>421</v>
      </c>
      <c r="E2694" t="s">
        <v>30</v>
      </c>
      <c r="F2694" t="s">
        <v>11</v>
      </c>
      <c r="G2694" t="s">
        <v>24</v>
      </c>
      <c r="H2694" t="s">
        <v>2208</v>
      </c>
      <c r="I2694" s="33" t="s">
        <v>6695</v>
      </c>
      <c r="J2694" s="2">
        <v>5</v>
      </c>
      <c r="K2694" s="33" t="s">
        <v>6696</v>
      </c>
    </row>
    <row r="2695" spans="1:11" x14ac:dyDescent="0.3">
      <c r="A2695" s="1">
        <v>42184</v>
      </c>
      <c r="B2695" s="2">
        <f>YEAR(salesdata[[#This Row],[Order Date]])</f>
        <v>2015</v>
      </c>
      <c r="C2695" s="2">
        <f>MONTH(salesdata[[#This Row],[Order Date]])</f>
        <v>6</v>
      </c>
      <c r="D2695" t="s">
        <v>788</v>
      </c>
      <c r="E2695" t="s">
        <v>23</v>
      </c>
      <c r="F2695" t="s">
        <v>34</v>
      </c>
      <c r="G2695" t="s">
        <v>47</v>
      </c>
      <c r="H2695" t="s">
        <v>1698</v>
      </c>
      <c r="I2695" s="33" t="s">
        <v>5050</v>
      </c>
      <c r="J2695" s="2">
        <v>1</v>
      </c>
      <c r="K2695" s="33" t="s">
        <v>5521</v>
      </c>
    </row>
    <row r="2696" spans="1:11" x14ac:dyDescent="0.3">
      <c r="A2696" s="1">
        <v>42184</v>
      </c>
      <c r="B2696" s="2">
        <f>YEAR(salesdata[[#This Row],[Order Date]])</f>
        <v>2015</v>
      </c>
      <c r="C2696" s="2">
        <f>MONTH(salesdata[[#This Row],[Order Date]])</f>
        <v>6</v>
      </c>
      <c r="D2696" t="s">
        <v>523</v>
      </c>
      <c r="E2696" t="s">
        <v>152</v>
      </c>
      <c r="F2696" t="s">
        <v>11</v>
      </c>
      <c r="G2696" t="s">
        <v>12</v>
      </c>
      <c r="H2696" t="s">
        <v>2209</v>
      </c>
      <c r="I2696" s="33" t="s">
        <v>6697</v>
      </c>
      <c r="J2696" s="2">
        <v>4</v>
      </c>
      <c r="K2696" s="33" t="s">
        <v>6173</v>
      </c>
    </row>
    <row r="2697" spans="1:11" x14ac:dyDescent="0.3">
      <c r="A2697" s="1">
        <v>42184</v>
      </c>
      <c r="B2697" s="2">
        <f>YEAR(salesdata[[#This Row],[Order Date]])</f>
        <v>2015</v>
      </c>
      <c r="C2697" s="2">
        <f>MONTH(salesdata[[#This Row],[Order Date]])</f>
        <v>6</v>
      </c>
      <c r="D2697" t="s">
        <v>1050</v>
      </c>
      <c r="E2697" t="s">
        <v>152</v>
      </c>
      <c r="F2697" t="s">
        <v>34</v>
      </c>
      <c r="G2697" t="s">
        <v>35</v>
      </c>
      <c r="H2697" t="s">
        <v>378</v>
      </c>
      <c r="I2697" s="33" t="s">
        <v>6698</v>
      </c>
      <c r="J2697" s="2">
        <v>1</v>
      </c>
      <c r="K2697" s="33" t="s">
        <v>4163</v>
      </c>
    </row>
    <row r="2698" spans="1:11" x14ac:dyDescent="0.3">
      <c r="A2698" s="1">
        <v>42184</v>
      </c>
      <c r="B2698" s="2">
        <f>YEAR(salesdata[[#This Row],[Order Date]])</f>
        <v>2015</v>
      </c>
      <c r="C2698" s="2">
        <f>MONTH(salesdata[[#This Row],[Order Date]])</f>
        <v>6</v>
      </c>
      <c r="D2698" t="s">
        <v>309</v>
      </c>
      <c r="E2698" t="s">
        <v>1021</v>
      </c>
      <c r="F2698" t="s">
        <v>39</v>
      </c>
      <c r="G2698" t="s">
        <v>40</v>
      </c>
      <c r="H2698" t="s">
        <v>354</v>
      </c>
      <c r="I2698" s="33" t="s">
        <v>6699</v>
      </c>
      <c r="J2698" s="2">
        <v>2</v>
      </c>
      <c r="K2698" s="33" t="s">
        <v>6700</v>
      </c>
    </row>
    <row r="2699" spans="1:11" x14ac:dyDescent="0.3">
      <c r="A2699" s="1">
        <v>42187</v>
      </c>
      <c r="B2699" s="2">
        <f>YEAR(salesdata[[#This Row],[Order Date]])</f>
        <v>2015</v>
      </c>
      <c r="C2699" s="2">
        <f>MONTH(salesdata[[#This Row],[Order Date]])</f>
        <v>7</v>
      </c>
      <c r="D2699" t="s">
        <v>293</v>
      </c>
      <c r="E2699" t="s">
        <v>10</v>
      </c>
      <c r="F2699" t="s">
        <v>11</v>
      </c>
      <c r="G2699" t="s">
        <v>93</v>
      </c>
      <c r="H2699" t="s">
        <v>203</v>
      </c>
      <c r="I2699" s="33" t="s">
        <v>6701</v>
      </c>
      <c r="J2699" s="2">
        <v>4</v>
      </c>
      <c r="K2699" s="33" t="s">
        <v>6702</v>
      </c>
    </row>
    <row r="2700" spans="1:11" x14ac:dyDescent="0.3">
      <c r="A2700" s="1">
        <v>42187</v>
      </c>
      <c r="B2700" s="2">
        <f>YEAR(salesdata[[#This Row],[Order Date]])</f>
        <v>2015</v>
      </c>
      <c r="C2700" s="2">
        <f>MONTH(salesdata[[#This Row],[Order Date]])</f>
        <v>7</v>
      </c>
      <c r="D2700" t="s">
        <v>2210</v>
      </c>
      <c r="E2700" t="s">
        <v>15</v>
      </c>
      <c r="F2700" t="s">
        <v>34</v>
      </c>
      <c r="G2700" t="s">
        <v>35</v>
      </c>
      <c r="H2700" t="s">
        <v>2047</v>
      </c>
      <c r="I2700" s="33" t="s">
        <v>6363</v>
      </c>
      <c r="J2700" s="2">
        <v>2</v>
      </c>
      <c r="K2700" s="33" t="s">
        <v>6364</v>
      </c>
    </row>
    <row r="2701" spans="1:11" x14ac:dyDescent="0.3">
      <c r="A2701" s="1">
        <v>42187</v>
      </c>
      <c r="B2701" s="2">
        <f>YEAR(salesdata[[#This Row],[Order Date]])</f>
        <v>2015</v>
      </c>
      <c r="C2701" s="2">
        <f>MONTH(salesdata[[#This Row],[Order Date]])</f>
        <v>7</v>
      </c>
      <c r="D2701" t="s">
        <v>2210</v>
      </c>
      <c r="E2701" t="s">
        <v>15</v>
      </c>
      <c r="F2701" t="s">
        <v>34</v>
      </c>
      <c r="G2701" t="s">
        <v>35</v>
      </c>
      <c r="H2701" t="s">
        <v>1525</v>
      </c>
      <c r="I2701" s="33" t="s">
        <v>6703</v>
      </c>
      <c r="J2701" s="2">
        <v>6</v>
      </c>
      <c r="K2701" s="33" t="s">
        <v>6704</v>
      </c>
    </row>
    <row r="2702" spans="1:11" x14ac:dyDescent="0.3">
      <c r="A2702" s="1">
        <v>42187</v>
      </c>
      <c r="B2702" s="2">
        <f>YEAR(salesdata[[#This Row],[Order Date]])</f>
        <v>2015</v>
      </c>
      <c r="C2702" s="2">
        <f>MONTH(salesdata[[#This Row],[Order Date]])</f>
        <v>7</v>
      </c>
      <c r="D2702" t="s">
        <v>2210</v>
      </c>
      <c r="E2702" t="s">
        <v>15</v>
      </c>
      <c r="F2702" t="s">
        <v>11</v>
      </c>
      <c r="G2702" t="s">
        <v>18</v>
      </c>
      <c r="H2702" t="s">
        <v>1904</v>
      </c>
      <c r="I2702" s="33" t="s">
        <v>6306</v>
      </c>
      <c r="J2702" s="2">
        <v>5</v>
      </c>
      <c r="K2702" s="33" t="s">
        <v>2154</v>
      </c>
    </row>
    <row r="2703" spans="1:11" x14ac:dyDescent="0.3">
      <c r="A2703" s="1">
        <v>42187</v>
      </c>
      <c r="B2703" s="2">
        <f>YEAR(salesdata[[#This Row],[Order Date]])</f>
        <v>2015</v>
      </c>
      <c r="C2703" s="2">
        <f>MONTH(salesdata[[#This Row],[Order Date]])</f>
        <v>7</v>
      </c>
      <c r="D2703" t="s">
        <v>2210</v>
      </c>
      <c r="E2703" t="s">
        <v>15</v>
      </c>
      <c r="F2703" t="s">
        <v>11</v>
      </c>
      <c r="G2703" t="s">
        <v>18</v>
      </c>
      <c r="H2703" t="s">
        <v>1596</v>
      </c>
      <c r="I2703" s="33" t="s">
        <v>6705</v>
      </c>
      <c r="J2703" s="2">
        <v>3</v>
      </c>
      <c r="K2703" s="33" t="s">
        <v>6706</v>
      </c>
    </row>
    <row r="2704" spans="1:11" x14ac:dyDescent="0.3">
      <c r="A2704" s="1">
        <v>42187</v>
      </c>
      <c r="B2704" s="2">
        <f>YEAR(salesdata[[#This Row],[Order Date]])</f>
        <v>2015</v>
      </c>
      <c r="C2704" s="2">
        <f>MONTH(salesdata[[#This Row],[Order Date]])</f>
        <v>7</v>
      </c>
      <c r="D2704" t="s">
        <v>2210</v>
      </c>
      <c r="E2704" t="s">
        <v>15</v>
      </c>
      <c r="F2704" t="s">
        <v>11</v>
      </c>
      <c r="G2704" t="s">
        <v>12</v>
      </c>
      <c r="H2704" t="s">
        <v>1093</v>
      </c>
      <c r="I2704" s="33" t="s">
        <v>3226</v>
      </c>
      <c r="J2704" s="2">
        <v>2</v>
      </c>
      <c r="K2704" s="33" t="s">
        <v>4696</v>
      </c>
    </row>
    <row r="2705" spans="1:11" x14ac:dyDescent="0.3">
      <c r="A2705" s="1">
        <v>42187</v>
      </c>
      <c r="B2705" s="2">
        <f>YEAR(salesdata[[#This Row],[Order Date]])</f>
        <v>2015</v>
      </c>
      <c r="C2705" s="2">
        <f>MONTH(salesdata[[#This Row],[Order Date]])</f>
        <v>7</v>
      </c>
      <c r="D2705" t="s">
        <v>1207</v>
      </c>
      <c r="E2705" t="s">
        <v>124</v>
      </c>
      <c r="F2705" t="s">
        <v>11</v>
      </c>
      <c r="G2705" t="s">
        <v>12</v>
      </c>
      <c r="H2705" t="s">
        <v>637</v>
      </c>
      <c r="I2705" s="33" t="s">
        <v>5085</v>
      </c>
      <c r="J2705" s="2">
        <v>3</v>
      </c>
      <c r="K2705" s="33" t="s">
        <v>3421</v>
      </c>
    </row>
    <row r="2706" spans="1:11" x14ac:dyDescent="0.3">
      <c r="A2706" s="1">
        <v>42187</v>
      </c>
      <c r="B2706" s="2">
        <f>YEAR(salesdata[[#This Row],[Order Date]])</f>
        <v>2015</v>
      </c>
      <c r="C2706" s="2">
        <f>MONTH(salesdata[[#This Row],[Order Date]])</f>
        <v>7</v>
      </c>
      <c r="D2706" t="s">
        <v>1207</v>
      </c>
      <c r="E2706" t="s">
        <v>124</v>
      </c>
      <c r="F2706" t="s">
        <v>11</v>
      </c>
      <c r="G2706" t="s">
        <v>12</v>
      </c>
      <c r="H2706" t="s">
        <v>335</v>
      </c>
      <c r="I2706" s="33" t="s">
        <v>3175</v>
      </c>
      <c r="J2706" s="2">
        <v>3</v>
      </c>
      <c r="K2706" s="33" t="s">
        <v>2948</v>
      </c>
    </row>
    <row r="2707" spans="1:11" x14ac:dyDescent="0.3">
      <c r="A2707" s="1">
        <v>42187</v>
      </c>
      <c r="B2707" s="2">
        <f>YEAR(salesdata[[#This Row],[Order Date]])</f>
        <v>2015</v>
      </c>
      <c r="C2707" s="2">
        <f>MONTH(salesdata[[#This Row],[Order Date]])</f>
        <v>7</v>
      </c>
      <c r="D2707" t="s">
        <v>219</v>
      </c>
      <c r="E2707" t="s">
        <v>152</v>
      </c>
      <c r="F2707" t="s">
        <v>11</v>
      </c>
      <c r="G2707" t="s">
        <v>12</v>
      </c>
      <c r="H2707" t="s">
        <v>464</v>
      </c>
      <c r="I2707" s="33" t="s">
        <v>2910</v>
      </c>
      <c r="J2707" s="2">
        <v>3</v>
      </c>
      <c r="K2707" s="33" t="s">
        <v>2911</v>
      </c>
    </row>
    <row r="2708" spans="1:11" x14ac:dyDescent="0.3">
      <c r="A2708" s="1">
        <v>42187</v>
      </c>
      <c r="B2708" s="2">
        <f>YEAR(salesdata[[#This Row],[Order Date]])</f>
        <v>2015</v>
      </c>
      <c r="C2708" s="2">
        <f>MONTH(salesdata[[#This Row],[Order Date]])</f>
        <v>7</v>
      </c>
      <c r="D2708" t="s">
        <v>1364</v>
      </c>
      <c r="E2708" t="s">
        <v>249</v>
      </c>
      <c r="F2708" t="s">
        <v>39</v>
      </c>
      <c r="G2708" t="s">
        <v>40</v>
      </c>
      <c r="H2708" t="s">
        <v>762</v>
      </c>
      <c r="I2708" s="33" t="s">
        <v>6707</v>
      </c>
      <c r="J2708" s="2">
        <v>1</v>
      </c>
      <c r="K2708" s="33" t="s">
        <v>6429</v>
      </c>
    </row>
    <row r="2709" spans="1:11" x14ac:dyDescent="0.3">
      <c r="A2709" s="1">
        <v>42187</v>
      </c>
      <c r="B2709" s="2">
        <f>YEAR(salesdata[[#This Row],[Order Date]])</f>
        <v>2015</v>
      </c>
      <c r="C2709" s="2">
        <f>MONTH(salesdata[[#This Row],[Order Date]])</f>
        <v>7</v>
      </c>
      <c r="D2709" t="s">
        <v>1364</v>
      </c>
      <c r="E2709" t="s">
        <v>249</v>
      </c>
      <c r="F2709" t="s">
        <v>34</v>
      </c>
      <c r="G2709" t="s">
        <v>47</v>
      </c>
      <c r="H2709" t="s">
        <v>703</v>
      </c>
      <c r="I2709" s="33" t="s">
        <v>6708</v>
      </c>
      <c r="J2709" s="2">
        <v>10</v>
      </c>
      <c r="K2709" s="33" t="s">
        <v>6709</v>
      </c>
    </row>
    <row r="2710" spans="1:11" x14ac:dyDescent="0.3">
      <c r="A2710" s="1">
        <v>42187</v>
      </c>
      <c r="B2710" s="2">
        <f>YEAR(salesdata[[#This Row],[Order Date]])</f>
        <v>2015</v>
      </c>
      <c r="C2710" s="2">
        <f>MONTH(salesdata[[#This Row],[Order Date]])</f>
        <v>7</v>
      </c>
      <c r="D2710" t="s">
        <v>1364</v>
      </c>
      <c r="E2710" t="s">
        <v>249</v>
      </c>
      <c r="F2710" t="s">
        <v>11</v>
      </c>
      <c r="G2710" t="s">
        <v>20</v>
      </c>
      <c r="H2710" t="s">
        <v>193</v>
      </c>
      <c r="I2710" s="33" t="s">
        <v>2936</v>
      </c>
      <c r="J2710" s="2">
        <v>2</v>
      </c>
      <c r="K2710" s="33" t="s">
        <v>6710</v>
      </c>
    </row>
    <row r="2711" spans="1:11" x14ac:dyDescent="0.3">
      <c r="A2711" s="1">
        <v>42187</v>
      </c>
      <c r="B2711" s="2">
        <f>YEAR(salesdata[[#This Row],[Order Date]])</f>
        <v>2015</v>
      </c>
      <c r="C2711" s="2">
        <f>MONTH(salesdata[[#This Row],[Order Date]])</f>
        <v>7</v>
      </c>
      <c r="D2711" t="s">
        <v>1364</v>
      </c>
      <c r="E2711" t="s">
        <v>249</v>
      </c>
      <c r="F2711" t="s">
        <v>11</v>
      </c>
      <c r="G2711" t="s">
        <v>12</v>
      </c>
      <c r="H2711" t="s">
        <v>2145</v>
      </c>
      <c r="I2711" s="33" t="s">
        <v>3615</v>
      </c>
      <c r="J2711" s="2">
        <v>2</v>
      </c>
      <c r="K2711" s="33" t="s">
        <v>5329</v>
      </c>
    </row>
    <row r="2712" spans="1:11" x14ac:dyDescent="0.3">
      <c r="A2712" s="1">
        <v>42188</v>
      </c>
      <c r="B2712" s="2">
        <f>YEAR(salesdata[[#This Row],[Order Date]])</f>
        <v>2015</v>
      </c>
      <c r="C2712" s="2">
        <f>MONTH(salesdata[[#This Row],[Order Date]])</f>
        <v>7</v>
      </c>
      <c r="D2712" t="s">
        <v>2211</v>
      </c>
      <c r="E2712" t="s">
        <v>33</v>
      </c>
      <c r="F2712" t="s">
        <v>34</v>
      </c>
      <c r="G2712" t="s">
        <v>35</v>
      </c>
      <c r="H2712" t="s">
        <v>2212</v>
      </c>
      <c r="I2712" s="33" t="s">
        <v>6711</v>
      </c>
      <c r="J2712" s="2">
        <v>1</v>
      </c>
      <c r="K2712" s="33" t="s">
        <v>6712</v>
      </c>
    </row>
    <row r="2713" spans="1:11" x14ac:dyDescent="0.3">
      <c r="A2713" s="1">
        <v>42188</v>
      </c>
      <c r="B2713" s="2">
        <f>YEAR(salesdata[[#This Row],[Order Date]])</f>
        <v>2015</v>
      </c>
      <c r="C2713" s="2">
        <f>MONTH(salesdata[[#This Row],[Order Date]])</f>
        <v>7</v>
      </c>
      <c r="D2713" t="s">
        <v>2211</v>
      </c>
      <c r="E2713" t="s">
        <v>33</v>
      </c>
      <c r="F2713" t="s">
        <v>11</v>
      </c>
      <c r="G2713" t="s">
        <v>16</v>
      </c>
      <c r="H2713" t="s">
        <v>835</v>
      </c>
      <c r="I2713" s="33" t="s">
        <v>6713</v>
      </c>
      <c r="J2713" s="2">
        <v>3</v>
      </c>
      <c r="K2713" s="33" t="s">
        <v>6714</v>
      </c>
    </row>
    <row r="2714" spans="1:11" x14ac:dyDescent="0.3">
      <c r="A2714" s="1">
        <v>42188</v>
      </c>
      <c r="B2714" s="2">
        <f>YEAR(salesdata[[#This Row],[Order Date]])</f>
        <v>2015</v>
      </c>
      <c r="C2714" s="2">
        <f>MONTH(salesdata[[#This Row],[Order Date]])</f>
        <v>7</v>
      </c>
      <c r="D2714" t="s">
        <v>1591</v>
      </c>
      <c r="E2714" t="s">
        <v>23</v>
      </c>
      <c r="F2714" t="s">
        <v>34</v>
      </c>
      <c r="G2714" t="s">
        <v>47</v>
      </c>
      <c r="H2714" t="s">
        <v>2213</v>
      </c>
      <c r="I2714" s="33" t="s">
        <v>6715</v>
      </c>
      <c r="J2714" s="2">
        <v>2</v>
      </c>
      <c r="K2714" s="33" t="s">
        <v>6716</v>
      </c>
    </row>
    <row r="2715" spans="1:11" x14ac:dyDescent="0.3">
      <c r="A2715" s="1">
        <v>42188</v>
      </c>
      <c r="B2715" s="2">
        <f>YEAR(salesdata[[#This Row],[Order Date]])</f>
        <v>2015</v>
      </c>
      <c r="C2715" s="2">
        <f>MONTH(salesdata[[#This Row],[Order Date]])</f>
        <v>7</v>
      </c>
      <c r="D2715" t="s">
        <v>1591</v>
      </c>
      <c r="E2715" t="s">
        <v>23</v>
      </c>
      <c r="F2715" t="s">
        <v>11</v>
      </c>
      <c r="G2715" t="s">
        <v>12</v>
      </c>
      <c r="H2715" t="s">
        <v>2214</v>
      </c>
      <c r="I2715" s="33" t="s">
        <v>5189</v>
      </c>
      <c r="J2715" s="2">
        <v>2</v>
      </c>
      <c r="K2715" s="33" t="s">
        <v>6526</v>
      </c>
    </row>
    <row r="2716" spans="1:11" x14ac:dyDescent="0.3">
      <c r="A2716" s="1">
        <v>42188</v>
      </c>
      <c r="B2716" s="2">
        <f>YEAR(salesdata[[#This Row],[Order Date]])</f>
        <v>2015</v>
      </c>
      <c r="C2716" s="2">
        <f>MONTH(salesdata[[#This Row],[Order Date]])</f>
        <v>7</v>
      </c>
      <c r="D2716" t="s">
        <v>1591</v>
      </c>
      <c r="E2716" t="s">
        <v>23</v>
      </c>
      <c r="F2716" t="s">
        <v>34</v>
      </c>
      <c r="G2716" t="s">
        <v>47</v>
      </c>
      <c r="H2716" t="s">
        <v>2215</v>
      </c>
      <c r="I2716" s="33" t="s">
        <v>6717</v>
      </c>
      <c r="J2716" s="2">
        <v>9</v>
      </c>
      <c r="K2716" s="33" t="s">
        <v>6718</v>
      </c>
    </row>
    <row r="2717" spans="1:11" x14ac:dyDescent="0.3">
      <c r="A2717" s="1">
        <v>42189</v>
      </c>
      <c r="B2717" s="2">
        <f>YEAR(salesdata[[#This Row],[Order Date]])</f>
        <v>2015</v>
      </c>
      <c r="C2717" s="2">
        <f>MONTH(salesdata[[#This Row],[Order Date]])</f>
        <v>7</v>
      </c>
      <c r="D2717" t="s">
        <v>1859</v>
      </c>
      <c r="E2717" t="s">
        <v>160</v>
      </c>
      <c r="F2717" t="s">
        <v>39</v>
      </c>
      <c r="G2717" t="s">
        <v>40</v>
      </c>
      <c r="H2717" t="s">
        <v>2216</v>
      </c>
      <c r="I2717" s="33" t="s">
        <v>6719</v>
      </c>
      <c r="J2717" s="2">
        <v>4</v>
      </c>
      <c r="K2717" s="33" t="s">
        <v>6720</v>
      </c>
    </row>
    <row r="2718" spans="1:11" x14ac:dyDescent="0.3">
      <c r="A2718" s="1">
        <v>42189</v>
      </c>
      <c r="B2718" s="2">
        <f>YEAR(salesdata[[#This Row],[Order Date]])</f>
        <v>2015</v>
      </c>
      <c r="C2718" s="2">
        <f>MONTH(salesdata[[#This Row],[Order Date]])</f>
        <v>7</v>
      </c>
      <c r="D2718" t="s">
        <v>1718</v>
      </c>
      <c r="E2718" t="s">
        <v>152</v>
      </c>
      <c r="F2718" t="s">
        <v>11</v>
      </c>
      <c r="G2718" t="s">
        <v>24</v>
      </c>
      <c r="H2718" t="s">
        <v>2217</v>
      </c>
      <c r="I2718" s="33" t="s">
        <v>3178</v>
      </c>
      <c r="J2718" s="2">
        <v>3</v>
      </c>
      <c r="K2718" s="33" t="s">
        <v>4101</v>
      </c>
    </row>
    <row r="2719" spans="1:11" x14ac:dyDescent="0.3">
      <c r="A2719" s="1">
        <v>42189</v>
      </c>
      <c r="B2719" s="2">
        <f>YEAR(salesdata[[#This Row],[Order Date]])</f>
        <v>2015</v>
      </c>
      <c r="C2719" s="2">
        <f>MONTH(salesdata[[#This Row],[Order Date]])</f>
        <v>7</v>
      </c>
      <c r="D2719" t="s">
        <v>1408</v>
      </c>
      <c r="E2719" t="s">
        <v>27</v>
      </c>
      <c r="F2719" t="s">
        <v>11</v>
      </c>
      <c r="G2719" t="s">
        <v>20</v>
      </c>
      <c r="H2719" t="s">
        <v>841</v>
      </c>
      <c r="I2719" s="33" t="s">
        <v>6721</v>
      </c>
      <c r="J2719" s="2">
        <v>2</v>
      </c>
      <c r="K2719" s="33" t="s">
        <v>6722</v>
      </c>
    </row>
    <row r="2720" spans="1:11" x14ac:dyDescent="0.3">
      <c r="A2720" s="1">
        <v>42190</v>
      </c>
      <c r="B2720" s="2">
        <f>YEAR(salesdata[[#This Row],[Order Date]])</f>
        <v>2015</v>
      </c>
      <c r="C2720" s="2">
        <f>MONTH(salesdata[[#This Row],[Order Date]])</f>
        <v>7</v>
      </c>
      <c r="D2720" t="s">
        <v>984</v>
      </c>
      <c r="E2720" t="s">
        <v>249</v>
      </c>
      <c r="F2720" t="s">
        <v>34</v>
      </c>
      <c r="G2720" t="s">
        <v>47</v>
      </c>
      <c r="H2720" t="s">
        <v>1845</v>
      </c>
      <c r="I2720" s="33" t="s">
        <v>4934</v>
      </c>
      <c r="J2720" s="2">
        <v>2</v>
      </c>
      <c r="K2720" s="33" t="s">
        <v>6098</v>
      </c>
    </row>
    <row r="2721" spans="1:11" x14ac:dyDescent="0.3">
      <c r="A2721" s="1">
        <v>42190</v>
      </c>
      <c r="B2721" s="2">
        <f>YEAR(salesdata[[#This Row],[Order Date]])</f>
        <v>2015</v>
      </c>
      <c r="C2721" s="2">
        <f>MONTH(salesdata[[#This Row],[Order Date]])</f>
        <v>7</v>
      </c>
      <c r="D2721" t="s">
        <v>984</v>
      </c>
      <c r="E2721" t="s">
        <v>249</v>
      </c>
      <c r="F2721" t="s">
        <v>11</v>
      </c>
      <c r="G2721" t="s">
        <v>20</v>
      </c>
      <c r="H2721" t="s">
        <v>193</v>
      </c>
      <c r="I2721" s="33" t="s">
        <v>6723</v>
      </c>
      <c r="J2721" s="2">
        <v>5</v>
      </c>
      <c r="K2721" s="33" t="s">
        <v>6724</v>
      </c>
    </row>
    <row r="2722" spans="1:11" x14ac:dyDescent="0.3">
      <c r="A2722" s="1">
        <v>42190</v>
      </c>
      <c r="B2722" s="2">
        <f>YEAR(salesdata[[#This Row],[Order Date]])</f>
        <v>2015</v>
      </c>
      <c r="C2722" s="2">
        <f>MONTH(salesdata[[#This Row],[Order Date]])</f>
        <v>7</v>
      </c>
      <c r="D2722" t="s">
        <v>2218</v>
      </c>
      <c r="E2722" t="s">
        <v>111</v>
      </c>
      <c r="F2722" t="s">
        <v>11</v>
      </c>
      <c r="G2722" t="s">
        <v>20</v>
      </c>
      <c r="H2722" t="s">
        <v>2219</v>
      </c>
      <c r="I2722" s="33" t="s">
        <v>2220</v>
      </c>
      <c r="J2722" s="2">
        <v>5</v>
      </c>
      <c r="K2722" s="33" t="s">
        <v>6725</v>
      </c>
    </row>
    <row r="2723" spans="1:11" x14ac:dyDescent="0.3">
      <c r="A2723" s="1">
        <v>42190</v>
      </c>
      <c r="B2723" s="2">
        <f>YEAR(salesdata[[#This Row],[Order Date]])</f>
        <v>2015</v>
      </c>
      <c r="C2723" s="2">
        <f>MONTH(salesdata[[#This Row],[Order Date]])</f>
        <v>7</v>
      </c>
      <c r="D2723" t="s">
        <v>1201</v>
      </c>
      <c r="E2723" t="s">
        <v>23</v>
      </c>
      <c r="F2723" t="s">
        <v>39</v>
      </c>
      <c r="G2723" t="s">
        <v>52</v>
      </c>
      <c r="H2723" t="s">
        <v>1712</v>
      </c>
      <c r="I2723" s="33" t="s">
        <v>6726</v>
      </c>
      <c r="J2723" s="2">
        <v>3</v>
      </c>
      <c r="K2723" s="33" t="s">
        <v>4070</v>
      </c>
    </row>
    <row r="2724" spans="1:11" x14ac:dyDescent="0.3">
      <c r="A2724" s="1">
        <v>42190</v>
      </c>
      <c r="B2724" s="2">
        <f>YEAR(salesdata[[#This Row],[Order Date]])</f>
        <v>2015</v>
      </c>
      <c r="C2724" s="2">
        <f>MONTH(salesdata[[#This Row],[Order Date]])</f>
        <v>7</v>
      </c>
      <c r="D2724" t="s">
        <v>1201</v>
      </c>
      <c r="E2724" t="s">
        <v>23</v>
      </c>
      <c r="F2724" t="s">
        <v>11</v>
      </c>
      <c r="G2724" t="s">
        <v>18</v>
      </c>
      <c r="H2724" t="s">
        <v>183</v>
      </c>
      <c r="I2724" s="33" t="s">
        <v>5842</v>
      </c>
      <c r="J2724" s="2">
        <v>3</v>
      </c>
      <c r="K2724" s="33" t="s">
        <v>6727</v>
      </c>
    </row>
    <row r="2725" spans="1:11" x14ac:dyDescent="0.3">
      <c r="A2725" s="1">
        <v>42190</v>
      </c>
      <c r="B2725" s="2">
        <f>YEAR(salesdata[[#This Row],[Order Date]])</f>
        <v>2015</v>
      </c>
      <c r="C2725" s="2">
        <f>MONTH(salesdata[[#This Row],[Order Date]])</f>
        <v>7</v>
      </c>
      <c r="D2725" t="s">
        <v>499</v>
      </c>
      <c r="E2725" t="s">
        <v>249</v>
      </c>
      <c r="F2725" t="s">
        <v>34</v>
      </c>
      <c r="G2725" t="s">
        <v>47</v>
      </c>
      <c r="H2725" t="s">
        <v>1845</v>
      </c>
      <c r="I2725" s="33" t="s">
        <v>4934</v>
      </c>
      <c r="J2725" s="2">
        <v>2</v>
      </c>
      <c r="K2725" s="33" t="s">
        <v>6098</v>
      </c>
    </row>
    <row r="2726" spans="1:11" x14ac:dyDescent="0.3">
      <c r="A2726" s="1">
        <v>42190</v>
      </c>
      <c r="B2726" s="2">
        <f>YEAR(salesdata[[#This Row],[Order Date]])</f>
        <v>2015</v>
      </c>
      <c r="C2726" s="2">
        <f>MONTH(salesdata[[#This Row],[Order Date]])</f>
        <v>7</v>
      </c>
      <c r="D2726" t="s">
        <v>499</v>
      </c>
      <c r="E2726" t="s">
        <v>249</v>
      </c>
      <c r="F2726" t="s">
        <v>11</v>
      </c>
      <c r="G2726" t="s">
        <v>16</v>
      </c>
      <c r="H2726" t="s">
        <v>17</v>
      </c>
      <c r="I2726" s="33" t="s">
        <v>2902</v>
      </c>
      <c r="J2726" s="2">
        <v>3</v>
      </c>
      <c r="K2726" s="33" t="s">
        <v>2903</v>
      </c>
    </row>
    <row r="2727" spans="1:11" x14ac:dyDescent="0.3">
      <c r="A2727" s="1">
        <v>42191</v>
      </c>
      <c r="B2727" s="2">
        <f>YEAR(salesdata[[#This Row],[Order Date]])</f>
        <v>2015</v>
      </c>
      <c r="C2727" s="2">
        <f>MONTH(salesdata[[#This Row],[Order Date]])</f>
        <v>7</v>
      </c>
      <c r="D2727" t="s">
        <v>2221</v>
      </c>
      <c r="E2727" t="s">
        <v>152</v>
      </c>
      <c r="F2727" t="s">
        <v>34</v>
      </c>
      <c r="G2727" t="s">
        <v>47</v>
      </c>
      <c r="H2727" t="s">
        <v>572</v>
      </c>
      <c r="I2727" s="33" t="s">
        <v>3888</v>
      </c>
      <c r="J2727" s="2">
        <v>2</v>
      </c>
      <c r="K2727" s="33" t="s">
        <v>3889</v>
      </c>
    </row>
    <row r="2728" spans="1:11" x14ac:dyDescent="0.3">
      <c r="A2728" s="1">
        <v>42191</v>
      </c>
      <c r="B2728" s="2">
        <f>YEAR(salesdata[[#This Row],[Order Date]])</f>
        <v>2015</v>
      </c>
      <c r="C2728" s="2">
        <f>MONTH(salesdata[[#This Row],[Order Date]])</f>
        <v>7</v>
      </c>
      <c r="D2728" t="s">
        <v>2221</v>
      </c>
      <c r="E2728" t="s">
        <v>152</v>
      </c>
      <c r="F2728" t="s">
        <v>34</v>
      </c>
      <c r="G2728" t="s">
        <v>47</v>
      </c>
      <c r="H2728" t="s">
        <v>57</v>
      </c>
      <c r="I2728" s="33" t="s">
        <v>6728</v>
      </c>
      <c r="J2728" s="2">
        <v>3</v>
      </c>
      <c r="K2728" s="33" t="s">
        <v>6729</v>
      </c>
    </row>
    <row r="2729" spans="1:11" x14ac:dyDescent="0.3">
      <c r="A2729" s="1">
        <v>42191</v>
      </c>
      <c r="B2729" s="2">
        <f>YEAR(salesdata[[#This Row],[Order Date]])</f>
        <v>2015</v>
      </c>
      <c r="C2729" s="2">
        <f>MONTH(salesdata[[#This Row],[Order Date]])</f>
        <v>7</v>
      </c>
      <c r="D2729" t="s">
        <v>2221</v>
      </c>
      <c r="E2729" t="s">
        <v>152</v>
      </c>
      <c r="F2729" t="s">
        <v>39</v>
      </c>
      <c r="G2729" t="s">
        <v>40</v>
      </c>
      <c r="H2729" t="s">
        <v>1687</v>
      </c>
      <c r="I2729" s="33" t="s">
        <v>6730</v>
      </c>
      <c r="J2729" s="2">
        <v>5</v>
      </c>
      <c r="K2729" s="33" t="s">
        <v>3590</v>
      </c>
    </row>
    <row r="2730" spans="1:11" x14ac:dyDescent="0.3">
      <c r="A2730" s="1">
        <v>42191</v>
      </c>
      <c r="B2730" s="2">
        <f>YEAR(salesdata[[#This Row],[Order Date]])</f>
        <v>2015</v>
      </c>
      <c r="C2730" s="2">
        <f>MONTH(salesdata[[#This Row],[Order Date]])</f>
        <v>7</v>
      </c>
      <c r="D2730" t="s">
        <v>2221</v>
      </c>
      <c r="E2730" t="s">
        <v>152</v>
      </c>
      <c r="F2730" t="s">
        <v>11</v>
      </c>
      <c r="G2730" t="s">
        <v>18</v>
      </c>
      <c r="H2730" t="s">
        <v>2222</v>
      </c>
      <c r="I2730" s="33" t="s">
        <v>6731</v>
      </c>
      <c r="J2730" s="2">
        <v>5</v>
      </c>
      <c r="K2730" s="33" t="s">
        <v>6732</v>
      </c>
    </row>
    <row r="2731" spans="1:11" x14ac:dyDescent="0.3">
      <c r="A2731" s="1">
        <v>42191</v>
      </c>
      <c r="B2731" s="2">
        <f>YEAR(salesdata[[#This Row],[Order Date]])</f>
        <v>2015</v>
      </c>
      <c r="C2731" s="2">
        <f>MONTH(salesdata[[#This Row],[Order Date]])</f>
        <v>7</v>
      </c>
      <c r="D2731" t="s">
        <v>1210</v>
      </c>
      <c r="E2731" t="s">
        <v>443</v>
      </c>
      <c r="F2731" t="s">
        <v>34</v>
      </c>
      <c r="G2731" t="s">
        <v>74</v>
      </c>
      <c r="H2731" t="s">
        <v>2223</v>
      </c>
      <c r="I2731" s="33" t="s">
        <v>6733</v>
      </c>
      <c r="J2731" s="2">
        <v>2</v>
      </c>
      <c r="K2731" s="33" t="s">
        <v>6734</v>
      </c>
    </row>
    <row r="2732" spans="1:11" x14ac:dyDescent="0.3">
      <c r="A2732" s="1">
        <v>42191</v>
      </c>
      <c r="B2732" s="2">
        <f>YEAR(salesdata[[#This Row],[Order Date]])</f>
        <v>2015</v>
      </c>
      <c r="C2732" s="2">
        <f>MONTH(salesdata[[#This Row],[Order Date]])</f>
        <v>7</v>
      </c>
      <c r="D2732" t="s">
        <v>1978</v>
      </c>
      <c r="E2732" t="s">
        <v>27</v>
      </c>
      <c r="F2732" t="s">
        <v>34</v>
      </c>
      <c r="G2732" t="s">
        <v>35</v>
      </c>
      <c r="H2732" t="s">
        <v>2091</v>
      </c>
      <c r="I2732" s="33" t="s">
        <v>3912</v>
      </c>
      <c r="J2732" s="2">
        <v>3</v>
      </c>
      <c r="K2732" s="33" t="s">
        <v>6735</v>
      </c>
    </row>
    <row r="2733" spans="1:11" x14ac:dyDescent="0.3">
      <c r="A2733" s="1">
        <v>42191</v>
      </c>
      <c r="B2733" s="2">
        <f>YEAR(salesdata[[#This Row],[Order Date]])</f>
        <v>2015</v>
      </c>
      <c r="C2733" s="2">
        <f>MONTH(salesdata[[#This Row],[Order Date]])</f>
        <v>7</v>
      </c>
      <c r="D2733" t="s">
        <v>984</v>
      </c>
      <c r="E2733" t="s">
        <v>181</v>
      </c>
      <c r="F2733" t="s">
        <v>11</v>
      </c>
      <c r="G2733" t="s">
        <v>24</v>
      </c>
      <c r="H2733" t="s">
        <v>330</v>
      </c>
      <c r="I2733" s="33" t="s">
        <v>4771</v>
      </c>
      <c r="J2733" s="2">
        <v>4</v>
      </c>
      <c r="K2733" s="33" t="s">
        <v>2936</v>
      </c>
    </row>
    <row r="2734" spans="1:11" x14ac:dyDescent="0.3">
      <c r="A2734" s="1">
        <v>42193</v>
      </c>
      <c r="B2734" s="2">
        <f>YEAR(salesdata[[#This Row],[Order Date]])</f>
        <v>2015</v>
      </c>
      <c r="C2734" s="2">
        <f>MONTH(salesdata[[#This Row],[Order Date]])</f>
        <v>7</v>
      </c>
      <c r="D2734" t="s">
        <v>1338</v>
      </c>
      <c r="E2734" t="s">
        <v>10</v>
      </c>
      <c r="F2734" t="s">
        <v>11</v>
      </c>
      <c r="G2734" t="s">
        <v>12</v>
      </c>
      <c r="H2734" t="s">
        <v>447</v>
      </c>
      <c r="I2734" s="33" t="s">
        <v>5833</v>
      </c>
      <c r="J2734" s="2">
        <v>5</v>
      </c>
      <c r="K2734" s="33" t="s">
        <v>4059</v>
      </c>
    </row>
    <row r="2735" spans="1:11" x14ac:dyDescent="0.3">
      <c r="A2735" s="1">
        <v>42194</v>
      </c>
      <c r="B2735" s="2">
        <f>YEAR(salesdata[[#This Row],[Order Date]])</f>
        <v>2015</v>
      </c>
      <c r="C2735" s="2">
        <f>MONTH(salesdata[[#This Row],[Order Date]])</f>
        <v>7</v>
      </c>
      <c r="D2735" t="s">
        <v>1943</v>
      </c>
      <c r="E2735" t="s">
        <v>443</v>
      </c>
      <c r="F2735" t="s">
        <v>11</v>
      </c>
      <c r="G2735" t="s">
        <v>12</v>
      </c>
      <c r="H2735" t="s">
        <v>1726</v>
      </c>
      <c r="I2735" s="33" t="s">
        <v>4763</v>
      </c>
      <c r="J2735" s="2">
        <v>2</v>
      </c>
      <c r="K2735" s="33" t="s">
        <v>5411</v>
      </c>
    </row>
    <row r="2736" spans="1:11" x14ac:dyDescent="0.3">
      <c r="A2736" s="1">
        <v>42194</v>
      </c>
      <c r="B2736" s="2">
        <f>YEAR(salesdata[[#This Row],[Order Date]])</f>
        <v>2015</v>
      </c>
      <c r="C2736" s="2">
        <f>MONTH(salesdata[[#This Row],[Order Date]])</f>
        <v>7</v>
      </c>
      <c r="D2736" t="s">
        <v>1943</v>
      </c>
      <c r="E2736" t="s">
        <v>443</v>
      </c>
      <c r="F2736" t="s">
        <v>11</v>
      </c>
      <c r="G2736" t="s">
        <v>20</v>
      </c>
      <c r="H2736" t="s">
        <v>369</v>
      </c>
      <c r="I2736" s="33" t="s">
        <v>3334</v>
      </c>
      <c r="J2736" s="2">
        <v>3</v>
      </c>
      <c r="K2736" s="33" t="s">
        <v>3335</v>
      </c>
    </row>
    <row r="2737" spans="1:11" x14ac:dyDescent="0.3">
      <c r="A2737" s="1">
        <v>42194</v>
      </c>
      <c r="B2737" s="2">
        <f>YEAR(salesdata[[#This Row],[Order Date]])</f>
        <v>2015</v>
      </c>
      <c r="C2737" s="2">
        <f>MONTH(salesdata[[#This Row],[Order Date]])</f>
        <v>7</v>
      </c>
      <c r="D2737" t="s">
        <v>634</v>
      </c>
      <c r="E2737" t="s">
        <v>121</v>
      </c>
      <c r="F2737" t="s">
        <v>11</v>
      </c>
      <c r="G2737" t="s">
        <v>24</v>
      </c>
      <c r="H2737" t="s">
        <v>548</v>
      </c>
      <c r="I2737" s="33" t="s">
        <v>6736</v>
      </c>
      <c r="J2737" s="2">
        <v>3</v>
      </c>
      <c r="K2737" s="33" t="s">
        <v>3375</v>
      </c>
    </row>
    <row r="2738" spans="1:11" x14ac:dyDescent="0.3">
      <c r="A2738" s="1">
        <v>42194</v>
      </c>
      <c r="B2738" s="2">
        <f>YEAR(salesdata[[#This Row],[Order Date]])</f>
        <v>2015</v>
      </c>
      <c r="C2738" s="2">
        <f>MONTH(salesdata[[#This Row],[Order Date]])</f>
        <v>7</v>
      </c>
      <c r="D2738" t="s">
        <v>1772</v>
      </c>
      <c r="E2738" t="s">
        <v>540</v>
      </c>
      <c r="F2738" t="s">
        <v>11</v>
      </c>
      <c r="G2738" t="s">
        <v>43</v>
      </c>
      <c r="H2738" t="s">
        <v>1553</v>
      </c>
      <c r="I2738" s="33" t="s">
        <v>6737</v>
      </c>
      <c r="J2738" s="2">
        <v>4</v>
      </c>
      <c r="K2738" s="33" t="s">
        <v>6738</v>
      </c>
    </row>
    <row r="2739" spans="1:11" x14ac:dyDescent="0.3">
      <c r="A2739" s="1">
        <v>42194</v>
      </c>
      <c r="B2739" s="2">
        <f>YEAR(salesdata[[#This Row],[Order Date]])</f>
        <v>2015</v>
      </c>
      <c r="C2739" s="2">
        <f>MONTH(salesdata[[#This Row],[Order Date]])</f>
        <v>7</v>
      </c>
      <c r="D2739" t="s">
        <v>1772</v>
      </c>
      <c r="E2739" t="s">
        <v>540</v>
      </c>
      <c r="F2739" t="s">
        <v>39</v>
      </c>
      <c r="G2739" t="s">
        <v>306</v>
      </c>
      <c r="H2739" t="s">
        <v>2224</v>
      </c>
      <c r="I2739" s="33" t="s">
        <v>6739</v>
      </c>
      <c r="J2739" s="2">
        <v>3</v>
      </c>
      <c r="K2739" s="33" t="s">
        <v>6740</v>
      </c>
    </row>
    <row r="2740" spans="1:11" x14ac:dyDescent="0.3">
      <c r="A2740" s="1">
        <v>42194</v>
      </c>
      <c r="B2740" s="2">
        <f>YEAR(salesdata[[#This Row],[Order Date]])</f>
        <v>2015</v>
      </c>
      <c r="C2740" s="2">
        <f>MONTH(salesdata[[#This Row],[Order Date]])</f>
        <v>7</v>
      </c>
      <c r="D2740" t="s">
        <v>1772</v>
      </c>
      <c r="E2740" t="s">
        <v>540</v>
      </c>
      <c r="F2740" t="s">
        <v>34</v>
      </c>
      <c r="G2740" t="s">
        <v>47</v>
      </c>
      <c r="H2740" t="s">
        <v>113</v>
      </c>
      <c r="I2740" s="33" t="s">
        <v>6741</v>
      </c>
      <c r="J2740" s="2">
        <v>2</v>
      </c>
      <c r="K2740" s="33" t="s">
        <v>3317</v>
      </c>
    </row>
    <row r="2741" spans="1:11" x14ac:dyDescent="0.3">
      <c r="A2741" s="1">
        <v>42194</v>
      </c>
      <c r="B2741" s="2">
        <f>YEAR(salesdata[[#This Row],[Order Date]])</f>
        <v>2015</v>
      </c>
      <c r="C2741" s="2">
        <f>MONTH(salesdata[[#This Row],[Order Date]])</f>
        <v>7</v>
      </c>
      <c r="D2741" t="s">
        <v>1772</v>
      </c>
      <c r="E2741" t="s">
        <v>540</v>
      </c>
      <c r="F2741" t="s">
        <v>11</v>
      </c>
      <c r="G2741" t="s">
        <v>16</v>
      </c>
      <c r="H2741" t="s">
        <v>2225</v>
      </c>
      <c r="I2741" s="33" t="s">
        <v>5113</v>
      </c>
      <c r="J2741" s="2">
        <v>3</v>
      </c>
      <c r="K2741" s="33" t="s">
        <v>4677</v>
      </c>
    </row>
    <row r="2742" spans="1:11" x14ac:dyDescent="0.3">
      <c r="A2742" s="1">
        <v>42194</v>
      </c>
      <c r="B2742" s="2">
        <f>YEAR(salesdata[[#This Row],[Order Date]])</f>
        <v>2015</v>
      </c>
      <c r="C2742" s="2">
        <f>MONTH(salesdata[[#This Row],[Order Date]])</f>
        <v>7</v>
      </c>
      <c r="D2742" t="s">
        <v>1772</v>
      </c>
      <c r="E2742" t="s">
        <v>540</v>
      </c>
      <c r="F2742" t="s">
        <v>11</v>
      </c>
      <c r="G2742" t="s">
        <v>20</v>
      </c>
      <c r="H2742" t="s">
        <v>1141</v>
      </c>
      <c r="I2742" s="33" t="s">
        <v>6742</v>
      </c>
      <c r="J2742" s="2">
        <v>3</v>
      </c>
      <c r="K2742" s="33" t="s">
        <v>6230</v>
      </c>
    </row>
    <row r="2743" spans="1:11" x14ac:dyDescent="0.3">
      <c r="A2743" s="1">
        <v>42194</v>
      </c>
      <c r="B2743" s="2">
        <f>YEAR(salesdata[[#This Row],[Order Date]])</f>
        <v>2015</v>
      </c>
      <c r="C2743" s="2">
        <f>MONTH(salesdata[[#This Row],[Order Date]])</f>
        <v>7</v>
      </c>
      <c r="D2743" t="s">
        <v>1772</v>
      </c>
      <c r="E2743" t="s">
        <v>540</v>
      </c>
      <c r="F2743" t="s">
        <v>11</v>
      </c>
      <c r="G2743" t="s">
        <v>24</v>
      </c>
      <c r="H2743" t="s">
        <v>535</v>
      </c>
      <c r="I2743" s="33" t="s">
        <v>3449</v>
      </c>
      <c r="J2743" s="2">
        <v>4</v>
      </c>
      <c r="K2743" s="33" t="s">
        <v>6743</v>
      </c>
    </row>
    <row r="2744" spans="1:11" x14ac:dyDescent="0.3">
      <c r="A2744" s="1">
        <v>42194</v>
      </c>
      <c r="B2744" s="2">
        <f>YEAR(salesdata[[#This Row],[Order Date]])</f>
        <v>2015</v>
      </c>
      <c r="C2744" s="2">
        <f>MONTH(salesdata[[#This Row],[Order Date]])</f>
        <v>7</v>
      </c>
      <c r="D2744" t="s">
        <v>1772</v>
      </c>
      <c r="E2744" t="s">
        <v>540</v>
      </c>
      <c r="F2744" t="s">
        <v>11</v>
      </c>
      <c r="G2744" t="s">
        <v>20</v>
      </c>
      <c r="H2744" t="s">
        <v>1579</v>
      </c>
      <c r="I2744" s="33" t="s">
        <v>6744</v>
      </c>
      <c r="J2744" s="2">
        <v>9</v>
      </c>
      <c r="K2744" s="33" t="s">
        <v>6745</v>
      </c>
    </row>
    <row r="2745" spans="1:11" x14ac:dyDescent="0.3">
      <c r="A2745" s="1">
        <v>42194</v>
      </c>
      <c r="B2745" s="2">
        <f>YEAR(salesdata[[#This Row],[Order Date]])</f>
        <v>2015</v>
      </c>
      <c r="C2745" s="2">
        <f>MONTH(salesdata[[#This Row],[Order Date]])</f>
        <v>7</v>
      </c>
      <c r="D2745" t="s">
        <v>1772</v>
      </c>
      <c r="E2745" t="s">
        <v>540</v>
      </c>
      <c r="F2745" t="s">
        <v>11</v>
      </c>
      <c r="G2745" t="s">
        <v>20</v>
      </c>
      <c r="H2745" t="s">
        <v>1681</v>
      </c>
      <c r="I2745" s="33" t="s">
        <v>5222</v>
      </c>
      <c r="J2745" s="2">
        <v>6</v>
      </c>
      <c r="K2745" s="33" t="s">
        <v>3611</v>
      </c>
    </row>
    <row r="2746" spans="1:11" x14ac:dyDescent="0.3">
      <c r="A2746" s="1">
        <v>42194</v>
      </c>
      <c r="B2746" s="2">
        <f>YEAR(salesdata[[#This Row],[Order Date]])</f>
        <v>2015</v>
      </c>
      <c r="C2746" s="2">
        <f>MONTH(salesdata[[#This Row],[Order Date]])</f>
        <v>7</v>
      </c>
      <c r="D2746" t="s">
        <v>1772</v>
      </c>
      <c r="E2746" t="s">
        <v>540</v>
      </c>
      <c r="F2746" t="s">
        <v>11</v>
      </c>
      <c r="G2746" t="s">
        <v>18</v>
      </c>
      <c r="H2746" t="s">
        <v>1365</v>
      </c>
      <c r="I2746" s="33" t="s">
        <v>6746</v>
      </c>
      <c r="J2746" s="2">
        <v>7</v>
      </c>
      <c r="K2746" s="33" t="s">
        <v>6747</v>
      </c>
    </row>
    <row r="2747" spans="1:11" x14ac:dyDescent="0.3">
      <c r="A2747" s="1">
        <v>42194</v>
      </c>
      <c r="B2747" s="2">
        <f>YEAR(salesdata[[#This Row],[Order Date]])</f>
        <v>2015</v>
      </c>
      <c r="C2747" s="2">
        <f>MONTH(salesdata[[#This Row],[Order Date]])</f>
        <v>7</v>
      </c>
      <c r="D2747" t="s">
        <v>1792</v>
      </c>
      <c r="E2747" t="s">
        <v>23</v>
      </c>
      <c r="F2747" t="s">
        <v>39</v>
      </c>
      <c r="G2747" t="s">
        <v>40</v>
      </c>
      <c r="H2747" t="s">
        <v>1382</v>
      </c>
      <c r="I2747" s="33" t="s">
        <v>6699</v>
      </c>
      <c r="J2747" s="2">
        <v>3</v>
      </c>
      <c r="K2747" s="33" t="s">
        <v>6748</v>
      </c>
    </row>
    <row r="2748" spans="1:11" x14ac:dyDescent="0.3">
      <c r="A2748" s="1">
        <v>42194</v>
      </c>
      <c r="B2748" s="2">
        <f>YEAR(salesdata[[#This Row],[Order Date]])</f>
        <v>2015</v>
      </c>
      <c r="C2748" s="2">
        <f>MONTH(salesdata[[#This Row],[Order Date]])</f>
        <v>7</v>
      </c>
      <c r="D2748" t="s">
        <v>528</v>
      </c>
      <c r="E2748" t="s">
        <v>10</v>
      </c>
      <c r="F2748" t="s">
        <v>11</v>
      </c>
      <c r="G2748" t="s">
        <v>93</v>
      </c>
      <c r="H2748" t="s">
        <v>2226</v>
      </c>
      <c r="I2748" s="33" t="s">
        <v>6749</v>
      </c>
      <c r="J2748" s="2">
        <v>2</v>
      </c>
      <c r="K2748" s="33" t="s">
        <v>6750</v>
      </c>
    </row>
    <row r="2749" spans="1:11" x14ac:dyDescent="0.3">
      <c r="A2749" s="1">
        <v>42195</v>
      </c>
      <c r="B2749" s="2">
        <f>YEAR(salesdata[[#This Row],[Order Date]])</f>
        <v>2015</v>
      </c>
      <c r="C2749" s="2">
        <f>MONTH(salesdata[[#This Row],[Order Date]])</f>
        <v>7</v>
      </c>
      <c r="D2749" t="s">
        <v>923</v>
      </c>
      <c r="E2749" t="s">
        <v>96</v>
      </c>
      <c r="F2749" t="s">
        <v>11</v>
      </c>
      <c r="G2749" t="s">
        <v>20</v>
      </c>
      <c r="H2749" t="s">
        <v>1535</v>
      </c>
      <c r="I2749" s="33" t="s">
        <v>6751</v>
      </c>
      <c r="J2749" s="2">
        <v>3</v>
      </c>
      <c r="K2749" s="33" t="s">
        <v>6752</v>
      </c>
    </row>
    <row r="2750" spans="1:11" x14ac:dyDescent="0.3">
      <c r="A2750" s="1">
        <v>42195</v>
      </c>
      <c r="B2750" s="2">
        <f>YEAR(salesdata[[#This Row],[Order Date]])</f>
        <v>2015</v>
      </c>
      <c r="C2750" s="2">
        <f>MONTH(salesdata[[#This Row],[Order Date]])</f>
        <v>7</v>
      </c>
      <c r="D2750" t="s">
        <v>154</v>
      </c>
      <c r="E2750" t="s">
        <v>27</v>
      </c>
      <c r="F2750" t="s">
        <v>11</v>
      </c>
      <c r="G2750" t="s">
        <v>20</v>
      </c>
      <c r="H2750" t="s">
        <v>480</v>
      </c>
      <c r="I2750" s="33" t="s">
        <v>6753</v>
      </c>
      <c r="J2750" s="2">
        <v>2</v>
      </c>
      <c r="K2750" s="33" t="s">
        <v>6754</v>
      </c>
    </row>
    <row r="2751" spans="1:11" x14ac:dyDescent="0.3">
      <c r="A2751" s="1">
        <v>42196</v>
      </c>
      <c r="B2751" s="2">
        <f>YEAR(salesdata[[#This Row],[Order Date]])</f>
        <v>2015</v>
      </c>
      <c r="C2751" s="2">
        <f>MONTH(salesdata[[#This Row],[Order Date]])</f>
        <v>7</v>
      </c>
      <c r="D2751" t="s">
        <v>1896</v>
      </c>
      <c r="E2751" t="s">
        <v>23</v>
      </c>
      <c r="F2751" t="s">
        <v>34</v>
      </c>
      <c r="G2751" t="s">
        <v>47</v>
      </c>
      <c r="H2751" t="s">
        <v>2227</v>
      </c>
      <c r="I2751" s="33" t="s">
        <v>6755</v>
      </c>
      <c r="J2751" s="2">
        <v>7</v>
      </c>
      <c r="K2751" s="33" t="s">
        <v>6756</v>
      </c>
    </row>
    <row r="2752" spans="1:11" x14ac:dyDescent="0.3">
      <c r="A2752" s="1">
        <v>42196</v>
      </c>
      <c r="B2752" s="2">
        <f>YEAR(salesdata[[#This Row],[Order Date]])</f>
        <v>2015</v>
      </c>
      <c r="C2752" s="2">
        <f>MONTH(salesdata[[#This Row],[Order Date]])</f>
        <v>7</v>
      </c>
      <c r="D2752" t="s">
        <v>1896</v>
      </c>
      <c r="E2752" t="s">
        <v>23</v>
      </c>
      <c r="F2752" t="s">
        <v>11</v>
      </c>
      <c r="G2752" t="s">
        <v>20</v>
      </c>
      <c r="H2752" t="s">
        <v>1324</v>
      </c>
      <c r="I2752" s="33" t="s">
        <v>3590</v>
      </c>
      <c r="J2752" s="2">
        <v>3</v>
      </c>
      <c r="K2752" s="33" t="s">
        <v>1325</v>
      </c>
    </row>
    <row r="2753" spans="1:11" x14ac:dyDescent="0.3">
      <c r="A2753" s="1">
        <v>42196</v>
      </c>
      <c r="B2753" s="2">
        <f>YEAR(salesdata[[#This Row],[Order Date]])</f>
        <v>2015</v>
      </c>
      <c r="C2753" s="2">
        <f>MONTH(salesdata[[#This Row],[Order Date]])</f>
        <v>7</v>
      </c>
      <c r="D2753" t="s">
        <v>1896</v>
      </c>
      <c r="E2753" t="s">
        <v>23</v>
      </c>
      <c r="F2753" t="s">
        <v>11</v>
      </c>
      <c r="G2753" t="s">
        <v>20</v>
      </c>
      <c r="H2753" t="s">
        <v>1721</v>
      </c>
      <c r="I2753" s="33" t="s">
        <v>4243</v>
      </c>
      <c r="J2753" s="2">
        <v>4</v>
      </c>
      <c r="K2753" s="33" t="s">
        <v>6757</v>
      </c>
    </row>
    <row r="2754" spans="1:11" x14ac:dyDescent="0.3">
      <c r="A2754" s="1">
        <v>42196</v>
      </c>
      <c r="B2754" s="2">
        <f>YEAR(salesdata[[#This Row],[Order Date]])</f>
        <v>2015</v>
      </c>
      <c r="C2754" s="2">
        <f>MONTH(salesdata[[#This Row],[Order Date]])</f>
        <v>7</v>
      </c>
      <c r="D2754" t="s">
        <v>1896</v>
      </c>
      <c r="E2754" t="s">
        <v>23</v>
      </c>
      <c r="F2754" t="s">
        <v>34</v>
      </c>
      <c r="G2754" t="s">
        <v>35</v>
      </c>
      <c r="H2754" t="s">
        <v>1157</v>
      </c>
      <c r="I2754" s="33" t="s">
        <v>6758</v>
      </c>
      <c r="J2754" s="2">
        <v>8</v>
      </c>
      <c r="K2754" s="33" t="s">
        <v>6759</v>
      </c>
    </row>
    <row r="2755" spans="1:11" x14ac:dyDescent="0.3">
      <c r="A2755" s="1">
        <v>42196</v>
      </c>
      <c r="B2755" s="2">
        <f>YEAR(salesdata[[#This Row],[Order Date]])</f>
        <v>2015</v>
      </c>
      <c r="C2755" s="2">
        <f>MONTH(salesdata[[#This Row],[Order Date]])</f>
        <v>7</v>
      </c>
      <c r="D2755" t="s">
        <v>1896</v>
      </c>
      <c r="E2755" t="s">
        <v>23</v>
      </c>
      <c r="F2755" t="s">
        <v>11</v>
      </c>
      <c r="G2755" t="s">
        <v>24</v>
      </c>
      <c r="H2755" t="s">
        <v>330</v>
      </c>
      <c r="I2755" s="33" t="s">
        <v>4771</v>
      </c>
      <c r="J2755" s="2">
        <v>5</v>
      </c>
      <c r="K2755" s="33" t="s">
        <v>3505</v>
      </c>
    </row>
    <row r="2756" spans="1:11" x14ac:dyDescent="0.3">
      <c r="A2756" s="1">
        <v>42196</v>
      </c>
      <c r="B2756" s="2">
        <f>YEAR(salesdata[[#This Row],[Order Date]])</f>
        <v>2015</v>
      </c>
      <c r="C2756" s="2">
        <f>MONTH(salesdata[[#This Row],[Order Date]])</f>
        <v>7</v>
      </c>
      <c r="D2756" t="s">
        <v>1896</v>
      </c>
      <c r="E2756" t="s">
        <v>23</v>
      </c>
      <c r="F2756" t="s">
        <v>34</v>
      </c>
      <c r="G2756" t="s">
        <v>47</v>
      </c>
      <c r="H2756" t="s">
        <v>1590</v>
      </c>
      <c r="I2756" s="33" t="s">
        <v>6760</v>
      </c>
      <c r="J2756" s="2">
        <v>6</v>
      </c>
      <c r="K2756" s="33" t="s">
        <v>4772</v>
      </c>
    </row>
    <row r="2757" spans="1:11" x14ac:dyDescent="0.3">
      <c r="A2757" s="1">
        <v>42196</v>
      </c>
      <c r="B2757" s="2">
        <f>YEAR(salesdata[[#This Row],[Order Date]])</f>
        <v>2015</v>
      </c>
      <c r="C2757" s="2">
        <f>MONTH(salesdata[[#This Row],[Order Date]])</f>
        <v>7</v>
      </c>
      <c r="D2757" t="s">
        <v>237</v>
      </c>
      <c r="E2757" t="s">
        <v>167</v>
      </c>
      <c r="F2757" t="s">
        <v>11</v>
      </c>
      <c r="G2757" t="s">
        <v>12</v>
      </c>
      <c r="H2757" t="s">
        <v>2228</v>
      </c>
      <c r="I2757" s="33" t="s">
        <v>6761</v>
      </c>
      <c r="J2757" s="2">
        <v>3</v>
      </c>
      <c r="K2757" s="33" t="s">
        <v>4153</v>
      </c>
    </row>
    <row r="2758" spans="1:11" x14ac:dyDescent="0.3">
      <c r="A2758" s="1">
        <v>42196</v>
      </c>
      <c r="B2758" s="2">
        <f>YEAR(salesdata[[#This Row],[Order Date]])</f>
        <v>2015</v>
      </c>
      <c r="C2758" s="2">
        <f>MONTH(salesdata[[#This Row],[Order Date]])</f>
        <v>7</v>
      </c>
      <c r="D2758" t="s">
        <v>237</v>
      </c>
      <c r="E2758" t="s">
        <v>167</v>
      </c>
      <c r="F2758" t="s">
        <v>11</v>
      </c>
      <c r="G2758" t="s">
        <v>20</v>
      </c>
      <c r="H2758" t="s">
        <v>369</v>
      </c>
      <c r="I2758" s="33" t="s">
        <v>5053</v>
      </c>
      <c r="J2758" s="2">
        <v>3</v>
      </c>
      <c r="K2758" s="33" t="s">
        <v>6762</v>
      </c>
    </row>
    <row r="2759" spans="1:11" x14ac:dyDescent="0.3">
      <c r="A2759" s="1">
        <v>42196</v>
      </c>
      <c r="B2759" s="2">
        <f>YEAR(salesdata[[#This Row],[Order Date]])</f>
        <v>2015</v>
      </c>
      <c r="C2759" s="2">
        <f>MONTH(salesdata[[#This Row],[Order Date]])</f>
        <v>7</v>
      </c>
      <c r="D2759" t="s">
        <v>1559</v>
      </c>
      <c r="E2759" t="s">
        <v>59</v>
      </c>
      <c r="F2759" t="s">
        <v>34</v>
      </c>
      <c r="G2759" t="s">
        <v>147</v>
      </c>
      <c r="H2759" t="s">
        <v>839</v>
      </c>
      <c r="I2759" s="33" t="s">
        <v>6763</v>
      </c>
      <c r="J2759" s="2">
        <v>4</v>
      </c>
      <c r="K2759" s="33" t="s">
        <v>6764</v>
      </c>
    </row>
    <row r="2760" spans="1:11" x14ac:dyDescent="0.3">
      <c r="A2760" s="1">
        <v>42196</v>
      </c>
      <c r="B2760" s="2">
        <f>YEAR(salesdata[[#This Row],[Order Date]])</f>
        <v>2015</v>
      </c>
      <c r="C2760" s="2">
        <f>MONTH(salesdata[[#This Row],[Order Date]])</f>
        <v>7</v>
      </c>
      <c r="D2760" t="s">
        <v>1559</v>
      </c>
      <c r="E2760" t="s">
        <v>59</v>
      </c>
      <c r="F2760" t="s">
        <v>39</v>
      </c>
      <c r="G2760" t="s">
        <v>40</v>
      </c>
      <c r="H2760" t="s">
        <v>661</v>
      </c>
      <c r="I2760" s="33" t="s">
        <v>2229</v>
      </c>
      <c r="J2760" s="2">
        <v>2</v>
      </c>
      <c r="K2760" s="33" t="s">
        <v>6765</v>
      </c>
    </row>
    <row r="2761" spans="1:11" x14ac:dyDescent="0.3">
      <c r="A2761" s="1">
        <v>42196</v>
      </c>
      <c r="B2761" s="2">
        <f>YEAR(salesdata[[#This Row],[Order Date]])</f>
        <v>2015</v>
      </c>
      <c r="C2761" s="2">
        <f>MONTH(salesdata[[#This Row],[Order Date]])</f>
        <v>7</v>
      </c>
      <c r="D2761" t="s">
        <v>1559</v>
      </c>
      <c r="E2761" t="s">
        <v>59</v>
      </c>
      <c r="F2761" t="s">
        <v>11</v>
      </c>
      <c r="G2761" t="s">
        <v>20</v>
      </c>
      <c r="H2761" t="s">
        <v>2230</v>
      </c>
      <c r="I2761" s="33" t="s">
        <v>6766</v>
      </c>
      <c r="J2761" s="2">
        <v>7</v>
      </c>
      <c r="K2761" s="33" t="s">
        <v>6767</v>
      </c>
    </row>
    <row r="2762" spans="1:11" x14ac:dyDescent="0.3">
      <c r="A2762" s="1">
        <v>42197</v>
      </c>
      <c r="B2762" s="2">
        <f>YEAR(salesdata[[#This Row],[Order Date]])</f>
        <v>2015</v>
      </c>
      <c r="C2762" s="2">
        <f>MONTH(salesdata[[#This Row],[Order Date]])</f>
        <v>7</v>
      </c>
      <c r="D2762" t="s">
        <v>1805</v>
      </c>
      <c r="E2762" t="s">
        <v>15</v>
      </c>
      <c r="F2762" t="s">
        <v>34</v>
      </c>
      <c r="G2762" t="s">
        <v>35</v>
      </c>
      <c r="H2762" t="s">
        <v>269</v>
      </c>
      <c r="I2762" s="33" t="s">
        <v>6048</v>
      </c>
      <c r="J2762" s="2">
        <v>9</v>
      </c>
      <c r="K2762" s="33" t="s">
        <v>6768</v>
      </c>
    </row>
    <row r="2763" spans="1:11" x14ac:dyDescent="0.3">
      <c r="A2763" s="1">
        <v>42197</v>
      </c>
      <c r="B2763" s="2">
        <f>YEAR(salesdata[[#This Row],[Order Date]])</f>
        <v>2015</v>
      </c>
      <c r="C2763" s="2">
        <f>MONTH(salesdata[[#This Row],[Order Date]])</f>
        <v>7</v>
      </c>
      <c r="D2763" t="s">
        <v>1805</v>
      </c>
      <c r="E2763" t="s">
        <v>15</v>
      </c>
      <c r="F2763" t="s">
        <v>39</v>
      </c>
      <c r="G2763" t="s">
        <v>40</v>
      </c>
      <c r="H2763" t="s">
        <v>762</v>
      </c>
      <c r="I2763" s="33" t="s">
        <v>5275</v>
      </c>
      <c r="J2763" s="2">
        <v>2</v>
      </c>
      <c r="K2763" s="33" t="s">
        <v>4853</v>
      </c>
    </row>
    <row r="2764" spans="1:11" x14ac:dyDescent="0.3">
      <c r="A2764" s="1">
        <v>42197</v>
      </c>
      <c r="B2764" s="2">
        <f>YEAR(salesdata[[#This Row],[Order Date]])</f>
        <v>2015</v>
      </c>
      <c r="C2764" s="2">
        <f>MONTH(salesdata[[#This Row],[Order Date]])</f>
        <v>7</v>
      </c>
      <c r="D2764" t="s">
        <v>1805</v>
      </c>
      <c r="E2764" t="s">
        <v>15</v>
      </c>
      <c r="F2764" t="s">
        <v>39</v>
      </c>
      <c r="G2764" t="s">
        <v>40</v>
      </c>
      <c r="H2764" t="s">
        <v>1341</v>
      </c>
      <c r="I2764" s="33" t="s">
        <v>6769</v>
      </c>
      <c r="J2764" s="2">
        <v>7</v>
      </c>
      <c r="K2764" s="33" t="s">
        <v>4039</v>
      </c>
    </row>
    <row r="2765" spans="1:11" x14ac:dyDescent="0.3">
      <c r="A2765" s="1">
        <v>42197</v>
      </c>
      <c r="B2765" s="2">
        <f>YEAR(salesdata[[#This Row],[Order Date]])</f>
        <v>2015</v>
      </c>
      <c r="C2765" s="2">
        <f>MONTH(salesdata[[#This Row],[Order Date]])</f>
        <v>7</v>
      </c>
      <c r="D2765" t="s">
        <v>1805</v>
      </c>
      <c r="E2765" t="s">
        <v>15</v>
      </c>
      <c r="F2765" t="s">
        <v>11</v>
      </c>
      <c r="G2765" t="s">
        <v>20</v>
      </c>
      <c r="H2765" t="s">
        <v>965</v>
      </c>
      <c r="I2765" s="33" t="s">
        <v>6770</v>
      </c>
      <c r="J2765" s="2">
        <v>2</v>
      </c>
      <c r="K2765" s="33" t="s">
        <v>6771</v>
      </c>
    </row>
    <row r="2766" spans="1:11" x14ac:dyDescent="0.3">
      <c r="A2766" s="1">
        <v>42197</v>
      </c>
      <c r="B2766" s="2">
        <f>YEAR(salesdata[[#This Row],[Order Date]])</f>
        <v>2015</v>
      </c>
      <c r="C2766" s="2">
        <f>MONTH(salesdata[[#This Row],[Order Date]])</f>
        <v>7</v>
      </c>
      <c r="D2766" t="s">
        <v>1805</v>
      </c>
      <c r="E2766" t="s">
        <v>15</v>
      </c>
      <c r="F2766" t="s">
        <v>11</v>
      </c>
      <c r="G2766" t="s">
        <v>24</v>
      </c>
      <c r="H2766" t="s">
        <v>1025</v>
      </c>
      <c r="I2766" s="33" t="s">
        <v>3121</v>
      </c>
      <c r="J2766" s="2">
        <v>3</v>
      </c>
      <c r="K2766" s="33" t="s">
        <v>6772</v>
      </c>
    </row>
    <row r="2767" spans="1:11" x14ac:dyDescent="0.3">
      <c r="A2767" s="1">
        <v>42197</v>
      </c>
      <c r="B2767" s="2">
        <f>YEAR(salesdata[[#This Row],[Order Date]])</f>
        <v>2015</v>
      </c>
      <c r="C2767" s="2">
        <f>MONTH(salesdata[[#This Row],[Order Date]])</f>
        <v>7</v>
      </c>
      <c r="D2767" t="s">
        <v>1805</v>
      </c>
      <c r="E2767" t="s">
        <v>15</v>
      </c>
      <c r="F2767" t="s">
        <v>34</v>
      </c>
      <c r="G2767" t="s">
        <v>47</v>
      </c>
      <c r="H2767" t="s">
        <v>1781</v>
      </c>
      <c r="I2767" s="33" t="s">
        <v>6773</v>
      </c>
      <c r="J2767" s="2">
        <v>1</v>
      </c>
      <c r="K2767" s="33" t="s">
        <v>6774</v>
      </c>
    </row>
    <row r="2768" spans="1:11" x14ac:dyDescent="0.3">
      <c r="A2768" s="1">
        <v>42197</v>
      </c>
      <c r="B2768" s="2">
        <f>YEAR(salesdata[[#This Row],[Order Date]])</f>
        <v>2015</v>
      </c>
      <c r="C2768" s="2">
        <f>MONTH(salesdata[[#This Row],[Order Date]])</f>
        <v>7</v>
      </c>
      <c r="D2768" t="s">
        <v>1805</v>
      </c>
      <c r="E2768" t="s">
        <v>15</v>
      </c>
      <c r="F2768" t="s">
        <v>39</v>
      </c>
      <c r="G2768" t="s">
        <v>40</v>
      </c>
      <c r="H2768" t="s">
        <v>878</v>
      </c>
      <c r="I2768" s="33" t="s">
        <v>6775</v>
      </c>
      <c r="J2768" s="2">
        <v>4</v>
      </c>
      <c r="K2768" s="33" t="s">
        <v>6776</v>
      </c>
    </row>
    <row r="2769" spans="1:11" x14ac:dyDescent="0.3">
      <c r="A2769" s="1">
        <v>42197</v>
      </c>
      <c r="B2769" s="2">
        <f>YEAR(salesdata[[#This Row],[Order Date]])</f>
        <v>2015</v>
      </c>
      <c r="C2769" s="2">
        <f>MONTH(salesdata[[#This Row],[Order Date]])</f>
        <v>7</v>
      </c>
      <c r="D2769" t="s">
        <v>2231</v>
      </c>
      <c r="E2769" t="s">
        <v>10</v>
      </c>
      <c r="F2769" t="s">
        <v>39</v>
      </c>
      <c r="G2769" t="s">
        <v>40</v>
      </c>
      <c r="H2769" t="s">
        <v>1341</v>
      </c>
      <c r="I2769" s="33" t="s">
        <v>6777</v>
      </c>
      <c r="J2769" s="2">
        <v>4</v>
      </c>
      <c r="K2769" s="33" t="s">
        <v>6778</v>
      </c>
    </row>
    <row r="2770" spans="1:11" x14ac:dyDescent="0.3">
      <c r="A2770" s="1">
        <v>42198</v>
      </c>
      <c r="B2770" s="2">
        <f>YEAR(salesdata[[#This Row],[Order Date]])</f>
        <v>2015</v>
      </c>
      <c r="C2770" s="2">
        <f>MONTH(salesdata[[#This Row],[Order Date]])</f>
        <v>7</v>
      </c>
      <c r="D2770" t="s">
        <v>69</v>
      </c>
      <c r="E2770" t="s">
        <v>152</v>
      </c>
      <c r="F2770" t="s">
        <v>11</v>
      </c>
      <c r="G2770" t="s">
        <v>20</v>
      </c>
      <c r="H2770" t="s">
        <v>226</v>
      </c>
      <c r="I2770" s="33" t="s">
        <v>3309</v>
      </c>
      <c r="J2770" s="2">
        <v>2</v>
      </c>
      <c r="K2770" s="33" t="s">
        <v>5117</v>
      </c>
    </row>
    <row r="2771" spans="1:11" x14ac:dyDescent="0.3">
      <c r="A2771" s="1">
        <v>42198</v>
      </c>
      <c r="B2771" s="2">
        <f>YEAR(salesdata[[#This Row],[Order Date]])</f>
        <v>2015</v>
      </c>
      <c r="C2771" s="2">
        <f>MONTH(salesdata[[#This Row],[Order Date]])</f>
        <v>7</v>
      </c>
      <c r="D2771" t="s">
        <v>69</v>
      </c>
      <c r="E2771" t="s">
        <v>152</v>
      </c>
      <c r="F2771" t="s">
        <v>34</v>
      </c>
      <c r="G2771" t="s">
        <v>35</v>
      </c>
      <c r="H2771" t="s">
        <v>1732</v>
      </c>
      <c r="I2771" s="33" t="s">
        <v>6779</v>
      </c>
      <c r="J2771" s="2">
        <v>9</v>
      </c>
      <c r="K2771" s="33" t="s">
        <v>6780</v>
      </c>
    </row>
    <row r="2772" spans="1:11" x14ac:dyDescent="0.3">
      <c r="A2772" s="1">
        <v>42198</v>
      </c>
      <c r="B2772" s="2">
        <f>YEAR(salesdata[[#This Row],[Order Date]])</f>
        <v>2015</v>
      </c>
      <c r="C2772" s="2">
        <f>MONTH(salesdata[[#This Row],[Order Date]])</f>
        <v>7</v>
      </c>
      <c r="D2772" t="s">
        <v>69</v>
      </c>
      <c r="E2772" t="s">
        <v>152</v>
      </c>
      <c r="F2772" t="s">
        <v>11</v>
      </c>
      <c r="G2772" t="s">
        <v>12</v>
      </c>
      <c r="H2772" t="s">
        <v>637</v>
      </c>
      <c r="I2772" s="33" t="s">
        <v>4714</v>
      </c>
      <c r="J2772" s="2">
        <v>2</v>
      </c>
      <c r="K2772" s="33" t="s">
        <v>4159</v>
      </c>
    </row>
    <row r="2773" spans="1:11" x14ac:dyDescent="0.3">
      <c r="A2773" s="1">
        <v>42198</v>
      </c>
      <c r="B2773" s="2">
        <f>YEAR(salesdata[[#This Row],[Order Date]])</f>
        <v>2015</v>
      </c>
      <c r="C2773" s="2">
        <f>MONTH(salesdata[[#This Row],[Order Date]])</f>
        <v>7</v>
      </c>
      <c r="D2773" t="s">
        <v>1395</v>
      </c>
      <c r="E2773" t="s">
        <v>10</v>
      </c>
      <c r="F2773" t="s">
        <v>11</v>
      </c>
      <c r="G2773" t="s">
        <v>20</v>
      </c>
      <c r="H2773" t="s">
        <v>782</v>
      </c>
      <c r="I2773" s="33" t="s">
        <v>6454</v>
      </c>
      <c r="J2773" s="2">
        <v>6</v>
      </c>
      <c r="K2773" s="33" t="s">
        <v>6781</v>
      </c>
    </row>
    <row r="2774" spans="1:11" x14ac:dyDescent="0.3">
      <c r="A2774" s="1">
        <v>42198</v>
      </c>
      <c r="B2774" s="2">
        <f>YEAR(salesdata[[#This Row],[Order Date]])</f>
        <v>2015</v>
      </c>
      <c r="C2774" s="2">
        <f>MONTH(salesdata[[#This Row],[Order Date]])</f>
        <v>7</v>
      </c>
      <c r="D2774" t="s">
        <v>174</v>
      </c>
      <c r="E2774" t="s">
        <v>30</v>
      </c>
      <c r="F2774" t="s">
        <v>11</v>
      </c>
      <c r="G2774" t="s">
        <v>12</v>
      </c>
      <c r="H2774" t="s">
        <v>1186</v>
      </c>
      <c r="I2774" s="33" t="s">
        <v>6782</v>
      </c>
      <c r="J2774" s="2">
        <v>6</v>
      </c>
      <c r="K2774" s="33" t="s">
        <v>6783</v>
      </c>
    </row>
    <row r="2775" spans="1:11" x14ac:dyDescent="0.3">
      <c r="A2775" s="1">
        <v>42199</v>
      </c>
      <c r="B2775" s="2">
        <f>YEAR(salesdata[[#This Row],[Order Date]])</f>
        <v>2015</v>
      </c>
      <c r="C2775" s="2">
        <f>MONTH(salesdata[[#This Row],[Order Date]])</f>
        <v>7</v>
      </c>
      <c r="D2775" t="s">
        <v>2009</v>
      </c>
      <c r="E2775" t="s">
        <v>96</v>
      </c>
      <c r="F2775" t="s">
        <v>11</v>
      </c>
      <c r="G2775" t="s">
        <v>18</v>
      </c>
      <c r="H2775" t="s">
        <v>19</v>
      </c>
      <c r="I2775" s="33" t="s">
        <v>2904</v>
      </c>
      <c r="J2775" s="2">
        <v>3</v>
      </c>
      <c r="K2775" s="33" t="s">
        <v>2905</v>
      </c>
    </row>
    <row r="2776" spans="1:11" x14ac:dyDescent="0.3">
      <c r="A2776" s="1">
        <v>42199</v>
      </c>
      <c r="B2776" s="2">
        <f>YEAR(salesdata[[#This Row],[Order Date]])</f>
        <v>2015</v>
      </c>
      <c r="C2776" s="2">
        <f>MONTH(salesdata[[#This Row],[Order Date]])</f>
        <v>7</v>
      </c>
      <c r="D2776" t="s">
        <v>2009</v>
      </c>
      <c r="E2776" t="s">
        <v>96</v>
      </c>
      <c r="F2776" t="s">
        <v>11</v>
      </c>
      <c r="G2776" t="s">
        <v>12</v>
      </c>
      <c r="H2776" t="s">
        <v>1176</v>
      </c>
      <c r="I2776" s="33" t="s">
        <v>3922</v>
      </c>
      <c r="J2776" s="2">
        <v>4</v>
      </c>
      <c r="K2776" s="33" t="s">
        <v>3889</v>
      </c>
    </row>
    <row r="2777" spans="1:11" x14ac:dyDescent="0.3">
      <c r="A2777" s="1">
        <v>42199</v>
      </c>
      <c r="B2777" s="2">
        <f>YEAR(salesdata[[#This Row],[Order Date]])</f>
        <v>2015</v>
      </c>
      <c r="C2777" s="2">
        <f>MONTH(salesdata[[#This Row],[Order Date]])</f>
        <v>7</v>
      </c>
      <c r="D2777" t="s">
        <v>2009</v>
      </c>
      <c r="E2777" t="s">
        <v>96</v>
      </c>
      <c r="F2777" t="s">
        <v>34</v>
      </c>
      <c r="G2777" t="s">
        <v>35</v>
      </c>
      <c r="H2777" t="s">
        <v>1268</v>
      </c>
      <c r="I2777" s="33" t="s">
        <v>6784</v>
      </c>
      <c r="J2777" s="2">
        <v>2</v>
      </c>
      <c r="K2777" s="33" t="s">
        <v>6785</v>
      </c>
    </row>
    <row r="2778" spans="1:11" x14ac:dyDescent="0.3">
      <c r="A2778" s="1">
        <v>42199</v>
      </c>
      <c r="B2778" s="2">
        <f>YEAR(salesdata[[#This Row],[Order Date]])</f>
        <v>2015</v>
      </c>
      <c r="C2778" s="2">
        <f>MONTH(salesdata[[#This Row],[Order Date]])</f>
        <v>7</v>
      </c>
      <c r="D2778" t="s">
        <v>2009</v>
      </c>
      <c r="E2778" t="s">
        <v>96</v>
      </c>
      <c r="F2778" t="s">
        <v>34</v>
      </c>
      <c r="G2778" t="s">
        <v>74</v>
      </c>
      <c r="H2778" t="s">
        <v>858</v>
      </c>
      <c r="I2778" s="33" t="s">
        <v>6303</v>
      </c>
      <c r="J2778" s="2">
        <v>6</v>
      </c>
      <c r="K2778" s="33" t="s">
        <v>6786</v>
      </c>
    </row>
    <row r="2779" spans="1:11" x14ac:dyDescent="0.3">
      <c r="A2779" s="1">
        <v>42201</v>
      </c>
      <c r="B2779" s="2">
        <f>YEAR(salesdata[[#This Row],[Order Date]])</f>
        <v>2015</v>
      </c>
      <c r="C2779" s="2">
        <f>MONTH(salesdata[[#This Row],[Order Date]])</f>
        <v>7</v>
      </c>
      <c r="D2779" t="s">
        <v>2174</v>
      </c>
      <c r="E2779" t="s">
        <v>27</v>
      </c>
      <c r="F2779" t="s">
        <v>34</v>
      </c>
      <c r="G2779" t="s">
        <v>35</v>
      </c>
      <c r="H2779" t="s">
        <v>1046</v>
      </c>
      <c r="I2779" s="33" t="s">
        <v>6787</v>
      </c>
      <c r="J2779" s="2">
        <v>6</v>
      </c>
      <c r="K2779" s="33" t="s">
        <v>6788</v>
      </c>
    </row>
    <row r="2780" spans="1:11" x14ac:dyDescent="0.3">
      <c r="A2780" s="1">
        <v>42201</v>
      </c>
      <c r="B2780" s="2">
        <f>YEAR(salesdata[[#This Row],[Order Date]])</f>
        <v>2015</v>
      </c>
      <c r="C2780" s="2">
        <f>MONTH(salesdata[[#This Row],[Order Date]])</f>
        <v>7</v>
      </c>
      <c r="D2780" t="s">
        <v>2174</v>
      </c>
      <c r="E2780" t="s">
        <v>27</v>
      </c>
      <c r="F2780" t="s">
        <v>34</v>
      </c>
      <c r="G2780" t="s">
        <v>35</v>
      </c>
      <c r="H2780" t="s">
        <v>2047</v>
      </c>
      <c r="I2780" s="33" t="s">
        <v>6789</v>
      </c>
      <c r="J2780" s="2">
        <v>3</v>
      </c>
      <c r="K2780" s="33" t="s">
        <v>6790</v>
      </c>
    </row>
    <row r="2781" spans="1:11" x14ac:dyDescent="0.3">
      <c r="A2781" s="1">
        <v>42201</v>
      </c>
      <c r="B2781" s="2">
        <f>YEAR(salesdata[[#This Row],[Order Date]])</f>
        <v>2015</v>
      </c>
      <c r="C2781" s="2">
        <f>MONTH(salesdata[[#This Row],[Order Date]])</f>
        <v>7</v>
      </c>
      <c r="D2781" t="s">
        <v>454</v>
      </c>
      <c r="E2781" t="s">
        <v>152</v>
      </c>
      <c r="F2781" t="s">
        <v>11</v>
      </c>
      <c r="G2781" t="s">
        <v>12</v>
      </c>
      <c r="H2781" t="s">
        <v>2232</v>
      </c>
      <c r="I2781" s="33" t="s">
        <v>6545</v>
      </c>
      <c r="J2781" s="2">
        <v>3</v>
      </c>
      <c r="K2781" s="33" t="s">
        <v>6791</v>
      </c>
    </row>
    <row r="2782" spans="1:11" x14ac:dyDescent="0.3">
      <c r="A2782" s="1">
        <v>42201</v>
      </c>
      <c r="B2782" s="2">
        <f>YEAR(salesdata[[#This Row],[Order Date]])</f>
        <v>2015</v>
      </c>
      <c r="C2782" s="2">
        <f>MONTH(salesdata[[#This Row],[Order Date]])</f>
        <v>7</v>
      </c>
      <c r="D2782" t="s">
        <v>454</v>
      </c>
      <c r="E2782" t="s">
        <v>152</v>
      </c>
      <c r="F2782" t="s">
        <v>39</v>
      </c>
      <c r="G2782" t="s">
        <v>52</v>
      </c>
      <c r="H2782" t="s">
        <v>2233</v>
      </c>
      <c r="I2782" s="33" t="s">
        <v>6792</v>
      </c>
      <c r="J2782" s="2">
        <v>10</v>
      </c>
      <c r="K2782" s="33" t="s">
        <v>6445</v>
      </c>
    </row>
    <row r="2783" spans="1:11" x14ac:dyDescent="0.3">
      <c r="A2783" s="1">
        <v>42201</v>
      </c>
      <c r="B2783" s="2">
        <f>YEAR(salesdata[[#This Row],[Order Date]])</f>
        <v>2015</v>
      </c>
      <c r="C2783" s="2">
        <f>MONTH(salesdata[[#This Row],[Order Date]])</f>
        <v>7</v>
      </c>
      <c r="D2783" t="s">
        <v>1921</v>
      </c>
      <c r="E2783" t="s">
        <v>540</v>
      </c>
      <c r="F2783" t="s">
        <v>34</v>
      </c>
      <c r="G2783" t="s">
        <v>35</v>
      </c>
      <c r="H2783" t="s">
        <v>2234</v>
      </c>
      <c r="I2783" s="33" t="s">
        <v>6793</v>
      </c>
      <c r="J2783" s="2">
        <v>1</v>
      </c>
      <c r="K2783" s="33" t="s">
        <v>6794</v>
      </c>
    </row>
    <row r="2784" spans="1:11" x14ac:dyDescent="0.3">
      <c r="A2784" s="1">
        <v>42201</v>
      </c>
      <c r="B2784" s="2">
        <f>YEAR(salesdata[[#This Row],[Order Date]])</f>
        <v>2015</v>
      </c>
      <c r="C2784" s="2">
        <f>MONTH(salesdata[[#This Row],[Order Date]])</f>
        <v>7</v>
      </c>
      <c r="D2784" t="s">
        <v>1921</v>
      </c>
      <c r="E2784" t="s">
        <v>540</v>
      </c>
      <c r="F2784" t="s">
        <v>11</v>
      </c>
      <c r="G2784" t="s">
        <v>63</v>
      </c>
      <c r="H2784" t="s">
        <v>2235</v>
      </c>
      <c r="I2784" s="33" t="s">
        <v>6795</v>
      </c>
      <c r="J2784" s="2">
        <v>9</v>
      </c>
      <c r="K2784" s="33" t="s">
        <v>6796</v>
      </c>
    </row>
    <row r="2785" spans="1:11" x14ac:dyDescent="0.3">
      <c r="A2785" s="1">
        <v>42201</v>
      </c>
      <c r="B2785" s="2">
        <f>YEAR(salesdata[[#This Row],[Order Date]])</f>
        <v>2015</v>
      </c>
      <c r="C2785" s="2">
        <f>MONTH(salesdata[[#This Row],[Order Date]])</f>
        <v>7</v>
      </c>
      <c r="D2785" t="s">
        <v>1921</v>
      </c>
      <c r="E2785" t="s">
        <v>540</v>
      </c>
      <c r="F2785" t="s">
        <v>11</v>
      </c>
      <c r="G2785" t="s">
        <v>43</v>
      </c>
      <c r="H2785" t="s">
        <v>515</v>
      </c>
      <c r="I2785" s="33" t="s">
        <v>4219</v>
      </c>
      <c r="J2785" s="2">
        <v>4</v>
      </c>
      <c r="K2785" s="33" t="s">
        <v>6797</v>
      </c>
    </row>
    <row r="2786" spans="1:11" x14ac:dyDescent="0.3">
      <c r="A2786" s="1">
        <v>42202</v>
      </c>
      <c r="B2786" s="2">
        <f>YEAR(salesdata[[#This Row],[Order Date]])</f>
        <v>2015</v>
      </c>
      <c r="C2786" s="2">
        <f>MONTH(salesdata[[#This Row],[Order Date]])</f>
        <v>7</v>
      </c>
      <c r="D2786" t="s">
        <v>1320</v>
      </c>
      <c r="E2786" t="s">
        <v>27</v>
      </c>
      <c r="F2786" t="s">
        <v>34</v>
      </c>
      <c r="G2786" t="s">
        <v>74</v>
      </c>
      <c r="H2786" t="s">
        <v>1759</v>
      </c>
      <c r="I2786" s="33" t="s">
        <v>6798</v>
      </c>
      <c r="J2786" s="2">
        <v>2</v>
      </c>
      <c r="K2786" s="33" t="s">
        <v>6799</v>
      </c>
    </row>
    <row r="2787" spans="1:11" x14ac:dyDescent="0.3">
      <c r="A2787" s="1">
        <v>42202</v>
      </c>
      <c r="B2787" s="2">
        <f>YEAR(salesdata[[#This Row],[Order Date]])</f>
        <v>2015</v>
      </c>
      <c r="C2787" s="2">
        <f>MONTH(salesdata[[#This Row],[Order Date]])</f>
        <v>7</v>
      </c>
      <c r="D2787" t="s">
        <v>2099</v>
      </c>
      <c r="E2787" t="s">
        <v>124</v>
      </c>
      <c r="F2787" t="s">
        <v>34</v>
      </c>
      <c r="G2787" t="s">
        <v>74</v>
      </c>
      <c r="H2787" t="s">
        <v>2236</v>
      </c>
      <c r="I2787" s="33" t="s">
        <v>6800</v>
      </c>
      <c r="J2787" s="2">
        <v>5</v>
      </c>
      <c r="K2787" s="33" t="s">
        <v>3053</v>
      </c>
    </row>
    <row r="2788" spans="1:11" x14ac:dyDescent="0.3">
      <c r="A2788" s="1">
        <v>42202</v>
      </c>
      <c r="B2788" s="2">
        <f>YEAR(salesdata[[#This Row],[Order Date]])</f>
        <v>2015</v>
      </c>
      <c r="C2788" s="2">
        <f>MONTH(salesdata[[#This Row],[Order Date]])</f>
        <v>7</v>
      </c>
      <c r="D2788" t="s">
        <v>2237</v>
      </c>
      <c r="E2788" t="s">
        <v>10</v>
      </c>
      <c r="F2788" t="s">
        <v>11</v>
      </c>
      <c r="G2788" t="s">
        <v>16</v>
      </c>
      <c r="H2788" t="s">
        <v>541</v>
      </c>
      <c r="I2788" s="33" t="s">
        <v>4720</v>
      </c>
      <c r="J2788" s="2">
        <v>3</v>
      </c>
      <c r="K2788" s="33" t="s">
        <v>6801</v>
      </c>
    </row>
    <row r="2789" spans="1:11" x14ac:dyDescent="0.3">
      <c r="A2789" s="1">
        <v>42202</v>
      </c>
      <c r="B2789" s="2">
        <f>YEAR(salesdata[[#This Row],[Order Date]])</f>
        <v>2015</v>
      </c>
      <c r="C2789" s="2">
        <f>MONTH(salesdata[[#This Row],[Order Date]])</f>
        <v>7</v>
      </c>
      <c r="D2789" t="s">
        <v>2237</v>
      </c>
      <c r="E2789" t="s">
        <v>10</v>
      </c>
      <c r="F2789" t="s">
        <v>11</v>
      </c>
      <c r="G2789" t="s">
        <v>43</v>
      </c>
      <c r="H2789" t="s">
        <v>1862</v>
      </c>
      <c r="I2789" s="33" t="s">
        <v>3302</v>
      </c>
      <c r="J2789" s="2">
        <v>4</v>
      </c>
      <c r="K2789" s="33" t="s">
        <v>6802</v>
      </c>
    </row>
    <row r="2790" spans="1:11" x14ac:dyDescent="0.3">
      <c r="A2790" s="1">
        <v>42203</v>
      </c>
      <c r="B2790" s="2">
        <f>YEAR(salesdata[[#This Row],[Order Date]])</f>
        <v>2015</v>
      </c>
      <c r="C2790" s="2">
        <f>MONTH(salesdata[[#This Row],[Order Date]])</f>
        <v>7</v>
      </c>
      <c r="D2790" t="s">
        <v>1104</v>
      </c>
      <c r="E2790" t="s">
        <v>27</v>
      </c>
      <c r="F2790" t="s">
        <v>39</v>
      </c>
      <c r="G2790" t="s">
        <v>52</v>
      </c>
      <c r="H2790" t="s">
        <v>2150</v>
      </c>
      <c r="I2790" s="33" t="s">
        <v>6803</v>
      </c>
      <c r="J2790" s="2">
        <v>4</v>
      </c>
      <c r="K2790" s="33" t="s">
        <v>6804</v>
      </c>
    </row>
    <row r="2791" spans="1:11" x14ac:dyDescent="0.3">
      <c r="A2791" s="1">
        <v>42203</v>
      </c>
      <c r="B2791" s="2">
        <f>YEAR(salesdata[[#This Row],[Order Date]])</f>
        <v>2015</v>
      </c>
      <c r="C2791" s="2">
        <f>MONTH(salesdata[[#This Row],[Order Date]])</f>
        <v>7</v>
      </c>
      <c r="D2791" t="s">
        <v>1273</v>
      </c>
      <c r="E2791" t="s">
        <v>152</v>
      </c>
      <c r="F2791" t="s">
        <v>11</v>
      </c>
      <c r="G2791" t="s">
        <v>24</v>
      </c>
      <c r="H2791" t="s">
        <v>1025</v>
      </c>
      <c r="I2791" s="33" t="s">
        <v>4578</v>
      </c>
      <c r="J2791" s="2">
        <v>2</v>
      </c>
      <c r="K2791" s="33" t="s">
        <v>6805</v>
      </c>
    </row>
    <row r="2792" spans="1:11" x14ac:dyDescent="0.3">
      <c r="A2792" s="1">
        <v>42203</v>
      </c>
      <c r="B2792" s="2">
        <f>YEAR(salesdata[[#This Row],[Order Date]])</f>
        <v>2015</v>
      </c>
      <c r="C2792" s="2">
        <f>MONTH(salesdata[[#This Row],[Order Date]])</f>
        <v>7</v>
      </c>
      <c r="D2792" t="s">
        <v>496</v>
      </c>
      <c r="E2792" t="s">
        <v>152</v>
      </c>
      <c r="F2792" t="s">
        <v>11</v>
      </c>
      <c r="G2792" t="s">
        <v>20</v>
      </c>
      <c r="H2792" t="s">
        <v>2238</v>
      </c>
      <c r="I2792" s="33" t="s">
        <v>6806</v>
      </c>
      <c r="J2792" s="2">
        <v>2</v>
      </c>
      <c r="K2792" s="33" t="s">
        <v>4729</v>
      </c>
    </row>
    <row r="2793" spans="1:11" x14ac:dyDescent="0.3">
      <c r="A2793" s="1">
        <v>42203</v>
      </c>
      <c r="B2793" s="2">
        <f>YEAR(salesdata[[#This Row],[Order Date]])</f>
        <v>2015</v>
      </c>
      <c r="C2793" s="2">
        <f>MONTH(salesdata[[#This Row],[Order Date]])</f>
        <v>7</v>
      </c>
      <c r="D2793" t="s">
        <v>496</v>
      </c>
      <c r="E2793" t="s">
        <v>152</v>
      </c>
      <c r="F2793" t="s">
        <v>39</v>
      </c>
      <c r="G2793" t="s">
        <v>40</v>
      </c>
      <c r="H2793" t="s">
        <v>1101</v>
      </c>
      <c r="I2793" s="33" t="s">
        <v>4337</v>
      </c>
      <c r="J2793" s="2">
        <v>1</v>
      </c>
      <c r="K2793" s="33" t="s">
        <v>4338</v>
      </c>
    </row>
    <row r="2794" spans="1:11" x14ac:dyDescent="0.3">
      <c r="A2794" s="1">
        <v>42203</v>
      </c>
      <c r="B2794" s="2">
        <f>YEAR(salesdata[[#This Row],[Order Date]])</f>
        <v>2015</v>
      </c>
      <c r="C2794" s="2">
        <f>MONTH(salesdata[[#This Row],[Order Date]])</f>
        <v>7</v>
      </c>
      <c r="D2794" t="s">
        <v>496</v>
      </c>
      <c r="E2794" t="s">
        <v>152</v>
      </c>
      <c r="F2794" t="s">
        <v>34</v>
      </c>
      <c r="G2794" t="s">
        <v>47</v>
      </c>
      <c r="H2794" t="s">
        <v>1578</v>
      </c>
      <c r="I2794" s="33" t="s">
        <v>4500</v>
      </c>
      <c r="J2794" s="2">
        <v>1</v>
      </c>
      <c r="K2794" s="33" t="s">
        <v>4713</v>
      </c>
    </row>
    <row r="2795" spans="1:11" x14ac:dyDescent="0.3">
      <c r="A2795" s="1">
        <v>42204</v>
      </c>
      <c r="B2795" s="2">
        <f>YEAR(salesdata[[#This Row],[Order Date]])</f>
        <v>2015</v>
      </c>
      <c r="C2795" s="2">
        <f>MONTH(salesdata[[#This Row],[Order Date]])</f>
        <v>7</v>
      </c>
      <c r="D2795" t="s">
        <v>2239</v>
      </c>
      <c r="E2795" t="s">
        <v>96</v>
      </c>
      <c r="F2795" t="s">
        <v>11</v>
      </c>
      <c r="G2795" t="s">
        <v>20</v>
      </c>
      <c r="H2795" t="s">
        <v>2240</v>
      </c>
      <c r="I2795" s="33" t="s">
        <v>3485</v>
      </c>
      <c r="J2795" s="2">
        <v>1</v>
      </c>
      <c r="K2795" s="33" t="s">
        <v>6807</v>
      </c>
    </row>
    <row r="2796" spans="1:11" x14ac:dyDescent="0.3">
      <c r="A2796" s="1">
        <v>42205</v>
      </c>
      <c r="B2796" s="2">
        <f>YEAR(salesdata[[#This Row],[Order Date]])</f>
        <v>2015</v>
      </c>
      <c r="C2796" s="2">
        <f>MONTH(salesdata[[#This Row],[Order Date]])</f>
        <v>7</v>
      </c>
      <c r="D2796" t="s">
        <v>2241</v>
      </c>
      <c r="E2796" t="s">
        <v>130</v>
      </c>
      <c r="F2796" t="s">
        <v>11</v>
      </c>
      <c r="G2796" t="s">
        <v>18</v>
      </c>
      <c r="H2796" t="s">
        <v>1587</v>
      </c>
      <c r="I2796" s="33" t="s">
        <v>6808</v>
      </c>
      <c r="J2796" s="2">
        <v>1</v>
      </c>
      <c r="K2796" s="33" t="s">
        <v>6809</v>
      </c>
    </row>
    <row r="2797" spans="1:11" x14ac:dyDescent="0.3">
      <c r="A2797" s="1">
        <v>42205</v>
      </c>
      <c r="B2797" s="2">
        <f>YEAR(salesdata[[#This Row],[Order Date]])</f>
        <v>2015</v>
      </c>
      <c r="C2797" s="2">
        <f>MONTH(salesdata[[#This Row],[Order Date]])</f>
        <v>7</v>
      </c>
      <c r="D2797" t="s">
        <v>2241</v>
      </c>
      <c r="E2797" t="s">
        <v>130</v>
      </c>
      <c r="F2797" t="s">
        <v>39</v>
      </c>
      <c r="G2797" t="s">
        <v>52</v>
      </c>
      <c r="H2797" t="s">
        <v>2045</v>
      </c>
      <c r="I2797" s="33" t="s">
        <v>6810</v>
      </c>
      <c r="J2797" s="2">
        <v>5</v>
      </c>
      <c r="K2797" s="33" t="s">
        <v>4318</v>
      </c>
    </row>
    <row r="2798" spans="1:11" x14ac:dyDescent="0.3">
      <c r="A2798" s="1">
        <v>42205</v>
      </c>
      <c r="B2798" s="2">
        <f>YEAR(salesdata[[#This Row],[Order Date]])</f>
        <v>2015</v>
      </c>
      <c r="C2798" s="2">
        <f>MONTH(salesdata[[#This Row],[Order Date]])</f>
        <v>7</v>
      </c>
      <c r="D2798" t="s">
        <v>2241</v>
      </c>
      <c r="E2798" t="s">
        <v>130</v>
      </c>
      <c r="F2798" t="s">
        <v>11</v>
      </c>
      <c r="G2798" t="s">
        <v>12</v>
      </c>
      <c r="H2798" t="s">
        <v>1915</v>
      </c>
      <c r="I2798" s="33" t="s">
        <v>6811</v>
      </c>
      <c r="J2798" s="2">
        <v>5</v>
      </c>
      <c r="K2798" s="33" t="s">
        <v>3666</v>
      </c>
    </row>
    <row r="2799" spans="1:11" x14ac:dyDescent="0.3">
      <c r="A2799" s="1">
        <v>42205</v>
      </c>
      <c r="B2799" s="2">
        <f>YEAR(salesdata[[#This Row],[Order Date]])</f>
        <v>2015</v>
      </c>
      <c r="C2799" s="2">
        <f>MONTH(salesdata[[#This Row],[Order Date]])</f>
        <v>7</v>
      </c>
      <c r="D2799" t="s">
        <v>2241</v>
      </c>
      <c r="E2799" t="s">
        <v>130</v>
      </c>
      <c r="F2799" t="s">
        <v>11</v>
      </c>
      <c r="G2799" t="s">
        <v>63</v>
      </c>
      <c r="H2799" t="s">
        <v>2235</v>
      </c>
      <c r="I2799" s="33" t="s">
        <v>6812</v>
      </c>
      <c r="J2799" s="2">
        <v>7</v>
      </c>
      <c r="K2799" s="33" t="s">
        <v>6813</v>
      </c>
    </row>
    <row r="2800" spans="1:11" x14ac:dyDescent="0.3">
      <c r="A2800" s="1">
        <v>42205</v>
      </c>
      <c r="B2800" s="2">
        <f>YEAR(salesdata[[#This Row],[Order Date]])</f>
        <v>2015</v>
      </c>
      <c r="C2800" s="2">
        <f>MONTH(salesdata[[#This Row],[Order Date]])</f>
        <v>7</v>
      </c>
      <c r="D2800" t="s">
        <v>2241</v>
      </c>
      <c r="E2800" t="s">
        <v>130</v>
      </c>
      <c r="F2800" t="s">
        <v>11</v>
      </c>
      <c r="G2800" t="s">
        <v>12</v>
      </c>
      <c r="H2800" t="s">
        <v>2242</v>
      </c>
      <c r="I2800" s="33" t="s">
        <v>3185</v>
      </c>
      <c r="J2800" s="2">
        <v>2</v>
      </c>
      <c r="K2800" s="33" t="s">
        <v>3186</v>
      </c>
    </row>
    <row r="2801" spans="1:11" x14ac:dyDescent="0.3">
      <c r="A2801" s="1">
        <v>42205</v>
      </c>
      <c r="B2801" s="2">
        <f>YEAR(salesdata[[#This Row],[Order Date]])</f>
        <v>2015</v>
      </c>
      <c r="C2801" s="2">
        <f>MONTH(salesdata[[#This Row],[Order Date]])</f>
        <v>7</v>
      </c>
      <c r="D2801" t="s">
        <v>2241</v>
      </c>
      <c r="E2801" t="s">
        <v>130</v>
      </c>
      <c r="F2801" t="s">
        <v>11</v>
      </c>
      <c r="G2801" t="s">
        <v>18</v>
      </c>
      <c r="H2801" t="s">
        <v>635</v>
      </c>
      <c r="I2801" s="33" t="s">
        <v>5090</v>
      </c>
      <c r="J2801" s="2">
        <v>5</v>
      </c>
      <c r="K2801" s="33" t="s">
        <v>5091</v>
      </c>
    </row>
    <row r="2802" spans="1:11" x14ac:dyDescent="0.3">
      <c r="A2802" s="1">
        <v>42205</v>
      </c>
      <c r="B2802" s="2">
        <f>YEAR(salesdata[[#This Row],[Order Date]])</f>
        <v>2015</v>
      </c>
      <c r="C2802" s="2">
        <f>MONTH(salesdata[[#This Row],[Order Date]])</f>
        <v>7</v>
      </c>
      <c r="D2802" t="s">
        <v>912</v>
      </c>
      <c r="E2802" t="s">
        <v>15</v>
      </c>
      <c r="F2802" t="s">
        <v>11</v>
      </c>
      <c r="G2802" t="s">
        <v>20</v>
      </c>
      <c r="H2802" t="s">
        <v>922</v>
      </c>
      <c r="I2802" s="33" t="s">
        <v>3379</v>
      </c>
      <c r="J2802" s="2">
        <v>5</v>
      </c>
      <c r="K2802" s="33" t="s">
        <v>6814</v>
      </c>
    </row>
    <row r="2803" spans="1:11" x14ac:dyDescent="0.3">
      <c r="A2803" s="1">
        <v>42205</v>
      </c>
      <c r="B2803" s="2">
        <f>YEAR(salesdata[[#This Row],[Order Date]])</f>
        <v>2015</v>
      </c>
      <c r="C2803" s="2">
        <f>MONTH(salesdata[[#This Row],[Order Date]])</f>
        <v>7</v>
      </c>
      <c r="D2803" t="s">
        <v>912</v>
      </c>
      <c r="E2803" t="s">
        <v>15</v>
      </c>
      <c r="F2803" t="s">
        <v>34</v>
      </c>
      <c r="G2803" t="s">
        <v>74</v>
      </c>
      <c r="H2803" t="s">
        <v>2243</v>
      </c>
      <c r="I2803" s="33" t="s">
        <v>6815</v>
      </c>
      <c r="J2803" s="2">
        <v>4</v>
      </c>
      <c r="K2803" s="33" t="s">
        <v>6816</v>
      </c>
    </row>
    <row r="2804" spans="1:11" x14ac:dyDescent="0.3">
      <c r="A2804" s="1">
        <v>42205</v>
      </c>
      <c r="B2804" s="2">
        <f>YEAR(salesdata[[#This Row],[Order Date]])</f>
        <v>2015</v>
      </c>
      <c r="C2804" s="2">
        <f>MONTH(salesdata[[#This Row],[Order Date]])</f>
        <v>7</v>
      </c>
      <c r="D2804" t="s">
        <v>912</v>
      </c>
      <c r="E2804" t="s">
        <v>15</v>
      </c>
      <c r="F2804" t="s">
        <v>39</v>
      </c>
      <c r="G2804" t="s">
        <v>40</v>
      </c>
      <c r="H2804" t="s">
        <v>529</v>
      </c>
      <c r="I2804" s="33" t="s">
        <v>6817</v>
      </c>
      <c r="J2804" s="2">
        <v>2</v>
      </c>
      <c r="K2804" s="33" t="s">
        <v>4626</v>
      </c>
    </row>
    <row r="2805" spans="1:11" x14ac:dyDescent="0.3">
      <c r="A2805" s="1">
        <v>42205</v>
      </c>
      <c r="B2805" s="2">
        <f>YEAR(salesdata[[#This Row],[Order Date]])</f>
        <v>2015</v>
      </c>
      <c r="C2805" s="2">
        <f>MONTH(salesdata[[#This Row],[Order Date]])</f>
        <v>7</v>
      </c>
      <c r="D2805" t="s">
        <v>912</v>
      </c>
      <c r="E2805" t="s">
        <v>15</v>
      </c>
      <c r="F2805" t="s">
        <v>34</v>
      </c>
      <c r="G2805" t="s">
        <v>74</v>
      </c>
      <c r="H2805" t="s">
        <v>1654</v>
      </c>
      <c r="I2805" s="33" t="s">
        <v>6818</v>
      </c>
      <c r="J2805" s="2">
        <v>5</v>
      </c>
      <c r="K2805" s="33" t="s">
        <v>6819</v>
      </c>
    </row>
    <row r="2806" spans="1:11" x14ac:dyDescent="0.3">
      <c r="A2806" s="1">
        <v>42208</v>
      </c>
      <c r="B2806" s="2">
        <f>YEAR(salesdata[[#This Row],[Order Date]])</f>
        <v>2015</v>
      </c>
      <c r="C2806" s="2">
        <f>MONTH(salesdata[[#This Row],[Order Date]])</f>
        <v>7</v>
      </c>
      <c r="D2806" t="s">
        <v>465</v>
      </c>
      <c r="E2806" t="s">
        <v>152</v>
      </c>
      <c r="F2806" t="s">
        <v>11</v>
      </c>
      <c r="G2806" t="s">
        <v>93</v>
      </c>
      <c r="H2806" t="s">
        <v>822</v>
      </c>
      <c r="I2806" s="33" t="s">
        <v>6820</v>
      </c>
      <c r="J2806" s="2">
        <v>3</v>
      </c>
      <c r="K2806" s="33" t="s">
        <v>6821</v>
      </c>
    </row>
    <row r="2807" spans="1:11" x14ac:dyDescent="0.3">
      <c r="A2807" s="1">
        <v>42208</v>
      </c>
      <c r="B2807" s="2">
        <f>YEAR(salesdata[[#This Row],[Order Date]])</f>
        <v>2015</v>
      </c>
      <c r="C2807" s="2">
        <f>MONTH(salesdata[[#This Row],[Order Date]])</f>
        <v>7</v>
      </c>
      <c r="D2807" t="s">
        <v>465</v>
      </c>
      <c r="E2807" t="s">
        <v>152</v>
      </c>
      <c r="F2807" t="s">
        <v>34</v>
      </c>
      <c r="G2807" t="s">
        <v>47</v>
      </c>
      <c r="H2807" t="s">
        <v>1592</v>
      </c>
      <c r="I2807" s="33" t="s">
        <v>6822</v>
      </c>
      <c r="J2807" s="2">
        <v>3</v>
      </c>
      <c r="K2807" s="33" t="s">
        <v>3503</v>
      </c>
    </row>
    <row r="2808" spans="1:11" x14ac:dyDescent="0.3">
      <c r="A2808" s="1">
        <v>42208</v>
      </c>
      <c r="B2808" s="2">
        <f>YEAR(salesdata[[#This Row],[Order Date]])</f>
        <v>2015</v>
      </c>
      <c r="C2808" s="2">
        <f>MONTH(salesdata[[#This Row],[Order Date]])</f>
        <v>7</v>
      </c>
      <c r="D2808" t="s">
        <v>50</v>
      </c>
      <c r="E2808" t="s">
        <v>152</v>
      </c>
      <c r="F2808" t="s">
        <v>11</v>
      </c>
      <c r="G2808" t="s">
        <v>20</v>
      </c>
      <c r="H2808" t="s">
        <v>1419</v>
      </c>
      <c r="I2808" s="33" t="s">
        <v>3769</v>
      </c>
      <c r="J2808" s="2">
        <v>3</v>
      </c>
      <c r="K2808" s="33" t="s">
        <v>6444</v>
      </c>
    </row>
    <row r="2809" spans="1:11" x14ac:dyDescent="0.3">
      <c r="A2809" s="1">
        <v>42209</v>
      </c>
      <c r="B2809" s="2">
        <f>YEAR(salesdata[[#This Row],[Order Date]])</f>
        <v>2015</v>
      </c>
      <c r="C2809" s="2">
        <f>MONTH(salesdata[[#This Row],[Order Date]])</f>
        <v>7</v>
      </c>
      <c r="D2809" t="s">
        <v>982</v>
      </c>
      <c r="E2809" t="s">
        <v>33</v>
      </c>
      <c r="F2809" t="s">
        <v>34</v>
      </c>
      <c r="G2809" t="s">
        <v>47</v>
      </c>
      <c r="H2809" t="s">
        <v>818</v>
      </c>
      <c r="I2809" s="33" t="s">
        <v>4321</v>
      </c>
      <c r="J2809" s="2">
        <v>3</v>
      </c>
      <c r="K2809" s="33" t="s">
        <v>3100</v>
      </c>
    </row>
    <row r="2810" spans="1:11" x14ac:dyDescent="0.3">
      <c r="A2810" s="1">
        <v>42209</v>
      </c>
      <c r="B2810" s="2">
        <f>YEAR(salesdata[[#This Row],[Order Date]])</f>
        <v>2015</v>
      </c>
      <c r="C2810" s="2">
        <f>MONTH(salesdata[[#This Row],[Order Date]])</f>
        <v>7</v>
      </c>
      <c r="D2810" t="s">
        <v>982</v>
      </c>
      <c r="E2810" t="s">
        <v>33</v>
      </c>
      <c r="F2810" t="s">
        <v>11</v>
      </c>
      <c r="G2810" t="s">
        <v>20</v>
      </c>
      <c r="H2810" t="s">
        <v>875</v>
      </c>
      <c r="I2810" s="33" t="s">
        <v>6823</v>
      </c>
      <c r="J2810" s="2">
        <v>9</v>
      </c>
      <c r="K2810" s="33" t="s">
        <v>4072</v>
      </c>
    </row>
    <row r="2811" spans="1:11" x14ac:dyDescent="0.3">
      <c r="A2811" s="1">
        <v>42209</v>
      </c>
      <c r="B2811" s="2">
        <f>YEAR(salesdata[[#This Row],[Order Date]])</f>
        <v>2015</v>
      </c>
      <c r="C2811" s="2">
        <f>MONTH(salesdata[[#This Row],[Order Date]])</f>
        <v>7</v>
      </c>
      <c r="D2811" t="s">
        <v>982</v>
      </c>
      <c r="E2811" t="s">
        <v>33</v>
      </c>
      <c r="F2811" t="s">
        <v>39</v>
      </c>
      <c r="G2811" t="s">
        <v>52</v>
      </c>
      <c r="H2811" t="s">
        <v>2057</v>
      </c>
      <c r="I2811" s="33" t="s">
        <v>6824</v>
      </c>
      <c r="J2811" s="2">
        <v>14</v>
      </c>
      <c r="K2811" s="33" t="s">
        <v>6825</v>
      </c>
    </row>
    <row r="2812" spans="1:11" x14ac:dyDescent="0.3">
      <c r="A2812" s="1">
        <v>42209</v>
      </c>
      <c r="B2812" s="2">
        <f>YEAR(salesdata[[#This Row],[Order Date]])</f>
        <v>2015</v>
      </c>
      <c r="C2812" s="2">
        <f>MONTH(salesdata[[#This Row],[Order Date]])</f>
        <v>7</v>
      </c>
      <c r="D2812" t="s">
        <v>982</v>
      </c>
      <c r="E2812" t="s">
        <v>33</v>
      </c>
      <c r="F2812" t="s">
        <v>11</v>
      </c>
      <c r="G2812" t="s">
        <v>20</v>
      </c>
      <c r="H2812" t="s">
        <v>875</v>
      </c>
      <c r="I2812" s="33" t="s">
        <v>6826</v>
      </c>
      <c r="J2812" s="2">
        <v>6</v>
      </c>
      <c r="K2812" s="33" t="s">
        <v>5774</v>
      </c>
    </row>
    <row r="2813" spans="1:11" x14ac:dyDescent="0.3">
      <c r="A2813" s="1">
        <v>42210</v>
      </c>
      <c r="B2813" s="2">
        <f>YEAR(salesdata[[#This Row],[Order Date]])</f>
        <v>2015</v>
      </c>
      <c r="C2813" s="2">
        <f>MONTH(salesdata[[#This Row],[Order Date]])</f>
        <v>7</v>
      </c>
      <c r="D2813" t="s">
        <v>789</v>
      </c>
      <c r="E2813" t="s">
        <v>23</v>
      </c>
      <c r="F2813" t="s">
        <v>11</v>
      </c>
      <c r="G2813" t="s">
        <v>20</v>
      </c>
      <c r="H2813" t="s">
        <v>1056</v>
      </c>
      <c r="I2813" s="33" t="s">
        <v>6827</v>
      </c>
      <c r="J2813" s="2">
        <v>4</v>
      </c>
      <c r="K2813" s="33" t="s">
        <v>6828</v>
      </c>
    </row>
    <row r="2814" spans="1:11" x14ac:dyDescent="0.3">
      <c r="A2814" s="1">
        <v>42210</v>
      </c>
      <c r="B2814" s="2">
        <f>YEAR(salesdata[[#This Row],[Order Date]])</f>
        <v>2015</v>
      </c>
      <c r="C2814" s="2">
        <f>MONTH(salesdata[[#This Row],[Order Date]])</f>
        <v>7</v>
      </c>
      <c r="D2814" t="s">
        <v>945</v>
      </c>
      <c r="E2814" t="s">
        <v>167</v>
      </c>
      <c r="F2814" t="s">
        <v>11</v>
      </c>
      <c r="G2814" t="s">
        <v>43</v>
      </c>
      <c r="H2814" t="s">
        <v>238</v>
      </c>
      <c r="I2814" s="33" t="s">
        <v>3658</v>
      </c>
      <c r="J2814" s="2">
        <v>2</v>
      </c>
      <c r="K2814" s="33" t="s">
        <v>4854</v>
      </c>
    </row>
    <row r="2815" spans="1:11" x14ac:dyDescent="0.3">
      <c r="A2815" s="1">
        <v>42210</v>
      </c>
      <c r="B2815" s="2">
        <f>YEAR(salesdata[[#This Row],[Order Date]])</f>
        <v>2015</v>
      </c>
      <c r="C2815" s="2">
        <f>MONTH(salesdata[[#This Row],[Order Date]])</f>
        <v>7</v>
      </c>
      <c r="D2815" t="s">
        <v>945</v>
      </c>
      <c r="E2815" t="s">
        <v>167</v>
      </c>
      <c r="F2815" t="s">
        <v>11</v>
      </c>
      <c r="G2815" t="s">
        <v>12</v>
      </c>
      <c r="H2815" t="s">
        <v>2244</v>
      </c>
      <c r="I2815" s="33" t="s">
        <v>3122</v>
      </c>
      <c r="J2815" s="2">
        <v>2</v>
      </c>
      <c r="K2815" s="33" t="s">
        <v>3123</v>
      </c>
    </row>
    <row r="2816" spans="1:11" x14ac:dyDescent="0.3">
      <c r="A2816" s="1">
        <v>42210</v>
      </c>
      <c r="B2816" s="2">
        <f>YEAR(salesdata[[#This Row],[Order Date]])</f>
        <v>2015</v>
      </c>
      <c r="C2816" s="2">
        <f>MONTH(salesdata[[#This Row],[Order Date]])</f>
        <v>7</v>
      </c>
      <c r="D2816" t="s">
        <v>945</v>
      </c>
      <c r="E2816" t="s">
        <v>167</v>
      </c>
      <c r="F2816" t="s">
        <v>34</v>
      </c>
      <c r="G2816" t="s">
        <v>74</v>
      </c>
      <c r="H2816" t="s">
        <v>2245</v>
      </c>
      <c r="I2816" s="33" t="s">
        <v>6829</v>
      </c>
      <c r="J2816" s="2">
        <v>5</v>
      </c>
      <c r="K2816" s="33" t="s">
        <v>6830</v>
      </c>
    </row>
    <row r="2817" spans="1:11" x14ac:dyDescent="0.3">
      <c r="A2817" s="1">
        <v>42210</v>
      </c>
      <c r="B2817" s="2">
        <f>YEAR(salesdata[[#This Row],[Order Date]])</f>
        <v>2015</v>
      </c>
      <c r="C2817" s="2">
        <f>MONTH(salesdata[[#This Row],[Order Date]])</f>
        <v>7</v>
      </c>
      <c r="D2817" t="s">
        <v>945</v>
      </c>
      <c r="E2817" t="s">
        <v>167</v>
      </c>
      <c r="F2817" t="s">
        <v>34</v>
      </c>
      <c r="G2817" t="s">
        <v>35</v>
      </c>
      <c r="H2817" t="s">
        <v>1779</v>
      </c>
      <c r="I2817" s="33" t="s">
        <v>6831</v>
      </c>
      <c r="J2817" s="2">
        <v>2</v>
      </c>
      <c r="K2817" s="33" t="s">
        <v>6832</v>
      </c>
    </row>
    <row r="2818" spans="1:11" x14ac:dyDescent="0.3">
      <c r="A2818" s="1">
        <v>42210</v>
      </c>
      <c r="B2818" s="2">
        <f>YEAR(salesdata[[#This Row],[Order Date]])</f>
        <v>2015</v>
      </c>
      <c r="C2818" s="2">
        <f>MONTH(salesdata[[#This Row],[Order Date]])</f>
        <v>7</v>
      </c>
      <c r="D2818" t="s">
        <v>1951</v>
      </c>
      <c r="E2818" t="s">
        <v>497</v>
      </c>
      <c r="F2818" t="s">
        <v>11</v>
      </c>
      <c r="G2818" t="s">
        <v>63</v>
      </c>
      <c r="H2818" t="s">
        <v>1526</v>
      </c>
      <c r="I2818" s="33" t="s">
        <v>6833</v>
      </c>
      <c r="J2818" s="2">
        <v>9</v>
      </c>
      <c r="K2818" s="33" t="s">
        <v>6834</v>
      </c>
    </row>
    <row r="2819" spans="1:11" x14ac:dyDescent="0.3">
      <c r="A2819" s="1">
        <v>42210</v>
      </c>
      <c r="B2819" s="2">
        <f>YEAR(salesdata[[#This Row],[Order Date]])</f>
        <v>2015</v>
      </c>
      <c r="C2819" s="2">
        <f>MONTH(salesdata[[#This Row],[Order Date]])</f>
        <v>7</v>
      </c>
      <c r="D2819" t="s">
        <v>1951</v>
      </c>
      <c r="E2819" t="s">
        <v>497</v>
      </c>
      <c r="F2819" t="s">
        <v>34</v>
      </c>
      <c r="G2819" t="s">
        <v>147</v>
      </c>
      <c r="H2819" t="s">
        <v>811</v>
      </c>
      <c r="I2819" s="33" t="s">
        <v>6835</v>
      </c>
      <c r="J2819" s="2">
        <v>2</v>
      </c>
      <c r="K2819" s="33" t="s">
        <v>6836</v>
      </c>
    </row>
    <row r="2820" spans="1:11" x14ac:dyDescent="0.3">
      <c r="A2820" s="1">
        <v>42210</v>
      </c>
      <c r="B2820" s="2">
        <f>YEAR(salesdata[[#This Row],[Order Date]])</f>
        <v>2015</v>
      </c>
      <c r="C2820" s="2">
        <f>MONTH(salesdata[[#This Row],[Order Date]])</f>
        <v>7</v>
      </c>
      <c r="D2820" t="s">
        <v>1468</v>
      </c>
      <c r="E2820" t="s">
        <v>27</v>
      </c>
      <c r="F2820" t="s">
        <v>39</v>
      </c>
      <c r="G2820" t="s">
        <v>40</v>
      </c>
      <c r="H2820" t="s">
        <v>2246</v>
      </c>
      <c r="I2820" s="33" t="s">
        <v>6837</v>
      </c>
      <c r="J2820" s="2">
        <v>5</v>
      </c>
      <c r="K2820" s="33" t="s">
        <v>2110</v>
      </c>
    </row>
    <row r="2821" spans="1:11" x14ac:dyDescent="0.3">
      <c r="A2821" s="1">
        <v>42211</v>
      </c>
      <c r="B2821" s="2">
        <f>YEAR(salesdata[[#This Row],[Order Date]])</f>
        <v>2015</v>
      </c>
      <c r="C2821" s="2">
        <f>MONTH(salesdata[[#This Row],[Order Date]])</f>
        <v>7</v>
      </c>
      <c r="D2821" t="s">
        <v>902</v>
      </c>
      <c r="E2821" t="s">
        <v>96</v>
      </c>
      <c r="F2821" t="s">
        <v>34</v>
      </c>
      <c r="G2821" t="s">
        <v>147</v>
      </c>
      <c r="H2821" t="s">
        <v>1663</v>
      </c>
      <c r="I2821" s="33" t="s">
        <v>6838</v>
      </c>
      <c r="J2821" s="2">
        <v>3</v>
      </c>
      <c r="K2821" s="33" t="s">
        <v>6839</v>
      </c>
    </row>
    <row r="2822" spans="1:11" x14ac:dyDescent="0.3">
      <c r="A2822" s="1">
        <v>42211</v>
      </c>
      <c r="B2822" s="2">
        <f>YEAR(salesdata[[#This Row],[Order Date]])</f>
        <v>2015</v>
      </c>
      <c r="C2822" s="2">
        <f>MONTH(salesdata[[#This Row],[Order Date]])</f>
        <v>7</v>
      </c>
      <c r="D2822" t="s">
        <v>1494</v>
      </c>
      <c r="E2822" t="s">
        <v>27</v>
      </c>
      <c r="F2822" t="s">
        <v>11</v>
      </c>
      <c r="G2822" t="s">
        <v>63</v>
      </c>
      <c r="H2822" t="s">
        <v>422</v>
      </c>
      <c r="I2822" s="33" t="s">
        <v>6840</v>
      </c>
      <c r="J2822" s="2">
        <v>2</v>
      </c>
      <c r="K2822" s="33" t="s">
        <v>6841</v>
      </c>
    </row>
    <row r="2823" spans="1:11" x14ac:dyDescent="0.3">
      <c r="A2823" s="1">
        <v>42211</v>
      </c>
      <c r="B2823" s="2">
        <f>YEAR(salesdata[[#This Row],[Order Date]])</f>
        <v>2015</v>
      </c>
      <c r="C2823" s="2">
        <f>MONTH(salesdata[[#This Row],[Order Date]])</f>
        <v>7</v>
      </c>
      <c r="D2823" t="s">
        <v>809</v>
      </c>
      <c r="E2823" t="s">
        <v>27</v>
      </c>
      <c r="F2823" t="s">
        <v>11</v>
      </c>
      <c r="G2823" t="s">
        <v>20</v>
      </c>
      <c r="H2823" t="s">
        <v>114</v>
      </c>
      <c r="I2823" s="33" t="s">
        <v>6297</v>
      </c>
      <c r="J2823" s="2">
        <v>3</v>
      </c>
      <c r="K2823" s="33" t="s">
        <v>6842</v>
      </c>
    </row>
    <row r="2824" spans="1:11" x14ac:dyDescent="0.3">
      <c r="A2824" s="1">
        <v>42211</v>
      </c>
      <c r="B2824" s="2">
        <f>YEAR(salesdata[[#This Row],[Order Date]])</f>
        <v>2015</v>
      </c>
      <c r="C2824" s="2">
        <f>MONTH(salesdata[[#This Row],[Order Date]])</f>
        <v>7</v>
      </c>
      <c r="D2824" t="s">
        <v>809</v>
      </c>
      <c r="E2824" t="s">
        <v>27</v>
      </c>
      <c r="F2824" t="s">
        <v>11</v>
      </c>
      <c r="G2824" t="s">
        <v>20</v>
      </c>
      <c r="H2824" t="s">
        <v>965</v>
      </c>
      <c r="I2824" s="33" t="s">
        <v>6843</v>
      </c>
      <c r="J2824" s="2">
        <v>6</v>
      </c>
      <c r="K2824" s="33" t="s">
        <v>3549</v>
      </c>
    </row>
    <row r="2825" spans="1:11" x14ac:dyDescent="0.3">
      <c r="A2825" s="1">
        <v>42211</v>
      </c>
      <c r="B2825" s="2">
        <f>YEAR(salesdata[[#This Row],[Order Date]])</f>
        <v>2015</v>
      </c>
      <c r="C2825" s="2">
        <f>MONTH(salesdata[[#This Row],[Order Date]])</f>
        <v>7</v>
      </c>
      <c r="D2825" t="s">
        <v>809</v>
      </c>
      <c r="E2825" t="s">
        <v>27</v>
      </c>
      <c r="F2825" t="s">
        <v>11</v>
      </c>
      <c r="G2825" t="s">
        <v>24</v>
      </c>
      <c r="H2825" t="s">
        <v>1015</v>
      </c>
      <c r="I2825" s="33" t="s">
        <v>4203</v>
      </c>
      <c r="J2825" s="2">
        <v>5</v>
      </c>
      <c r="K2825" s="33" t="s">
        <v>4204</v>
      </c>
    </row>
    <row r="2826" spans="1:11" x14ac:dyDescent="0.3">
      <c r="A2826" s="1">
        <v>42211</v>
      </c>
      <c r="B2826" s="2">
        <f>YEAR(salesdata[[#This Row],[Order Date]])</f>
        <v>2015</v>
      </c>
      <c r="C2826" s="2">
        <f>MONTH(salesdata[[#This Row],[Order Date]])</f>
        <v>7</v>
      </c>
      <c r="D2826" t="s">
        <v>180</v>
      </c>
      <c r="E2826" t="s">
        <v>96</v>
      </c>
      <c r="F2826" t="s">
        <v>34</v>
      </c>
      <c r="G2826" t="s">
        <v>35</v>
      </c>
      <c r="H2826" t="s">
        <v>2204</v>
      </c>
      <c r="I2826" s="33" t="s">
        <v>6844</v>
      </c>
      <c r="J2826" s="2">
        <v>3</v>
      </c>
      <c r="K2826" s="33" t="s">
        <v>5264</v>
      </c>
    </row>
    <row r="2827" spans="1:11" x14ac:dyDescent="0.3">
      <c r="A2827" s="1">
        <v>42211</v>
      </c>
      <c r="B2827" s="2">
        <f>YEAR(salesdata[[#This Row],[Order Date]])</f>
        <v>2015</v>
      </c>
      <c r="C2827" s="2">
        <f>MONTH(salesdata[[#This Row],[Order Date]])</f>
        <v>7</v>
      </c>
      <c r="D2827" t="s">
        <v>311</v>
      </c>
      <c r="E2827" t="s">
        <v>23</v>
      </c>
      <c r="F2827" t="s">
        <v>11</v>
      </c>
      <c r="G2827" t="s">
        <v>12</v>
      </c>
      <c r="H2827" t="s">
        <v>136</v>
      </c>
      <c r="I2827" s="33" t="s">
        <v>3520</v>
      </c>
      <c r="J2827" s="2">
        <v>2</v>
      </c>
      <c r="K2827" s="33" t="s">
        <v>3521</v>
      </c>
    </row>
    <row r="2828" spans="1:11" x14ac:dyDescent="0.3">
      <c r="A2828" s="1">
        <v>42212</v>
      </c>
      <c r="B2828" s="2">
        <f>YEAR(salesdata[[#This Row],[Order Date]])</f>
        <v>2015</v>
      </c>
      <c r="C2828" s="2">
        <f>MONTH(salesdata[[#This Row],[Order Date]])</f>
        <v>7</v>
      </c>
      <c r="D2828" t="s">
        <v>648</v>
      </c>
      <c r="E2828" t="s">
        <v>33</v>
      </c>
      <c r="F2828" t="s">
        <v>39</v>
      </c>
      <c r="G2828" t="s">
        <v>40</v>
      </c>
      <c r="H2828" t="s">
        <v>1920</v>
      </c>
      <c r="I2828" s="33" t="s">
        <v>6761</v>
      </c>
      <c r="J2828" s="2">
        <v>3</v>
      </c>
      <c r="K2828" s="33" t="s">
        <v>5665</v>
      </c>
    </row>
    <row r="2829" spans="1:11" x14ac:dyDescent="0.3">
      <c r="A2829" s="1">
        <v>42215</v>
      </c>
      <c r="B2829" s="2">
        <f>YEAR(salesdata[[#This Row],[Order Date]])</f>
        <v>2015</v>
      </c>
      <c r="C2829" s="2">
        <f>MONTH(salesdata[[#This Row],[Order Date]])</f>
        <v>7</v>
      </c>
      <c r="D2829" t="s">
        <v>1494</v>
      </c>
      <c r="E2829" t="s">
        <v>27</v>
      </c>
      <c r="F2829" t="s">
        <v>39</v>
      </c>
      <c r="G2829" t="s">
        <v>52</v>
      </c>
      <c r="H2829" t="s">
        <v>85</v>
      </c>
      <c r="I2829" s="33" t="s">
        <v>6845</v>
      </c>
      <c r="J2829" s="2">
        <v>7</v>
      </c>
      <c r="K2829" s="33" t="s">
        <v>6846</v>
      </c>
    </row>
    <row r="2830" spans="1:11" x14ac:dyDescent="0.3">
      <c r="A2830" s="1">
        <v>42215</v>
      </c>
      <c r="B2830" s="2">
        <f>YEAR(salesdata[[#This Row],[Order Date]])</f>
        <v>2015</v>
      </c>
      <c r="C2830" s="2">
        <f>MONTH(salesdata[[#This Row],[Order Date]])</f>
        <v>7</v>
      </c>
      <c r="D2830" t="s">
        <v>1494</v>
      </c>
      <c r="E2830" t="s">
        <v>27</v>
      </c>
      <c r="F2830" t="s">
        <v>34</v>
      </c>
      <c r="G2830" t="s">
        <v>47</v>
      </c>
      <c r="H2830" t="s">
        <v>1184</v>
      </c>
      <c r="I2830" s="33" t="s">
        <v>5366</v>
      </c>
      <c r="J2830" s="2">
        <v>3</v>
      </c>
      <c r="K2830" s="33" t="s">
        <v>6847</v>
      </c>
    </row>
    <row r="2831" spans="1:11" x14ac:dyDescent="0.3">
      <c r="A2831" s="1">
        <v>42215</v>
      </c>
      <c r="B2831" s="2">
        <f>YEAR(salesdata[[#This Row],[Order Date]])</f>
        <v>2015</v>
      </c>
      <c r="C2831" s="2">
        <f>MONTH(salesdata[[#This Row],[Order Date]])</f>
        <v>7</v>
      </c>
      <c r="D2831" t="s">
        <v>1494</v>
      </c>
      <c r="E2831" t="s">
        <v>27</v>
      </c>
      <c r="F2831" t="s">
        <v>11</v>
      </c>
      <c r="G2831" t="s">
        <v>20</v>
      </c>
      <c r="H2831" t="s">
        <v>808</v>
      </c>
      <c r="I2831" s="33" t="s">
        <v>4074</v>
      </c>
      <c r="J2831" s="2">
        <v>3</v>
      </c>
      <c r="K2831" s="33" t="s">
        <v>3020</v>
      </c>
    </row>
    <row r="2832" spans="1:11" x14ac:dyDescent="0.3">
      <c r="A2832" s="1">
        <v>42215</v>
      </c>
      <c r="B2832" s="2">
        <f>YEAR(salesdata[[#This Row],[Order Date]])</f>
        <v>2015</v>
      </c>
      <c r="C2832" s="2">
        <f>MONTH(salesdata[[#This Row],[Order Date]])</f>
        <v>7</v>
      </c>
      <c r="D2832" t="s">
        <v>1215</v>
      </c>
      <c r="E2832" t="s">
        <v>10</v>
      </c>
      <c r="F2832" t="s">
        <v>11</v>
      </c>
      <c r="G2832" t="s">
        <v>18</v>
      </c>
      <c r="H2832" t="s">
        <v>1352</v>
      </c>
      <c r="I2832" s="33" t="s">
        <v>6848</v>
      </c>
      <c r="J2832" s="2">
        <v>4</v>
      </c>
      <c r="K2832" s="33" t="s">
        <v>6849</v>
      </c>
    </row>
    <row r="2833" spans="1:11" x14ac:dyDescent="0.3">
      <c r="A2833" s="1">
        <v>42215</v>
      </c>
      <c r="B2833" s="2">
        <f>YEAR(salesdata[[#This Row],[Order Date]])</f>
        <v>2015</v>
      </c>
      <c r="C2833" s="2">
        <f>MONTH(salesdata[[#This Row],[Order Date]])</f>
        <v>7</v>
      </c>
      <c r="D2833" t="s">
        <v>949</v>
      </c>
      <c r="E2833" t="s">
        <v>319</v>
      </c>
      <c r="F2833" t="s">
        <v>34</v>
      </c>
      <c r="G2833" t="s">
        <v>35</v>
      </c>
      <c r="H2833" t="s">
        <v>424</v>
      </c>
      <c r="I2833" s="33" t="s">
        <v>6850</v>
      </c>
      <c r="J2833" s="2">
        <v>6</v>
      </c>
      <c r="K2833" s="33" t="s">
        <v>6851</v>
      </c>
    </row>
    <row r="2834" spans="1:11" x14ac:dyDescent="0.3">
      <c r="A2834" s="1">
        <v>42216</v>
      </c>
      <c r="B2834" s="2">
        <f>YEAR(salesdata[[#This Row],[Order Date]])</f>
        <v>2015</v>
      </c>
      <c r="C2834" s="2">
        <f>MONTH(salesdata[[#This Row],[Order Date]])</f>
        <v>7</v>
      </c>
      <c r="D2834" t="s">
        <v>1177</v>
      </c>
      <c r="E2834" t="s">
        <v>152</v>
      </c>
      <c r="F2834" t="s">
        <v>39</v>
      </c>
      <c r="G2834" t="s">
        <v>52</v>
      </c>
      <c r="H2834" t="s">
        <v>1842</v>
      </c>
      <c r="I2834" s="33" t="s">
        <v>6852</v>
      </c>
      <c r="J2834" s="2">
        <v>7</v>
      </c>
      <c r="K2834" s="33" t="s">
        <v>6853</v>
      </c>
    </row>
    <row r="2835" spans="1:11" x14ac:dyDescent="0.3">
      <c r="A2835" s="1">
        <v>42216</v>
      </c>
      <c r="B2835" s="2">
        <f>YEAR(salesdata[[#This Row],[Order Date]])</f>
        <v>2015</v>
      </c>
      <c r="C2835" s="2">
        <f>MONTH(salesdata[[#This Row],[Order Date]])</f>
        <v>7</v>
      </c>
      <c r="D2835" t="s">
        <v>1177</v>
      </c>
      <c r="E2835" t="s">
        <v>152</v>
      </c>
      <c r="F2835" t="s">
        <v>34</v>
      </c>
      <c r="G2835" t="s">
        <v>147</v>
      </c>
      <c r="H2835" t="s">
        <v>1502</v>
      </c>
      <c r="I2835" s="33" t="s">
        <v>6854</v>
      </c>
      <c r="J2835" s="2">
        <v>7</v>
      </c>
      <c r="K2835" s="33" t="s">
        <v>6855</v>
      </c>
    </row>
    <row r="2836" spans="1:11" x14ac:dyDescent="0.3">
      <c r="A2836" s="1">
        <v>42216</v>
      </c>
      <c r="B2836" s="2">
        <f>YEAR(salesdata[[#This Row],[Order Date]])</f>
        <v>2015</v>
      </c>
      <c r="C2836" s="2">
        <f>MONTH(salesdata[[#This Row],[Order Date]])</f>
        <v>7</v>
      </c>
      <c r="D2836" t="s">
        <v>1177</v>
      </c>
      <c r="E2836" t="s">
        <v>152</v>
      </c>
      <c r="F2836" t="s">
        <v>11</v>
      </c>
      <c r="G2836" t="s">
        <v>12</v>
      </c>
      <c r="H2836" t="s">
        <v>2247</v>
      </c>
      <c r="I2836" s="33" t="s">
        <v>2910</v>
      </c>
      <c r="J2836" s="2">
        <v>3</v>
      </c>
      <c r="K2836" s="33" t="s">
        <v>2911</v>
      </c>
    </row>
    <row r="2837" spans="1:11" x14ac:dyDescent="0.3">
      <c r="A2837" s="1">
        <v>42216</v>
      </c>
      <c r="B2837" s="2">
        <f>YEAR(salesdata[[#This Row],[Order Date]])</f>
        <v>2015</v>
      </c>
      <c r="C2837" s="2">
        <f>MONTH(salesdata[[#This Row],[Order Date]])</f>
        <v>7</v>
      </c>
      <c r="D2837" t="s">
        <v>1463</v>
      </c>
      <c r="E2837" t="s">
        <v>333</v>
      </c>
      <c r="F2837" t="s">
        <v>39</v>
      </c>
      <c r="G2837" t="s">
        <v>52</v>
      </c>
      <c r="H2837" t="s">
        <v>2003</v>
      </c>
      <c r="I2837" s="33" t="s">
        <v>6856</v>
      </c>
      <c r="J2837" s="2">
        <v>6</v>
      </c>
      <c r="K2837" s="33" t="s">
        <v>6857</v>
      </c>
    </row>
    <row r="2838" spans="1:11" x14ac:dyDescent="0.3">
      <c r="A2838" s="1">
        <v>42216</v>
      </c>
      <c r="B2838" s="2">
        <f>YEAR(salesdata[[#This Row],[Order Date]])</f>
        <v>2015</v>
      </c>
      <c r="C2838" s="2">
        <f>MONTH(salesdata[[#This Row],[Order Date]])</f>
        <v>7</v>
      </c>
      <c r="D2838" t="s">
        <v>1853</v>
      </c>
      <c r="E2838" t="s">
        <v>190</v>
      </c>
      <c r="F2838" t="s">
        <v>11</v>
      </c>
      <c r="G2838" t="s">
        <v>204</v>
      </c>
      <c r="H2838" t="s">
        <v>2123</v>
      </c>
      <c r="I2838" s="33" t="s">
        <v>6858</v>
      </c>
      <c r="J2838" s="2">
        <v>3</v>
      </c>
      <c r="K2838" s="33" t="s">
        <v>4328</v>
      </c>
    </row>
    <row r="2839" spans="1:11" x14ac:dyDescent="0.3">
      <c r="A2839" s="1">
        <v>42217</v>
      </c>
      <c r="B2839" s="2">
        <f>YEAR(salesdata[[#This Row],[Order Date]])</f>
        <v>2015</v>
      </c>
      <c r="C2839" s="2">
        <f>MONTH(salesdata[[#This Row],[Order Date]])</f>
        <v>8</v>
      </c>
      <c r="D2839" t="s">
        <v>509</v>
      </c>
      <c r="E2839" t="s">
        <v>27</v>
      </c>
      <c r="F2839" t="s">
        <v>11</v>
      </c>
      <c r="G2839" t="s">
        <v>24</v>
      </c>
      <c r="H2839" t="s">
        <v>550</v>
      </c>
      <c r="I2839" s="33" t="s">
        <v>5189</v>
      </c>
      <c r="J2839" s="2">
        <v>4</v>
      </c>
      <c r="K2839" s="33" t="s">
        <v>3374</v>
      </c>
    </row>
    <row r="2840" spans="1:11" x14ac:dyDescent="0.3">
      <c r="A2840" s="1">
        <v>42217</v>
      </c>
      <c r="B2840" s="2">
        <f>YEAR(salesdata[[#This Row],[Order Date]])</f>
        <v>2015</v>
      </c>
      <c r="C2840" s="2">
        <f>MONTH(salesdata[[#This Row],[Order Date]])</f>
        <v>8</v>
      </c>
      <c r="D2840" t="s">
        <v>509</v>
      </c>
      <c r="E2840" t="s">
        <v>27</v>
      </c>
      <c r="F2840" t="s">
        <v>34</v>
      </c>
      <c r="G2840" t="s">
        <v>147</v>
      </c>
      <c r="H2840" t="s">
        <v>187</v>
      </c>
      <c r="I2840" s="33" t="s">
        <v>6859</v>
      </c>
      <c r="J2840" s="2">
        <v>6</v>
      </c>
      <c r="K2840" s="33" t="s">
        <v>6860</v>
      </c>
    </row>
    <row r="2841" spans="1:11" x14ac:dyDescent="0.3">
      <c r="A2841" s="1">
        <v>42218</v>
      </c>
      <c r="B2841" s="2">
        <f>YEAR(salesdata[[#This Row],[Order Date]])</f>
        <v>2015</v>
      </c>
      <c r="C2841" s="2">
        <f>MONTH(salesdata[[#This Row],[Order Date]])</f>
        <v>8</v>
      </c>
      <c r="D2841" t="s">
        <v>862</v>
      </c>
      <c r="E2841" t="s">
        <v>167</v>
      </c>
      <c r="F2841" t="s">
        <v>11</v>
      </c>
      <c r="G2841" t="s">
        <v>20</v>
      </c>
      <c r="H2841" t="s">
        <v>2248</v>
      </c>
      <c r="I2841" s="33" t="s">
        <v>4468</v>
      </c>
      <c r="J2841" s="2">
        <v>2</v>
      </c>
      <c r="K2841" s="33" t="s">
        <v>6861</v>
      </c>
    </row>
    <row r="2842" spans="1:11" x14ac:dyDescent="0.3">
      <c r="A2842" s="1">
        <v>42218</v>
      </c>
      <c r="B2842" s="2">
        <f>YEAR(salesdata[[#This Row],[Order Date]])</f>
        <v>2015</v>
      </c>
      <c r="C2842" s="2">
        <f>MONTH(salesdata[[#This Row],[Order Date]])</f>
        <v>8</v>
      </c>
      <c r="D2842" t="s">
        <v>862</v>
      </c>
      <c r="E2842" t="s">
        <v>167</v>
      </c>
      <c r="F2842" t="s">
        <v>39</v>
      </c>
      <c r="G2842" t="s">
        <v>306</v>
      </c>
      <c r="H2842" t="s">
        <v>860</v>
      </c>
      <c r="I2842" s="33" t="s">
        <v>6862</v>
      </c>
      <c r="J2842" s="2">
        <v>2</v>
      </c>
      <c r="K2842" s="33" t="s">
        <v>4543</v>
      </c>
    </row>
    <row r="2843" spans="1:11" x14ac:dyDescent="0.3">
      <c r="A2843" s="1">
        <v>42218</v>
      </c>
      <c r="B2843" s="2">
        <f>YEAR(salesdata[[#This Row],[Order Date]])</f>
        <v>2015</v>
      </c>
      <c r="C2843" s="2">
        <f>MONTH(salesdata[[#This Row],[Order Date]])</f>
        <v>8</v>
      </c>
      <c r="D2843" t="s">
        <v>2249</v>
      </c>
      <c r="E2843" t="s">
        <v>1575</v>
      </c>
      <c r="F2843" t="s">
        <v>39</v>
      </c>
      <c r="G2843" t="s">
        <v>40</v>
      </c>
      <c r="H2843" t="s">
        <v>2017</v>
      </c>
      <c r="I2843" s="33" t="s">
        <v>6540</v>
      </c>
      <c r="J2843" s="2">
        <v>3</v>
      </c>
      <c r="K2843" s="33" t="s">
        <v>6541</v>
      </c>
    </row>
    <row r="2844" spans="1:11" x14ac:dyDescent="0.3">
      <c r="A2844" s="1">
        <v>42218</v>
      </c>
      <c r="B2844" s="2">
        <f>YEAR(salesdata[[#This Row],[Order Date]])</f>
        <v>2015</v>
      </c>
      <c r="C2844" s="2">
        <f>MONTH(salesdata[[#This Row],[Order Date]])</f>
        <v>8</v>
      </c>
      <c r="D2844" t="s">
        <v>2249</v>
      </c>
      <c r="E2844" t="s">
        <v>1575</v>
      </c>
      <c r="F2844" t="s">
        <v>11</v>
      </c>
      <c r="G2844" t="s">
        <v>12</v>
      </c>
      <c r="H2844" t="s">
        <v>2214</v>
      </c>
      <c r="I2844" s="33" t="s">
        <v>3994</v>
      </c>
      <c r="J2844" s="2">
        <v>2</v>
      </c>
      <c r="K2844" s="33" t="s">
        <v>4799</v>
      </c>
    </row>
    <row r="2845" spans="1:11" x14ac:dyDescent="0.3">
      <c r="A2845" s="1">
        <v>42218</v>
      </c>
      <c r="B2845" s="2">
        <f>YEAR(salesdata[[#This Row],[Order Date]])</f>
        <v>2015</v>
      </c>
      <c r="C2845" s="2">
        <f>MONTH(salesdata[[#This Row],[Order Date]])</f>
        <v>8</v>
      </c>
      <c r="D2845" t="s">
        <v>2249</v>
      </c>
      <c r="E2845" t="s">
        <v>1575</v>
      </c>
      <c r="F2845" t="s">
        <v>39</v>
      </c>
      <c r="G2845" t="s">
        <v>52</v>
      </c>
      <c r="H2845" t="s">
        <v>1106</v>
      </c>
      <c r="I2845" s="33" t="s">
        <v>4344</v>
      </c>
      <c r="J2845" s="2">
        <v>2</v>
      </c>
      <c r="K2845" s="33" t="s">
        <v>4345</v>
      </c>
    </row>
    <row r="2846" spans="1:11" x14ac:dyDescent="0.3">
      <c r="A2846" s="1">
        <v>42218</v>
      </c>
      <c r="B2846" s="2">
        <f>YEAR(salesdata[[#This Row],[Order Date]])</f>
        <v>2015</v>
      </c>
      <c r="C2846" s="2">
        <f>MONTH(salesdata[[#This Row],[Order Date]])</f>
        <v>8</v>
      </c>
      <c r="D2846" t="s">
        <v>2249</v>
      </c>
      <c r="E2846" t="s">
        <v>1575</v>
      </c>
      <c r="F2846" t="s">
        <v>34</v>
      </c>
      <c r="G2846" t="s">
        <v>35</v>
      </c>
      <c r="H2846" t="s">
        <v>1738</v>
      </c>
      <c r="I2846" s="33" t="s">
        <v>6863</v>
      </c>
      <c r="J2846" s="2">
        <v>1</v>
      </c>
      <c r="K2846" s="33" t="s">
        <v>5139</v>
      </c>
    </row>
    <row r="2847" spans="1:11" x14ac:dyDescent="0.3">
      <c r="A2847" s="1">
        <v>42218</v>
      </c>
      <c r="B2847" s="2">
        <f>YEAR(salesdata[[#This Row],[Order Date]])</f>
        <v>2015</v>
      </c>
      <c r="C2847" s="2">
        <f>MONTH(salesdata[[#This Row],[Order Date]])</f>
        <v>8</v>
      </c>
      <c r="D2847" t="s">
        <v>1746</v>
      </c>
      <c r="E2847" t="s">
        <v>92</v>
      </c>
      <c r="F2847" t="s">
        <v>34</v>
      </c>
      <c r="G2847" t="s">
        <v>147</v>
      </c>
      <c r="H2847" t="s">
        <v>148</v>
      </c>
      <c r="I2847" s="33" t="s">
        <v>6864</v>
      </c>
      <c r="J2847" s="2">
        <v>4</v>
      </c>
      <c r="K2847" s="33" t="s">
        <v>6865</v>
      </c>
    </row>
    <row r="2848" spans="1:11" x14ac:dyDescent="0.3">
      <c r="A2848" s="1">
        <v>42221</v>
      </c>
      <c r="B2848" s="2">
        <f>YEAR(salesdata[[#This Row],[Order Date]])</f>
        <v>2015</v>
      </c>
      <c r="C2848" s="2">
        <f>MONTH(salesdata[[#This Row],[Order Date]])</f>
        <v>8</v>
      </c>
      <c r="D2848" t="s">
        <v>452</v>
      </c>
      <c r="E2848" t="s">
        <v>10</v>
      </c>
      <c r="F2848" t="s">
        <v>11</v>
      </c>
      <c r="G2848" t="s">
        <v>18</v>
      </c>
      <c r="H2848" t="s">
        <v>951</v>
      </c>
      <c r="I2848" s="33" t="s">
        <v>3437</v>
      </c>
      <c r="J2848" s="2">
        <v>7</v>
      </c>
      <c r="K2848" s="33" t="s">
        <v>5631</v>
      </c>
    </row>
    <row r="2849" spans="1:11" x14ac:dyDescent="0.3">
      <c r="A2849" s="1">
        <v>42221</v>
      </c>
      <c r="B2849" s="2">
        <f>YEAR(salesdata[[#This Row],[Order Date]])</f>
        <v>2015</v>
      </c>
      <c r="C2849" s="2">
        <f>MONTH(salesdata[[#This Row],[Order Date]])</f>
        <v>8</v>
      </c>
      <c r="D2849" t="s">
        <v>452</v>
      </c>
      <c r="E2849" t="s">
        <v>10</v>
      </c>
      <c r="F2849" t="s">
        <v>11</v>
      </c>
      <c r="G2849" t="s">
        <v>204</v>
      </c>
      <c r="H2849" t="s">
        <v>1460</v>
      </c>
      <c r="I2849" s="33" t="s">
        <v>6866</v>
      </c>
      <c r="J2849" s="2">
        <v>3</v>
      </c>
      <c r="K2849" s="33" t="s">
        <v>6294</v>
      </c>
    </row>
    <row r="2850" spans="1:11" x14ac:dyDescent="0.3">
      <c r="A2850" s="1">
        <v>42221</v>
      </c>
      <c r="B2850" s="2">
        <f>YEAR(salesdata[[#This Row],[Order Date]])</f>
        <v>2015</v>
      </c>
      <c r="C2850" s="2">
        <f>MONTH(salesdata[[#This Row],[Order Date]])</f>
        <v>8</v>
      </c>
      <c r="D2850" t="s">
        <v>452</v>
      </c>
      <c r="E2850" t="s">
        <v>10</v>
      </c>
      <c r="F2850" t="s">
        <v>11</v>
      </c>
      <c r="G2850" t="s">
        <v>20</v>
      </c>
      <c r="H2850" t="s">
        <v>1416</v>
      </c>
      <c r="I2850" s="33" t="s">
        <v>2937</v>
      </c>
      <c r="J2850" s="2">
        <v>1</v>
      </c>
      <c r="K2850" s="33" t="s">
        <v>6867</v>
      </c>
    </row>
    <row r="2851" spans="1:11" x14ac:dyDescent="0.3">
      <c r="A2851" s="1">
        <v>42221</v>
      </c>
      <c r="B2851" s="2">
        <f>YEAR(salesdata[[#This Row],[Order Date]])</f>
        <v>2015</v>
      </c>
      <c r="C2851" s="2">
        <f>MONTH(salesdata[[#This Row],[Order Date]])</f>
        <v>8</v>
      </c>
      <c r="D2851" t="s">
        <v>452</v>
      </c>
      <c r="E2851" t="s">
        <v>10</v>
      </c>
      <c r="F2851" t="s">
        <v>34</v>
      </c>
      <c r="G2851" t="s">
        <v>47</v>
      </c>
      <c r="H2851" t="s">
        <v>1578</v>
      </c>
      <c r="I2851" s="33" t="s">
        <v>4563</v>
      </c>
      <c r="J2851" s="2">
        <v>5</v>
      </c>
      <c r="K2851" s="33" t="s">
        <v>6868</v>
      </c>
    </row>
    <row r="2852" spans="1:11" x14ac:dyDescent="0.3">
      <c r="A2852" s="1">
        <v>42222</v>
      </c>
      <c r="B2852" s="2">
        <f>YEAR(salesdata[[#This Row],[Order Date]])</f>
        <v>2015</v>
      </c>
      <c r="C2852" s="2">
        <f>MONTH(salesdata[[#This Row],[Order Date]])</f>
        <v>8</v>
      </c>
      <c r="D2852" t="s">
        <v>915</v>
      </c>
      <c r="E2852" t="s">
        <v>10</v>
      </c>
      <c r="F2852" t="s">
        <v>11</v>
      </c>
      <c r="G2852" t="s">
        <v>12</v>
      </c>
      <c r="H2852" t="s">
        <v>2186</v>
      </c>
      <c r="I2852" s="33" t="s">
        <v>6627</v>
      </c>
      <c r="J2852" s="2">
        <v>3</v>
      </c>
      <c r="K2852" s="33" t="s">
        <v>6180</v>
      </c>
    </row>
    <row r="2853" spans="1:11" x14ac:dyDescent="0.3">
      <c r="A2853" s="1">
        <v>42222</v>
      </c>
      <c r="B2853" s="2">
        <f>YEAR(salesdata[[#This Row],[Order Date]])</f>
        <v>2015</v>
      </c>
      <c r="C2853" s="2">
        <f>MONTH(salesdata[[#This Row],[Order Date]])</f>
        <v>8</v>
      </c>
      <c r="D2853" t="s">
        <v>1534</v>
      </c>
      <c r="E2853" t="s">
        <v>10</v>
      </c>
      <c r="F2853" t="s">
        <v>11</v>
      </c>
      <c r="G2853" t="s">
        <v>16</v>
      </c>
      <c r="H2853" t="s">
        <v>371</v>
      </c>
      <c r="I2853" s="33" t="s">
        <v>6869</v>
      </c>
      <c r="J2853" s="2">
        <v>3</v>
      </c>
      <c r="K2853" s="33" t="s">
        <v>5264</v>
      </c>
    </row>
    <row r="2854" spans="1:11" x14ac:dyDescent="0.3">
      <c r="A2854" s="1">
        <v>42222</v>
      </c>
      <c r="B2854" s="2">
        <f>YEAR(salesdata[[#This Row],[Order Date]])</f>
        <v>2015</v>
      </c>
      <c r="C2854" s="2">
        <f>MONTH(salesdata[[#This Row],[Order Date]])</f>
        <v>8</v>
      </c>
      <c r="D2854" t="s">
        <v>1534</v>
      </c>
      <c r="E2854" t="s">
        <v>10</v>
      </c>
      <c r="F2854" t="s">
        <v>11</v>
      </c>
      <c r="G2854" t="s">
        <v>20</v>
      </c>
      <c r="H2854" t="s">
        <v>437</v>
      </c>
      <c r="I2854" s="33" t="s">
        <v>6870</v>
      </c>
      <c r="J2854" s="2">
        <v>5</v>
      </c>
      <c r="K2854" s="33" t="s">
        <v>6871</v>
      </c>
    </row>
    <row r="2855" spans="1:11" x14ac:dyDescent="0.3">
      <c r="A2855" s="1">
        <v>42222</v>
      </c>
      <c r="B2855" s="2">
        <f>YEAR(salesdata[[#This Row],[Order Date]])</f>
        <v>2015</v>
      </c>
      <c r="C2855" s="2">
        <f>MONTH(salesdata[[#This Row],[Order Date]])</f>
        <v>8</v>
      </c>
      <c r="D2855" t="s">
        <v>1534</v>
      </c>
      <c r="E2855" t="s">
        <v>10</v>
      </c>
      <c r="F2855" t="s">
        <v>11</v>
      </c>
      <c r="G2855" t="s">
        <v>12</v>
      </c>
      <c r="H2855" t="s">
        <v>1913</v>
      </c>
      <c r="I2855" s="33" t="s">
        <v>6872</v>
      </c>
      <c r="J2855" s="2">
        <v>2</v>
      </c>
      <c r="K2855" s="33" t="s">
        <v>5015</v>
      </c>
    </row>
    <row r="2856" spans="1:11" x14ac:dyDescent="0.3">
      <c r="A2856" s="1">
        <v>42222</v>
      </c>
      <c r="B2856" s="2">
        <f>YEAR(salesdata[[#This Row],[Order Date]])</f>
        <v>2015</v>
      </c>
      <c r="C2856" s="2">
        <f>MONTH(salesdata[[#This Row],[Order Date]])</f>
        <v>8</v>
      </c>
      <c r="D2856" t="s">
        <v>1534</v>
      </c>
      <c r="E2856" t="s">
        <v>10</v>
      </c>
      <c r="F2856" t="s">
        <v>34</v>
      </c>
      <c r="G2856" t="s">
        <v>74</v>
      </c>
      <c r="H2856" t="s">
        <v>2250</v>
      </c>
      <c r="I2856" s="33" t="s">
        <v>6873</v>
      </c>
      <c r="J2856" s="2">
        <v>3</v>
      </c>
      <c r="K2856" s="33" t="s">
        <v>6874</v>
      </c>
    </row>
    <row r="2857" spans="1:11" x14ac:dyDescent="0.3">
      <c r="A2857" s="1">
        <v>42223</v>
      </c>
      <c r="B2857" s="2">
        <f>YEAR(salesdata[[#This Row],[Order Date]])</f>
        <v>2015</v>
      </c>
      <c r="C2857" s="2">
        <f>MONTH(salesdata[[#This Row],[Order Date]])</f>
        <v>8</v>
      </c>
      <c r="D2857" t="s">
        <v>896</v>
      </c>
      <c r="E2857" t="s">
        <v>519</v>
      </c>
      <c r="F2857" t="s">
        <v>11</v>
      </c>
      <c r="G2857" t="s">
        <v>20</v>
      </c>
      <c r="H2857" t="s">
        <v>568</v>
      </c>
      <c r="I2857" s="33" t="s">
        <v>6875</v>
      </c>
      <c r="J2857" s="2">
        <v>1</v>
      </c>
      <c r="K2857" s="33" t="s">
        <v>3543</v>
      </c>
    </row>
    <row r="2858" spans="1:11" x14ac:dyDescent="0.3">
      <c r="A2858" s="1">
        <v>42223</v>
      </c>
      <c r="B2858" s="2">
        <f>YEAR(salesdata[[#This Row],[Order Date]])</f>
        <v>2015</v>
      </c>
      <c r="C2858" s="2">
        <f>MONTH(salesdata[[#This Row],[Order Date]])</f>
        <v>8</v>
      </c>
      <c r="D2858" t="s">
        <v>2251</v>
      </c>
      <c r="E2858" t="s">
        <v>27</v>
      </c>
      <c r="F2858" t="s">
        <v>11</v>
      </c>
      <c r="G2858" t="s">
        <v>20</v>
      </c>
      <c r="H2858" t="s">
        <v>2252</v>
      </c>
      <c r="I2858" s="33" t="s">
        <v>6876</v>
      </c>
      <c r="J2858" s="2">
        <v>3</v>
      </c>
      <c r="K2858" s="33" t="s">
        <v>5618</v>
      </c>
    </row>
    <row r="2859" spans="1:11" x14ac:dyDescent="0.3">
      <c r="A2859" s="1">
        <v>42223</v>
      </c>
      <c r="B2859" s="2">
        <f>YEAR(salesdata[[#This Row],[Order Date]])</f>
        <v>2015</v>
      </c>
      <c r="C2859" s="2">
        <f>MONTH(salesdata[[#This Row],[Order Date]])</f>
        <v>8</v>
      </c>
      <c r="D2859" t="s">
        <v>1451</v>
      </c>
      <c r="E2859" t="s">
        <v>190</v>
      </c>
      <c r="F2859" t="s">
        <v>11</v>
      </c>
      <c r="G2859" t="s">
        <v>20</v>
      </c>
      <c r="H2859" t="s">
        <v>1214</v>
      </c>
      <c r="I2859" s="33" t="s">
        <v>5964</v>
      </c>
      <c r="J2859" s="2">
        <v>4</v>
      </c>
      <c r="K2859" s="33" t="s">
        <v>6877</v>
      </c>
    </row>
    <row r="2860" spans="1:11" x14ac:dyDescent="0.3">
      <c r="A2860" s="1">
        <v>42223</v>
      </c>
      <c r="B2860" s="2">
        <f>YEAR(salesdata[[#This Row],[Order Date]])</f>
        <v>2015</v>
      </c>
      <c r="C2860" s="2">
        <f>MONTH(salesdata[[#This Row],[Order Date]])</f>
        <v>8</v>
      </c>
      <c r="D2860" t="s">
        <v>1451</v>
      </c>
      <c r="E2860" t="s">
        <v>190</v>
      </c>
      <c r="F2860" t="s">
        <v>34</v>
      </c>
      <c r="G2860" t="s">
        <v>47</v>
      </c>
      <c r="H2860" t="s">
        <v>2253</v>
      </c>
      <c r="I2860" s="33" t="s">
        <v>3948</v>
      </c>
      <c r="J2860" s="2">
        <v>3</v>
      </c>
      <c r="K2860" s="33" t="s">
        <v>6878</v>
      </c>
    </row>
    <row r="2861" spans="1:11" x14ac:dyDescent="0.3">
      <c r="A2861" s="1">
        <v>42223</v>
      </c>
      <c r="B2861" s="2">
        <f>YEAR(salesdata[[#This Row],[Order Date]])</f>
        <v>2015</v>
      </c>
      <c r="C2861" s="2">
        <f>MONTH(salesdata[[#This Row],[Order Date]])</f>
        <v>8</v>
      </c>
      <c r="D2861" t="s">
        <v>768</v>
      </c>
      <c r="E2861" t="s">
        <v>23</v>
      </c>
      <c r="F2861" t="s">
        <v>11</v>
      </c>
      <c r="G2861" t="s">
        <v>24</v>
      </c>
      <c r="H2861" t="s">
        <v>475</v>
      </c>
      <c r="I2861" s="33" t="s">
        <v>6879</v>
      </c>
      <c r="J2861" s="2">
        <v>10</v>
      </c>
      <c r="K2861" s="33" t="s">
        <v>3034</v>
      </c>
    </row>
    <row r="2862" spans="1:11" x14ac:dyDescent="0.3">
      <c r="A2862" s="1">
        <v>42223</v>
      </c>
      <c r="B2862" s="2">
        <f>YEAR(salesdata[[#This Row],[Order Date]])</f>
        <v>2015</v>
      </c>
      <c r="C2862" s="2">
        <f>MONTH(salesdata[[#This Row],[Order Date]])</f>
        <v>8</v>
      </c>
      <c r="D2862" t="s">
        <v>896</v>
      </c>
      <c r="E2862" t="s">
        <v>540</v>
      </c>
      <c r="F2862" t="s">
        <v>11</v>
      </c>
      <c r="G2862" t="s">
        <v>93</v>
      </c>
      <c r="H2862" t="s">
        <v>1426</v>
      </c>
      <c r="I2862" s="33" t="s">
        <v>6880</v>
      </c>
      <c r="J2862" s="2">
        <v>9</v>
      </c>
      <c r="K2862" s="33" t="s">
        <v>3233</v>
      </c>
    </row>
    <row r="2863" spans="1:11" x14ac:dyDescent="0.3">
      <c r="A2863" s="1">
        <v>42223</v>
      </c>
      <c r="B2863" s="2">
        <f>YEAR(salesdata[[#This Row],[Order Date]])</f>
        <v>2015</v>
      </c>
      <c r="C2863" s="2">
        <f>MONTH(salesdata[[#This Row],[Order Date]])</f>
        <v>8</v>
      </c>
      <c r="D2863" t="s">
        <v>2254</v>
      </c>
      <c r="E2863" t="s">
        <v>55</v>
      </c>
      <c r="F2863" t="s">
        <v>39</v>
      </c>
      <c r="G2863" t="s">
        <v>40</v>
      </c>
      <c r="H2863" t="s">
        <v>2255</v>
      </c>
      <c r="I2863" s="33" t="s">
        <v>6881</v>
      </c>
      <c r="J2863" s="2">
        <v>3</v>
      </c>
      <c r="K2863" s="33" t="s">
        <v>6882</v>
      </c>
    </row>
    <row r="2864" spans="1:11" x14ac:dyDescent="0.3">
      <c r="A2864" s="1">
        <v>42223</v>
      </c>
      <c r="B2864" s="2">
        <f>YEAR(salesdata[[#This Row],[Order Date]])</f>
        <v>2015</v>
      </c>
      <c r="C2864" s="2">
        <f>MONTH(salesdata[[#This Row],[Order Date]])</f>
        <v>8</v>
      </c>
      <c r="D2864" t="s">
        <v>2254</v>
      </c>
      <c r="E2864" t="s">
        <v>55</v>
      </c>
      <c r="F2864" t="s">
        <v>11</v>
      </c>
      <c r="G2864" t="s">
        <v>16</v>
      </c>
      <c r="H2864" t="s">
        <v>2256</v>
      </c>
      <c r="I2864" s="33" t="s">
        <v>5524</v>
      </c>
      <c r="J2864" s="2">
        <v>2</v>
      </c>
      <c r="K2864" s="33" t="s">
        <v>2902</v>
      </c>
    </row>
    <row r="2865" spans="1:11" x14ac:dyDescent="0.3">
      <c r="A2865" s="1">
        <v>42224</v>
      </c>
      <c r="B2865" s="2">
        <f>YEAR(salesdata[[#This Row],[Order Date]])</f>
        <v>2015</v>
      </c>
      <c r="C2865" s="2">
        <f>MONTH(salesdata[[#This Row],[Order Date]])</f>
        <v>8</v>
      </c>
      <c r="D2865" t="s">
        <v>1410</v>
      </c>
      <c r="E2865" t="s">
        <v>27</v>
      </c>
      <c r="F2865" t="s">
        <v>11</v>
      </c>
      <c r="G2865" t="s">
        <v>20</v>
      </c>
      <c r="H2865" t="s">
        <v>568</v>
      </c>
      <c r="I2865" s="33" t="s">
        <v>6883</v>
      </c>
      <c r="J2865" s="2">
        <v>2</v>
      </c>
      <c r="K2865" s="33" t="s">
        <v>6884</v>
      </c>
    </row>
    <row r="2866" spans="1:11" x14ac:dyDescent="0.3">
      <c r="A2866" s="1">
        <v>42224</v>
      </c>
      <c r="B2866" s="2">
        <f>YEAR(salesdata[[#This Row],[Order Date]])</f>
        <v>2015</v>
      </c>
      <c r="C2866" s="2">
        <f>MONTH(salesdata[[#This Row],[Order Date]])</f>
        <v>8</v>
      </c>
      <c r="D2866" t="s">
        <v>1410</v>
      </c>
      <c r="E2866" t="s">
        <v>27</v>
      </c>
      <c r="F2866" t="s">
        <v>11</v>
      </c>
      <c r="G2866" t="s">
        <v>20</v>
      </c>
      <c r="H2866" t="s">
        <v>808</v>
      </c>
      <c r="I2866" s="33" t="s">
        <v>3918</v>
      </c>
      <c r="J2866" s="2">
        <v>2</v>
      </c>
      <c r="K2866" s="33" t="s">
        <v>4589</v>
      </c>
    </row>
    <row r="2867" spans="1:11" x14ac:dyDescent="0.3">
      <c r="A2867" s="1">
        <v>42224</v>
      </c>
      <c r="B2867" s="2">
        <f>YEAR(salesdata[[#This Row],[Order Date]])</f>
        <v>2015</v>
      </c>
      <c r="C2867" s="2">
        <f>MONTH(salesdata[[#This Row],[Order Date]])</f>
        <v>8</v>
      </c>
      <c r="D2867" t="s">
        <v>1410</v>
      </c>
      <c r="E2867" t="s">
        <v>27</v>
      </c>
      <c r="F2867" t="s">
        <v>34</v>
      </c>
      <c r="G2867" t="s">
        <v>35</v>
      </c>
      <c r="H2867" t="s">
        <v>2257</v>
      </c>
      <c r="I2867" s="33" t="s">
        <v>6885</v>
      </c>
      <c r="J2867" s="2">
        <v>1</v>
      </c>
      <c r="K2867" s="33" t="s">
        <v>6479</v>
      </c>
    </row>
    <row r="2868" spans="1:11" x14ac:dyDescent="0.3">
      <c r="A2868" s="1">
        <v>42224</v>
      </c>
      <c r="B2868" s="2">
        <f>YEAR(salesdata[[#This Row],[Order Date]])</f>
        <v>2015</v>
      </c>
      <c r="C2868" s="2">
        <f>MONTH(salesdata[[#This Row],[Order Date]])</f>
        <v>8</v>
      </c>
      <c r="D2868" t="s">
        <v>2258</v>
      </c>
      <c r="E2868" t="s">
        <v>443</v>
      </c>
      <c r="F2868" t="s">
        <v>11</v>
      </c>
      <c r="G2868" t="s">
        <v>24</v>
      </c>
      <c r="H2868" t="s">
        <v>2259</v>
      </c>
      <c r="I2868" s="33" t="s">
        <v>6886</v>
      </c>
      <c r="J2868" s="2">
        <v>2</v>
      </c>
      <c r="K2868" s="33" t="s">
        <v>6887</v>
      </c>
    </row>
    <row r="2869" spans="1:11" x14ac:dyDescent="0.3">
      <c r="A2869" s="1">
        <v>42224</v>
      </c>
      <c r="B2869" s="2">
        <f>YEAR(salesdata[[#This Row],[Order Date]])</f>
        <v>2015</v>
      </c>
      <c r="C2869" s="2">
        <f>MONTH(salesdata[[#This Row],[Order Date]])</f>
        <v>8</v>
      </c>
      <c r="D2869" t="s">
        <v>2258</v>
      </c>
      <c r="E2869" t="s">
        <v>443</v>
      </c>
      <c r="F2869" t="s">
        <v>11</v>
      </c>
      <c r="G2869" t="s">
        <v>93</v>
      </c>
      <c r="H2869" t="s">
        <v>1734</v>
      </c>
      <c r="I2869" s="33" t="s">
        <v>6888</v>
      </c>
      <c r="J2869" s="2">
        <v>2</v>
      </c>
      <c r="K2869" s="33" t="s">
        <v>6889</v>
      </c>
    </row>
    <row r="2870" spans="1:11" x14ac:dyDescent="0.3">
      <c r="A2870" s="1">
        <v>42224</v>
      </c>
      <c r="B2870" s="2">
        <f>YEAR(salesdata[[#This Row],[Order Date]])</f>
        <v>2015</v>
      </c>
      <c r="C2870" s="2">
        <f>MONTH(salesdata[[#This Row],[Order Date]])</f>
        <v>8</v>
      </c>
      <c r="D2870" t="s">
        <v>2258</v>
      </c>
      <c r="E2870" t="s">
        <v>443</v>
      </c>
      <c r="F2870" t="s">
        <v>11</v>
      </c>
      <c r="G2870" t="s">
        <v>20</v>
      </c>
      <c r="H2870" t="s">
        <v>1165</v>
      </c>
      <c r="I2870" s="33" t="s">
        <v>3770</v>
      </c>
      <c r="J2870" s="2">
        <v>7</v>
      </c>
      <c r="K2870" s="33" t="s">
        <v>6890</v>
      </c>
    </row>
    <row r="2871" spans="1:11" x14ac:dyDescent="0.3">
      <c r="A2871" s="1">
        <v>42224</v>
      </c>
      <c r="B2871" s="2">
        <f>YEAR(salesdata[[#This Row],[Order Date]])</f>
        <v>2015</v>
      </c>
      <c r="C2871" s="2">
        <f>MONTH(salesdata[[#This Row],[Order Date]])</f>
        <v>8</v>
      </c>
      <c r="D2871" t="s">
        <v>446</v>
      </c>
      <c r="E2871" t="s">
        <v>152</v>
      </c>
      <c r="F2871" t="s">
        <v>39</v>
      </c>
      <c r="G2871" t="s">
        <v>52</v>
      </c>
      <c r="H2871" t="s">
        <v>202</v>
      </c>
      <c r="I2871" s="33" t="s">
        <v>6891</v>
      </c>
      <c r="J2871" s="2">
        <v>1</v>
      </c>
      <c r="K2871" s="33" t="s">
        <v>4827</v>
      </c>
    </row>
    <row r="2872" spans="1:11" x14ac:dyDescent="0.3">
      <c r="A2872" s="1">
        <v>42225</v>
      </c>
      <c r="B2872" s="2">
        <f>YEAR(salesdata[[#This Row],[Order Date]])</f>
        <v>2015</v>
      </c>
      <c r="C2872" s="2">
        <f>MONTH(salesdata[[#This Row],[Order Date]])</f>
        <v>8</v>
      </c>
      <c r="D2872" t="s">
        <v>599</v>
      </c>
      <c r="E2872" t="s">
        <v>111</v>
      </c>
      <c r="F2872" t="s">
        <v>11</v>
      </c>
      <c r="G2872" t="s">
        <v>24</v>
      </c>
      <c r="H2872" t="s">
        <v>917</v>
      </c>
      <c r="I2872" s="33" t="s">
        <v>6026</v>
      </c>
      <c r="J2872" s="2">
        <v>1</v>
      </c>
      <c r="K2872" s="33" t="s">
        <v>6892</v>
      </c>
    </row>
    <row r="2873" spans="1:11" x14ac:dyDescent="0.3">
      <c r="A2873" s="1">
        <v>42225</v>
      </c>
      <c r="B2873" s="2">
        <f>YEAR(salesdata[[#This Row],[Order Date]])</f>
        <v>2015</v>
      </c>
      <c r="C2873" s="2">
        <f>MONTH(salesdata[[#This Row],[Order Date]])</f>
        <v>8</v>
      </c>
      <c r="D2873" t="s">
        <v>599</v>
      </c>
      <c r="E2873" t="s">
        <v>111</v>
      </c>
      <c r="F2873" t="s">
        <v>34</v>
      </c>
      <c r="G2873" t="s">
        <v>147</v>
      </c>
      <c r="H2873" t="s">
        <v>510</v>
      </c>
      <c r="I2873" s="33" t="s">
        <v>6893</v>
      </c>
      <c r="J2873" s="2">
        <v>5</v>
      </c>
      <c r="K2873" s="33" t="s">
        <v>6894</v>
      </c>
    </row>
    <row r="2874" spans="1:11" x14ac:dyDescent="0.3">
      <c r="A2874" s="1">
        <v>42225</v>
      </c>
      <c r="B2874" s="2">
        <f>YEAR(salesdata[[#This Row],[Order Date]])</f>
        <v>2015</v>
      </c>
      <c r="C2874" s="2">
        <f>MONTH(salesdata[[#This Row],[Order Date]])</f>
        <v>8</v>
      </c>
      <c r="D2874" t="s">
        <v>599</v>
      </c>
      <c r="E2874" t="s">
        <v>111</v>
      </c>
      <c r="F2874" t="s">
        <v>11</v>
      </c>
      <c r="G2874" t="s">
        <v>18</v>
      </c>
      <c r="H2874" t="s">
        <v>1810</v>
      </c>
      <c r="I2874" s="33" t="s">
        <v>5372</v>
      </c>
      <c r="J2874" s="2">
        <v>1</v>
      </c>
      <c r="K2874" s="33" t="s">
        <v>6895</v>
      </c>
    </row>
    <row r="2875" spans="1:11" x14ac:dyDescent="0.3">
      <c r="A2875" s="1">
        <v>42225</v>
      </c>
      <c r="B2875" s="2">
        <f>YEAR(salesdata[[#This Row],[Order Date]])</f>
        <v>2015</v>
      </c>
      <c r="C2875" s="2">
        <f>MONTH(salesdata[[#This Row],[Order Date]])</f>
        <v>8</v>
      </c>
      <c r="D2875" t="s">
        <v>681</v>
      </c>
      <c r="E2875" t="s">
        <v>152</v>
      </c>
      <c r="F2875" t="s">
        <v>39</v>
      </c>
      <c r="G2875" t="s">
        <v>40</v>
      </c>
      <c r="H2875" t="s">
        <v>1384</v>
      </c>
      <c r="I2875" s="33" t="s">
        <v>6896</v>
      </c>
      <c r="J2875" s="2">
        <v>2</v>
      </c>
      <c r="K2875" s="33" t="s">
        <v>6897</v>
      </c>
    </row>
    <row r="2876" spans="1:11" x14ac:dyDescent="0.3">
      <c r="A2876" s="1">
        <v>42225</v>
      </c>
      <c r="B2876" s="2">
        <f>YEAR(salesdata[[#This Row],[Order Date]])</f>
        <v>2015</v>
      </c>
      <c r="C2876" s="2">
        <f>MONTH(salesdata[[#This Row],[Order Date]])</f>
        <v>8</v>
      </c>
      <c r="D2876" t="s">
        <v>681</v>
      </c>
      <c r="E2876" t="s">
        <v>152</v>
      </c>
      <c r="F2876" t="s">
        <v>34</v>
      </c>
      <c r="G2876" t="s">
        <v>147</v>
      </c>
      <c r="H2876" t="s">
        <v>744</v>
      </c>
      <c r="I2876" s="33" t="s">
        <v>6898</v>
      </c>
      <c r="J2876" s="2">
        <v>9</v>
      </c>
      <c r="K2876" s="33" t="s">
        <v>6899</v>
      </c>
    </row>
    <row r="2877" spans="1:11" x14ac:dyDescent="0.3">
      <c r="A2877" s="1">
        <v>42225</v>
      </c>
      <c r="B2877" s="2">
        <f>YEAR(salesdata[[#This Row],[Order Date]])</f>
        <v>2015</v>
      </c>
      <c r="C2877" s="2">
        <f>MONTH(salesdata[[#This Row],[Order Date]])</f>
        <v>8</v>
      </c>
      <c r="D2877" t="s">
        <v>681</v>
      </c>
      <c r="E2877" t="s">
        <v>152</v>
      </c>
      <c r="F2877" t="s">
        <v>11</v>
      </c>
      <c r="G2877" t="s">
        <v>18</v>
      </c>
      <c r="H2877" t="s">
        <v>1478</v>
      </c>
      <c r="I2877" s="33" t="s">
        <v>6900</v>
      </c>
      <c r="J2877" s="2">
        <v>2</v>
      </c>
      <c r="K2877" s="33" t="s">
        <v>3395</v>
      </c>
    </row>
    <row r="2878" spans="1:11" x14ac:dyDescent="0.3">
      <c r="A2878" s="1">
        <v>42225</v>
      </c>
      <c r="B2878" s="2">
        <f>YEAR(salesdata[[#This Row],[Order Date]])</f>
        <v>2015</v>
      </c>
      <c r="C2878" s="2">
        <f>MONTH(salesdata[[#This Row],[Order Date]])</f>
        <v>8</v>
      </c>
      <c r="D2878" t="s">
        <v>681</v>
      </c>
      <c r="E2878" t="s">
        <v>152</v>
      </c>
      <c r="F2878" t="s">
        <v>11</v>
      </c>
      <c r="G2878" t="s">
        <v>20</v>
      </c>
      <c r="H2878" t="s">
        <v>2198</v>
      </c>
      <c r="I2878" s="33" t="s">
        <v>6663</v>
      </c>
      <c r="J2878" s="2">
        <v>2</v>
      </c>
      <c r="K2878" s="33" t="s">
        <v>6664</v>
      </c>
    </row>
    <row r="2879" spans="1:11" x14ac:dyDescent="0.3">
      <c r="A2879" s="1">
        <v>42225</v>
      </c>
      <c r="B2879" s="2">
        <f>YEAR(salesdata[[#This Row],[Order Date]])</f>
        <v>2015</v>
      </c>
      <c r="C2879" s="2">
        <f>MONTH(salesdata[[#This Row],[Order Date]])</f>
        <v>8</v>
      </c>
      <c r="D2879" t="s">
        <v>681</v>
      </c>
      <c r="E2879" t="s">
        <v>152</v>
      </c>
      <c r="F2879" t="s">
        <v>34</v>
      </c>
      <c r="G2879" t="s">
        <v>47</v>
      </c>
      <c r="H2879" t="s">
        <v>2260</v>
      </c>
      <c r="I2879" s="33" t="s">
        <v>6901</v>
      </c>
      <c r="J2879" s="2">
        <v>3</v>
      </c>
      <c r="K2879" s="33" t="s">
        <v>6902</v>
      </c>
    </row>
    <row r="2880" spans="1:11" x14ac:dyDescent="0.3">
      <c r="A2880" s="1">
        <v>42225</v>
      </c>
      <c r="B2880" s="2">
        <f>YEAR(salesdata[[#This Row],[Order Date]])</f>
        <v>2015</v>
      </c>
      <c r="C2880" s="2">
        <f>MONTH(salesdata[[#This Row],[Order Date]])</f>
        <v>8</v>
      </c>
      <c r="D2880" t="s">
        <v>681</v>
      </c>
      <c r="E2880" t="s">
        <v>152</v>
      </c>
      <c r="F2880" t="s">
        <v>34</v>
      </c>
      <c r="G2880" t="s">
        <v>47</v>
      </c>
      <c r="H2880" t="s">
        <v>1443</v>
      </c>
      <c r="I2880" s="33" t="s">
        <v>3933</v>
      </c>
      <c r="J2880" s="2">
        <v>2</v>
      </c>
      <c r="K2880" s="33" t="s">
        <v>4886</v>
      </c>
    </row>
    <row r="2881" spans="1:11" x14ac:dyDescent="0.3">
      <c r="A2881" s="1">
        <v>42225</v>
      </c>
      <c r="B2881" s="2">
        <f>YEAR(salesdata[[#This Row],[Order Date]])</f>
        <v>2015</v>
      </c>
      <c r="C2881" s="2">
        <f>MONTH(salesdata[[#This Row],[Order Date]])</f>
        <v>8</v>
      </c>
      <c r="D2881" t="s">
        <v>681</v>
      </c>
      <c r="E2881" t="s">
        <v>152</v>
      </c>
      <c r="F2881" t="s">
        <v>39</v>
      </c>
      <c r="G2881" t="s">
        <v>40</v>
      </c>
      <c r="H2881" t="s">
        <v>291</v>
      </c>
      <c r="I2881" s="33" t="s">
        <v>6903</v>
      </c>
      <c r="J2881" s="2">
        <v>5</v>
      </c>
      <c r="K2881" s="33" t="s">
        <v>6904</v>
      </c>
    </row>
    <row r="2882" spans="1:11" x14ac:dyDescent="0.3">
      <c r="A2882" s="1">
        <v>42225</v>
      </c>
      <c r="B2882" s="2">
        <f>YEAR(salesdata[[#This Row],[Order Date]])</f>
        <v>2015</v>
      </c>
      <c r="C2882" s="2">
        <f>MONTH(salesdata[[#This Row],[Order Date]])</f>
        <v>8</v>
      </c>
      <c r="D2882" t="s">
        <v>681</v>
      </c>
      <c r="E2882" t="s">
        <v>152</v>
      </c>
      <c r="F2882" t="s">
        <v>11</v>
      </c>
      <c r="G2882" t="s">
        <v>12</v>
      </c>
      <c r="H2882" t="s">
        <v>2261</v>
      </c>
      <c r="I2882" s="33" t="s">
        <v>6905</v>
      </c>
      <c r="J2882" s="2">
        <v>3</v>
      </c>
      <c r="K2882" s="33" t="s">
        <v>6906</v>
      </c>
    </row>
    <row r="2883" spans="1:11" x14ac:dyDescent="0.3">
      <c r="A2883" s="1">
        <v>42225</v>
      </c>
      <c r="B2883" s="2">
        <f>YEAR(salesdata[[#This Row],[Order Date]])</f>
        <v>2015</v>
      </c>
      <c r="C2883" s="2">
        <f>MONTH(salesdata[[#This Row],[Order Date]])</f>
        <v>8</v>
      </c>
      <c r="D2883" t="s">
        <v>681</v>
      </c>
      <c r="E2883" t="s">
        <v>152</v>
      </c>
      <c r="F2883" t="s">
        <v>11</v>
      </c>
      <c r="G2883" t="s">
        <v>43</v>
      </c>
      <c r="H2883" t="s">
        <v>1073</v>
      </c>
      <c r="I2883" s="33" t="s">
        <v>3913</v>
      </c>
      <c r="J2883" s="2">
        <v>3</v>
      </c>
      <c r="K2883" s="33" t="s">
        <v>5957</v>
      </c>
    </row>
    <row r="2884" spans="1:11" x14ac:dyDescent="0.3">
      <c r="A2884" s="1">
        <v>42225</v>
      </c>
      <c r="B2884" s="2">
        <f>YEAR(salesdata[[#This Row],[Order Date]])</f>
        <v>2015</v>
      </c>
      <c r="C2884" s="2">
        <f>MONTH(salesdata[[#This Row],[Order Date]])</f>
        <v>8</v>
      </c>
      <c r="D2884" t="s">
        <v>681</v>
      </c>
      <c r="E2884" t="s">
        <v>152</v>
      </c>
      <c r="F2884" t="s">
        <v>39</v>
      </c>
      <c r="G2884" t="s">
        <v>52</v>
      </c>
      <c r="H2884" t="s">
        <v>1858</v>
      </c>
      <c r="I2884" s="33" t="s">
        <v>5695</v>
      </c>
      <c r="J2884" s="2">
        <v>4</v>
      </c>
      <c r="K2884" s="33" t="s">
        <v>6907</v>
      </c>
    </row>
    <row r="2885" spans="1:11" x14ac:dyDescent="0.3">
      <c r="A2885" s="1">
        <v>42225</v>
      </c>
      <c r="B2885" s="2">
        <f>YEAR(salesdata[[#This Row],[Order Date]])</f>
        <v>2015</v>
      </c>
      <c r="C2885" s="2">
        <f>MONTH(salesdata[[#This Row],[Order Date]])</f>
        <v>8</v>
      </c>
      <c r="D2885" t="s">
        <v>507</v>
      </c>
      <c r="E2885" t="s">
        <v>124</v>
      </c>
      <c r="F2885" t="s">
        <v>11</v>
      </c>
      <c r="G2885" t="s">
        <v>16</v>
      </c>
      <c r="H2885" t="s">
        <v>593</v>
      </c>
      <c r="I2885" s="33" t="s">
        <v>4806</v>
      </c>
      <c r="J2885" s="2">
        <v>2</v>
      </c>
      <c r="K2885" s="33" t="s">
        <v>4218</v>
      </c>
    </row>
    <row r="2886" spans="1:11" x14ac:dyDescent="0.3">
      <c r="A2886" s="1">
        <v>42225</v>
      </c>
      <c r="B2886" s="2">
        <f>YEAR(salesdata[[#This Row],[Order Date]])</f>
        <v>2015</v>
      </c>
      <c r="C2886" s="2">
        <f>MONTH(salesdata[[#This Row],[Order Date]])</f>
        <v>8</v>
      </c>
      <c r="D2886" t="s">
        <v>232</v>
      </c>
      <c r="E2886" t="s">
        <v>160</v>
      </c>
      <c r="F2886" t="s">
        <v>34</v>
      </c>
      <c r="G2886" t="s">
        <v>74</v>
      </c>
      <c r="H2886" t="s">
        <v>2243</v>
      </c>
      <c r="I2886" s="33" t="s">
        <v>6908</v>
      </c>
      <c r="J2886" s="2">
        <v>5</v>
      </c>
      <c r="K2886" s="33" t="s">
        <v>6909</v>
      </c>
    </row>
    <row r="2887" spans="1:11" x14ac:dyDescent="0.3">
      <c r="A2887" s="1">
        <v>42225</v>
      </c>
      <c r="B2887" s="2">
        <f>YEAR(salesdata[[#This Row],[Order Date]])</f>
        <v>2015</v>
      </c>
      <c r="C2887" s="2">
        <f>MONTH(salesdata[[#This Row],[Order Date]])</f>
        <v>8</v>
      </c>
      <c r="D2887" t="s">
        <v>1345</v>
      </c>
      <c r="E2887" t="s">
        <v>152</v>
      </c>
      <c r="F2887" t="s">
        <v>34</v>
      </c>
      <c r="G2887" t="s">
        <v>47</v>
      </c>
      <c r="H2887" t="s">
        <v>1618</v>
      </c>
      <c r="I2887" s="33" t="s">
        <v>6910</v>
      </c>
      <c r="J2887" s="2">
        <v>3</v>
      </c>
      <c r="K2887" s="33" t="s">
        <v>6400</v>
      </c>
    </row>
    <row r="2888" spans="1:11" x14ac:dyDescent="0.3">
      <c r="A2888" s="1">
        <v>42225</v>
      </c>
      <c r="B2888" s="2">
        <f>YEAR(salesdata[[#This Row],[Order Date]])</f>
        <v>2015</v>
      </c>
      <c r="C2888" s="2">
        <f>MONTH(salesdata[[#This Row],[Order Date]])</f>
        <v>8</v>
      </c>
      <c r="D2888" t="s">
        <v>1345</v>
      </c>
      <c r="E2888" t="s">
        <v>152</v>
      </c>
      <c r="F2888" t="s">
        <v>11</v>
      </c>
      <c r="G2888" t="s">
        <v>12</v>
      </c>
      <c r="H2888" t="s">
        <v>1750</v>
      </c>
      <c r="I2888" s="33" t="s">
        <v>5463</v>
      </c>
      <c r="J2888" s="2">
        <v>3</v>
      </c>
      <c r="K2888" s="33" t="s">
        <v>5464</v>
      </c>
    </row>
    <row r="2889" spans="1:11" x14ac:dyDescent="0.3">
      <c r="A2889" s="1">
        <v>42226</v>
      </c>
      <c r="B2889" s="2">
        <f>YEAR(salesdata[[#This Row],[Order Date]])</f>
        <v>2015</v>
      </c>
      <c r="C2889" s="2">
        <f>MONTH(salesdata[[#This Row],[Order Date]])</f>
        <v>8</v>
      </c>
      <c r="D2889" t="s">
        <v>1594</v>
      </c>
      <c r="E2889" t="s">
        <v>319</v>
      </c>
      <c r="F2889" t="s">
        <v>11</v>
      </c>
      <c r="G2889" t="s">
        <v>16</v>
      </c>
      <c r="H2889" t="s">
        <v>175</v>
      </c>
      <c r="I2889" s="33" t="s">
        <v>6911</v>
      </c>
      <c r="J2889" s="2">
        <v>1</v>
      </c>
      <c r="K2889" s="33" t="s">
        <v>5987</v>
      </c>
    </row>
    <row r="2890" spans="1:11" x14ac:dyDescent="0.3">
      <c r="A2890" s="1">
        <v>42226</v>
      </c>
      <c r="B2890" s="2">
        <f>YEAR(salesdata[[#This Row],[Order Date]])</f>
        <v>2015</v>
      </c>
      <c r="C2890" s="2">
        <f>MONTH(salesdata[[#This Row],[Order Date]])</f>
        <v>8</v>
      </c>
      <c r="D2890" t="s">
        <v>1594</v>
      </c>
      <c r="E2890" t="s">
        <v>319</v>
      </c>
      <c r="F2890" t="s">
        <v>11</v>
      </c>
      <c r="G2890" t="s">
        <v>16</v>
      </c>
      <c r="H2890" t="s">
        <v>1769</v>
      </c>
      <c r="I2890" s="33" t="s">
        <v>3957</v>
      </c>
      <c r="J2890" s="2">
        <v>4</v>
      </c>
      <c r="K2890" s="33" t="s">
        <v>5511</v>
      </c>
    </row>
    <row r="2891" spans="1:11" x14ac:dyDescent="0.3">
      <c r="A2891" s="1">
        <v>42226</v>
      </c>
      <c r="B2891" s="2">
        <f>YEAR(salesdata[[#This Row],[Order Date]])</f>
        <v>2015</v>
      </c>
      <c r="C2891" s="2">
        <f>MONTH(salesdata[[#This Row],[Order Date]])</f>
        <v>8</v>
      </c>
      <c r="D2891" t="s">
        <v>1594</v>
      </c>
      <c r="E2891" t="s">
        <v>319</v>
      </c>
      <c r="F2891" t="s">
        <v>11</v>
      </c>
      <c r="G2891" t="s">
        <v>24</v>
      </c>
      <c r="H2891" t="s">
        <v>414</v>
      </c>
      <c r="I2891" s="33" t="s">
        <v>6912</v>
      </c>
      <c r="J2891" s="2">
        <v>3</v>
      </c>
      <c r="K2891" s="33" t="s">
        <v>6162</v>
      </c>
    </row>
    <row r="2892" spans="1:11" x14ac:dyDescent="0.3">
      <c r="A2892" s="1">
        <v>42226</v>
      </c>
      <c r="B2892" s="2">
        <f>YEAR(salesdata[[#This Row],[Order Date]])</f>
        <v>2015</v>
      </c>
      <c r="C2892" s="2">
        <f>MONTH(salesdata[[#This Row],[Order Date]])</f>
        <v>8</v>
      </c>
      <c r="D2892" t="s">
        <v>1611</v>
      </c>
      <c r="E2892" t="s">
        <v>92</v>
      </c>
      <c r="F2892" t="s">
        <v>39</v>
      </c>
      <c r="G2892" t="s">
        <v>40</v>
      </c>
      <c r="H2892" t="s">
        <v>530</v>
      </c>
      <c r="I2892" s="33" t="s">
        <v>3536</v>
      </c>
      <c r="J2892" s="2">
        <v>4</v>
      </c>
      <c r="K2892" s="33" t="s">
        <v>3537</v>
      </c>
    </row>
    <row r="2893" spans="1:11" x14ac:dyDescent="0.3">
      <c r="A2893" s="1">
        <v>42226</v>
      </c>
      <c r="B2893" s="2">
        <f>YEAR(salesdata[[#This Row],[Order Date]])</f>
        <v>2015</v>
      </c>
      <c r="C2893" s="2">
        <f>MONTH(salesdata[[#This Row],[Order Date]])</f>
        <v>8</v>
      </c>
      <c r="D2893" t="s">
        <v>1611</v>
      </c>
      <c r="E2893" t="s">
        <v>92</v>
      </c>
      <c r="F2893" t="s">
        <v>39</v>
      </c>
      <c r="G2893" t="s">
        <v>40</v>
      </c>
      <c r="H2893" t="s">
        <v>1687</v>
      </c>
      <c r="I2893" s="33" t="s">
        <v>6913</v>
      </c>
      <c r="J2893" s="2">
        <v>7</v>
      </c>
      <c r="K2893" s="33" t="s">
        <v>6914</v>
      </c>
    </row>
    <row r="2894" spans="1:11" x14ac:dyDescent="0.3">
      <c r="A2894" s="1">
        <v>42226</v>
      </c>
      <c r="B2894" s="2">
        <f>YEAR(salesdata[[#This Row],[Order Date]])</f>
        <v>2015</v>
      </c>
      <c r="C2894" s="2">
        <f>MONTH(salesdata[[#This Row],[Order Date]])</f>
        <v>8</v>
      </c>
      <c r="D2894" t="s">
        <v>1611</v>
      </c>
      <c r="E2894" t="s">
        <v>92</v>
      </c>
      <c r="F2894" t="s">
        <v>11</v>
      </c>
      <c r="G2894" t="s">
        <v>93</v>
      </c>
      <c r="H2894" t="s">
        <v>1310</v>
      </c>
      <c r="I2894" s="33" t="s">
        <v>6915</v>
      </c>
      <c r="J2894" s="2">
        <v>4</v>
      </c>
      <c r="K2894" s="33" t="s">
        <v>6109</v>
      </c>
    </row>
    <row r="2895" spans="1:11" x14ac:dyDescent="0.3">
      <c r="A2895" s="1">
        <v>42226</v>
      </c>
      <c r="B2895" s="2">
        <f>YEAR(salesdata[[#This Row],[Order Date]])</f>
        <v>2015</v>
      </c>
      <c r="C2895" s="2">
        <f>MONTH(salesdata[[#This Row],[Order Date]])</f>
        <v>8</v>
      </c>
      <c r="D2895" t="s">
        <v>2164</v>
      </c>
      <c r="E2895" t="s">
        <v>111</v>
      </c>
      <c r="F2895" t="s">
        <v>11</v>
      </c>
      <c r="G2895" t="s">
        <v>20</v>
      </c>
      <c r="H2895" t="s">
        <v>2262</v>
      </c>
      <c r="I2895" s="33" t="s">
        <v>6916</v>
      </c>
      <c r="J2895" s="2">
        <v>5</v>
      </c>
      <c r="K2895" s="33" t="s">
        <v>5320</v>
      </c>
    </row>
    <row r="2896" spans="1:11" x14ac:dyDescent="0.3">
      <c r="A2896" s="1">
        <v>42227</v>
      </c>
      <c r="B2896" s="2">
        <f>YEAR(salesdata[[#This Row],[Order Date]])</f>
        <v>2015</v>
      </c>
      <c r="C2896" s="2">
        <f>MONTH(salesdata[[#This Row],[Order Date]])</f>
        <v>8</v>
      </c>
      <c r="D2896" t="s">
        <v>733</v>
      </c>
      <c r="E2896" t="s">
        <v>249</v>
      </c>
      <c r="F2896" t="s">
        <v>34</v>
      </c>
      <c r="G2896" t="s">
        <v>47</v>
      </c>
      <c r="H2896" t="s">
        <v>345</v>
      </c>
      <c r="I2896" s="33" t="s">
        <v>6917</v>
      </c>
      <c r="J2896" s="2">
        <v>3</v>
      </c>
      <c r="K2896" s="33" t="s">
        <v>6918</v>
      </c>
    </row>
    <row r="2897" spans="1:11" x14ac:dyDescent="0.3">
      <c r="A2897" s="1">
        <v>42227</v>
      </c>
      <c r="B2897" s="2">
        <f>YEAR(salesdata[[#This Row],[Order Date]])</f>
        <v>2015</v>
      </c>
      <c r="C2897" s="2">
        <f>MONTH(salesdata[[#This Row],[Order Date]])</f>
        <v>8</v>
      </c>
      <c r="D2897" t="s">
        <v>2263</v>
      </c>
      <c r="E2897" t="s">
        <v>152</v>
      </c>
      <c r="F2897" t="s">
        <v>11</v>
      </c>
      <c r="G2897" t="s">
        <v>24</v>
      </c>
      <c r="H2897" t="s">
        <v>270</v>
      </c>
      <c r="I2897" s="33" t="s">
        <v>4199</v>
      </c>
      <c r="J2897" s="2">
        <v>2</v>
      </c>
      <c r="K2897" s="33" t="s">
        <v>4791</v>
      </c>
    </row>
    <row r="2898" spans="1:11" x14ac:dyDescent="0.3">
      <c r="A2898" s="1">
        <v>42227</v>
      </c>
      <c r="B2898" s="2">
        <f>YEAR(salesdata[[#This Row],[Order Date]])</f>
        <v>2015</v>
      </c>
      <c r="C2898" s="2">
        <f>MONTH(salesdata[[#This Row],[Order Date]])</f>
        <v>8</v>
      </c>
      <c r="D2898" t="s">
        <v>2263</v>
      </c>
      <c r="E2898" t="s">
        <v>152</v>
      </c>
      <c r="F2898" t="s">
        <v>39</v>
      </c>
      <c r="G2898" t="s">
        <v>40</v>
      </c>
      <c r="H2898" t="s">
        <v>88</v>
      </c>
      <c r="I2898" s="33" t="s">
        <v>2264</v>
      </c>
      <c r="J2898" s="2">
        <v>2</v>
      </c>
      <c r="K2898" s="33" t="s">
        <v>4833</v>
      </c>
    </row>
    <row r="2899" spans="1:11" x14ac:dyDescent="0.3">
      <c r="A2899" s="1">
        <v>42229</v>
      </c>
      <c r="B2899" s="2">
        <f>YEAR(salesdata[[#This Row],[Order Date]])</f>
        <v>2015</v>
      </c>
      <c r="C2899" s="2">
        <f>MONTH(salesdata[[#This Row],[Order Date]])</f>
        <v>8</v>
      </c>
      <c r="D2899" t="s">
        <v>1322</v>
      </c>
      <c r="E2899" t="s">
        <v>27</v>
      </c>
      <c r="F2899" t="s">
        <v>11</v>
      </c>
      <c r="G2899" t="s">
        <v>24</v>
      </c>
      <c r="H2899" t="s">
        <v>1653</v>
      </c>
      <c r="I2899" s="33" t="s">
        <v>6919</v>
      </c>
      <c r="J2899" s="2">
        <v>5</v>
      </c>
      <c r="K2899" s="33" t="s">
        <v>6920</v>
      </c>
    </row>
    <row r="2900" spans="1:11" x14ac:dyDescent="0.3">
      <c r="A2900" s="1">
        <v>42229</v>
      </c>
      <c r="B2900" s="2">
        <f>YEAR(salesdata[[#This Row],[Order Date]])</f>
        <v>2015</v>
      </c>
      <c r="C2900" s="2">
        <f>MONTH(salesdata[[#This Row],[Order Date]])</f>
        <v>8</v>
      </c>
      <c r="D2900" t="s">
        <v>1896</v>
      </c>
      <c r="E2900" t="s">
        <v>30</v>
      </c>
      <c r="F2900" t="s">
        <v>11</v>
      </c>
      <c r="G2900" t="s">
        <v>20</v>
      </c>
      <c r="H2900" t="s">
        <v>67</v>
      </c>
      <c r="I2900" s="33" t="s">
        <v>2948</v>
      </c>
      <c r="J2900" s="2">
        <v>3</v>
      </c>
      <c r="K2900" s="33" t="s">
        <v>2949</v>
      </c>
    </row>
    <row r="2901" spans="1:11" x14ac:dyDescent="0.3">
      <c r="A2901" s="1">
        <v>42229</v>
      </c>
      <c r="B2901" s="2">
        <f>YEAR(salesdata[[#This Row],[Order Date]])</f>
        <v>2015</v>
      </c>
      <c r="C2901" s="2">
        <f>MONTH(salesdata[[#This Row],[Order Date]])</f>
        <v>8</v>
      </c>
      <c r="D2901" t="s">
        <v>1836</v>
      </c>
      <c r="E2901" t="s">
        <v>130</v>
      </c>
      <c r="F2901" t="s">
        <v>11</v>
      </c>
      <c r="G2901" t="s">
        <v>20</v>
      </c>
      <c r="H2901" t="s">
        <v>431</v>
      </c>
      <c r="I2901" s="33" t="s">
        <v>2942</v>
      </c>
      <c r="J2901" s="2">
        <v>4</v>
      </c>
      <c r="K2901" s="33" t="s">
        <v>6921</v>
      </c>
    </row>
    <row r="2902" spans="1:11" x14ac:dyDescent="0.3">
      <c r="A2902" s="1">
        <v>42229</v>
      </c>
      <c r="B2902" s="2">
        <f>YEAR(salesdata[[#This Row],[Order Date]])</f>
        <v>2015</v>
      </c>
      <c r="C2902" s="2">
        <f>MONTH(salesdata[[#This Row],[Order Date]])</f>
        <v>8</v>
      </c>
      <c r="D2902" t="s">
        <v>145</v>
      </c>
      <c r="E2902" t="s">
        <v>23</v>
      </c>
      <c r="F2902" t="s">
        <v>11</v>
      </c>
      <c r="G2902" t="s">
        <v>18</v>
      </c>
      <c r="H2902" t="s">
        <v>1490</v>
      </c>
      <c r="I2902" s="33" t="s">
        <v>6922</v>
      </c>
      <c r="J2902" s="2">
        <v>3</v>
      </c>
      <c r="K2902" s="33" t="s">
        <v>6923</v>
      </c>
    </row>
    <row r="2903" spans="1:11" x14ac:dyDescent="0.3">
      <c r="A2903" s="1">
        <v>42229</v>
      </c>
      <c r="B2903" s="2">
        <f>YEAR(salesdata[[#This Row],[Order Date]])</f>
        <v>2015</v>
      </c>
      <c r="C2903" s="2">
        <f>MONTH(salesdata[[#This Row],[Order Date]])</f>
        <v>8</v>
      </c>
      <c r="D2903" t="s">
        <v>1305</v>
      </c>
      <c r="E2903" t="s">
        <v>27</v>
      </c>
      <c r="F2903" t="s">
        <v>34</v>
      </c>
      <c r="G2903" t="s">
        <v>47</v>
      </c>
      <c r="H2903" t="s">
        <v>125</v>
      </c>
      <c r="I2903" s="33" t="s">
        <v>6151</v>
      </c>
      <c r="J2903" s="2">
        <v>3</v>
      </c>
      <c r="K2903" s="33" t="s">
        <v>6924</v>
      </c>
    </row>
    <row r="2904" spans="1:11" x14ac:dyDescent="0.3">
      <c r="A2904" s="1">
        <v>42229</v>
      </c>
      <c r="B2904" s="2">
        <f>YEAR(salesdata[[#This Row],[Order Date]])</f>
        <v>2015</v>
      </c>
      <c r="C2904" s="2">
        <f>MONTH(salesdata[[#This Row],[Order Date]])</f>
        <v>8</v>
      </c>
      <c r="D2904" t="s">
        <v>898</v>
      </c>
      <c r="E2904" t="s">
        <v>249</v>
      </c>
      <c r="F2904" t="s">
        <v>11</v>
      </c>
      <c r="G2904" t="s">
        <v>24</v>
      </c>
      <c r="H2904" t="s">
        <v>2265</v>
      </c>
      <c r="I2904" s="33" t="s">
        <v>6925</v>
      </c>
      <c r="J2904" s="2">
        <v>7</v>
      </c>
      <c r="K2904" s="33" t="s">
        <v>6926</v>
      </c>
    </row>
    <row r="2905" spans="1:11" x14ac:dyDescent="0.3">
      <c r="A2905" s="1">
        <v>42231</v>
      </c>
      <c r="B2905" s="2">
        <f>YEAR(salesdata[[#This Row],[Order Date]])</f>
        <v>2015</v>
      </c>
      <c r="C2905" s="2">
        <f>MONTH(salesdata[[#This Row],[Order Date]])</f>
        <v>8</v>
      </c>
      <c r="D2905" t="s">
        <v>2266</v>
      </c>
      <c r="E2905" t="s">
        <v>27</v>
      </c>
      <c r="F2905" t="s">
        <v>11</v>
      </c>
      <c r="G2905" t="s">
        <v>18</v>
      </c>
      <c r="H2905" t="s">
        <v>1449</v>
      </c>
      <c r="I2905" s="33" t="s">
        <v>6551</v>
      </c>
      <c r="J2905" s="2">
        <v>2</v>
      </c>
      <c r="K2905" s="33" t="s">
        <v>6552</v>
      </c>
    </row>
    <row r="2906" spans="1:11" x14ac:dyDescent="0.3">
      <c r="A2906" s="1">
        <v>42231</v>
      </c>
      <c r="B2906" s="2">
        <f>YEAR(salesdata[[#This Row],[Order Date]])</f>
        <v>2015</v>
      </c>
      <c r="C2906" s="2">
        <f>MONTH(salesdata[[#This Row],[Order Date]])</f>
        <v>8</v>
      </c>
      <c r="D2906" t="s">
        <v>791</v>
      </c>
      <c r="E2906" t="s">
        <v>27</v>
      </c>
      <c r="F2906" t="s">
        <v>34</v>
      </c>
      <c r="G2906" t="s">
        <v>47</v>
      </c>
      <c r="H2906" t="s">
        <v>1047</v>
      </c>
      <c r="I2906" s="33" t="s">
        <v>6927</v>
      </c>
      <c r="J2906" s="2">
        <v>7</v>
      </c>
      <c r="K2906" s="33" t="s">
        <v>6928</v>
      </c>
    </row>
    <row r="2907" spans="1:11" x14ac:dyDescent="0.3">
      <c r="A2907" s="1">
        <v>42231</v>
      </c>
      <c r="B2907" s="2">
        <f>YEAR(salesdata[[#This Row],[Order Date]])</f>
        <v>2015</v>
      </c>
      <c r="C2907" s="2">
        <f>MONTH(salesdata[[#This Row],[Order Date]])</f>
        <v>8</v>
      </c>
      <c r="D2907" t="s">
        <v>791</v>
      </c>
      <c r="E2907" t="s">
        <v>27</v>
      </c>
      <c r="F2907" t="s">
        <v>11</v>
      </c>
      <c r="G2907" t="s">
        <v>18</v>
      </c>
      <c r="H2907" t="s">
        <v>2267</v>
      </c>
      <c r="I2907" s="33" t="s">
        <v>6929</v>
      </c>
      <c r="J2907" s="2">
        <v>3</v>
      </c>
      <c r="K2907" s="33" t="s">
        <v>6930</v>
      </c>
    </row>
    <row r="2908" spans="1:11" x14ac:dyDescent="0.3">
      <c r="A2908" s="1">
        <v>42232</v>
      </c>
      <c r="B2908" s="2">
        <f>YEAR(salesdata[[#This Row],[Order Date]])</f>
        <v>2015</v>
      </c>
      <c r="C2908" s="2">
        <f>MONTH(salesdata[[#This Row],[Order Date]])</f>
        <v>8</v>
      </c>
      <c r="D2908" t="s">
        <v>1714</v>
      </c>
      <c r="E2908" t="s">
        <v>96</v>
      </c>
      <c r="F2908" t="s">
        <v>11</v>
      </c>
      <c r="G2908" t="s">
        <v>24</v>
      </c>
      <c r="H2908" t="s">
        <v>2268</v>
      </c>
      <c r="I2908" s="33" t="s">
        <v>6931</v>
      </c>
      <c r="J2908" s="2">
        <v>1</v>
      </c>
      <c r="K2908" s="33" t="s">
        <v>6932</v>
      </c>
    </row>
    <row r="2909" spans="1:11" x14ac:dyDescent="0.3">
      <c r="A2909" s="1">
        <v>42232</v>
      </c>
      <c r="B2909" s="2">
        <f>YEAR(salesdata[[#This Row],[Order Date]])</f>
        <v>2015</v>
      </c>
      <c r="C2909" s="2">
        <f>MONTH(salesdata[[#This Row],[Order Date]])</f>
        <v>8</v>
      </c>
      <c r="D2909" t="s">
        <v>1714</v>
      </c>
      <c r="E2909" t="s">
        <v>96</v>
      </c>
      <c r="F2909" t="s">
        <v>39</v>
      </c>
      <c r="G2909" t="s">
        <v>40</v>
      </c>
      <c r="H2909" t="s">
        <v>2269</v>
      </c>
      <c r="I2909" s="33" t="s">
        <v>6933</v>
      </c>
      <c r="J2909" s="2">
        <v>5</v>
      </c>
      <c r="K2909" s="33" t="s">
        <v>6934</v>
      </c>
    </row>
    <row r="2910" spans="1:11" x14ac:dyDescent="0.3">
      <c r="A2910" s="1">
        <v>42232</v>
      </c>
      <c r="B2910" s="2">
        <f>YEAR(salesdata[[#This Row],[Order Date]])</f>
        <v>2015</v>
      </c>
      <c r="C2910" s="2">
        <f>MONTH(salesdata[[#This Row],[Order Date]])</f>
        <v>8</v>
      </c>
      <c r="D2910" t="s">
        <v>1714</v>
      </c>
      <c r="E2910" t="s">
        <v>96</v>
      </c>
      <c r="F2910" t="s">
        <v>11</v>
      </c>
      <c r="G2910" t="s">
        <v>12</v>
      </c>
      <c r="H2910" t="s">
        <v>268</v>
      </c>
      <c r="I2910" s="33" t="s">
        <v>6935</v>
      </c>
      <c r="J2910" s="2">
        <v>8</v>
      </c>
      <c r="K2910" s="33" t="s">
        <v>6936</v>
      </c>
    </row>
    <row r="2911" spans="1:11" x14ac:dyDescent="0.3">
      <c r="A2911" s="1">
        <v>42232</v>
      </c>
      <c r="B2911" s="2">
        <f>YEAR(salesdata[[#This Row],[Order Date]])</f>
        <v>2015</v>
      </c>
      <c r="C2911" s="2">
        <f>MONTH(salesdata[[#This Row],[Order Date]])</f>
        <v>8</v>
      </c>
      <c r="D2911" t="s">
        <v>1714</v>
      </c>
      <c r="E2911" t="s">
        <v>96</v>
      </c>
      <c r="F2911" t="s">
        <v>11</v>
      </c>
      <c r="G2911" t="s">
        <v>16</v>
      </c>
      <c r="H2911" t="s">
        <v>591</v>
      </c>
      <c r="I2911" s="33" t="s">
        <v>3792</v>
      </c>
      <c r="J2911" s="2">
        <v>2</v>
      </c>
      <c r="K2911" s="33" t="s">
        <v>5521</v>
      </c>
    </row>
    <row r="2912" spans="1:11" x14ac:dyDescent="0.3">
      <c r="A2912" s="1">
        <v>42232</v>
      </c>
      <c r="B2912" s="2">
        <f>YEAR(salesdata[[#This Row],[Order Date]])</f>
        <v>2015</v>
      </c>
      <c r="C2912" s="2">
        <f>MONTH(salesdata[[#This Row],[Order Date]])</f>
        <v>8</v>
      </c>
      <c r="D2912" t="s">
        <v>1846</v>
      </c>
      <c r="E2912" t="s">
        <v>23</v>
      </c>
      <c r="F2912" t="s">
        <v>39</v>
      </c>
      <c r="G2912" t="s">
        <v>40</v>
      </c>
      <c r="H2912" t="s">
        <v>2270</v>
      </c>
      <c r="I2912" s="33" t="s">
        <v>6937</v>
      </c>
      <c r="J2912" s="2">
        <v>4</v>
      </c>
      <c r="K2912" s="33" t="s">
        <v>6938</v>
      </c>
    </row>
    <row r="2913" spans="1:11" x14ac:dyDescent="0.3">
      <c r="A2913" s="1">
        <v>42232</v>
      </c>
      <c r="B2913" s="2">
        <f>YEAR(salesdata[[#This Row],[Order Date]])</f>
        <v>2015</v>
      </c>
      <c r="C2913" s="2">
        <f>MONTH(salesdata[[#This Row],[Order Date]])</f>
        <v>8</v>
      </c>
      <c r="D2913" t="s">
        <v>1846</v>
      </c>
      <c r="E2913" t="s">
        <v>23</v>
      </c>
      <c r="F2913" t="s">
        <v>39</v>
      </c>
      <c r="G2913" t="s">
        <v>52</v>
      </c>
      <c r="H2913" t="s">
        <v>706</v>
      </c>
      <c r="I2913" s="33" t="s">
        <v>6939</v>
      </c>
      <c r="J2913" s="2">
        <v>3</v>
      </c>
      <c r="K2913" s="33" t="s">
        <v>6940</v>
      </c>
    </row>
    <row r="2914" spans="1:11" x14ac:dyDescent="0.3">
      <c r="A2914" s="1">
        <v>42232</v>
      </c>
      <c r="B2914" s="2">
        <f>YEAR(salesdata[[#This Row],[Order Date]])</f>
        <v>2015</v>
      </c>
      <c r="C2914" s="2">
        <f>MONTH(salesdata[[#This Row],[Order Date]])</f>
        <v>8</v>
      </c>
      <c r="D2914" t="s">
        <v>1846</v>
      </c>
      <c r="E2914" t="s">
        <v>23</v>
      </c>
      <c r="F2914" t="s">
        <v>11</v>
      </c>
      <c r="G2914" t="s">
        <v>12</v>
      </c>
      <c r="H2914" t="s">
        <v>2271</v>
      </c>
      <c r="I2914" s="33" t="s">
        <v>3520</v>
      </c>
      <c r="J2914" s="2">
        <v>2</v>
      </c>
      <c r="K2914" s="33" t="s">
        <v>3521</v>
      </c>
    </row>
    <row r="2915" spans="1:11" x14ac:dyDescent="0.3">
      <c r="A2915" s="1">
        <v>42232</v>
      </c>
      <c r="B2915" s="2">
        <f>YEAR(salesdata[[#This Row],[Order Date]])</f>
        <v>2015</v>
      </c>
      <c r="C2915" s="2">
        <f>MONTH(salesdata[[#This Row],[Order Date]])</f>
        <v>8</v>
      </c>
      <c r="D2915" t="s">
        <v>1846</v>
      </c>
      <c r="E2915" t="s">
        <v>23</v>
      </c>
      <c r="F2915" t="s">
        <v>11</v>
      </c>
      <c r="G2915" t="s">
        <v>20</v>
      </c>
      <c r="H2915" t="s">
        <v>621</v>
      </c>
      <c r="I2915" s="33" t="s">
        <v>3673</v>
      </c>
      <c r="J2915" s="2">
        <v>2</v>
      </c>
      <c r="K2915" s="33" t="s">
        <v>6941</v>
      </c>
    </row>
    <row r="2916" spans="1:11" x14ac:dyDescent="0.3">
      <c r="A2916" s="1">
        <v>42232</v>
      </c>
      <c r="B2916" s="2">
        <f>YEAR(salesdata[[#This Row],[Order Date]])</f>
        <v>2015</v>
      </c>
      <c r="C2916" s="2">
        <f>MONTH(salesdata[[#This Row],[Order Date]])</f>
        <v>8</v>
      </c>
      <c r="D2916" t="s">
        <v>1846</v>
      </c>
      <c r="E2916" t="s">
        <v>23</v>
      </c>
      <c r="F2916" t="s">
        <v>34</v>
      </c>
      <c r="G2916" t="s">
        <v>47</v>
      </c>
      <c r="H2916" t="s">
        <v>2272</v>
      </c>
      <c r="I2916" s="33" t="s">
        <v>6942</v>
      </c>
      <c r="J2916" s="2">
        <v>3</v>
      </c>
      <c r="K2916" s="33" t="s">
        <v>132</v>
      </c>
    </row>
    <row r="2917" spans="1:11" x14ac:dyDescent="0.3">
      <c r="A2917" s="1">
        <v>42232</v>
      </c>
      <c r="B2917" s="2">
        <f>YEAR(salesdata[[#This Row],[Order Date]])</f>
        <v>2015</v>
      </c>
      <c r="C2917" s="2">
        <f>MONTH(salesdata[[#This Row],[Order Date]])</f>
        <v>8</v>
      </c>
      <c r="D2917" t="s">
        <v>1846</v>
      </c>
      <c r="E2917" t="s">
        <v>23</v>
      </c>
      <c r="F2917" t="s">
        <v>11</v>
      </c>
      <c r="G2917" t="s">
        <v>20</v>
      </c>
      <c r="H2917" t="s">
        <v>1536</v>
      </c>
      <c r="I2917" s="33" t="s">
        <v>3989</v>
      </c>
      <c r="J2917" s="2">
        <v>3</v>
      </c>
      <c r="K2917" s="33" t="s">
        <v>6943</v>
      </c>
    </row>
    <row r="2918" spans="1:11" x14ac:dyDescent="0.3">
      <c r="A2918" s="1">
        <v>42232</v>
      </c>
      <c r="B2918" s="2">
        <f>YEAR(salesdata[[#This Row],[Order Date]])</f>
        <v>2015</v>
      </c>
      <c r="C2918" s="2">
        <f>MONTH(salesdata[[#This Row],[Order Date]])</f>
        <v>8</v>
      </c>
      <c r="D2918" t="s">
        <v>1846</v>
      </c>
      <c r="E2918" t="s">
        <v>23</v>
      </c>
      <c r="F2918" t="s">
        <v>11</v>
      </c>
      <c r="G2918" t="s">
        <v>12</v>
      </c>
      <c r="H2918" t="s">
        <v>1639</v>
      </c>
      <c r="I2918" s="33" t="s">
        <v>5138</v>
      </c>
      <c r="J2918" s="2">
        <v>3</v>
      </c>
      <c r="K2918" s="33" t="s">
        <v>6944</v>
      </c>
    </row>
    <row r="2919" spans="1:11" x14ac:dyDescent="0.3">
      <c r="A2919" s="1">
        <v>42232</v>
      </c>
      <c r="B2919" s="2">
        <f>YEAR(salesdata[[#This Row],[Order Date]])</f>
        <v>2015</v>
      </c>
      <c r="C2919" s="2">
        <f>MONTH(salesdata[[#This Row],[Order Date]])</f>
        <v>8</v>
      </c>
      <c r="D2919" t="s">
        <v>2273</v>
      </c>
      <c r="E2919" t="s">
        <v>23</v>
      </c>
      <c r="F2919" t="s">
        <v>11</v>
      </c>
      <c r="G2919" t="s">
        <v>18</v>
      </c>
      <c r="H2919" t="s">
        <v>1495</v>
      </c>
      <c r="I2919" s="33" t="s">
        <v>6945</v>
      </c>
      <c r="J2919" s="2">
        <v>7</v>
      </c>
      <c r="K2919" s="33" t="s">
        <v>3525</v>
      </c>
    </row>
    <row r="2920" spans="1:11" x14ac:dyDescent="0.3">
      <c r="A2920" s="1">
        <v>42232</v>
      </c>
      <c r="B2920" s="2">
        <f>YEAR(salesdata[[#This Row],[Order Date]])</f>
        <v>2015</v>
      </c>
      <c r="C2920" s="2">
        <f>MONTH(salesdata[[#This Row],[Order Date]])</f>
        <v>8</v>
      </c>
      <c r="D2920" t="s">
        <v>2273</v>
      </c>
      <c r="E2920" t="s">
        <v>23</v>
      </c>
      <c r="F2920" t="s">
        <v>34</v>
      </c>
      <c r="G2920" t="s">
        <v>74</v>
      </c>
      <c r="H2920" t="s">
        <v>2274</v>
      </c>
      <c r="I2920" s="33" t="s">
        <v>6946</v>
      </c>
      <c r="J2920" s="2">
        <v>3</v>
      </c>
      <c r="K2920" s="33" t="s">
        <v>2275</v>
      </c>
    </row>
    <row r="2921" spans="1:11" x14ac:dyDescent="0.3">
      <c r="A2921" s="1">
        <v>42233</v>
      </c>
      <c r="B2921" s="2">
        <f>YEAR(salesdata[[#This Row],[Order Date]])</f>
        <v>2015</v>
      </c>
      <c r="C2921" s="2">
        <f>MONTH(salesdata[[#This Row],[Order Date]])</f>
        <v>8</v>
      </c>
      <c r="D2921" t="s">
        <v>2276</v>
      </c>
      <c r="E2921" t="s">
        <v>443</v>
      </c>
      <c r="F2921" t="s">
        <v>11</v>
      </c>
      <c r="G2921" t="s">
        <v>20</v>
      </c>
      <c r="H2921" t="s">
        <v>2277</v>
      </c>
      <c r="I2921" s="33" t="s">
        <v>6947</v>
      </c>
      <c r="J2921" s="2">
        <v>9</v>
      </c>
      <c r="K2921" s="33" t="s">
        <v>6948</v>
      </c>
    </row>
    <row r="2922" spans="1:11" x14ac:dyDescent="0.3">
      <c r="A2922" s="1">
        <v>42233</v>
      </c>
      <c r="B2922" s="2">
        <f>YEAR(salesdata[[#This Row],[Order Date]])</f>
        <v>2015</v>
      </c>
      <c r="C2922" s="2">
        <f>MONTH(salesdata[[#This Row],[Order Date]])</f>
        <v>8</v>
      </c>
      <c r="D2922" t="s">
        <v>788</v>
      </c>
      <c r="E2922" t="s">
        <v>96</v>
      </c>
      <c r="F2922" t="s">
        <v>39</v>
      </c>
      <c r="G2922" t="s">
        <v>52</v>
      </c>
      <c r="H2922" t="s">
        <v>688</v>
      </c>
      <c r="I2922" s="33" t="s">
        <v>6949</v>
      </c>
      <c r="J2922" s="2">
        <v>2</v>
      </c>
      <c r="K2922" s="33" t="s">
        <v>6950</v>
      </c>
    </row>
    <row r="2923" spans="1:11" x14ac:dyDescent="0.3">
      <c r="A2923" s="1">
        <v>42233</v>
      </c>
      <c r="B2923" s="2">
        <f>YEAR(salesdata[[#This Row],[Order Date]])</f>
        <v>2015</v>
      </c>
      <c r="C2923" s="2">
        <f>MONTH(salesdata[[#This Row],[Order Date]])</f>
        <v>8</v>
      </c>
      <c r="D2923" t="s">
        <v>788</v>
      </c>
      <c r="E2923" t="s">
        <v>96</v>
      </c>
      <c r="F2923" t="s">
        <v>11</v>
      </c>
      <c r="G2923" t="s">
        <v>12</v>
      </c>
      <c r="H2923" t="s">
        <v>1125</v>
      </c>
      <c r="I2923" s="33" t="s">
        <v>4767</v>
      </c>
      <c r="J2923" s="2">
        <v>7</v>
      </c>
      <c r="K2923" s="33" t="s">
        <v>5304</v>
      </c>
    </row>
    <row r="2924" spans="1:11" x14ac:dyDescent="0.3">
      <c r="A2924" s="1">
        <v>42233</v>
      </c>
      <c r="B2924" s="2">
        <f>YEAR(salesdata[[#This Row],[Order Date]])</f>
        <v>2015</v>
      </c>
      <c r="C2924" s="2">
        <f>MONTH(salesdata[[#This Row],[Order Date]])</f>
        <v>8</v>
      </c>
      <c r="D2924" t="s">
        <v>788</v>
      </c>
      <c r="E2924" t="s">
        <v>96</v>
      </c>
      <c r="F2924" t="s">
        <v>11</v>
      </c>
      <c r="G2924" t="s">
        <v>24</v>
      </c>
      <c r="H2924" t="s">
        <v>2278</v>
      </c>
      <c r="I2924" s="33" t="s">
        <v>5138</v>
      </c>
      <c r="J2924" s="2">
        <v>3</v>
      </c>
      <c r="K2924" s="33" t="s">
        <v>5723</v>
      </c>
    </row>
    <row r="2925" spans="1:11" x14ac:dyDescent="0.3">
      <c r="A2925" s="1">
        <v>42233</v>
      </c>
      <c r="B2925" s="2">
        <f>YEAR(salesdata[[#This Row],[Order Date]])</f>
        <v>2015</v>
      </c>
      <c r="C2925" s="2">
        <f>MONTH(salesdata[[#This Row],[Order Date]])</f>
        <v>8</v>
      </c>
      <c r="D2925" t="s">
        <v>788</v>
      </c>
      <c r="E2925" t="s">
        <v>96</v>
      </c>
      <c r="F2925" t="s">
        <v>39</v>
      </c>
      <c r="G2925" t="s">
        <v>52</v>
      </c>
      <c r="H2925" t="s">
        <v>1850</v>
      </c>
      <c r="I2925" s="33" t="s">
        <v>6951</v>
      </c>
      <c r="J2925" s="2">
        <v>4</v>
      </c>
      <c r="K2925" s="33" t="s">
        <v>6952</v>
      </c>
    </row>
    <row r="2926" spans="1:11" x14ac:dyDescent="0.3">
      <c r="A2926" s="1">
        <v>42237</v>
      </c>
      <c r="B2926" s="2">
        <f>YEAR(salesdata[[#This Row],[Order Date]])</f>
        <v>2015</v>
      </c>
      <c r="C2926" s="2">
        <f>MONTH(salesdata[[#This Row],[Order Date]])</f>
        <v>8</v>
      </c>
      <c r="D2926" t="s">
        <v>1074</v>
      </c>
      <c r="E2926" t="s">
        <v>27</v>
      </c>
      <c r="F2926" t="s">
        <v>34</v>
      </c>
      <c r="G2926" t="s">
        <v>35</v>
      </c>
      <c r="H2926" t="s">
        <v>1100</v>
      </c>
      <c r="I2926" s="33" t="s">
        <v>6953</v>
      </c>
      <c r="J2926" s="2">
        <v>3</v>
      </c>
      <c r="K2926" s="33" t="s">
        <v>6954</v>
      </c>
    </row>
    <row r="2927" spans="1:11" x14ac:dyDescent="0.3">
      <c r="A2927" s="1">
        <v>42237</v>
      </c>
      <c r="B2927" s="2">
        <f>YEAR(salesdata[[#This Row],[Order Date]])</f>
        <v>2015</v>
      </c>
      <c r="C2927" s="2">
        <f>MONTH(salesdata[[#This Row],[Order Date]])</f>
        <v>8</v>
      </c>
      <c r="D2927" t="s">
        <v>1074</v>
      </c>
      <c r="E2927" t="s">
        <v>27</v>
      </c>
      <c r="F2927" t="s">
        <v>11</v>
      </c>
      <c r="G2927" t="s">
        <v>12</v>
      </c>
      <c r="H2927" t="s">
        <v>2279</v>
      </c>
      <c r="I2927" s="33" t="s">
        <v>6955</v>
      </c>
      <c r="J2927" s="2">
        <v>3</v>
      </c>
      <c r="K2927" s="33" t="s">
        <v>6956</v>
      </c>
    </row>
    <row r="2928" spans="1:11" x14ac:dyDescent="0.3">
      <c r="A2928" s="1">
        <v>42237</v>
      </c>
      <c r="B2928" s="2">
        <f>YEAR(salesdata[[#This Row],[Order Date]])</f>
        <v>2015</v>
      </c>
      <c r="C2928" s="2">
        <f>MONTH(salesdata[[#This Row],[Order Date]])</f>
        <v>8</v>
      </c>
      <c r="D2928" t="s">
        <v>1074</v>
      </c>
      <c r="E2928" t="s">
        <v>27</v>
      </c>
      <c r="F2928" t="s">
        <v>11</v>
      </c>
      <c r="G2928" t="s">
        <v>12</v>
      </c>
      <c r="H2928" t="s">
        <v>1662</v>
      </c>
      <c r="I2928" s="33" t="s">
        <v>4105</v>
      </c>
      <c r="J2928" s="2">
        <v>4</v>
      </c>
      <c r="K2928" s="33" t="s">
        <v>5811</v>
      </c>
    </row>
    <row r="2929" spans="1:11" x14ac:dyDescent="0.3">
      <c r="A2929" s="1">
        <v>42237</v>
      </c>
      <c r="B2929" s="2">
        <f>YEAR(salesdata[[#This Row],[Order Date]])</f>
        <v>2015</v>
      </c>
      <c r="C2929" s="2">
        <f>MONTH(salesdata[[#This Row],[Order Date]])</f>
        <v>8</v>
      </c>
      <c r="D2929" t="s">
        <v>1074</v>
      </c>
      <c r="E2929" t="s">
        <v>27</v>
      </c>
      <c r="F2929" t="s">
        <v>11</v>
      </c>
      <c r="G2929" t="s">
        <v>12</v>
      </c>
      <c r="H2929" t="s">
        <v>1902</v>
      </c>
      <c r="I2929" s="33" t="s">
        <v>5117</v>
      </c>
      <c r="J2929" s="2">
        <v>1</v>
      </c>
      <c r="K2929" s="33" t="s">
        <v>6770</v>
      </c>
    </row>
    <row r="2930" spans="1:11" x14ac:dyDescent="0.3">
      <c r="A2930" s="1">
        <v>42237</v>
      </c>
      <c r="B2930" s="2">
        <f>YEAR(salesdata[[#This Row],[Order Date]])</f>
        <v>2015</v>
      </c>
      <c r="C2930" s="2">
        <f>MONTH(salesdata[[#This Row],[Order Date]])</f>
        <v>8</v>
      </c>
      <c r="D2930" t="s">
        <v>599</v>
      </c>
      <c r="E2930" t="s">
        <v>27</v>
      </c>
      <c r="F2930" t="s">
        <v>34</v>
      </c>
      <c r="G2930" t="s">
        <v>74</v>
      </c>
      <c r="H2930" t="s">
        <v>2280</v>
      </c>
      <c r="I2930" s="33" t="s">
        <v>6957</v>
      </c>
      <c r="J2930" s="2">
        <v>6</v>
      </c>
      <c r="K2930" s="33" t="s">
        <v>6958</v>
      </c>
    </row>
    <row r="2931" spans="1:11" x14ac:dyDescent="0.3">
      <c r="A2931" s="1">
        <v>42237</v>
      </c>
      <c r="B2931" s="2">
        <f>YEAR(salesdata[[#This Row],[Order Date]])</f>
        <v>2015</v>
      </c>
      <c r="C2931" s="2">
        <f>MONTH(salesdata[[#This Row],[Order Date]])</f>
        <v>8</v>
      </c>
      <c r="D2931" t="s">
        <v>599</v>
      </c>
      <c r="E2931" t="s">
        <v>27</v>
      </c>
      <c r="F2931" t="s">
        <v>11</v>
      </c>
      <c r="G2931" t="s">
        <v>18</v>
      </c>
      <c r="H2931" t="s">
        <v>301</v>
      </c>
      <c r="I2931" s="33" t="s">
        <v>3227</v>
      </c>
      <c r="J2931" s="2">
        <v>1</v>
      </c>
      <c r="K2931" s="33" t="s">
        <v>3228</v>
      </c>
    </row>
    <row r="2932" spans="1:11" x14ac:dyDescent="0.3">
      <c r="A2932" s="1">
        <v>42237</v>
      </c>
      <c r="B2932" s="2">
        <f>YEAR(salesdata[[#This Row],[Order Date]])</f>
        <v>2015</v>
      </c>
      <c r="C2932" s="2">
        <f>MONTH(salesdata[[#This Row],[Order Date]])</f>
        <v>8</v>
      </c>
      <c r="D2932" t="s">
        <v>1790</v>
      </c>
      <c r="E2932" t="s">
        <v>79</v>
      </c>
      <c r="F2932" t="s">
        <v>11</v>
      </c>
      <c r="G2932" t="s">
        <v>20</v>
      </c>
      <c r="H2932" t="s">
        <v>977</v>
      </c>
      <c r="I2932" s="33" t="s">
        <v>6246</v>
      </c>
      <c r="J2932" s="2">
        <v>2</v>
      </c>
      <c r="K2932" s="33" t="s">
        <v>6959</v>
      </c>
    </row>
    <row r="2933" spans="1:11" x14ac:dyDescent="0.3">
      <c r="A2933" s="1">
        <v>42237</v>
      </c>
      <c r="B2933" s="2">
        <f>YEAR(salesdata[[#This Row],[Order Date]])</f>
        <v>2015</v>
      </c>
      <c r="C2933" s="2">
        <f>MONTH(salesdata[[#This Row],[Order Date]])</f>
        <v>8</v>
      </c>
      <c r="D2933" t="s">
        <v>1790</v>
      </c>
      <c r="E2933" t="s">
        <v>79</v>
      </c>
      <c r="F2933" t="s">
        <v>34</v>
      </c>
      <c r="G2933" t="s">
        <v>35</v>
      </c>
      <c r="H2933" t="s">
        <v>298</v>
      </c>
      <c r="I2933" s="33" t="s">
        <v>6960</v>
      </c>
      <c r="J2933" s="2">
        <v>3</v>
      </c>
      <c r="K2933" s="33" t="s">
        <v>6961</v>
      </c>
    </row>
    <row r="2934" spans="1:11" x14ac:dyDescent="0.3">
      <c r="A2934" s="1">
        <v>42237</v>
      </c>
      <c r="B2934" s="2">
        <f>YEAR(salesdata[[#This Row],[Order Date]])</f>
        <v>2015</v>
      </c>
      <c r="C2934" s="2">
        <f>MONTH(salesdata[[#This Row],[Order Date]])</f>
        <v>8</v>
      </c>
      <c r="D2934" t="s">
        <v>1790</v>
      </c>
      <c r="E2934" t="s">
        <v>79</v>
      </c>
      <c r="F2934" t="s">
        <v>34</v>
      </c>
      <c r="G2934" t="s">
        <v>47</v>
      </c>
      <c r="H2934" t="s">
        <v>1551</v>
      </c>
      <c r="I2934" s="33" t="s">
        <v>4183</v>
      </c>
      <c r="J2934" s="2">
        <v>1</v>
      </c>
      <c r="K2934" s="33" t="s">
        <v>6962</v>
      </c>
    </row>
    <row r="2935" spans="1:11" x14ac:dyDescent="0.3">
      <c r="A2935" s="1">
        <v>42237</v>
      </c>
      <c r="B2935" s="2">
        <f>YEAR(salesdata[[#This Row],[Order Date]])</f>
        <v>2015</v>
      </c>
      <c r="C2935" s="2">
        <f>MONTH(salesdata[[#This Row],[Order Date]])</f>
        <v>8</v>
      </c>
      <c r="D2935" t="s">
        <v>1380</v>
      </c>
      <c r="E2935" t="s">
        <v>33</v>
      </c>
      <c r="F2935" t="s">
        <v>11</v>
      </c>
      <c r="G2935" t="s">
        <v>24</v>
      </c>
      <c r="H2935" t="s">
        <v>2281</v>
      </c>
      <c r="I2935" s="33" t="s">
        <v>6107</v>
      </c>
      <c r="J2935" s="2">
        <v>3</v>
      </c>
      <c r="K2935" s="33" t="s">
        <v>4021</v>
      </c>
    </row>
    <row r="2936" spans="1:11" x14ac:dyDescent="0.3">
      <c r="A2936" s="1">
        <v>42237</v>
      </c>
      <c r="B2936" s="2">
        <f>YEAR(salesdata[[#This Row],[Order Date]])</f>
        <v>2015</v>
      </c>
      <c r="C2936" s="2">
        <f>MONTH(salesdata[[#This Row],[Order Date]])</f>
        <v>8</v>
      </c>
      <c r="D2936" t="s">
        <v>1380</v>
      </c>
      <c r="E2936" t="s">
        <v>33</v>
      </c>
      <c r="F2936" t="s">
        <v>11</v>
      </c>
      <c r="G2936" t="s">
        <v>24</v>
      </c>
      <c r="H2936" t="s">
        <v>1023</v>
      </c>
      <c r="I2936" s="33" t="s">
        <v>5748</v>
      </c>
      <c r="J2936" s="2">
        <v>12</v>
      </c>
      <c r="K2936" s="33" t="s">
        <v>5939</v>
      </c>
    </row>
    <row r="2937" spans="1:11" x14ac:dyDescent="0.3">
      <c r="A2937" s="1">
        <v>42237</v>
      </c>
      <c r="B2937" s="2">
        <f>YEAR(salesdata[[#This Row],[Order Date]])</f>
        <v>2015</v>
      </c>
      <c r="C2937" s="2">
        <f>MONTH(salesdata[[#This Row],[Order Date]])</f>
        <v>8</v>
      </c>
      <c r="D2937" t="s">
        <v>341</v>
      </c>
      <c r="E2937" t="s">
        <v>23</v>
      </c>
      <c r="F2937" t="s">
        <v>11</v>
      </c>
      <c r="G2937" t="s">
        <v>204</v>
      </c>
      <c r="H2937" t="s">
        <v>828</v>
      </c>
      <c r="I2937" s="33" t="s">
        <v>4141</v>
      </c>
      <c r="J2937" s="2">
        <v>2</v>
      </c>
      <c r="K2937" s="33" t="s">
        <v>6963</v>
      </c>
    </row>
    <row r="2938" spans="1:11" x14ac:dyDescent="0.3">
      <c r="A2938" s="1">
        <v>42237</v>
      </c>
      <c r="B2938" s="2">
        <f>YEAR(salesdata[[#This Row],[Order Date]])</f>
        <v>2015</v>
      </c>
      <c r="C2938" s="2">
        <f>MONTH(salesdata[[#This Row],[Order Date]])</f>
        <v>8</v>
      </c>
      <c r="D2938" t="s">
        <v>341</v>
      </c>
      <c r="E2938" t="s">
        <v>23</v>
      </c>
      <c r="F2938" t="s">
        <v>39</v>
      </c>
      <c r="G2938" t="s">
        <v>52</v>
      </c>
      <c r="H2938" t="s">
        <v>1932</v>
      </c>
      <c r="I2938" s="33" t="s">
        <v>4644</v>
      </c>
      <c r="J2938" s="2">
        <v>4</v>
      </c>
      <c r="K2938" s="33" t="s">
        <v>3561</v>
      </c>
    </row>
    <row r="2939" spans="1:11" x14ac:dyDescent="0.3">
      <c r="A2939" s="1">
        <v>42237</v>
      </c>
      <c r="B2939" s="2">
        <f>YEAR(salesdata[[#This Row],[Order Date]])</f>
        <v>2015</v>
      </c>
      <c r="C2939" s="2">
        <f>MONTH(salesdata[[#This Row],[Order Date]])</f>
        <v>8</v>
      </c>
      <c r="D2939" t="s">
        <v>341</v>
      </c>
      <c r="E2939" t="s">
        <v>23</v>
      </c>
      <c r="F2939" t="s">
        <v>11</v>
      </c>
      <c r="G2939" t="s">
        <v>18</v>
      </c>
      <c r="H2939" t="s">
        <v>566</v>
      </c>
      <c r="I2939" s="33" t="s">
        <v>6964</v>
      </c>
      <c r="J2939" s="2">
        <v>6</v>
      </c>
      <c r="K2939" s="33" t="s">
        <v>6965</v>
      </c>
    </row>
    <row r="2940" spans="1:11" x14ac:dyDescent="0.3">
      <c r="A2940" s="1">
        <v>42237</v>
      </c>
      <c r="B2940" s="2">
        <f>YEAR(salesdata[[#This Row],[Order Date]])</f>
        <v>2015</v>
      </c>
      <c r="C2940" s="2">
        <f>MONTH(salesdata[[#This Row],[Order Date]])</f>
        <v>8</v>
      </c>
      <c r="D2940" t="s">
        <v>341</v>
      </c>
      <c r="E2940" t="s">
        <v>23</v>
      </c>
      <c r="F2940" t="s">
        <v>11</v>
      </c>
      <c r="G2940" t="s">
        <v>20</v>
      </c>
      <c r="H2940" t="s">
        <v>680</v>
      </c>
      <c r="I2940" s="33" t="s">
        <v>3512</v>
      </c>
      <c r="J2940" s="2">
        <v>2</v>
      </c>
      <c r="K2940" s="33" t="s">
        <v>6966</v>
      </c>
    </row>
    <row r="2941" spans="1:11" x14ac:dyDescent="0.3">
      <c r="A2941" s="1">
        <v>42237</v>
      </c>
      <c r="B2941" s="2">
        <f>YEAR(salesdata[[#This Row],[Order Date]])</f>
        <v>2015</v>
      </c>
      <c r="C2941" s="2">
        <f>MONTH(salesdata[[#This Row],[Order Date]])</f>
        <v>8</v>
      </c>
      <c r="D2941" t="s">
        <v>341</v>
      </c>
      <c r="E2941" t="s">
        <v>23</v>
      </c>
      <c r="F2941" t="s">
        <v>11</v>
      </c>
      <c r="G2941" t="s">
        <v>12</v>
      </c>
      <c r="H2941" t="s">
        <v>1655</v>
      </c>
      <c r="I2941" s="33" t="s">
        <v>4455</v>
      </c>
      <c r="J2941" s="2">
        <v>2</v>
      </c>
      <c r="K2941" s="33" t="s">
        <v>4192</v>
      </c>
    </row>
    <row r="2942" spans="1:11" x14ac:dyDescent="0.3">
      <c r="A2942" s="1">
        <v>42238</v>
      </c>
      <c r="B2942" s="2">
        <f>YEAR(salesdata[[#This Row],[Order Date]])</f>
        <v>2015</v>
      </c>
      <c r="C2942" s="2">
        <f>MONTH(salesdata[[#This Row],[Order Date]])</f>
        <v>8</v>
      </c>
      <c r="D2942" t="s">
        <v>2282</v>
      </c>
      <c r="E2942" t="s">
        <v>152</v>
      </c>
      <c r="F2942" t="s">
        <v>11</v>
      </c>
      <c r="G2942" t="s">
        <v>20</v>
      </c>
      <c r="H2942" t="s">
        <v>994</v>
      </c>
      <c r="I2942" s="33" t="s">
        <v>6967</v>
      </c>
      <c r="J2942" s="2">
        <v>6</v>
      </c>
      <c r="K2942" s="33" t="s">
        <v>6968</v>
      </c>
    </row>
    <row r="2943" spans="1:11" x14ac:dyDescent="0.3">
      <c r="A2943" s="1">
        <v>42238</v>
      </c>
      <c r="B2943" s="2">
        <f>YEAR(salesdata[[#This Row],[Order Date]])</f>
        <v>2015</v>
      </c>
      <c r="C2943" s="2">
        <f>MONTH(salesdata[[#This Row],[Order Date]])</f>
        <v>8</v>
      </c>
      <c r="D2943" t="s">
        <v>2283</v>
      </c>
      <c r="E2943" t="s">
        <v>152</v>
      </c>
      <c r="F2943" t="s">
        <v>11</v>
      </c>
      <c r="G2943" t="s">
        <v>24</v>
      </c>
      <c r="H2943" t="s">
        <v>275</v>
      </c>
      <c r="I2943" s="33" t="s">
        <v>3586</v>
      </c>
      <c r="J2943" s="2">
        <v>4</v>
      </c>
      <c r="K2943" s="33" t="s">
        <v>4645</v>
      </c>
    </row>
    <row r="2944" spans="1:11" x14ac:dyDescent="0.3">
      <c r="A2944" s="1">
        <v>42239</v>
      </c>
      <c r="B2944" s="2">
        <f>YEAR(salesdata[[#This Row],[Order Date]])</f>
        <v>2015</v>
      </c>
      <c r="C2944" s="2">
        <f>MONTH(salesdata[[#This Row],[Order Date]])</f>
        <v>8</v>
      </c>
      <c r="D2944" t="s">
        <v>698</v>
      </c>
      <c r="E2944" t="s">
        <v>15</v>
      </c>
      <c r="F2944" t="s">
        <v>11</v>
      </c>
      <c r="G2944" t="s">
        <v>204</v>
      </c>
      <c r="H2944" t="s">
        <v>2284</v>
      </c>
      <c r="I2944" s="33" t="s">
        <v>5151</v>
      </c>
      <c r="J2944" s="2">
        <v>4</v>
      </c>
      <c r="K2944" s="33" t="s">
        <v>6969</v>
      </c>
    </row>
    <row r="2945" spans="1:11" x14ac:dyDescent="0.3">
      <c r="A2945" s="1">
        <v>42239</v>
      </c>
      <c r="B2945" s="2">
        <f>YEAR(salesdata[[#This Row],[Order Date]])</f>
        <v>2015</v>
      </c>
      <c r="C2945" s="2">
        <f>MONTH(salesdata[[#This Row],[Order Date]])</f>
        <v>8</v>
      </c>
      <c r="D2945" t="s">
        <v>698</v>
      </c>
      <c r="E2945" t="s">
        <v>15</v>
      </c>
      <c r="F2945" t="s">
        <v>11</v>
      </c>
      <c r="G2945" t="s">
        <v>12</v>
      </c>
      <c r="H2945" t="s">
        <v>2285</v>
      </c>
      <c r="I2945" s="33" t="s">
        <v>3520</v>
      </c>
      <c r="J2945" s="2">
        <v>2</v>
      </c>
      <c r="K2945" s="33" t="s">
        <v>3521</v>
      </c>
    </row>
    <row r="2946" spans="1:11" x14ac:dyDescent="0.3">
      <c r="A2946" s="1">
        <v>42239</v>
      </c>
      <c r="B2946" s="2">
        <f>YEAR(salesdata[[#This Row],[Order Date]])</f>
        <v>2015</v>
      </c>
      <c r="C2946" s="2">
        <f>MONTH(salesdata[[#This Row],[Order Date]])</f>
        <v>8</v>
      </c>
      <c r="D2946" t="s">
        <v>698</v>
      </c>
      <c r="E2946" t="s">
        <v>15</v>
      </c>
      <c r="F2946" t="s">
        <v>11</v>
      </c>
      <c r="G2946" t="s">
        <v>43</v>
      </c>
      <c r="H2946" t="s">
        <v>163</v>
      </c>
      <c r="I2946" s="33" t="s">
        <v>3042</v>
      </c>
      <c r="J2946" s="2">
        <v>8</v>
      </c>
      <c r="K2946" s="33" t="s">
        <v>6970</v>
      </c>
    </row>
    <row r="2947" spans="1:11" x14ac:dyDescent="0.3">
      <c r="A2947" s="1">
        <v>42239</v>
      </c>
      <c r="B2947" s="2">
        <f>YEAR(salesdata[[#This Row],[Order Date]])</f>
        <v>2015</v>
      </c>
      <c r="C2947" s="2">
        <f>MONTH(salesdata[[#This Row],[Order Date]])</f>
        <v>8</v>
      </c>
      <c r="D2947" t="s">
        <v>698</v>
      </c>
      <c r="E2947" t="s">
        <v>15</v>
      </c>
      <c r="F2947" t="s">
        <v>11</v>
      </c>
      <c r="G2947" t="s">
        <v>93</v>
      </c>
      <c r="H2947" t="s">
        <v>629</v>
      </c>
      <c r="I2947" s="33" t="s">
        <v>3231</v>
      </c>
      <c r="J2947" s="2">
        <v>2</v>
      </c>
      <c r="K2947" s="33" t="s">
        <v>6971</v>
      </c>
    </row>
    <row r="2948" spans="1:11" x14ac:dyDescent="0.3">
      <c r="A2948" s="1">
        <v>42239</v>
      </c>
      <c r="B2948" s="2">
        <f>YEAR(salesdata[[#This Row],[Order Date]])</f>
        <v>2015</v>
      </c>
      <c r="C2948" s="2">
        <f>MONTH(salesdata[[#This Row],[Order Date]])</f>
        <v>8</v>
      </c>
      <c r="D2948" t="s">
        <v>2286</v>
      </c>
      <c r="E2948" t="s">
        <v>30</v>
      </c>
      <c r="F2948" t="s">
        <v>11</v>
      </c>
      <c r="G2948" t="s">
        <v>93</v>
      </c>
      <c r="H2948" t="s">
        <v>1891</v>
      </c>
      <c r="I2948" s="33" t="s">
        <v>6972</v>
      </c>
      <c r="J2948" s="2">
        <v>3</v>
      </c>
      <c r="K2948" s="33" t="s">
        <v>6973</v>
      </c>
    </row>
    <row r="2949" spans="1:11" x14ac:dyDescent="0.3">
      <c r="A2949" s="1">
        <v>42239</v>
      </c>
      <c r="B2949" s="2">
        <f>YEAR(salesdata[[#This Row],[Order Date]])</f>
        <v>2015</v>
      </c>
      <c r="C2949" s="2">
        <f>MONTH(salesdata[[#This Row],[Order Date]])</f>
        <v>8</v>
      </c>
      <c r="D2949" t="s">
        <v>2286</v>
      </c>
      <c r="E2949" t="s">
        <v>30</v>
      </c>
      <c r="F2949" t="s">
        <v>11</v>
      </c>
      <c r="G2949" t="s">
        <v>16</v>
      </c>
      <c r="H2949" t="s">
        <v>2287</v>
      </c>
      <c r="I2949" s="33" t="s">
        <v>3680</v>
      </c>
      <c r="J2949" s="2">
        <v>3</v>
      </c>
      <c r="K2949" s="33" t="s">
        <v>5443</v>
      </c>
    </row>
    <row r="2950" spans="1:11" x14ac:dyDescent="0.3">
      <c r="A2950" s="1">
        <v>42239</v>
      </c>
      <c r="B2950" s="2">
        <f>YEAR(salesdata[[#This Row],[Order Date]])</f>
        <v>2015</v>
      </c>
      <c r="C2950" s="2">
        <f>MONTH(salesdata[[#This Row],[Order Date]])</f>
        <v>8</v>
      </c>
      <c r="D2950" t="s">
        <v>2286</v>
      </c>
      <c r="E2950" t="s">
        <v>30</v>
      </c>
      <c r="F2950" t="s">
        <v>11</v>
      </c>
      <c r="G2950" t="s">
        <v>12</v>
      </c>
      <c r="H2950" t="s">
        <v>729</v>
      </c>
      <c r="I2950" s="33" t="s">
        <v>6974</v>
      </c>
      <c r="J2950" s="2">
        <v>5</v>
      </c>
      <c r="K2950" s="33" t="s">
        <v>6975</v>
      </c>
    </row>
    <row r="2951" spans="1:11" x14ac:dyDescent="0.3">
      <c r="A2951" s="1">
        <v>42239</v>
      </c>
      <c r="B2951" s="2">
        <f>YEAR(salesdata[[#This Row],[Order Date]])</f>
        <v>2015</v>
      </c>
      <c r="C2951" s="2">
        <f>MONTH(salesdata[[#This Row],[Order Date]])</f>
        <v>8</v>
      </c>
      <c r="D2951" t="s">
        <v>2286</v>
      </c>
      <c r="E2951" t="s">
        <v>30</v>
      </c>
      <c r="F2951" t="s">
        <v>11</v>
      </c>
      <c r="G2951" t="s">
        <v>12</v>
      </c>
      <c r="H2951" t="s">
        <v>2136</v>
      </c>
      <c r="I2951" s="33" t="s">
        <v>3611</v>
      </c>
      <c r="J2951" s="2">
        <v>5</v>
      </c>
      <c r="K2951" s="33" t="s">
        <v>5146</v>
      </c>
    </row>
    <row r="2952" spans="1:11" x14ac:dyDescent="0.3">
      <c r="A2952" s="1">
        <v>42239</v>
      </c>
      <c r="B2952" s="2">
        <f>YEAR(salesdata[[#This Row],[Order Date]])</f>
        <v>2015</v>
      </c>
      <c r="C2952" s="2">
        <f>MONTH(salesdata[[#This Row],[Order Date]])</f>
        <v>8</v>
      </c>
      <c r="D2952" t="s">
        <v>2286</v>
      </c>
      <c r="E2952" t="s">
        <v>30</v>
      </c>
      <c r="F2952" t="s">
        <v>11</v>
      </c>
      <c r="G2952" t="s">
        <v>12</v>
      </c>
      <c r="H2952" t="s">
        <v>2288</v>
      </c>
      <c r="I2952" s="33" t="s">
        <v>6976</v>
      </c>
      <c r="J2952" s="2">
        <v>2</v>
      </c>
      <c r="K2952" s="33" t="s">
        <v>4281</v>
      </c>
    </row>
    <row r="2953" spans="1:11" x14ac:dyDescent="0.3">
      <c r="A2953" s="1">
        <v>42239</v>
      </c>
      <c r="B2953" s="2">
        <f>YEAR(salesdata[[#This Row],[Order Date]])</f>
        <v>2015</v>
      </c>
      <c r="C2953" s="2">
        <f>MONTH(salesdata[[#This Row],[Order Date]])</f>
        <v>8</v>
      </c>
      <c r="D2953" t="s">
        <v>2286</v>
      </c>
      <c r="E2953" t="s">
        <v>30</v>
      </c>
      <c r="F2953" t="s">
        <v>39</v>
      </c>
      <c r="G2953" t="s">
        <v>52</v>
      </c>
      <c r="H2953" t="s">
        <v>1572</v>
      </c>
      <c r="I2953" s="33" t="s">
        <v>5111</v>
      </c>
      <c r="J2953" s="2">
        <v>9</v>
      </c>
      <c r="K2953" s="33" t="s">
        <v>5112</v>
      </c>
    </row>
    <row r="2954" spans="1:11" x14ac:dyDescent="0.3">
      <c r="A2954" s="1">
        <v>42239</v>
      </c>
      <c r="B2954" s="2">
        <f>YEAR(salesdata[[#This Row],[Order Date]])</f>
        <v>2015</v>
      </c>
      <c r="C2954" s="2">
        <f>MONTH(salesdata[[#This Row],[Order Date]])</f>
        <v>8</v>
      </c>
      <c r="D2954" t="s">
        <v>2286</v>
      </c>
      <c r="E2954" t="s">
        <v>30</v>
      </c>
      <c r="F2954" t="s">
        <v>11</v>
      </c>
      <c r="G2954" t="s">
        <v>93</v>
      </c>
      <c r="H2954" t="s">
        <v>1426</v>
      </c>
      <c r="I2954" s="33" t="s">
        <v>6977</v>
      </c>
      <c r="J2954" s="2">
        <v>3</v>
      </c>
      <c r="K2954" s="33" t="s">
        <v>5189</v>
      </c>
    </row>
    <row r="2955" spans="1:11" x14ac:dyDescent="0.3">
      <c r="A2955" s="1">
        <v>42240</v>
      </c>
      <c r="B2955" s="2">
        <f>YEAR(salesdata[[#This Row],[Order Date]])</f>
        <v>2015</v>
      </c>
      <c r="C2955" s="2">
        <f>MONTH(salesdata[[#This Row],[Order Date]])</f>
        <v>8</v>
      </c>
      <c r="D2955" t="s">
        <v>359</v>
      </c>
      <c r="E2955" t="s">
        <v>10</v>
      </c>
      <c r="F2955" t="s">
        <v>11</v>
      </c>
      <c r="G2955" t="s">
        <v>18</v>
      </c>
      <c r="H2955" t="s">
        <v>312</v>
      </c>
      <c r="I2955" s="33" t="s">
        <v>6978</v>
      </c>
      <c r="J2955" s="2">
        <v>7</v>
      </c>
      <c r="K2955" s="33" t="s">
        <v>6979</v>
      </c>
    </row>
    <row r="2956" spans="1:11" x14ac:dyDescent="0.3">
      <c r="A2956" s="1">
        <v>42240</v>
      </c>
      <c r="B2956" s="2">
        <f>YEAR(salesdata[[#This Row],[Order Date]])</f>
        <v>2015</v>
      </c>
      <c r="C2956" s="2">
        <f>MONTH(salesdata[[#This Row],[Order Date]])</f>
        <v>8</v>
      </c>
      <c r="D2956" t="s">
        <v>359</v>
      </c>
      <c r="E2956" t="s">
        <v>10</v>
      </c>
      <c r="F2956" t="s">
        <v>11</v>
      </c>
      <c r="G2956" t="s">
        <v>18</v>
      </c>
      <c r="H2956" t="s">
        <v>426</v>
      </c>
      <c r="I2956" s="33" t="s">
        <v>6980</v>
      </c>
      <c r="J2956" s="2">
        <v>14</v>
      </c>
      <c r="K2956" s="33" t="s">
        <v>6981</v>
      </c>
    </row>
    <row r="2957" spans="1:11" x14ac:dyDescent="0.3">
      <c r="A2957" s="1">
        <v>42240</v>
      </c>
      <c r="B2957" s="2">
        <f>YEAR(salesdata[[#This Row],[Order Date]])</f>
        <v>2015</v>
      </c>
      <c r="C2957" s="2">
        <f>MONTH(salesdata[[#This Row],[Order Date]])</f>
        <v>8</v>
      </c>
      <c r="D2957" t="s">
        <v>359</v>
      </c>
      <c r="E2957" t="s">
        <v>10</v>
      </c>
      <c r="F2957" t="s">
        <v>34</v>
      </c>
      <c r="G2957" t="s">
        <v>147</v>
      </c>
      <c r="H2957" t="s">
        <v>1600</v>
      </c>
      <c r="I2957" s="33" t="s">
        <v>6982</v>
      </c>
      <c r="J2957" s="2">
        <v>5</v>
      </c>
      <c r="K2957" s="33" t="s">
        <v>6983</v>
      </c>
    </row>
    <row r="2958" spans="1:11" x14ac:dyDescent="0.3">
      <c r="A2958" s="1">
        <v>42240</v>
      </c>
      <c r="B2958" s="2">
        <f>YEAR(salesdata[[#This Row],[Order Date]])</f>
        <v>2015</v>
      </c>
      <c r="C2958" s="2">
        <f>MONTH(salesdata[[#This Row],[Order Date]])</f>
        <v>8</v>
      </c>
      <c r="D2958" t="s">
        <v>359</v>
      </c>
      <c r="E2958" t="s">
        <v>10</v>
      </c>
      <c r="F2958" t="s">
        <v>11</v>
      </c>
      <c r="G2958" t="s">
        <v>20</v>
      </c>
      <c r="H2958" t="s">
        <v>621</v>
      </c>
      <c r="I2958" s="33" t="s">
        <v>3673</v>
      </c>
      <c r="J2958" s="2">
        <v>3</v>
      </c>
      <c r="K2958" s="33" t="s">
        <v>6984</v>
      </c>
    </row>
    <row r="2959" spans="1:11" x14ac:dyDescent="0.3">
      <c r="A2959" s="1">
        <v>42240</v>
      </c>
      <c r="B2959" s="2">
        <f>YEAR(salesdata[[#This Row],[Order Date]])</f>
        <v>2015</v>
      </c>
      <c r="C2959" s="2">
        <f>MONTH(salesdata[[#This Row],[Order Date]])</f>
        <v>8</v>
      </c>
      <c r="D2959" t="s">
        <v>2174</v>
      </c>
      <c r="E2959" t="s">
        <v>152</v>
      </c>
      <c r="F2959" t="s">
        <v>34</v>
      </c>
      <c r="G2959" t="s">
        <v>147</v>
      </c>
      <c r="H2959" t="s">
        <v>758</v>
      </c>
      <c r="I2959" s="33" t="s">
        <v>6985</v>
      </c>
      <c r="J2959" s="2">
        <v>2</v>
      </c>
      <c r="K2959" s="33" t="s">
        <v>6986</v>
      </c>
    </row>
    <row r="2960" spans="1:11" x14ac:dyDescent="0.3">
      <c r="A2960" s="1">
        <v>42240</v>
      </c>
      <c r="B2960" s="2">
        <f>YEAR(salesdata[[#This Row],[Order Date]])</f>
        <v>2015</v>
      </c>
      <c r="C2960" s="2">
        <f>MONTH(salesdata[[#This Row],[Order Date]])</f>
        <v>8</v>
      </c>
      <c r="D2960" t="s">
        <v>2174</v>
      </c>
      <c r="E2960" t="s">
        <v>152</v>
      </c>
      <c r="F2960" t="s">
        <v>39</v>
      </c>
      <c r="G2960" t="s">
        <v>52</v>
      </c>
      <c r="H2960" t="s">
        <v>53</v>
      </c>
      <c r="I2960" s="33" t="s">
        <v>2289</v>
      </c>
      <c r="J2960" s="2">
        <v>2</v>
      </c>
      <c r="K2960" s="33" t="s">
        <v>3359</v>
      </c>
    </row>
    <row r="2961" spans="1:11" x14ac:dyDescent="0.3">
      <c r="A2961" s="1">
        <v>42240</v>
      </c>
      <c r="B2961" s="2">
        <f>YEAR(salesdata[[#This Row],[Order Date]])</f>
        <v>2015</v>
      </c>
      <c r="C2961" s="2">
        <f>MONTH(salesdata[[#This Row],[Order Date]])</f>
        <v>8</v>
      </c>
      <c r="D2961" t="s">
        <v>2290</v>
      </c>
      <c r="E2961" t="s">
        <v>33</v>
      </c>
      <c r="F2961" t="s">
        <v>39</v>
      </c>
      <c r="G2961" t="s">
        <v>306</v>
      </c>
      <c r="H2961" t="s">
        <v>1941</v>
      </c>
      <c r="I2961" s="33" t="s">
        <v>2291</v>
      </c>
      <c r="J2961" s="2">
        <v>7</v>
      </c>
      <c r="K2961" s="33" t="s">
        <v>6987</v>
      </c>
    </row>
    <row r="2962" spans="1:11" x14ac:dyDescent="0.3">
      <c r="A2962" s="1">
        <v>42240</v>
      </c>
      <c r="B2962" s="2">
        <f>YEAR(salesdata[[#This Row],[Order Date]])</f>
        <v>2015</v>
      </c>
      <c r="C2962" s="2">
        <f>MONTH(salesdata[[#This Row],[Order Date]])</f>
        <v>8</v>
      </c>
      <c r="D2962" t="s">
        <v>2290</v>
      </c>
      <c r="E2962" t="s">
        <v>33</v>
      </c>
      <c r="F2962" t="s">
        <v>39</v>
      </c>
      <c r="G2962" t="s">
        <v>52</v>
      </c>
      <c r="H2962" t="s">
        <v>2057</v>
      </c>
      <c r="I2962" s="33" t="s">
        <v>6191</v>
      </c>
      <c r="J2962" s="2">
        <v>4</v>
      </c>
      <c r="K2962" s="33" t="s">
        <v>6143</v>
      </c>
    </row>
    <row r="2963" spans="1:11" x14ac:dyDescent="0.3">
      <c r="A2963" s="1">
        <v>42240</v>
      </c>
      <c r="B2963" s="2">
        <f>YEAR(salesdata[[#This Row],[Order Date]])</f>
        <v>2015</v>
      </c>
      <c r="C2963" s="2">
        <f>MONTH(salesdata[[#This Row],[Order Date]])</f>
        <v>8</v>
      </c>
      <c r="D2963" t="s">
        <v>2290</v>
      </c>
      <c r="E2963" t="s">
        <v>33</v>
      </c>
      <c r="F2963" t="s">
        <v>39</v>
      </c>
      <c r="G2963" t="s">
        <v>40</v>
      </c>
      <c r="H2963" t="s">
        <v>2004</v>
      </c>
      <c r="I2963" s="33" t="s">
        <v>3216</v>
      </c>
      <c r="J2963" s="2">
        <v>3</v>
      </c>
      <c r="K2963" s="33" t="s">
        <v>6074</v>
      </c>
    </row>
    <row r="2964" spans="1:11" x14ac:dyDescent="0.3">
      <c r="A2964" s="1">
        <v>42240</v>
      </c>
      <c r="B2964" s="2">
        <f>YEAR(salesdata[[#This Row],[Order Date]])</f>
        <v>2015</v>
      </c>
      <c r="C2964" s="2">
        <f>MONTH(salesdata[[#This Row],[Order Date]])</f>
        <v>8</v>
      </c>
      <c r="D2964" t="s">
        <v>237</v>
      </c>
      <c r="E2964" t="s">
        <v>152</v>
      </c>
      <c r="F2964" t="s">
        <v>34</v>
      </c>
      <c r="G2964" t="s">
        <v>47</v>
      </c>
      <c r="H2964" t="s">
        <v>60</v>
      </c>
      <c r="I2964" s="33" t="s">
        <v>6988</v>
      </c>
      <c r="J2964" s="2">
        <v>3</v>
      </c>
      <c r="K2964" s="33" t="s">
        <v>4727</v>
      </c>
    </row>
    <row r="2965" spans="1:11" x14ac:dyDescent="0.3">
      <c r="A2965" s="1">
        <v>42240</v>
      </c>
      <c r="B2965" s="2">
        <f>YEAR(salesdata[[#This Row],[Order Date]])</f>
        <v>2015</v>
      </c>
      <c r="C2965" s="2">
        <f>MONTH(salesdata[[#This Row],[Order Date]])</f>
        <v>8</v>
      </c>
      <c r="D2965" t="s">
        <v>1465</v>
      </c>
      <c r="E2965" t="s">
        <v>92</v>
      </c>
      <c r="F2965" t="s">
        <v>11</v>
      </c>
      <c r="G2965" t="s">
        <v>24</v>
      </c>
      <c r="H2965" t="s">
        <v>1023</v>
      </c>
      <c r="I2965" s="33" t="s">
        <v>6989</v>
      </c>
      <c r="J2965" s="2">
        <v>3</v>
      </c>
      <c r="K2965" s="33" t="s">
        <v>6990</v>
      </c>
    </row>
    <row r="2966" spans="1:11" x14ac:dyDescent="0.3">
      <c r="A2966" s="1">
        <v>42240</v>
      </c>
      <c r="B2966" s="2">
        <f>YEAR(salesdata[[#This Row],[Order Date]])</f>
        <v>2015</v>
      </c>
      <c r="C2966" s="2">
        <f>MONTH(salesdata[[#This Row],[Order Date]])</f>
        <v>8</v>
      </c>
      <c r="D2966" t="s">
        <v>387</v>
      </c>
      <c r="E2966" t="s">
        <v>79</v>
      </c>
      <c r="F2966" t="s">
        <v>39</v>
      </c>
      <c r="G2966" t="s">
        <v>40</v>
      </c>
      <c r="H2966" t="s">
        <v>2292</v>
      </c>
      <c r="I2966" s="33" t="s">
        <v>6483</v>
      </c>
      <c r="J2966" s="2">
        <v>3</v>
      </c>
      <c r="K2966" s="33" t="s">
        <v>3002</v>
      </c>
    </row>
    <row r="2967" spans="1:11" x14ac:dyDescent="0.3">
      <c r="A2967" s="1">
        <v>42240</v>
      </c>
      <c r="B2967" s="2">
        <f>YEAR(salesdata[[#This Row],[Order Date]])</f>
        <v>2015</v>
      </c>
      <c r="C2967" s="2">
        <f>MONTH(salesdata[[#This Row],[Order Date]])</f>
        <v>8</v>
      </c>
      <c r="D2967" t="s">
        <v>387</v>
      </c>
      <c r="E2967" t="s">
        <v>79</v>
      </c>
      <c r="F2967" t="s">
        <v>11</v>
      </c>
      <c r="G2967" t="s">
        <v>16</v>
      </c>
      <c r="H2967" t="s">
        <v>2287</v>
      </c>
      <c r="I2967" s="33" t="s">
        <v>3121</v>
      </c>
      <c r="J2967" s="2">
        <v>3</v>
      </c>
      <c r="K2967" s="33" t="s">
        <v>3621</v>
      </c>
    </row>
    <row r="2968" spans="1:11" x14ac:dyDescent="0.3">
      <c r="A2968" s="1">
        <v>42240</v>
      </c>
      <c r="B2968" s="2">
        <f>YEAR(salesdata[[#This Row],[Order Date]])</f>
        <v>2015</v>
      </c>
      <c r="C2968" s="2">
        <f>MONTH(salesdata[[#This Row],[Order Date]])</f>
        <v>8</v>
      </c>
      <c r="D2968" t="s">
        <v>387</v>
      </c>
      <c r="E2968" t="s">
        <v>79</v>
      </c>
      <c r="F2968" t="s">
        <v>11</v>
      </c>
      <c r="G2968" t="s">
        <v>18</v>
      </c>
      <c r="H2968" t="s">
        <v>1596</v>
      </c>
      <c r="I2968" s="33" t="s">
        <v>6705</v>
      </c>
      <c r="J2968" s="2">
        <v>3</v>
      </c>
      <c r="K2968" s="33" t="s">
        <v>6706</v>
      </c>
    </row>
    <row r="2969" spans="1:11" x14ac:dyDescent="0.3">
      <c r="A2969" s="1">
        <v>42241</v>
      </c>
      <c r="B2969" s="2">
        <f>YEAR(salesdata[[#This Row],[Order Date]])</f>
        <v>2015</v>
      </c>
      <c r="C2969" s="2">
        <f>MONTH(salesdata[[#This Row],[Order Date]])</f>
        <v>8</v>
      </c>
      <c r="D2969" t="s">
        <v>1581</v>
      </c>
      <c r="E2969" t="s">
        <v>27</v>
      </c>
      <c r="F2969" t="s">
        <v>34</v>
      </c>
      <c r="G2969" t="s">
        <v>35</v>
      </c>
      <c r="H2969" t="s">
        <v>1464</v>
      </c>
      <c r="I2969" s="33" t="s">
        <v>5080</v>
      </c>
      <c r="J2969" s="2">
        <v>1</v>
      </c>
      <c r="K2969" s="33" t="s">
        <v>6991</v>
      </c>
    </row>
    <row r="2970" spans="1:11" x14ac:dyDescent="0.3">
      <c r="A2970" s="1">
        <v>42241</v>
      </c>
      <c r="B2970" s="2">
        <f>YEAR(salesdata[[#This Row],[Order Date]])</f>
        <v>2015</v>
      </c>
      <c r="C2970" s="2">
        <f>MONTH(salesdata[[#This Row],[Order Date]])</f>
        <v>8</v>
      </c>
      <c r="D2970" t="s">
        <v>1581</v>
      </c>
      <c r="E2970" t="s">
        <v>27</v>
      </c>
      <c r="F2970" t="s">
        <v>11</v>
      </c>
      <c r="G2970" t="s">
        <v>93</v>
      </c>
      <c r="H2970" t="s">
        <v>429</v>
      </c>
      <c r="I2970" s="33" t="s">
        <v>6992</v>
      </c>
      <c r="J2970" s="2">
        <v>4</v>
      </c>
      <c r="K2970" s="33" t="s">
        <v>4211</v>
      </c>
    </row>
    <row r="2971" spans="1:11" x14ac:dyDescent="0.3">
      <c r="A2971" s="1">
        <v>42241</v>
      </c>
      <c r="B2971" s="2">
        <f>YEAR(salesdata[[#This Row],[Order Date]])</f>
        <v>2015</v>
      </c>
      <c r="C2971" s="2">
        <f>MONTH(salesdata[[#This Row],[Order Date]])</f>
        <v>8</v>
      </c>
      <c r="D2971" t="s">
        <v>854</v>
      </c>
      <c r="E2971" t="s">
        <v>10</v>
      </c>
      <c r="F2971" t="s">
        <v>34</v>
      </c>
      <c r="G2971" t="s">
        <v>47</v>
      </c>
      <c r="H2971" t="s">
        <v>1698</v>
      </c>
      <c r="I2971" s="33" t="s">
        <v>5050</v>
      </c>
      <c r="J2971" s="2">
        <v>2</v>
      </c>
      <c r="K2971" s="33" t="s">
        <v>6993</v>
      </c>
    </row>
    <row r="2972" spans="1:11" x14ac:dyDescent="0.3">
      <c r="A2972" s="1">
        <v>42241</v>
      </c>
      <c r="B2972" s="2">
        <f>YEAR(salesdata[[#This Row],[Order Date]])</f>
        <v>2015</v>
      </c>
      <c r="C2972" s="2">
        <f>MONTH(salesdata[[#This Row],[Order Date]])</f>
        <v>8</v>
      </c>
      <c r="D2972" t="s">
        <v>854</v>
      </c>
      <c r="E2972" t="s">
        <v>10</v>
      </c>
      <c r="F2972" t="s">
        <v>11</v>
      </c>
      <c r="G2972" t="s">
        <v>20</v>
      </c>
      <c r="H2972" t="s">
        <v>1824</v>
      </c>
      <c r="I2972" s="33" t="s">
        <v>3561</v>
      </c>
      <c r="J2972" s="2">
        <v>1</v>
      </c>
      <c r="K2972" s="33" t="s">
        <v>6994</v>
      </c>
    </row>
    <row r="2973" spans="1:11" x14ac:dyDescent="0.3">
      <c r="A2973" s="1">
        <v>42241</v>
      </c>
      <c r="B2973" s="2">
        <f>YEAR(salesdata[[#This Row],[Order Date]])</f>
        <v>2015</v>
      </c>
      <c r="C2973" s="2">
        <f>MONTH(salesdata[[#This Row],[Order Date]])</f>
        <v>8</v>
      </c>
      <c r="D2973" t="s">
        <v>854</v>
      </c>
      <c r="E2973" t="s">
        <v>10</v>
      </c>
      <c r="F2973" t="s">
        <v>34</v>
      </c>
      <c r="G2973" t="s">
        <v>47</v>
      </c>
      <c r="H2973" t="s">
        <v>2293</v>
      </c>
      <c r="I2973" s="33" t="s">
        <v>6995</v>
      </c>
      <c r="J2973" s="2">
        <v>5</v>
      </c>
      <c r="K2973" s="33" t="s">
        <v>6996</v>
      </c>
    </row>
    <row r="2974" spans="1:11" x14ac:dyDescent="0.3">
      <c r="A2974" s="1">
        <v>42243</v>
      </c>
      <c r="B2974" s="2">
        <f>YEAR(salesdata[[#This Row],[Order Date]])</f>
        <v>2015</v>
      </c>
      <c r="C2974" s="2">
        <f>MONTH(salesdata[[#This Row],[Order Date]])</f>
        <v>8</v>
      </c>
      <c r="D2974" t="s">
        <v>1222</v>
      </c>
      <c r="E2974" t="s">
        <v>27</v>
      </c>
      <c r="F2974" t="s">
        <v>11</v>
      </c>
      <c r="G2974" t="s">
        <v>18</v>
      </c>
      <c r="H2974" t="s">
        <v>1449</v>
      </c>
      <c r="I2974" s="33" t="s">
        <v>6997</v>
      </c>
      <c r="J2974" s="2">
        <v>3</v>
      </c>
      <c r="K2974" s="33" t="s">
        <v>6998</v>
      </c>
    </row>
    <row r="2975" spans="1:11" x14ac:dyDescent="0.3">
      <c r="A2975" s="1">
        <v>42243</v>
      </c>
      <c r="B2975" s="2">
        <f>YEAR(salesdata[[#This Row],[Order Date]])</f>
        <v>2015</v>
      </c>
      <c r="C2975" s="2">
        <f>MONTH(salesdata[[#This Row],[Order Date]])</f>
        <v>8</v>
      </c>
      <c r="D2975" t="s">
        <v>1371</v>
      </c>
      <c r="E2975" t="s">
        <v>27</v>
      </c>
      <c r="F2975" t="s">
        <v>11</v>
      </c>
      <c r="G2975" t="s">
        <v>204</v>
      </c>
      <c r="H2975" t="s">
        <v>2294</v>
      </c>
      <c r="I2975" s="33" t="s">
        <v>6999</v>
      </c>
      <c r="J2975" s="2">
        <v>3</v>
      </c>
      <c r="K2975" s="33" t="s">
        <v>7000</v>
      </c>
    </row>
    <row r="2976" spans="1:11" x14ac:dyDescent="0.3">
      <c r="A2976" s="1">
        <v>42243</v>
      </c>
      <c r="B2976" s="2">
        <f>YEAR(salesdata[[#This Row],[Order Date]])</f>
        <v>2015</v>
      </c>
      <c r="C2976" s="2">
        <f>MONTH(salesdata[[#This Row],[Order Date]])</f>
        <v>8</v>
      </c>
      <c r="D2976" t="s">
        <v>1371</v>
      </c>
      <c r="E2976" t="s">
        <v>27</v>
      </c>
      <c r="F2976" t="s">
        <v>11</v>
      </c>
      <c r="G2976" t="s">
        <v>12</v>
      </c>
      <c r="H2976" t="s">
        <v>2079</v>
      </c>
      <c r="I2976" s="33" t="s">
        <v>4423</v>
      </c>
      <c r="J2976" s="2">
        <v>5</v>
      </c>
      <c r="K2976" s="33" t="s">
        <v>4424</v>
      </c>
    </row>
    <row r="2977" spans="1:11" x14ac:dyDescent="0.3">
      <c r="A2977" s="1">
        <v>42243</v>
      </c>
      <c r="B2977" s="2">
        <f>YEAR(salesdata[[#This Row],[Order Date]])</f>
        <v>2015</v>
      </c>
      <c r="C2977" s="2">
        <f>MONTH(salesdata[[#This Row],[Order Date]])</f>
        <v>8</v>
      </c>
      <c r="D2977" t="s">
        <v>1371</v>
      </c>
      <c r="E2977" t="s">
        <v>27</v>
      </c>
      <c r="F2977" t="s">
        <v>11</v>
      </c>
      <c r="G2977" t="s">
        <v>16</v>
      </c>
      <c r="H2977" t="s">
        <v>2295</v>
      </c>
      <c r="I2977" s="33" t="s">
        <v>2941</v>
      </c>
      <c r="J2977" s="2">
        <v>1</v>
      </c>
      <c r="K2977" s="33" t="s">
        <v>2919</v>
      </c>
    </row>
    <row r="2978" spans="1:11" x14ac:dyDescent="0.3">
      <c r="A2978" s="1">
        <v>42243</v>
      </c>
      <c r="B2978" s="2">
        <f>YEAR(salesdata[[#This Row],[Order Date]])</f>
        <v>2015</v>
      </c>
      <c r="C2978" s="2">
        <f>MONTH(salesdata[[#This Row],[Order Date]])</f>
        <v>8</v>
      </c>
      <c r="D2978" t="s">
        <v>1848</v>
      </c>
      <c r="E2978" t="s">
        <v>27</v>
      </c>
      <c r="F2978" t="s">
        <v>11</v>
      </c>
      <c r="G2978" t="s">
        <v>20</v>
      </c>
      <c r="H2978" t="s">
        <v>697</v>
      </c>
      <c r="I2978" s="33" t="s">
        <v>5143</v>
      </c>
      <c r="J2978" s="2">
        <v>1</v>
      </c>
      <c r="K2978" s="33" t="s">
        <v>5432</v>
      </c>
    </row>
    <row r="2979" spans="1:11" x14ac:dyDescent="0.3">
      <c r="A2979" s="1">
        <v>42244</v>
      </c>
      <c r="B2979" s="2">
        <f>YEAR(salesdata[[#This Row],[Order Date]])</f>
        <v>2015</v>
      </c>
      <c r="C2979" s="2">
        <f>MONTH(salesdata[[#This Row],[Order Date]])</f>
        <v>8</v>
      </c>
      <c r="D2979" t="s">
        <v>1559</v>
      </c>
      <c r="E2979" t="s">
        <v>15</v>
      </c>
      <c r="F2979" t="s">
        <v>39</v>
      </c>
      <c r="G2979" t="s">
        <v>614</v>
      </c>
      <c r="H2979" t="s">
        <v>939</v>
      </c>
      <c r="I2979" s="33" t="s">
        <v>4702</v>
      </c>
      <c r="J2979" s="2">
        <v>5</v>
      </c>
      <c r="K2979" s="33" t="s">
        <v>7001</v>
      </c>
    </row>
    <row r="2980" spans="1:11" x14ac:dyDescent="0.3">
      <c r="A2980" s="1">
        <v>42244</v>
      </c>
      <c r="B2980" s="2">
        <f>YEAR(salesdata[[#This Row],[Order Date]])</f>
        <v>2015</v>
      </c>
      <c r="C2980" s="2">
        <f>MONTH(salesdata[[#This Row],[Order Date]])</f>
        <v>8</v>
      </c>
      <c r="D2980" t="s">
        <v>359</v>
      </c>
      <c r="E2980" t="s">
        <v>27</v>
      </c>
      <c r="F2980" t="s">
        <v>11</v>
      </c>
      <c r="G2980" t="s">
        <v>18</v>
      </c>
      <c r="H2980" t="s">
        <v>312</v>
      </c>
      <c r="I2980" s="33" t="s">
        <v>7002</v>
      </c>
      <c r="J2980" s="2">
        <v>5</v>
      </c>
      <c r="K2980" s="33" t="s">
        <v>7003</v>
      </c>
    </row>
    <row r="2981" spans="1:11" x14ac:dyDescent="0.3">
      <c r="A2981" s="1">
        <v>42244</v>
      </c>
      <c r="B2981" s="2">
        <f>YEAR(salesdata[[#This Row],[Order Date]])</f>
        <v>2015</v>
      </c>
      <c r="C2981" s="2">
        <f>MONTH(salesdata[[#This Row],[Order Date]])</f>
        <v>8</v>
      </c>
      <c r="D2981" t="s">
        <v>359</v>
      </c>
      <c r="E2981" t="s">
        <v>27</v>
      </c>
      <c r="F2981" t="s">
        <v>34</v>
      </c>
      <c r="G2981" t="s">
        <v>74</v>
      </c>
      <c r="H2981" t="s">
        <v>1939</v>
      </c>
      <c r="I2981" s="33" t="s">
        <v>7004</v>
      </c>
      <c r="J2981" s="2">
        <v>2</v>
      </c>
      <c r="K2981" s="33" t="s">
        <v>7005</v>
      </c>
    </row>
    <row r="2982" spans="1:11" x14ac:dyDescent="0.3">
      <c r="A2982" s="1">
        <v>42244</v>
      </c>
      <c r="B2982" s="2">
        <f>YEAR(salesdata[[#This Row],[Order Date]])</f>
        <v>2015</v>
      </c>
      <c r="C2982" s="2">
        <f>MONTH(salesdata[[#This Row],[Order Date]])</f>
        <v>8</v>
      </c>
      <c r="D2982" t="s">
        <v>359</v>
      </c>
      <c r="E2982" t="s">
        <v>27</v>
      </c>
      <c r="F2982" t="s">
        <v>11</v>
      </c>
      <c r="G2982" t="s">
        <v>18</v>
      </c>
      <c r="H2982" t="s">
        <v>301</v>
      </c>
      <c r="I2982" s="33" t="s">
        <v>7006</v>
      </c>
      <c r="J2982" s="2">
        <v>9</v>
      </c>
      <c r="K2982" s="33" t="s">
        <v>7007</v>
      </c>
    </row>
    <row r="2983" spans="1:11" x14ac:dyDescent="0.3">
      <c r="A2983" s="1">
        <v>42244</v>
      </c>
      <c r="B2983" s="2">
        <f>YEAR(salesdata[[#This Row],[Order Date]])</f>
        <v>2015</v>
      </c>
      <c r="C2983" s="2">
        <f>MONTH(salesdata[[#This Row],[Order Date]])</f>
        <v>8</v>
      </c>
      <c r="D2983" t="s">
        <v>359</v>
      </c>
      <c r="E2983" t="s">
        <v>27</v>
      </c>
      <c r="F2983" t="s">
        <v>11</v>
      </c>
      <c r="G2983" t="s">
        <v>20</v>
      </c>
      <c r="H2983" t="s">
        <v>267</v>
      </c>
      <c r="I2983" s="33" t="s">
        <v>7008</v>
      </c>
      <c r="J2983" s="2">
        <v>5</v>
      </c>
      <c r="K2983" s="33" t="s">
        <v>3888</v>
      </c>
    </row>
    <row r="2984" spans="1:11" x14ac:dyDescent="0.3">
      <c r="A2984" s="1">
        <v>42244</v>
      </c>
      <c r="B2984" s="2">
        <f>YEAR(salesdata[[#This Row],[Order Date]])</f>
        <v>2015</v>
      </c>
      <c r="C2984" s="2">
        <f>MONTH(salesdata[[#This Row],[Order Date]])</f>
        <v>8</v>
      </c>
      <c r="D2984" t="s">
        <v>359</v>
      </c>
      <c r="E2984" t="s">
        <v>27</v>
      </c>
      <c r="F2984" t="s">
        <v>39</v>
      </c>
      <c r="G2984" t="s">
        <v>40</v>
      </c>
      <c r="H2984" t="s">
        <v>1246</v>
      </c>
      <c r="I2984" s="33" t="s">
        <v>4902</v>
      </c>
      <c r="J2984" s="2">
        <v>3</v>
      </c>
      <c r="K2984" s="33" t="s">
        <v>7009</v>
      </c>
    </row>
    <row r="2985" spans="1:11" x14ac:dyDescent="0.3">
      <c r="A2985" s="1">
        <v>42244</v>
      </c>
      <c r="B2985" s="2">
        <f>YEAR(salesdata[[#This Row],[Order Date]])</f>
        <v>2015</v>
      </c>
      <c r="C2985" s="2">
        <f>MONTH(salesdata[[#This Row],[Order Date]])</f>
        <v>8</v>
      </c>
      <c r="D2985" t="s">
        <v>359</v>
      </c>
      <c r="E2985" t="s">
        <v>27</v>
      </c>
      <c r="F2985" t="s">
        <v>34</v>
      </c>
      <c r="G2985" t="s">
        <v>47</v>
      </c>
      <c r="H2985" t="s">
        <v>285</v>
      </c>
      <c r="I2985" s="33" t="s">
        <v>6682</v>
      </c>
      <c r="J2985" s="2">
        <v>2</v>
      </c>
      <c r="K2985" s="33" t="s">
        <v>4024</v>
      </c>
    </row>
    <row r="2986" spans="1:11" x14ac:dyDescent="0.3">
      <c r="A2986" s="1">
        <v>42244</v>
      </c>
      <c r="B2986" s="2">
        <f>YEAR(salesdata[[#This Row],[Order Date]])</f>
        <v>2015</v>
      </c>
      <c r="C2986" s="2">
        <f>MONTH(salesdata[[#This Row],[Order Date]])</f>
        <v>8</v>
      </c>
      <c r="D2986" t="s">
        <v>2039</v>
      </c>
      <c r="E2986" t="s">
        <v>10</v>
      </c>
      <c r="F2986" t="s">
        <v>39</v>
      </c>
      <c r="G2986" t="s">
        <v>40</v>
      </c>
      <c r="H2986" t="s">
        <v>2216</v>
      </c>
      <c r="I2986" s="33" t="s">
        <v>6719</v>
      </c>
      <c r="J2986" s="2">
        <v>5</v>
      </c>
      <c r="K2986" s="33" t="s">
        <v>7010</v>
      </c>
    </row>
    <row r="2987" spans="1:11" x14ac:dyDescent="0.3">
      <c r="A2987" s="1">
        <v>42244</v>
      </c>
      <c r="B2987" s="2">
        <f>YEAR(salesdata[[#This Row],[Order Date]])</f>
        <v>2015</v>
      </c>
      <c r="C2987" s="2">
        <f>MONTH(salesdata[[#This Row],[Order Date]])</f>
        <v>8</v>
      </c>
      <c r="D2987" t="s">
        <v>2039</v>
      </c>
      <c r="E2987" t="s">
        <v>10</v>
      </c>
      <c r="F2987" t="s">
        <v>34</v>
      </c>
      <c r="G2987" t="s">
        <v>147</v>
      </c>
      <c r="H2987" t="s">
        <v>1370</v>
      </c>
      <c r="I2987" s="33" t="s">
        <v>7011</v>
      </c>
      <c r="J2987" s="2">
        <v>1</v>
      </c>
      <c r="K2987" s="33" t="s">
        <v>7012</v>
      </c>
    </row>
    <row r="2988" spans="1:11" x14ac:dyDescent="0.3">
      <c r="A2988" s="1">
        <v>42244</v>
      </c>
      <c r="B2988" s="2">
        <f>YEAR(salesdata[[#This Row],[Order Date]])</f>
        <v>2015</v>
      </c>
      <c r="C2988" s="2">
        <f>MONTH(salesdata[[#This Row],[Order Date]])</f>
        <v>8</v>
      </c>
      <c r="D2988" t="s">
        <v>1440</v>
      </c>
      <c r="E2988" t="s">
        <v>625</v>
      </c>
      <c r="F2988" t="s">
        <v>11</v>
      </c>
      <c r="G2988" t="s">
        <v>18</v>
      </c>
      <c r="H2988" t="s">
        <v>741</v>
      </c>
      <c r="I2988" s="33" t="s">
        <v>7013</v>
      </c>
      <c r="J2988" s="2">
        <v>11</v>
      </c>
      <c r="K2988" s="33" t="s">
        <v>7014</v>
      </c>
    </row>
    <row r="2989" spans="1:11" x14ac:dyDescent="0.3">
      <c r="A2989" s="1">
        <v>42245</v>
      </c>
      <c r="B2989" s="2">
        <f>YEAR(salesdata[[#This Row],[Order Date]])</f>
        <v>2015</v>
      </c>
      <c r="C2989" s="2">
        <f>MONTH(salesdata[[#This Row],[Order Date]])</f>
        <v>8</v>
      </c>
      <c r="D2989" t="s">
        <v>1848</v>
      </c>
      <c r="E2989" t="s">
        <v>111</v>
      </c>
      <c r="F2989" t="s">
        <v>39</v>
      </c>
      <c r="G2989" t="s">
        <v>40</v>
      </c>
      <c r="H2989" t="s">
        <v>1598</v>
      </c>
      <c r="I2989" s="33" t="s">
        <v>7015</v>
      </c>
      <c r="J2989" s="2">
        <v>2</v>
      </c>
      <c r="K2989" s="33" t="s">
        <v>7016</v>
      </c>
    </row>
    <row r="2990" spans="1:11" x14ac:dyDescent="0.3">
      <c r="A2990" s="1">
        <v>42245</v>
      </c>
      <c r="B2990" s="2">
        <f>YEAR(salesdata[[#This Row],[Order Date]])</f>
        <v>2015</v>
      </c>
      <c r="C2990" s="2">
        <f>MONTH(salesdata[[#This Row],[Order Date]])</f>
        <v>8</v>
      </c>
      <c r="D2990" t="s">
        <v>1848</v>
      </c>
      <c r="E2990" t="s">
        <v>111</v>
      </c>
      <c r="F2990" t="s">
        <v>39</v>
      </c>
      <c r="G2990" t="s">
        <v>52</v>
      </c>
      <c r="H2990" t="s">
        <v>1096</v>
      </c>
      <c r="I2990" s="33" t="s">
        <v>7017</v>
      </c>
      <c r="J2990" s="2">
        <v>7</v>
      </c>
      <c r="K2990" s="33" t="s">
        <v>7018</v>
      </c>
    </row>
    <row r="2991" spans="1:11" x14ac:dyDescent="0.3">
      <c r="A2991" s="1">
        <v>42247</v>
      </c>
      <c r="B2991" s="2">
        <f>YEAR(salesdata[[#This Row],[Order Date]])</f>
        <v>2015</v>
      </c>
      <c r="C2991" s="2">
        <f>MONTH(salesdata[[#This Row],[Order Date]])</f>
        <v>8</v>
      </c>
      <c r="D2991" t="s">
        <v>612</v>
      </c>
      <c r="E2991" t="s">
        <v>27</v>
      </c>
      <c r="F2991" t="s">
        <v>11</v>
      </c>
      <c r="G2991" t="s">
        <v>12</v>
      </c>
      <c r="H2991" t="s">
        <v>502</v>
      </c>
      <c r="I2991" s="33" t="s">
        <v>3500</v>
      </c>
      <c r="J2991" s="2">
        <v>9</v>
      </c>
      <c r="K2991" s="33" t="s">
        <v>3501</v>
      </c>
    </row>
    <row r="2992" spans="1:11" x14ac:dyDescent="0.3">
      <c r="A2992" s="1">
        <v>42247</v>
      </c>
      <c r="B2992" s="2">
        <f>YEAR(salesdata[[#This Row],[Order Date]])</f>
        <v>2015</v>
      </c>
      <c r="C2992" s="2">
        <f>MONTH(salesdata[[#This Row],[Order Date]])</f>
        <v>8</v>
      </c>
      <c r="D2992" t="s">
        <v>484</v>
      </c>
      <c r="E2992" t="s">
        <v>27</v>
      </c>
      <c r="F2992" t="s">
        <v>34</v>
      </c>
      <c r="G2992" t="s">
        <v>74</v>
      </c>
      <c r="H2992" t="s">
        <v>1654</v>
      </c>
      <c r="I2992" s="33" t="s">
        <v>7019</v>
      </c>
      <c r="J2992" s="2">
        <v>7</v>
      </c>
      <c r="K2992" s="33" t="s">
        <v>7020</v>
      </c>
    </row>
    <row r="2993" spans="1:11" x14ac:dyDescent="0.3">
      <c r="A2993" s="1">
        <v>42247</v>
      </c>
      <c r="B2993" s="2">
        <f>YEAR(salesdata[[#This Row],[Order Date]])</f>
        <v>2015</v>
      </c>
      <c r="C2993" s="2">
        <f>MONTH(salesdata[[#This Row],[Order Date]])</f>
        <v>8</v>
      </c>
      <c r="D2993" t="s">
        <v>484</v>
      </c>
      <c r="E2993" t="s">
        <v>27</v>
      </c>
      <c r="F2993" t="s">
        <v>11</v>
      </c>
      <c r="G2993" t="s">
        <v>20</v>
      </c>
      <c r="H2993" t="s">
        <v>375</v>
      </c>
      <c r="I2993" s="33" t="s">
        <v>4733</v>
      </c>
      <c r="J2993" s="2">
        <v>5</v>
      </c>
      <c r="K2993" s="33" t="s">
        <v>4734</v>
      </c>
    </row>
    <row r="2994" spans="1:11" x14ac:dyDescent="0.3">
      <c r="A2994" s="1">
        <v>42247</v>
      </c>
      <c r="B2994" s="2">
        <f>YEAR(salesdata[[#This Row],[Order Date]])</f>
        <v>2015</v>
      </c>
      <c r="C2994" s="2">
        <f>MONTH(salesdata[[#This Row],[Order Date]])</f>
        <v>8</v>
      </c>
      <c r="D2994" t="s">
        <v>484</v>
      </c>
      <c r="E2994" t="s">
        <v>27</v>
      </c>
      <c r="F2994" t="s">
        <v>39</v>
      </c>
      <c r="G2994" t="s">
        <v>52</v>
      </c>
      <c r="H2994" t="s">
        <v>1621</v>
      </c>
      <c r="I2994" s="33" t="s">
        <v>7021</v>
      </c>
      <c r="J2994" s="2">
        <v>1</v>
      </c>
      <c r="K2994" s="33" t="s">
        <v>5142</v>
      </c>
    </row>
    <row r="2995" spans="1:11" x14ac:dyDescent="0.3">
      <c r="A2995" s="1">
        <v>42247</v>
      </c>
      <c r="B2995" s="2">
        <f>YEAR(salesdata[[#This Row],[Order Date]])</f>
        <v>2015</v>
      </c>
      <c r="C2995" s="2">
        <f>MONTH(salesdata[[#This Row],[Order Date]])</f>
        <v>8</v>
      </c>
      <c r="D2995" t="s">
        <v>484</v>
      </c>
      <c r="E2995" t="s">
        <v>27</v>
      </c>
      <c r="F2995" t="s">
        <v>39</v>
      </c>
      <c r="G2995" t="s">
        <v>306</v>
      </c>
      <c r="H2995" t="s">
        <v>2296</v>
      </c>
      <c r="I2995" s="33" t="s">
        <v>4532</v>
      </c>
      <c r="J2995" s="2">
        <v>3</v>
      </c>
      <c r="K2995" s="33" t="s">
        <v>7022</v>
      </c>
    </row>
    <row r="2996" spans="1:11" x14ac:dyDescent="0.3">
      <c r="A2996" s="1">
        <v>42247</v>
      </c>
      <c r="B2996" s="2">
        <f>YEAR(salesdata[[#This Row],[Order Date]])</f>
        <v>2015</v>
      </c>
      <c r="C2996" s="2">
        <f>MONTH(salesdata[[#This Row],[Order Date]])</f>
        <v>8</v>
      </c>
      <c r="D2996" t="s">
        <v>133</v>
      </c>
      <c r="E2996" t="s">
        <v>10</v>
      </c>
      <c r="F2996" t="s">
        <v>11</v>
      </c>
      <c r="G2996" t="s">
        <v>12</v>
      </c>
      <c r="H2996" t="s">
        <v>877</v>
      </c>
      <c r="I2996" s="33" t="s">
        <v>3735</v>
      </c>
      <c r="J2996" s="2">
        <v>4</v>
      </c>
      <c r="K2996" s="33" t="s">
        <v>4596</v>
      </c>
    </row>
    <row r="2997" spans="1:11" x14ac:dyDescent="0.3">
      <c r="A2997" s="1">
        <v>42247</v>
      </c>
      <c r="B2997" s="2">
        <f>YEAR(salesdata[[#This Row],[Order Date]])</f>
        <v>2015</v>
      </c>
      <c r="C2997" s="2">
        <f>MONTH(salesdata[[#This Row],[Order Date]])</f>
        <v>8</v>
      </c>
      <c r="D2997" t="s">
        <v>1680</v>
      </c>
      <c r="E2997" t="s">
        <v>27</v>
      </c>
      <c r="F2997" t="s">
        <v>39</v>
      </c>
      <c r="G2997" t="s">
        <v>40</v>
      </c>
      <c r="H2997" t="s">
        <v>1628</v>
      </c>
      <c r="I2997" s="33" t="s">
        <v>7023</v>
      </c>
      <c r="J2997" s="2">
        <v>5</v>
      </c>
      <c r="K2997" s="33" t="s">
        <v>7024</v>
      </c>
    </row>
    <row r="2998" spans="1:11" x14ac:dyDescent="0.3">
      <c r="A2998" s="1">
        <v>42248</v>
      </c>
      <c r="B2998" s="2">
        <f>YEAR(salesdata[[#This Row],[Order Date]])</f>
        <v>2015</v>
      </c>
      <c r="C2998" s="2">
        <f>MONTH(salesdata[[#This Row],[Order Date]])</f>
        <v>9</v>
      </c>
      <c r="D2998" t="s">
        <v>1452</v>
      </c>
      <c r="E2998" t="s">
        <v>27</v>
      </c>
      <c r="F2998" t="s">
        <v>11</v>
      </c>
      <c r="G2998" t="s">
        <v>20</v>
      </c>
      <c r="H2998" t="s">
        <v>119</v>
      </c>
      <c r="I2998" s="33" t="s">
        <v>3045</v>
      </c>
      <c r="J2998" s="2">
        <v>1</v>
      </c>
      <c r="K2998" s="33" t="s">
        <v>3137</v>
      </c>
    </row>
    <row r="2999" spans="1:11" x14ac:dyDescent="0.3">
      <c r="A2999" s="1">
        <v>42248</v>
      </c>
      <c r="B2999" s="2">
        <f>YEAR(salesdata[[#This Row],[Order Date]])</f>
        <v>2015</v>
      </c>
      <c r="C2999" s="2">
        <f>MONTH(salesdata[[#This Row],[Order Date]])</f>
        <v>9</v>
      </c>
      <c r="D2999" t="s">
        <v>1452</v>
      </c>
      <c r="E2999" t="s">
        <v>27</v>
      </c>
      <c r="F2999" t="s">
        <v>39</v>
      </c>
      <c r="G2999" t="s">
        <v>614</v>
      </c>
      <c r="H2999" t="s">
        <v>646</v>
      </c>
      <c r="I2999" s="33" t="s">
        <v>7025</v>
      </c>
      <c r="J2999" s="2">
        <v>2</v>
      </c>
      <c r="K2999" s="33" t="s">
        <v>7026</v>
      </c>
    </row>
    <row r="3000" spans="1:11" x14ac:dyDescent="0.3">
      <c r="A3000" s="1">
        <v>42248</v>
      </c>
      <c r="B3000" s="2">
        <f>YEAR(salesdata[[#This Row],[Order Date]])</f>
        <v>2015</v>
      </c>
      <c r="C3000" s="2">
        <f>MONTH(salesdata[[#This Row],[Order Date]])</f>
        <v>9</v>
      </c>
      <c r="D3000" t="s">
        <v>1452</v>
      </c>
      <c r="E3000" t="s">
        <v>27</v>
      </c>
      <c r="F3000" t="s">
        <v>11</v>
      </c>
      <c r="G3000" t="s">
        <v>20</v>
      </c>
      <c r="H3000" t="s">
        <v>460</v>
      </c>
      <c r="I3000" s="33" t="s">
        <v>7027</v>
      </c>
      <c r="J3000" s="2">
        <v>4</v>
      </c>
      <c r="K3000" s="33" t="s">
        <v>4101</v>
      </c>
    </row>
    <row r="3001" spans="1:11" x14ac:dyDescent="0.3">
      <c r="A3001" s="1">
        <v>42248</v>
      </c>
      <c r="B3001" s="2">
        <f>YEAR(salesdata[[#This Row],[Order Date]])</f>
        <v>2015</v>
      </c>
      <c r="C3001" s="2">
        <f>MONTH(salesdata[[#This Row],[Order Date]])</f>
        <v>9</v>
      </c>
      <c r="D3001" t="s">
        <v>406</v>
      </c>
      <c r="E3001" t="s">
        <v>443</v>
      </c>
      <c r="F3001" t="s">
        <v>11</v>
      </c>
      <c r="G3001" t="s">
        <v>20</v>
      </c>
      <c r="H3001" t="s">
        <v>2297</v>
      </c>
      <c r="I3001" s="33" t="s">
        <v>7028</v>
      </c>
      <c r="J3001" s="2">
        <v>5</v>
      </c>
      <c r="K3001" s="33" t="s">
        <v>7029</v>
      </c>
    </row>
    <row r="3002" spans="1:11" x14ac:dyDescent="0.3">
      <c r="A3002" s="1">
        <v>42248</v>
      </c>
      <c r="B3002" s="2">
        <f>YEAR(salesdata[[#This Row],[Order Date]])</f>
        <v>2015</v>
      </c>
      <c r="C3002" s="2">
        <f>MONTH(salesdata[[#This Row],[Order Date]])</f>
        <v>9</v>
      </c>
      <c r="D3002" t="s">
        <v>406</v>
      </c>
      <c r="E3002" t="s">
        <v>443</v>
      </c>
      <c r="F3002" t="s">
        <v>34</v>
      </c>
      <c r="G3002" t="s">
        <v>35</v>
      </c>
      <c r="H3002" t="s">
        <v>1094</v>
      </c>
      <c r="I3002" s="33" t="s">
        <v>7030</v>
      </c>
      <c r="J3002" s="2">
        <v>1</v>
      </c>
      <c r="K3002" s="33" t="s">
        <v>7031</v>
      </c>
    </row>
    <row r="3003" spans="1:11" x14ac:dyDescent="0.3">
      <c r="A3003" s="1">
        <v>42248</v>
      </c>
      <c r="B3003" s="2">
        <f>YEAR(salesdata[[#This Row],[Order Date]])</f>
        <v>2015</v>
      </c>
      <c r="C3003" s="2">
        <f>MONTH(salesdata[[#This Row],[Order Date]])</f>
        <v>9</v>
      </c>
      <c r="D3003" t="s">
        <v>406</v>
      </c>
      <c r="E3003" t="s">
        <v>443</v>
      </c>
      <c r="F3003" t="s">
        <v>34</v>
      </c>
      <c r="G3003" t="s">
        <v>47</v>
      </c>
      <c r="H3003" t="s">
        <v>693</v>
      </c>
      <c r="I3003" s="33" t="s">
        <v>7032</v>
      </c>
      <c r="J3003" s="2">
        <v>2</v>
      </c>
      <c r="K3003" s="33" t="s">
        <v>3804</v>
      </c>
    </row>
    <row r="3004" spans="1:11" x14ac:dyDescent="0.3">
      <c r="A3004" s="1">
        <v>42248</v>
      </c>
      <c r="B3004" s="2">
        <f>YEAR(salesdata[[#This Row],[Order Date]])</f>
        <v>2015</v>
      </c>
      <c r="C3004" s="2">
        <f>MONTH(salesdata[[#This Row],[Order Date]])</f>
        <v>9</v>
      </c>
      <c r="D3004" t="s">
        <v>406</v>
      </c>
      <c r="E3004" t="s">
        <v>443</v>
      </c>
      <c r="F3004" t="s">
        <v>11</v>
      </c>
      <c r="G3004" t="s">
        <v>18</v>
      </c>
      <c r="H3004" t="s">
        <v>1596</v>
      </c>
      <c r="I3004" s="33" t="s">
        <v>7033</v>
      </c>
      <c r="J3004" s="2">
        <v>6</v>
      </c>
      <c r="K3004" s="33" t="s">
        <v>7034</v>
      </c>
    </row>
    <row r="3005" spans="1:11" x14ac:dyDescent="0.3">
      <c r="A3005" s="1">
        <v>42250</v>
      </c>
      <c r="B3005" s="2">
        <f>YEAR(salesdata[[#This Row],[Order Date]])</f>
        <v>2015</v>
      </c>
      <c r="C3005" s="2">
        <f>MONTH(salesdata[[#This Row],[Order Date]])</f>
        <v>9</v>
      </c>
      <c r="D3005" t="s">
        <v>1707</v>
      </c>
      <c r="E3005" t="s">
        <v>249</v>
      </c>
      <c r="F3005" t="s">
        <v>11</v>
      </c>
      <c r="G3005" t="s">
        <v>63</v>
      </c>
      <c r="H3005" t="s">
        <v>2139</v>
      </c>
      <c r="I3005" s="33" t="s">
        <v>6460</v>
      </c>
      <c r="J3005" s="2">
        <v>7</v>
      </c>
      <c r="K3005" s="33" t="s">
        <v>5433</v>
      </c>
    </row>
    <row r="3006" spans="1:11" x14ac:dyDescent="0.3">
      <c r="A3006" s="1">
        <v>42250</v>
      </c>
      <c r="B3006" s="2">
        <f>YEAR(salesdata[[#This Row],[Order Date]])</f>
        <v>2015</v>
      </c>
      <c r="C3006" s="2">
        <f>MONTH(salesdata[[#This Row],[Order Date]])</f>
        <v>9</v>
      </c>
      <c r="D3006" t="s">
        <v>411</v>
      </c>
      <c r="E3006" t="s">
        <v>23</v>
      </c>
      <c r="F3006" t="s">
        <v>11</v>
      </c>
      <c r="G3006" t="s">
        <v>18</v>
      </c>
      <c r="H3006" t="s">
        <v>1351</v>
      </c>
      <c r="I3006" s="33" t="s">
        <v>7035</v>
      </c>
      <c r="J3006" s="2">
        <v>3</v>
      </c>
      <c r="K3006" s="33" t="s">
        <v>7036</v>
      </c>
    </row>
    <row r="3007" spans="1:11" x14ac:dyDescent="0.3">
      <c r="A3007" s="1">
        <v>42250</v>
      </c>
      <c r="B3007" s="2">
        <f>YEAR(salesdata[[#This Row],[Order Date]])</f>
        <v>2015</v>
      </c>
      <c r="C3007" s="2">
        <f>MONTH(salesdata[[#This Row],[Order Date]])</f>
        <v>9</v>
      </c>
      <c r="D3007" t="s">
        <v>411</v>
      </c>
      <c r="E3007" t="s">
        <v>23</v>
      </c>
      <c r="F3007" t="s">
        <v>11</v>
      </c>
      <c r="G3007" t="s">
        <v>204</v>
      </c>
      <c r="H3007" t="s">
        <v>470</v>
      </c>
      <c r="I3007" s="33" t="s">
        <v>7037</v>
      </c>
      <c r="J3007" s="2">
        <v>1</v>
      </c>
      <c r="K3007" s="33" t="s">
        <v>7038</v>
      </c>
    </row>
    <row r="3008" spans="1:11" x14ac:dyDescent="0.3">
      <c r="A3008" s="1">
        <v>42250</v>
      </c>
      <c r="B3008" s="2">
        <f>YEAR(salesdata[[#This Row],[Order Date]])</f>
        <v>2015</v>
      </c>
      <c r="C3008" s="2">
        <f>MONTH(salesdata[[#This Row],[Order Date]])</f>
        <v>9</v>
      </c>
      <c r="D3008" t="s">
        <v>411</v>
      </c>
      <c r="E3008" t="s">
        <v>23</v>
      </c>
      <c r="F3008" t="s">
        <v>11</v>
      </c>
      <c r="G3008" t="s">
        <v>63</v>
      </c>
      <c r="H3008" t="s">
        <v>1526</v>
      </c>
      <c r="I3008" s="33" t="s">
        <v>5036</v>
      </c>
      <c r="J3008" s="2">
        <v>6</v>
      </c>
      <c r="K3008" s="33" t="s">
        <v>5037</v>
      </c>
    </row>
    <row r="3009" spans="1:11" x14ac:dyDescent="0.3">
      <c r="A3009" s="1">
        <v>42250</v>
      </c>
      <c r="B3009" s="2">
        <f>YEAR(salesdata[[#This Row],[Order Date]])</f>
        <v>2015</v>
      </c>
      <c r="C3009" s="2">
        <f>MONTH(salesdata[[#This Row],[Order Date]])</f>
        <v>9</v>
      </c>
      <c r="D3009" t="s">
        <v>2120</v>
      </c>
      <c r="E3009" t="s">
        <v>27</v>
      </c>
      <c r="F3009" t="s">
        <v>11</v>
      </c>
      <c r="G3009" t="s">
        <v>18</v>
      </c>
      <c r="H3009" t="s">
        <v>2298</v>
      </c>
      <c r="I3009" s="33" t="s">
        <v>7039</v>
      </c>
      <c r="J3009" s="2">
        <v>3</v>
      </c>
      <c r="K3009" s="33" t="s">
        <v>3284</v>
      </c>
    </row>
    <row r="3010" spans="1:11" x14ac:dyDescent="0.3">
      <c r="A3010" s="1">
        <v>42250</v>
      </c>
      <c r="B3010" s="2">
        <f>YEAR(salesdata[[#This Row],[Order Date]])</f>
        <v>2015</v>
      </c>
      <c r="C3010" s="2">
        <f>MONTH(salesdata[[#This Row],[Order Date]])</f>
        <v>9</v>
      </c>
      <c r="D3010" t="s">
        <v>2120</v>
      </c>
      <c r="E3010" t="s">
        <v>27</v>
      </c>
      <c r="F3010" t="s">
        <v>39</v>
      </c>
      <c r="G3010" t="s">
        <v>52</v>
      </c>
      <c r="H3010" t="s">
        <v>1461</v>
      </c>
      <c r="I3010" s="33" t="s">
        <v>3963</v>
      </c>
      <c r="J3010" s="2">
        <v>2</v>
      </c>
      <c r="K3010" s="33" t="s">
        <v>3134</v>
      </c>
    </row>
    <row r="3011" spans="1:11" x14ac:dyDescent="0.3">
      <c r="A3011" s="1">
        <v>42250</v>
      </c>
      <c r="B3011" s="2">
        <f>YEAR(salesdata[[#This Row],[Order Date]])</f>
        <v>2015</v>
      </c>
      <c r="C3011" s="2">
        <f>MONTH(salesdata[[#This Row],[Order Date]])</f>
        <v>9</v>
      </c>
      <c r="D3011" t="s">
        <v>2120</v>
      </c>
      <c r="E3011" t="s">
        <v>27</v>
      </c>
      <c r="F3011" t="s">
        <v>39</v>
      </c>
      <c r="G3011" t="s">
        <v>52</v>
      </c>
      <c r="H3011" t="s">
        <v>2100</v>
      </c>
      <c r="I3011" s="33" t="s">
        <v>7040</v>
      </c>
      <c r="J3011" s="2">
        <v>5</v>
      </c>
      <c r="K3011" s="33" t="s">
        <v>7041</v>
      </c>
    </row>
    <row r="3012" spans="1:11" x14ac:dyDescent="0.3">
      <c r="A3012" s="1">
        <v>42250</v>
      </c>
      <c r="B3012" s="2">
        <f>YEAR(salesdata[[#This Row],[Order Date]])</f>
        <v>2015</v>
      </c>
      <c r="C3012" s="2">
        <f>MONTH(salesdata[[#This Row],[Order Date]])</f>
        <v>9</v>
      </c>
      <c r="D3012" t="s">
        <v>1330</v>
      </c>
      <c r="E3012" t="s">
        <v>625</v>
      </c>
      <c r="F3012" t="s">
        <v>11</v>
      </c>
      <c r="G3012" t="s">
        <v>93</v>
      </c>
      <c r="H3012" t="s">
        <v>115</v>
      </c>
      <c r="I3012" s="33" t="s">
        <v>7042</v>
      </c>
      <c r="J3012" s="2">
        <v>2</v>
      </c>
      <c r="K3012" s="33" t="s">
        <v>7043</v>
      </c>
    </row>
    <row r="3013" spans="1:11" x14ac:dyDescent="0.3">
      <c r="A3013" s="1">
        <v>42250</v>
      </c>
      <c r="B3013" s="2">
        <f>YEAR(salesdata[[#This Row],[Order Date]])</f>
        <v>2015</v>
      </c>
      <c r="C3013" s="2">
        <f>MONTH(salesdata[[#This Row],[Order Date]])</f>
        <v>9</v>
      </c>
      <c r="D3013" t="s">
        <v>1330</v>
      </c>
      <c r="E3013" t="s">
        <v>625</v>
      </c>
      <c r="F3013" t="s">
        <v>39</v>
      </c>
      <c r="G3013" t="s">
        <v>40</v>
      </c>
      <c r="H3013" t="s">
        <v>1652</v>
      </c>
      <c r="I3013" s="33" t="s">
        <v>7044</v>
      </c>
      <c r="J3013" s="2">
        <v>1</v>
      </c>
      <c r="K3013" s="33" t="s">
        <v>7045</v>
      </c>
    </row>
    <row r="3014" spans="1:11" x14ac:dyDescent="0.3">
      <c r="A3014" s="1">
        <v>42250</v>
      </c>
      <c r="B3014" s="2">
        <f>YEAR(salesdata[[#This Row],[Order Date]])</f>
        <v>2015</v>
      </c>
      <c r="C3014" s="2">
        <f>MONTH(salesdata[[#This Row],[Order Date]])</f>
        <v>9</v>
      </c>
      <c r="D3014" t="s">
        <v>1330</v>
      </c>
      <c r="E3014" t="s">
        <v>152</v>
      </c>
      <c r="F3014" t="s">
        <v>11</v>
      </c>
      <c r="G3014" t="s">
        <v>18</v>
      </c>
      <c r="H3014" t="s">
        <v>2222</v>
      </c>
      <c r="I3014" s="33" t="s">
        <v>7046</v>
      </c>
      <c r="J3014" s="2">
        <v>1</v>
      </c>
      <c r="K3014" s="33" t="s">
        <v>7047</v>
      </c>
    </row>
    <row r="3015" spans="1:11" x14ac:dyDescent="0.3">
      <c r="A3015" s="1">
        <v>42250</v>
      </c>
      <c r="B3015" s="2">
        <f>YEAR(salesdata[[#This Row],[Order Date]])</f>
        <v>2015</v>
      </c>
      <c r="C3015" s="2">
        <f>MONTH(salesdata[[#This Row],[Order Date]])</f>
        <v>9</v>
      </c>
      <c r="D3015" t="s">
        <v>1072</v>
      </c>
      <c r="E3015" t="s">
        <v>27</v>
      </c>
      <c r="F3015" t="s">
        <v>34</v>
      </c>
      <c r="G3015" t="s">
        <v>35</v>
      </c>
      <c r="H3015" t="s">
        <v>989</v>
      </c>
      <c r="I3015" s="33" t="s">
        <v>3097</v>
      </c>
      <c r="J3015" s="2">
        <v>2</v>
      </c>
      <c r="K3015" s="33" t="s">
        <v>7048</v>
      </c>
    </row>
    <row r="3016" spans="1:11" x14ac:dyDescent="0.3">
      <c r="A3016" s="1">
        <v>42250</v>
      </c>
      <c r="B3016" s="2">
        <f>YEAR(salesdata[[#This Row],[Order Date]])</f>
        <v>2015</v>
      </c>
      <c r="C3016" s="2">
        <f>MONTH(salesdata[[#This Row],[Order Date]])</f>
        <v>9</v>
      </c>
      <c r="D3016" t="s">
        <v>1072</v>
      </c>
      <c r="E3016" t="s">
        <v>27</v>
      </c>
      <c r="F3016" t="s">
        <v>11</v>
      </c>
      <c r="G3016" t="s">
        <v>20</v>
      </c>
      <c r="H3016" t="s">
        <v>1425</v>
      </c>
      <c r="I3016" s="33" t="s">
        <v>4468</v>
      </c>
      <c r="J3016" s="2">
        <v>2</v>
      </c>
      <c r="K3016" s="33" t="s">
        <v>6861</v>
      </c>
    </row>
    <row r="3017" spans="1:11" x14ac:dyDescent="0.3">
      <c r="A3017" s="1">
        <v>42250</v>
      </c>
      <c r="B3017" s="2">
        <f>YEAR(salesdata[[#This Row],[Order Date]])</f>
        <v>2015</v>
      </c>
      <c r="C3017" s="2">
        <f>MONTH(salesdata[[#This Row],[Order Date]])</f>
        <v>9</v>
      </c>
      <c r="D3017" t="s">
        <v>1798</v>
      </c>
      <c r="E3017" t="s">
        <v>96</v>
      </c>
      <c r="F3017" t="s">
        <v>34</v>
      </c>
      <c r="G3017" t="s">
        <v>47</v>
      </c>
      <c r="H3017" t="s">
        <v>2102</v>
      </c>
      <c r="I3017" s="33" t="s">
        <v>7049</v>
      </c>
      <c r="J3017" s="2">
        <v>3</v>
      </c>
      <c r="K3017" s="33" t="s">
        <v>6897</v>
      </c>
    </row>
    <row r="3018" spans="1:11" x14ac:dyDescent="0.3">
      <c r="A3018" s="1">
        <v>42250</v>
      </c>
      <c r="B3018" s="2">
        <f>YEAR(salesdata[[#This Row],[Order Date]])</f>
        <v>2015</v>
      </c>
      <c r="C3018" s="2">
        <f>MONTH(salesdata[[#This Row],[Order Date]])</f>
        <v>9</v>
      </c>
      <c r="D3018" t="s">
        <v>696</v>
      </c>
      <c r="E3018" t="s">
        <v>111</v>
      </c>
      <c r="F3018" t="s">
        <v>11</v>
      </c>
      <c r="G3018" t="s">
        <v>16</v>
      </c>
      <c r="H3018" t="s">
        <v>400</v>
      </c>
      <c r="I3018" s="33" t="s">
        <v>7050</v>
      </c>
      <c r="J3018" s="2">
        <v>2</v>
      </c>
      <c r="K3018" s="33" t="s">
        <v>3551</v>
      </c>
    </row>
    <row r="3019" spans="1:11" x14ac:dyDescent="0.3">
      <c r="A3019" s="1">
        <v>42251</v>
      </c>
      <c r="B3019" s="2">
        <f>YEAR(salesdata[[#This Row],[Order Date]])</f>
        <v>2015</v>
      </c>
      <c r="C3019" s="2">
        <f>MONTH(salesdata[[#This Row],[Order Date]])</f>
        <v>9</v>
      </c>
      <c r="D3019" t="s">
        <v>1151</v>
      </c>
      <c r="E3019" t="s">
        <v>30</v>
      </c>
      <c r="F3019" t="s">
        <v>11</v>
      </c>
      <c r="G3019" t="s">
        <v>12</v>
      </c>
      <c r="H3019" t="s">
        <v>2299</v>
      </c>
      <c r="I3019" s="33" t="s">
        <v>7051</v>
      </c>
      <c r="J3019" s="2">
        <v>5</v>
      </c>
      <c r="K3019" s="33" t="s">
        <v>7052</v>
      </c>
    </row>
    <row r="3020" spans="1:11" x14ac:dyDescent="0.3">
      <c r="A3020" s="1">
        <v>42251</v>
      </c>
      <c r="B3020" s="2">
        <f>YEAR(salesdata[[#This Row],[Order Date]])</f>
        <v>2015</v>
      </c>
      <c r="C3020" s="2">
        <f>MONTH(salesdata[[#This Row],[Order Date]])</f>
        <v>9</v>
      </c>
      <c r="D3020" t="s">
        <v>1151</v>
      </c>
      <c r="E3020" t="s">
        <v>30</v>
      </c>
      <c r="F3020" t="s">
        <v>39</v>
      </c>
      <c r="G3020" t="s">
        <v>52</v>
      </c>
      <c r="H3020" t="s">
        <v>2300</v>
      </c>
      <c r="I3020" s="33" t="s">
        <v>7053</v>
      </c>
      <c r="J3020" s="2">
        <v>5</v>
      </c>
      <c r="K3020" s="33" t="s">
        <v>7054</v>
      </c>
    </row>
    <row r="3021" spans="1:11" x14ac:dyDescent="0.3">
      <c r="A3021" s="1">
        <v>42251</v>
      </c>
      <c r="B3021" s="2">
        <f>YEAR(salesdata[[#This Row],[Order Date]])</f>
        <v>2015</v>
      </c>
      <c r="C3021" s="2">
        <f>MONTH(salesdata[[#This Row],[Order Date]])</f>
        <v>9</v>
      </c>
      <c r="D3021" t="s">
        <v>1151</v>
      </c>
      <c r="E3021" t="s">
        <v>30</v>
      </c>
      <c r="F3021" t="s">
        <v>11</v>
      </c>
      <c r="G3021" t="s">
        <v>12</v>
      </c>
      <c r="H3021" t="s">
        <v>1599</v>
      </c>
      <c r="I3021" s="33" t="s">
        <v>3697</v>
      </c>
      <c r="J3021" s="2">
        <v>2</v>
      </c>
      <c r="K3021" s="33" t="s">
        <v>6413</v>
      </c>
    </row>
    <row r="3022" spans="1:11" x14ac:dyDescent="0.3">
      <c r="A3022" s="1">
        <v>42251</v>
      </c>
      <c r="B3022" s="2">
        <f>YEAR(salesdata[[#This Row],[Order Date]])</f>
        <v>2015</v>
      </c>
      <c r="C3022" s="2">
        <f>MONTH(salesdata[[#This Row],[Order Date]])</f>
        <v>9</v>
      </c>
      <c r="D3022" t="s">
        <v>1151</v>
      </c>
      <c r="E3022" t="s">
        <v>30</v>
      </c>
      <c r="F3022" t="s">
        <v>11</v>
      </c>
      <c r="G3022" t="s">
        <v>63</v>
      </c>
      <c r="H3022" t="s">
        <v>790</v>
      </c>
      <c r="I3022" s="33" t="s">
        <v>3877</v>
      </c>
      <c r="J3022" s="2">
        <v>2</v>
      </c>
      <c r="K3022" s="33" t="s">
        <v>3594</v>
      </c>
    </row>
    <row r="3023" spans="1:11" x14ac:dyDescent="0.3">
      <c r="A3023" s="1">
        <v>42251</v>
      </c>
      <c r="B3023" s="2">
        <f>YEAR(salesdata[[#This Row],[Order Date]])</f>
        <v>2015</v>
      </c>
      <c r="C3023" s="2">
        <f>MONTH(salesdata[[#This Row],[Order Date]])</f>
        <v>9</v>
      </c>
      <c r="D3023" t="s">
        <v>461</v>
      </c>
      <c r="E3023" t="s">
        <v>92</v>
      </c>
      <c r="F3023" t="s">
        <v>11</v>
      </c>
      <c r="G3023" t="s">
        <v>20</v>
      </c>
      <c r="H3023" t="s">
        <v>1615</v>
      </c>
      <c r="I3023" s="33" t="s">
        <v>4190</v>
      </c>
      <c r="J3023" s="2">
        <v>2</v>
      </c>
      <c r="K3023" s="33" t="s">
        <v>7055</v>
      </c>
    </row>
    <row r="3024" spans="1:11" x14ac:dyDescent="0.3">
      <c r="A3024" s="1">
        <v>42251</v>
      </c>
      <c r="B3024" s="2">
        <f>YEAR(salesdata[[#This Row],[Order Date]])</f>
        <v>2015</v>
      </c>
      <c r="C3024" s="2">
        <f>MONTH(salesdata[[#This Row],[Order Date]])</f>
        <v>9</v>
      </c>
      <c r="D3024" t="s">
        <v>599</v>
      </c>
      <c r="E3024" t="s">
        <v>10</v>
      </c>
      <c r="F3024" t="s">
        <v>39</v>
      </c>
      <c r="G3024" t="s">
        <v>52</v>
      </c>
      <c r="H3024" t="s">
        <v>649</v>
      </c>
      <c r="I3024" s="33" t="s">
        <v>7056</v>
      </c>
      <c r="J3024" s="2">
        <v>3</v>
      </c>
      <c r="K3024" s="33" t="s">
        <v>5189</v>
      </c>
    </row>
    <row r="3025" spans="1:11" x14ac:dyDescent="0.3">
      <c r="A3025" s="1">
        <v>42251</v>
      </c>
      <c r="B3025" s="2">
        <f>YEAR(salesdata[[#This Row],[Order Date]])</f>
        <v>2015</v>
      </c>
      <c r="C3025" s="2">
        <f>MONTH(salesdata[[#This Row],[Order Date]])</f>
        <v>9</v>
      </c>
      <c r="D3025" t="s">
        <v>2276</v>
      </c>
      <c r="E3025" t="s">
        <v>23</v>
      </c>
      <c r="F3025" t="s">
        <v>11</v>
      </c>
      <c r="G3025" t="s">
        <v>20</v>
      </c>
      <c r="H3025" t="s">
        <v>697</v>
      </c>
      <c r="I3025" s="33" t="s">
        <v>6500</v>
      </c>
      <c r="J3025" s="2">
        <v>4</v>
      </c>
      <c r="K3025" s="33" t="s">
        <v>7057</v>
      </c>
    </row>
    <row r="3026" spans="1:11" x14ac:dyDescent="0.3">
      <c r="A3026" s="1">
        <v>42252</v>
      </c>
      <c r="B3026" s="2">
        <f>YEAR(salesdata[[#This Row],[Order Date]])</f>
        <v>2015</v>
      </c>
      <c r="C3026" s="2">
        <f>MONTH(salesdata[[#This Row],[Order Date]])</f>
        <v>9</v>
      </c>
      <c r="D3026" t="s">
        <v>1030</v>
      </c>
      <c r="E3026" t="s">
        <v>27</v>
      </c>
      <c r="F3026" t="s">
        <v>34</v>
      </c>
      <c r="G3026" t="s">
        <v>74</v>
      </c>
      <c r="H3026" t="s">
        <v>1770</v>
      </c>
      <c r="I3026" s="33" t="s">
        <v>5512</v>
      </c>
      <c r="J3026" s="2">
        <v>4</v>
      </c>
      <c r="K3026" s="33" t="s">
        <v>5513</v>
      </c>
    </row>
    <row r="3027" spans="1:11" x14ac:dyDescent="0.3">
      <c r="A3027" s="1">
        <v>42252</v>
      </c>
      <c r="B3027" s="2">
        <f>YEAR(salesdata[[#This Row],[Order Date]])</f>
        <v>2015</v>
      </c>
      <c r="C3027" s="2">
        <f>MONTH(salesdata[[#This Row],[Order Date]])</f>
        <v>9</v>
      </c>
      <c r="D3027" t="s">
        <v>1030</v>
      </c>
      <c r="E3027" t="s">
        <v>27</v>
      </c>
      <c r="F3027" t="s">
        <v>11</v>
      </c>
      <c r="G3027" t="s">
        <v>20</v>
      </c>
      <c r="H3027" t="s">
        <v>2093</v>
      </c>
      <c r="I3027" s="33" t="s">
        <v>6626</v>
      </c>
      <c r="J3027" s="2">
        <v>6</v>
      </c>
      <c r="K3027" s="33" t="s">
        <v>3718</v>
      </c>
    </row>
    <row r="3028" spans="1:11" x14ac:dyDescent="0.3">
      <c r="A3028" s="1">
        <v>42252</v>
      </c>
      <c r="B3028" s="2">
        <f>YEAR(salesdata[[#This Row],[Order Date]])</f>
        <v>2015</v>
      </c>
      <c r="C3028" s="2">
        <f>MONTH(salesdata[[#This Row],[Order Date]])</f>
        <v>9</v>
      </c>
      <c r="D3028" t="s">
        <v>1030</v>
      </c>
      <c r="E3028" t="s">
        <v>27</v>
      </c>
      <c r="F3028" t="s">
        <v>34</v>
      </c>
      <c r="G3028" t="s">
        <v>74</v>
      </c>
      <c r="H3028" t="s">
        <v>1759</v>
      </c>
      <c r="I3028" s="33" t="s">
        <v>7058</v>
      </c>
      <c r="J3028" s="2">
        <v>3</v>
      </c>
      <c r="K3028" s="33" t="s">
        <v>7059</v>
      </c>
    </row>
    <row r="3029" spans="1:11" x14ac:dyDescent="0.3">
      <c r="A3029" s="1">
        <v>42252</v>
      </c>
      <c r="B3029" s="2">
        <f>YEAR(salesdata[[#This Row],[Order Date]])</f>
        <v>2015</v>
      </c>
      <c r="C3029" s="2">
        <f>MONTH(salesdata[[#This Row],[Order Date]])</f>
        <v>9</v>
      </c>
      <c r="D3029" t="s">
        <v>2301</v>
      </c>
      <c r="E3029" t="s">
        <v>10</v>
      </c>
      <c r="F3029" t="s">
        <v>11</v>
      </c>
      <c r="G3029" t="s">
        <v>20</v>
      </c>
      <c r="H3029" t="s">
        <v>1615</v>
      </c>
      <c r="I3029" s="33" t="s">
        <v>3325</v>
      </c>
      <c r="J3029" s="2">
        <v>5</v>
      </c>
      <c r="K3029" s="33" t="s">
        <v>7060</v>
      </c>
    </row>
    <row r="3030" spans="1:11" x14ac:dyDescent="0.3">
      <c r="A3030" s="1">
        <v>42252</v>
      </c>
      <c r="B3030" s="2">
        <f>YEAR(salesdata[[#This Row],[Order Date]])</f>
        <v>2015</v>
      </c>
      <c r="C3030" s="2">
        <f>MONTH(salesdata[[#This Row],[Order Date]])</f>
        <v>9</v>
      </c>
      <c r="D3030" t="s">
        <v>2301</v>
      </c>
      <c r="E3030" t="s">
        <v>10</v>
      </c>
      <c r="F3030" t="s">
        <v>11</v>
      </c>
      <c r="G3030" t="s">
        <v>204</v>
      </c>
      <c r="H3030" t="s">
        <v>1460</v>
      </c>
      <c r="I3030" s="33" t="s">
        <v>7061</v>
      </c>
      <c r="J3030" s="2">
        <v>9</v>
      </c>
      <c r="K3030" s="33" t="s">
        <v>7062</v>
      </c>
    </row>
    <row r="3031" spans="1:11" x14ac:dyDescent="0.3">
      <c r="A3031" s="1">
        <v>42252</v>
      </c>
      <c r="B3031" s="2">
        <f>YEAR(salesdata[[#This Row],[Order Date]])</f>
        <v>2015</v>
      </c>
      <c r="C3031" s="2">
        <f>MONTH(salesdata[[#This Row],[Order Date]])</f>
        <v>9</v>
      </c>
      <c r="D3031" t="s">
        <v>2301</v>
      </c>
      <c r="E3031" t="s">
        <v>10</v>
      </c>
      <c r="F3031" t="s">
        <v>11</v>
      </c>
      <c r="G3031" t="s">
        <v>20</v>
      </c>
      <c r="H3031" t="s">
        <v>49</v>
      </c>
      <c r="I3031" s="33" t="s">
        <v>3031</v>
      </c>
      <c r="J3031" s="2">
        <v>3</v>
      </c>
      <c r="K3031" s="33" t="s">
        <v>7063</v>
      </c>
    </row>
    <row r="3032" spans="1:11" x14ac:dyDescent="0.3">
      <c r="A3032" s="1">
        <v>42252</v>
      </c>
      <c r="B3032" s="2">
        <f>YEAR(salesdata[[#This Row],[Order Date]])</f>
        <v>2015</v>
      </c>
      <c r="C3032" s="2">
        <f>MONTH(salesdata[[#This Row],[Order Date]])</f>
        <v>9</v>
      </c>
      <c r="D3032" t="s">
        <v>1846</v>
      </c>
      <c r="E3032" t="s">
        <v>319</v>
      </c>
      <c r="F3032" t="s">
        <v>34</v>
      </c>
      <c r="G3032" t="s">
        <v>47</v>
      </c>
      <c r="H3032" t="s">
        <v>1443</v>
      </c>
      <c r="I3032" s="33" t="s">
        <v>3933</v>
      </c>
      <c r="J3032" s="2">
        <v>2</v>
      </c>
      <c r="K3032" s="33" t="s">
        <v>4886</v>
      </c>
    </row>
    <row r="3033" spans="1:11" x14ac:dyDescent="0.3">
      <c r="A3033" s="1">
        <v>42252</v>
      </c>
      <c r="B3033" s="2">
        <f>YEAR(salesdata[[#This Row],[Order Date]])</f>
        <v>2015</v>
      </c>
      <c r="C3033" s="2">
        <f>MONTH(salesdata[[#This Row],[Order Date]])</f>
        <v>9</v>
      </c>
      <c r="D3033" t="s">
        <v>1846</v>
      </c>
      <c r="E3033" t="s">
        <v>319</v>
      </c>
      <c r="F3033" t="s">
        <v>11</v>
      </c>
      <c r="G3033" t="s">
        <v>12</v>
      </c>
      <c r="H3033" t="s">
        <v>960</v>
      </c>
      <c r="I3033" s="33" t="s">
        <v>3985</v>
      </c>
      <c r="J3033" s="2">
        <v>3</v>
      </c>
      <c r="K3033" s="33" t="s">
        <v>6013</v>
      </c>
    </row>
    <row r="3034" spans="1:11" x14ac:dyDescent="0.3">
      <c r="A3034" s="1">
        <v>42252</v>
      </c>
      <c r="B3034" s="2">
        <f>YEAR(salesdata[[#This Row],[Order Date]])</f>
        <v>2015</v>
      </c>
      <c r="C3034" s="2">
        <f>MONTH(salesdata[[#This Row],[Order Date]])</f>
        <v>9</v>
      </c>
      <c r="D3034" t="s">
        <v>1882</v>
      </c>
      <c r="E3034" t="s">
        <v>55</v>
      </c>
      <c r="F3034" t="s">
        <v>34</v>
      </c>
      <c r="G3034" t="s">
        <v>47</v>
      </c>
      <c r="H3034" t="s">
        <v>2302</v>
      </c>
      <c r="I3034" s="33" t="s">
        <v>7064</v>
      </c>
      <c r="J3034" s="2">
        <v>4</v>
      </c>
      <c r="K3034" s="33" t="s">
        <v>3967</v>
      </c>
    </row>
    <row r="3035" spans="1:11" x14ac:dyDescent="0.3">
      <c r="A3035" s="1">
        <v>42253</v>
      </c>
      <c r="B3035" s="2">
        <f>YEAR(salesdata[[#This Row],[Order Date]])</f>
        <v>2015</v>
      </c>
      <c r="C3035" s="2">
        <f>MONTH(salesdata[[#This Row],[Order Date]])</f>
        <v>9</v>
      </c>
      <c r="D3035" t="s">
        <v>578</v>
      </c>
      <c r="E3035" t="s">
        <v>167</v>
      </c>
      <c r="F3035" t="s">
        <v>11</v>
      </c>
      <c r="G3035" t="s">
        <v>20</v>
      </c>
      <c r="H3035" t="s">
        <v>995</v>
      </c>
      <c r="I3035" s="33" t="s">
        <v>4176</v>
      </c>
      <c r="J3035" s="2">
        <v>2</v>
      </c>
      <c r="K3035" s="33" t="s">
        <v>5946</v>
      </c>
    </row>
    <row r="3036" spans="1:11" x14ac:dyDescent="0.3">
      <c r="A3036" s="1">
        <v>42253</v>
      </c>
      <c r="B3036" s="2">
        <f>YEAR(salesdata[[#This Row],[Order Date]])</f>
        <v>2015</v>
      </c>
      <c r="C3036" s="2">
        <f>MONTH(salesdata[[#This Row],[Order Date]])</f>
        <v>9</v>
      </c>
      <c r="D3036" t="s">
        <v>578</v>
      </c>
      <c r="E3036" t="s">
        <v>167</v>
      </c>
      <c r="F3036" t="s">
        <v>34</v>
      </c>
      <c r="G3036" t="s">
        <v>47</v>
      </c>
      <c r="H3036" t="s">
        <v>2303</v>
      </c>
      <c r="I3036" s="33" t="s">
        <v>7065</v>
      </c>
      <c r="J3036" s="2">
        <v>3</v>
      </c>
      <c r="K3036" s="33" t="s">
        <v>5093</v>
      </c>
    </row>
    <row r="3037" spans="1:11" x14ac:dyDescent="0.3">
      <c r="A3037" s="1">
        <v>42253</v>
      </c>
      <c r="B3037" s="2">
        <f>YEAR(salesdata[[#This Row],[Order Date]])</f>
        <v>2015</v>
      </c>
      <c r="C3037" s="2">
        <f>MONTH(salesdata[[#This Row],[Order Date]])</f>
        <v>9</v>
      </c>
      <c r="D3037" t="s">
        <v>1973</v>
      </c>
      <c r="E3037" t="s">
        <v>27</v>
      </c>
      <c r="F3037" t="s">
        <v>39</v>
      </c>
      <c r="G3037" t="s">
        <v>52</v>
      </c>
      <c r="H3037" t="s">
        <v>1972</v>
      </c>
      <c r="I3037" s="33" t="s">
        <v>4734</v>
      </c>
      <c r="J3037" s="2">
        <v>4</v>
      </c>
      <c r="K3037" s="33" t="s">
        <v>3939</v>
      </c>
    </row>
    <row r="3038" spans="1:11" x14ac:dyDescent="0.3">
      <c r="A3038" s="1">
        <v>42253</v>
      </c>
      <c r="B3038" s="2">
        <f>YEAR(salesdata[[#This Row],[Order Date]])</f>
        <v>2015</v>
      </c>
      <c r="C3038" s="2">
        <f>MONTH(salesdata[[#This Row],[Order Date]])</f>
        <v>9</v>
      </c>
      <c r="D3038" t="s">
        <v>2304</v>
      </c>
      <c r="E3038" t="s">
        <v>152</v>
      </c>
      <c r="F3038" t="s">
        <v>34</v>
      </c>
      <c r="G3038" t="s">
        <v>35</v>
      </c>
      <c r="H3038" t="s">
        <v>1647</v>
      </c>
      <c r="I3038" s="33" t="s">
        <v>7066</v>
      </c>
      <c r="J3038" s="2">
        <v>2</v>
      </c>
      <c r="K3038" s="33" t="s">
        <v>6734</v>
      </c>
    </row>
    <row r="3039" spans="1:11" x14ac:dyDescent="0.3">
      <c r="A3039" s="1">
        <v>42253</v>
      </c>
      <c r="B3039" s="2">
        <f>YEAR(salesdata[[#This Row],[Order Date]])</f>
        <v>2015</v>
      </c>
      <c r="C3039" s="2">
        <f>MONTH(salesdata[[#This Row],[Order Date]])</f>
        <v>9</v>
      </c>
      <c r="D3039" t="s">
        <v>180</v>
      </c>
      <c r="E3039" t="s">
        <v>121</v>
      </c>
      <c r="F3039" t="s">
        <v>11</v>
      </c>
      <c r="G3039" t="s">
        <v>43</v>
      </c>
      <c r="H3039" t="s">
        <v>1839</v>
      </c>
      <c r="I3039" s="33" t="s">
        <v>7067</v>
      </c>
      <c r="J3039" s="2">
        <v>5</v>
      </c>
      <c r="K3039" s="33" t="s">
        <v>5178</v>
      </c>
    </row>
    <row r="3040" spans="1:11" x14ac:dyDescent="0.3">
      <c r="A3040" s="1">
        <v>42253</v>
      </c>
      <c r="B3040" s="2">
        <f>YEAR(salesdata[[#This Row],[Order Date]])</f>
        <v>2015</v>
      </c>
      <c r="C3040" s="2">
        <f>MONTH(salesdata[[#This Row],[Order Date]])</f>
        <v>9</v>
      </c>
      <c r="D3040" t="s">
        <v>1752</v>
      </c>
      <c r="E3040" t="s">
        <v>124</v>
      </c>
      <c r="F3040" t="s">
        <v>11</v>
      </c>
      <c r="G3040" t="s">
        <v>20</v>
      </c>
      <c r="H3040" t="s">
        <v>2305</v>
      </c>
      <c r="I3040" s="33" t="s">
        <v>2961</v>
      </c>
      <c r="J3040" s="2">
        <v>1</v>
      </c>
      <c r="K3040" s="33" t="s">
        <v>7068</v>
      </c>
    </row>
    <row r="3041" spans="1:11" x14ac:dyDescent="0.3">
      <c r="A3041" s="1">
        <v>42253</v>
      </c>
      <c r="B3041" s="2">
        <f>YEAR(salesdata[[#This Row],[Order Date]])</f>
        <v>2015</v>
      </c>
      <c r="C3041" s="2">
        <f>MONTH(salesdata[[#This Row],[Order Date]])</f>
        <v>9</v>
      </c>
      <c r="D3041" t="s">
        <v>82</v>
      </c>
      <c r="E3041" t="s">
        <v>152</v>
      </c>
      <c r="F3041" t="s">
        <v>11</v>
      </c>
      <c r="G3041" t="s">
        <v>93</v>
      </c>
      <c r="H3041" t="s">
        <v>1281</v>
      </c>
      <c r="I3041" s="33" t="s">
        <v>3549</v>
      </c>
      <c r="J3041" s="2">
        <v>1</v>
      </c>
      <c r="K3041" s="33" t="s">
        <v>7069</v>
      </c>
    </row>
    <row r="3042" spans="1:11" x14ac:dyDescent="0.3">
      <c r="A3042" s="1">
        <v>42253</v>
      </c>
      <c r="B3042" s="2">
        <f>YEAR(salesdata[[#This Row],[Order Date]])</f>
        <v>2015</v>
      </c>
      <c r="C3042" s="2">
        <f>MONTH(salesdata[[#This Row],[Order Date]])</f>
        <v>9</v>
      </c>
      <c r="D3042" t="s">
        <v>82</v>
      </c>
      <c r="E3042" t="s">
        <v>152</v>
      </c>
      <c r="F3042" t="s">
        <v>39</v>
      </c>
      <c r="G3042" t="s">
        <v>40</v>
      </c>
      <c r="H3042" t="s">
        <v>2130</v>
      </c>
      <c r="I3042" s="33" t="s">
        <v>7070</v>
      </c>
      <c r="J3042" s="2">
        <v>2</v>
      </c>
      <c r="K3042" s="33" t="s">
        <v>7071</v>
      </c>
    </row>
    <row r="3043" spans="1:11" x14ac:dyDescent="0.3">
      <c r="A3043" s="1">
        <v>42253</v>
      </c>
      <c r="B3043" s="2">
        <f>YEAR(salesdata[[#This Row],[Order Date]])</f>
        <v>2015</v>
      </c>
      <c r="C3043" s="2">
        <f>MONTH(salesdata[[#This Row],[Order Date]])</f>
        <v>9</v>
      </c>
      <c r="D3043" t="s">
        <v>1124</v>
      </c>
      <c r="E3043" t="s">
        <v>55</v>
      </c>
      <c r="F3043" t="s">
        <v>11</v>
      </c>
      <c r="G3043" t="s">
        <v>20</v>
      </c>
      <c r="H3043" t="s">
        <v>1189</v>
      </c>
      <c r="I3043" s="33" t="s">
        <v>7072</v>
      </c>
      <c r="J3043" s="2">
        <v>9</v>
      </c>
      <c r="K3043" s="33" t="s">
        <v>7073</v>
      </c>
    </row>
    <row r="3044" spans="1:11" x14ac:dyDescent="0.3">
      <c r="A3044" s="1">
        <v>42253</v>
      </c>
      <c r="B3044" s="2">
        <f>YEAR(salesdata[[#This Row],[Order Date]])</f>
        <v>2015</v>
      </c>
      <c r="C3044" s="2">
        <f>MONTH(salesdata[[#This Row],[Order Date]])</f>
        <v>9</v>
      </c>
      <c r="D3044" t="s">
        <v>2197</v>
      </c>
      <c r="E3044" t="s">
        <v>62</v>
      </c>
      <c r="F3044" t="s">
        <v>34</v>
      </c>
      <c r="G3044" t="s">
        <v>147</v>
      </c>
      <c r="H3044" t="s">
        <v>482</v>
      </c>
      <c r="I3044" s="33" t="s">
        <v>4036</v>
      </c>
      <c r="J3044" s="2">
        <v>1</v>
      </c>
      <c r="K3044" s="33" t="s">
        <v>4037</v>
      </c>
    </row>
    <row r="3045" spans="1:11" x14ac:dyDescent="0.3">
      <c r="A3045" s="1">
        <v>42254</v>
      </c>
      <c r="B3045" s="2">
        <f>YEAR(salesdata[[#This Row],[Order Date]])</f>
        <v>2015</v>
      </c>
      <c r="C3045" s="2">
        <f>MONTH(salesdata[[#This Row],[Order Date]])</f>
        <v>9</v>
      </c>
      <c r="D3045" t="s">
        <v>1494</v>
      </c>
      <c r="E3045" t="s">
        <v>27</v>
      </c>
      <c r="F3045" t="s">
        <v>11</v>
      </c>
      <c r="G3045" t="s">
        <v>18</v>
      </c>
      <c r="H3045" t="s">
        <v>1697</v>
      </c>
      <c r="I3045" s="33" t="s">
        <v>7074</v>
      </c>
      <c r="J3045" s="2">
        <v>7</v>
      </c>
      <c r="K3045" s="33" t="s">
        <v>3806</v>
      </c>
    </row>
    <row r="3046" spans="1:11" x14ac:dyDescent="0.3">
      <c r="A3046" s="1">
        <v>42254</v>
      </c>
      <c r="B3046" s="2">
        <f>YEAR(salesdata[[#This Row],[Order Date]])</f>
        <v>2015</v>
      </c>
      <c r="C3046" s="2">
        <f>MONTH(salesdata[[#This Row],[Order Date]])</f>
        <v>9</v>
      </c>
      <c r="D3046" t="s">
        <v>1003</v>
      </c>
      <c r="E3046" t="s">
        <v>10</v>
      </c>
      <c r="F3046" t="s">
        <v>34</v>
      </c>
      <c r="G3046" t="s">
        <v>35</v>
      </c>
      <c r="H3046" t="s">
        <v>1051</v>
      </c>
      <c r="I3046" s="33" t="s">
        <v>7075</v>
      </c>
      <c r="J3046" s="2">
        <v>2</v>
      </c>
      <c r="K3046" s="33" t="s">
        <v>7076</v>
      </c>
    </row>
    <row r="3047" spans="1:11" x14ac:dyDescent="0.3">
      <c r="A3047" s="1">
        <v>42254</v>
      </c>
      <c r="B3047" s="2">
        <f>YEAR(salesdata[[#This Row],[Order Date]])</f>
        <v>2015</v>
      </c>
      <c r="C3047" s="2">
        <f>MONTH(salesdata[[#This Row],[Order Date]])</f>
        <v>9</v>
      </c>
      <c r="D3047" t="s">
        <v>1282</v>
      </c>
      <c r="E3047" t="s">
        <v>152</v>
      </c>
      <c r="F3047" t="s">
        <v>11</v>
      </c>
      <c r="G3047" t="s">
        <v>18</v>
      </c>
      <c r="H3047" t="s">
        <v>255</v>
      </c>
      <c r="I3047" s="33" t="s">
        <v>3888</v>
      </c>
      <c r="J3047" s="2">
        <v>2</v>
      </c>
      <c r="K3047" s="33" t="s">
        <v>7077</v>
      </c>
    </row>
    <row r="3048" spans="1:11" x14ac:dyDescent="0.3">
      <c r="A3048" s="1">
        <v>42254</v>
      </c>
      <c r="B3048" s="2">
        <f>YEAR(salesdata[[#This Row],[Order Date]])</f>
        <v>2015</v>
      </c>
      <c r="C3048" s="2">
        <f>MONTH(salesdata[[#This Row],[Order Date]])</f>
        <v>9</v>
      </c>
      <c r="D3048" t="s">
        <v>1282</v>
      </c>
      <c r="E3048" t="s">
        <v>152</v>
      </c>
      <c r="F3048" t="s">
        <v>34</v>
      </c>
      <c r="G3048" t="s">
        <v>147</v>
      </c>
      <c r="H3048" t="s">
        <v>2306</v>
      </c>
      <c r="I3048" s="33" t="s">
        <v>7078</v>
      </c>
      <c r="J3048" s="2">
        <v>3</v>
      </c>
      <c r="K3048" s="33" t="s">
        <v>7079</v>
      </c>
    </row>
    <row r="3049" spans="1:11" x14ac:dyDescent="0.3">
      <c r="A3049" s="1">
        <v>42254</v>
      </c>
      <c r="B3049" s="2">
        <f>YEAR(salesdata[[#This Row],[Order Date]])</f>
        <v>2015</v>
      </c>
      <c r="C3049" s="2">
        <f>MONTH(salesdata[[#This Row],[Order Date]])</f>
        <v>9</v>
      </c>
      <c r="D3049" t="s">
        <v>1261</v>
      </c>
      <c r="E3049" t="s">
        <v>23</v>
      </c>
      <c r="F3049" t="s">
        <v>11</v>
      </c>
      <c r="G3049" t="s">
        <v>20</v>
      </c>
      <c r="H3049" t="s">
        <v>2307</v>
      </c>
      <c r="I3049" s="33" t="s">
        <v>7080</v>
      </c>
      <c r="J3049" s="2">
        <v>1</v>
      </c>
      <c r="K3049" s="33" t="s">
        <v>7081</v>
      </c>
    </row>
    <row r="3050" spans="1:11" x14ac:dyDescent="0.3">
      <c r="A3050" s="1">
        <v>42254</v>
      </c>
      <c r="B3050" s="2">
        <f>YEAR(salesdata[[#This Row],[Order Date]])</f>
        <v>2015</v>
      </c>
      <c r="C3050" s="2">
        <f>MONTH(salesdata[[#This Row],[Order Date]])</f>
        <v>9</v>
      </c>
      <c r="D3050" t="s">
        <v>1261</v>
      </c>
      <c r="E3050" t="s">
        <v>23</v>
      </c>
      <c r="F3050" t="s">
        <v>39</v>
      </c>
      <c r="G3050" t="s">
        <v>40</v>
      </c>
      <c r="H3050" t="s">
        <v>769</v>
      </c>
      <c r="I3050" s="33" t="s">
        <v>7082</v>
      </c>
      <c r="J3050" s="2">
        <v>6</v>
      </c>
      <c r="K3050" s="33" t="s">
        <v>7083</v>
      </c>
    </row>
    <row r="3051" spans="1:11" x14ac:dyDescent="0.3">
      <c r="A3051" s="1">
        <v>42254</v>
      </c>
      <c r="B3051" s="2">
        <f>YEAR(salesdata[[#This Row],[Order Date]])</f>
        <v>2015</v>
      </c>
      <c r="C3051" s="2">
        <f>MONTH(salesdata[[#This Row],[Order Date]])</f>
        <v>9</v>
      </c>
      <c r="D3051" t="s">
        <v>1261</v>
      </c>
      <c r="E3051" t="s">
        <v>23</v>
      </c>
      <c r="F3051" t="s">
        <v>11</v>
      </c>
      <c r="G3051" t="s">
        <v>20</v>
      </c>
      <c r="H3051" t="s">
        <v>721</v>
      </c>
      <c r="I3051" s="33" t="s">
        <v>6448</v>
      </c>
      <c r="J3051" s="2">
        <v>3</v>
      </c>
      <c r="K3051" s="33" t="s">
        <v>6996</v>
      </c>
    </row>
    <row r="3052" spans="1:11" x14ac:dyDescent="0.3">
      <c r="A3052" s="1">
        <v>42254</v>
      </c>
      <c r="B3052" s="2">
        <f>YEAR(salesdata[[#This Row],[Order Date]])</f>
        <v>2015</v>
      </c>
      <c r="C3052" s="2">
        <f>MONTH(salesdata[[#This Row],[Order Date]])</f>
        <v>9</v>
      </c>
      <c r="D3052" t="s">
        <v>1215</v>
      </c>
      <c r="E3052" t="s">
        <v>249</v>
      </c>
      <c r="F3052" t="s">
        <v>11</v>
      </c>
      <c r="G3052" t="s">
        <v>24</v>
      </c>
      <c r="H3052" t="s">
        <v>826</v>
      </c>
      <c r="I3052" s="33" t="s">
        <v>3670</v>
      </c>
      <c r="J3052" s="2">
        <v>4</v>
      </c>
      <c r="K3052" s="33" t="s">
        <v>5471</v>
      </c>
    </row>
    <row r="3053" spans="1:11" x14ac:dyDescent="0.3">
      <c r="A3053" s="1">
        <v>42254</v>
      </c>
      <c r="B3053" s="2">
        <f>YEAR(salesdata[[#This Row],[Order Date]])</f>
        <v>2015</v>
      </c>
      <c r="C3053" s="2">
        <f>MONTH(salesdata[[#This Row],[Order Date]])</f>
        <v>9</v>
      </c>
      <c r="D3053" t="s">
        <v>1483</v>
      </c>
      <c r="E3053" t="s">
        <v>152</v>
      </c>
      <c r="F3053" t="s">
        <v>39</v>
      </c>
      <c r="G3053" t="s">
        <v>52</v>
      </c>
      <c r="H3053" t="s">
        <v>2067</v>
      </c>
      <c r="I3053" s="33" t="s">
        <v>7084</v>
      </c>
      <c r="J3053" s="2">
        <v>7</v>
      </c>
      <c r="K3053" s="33" t="s">
        <v>7085</v>
      </c>
    </row>
    <row r="3054" spans="1:11" x14ac:dyDescent="0.3">
      <c r="A3054" s="1">
        <v>42254</v>
      </c>
      <c r="B3054" s="2">
        <f>YEAR(salesdata[[#This Row],[Order Date]])</f>
        <v>2015</v>
      </c>
      <c r="C3054" s="2">
        <f>MONTH(salesdata[[#This Row],[Order Date]])</f>
        <v>9</v>
      </c>
      <c r="D3054" t="s">
        <v>1124</v>
      </c>
      <c r="E3054" t="s">
        <v>152</v>
      </c>
      <c r="F3054" t="s">
        <v>11</v>
      </c>
      <c r="G3054" t="s">
        <v>18</v>
      </c>
      <c r="H3054" t="s">
        <v>2267</v>
      </c>
      <c r="I3054" s="33" t="s">
        <v>6929</v>
      </c>
      <c r="J3054" s="2">
        <v>3</v>
      </c>
      <c r="K3054" s="33" t="s">
        <v>6930</v>
      </c>
    </row>
    <row r="3055" spans="1:11" x14ac:dyDescent="0.3">
      <c r="A3055" s="1">
        <v>42254</v>
      </c>
      <c r="B3055" s="2">
        <f>YEAR(salesdata[[#This Row],[Order Date]])</f>
        <v>2015</v>
      </c>
      <c r="C3055" s="2">
        <f>MONTH(salesdata[[#This Row],[Order Date]])</f>
        <v>9</v>
      </c>
      <c r="D3055" t="s">
        <v>1124</v>
      </c>
      <c r="E3055" t="s">
        <v>152</v>
      </c>
      <c r="F3055" t="s">
        <v>39</v>
      </c>
      <c r="G3055" t="s">
        <v>52</v>
      </c>
      <c r="H3055" t="s">
        <v>2308</v>
      </c>
      <c r="I3055" s="33" t="s">
        <v>616</v>
      </c>
      <c r="J3055" s="2">
        <v>5</v>
      </c>
      <c r="K3055" s="33" t="s">
        <v>4823</v>
      </c>
    </row>
    <row r="3056" spans="1:11" x14ac:dyDescent="0.3">
      <c r="A3056" s="1">
        <v>42254</v>
      </c>
      <c r="B3056" s="2">
        <f>YEAR(salesdata[[#This Row],[Order Date]])</f>
        <v>2015</v>
      </c>
      <c r="C3056" s="2">
        <f>MONTH(salesdata[[#This Row],[Order Date]])</f>
        <v>9</v>
      </c>
      <c r="D3056" t="s">
        <v>1124</v>
      </c>
      <c r="E3056" t="s">
        <v>152</v>
      </c>
      <c r="F3056" t="s">
        <v>11</v>
      </c>
      <c r="G3056" t="s">
        <v>20</v>
      </c>
      <c r="H3056" t="s">
        <v>114</v>
      </c>
      <c r="I3056" s="33" t="s">
        <v>4176</v>
      </c>
      <c r="J3056" s="2">
        <v>2</v>
      </c>
      <c r="K3056" s="33" t="s">
        <v>6524</v>
      </c>
    </row>
    <row r="3057" spans="1:11" x14ac:dyDescent="0.3">
      <c r="A3057" s="1">
        <v>42254</v>
      </c>
      <c r="B3057" s="2">
        <f>YEAR(salesdata[[#This Row],[Order Date]])</f>
        <v>2015</v>
      </c>
      <c r="C3057" s="2">
        <f>MONTH(salesdata[[#This Row],[Order Date]])</f>
        <v>9</v>
      </c>
      <c r="D3057" t="s">
        <v>1124</v>
      </c>
      <c r="E3057" t="s">
        <v>152</v>
      </c>
      <c r="F3057" t="s">
        <v>34</v>
      </c>
      <c r="G3057" t="s">
        <v>147</v>
      </c>
      <c r="H3057" t="s">
        <v>1218</v>
      </c>
      <c r="I3057" s="33" t="s">
        <v>7086</v>
      </c>
      <c r="J3057" s="2">
        <v>2</v>
      </c>
      <c r="K3057" s="33" t="s">
        <v>7087</v>
      </c>
    </row>
    <row r="3058" spans="1:11" x14ac:dyDescent="0.3">
      <c r="A3058" s="1">
        <v>42254</v>
      </c>
      <c r="B3058" s="2">
        <f>YEAR(salesdata[[#This Row],[Order Date]])</f>
        <v>2015</v>
      </c>
      <c r="C3058" s="2">
        <f>MONTH(salesdata[[#This Row],[Order Date]])</f>
        <v>9</v>
      </c>
      <c r="D3058" t="s">
        <v>1124</v>
      </c>
      <c r="E3058" t="s">
        <v>152</v>
      </c>
      <c r="F3058" t="s">
        <v>11</v>
      </c>
      <c r="G3058" t="s">
        <v>43</v>
      </c>
      <c r="H3058" t="s">
        <v>1839</v>
      </c>
      <c r="I3058" s="33" t="s">
        <v>7067</v>
      </c>
      <c r="J3058" s="2">
        <v>4</v>
      </c>
      <c r="K3058" s="33" t="s">
        <v>5557</v>
      </c>
    </row>
    <row r="3059" spans="1:11" x14ac:dyDescent="0.3">
      <c r="A3059" s="1">
        <v>42255</v>
      </c>
      <c r="B3059" s="2">
        <f>YEAR(salesdata[[#This Row],[Order Date]])</f>
        <v>2015</v>
      </c>
      <c r="C3059" s="2">
        <f>MONTH(salesdata[[#This Row],[Order Date]])</f>
        <v>9</v>
      </c>
      <c r="D3059" t="s">
        <v>2309</v>
      </c>
      <c r="E3059" t="s">
        <v>27</v>
      </c>
      <c r="F3059" t="s">
        <v>11</v>
      </c>
      <c r="G3059" t="s">
        <v>12</v>
      </c>
      <c r="H3059" t="s">
        <v>2168</v>
      </c>
      <c r="I3059" s="33" t="s">
        <v>6811</v>
      </c>
      <c r="J3059" s="2">
        <v>5</v>
      </c>
      <c r="K3059" s="33" t="s">
        <v>3666</v>
      </c>
    </row>
    <row r="3060" spans="1:11" x14ac:dyDescent="0.3">
      <c r="A3060" s="1">
        <v>42255</v>
      </c>
      <c r="B3060" s="2">
        <f>YEAR(salesdata[[#This Row],[Order Date]])</f>
        <v>2015</v>
      </c>
      <c r="C3060" s="2">
        <f>MONTH(salesdata[[#This Row],[Order Date]])</f>
        <v>9</v>
      </c>
      <c r="D3060" t="s">
        <v>2309</v>
      </c>
      <c r="E3060" t="s">
        <v>27</v>
      </c>
      <c r="F3060" t="s">
        <v>11</v>
      </c>
      <c r="G3060" t="s">
        <v>18</v>
      </c>
      <c r="H3060" t="s">
        <v>255</v>
      </c>
      <c r="I3060" s="33" t="s">
        <v>4543</v>
      </c>
      <c r="J3060" s="2">
        <v>6</v>
      </c>
      <c r="K3060" s="33" t="s">
        <v>3375</v>
      </c>
    </row>
    <row r="3061" spans="1:11" x14ac:dyDescent="0.3">
      <c r="A3061" s="1">
        <v>42255</v>
      </c>
      <c r="B3061" s="2">
        <f>YEAR(salesdata[[#This Row],[Order Date]])</f>
        <v>2015</v>
      </c>
      <c r="C3061" s="2">
        <f>MONTH(salesdata[[#This Row],[Order Date]])</f>
        <v>9</v>
      </c>
      <c r="D3061" t="s">
        <v>673</v>
      </c>
      <c r="E3061" t="s">
        <v>497</v>
      </c>
      <c r="F3061" t="s">
        <v>34</v>
      </c>
      <c r="G3061" t="s">
        <v>47</v>
      </c>
      <c r="H3061" t="s">
        <v>895</v>
      </c>
      <c r="I3061" s="33" t="s">
        <v>3107</v>
      </c>
      <c r="J3061" s="2">
        <v>8</v>
      </c>
      <c r="K3061" s="33" t="s">
        <v>7088</v>
      </c>
    </row>
    <row r="3062" spans="1:11" x14ac:dyDescent="0.3">
      <c r="A3062" s="1">
        <v>42257</v>
      </c>
      <c r="B3062" s="2">
        <f>YEAR(salesdata[[#This Row],[Order Date]])</f>
        <v>2015</v>
      </c>
      <c r="C3062" s="2">
        <f>MONTH(salesdata[[#This Row],[Order Date]])</f>
        <v>9</v>
      </c>
      <c r="D3062" t="s">
        <v>1003</v>
      </c>
      <c r="E3062" t="s">
        <v>27</v>
      </c>
      <c r="F3062" t="s">
        <v>11</v>
      </c>
      <c r="G3062" t="s">
        <v>204</v>
      </c>
      <c r="H3062" t="s">
        <v>481</v>
      </c>
      <c r="I3062" s="33" t="s">
        <v>7089</v>
      </c>
      <c r="J3062" s="2">
        <v>4</v>
      </c>
      <c r="K3062" s="33" t="s">
        <v>4495</v>
      </c>
    </row>
    <row r="3063" spans="1:11" x14ac:dyDescent="0.3">
      <c r="A3063" s="1">
        <v>42257</v>
      </c>
      <c r="B3063" s="2">
        <f>YEAR(salesdata[[#This Row],[Order Date]])</f>
        <v>2015</v>
      </c>
      <c r="C3063" s="2">
        <f>MONTH(salesdata[[#This Row],[Order Date]])</f>
        <v>9</v>
      </c>
      <c r="D3063" t="s">
        <v>263</v>
      </c>
      <c r="E3063" t="s">
        <v>863</v>
      </c>
      <c r="F3063" t="s">
        <v>11</v>
      </c>
      <c r="G3063" t="s">
        <v>12</v>
      </c>
      <c r="H3063" t="s">
        <v>1570</v>
      </c>
      <c r="I3063" s="33" t="s">
        <v>3088</v>
      </c>
      <c r="J3063" s="2">
        <v>3</v>
      </c>
      <c r="K3063" s="33" t="s">
        <v>3218</v>
      </c>
    </row>
    <row r="3064" spans="1:11" x14ac:dyDescent="0.3">
      <c r="A3064" s="1">
        <v>42257</v>
      </c>
      <c r="B3064" s="2">
        <f>YEAR(salesdata[[#This Row],[Order Date]])</f>
        <v>2015</v>
      </c>
      <c r="C3064" s="2">
        <f>MONTH(salesdata[[#This Row],[Order Date]])</f>
        <v>9</v>
      </c>
      <c r="D3064" t="s">
        <v>534</v>
      </c>
      <c r="E3064" t="s">
        <v>443</v>
      </c>
      <c r="F3064" t="s">
        <v>11</v>
      </c>
      <c r="G3064" t="s">
        <v>93</v>
      </c>
      <c r="H3064" t="s">
        <v>449</v>
      </c>
      <c r="I3064" s="33" t="s">
        <v>2963</v>
      </c>
      <c r="J3064" s="2">
        <v>2</v>
      </c>
      <c r="K3064" s="33" t="s">
        <v>7090</v>
      </c>
    </row>
    <row r="3065" spans="1:11" x14ac:dyDescent="0.3">
      <c r="A3065" s="1">
        <v>42257</v>
      </c>
      <c r="B3065" s="2">
        <f>YEAR(salesdata[[#This Row],[Order Date]])</f>
        <v>2015</v>
      </c>
      <c r="C3065" s="2">
        <f>MONTH(salesdata[[#This Row],[Order Date]])</f>
        <v>9</v>
      </c>
      <c r="D3065" t="s">
        <v>534</v>
      </c>
      <c r="E3065" t="s">
        <v>443</v>
      </c>
      <c r="F3065" t="s">
        <v>34</v>
      </c>
      <c r="G3065" t="s">
        <v>74</v>
      </c>
      <c r="H3065" t="s">
        <v>1939</v>
      </c>
      <c r="I3065" s="33" t="s">
        <v>5778</v>
      </c>
      <c r="J3065" s="2">
        <v>2</v>
      </c>
      <c r="K3065" s="33" t="s">
        <v>3688</v>
      </c>
    </row>
    <row r="3066" spans="1:11" x14ac:dyDescent="0.3">
      <c r="A3066" s="1">
        <v>42257</v>
      </c>
      <c r="B3066" s="2">
        <f>YEAR(salesdata[[#This Row],[Order Date]])</f>
        <v>2015</v>
      </c>
      <c r="C3066" s="2">
        <f>MONTH(salesdata[[#This Row],[Order Date]])</f>
        <v>9</v>
      </c>
      <c r="D3066" t="s">
        <v>534</v>
      </c>
      <c r="E3066" t="s">
        <v>443</v>
      </c>
      <c r="F3066" t="s">
        <v>11</v>
      </c>
      <c r="G3066" t="s">
        <v>12</v>
      </c>
      <c r="H3066" t="s">
        <v>1359</v>
      </c>
      <c r="I3066" s="33" t="s">
        <v>7091</v>
      </c>
      <c r="J3066" s="2">
        <v>9</v>
      </c>
      <c r="K3066" s="33" t="s">
        <v>7092</v>
      </c>
    </row>
    <row r="3067" spans="1:11" x14ac:dyDescent="0.3">
      <c r="A3067" s="1">
        <v>42257</v>
      </c>
      <c r="B3067" s="2">
        <f>YEAR(salesdata[[#This Row],[Order Date]])</f>
        <v>2015</v>
      </c>
      <c r="C3067" s="2">
        <f>MONTH(salesdata[[#This Row],[Order Date]])</f>
        <v>9</v>
      </c>
      <c r="D3067" t="s">
        <v>1792</v>
      </c>
      <c r="E3067" t="s">
        <v>167</v>
      </c>
      <c r="F3067" t="s">
        <v>11</v>
      </c>
      <c r="G3067" t="s">
        <v>18</v>
      </c>
      <c r="H3067" t="s">
        <v>2310</v>
      </c>
      <c r="I3067" s="33" t="s">
        <v>7093</v>
      </c>
      <c r="J3067" s="2">
        <v>6</v>
      </c>
      <c r="K3067" s="33" t="s">
        <v>7094</v>
      </c>
    </row>
    <row r="3068" spans="1:11" x14ac:dyDescent="0.3">
      <c r="A3068" s="1">
        <v>42257</v>
      </c>
      <c r="B3068" s="2">
        <f>YEAR(salesdata[[#This Row],[Order Date]])</f>
        <v>2015</v>
      </c>
      <c r="C3068" s="2">
        <f>MONTH(salesdata[[#This Row],[Order Date]])</f>
        <v>9</v>
      </c>
      <c r="D3068" t="s">
        <v>2311</v>
      </c>
      <c r="E3068" t="s">
        <v>152</v>
      </c>
      <c r="F3068" t="s">
        <v>11</v>
      </c>
      <c r="G3068" t="s">
        <v>24</v>
      </c>
      <c r="H3068" t="s">
        <v>2312</v>
      </c>
      <c r="I3068" s="33" t="s">
        <v>4048</v>
      </c>
      <c r="J3068" s="2">
        <v>2</v>
      </c>
      <c r="K3068" s="33" t="s">
        <v>3220</v>
      </c>
    </row>
    <row r="3069" spans="1:11" x14ac:dyDescent="0.3">
      <c r="A3069" s="1">
        <v>42257</v>
      </c>
      <c r="B3069" s="2">
        <f>YEAR(salesdata[[#This Row],[Order Date]])</f>
        <v>2015</v>
      </c>
      <c r="C3069" s="2">
        <f>MONTH(salesdata[[#This Row],[Order Date]])</f>
        <v>9</v>
      </c>
      <c r="D3069" t="s">
        <v>1364</v>
      </c>
      <c r="E3069" t="s">
        <v>27</v>
      </c>
      <c r="F3069" t="s">
        <v>34</v>
      </c>
      <c r="G3069" t="s">
        <v>47</v>
      </c>
      <c r="H3069" t="s">
        <v>1966</v>
      </c>
      <c r="I3069" s="33" t="s">
        <v>7095</v>
      </c>
      <c r="J3069" s="2">
        <v>6</v>
      </c>
      <c r="K3069" s="33" t="s">
        <v>7096</v>
      </c>
    </row>
    <row r="3070" spans="1:11" x14ac:dyDescent="0.3">
      <c r="A3070" s="1">
        <v>42257</v>
      </c>
      <c r="B3070" s="2">
        <f>YEAR(salesdata[[#This Row],[Order Date]])</f>
        <v>2015</v>
      </c>
      <c r="C3070" s="2">
        <f>MONTH(salesdata[[#This Row],[Order Date]])</f>
        <v>9</v>
      </c>
      <c r="D3070" t="s">
        <v>1927</v>
      </c>
      <c r="E3070" t="s">
        <v>10</v>
      </c>
      <c r="F3070" t="s">
        <v>34</v>
      </c>
      <c r="G3070" t="s">
        <v>35</v>
      </c>
      <c r="H3070" t="s">
        <v>742</v>
      </c>
      <c r="I3070" s="33" t="s">
        <v>7097</v>
      </c>
      <c r="J3070" s="2">
        <v>1</v>
      </c>
      <c r="K3070" s="33" t="s">
        <v>7098</v>
      </c>
    </row>
    <row r="3071" spans="1:11" x14ac:dyDescent="0.3">
      <c r="A3071" s="1">
        <v>42258</v>
      </c>
      <c r="B3071" s="2">
        <f>YEAR(salesdata[[#This Row],[Order Date]])</f>
        <v>2015</v>
      </c>
      <c r="C3071" s="2">
        <f>MONTH(salesdata[[#This Row],[Order Date]])</f>
        <v>9</v>
      </c>
      <c r="D3071" t="s">
        <v>788</v>
      </c>
      <c r="E3071" t="s">
        <v>27</v>
      </c>
      <c r="F3071" t="s">
        <v>11</v>
      </c>
      <c r="G3071" t="s">
        <v>24</v>
      </c>
      <c r="H3071" t="s">
        <v>2313</v>
      </c>
      <c r="I3071" s="33" t="s">
        <v>7099</v>
      </c>
      <c r="J3071" s="2">
        <v>9</v>
      </c>
      <c r="K3071" s="33" t="s">
        <v>7100</v>
      </c>
    </row>
    <row r="3072" spans="1:11" x14ac:dyDescent="0.3">
      <c r="A3072" s="1">
        <v>42258</v>
      </c>
      <c r="B3072" s="2">
        <f>YEAR(salesdata[[#This Row],[Order Date]])</f>
        <v>2015</v>
      </c>
      <c r="C3072" s="2">
        <f>MONTH(salesdata[[#This Row],[Order Date]])</f>
        <v>9</v>
      </c>
      <c r="D3072" t="s">
        <v>788</v>
      </c>
      <c r="E3072" t="s">
        <v>27</v>
      </c>
      <c r="F3072" t="s">
        <v>11</v>
      </c>
      <c r="G3072" t="s">
        <v>16</v>
      </c>
      <c r="H3072" t="s">
        <v>2287</v>
      </c>
      <c r="I3072" s="33" t="s">
        <v>3680</v>
      </c>
      <c r="J3072" s="2">
        <v>3</v>
      </c>
      <c r="K3072" s="33" t="s">
        <v>5443</v>
      </c>
    </row>
    <row r="3073" spans="1:11" x14ac:dyDescent="0.3">
      <c r="A3073" s="1">
        <v>42258</v>
      </c>
      <c r="B3073" s="2">
        <f>YEAR(salesdata[[#This Row],[Order Date]])</f>
        <v>2015</v>
      </c>
      <c r="C3073" s="2">
        <f>MONTH(salesdata[[#This Row],[Order Date]])</f>
        <v>9</v>
      </c>
      <c r="D3073" t="s">
        <v>650</v>
      </c>
      <c r="E3073" t="s">
        <v>27</v>
      </c>
      <c r="F3073" t="s">
        <v>11</v>
      </c>
      <c r="G3073" t="s">
        <v>24</v>
      </c>
      <c r="H3073" t="s">
        <v>1284</v>
      </c>
      <c r="I3073" s="33" t="s">
        <v>7101</v>
      </c>
      <c r="J3073" s="2">
        <v>7</v>
      </c>
      <c r="K3073" s="33" t="s">
        <v>7102</v>
      </c>
    </row>
    <row r="3074" spans="1:11" x14ac:dyDescent="0.3">
      <c r="A3074" s="1">
        <v>42258</v>
      </c>
      <c r="B3074" s="2">
        <f>YEAR(salesdata[[#This Row],[Order Date]])</f>
        <v>2015</v>
      </c>
      <c r="C3074" s="2">
        <f>MONTH(salesdata[[#This Row],[Order Date]])</f>
        <v>9</v>
      </c>
      <c r="D3074" t="s">
        <v>935</v>
      </c>
      <c r="E3074" t="s">
        <v>152</v>
      </c>
      <c r="F3074" t="s">
        <v>34</v>
      </c>
      <c r="G3074" t="s">
        <v>47</v>
      </c>
      <c r="H3074" t="s">
        <v>1435</v>
      </c>
      <c r="I3074" s="33" t="s">
        <v>7103</v>
      </c>
      <c r="J3074" s="2">
        <v>2</v>
      </c>
      <c r="K3074" s="33" t="s">
        <v>7104</v>
      </c>
    </row>
    <row r="3075" spans="1:11" x14ac:dyDescent="0.3">
      <c r="A3075" s="1">
        <v>42258</v>
      </c>
      <c r="B3075" s="2">
        <f>YEAR(salesdata[[#This Row],[Order Date]])</f>
        <v>2015</v>
      </c>
      <c r="C3075" s="2">
        <f>MONTH(salesdata[[#This Row],[Order Date]])</f>
        <v>9</v>
      </c>
      <c r="D3075" t="s">
        <v>935</v>
      </c>
      <c r="E3075" t="s">
        <v>152</v>
      </c>
      <c r="F3075" t="s">
        <v>11</v>
      </c>
      <c r="G3075" t="s">
        <v>18</v>
      </c>
      <c r="H3075" t="s">
        <v>1507</v>
      </c>
      <c r="I3075" s="33" t="s">
        <v>7105</v>
      </c>
      <c r="J3075" s="2">
        <v>1</v>
      </c>
      <c r="K3075" s="33" t="s">
        <v>7106</v>
      </c>
    </row>
    <row r="3076" spans="1:11" x14ac:dyDescent="0.3">
      <c r="A3076" s="1">
        <v>42258</v>
      </c>
      <c r="B3076" s="2">
        <f>YEAR(salesdata[[#This Row],[Order Date]])</f>
        <v>2015</v>
      </c>
      <c r="C3076" s="2">
        <f>MONTH(salesdata[[#This Row],[Order Date]])</f>
        <v>9</v>
      </c>
      <c r="D3076" t="s">
        <v>935</v>
      </c>
      <c r="E3076" t="s">
        <v>152</v>
      </c>
      <c r="F3076" t="s">
        <v>39</v>
      </c>
      <c r="G3076" t="s">
        <v>52</v>
      </c>
      <c r="H3076" t="s">
        <v>2314</v>
      </c>
      <c r="I3076" s="33" t="s">
        <v>7107</v>
      </c>
      <c r="J3076" s="2">
        <v>1</v>
      </c>
      <c r="K3076" s="33" t="s">
        <v>4457</v>
      </c>
    </row>
    <row r="3077" spans="1:11" x14ac:dyDescent="0.3">
      <c r="A3077" s="1">
        <v>42258</v>
      </c>
      <c r="B3077" s="2">
        <f>YEAR(salesdata[[#This Row],[Order Date]])</f>
        <v>2015</v>
      </c>
      <c r="C3077" s="2">
        <f>MONTH(salesdata[[#This Row],[Order Date]])</f>
        <v>9</v>
      </c>
      <c r="D3077" t="s">
        <v>935</v>
      </c>
      <c r="E3077" t="s">
        <v>152</v>
      </c>
      <c r="F3077" t="s">
        <v>11</v>
      </c>
      <c r="G3077" t="s">
        <v>18</v>
      </c>
      <c r="H3077" t="s">
        <v>1479</v>
      </c>
      <c r="I3077" s="33" t="s">
        <v>7108</v>
      </c>
      <c r="J3077" s="2">
        <v>4</v>
      </c>
      <c r="K3077" s="33" t="s">
        <v>7109</v>
      </c>
    </row>
    <row r="3078" spans="1:11" x14ac:dyDescent="0.3">
      <c r="A3078" s="1">
        <v>42258</v>
      </c>
      <c r="B3078" s="2">
        <f>YEAR(salesdata[[#This Row],[Order Date]])</f>
        <v>2015</v>
      </c>
      <c r="C3078" s="2">
        <f>MONTH(salesdata[[#This Row],[Order Date]])</f>
        <v>9</v>
      </c>
      <c r="D3078" t="s">
        <v>592</v>
      </c>
      <c r="E3078" t="s">
        <v>282</v>
      </c>
      <c r="F3078" t="s">
        <v>34</v>
      </c>
      <c r="G3078" t="s">
        <v>47</v>
      </c>
      <c r="H3078" t="s">
        <v>2315</v>
      </c>
      <c r="I3078" s="33" t="s">
        <v>7110</v>
      </c>
      <c r="J3078" s="2">
        <v>4</v>
      </c>
      <c r="K3078" s="33" t="s">
        <v>2316</v>
      </c>
    </row>
    <row r="3079" spans="1:11" x14ac:dyDescent="0.3">
      <c r="A3079" s="1">
        <v>42258</v>
      </c>
      <c r="B3079" s="2">
        <f>YEAR(salesdata[[#This Row],[Order Date]])</f>
        <v>2015</v>
      </c>
      <c r="C3079" s="2">
        <f>MONTH(salesdata[[#This Row],[Order Date]])</f>
        <v>9</v>
      </c>
      <c r="D3079" t="s">
        <v>2187</v>
      </c>
      <c r="E3079" t="s">
        <v>181</v>
      </c>
      <c r="F3079" t="s">
        <v>11</v>
      </c>
      <c r="G3079" t="s">
        <v>16</v>
      </c>
      <c r="H3079" t="s">
        <v>2317</v>
      </c>
      <c r="I3079" s="33" t="s">
        <v>5714</v>
      </c>
      <c r="J3079" s="2">
        <v>3</v>
      </c>
      <c r="K3079" s="33" t="s">
        <v>4989</v>
      </c>
    </row>
    <row r="3080" spans="1:11" x14ac:dyDescent="0.3">
      <c r="A3080" s="1">
        <v>42258</v>
      </c>
      <c r="B3080" s="2">
        <f>YEAR(salesdata[[#This Row],[Order Date]])</f>
        <v>2015</v>
      </c>
      <c r="C3080" s="2">
        <f>MONTH(salesdata[[#This Row],[Order Date]])</f>
        <v>9</v>
      </c>
      <c r="D3080" t="s">
        <v>2187</v>
      </c>
      <c r="E3080" t="s">
        <v>181</v>
      </c>
      <c r="F3080" t="s">
        <v>34</v>
      </c>
      <c r="G3080" t="s">
        <v>47</v>
      </c>
      <c r="H3080" t="s">
        <v>1497</v>
      </c>
      <c r="I3080" s="33" t="s">
        <v>4987</v>
      </c>
      <c r="J3080" s="2">
        <v>4</v>
      </c>
      <c r="K3080" s="33" t="s">
        <v>4988</v>
      </c>
    </row>
    <row r="3081" spans="1:11" x14ac:dyDescent="0.3">
      <c r="A3081" s="1">
        <v>42258</v>
      </c>
      <c r="B3081" s="2">
        <f>YEAR(salesdata[[#This Row],[Order Date]])</f>
        <v>2015</v>
      </c>
      <c r="C3081" s="2">
        <f>MONTH(salesdata[[#This Row],[Order Date]])</f>
        <v>9</v>
      </c>
      <c r="D3081" t="s">
        <v>2187</v>
      </c>
      <c r="E3081" t="s">
        <v>181</v>
      </c>
      <c r="F3081" t="s">
        <v>11</v>
      </c>
      <c r="G3081" t="s">
        <v>20</v>
      </c>
      <c r="H3081" t="s">
        <v>168</v>
      </c>
      <c r="I3081" s="33" t="s">
        <v>7111</v>
      </c>
      <c r="J3081" s="2">
        <v>4</v>
      </c>
      <c r="K3081" s="33" t="s">
        <v>7112</v>
      </c>
    </row>
    <row r="3082" spans="1:11" x14ac:dyDescent="0.3">
      <c r="A3082" s="1">
        <v>42258</v>
      </c>
      <c r="B3082" s="2">
        <f>YEAR(salesdata[[#This Row],[Order Date]])</f>
        <v>2015</v>
      </c>
      <c r="C3082" s="2">
        <f>MONTH(salesdata[[#This Row],[Order Date]])</f>
        <v>9</v>
      </c>
      <c r="D3082" t="s">
        <v>2187</v>
      </c>
      <c r="E3082" t="s">
        <v>181</v>
      </c>
      <c r="F3082" t="s">
        <v>11</v>
      </c>
      <c r="G3082" t="s">
        <v>93</v>
      </c>
      <c r="H3082" t="s">
        <v>874</v>
      </c>
      <c r="I3082" s="33" t="s">
        <v>7113</v>
      </c>
      <c r="J3082" s="2">
        <v>4</v>
      </c>
      <c r="K3082" s="33" t="s">
        <v>7114</v>
      </c>
    </row>
    <row r="3083" spans="1:11" x14ac:dyDescent="0.3">
      <c r="A3083" s="1">
        <v>42258</v>
      </c>
      <c r="B3083" s="2">
        <f>YEAR(salesdata[[#This Row],[Order Date]])</f>
        <v>2015</v>
      </c>
      <c r="C3083" s="2">
        <f>MONTH(salesdata[[#This Row],[Order Date]])</f>
        <v>9</v>
      </c>
      <c r="D3083" t="s">
        <v>2187</v>
      </c>
      <c r="E3083" t="s">
        <v>181</v>
      </c>
      <c r="F3083" t="s">
        <v>11</v>
      </c>
      <c r="G3083" t="s">
        <v>12</v>
      </c>
      <c r="H3083" t="s">
        <v>2318</v>
      </c>
      <c r="I3083" s="33" t="s">
        <v>6782</v>
      </c>
      <c r="J3083" s="2">
        <v>6</v>
      </c>
      <c r="K3083" s="33" t="s">
        <v>6783</v>
      </c>
    </row>
    <row r="3084" spans="1:11" x14ac:dyDescent="0.3">
      <c r="A3084" s="1">
        <v>42259</v>
      </c>
      <c r="B3084" s="2">
        <f>YEAR(salesdata[[#This Row],[Order Date]])</f>
        <v>2015</v>
      </c>
      <c r="C3084" s="2">
        <f>MONTH(salesdata[[#This Row],[Order Date]])</f>
        <v>9</v>
      </c>
      <c r="D3084" t="s">
        <v>665</v>
      </c>
      <c r="E3084" t="s">
        <v>152</v>
      </c>
      <c r="F3084" t="s">
        <v>39</v>
      </c>
      <c r="G3084" t="s">
        <v>614</v>
      </c>
      <c r="H3084" t="s">
        <v>2319</v>
      </c>
      <c r="I3084" s="33" t="s">
        <v>3641</v>
      </c>
      <c r="J3084" s="2">
        <v>2</v>
      </c>
      <c r="K3084" s="33" t="s">
        <v>2320</v>
      </c>
    </row>
    <row r="3085" spans="1:11" x14ac:dyDescent="0.3">
      <c r="A3085" s="1">
        <v>42259</v>
      </c>
      <c r="B3085" s="2">
        <f>YEAR(salesdata[[#This Row],[Order Date]])</f>
        <v>2015</v>
      </c>
      <c r="C3085" s="2">
        <f>MONTH(salesdata[[#This Row],[Order Date]])</f>
        <v>9</v>
      </c>
      <c r="D3085" t="s">
        <v>665</v>
      </c>
      <c r="E3085" t="s">
        <v>152</v>
      </c>
      <c r="F3085" t="s">
        <v>11</v>
      </c>
      <c r="G3085" t="s">
        <v>16</v>
      </c>
      <c r="H3085" t="s">
        <v>1755</v>
      </c>
      <c r="I3085" s="33" t="s">
        <v>3613</v>
      </c>
      <c r="J3085" s="2">
        <v>4</v>
      </c>
      <c r="K3085" s="33" t="s">
        <v>3323</v>
      </c>
    </row>
    <row r="3086" spans="1:11" x14ac:dyDescent="0.3">
      <c r="A3086" s="1">
        <v>42259</v>
      </c>
      <c r="B3086" s="2">
        <f>YEAR(salesdata[[#This Row],[Order Date]])</f>
        <v>2015</v>
      </c>
      <c r="C3086" s="2">
        <f>MONTH(salesdata[[#This Row],[Order Date]])</f>
        <v>9</v>
      </c>
      <c r="D3086" t="s">
        <v>221</v>
      </c>
      <c r="E3086" t="s">
        <v>152</v>
      </c>
      <c r="F3086" t="s">
        <v>11</v>
      </c>
      <c r="G3086" t="s">
        <v>24</v>
      </c>
      <c r="H3086" t="s">
        <v>360</v>
      </c>
      <c r="I3086" s="33" t="s">
        <v>4262</v>
      </c>
      <c r="J3086" s="2">
        <v>2</v>
      </c>
      <c r="K3086" s="33" t="s">
        <v>3429</v>
      </c>
    </row>
    <row r="3087" spans="1:11" x14ac:dyDescent="0.3">
      <c r="A3087" s="1">
        <v>42259</v>
      </c>
      <c r="B3087" s="2">
        <f>YEAR(salesdata[[#This Row],[Order Date]])</f>
        <v>2015</v>
      </c>
      <c r="C3087" s="2">
        <f>MONTH(salesdata[[#This Row],[Order Date]])</f>
        <v>9</v>
      </c>
      <c r="D3087" t="s">
        <v>221</v>
      </c>
      <c r="E3087" t="s">
        <v>152</v>
      </c>
      <c r="F3087" t="s">
        <v>11</v>
      </c>
      <c r="G3087" t="s">
        <v>18</v>
      </c>
      <c r="H3087" t="s">
        <v>1413</v>
      </c>
      <c r="I3087" s="33" t="s">
        <v>6027</v>
      </c>
      <c r="J3087" s="2">
        <v>2</v>
      </c>
      <c r="K3087" s="33" t="s">
        <v>3659</v>
      </c>
    </row>
    <row r="3088" spans="1:11" x14ac:dyDescent="0.3">
      <c r="A3088" s="1">
        <v>42259</v>
      </c>
      <c r="B3088" s="2">
        <f>YEAR(salesdata[[#This Row],[Order Date]])</f>
        <v>2015</v>
      </c>
      <c r="C3088" s="2">
        <f>MONTH(salesdata[[#This Row],[Order Date]])</f>
        <v>9</v>
      </c>
      <c r="D3088" t="s">
        <v>221</v>
      </c>
      <c r="E3088" t="s">
        <v>152</v>
      </c>
      <c r="F3088" t="s">
        <v>11</v>
      </c>
      <c r="G3088" t="s">
        <v>43</v>
      </c>
      <c r="H3088" t="s">
        <v>1852</v>
      </c>
      <c r="I3088" s="33" t="s">
        <v>5058</v>
      </c>
      <c r="J3088" s="2">
        <v>1</v>
      </c>
      <c r="K3088" s="33" t="s">
        <v>7115</v>
      </c>
    </row>
    <row r="3089" spans="1:11" x14ac:dyDescent="0.3">
      <c r="A3089" s="1">
        <v>42259</v>
      </c>
      <c r="B3089" s="2">
        <f>YEAR(salesdata[[#This Row],[Order Date]])</f>
        <v>2015</v>
      </c>
      <c r="C3089" s="2">
        <f>MONTH(salesdata[[#This Row],[Order Date]])</f>
        <v>9</v>
      </c>
      <c r="D3089" t="s">
        <v>221</v>
      </c>
      <c r="E3089" t="s">
        <v>152</v>
      </c>
      <c r="F3089" t="s">
        <v>11</v>
      </c>
      <c r="G3089" t="s">
        <v>16</v>
      </c>
      <c r="H3089" t="s">
        <v>1769</v>
      </c>
      <c r="I3089" s="33" t="s">
        <v>7116</v>
      </c>
      <c r="J3089" s="2">
        <v>2</v>
      </c>
      <c r="K3089" s="33" t="s">
        <v>2940</v>
      </c>
    </row>
    <row r="3090" spans="1:11" x14ac:dyDescent="0.3">
      <c r="A3090" s="1">
        <v>42259</v>
      </c>
      <c r="B3090" s="2">
        <f>YEAR(salesdata[[#This Row],[Order Date]])</f>
        <v>2015</v>
      </c>
      <c r="C3090" s="2">
        <f>MONTH(salesdata[[#This Row],[Order Date]])</f>
        <v>9</v>
      </c>
      <c r="D3090" t="s">
        <v>221</v>
      </c>
      <c r="E3090" t="s">
        <v>152</v>
      </c>
      <c r="F3090" t="s">
        <v>11</v>
      </c>
      <c r="G3090" t="s">
        <v>12</v>
      </c>
      <c r="H3090" t="s">
        <v>2321</v>
      </c>
      <c r="I3090" s="33" t="s">
        <v>7117</v>
      </c>
      <c r="J3090" s="2">
        <v>5</v>
      </c>
      <c r="K3090" s="33" t="s">
        <v>7118</v>
      </c>
    </row>
    <row r="3091" spans="1:11" x14ac:dyDescent="0.3">
      <c r="A3091" s="1">
        <v>42259</v>
      </c>
      <c r="B3091" s="2">
        <f>YEAR(salesdata[[#This Row],[Order Date]])</f>
        <v>2015</v>
      </c>
      <c r="C3091" s="2">
        <f>MONTH(salesdata[[#This Row],[Order Date]])</f>
        <v>9</v>
      </c>
      <c r="D3091" t="s">
        <v>221</v>
      </c>
      <c r="E3091" t="s">
        <v>152</v>
      </c>
      <c r="F3091" t="s">
        <v>11</v>
      </c>
      <c r="G3091" t="s">
        <v>63</v>
      </c>
      <c r="H3091" t="s">
        <v>99</v>
      </c>
      <c r="I3091" s="33" t="s">
        <v>7119</v>
      </c>
      <c r="J3091" s="2">
        <v>1</v>
      </c>
      <c r="K3091" s="33" t="s">
        <v>4912</v>
      </c>
    </row>
    <row r="3092" spans="1:11" x14ac:dyDescent="0.3">
      <c r="A3092" s="1">
        <v>42259</v>
      </c>
      <c r="B3092" s="2">
        <f>YEAR(salesdata[[#This Row],[Order Date]])</f>
        <v>2015</v>
      </c>
      <c r="C3092" s="2">
        <f>MONTH(salesdata[[#This Row],[Order Date]])</f>
        <v>9</v>
      </c>
      <c r="D3092" t="s">
        <v>1887</v>
      </c>
      <c r="E3092" t="s">
        <v>167</v>
      </c>
      <c r="F3092" t="s">
        <v>39</v>
      </c>
      <c r="G3092" t="s">
        <v>52</v>
      </c>
      <c r="H3092" t="s">
        <v>1274</v>
      </c>
      <c r="I3092" s="33" t="s">
        <v>5372</v>
      </c>
      <c r="J3092" s="2">
        <v>2</v>
      </c>
      <c r="K3092" s="33" t="s">
        <v>3952</v>
      </c>
    </row>
    <row r="3093" spans="1:11" x14ac:dyDescent="0.3">
      <c r="A3093" s="1">
        <v>42260</v>
      </c>
      <c r="B3093" s="2">
        <f>YEAR(salesdata[[#This Row],[Order Date]])</f>
        <v>2015</v>
      </c>
      <c r="C3093" s="2">
        <f>MONTH(salesdata[[#This Row],[Order Date]])</f>
        <v>9</v>
      </c>
      <c r="D3093" t="s">
        <v>1501</v>
      </c>
      <c r="E3093" t="s">
        <v>130</v>
      </c>
      <c r="F3093" t="s">
        <v>39</v>
      </c>
      <c r="G3093" t="s">
        <v>52</v>
      </c>
      <c r="H3093" t="s">
        <v>1033</v>
      </c>
      <c r="I3093" s="33" t="s">
        <v>6263</v>
      </c>
      <c r="J3093" s="2">
        <v>4</v>
      </c>
      <c r="K3093" s="33" t="s">
        <v>337</v>
      </c>
    </row>
    <row r="3094" spans="1:11" x14ac:dyDescent="0.3">
      <c r="A3094" s="1">
        <v>42260</v>
      </c>
      <c r="B3094" s="2">
        <f>YEAR(salesdata[[#This Row],[Order Date]])</f>
        <v>2015</v>
      </c>
      <c r="C3094" s="2">
        <f>MONTH(salesdata[[#This Row],[Order Date]])</f>
        <v>9</v>
      </c>
      <c r="D3094" t="s">
        <v>1501</v>
      </c>
      <c r="E3094" t="s">
        <v>130</v>
      </c>
      <c r="F3094" t="s">
        <v>34</v>
      </c>
      <c r="G3094" t="s">
        <v>35</v>
      </c>
      <c r="H3094" t="s">
        <v>674</v>
      </c>
      <c r="I3094" s="33" t="s">
        <v>7120</v>
      </c>
      <c r="J3094" s="2">
        <v>7</v>
      </c>
      <c r="K3094" s="33" t="s">
        <v>7121</v>
      </c>
    </row>
    <row r="3095" spans="1:11" x14ac:dyDescent="0.3">
      <c r="A3095" s="1">
        <v>42260</v>
      </c>
      <c r="B3095" s="2">
        <f>YEAR(salesdata[[#This Row],[Order Date]])</f>
        <v>2015</v>
      </c>
      <c r="C3095" s="2">
        <f>MONTH(salesdata[[#This Row],[Order Date]])</f>
        <v>9</v>
      </c>
      <c r="D3095" t="s">
        <v>602</v>
      </c>
      <c r="E3095" t="s">
        <v>23</v>
      </c>
      <c r="F3095" t="s">
        <v>11</v>
      </c>
      <c r="G3095" t="s">
        <v>20</v>
      </c>
      <c r="H3095" t="s">
        <v>476</v>
      </c>
      <c r="I3095" s="33" t="s">
        <v>7122</v>
      </c>
      <c r="J3095" s="2">
        <v>1</v>
      </c>
      <c r="K3095" s="33" t="s">
        <v>7123</v>
      </c>
    </row>
    <row r="3096" spans="1:11" x14ac:dyDescent="0.3">
      <c r="A3096" s="1">
        <v>42260</v>
      </c>
      <c r="B3096" s="2">
        <f>YEAR(salesdata[[#This Row],[Order Date]])</f>
        <v>2015</v>
      </c>
      <c r="C3096" s="2">
        <f>MONTH(salesdata[[#This Row],[Order Date]])</f>
        <v>9</v>
      </c>
      <c r="D3096" t="s">
        <v>2182</v>
      </c>
      <c r="E3096" t="s">
        <v>30</v>
      </c>
      <c r="F3096" t="s">
        <v>34</v>
      </c>
      <c r="G3096" t="s">
        <v>47</v>
      </c>
      <c r="H3096" t="s">
        <v>1830</v>
      </c>
      <c r="I3096" s="33" t="s">
        <v>7124</v>
      </c>
      <c r="J3096" s="2">
        <v>3</v>
      </c>
      <c r="K3096" s="33" t="s">
        <v>3627</v>
      </c>
    </row>
    <row r="3097" spans="1:11" x14ac:dyDescent="0.3">
      <c r="A3097" s="1">
        <v>42260</v>
      </c>
      <c r="B3097" s="2">
        <f>YEAR(salesdata[[#This Row],[Order Date]])</f>
        <v>2015</v>
      </c>
      <c r="C3097" s="2">
        <f>MONTH(salesdata[[#This Row],[Order Date]])</f>
        <v>9</v>
      </c>
      <c r="D3097" t="s">
        <v>2182</v>
      </c>
      <c r="E3097" t="s">
        <v>30</v>
      </c>
      <c r="F3097" t="s">
        <v>11</v>
      </c>
      <c r="G3097" t="s">
        <v>12</v>
      </c>
      <c r="H3097" t="s">
        <v>765</v>
      </c>
      <c r="I3097" s="33" t="s">
        <v>7125</v>
      </c>
      <c r="J3097" s="2">
        <v>7</v>
      </c>
      <c r="K3097" s="33" t="s">
        <v>4583</v>
      </c>
    </row>
    <row r="3098" spans="1:11" x14ac:dyDescent="0.3">
      <c r="A3098" s="1">
        <v>42260</v>
      </c>
      <c r="B3098" s="2">
        <f>YEAR(salesdata[[#This Row],[Order Date]])</f>
        <v>2015</v>
      </c>
      <c r="C3098" s="2">
        <f>MONTH(salesdata[[#This Row],[Order Date]])</f>
        <v>9</v>
      </c>
      <c r="D3098" t="s">
        <v>1030</v>
      </c>
      <c r="E3098" t="s">
        <v>15</v>
      </c>
      <c r="F3098" t="s">
        <v>11</v>
      </c>
      <c r="G3098" t="s">
        <v>63</v>
      </c>
      <c r="H3098" t="s">
        <v>64</v>
      </c>
      <c r="I3098" s="33" t="s">
        <v>3597</v>
      </c>
      <c r="J3098" s="2">
        <v>1</v>
      </c>
      <c r="K3098" s="33" t="s">
        <v>5625</v>
      </c>
    </row>
    <row r="3099" spans="1:11" x14ac:dyDescent="0.3">
      <c r="A3099" s="1">
        <v>42260</v>
      </c>
      <c r="B3099" s="2">
        <f>YEAR(salesdata[[#This Row],[Order Date]])</f>
        <v>2015</v>
      </c>
      <c r="C3099" s="2">
        <f>MONTH(salesdata[[#This Row],[Order Date]])</f>
        <v>9</v>
      </c>
      <c r="D3099" t="s">
        <v>1030</v>
      </c>
      <c r="E3099" t="s">
        <v>15</v>
      </c>
      <c r="F3099" t="s">
        <v>34</v>
      </c>
      <c r="G3099" t="s">
        <v>35</v>
      </c>
      <c r="H3099" t="s">
        <v>1094</v>
      </c>
      <c r="I3099" s="33" t="s">
        <v>7126</v>
      </c>
      <c r="J3099" s="2">
        <v>4</v>
      </c>
      <c r="K3099" s="33" t="s">
        <v>7127</v>
      </c>
    </row>
    <row r="3100" spans="1:11" x14ac:dyDescent="0.3">
      <c r="A3100" s="1">
        <v>42260</v>
      </c>
      <c r="B3100" s="2">
        <f>YEAR(salesdata[[#This Row],[Order Date]])</f>
        <v>2015</v>
      </c>
      <c r="C3100" s="2">
        <f>MONTH(salesdata[[#This Row],[Order Date]])</f>
        <v>9</v>
      </c>
      <c r="D3100" t="s">
        <v>1574</v>
      </c>
      <c r="E3100" t="s">
        <v>249</v>
      </c>
      <c r="F3100" t="s">
        <v>11</v>
      </c>
      <c r="G3100" t="s">
        <v>20</v>
      </c>
      <c r="H3100" t="s">
        <v>2322</v>
      </c>
      <c r="I3100" s="33" t="s">
        <v>2960</v>
      </c>
      <c r="J3100" s="2">
        <v>4</v>
      </c>
      <c r="K3100" s="33" t="s">
        <v>7128</v>
      </c>
    </row>
    <row r="3101" spans="1:11" x14ac:dyDescent="0.3">
      <c r="A3101" s="1">
        <v>42260</v>
      </c>
      <c r="B3101" s="2">
        <f>YEAR(salesdata[[#This Row],[Order Date]])</f>
        <v>2015</v>
      </c>
      <c r="C3101" s="2">
        <f>MONTH(salesdata[[#This Row],[Order Date]])</f>
        <v>9</v>
      </c>
      <c r="D3101" t="s">
        <v>2323</v>
      </c>
      <c r="E3101" t="s">
        <v>27</v>
      </c>
      <c r="F3101" t="s">
        <v>34</v>
      </c>
      <c r="G3101" t="s">
        <v>47</v>
      </c>
      <c r="H3101" t="s">
        <v>2080</v>
      </c>
      <c r="I3101" s="33" t="s">
        <v>7129</v>
      </c>
      <c r="J3101" s="2">
        <v>7</v>
      </c>
      <c r="K3101" s="33" t="s">
        <v>7130</v>
      </c>
    </row>
    <row r="3102" spans="1:11" x14ac:dyDescent="0.3">
      <c r="A3102" s="1">
        <v>42260</v>
      </c>
      <c r="B3102" s="2">
        <f>YEAR(salesdata[[#This Row],[Order Date]])</f>
        <v>2015</v>
      </c>
      <c r="C3102" s="2">
        <f>MONTH(salesdata[[#This Row],[Order Date]])</f>
        <v>9</v>
      </c>
      <c r="D3102" t="s">
        <v>2323</v>
      </c>
      <c r="E3102" t="s">
        <v>27</v>
      </c>
      <c r="F3102" t="s">
        <v>11</v>
      </c>
      <c r="G3102" t="s">
        <v>20</v>
      </c>
      <c r="H3102" t="s">
        <v>588</v>
      </c>
      <c r="I3102" s="33" t="s">
        <v>7131</v>
      </c>
      <c r="J3102" s="2">
        <v>3</v>
      </c>
      <c r="K3102" s="33" t="s">
        <v>3597</v>
      </c>
    </row>
    <row r="3103" spans="1:11" x14ac:dyDescent="0.3">
      <c r="A3103" s="1">
        <v>42260</v>
      </c>
      <c r="B3103" s="2">
        <f>YEAR(salesdata[[#This Row],[Order Date]])</f>
        <v>2015</v>
      </c>
      <c r="C3103" s="2">
        <f>MONTH(salesdata[[#This Row],[Order Date]])</f>
        <v>9</v>
      </c>
      <c r="D3103" t="s">
        <v>2323</v>
      </c>
      <c r="E3103" t="s">
        <v>27</v>
      </c>
      <c r="F3103" t="s">
        <v>34</v>
      </c>
      <c r="G3103" t="s">
        <v>35</v>
      </c>
      <c r="H3103" t="s">
        <v>942</v>
      </c>
      <c r="I3103" s="33" t="s">
        <v>4221</v>
      </c>
      <c r="J3103" s="2">
        <v>3</v>
      </c>
      <c r="K3103" s="33" t="s">
        <v>4222</v>
      </c>
    </row>
    <row r="3104" spans="1:11" x14ac:dyDescent="0.3">
      <c r="A3104" s="1">
        <v>42260</v>
      </c>
      <c r="B3104" s="2">
        <f>YEAR(salesdata[[#This Row],[Order Date]])</f>
        <v>2015</v>
      </c>
      <c r="C3104" s="2">
        <f>MONTH(salesdata[[#This Row],[Order Date]])</f>
        <v>9</v>
      </c>
      <c r="D3104" t="s">
        <v>2323</v>
      </c>
      <c r="E3104" t="s">
        <v>27</v>
      </c>
      <c r="F3104" t="s">
        <v>34</v>
      </c>
      <c r="G3104" t="s">
        <v>47</v>
      </c>
      <c r="H3104" t="s">
        <v>1690</v>
      </c>
      <c r="I3104" s="33" t="s">
        <v>7132</v>
      </c>
      <c r="J3104" s="2">
        <v>5</v>
      </c>
      <c r="K3104" s="33" t="s">
        <v>6129</v>
      </c>
    </row>
    <row r="3105" spans="1:11" x14ac:dyDescent="0.3">
      <c r="A3105" s="1">
        <v>42260</v>
      </c>
      <c r="B3105" s="2">
        <f>YEAR(salesdata[[#This Row],[Order Date]])</f>
        <v>2015</v>
      </c>
      <c r="C3105" s="2">
        <f>MONTH(salesdata[[#This Row],[Order Date]])</f>
        <v>9</v>
      </c>
      <c r="D3105" t="s">
        <v>2323</v>
      </c>
      <c r="E3105" t="s">
        <v>27</v>
      </c>
      <c r="F3105" t="s">
        <v>34</v>
      </c>
      <c r="G3105" t="s">
        <v>47</v>
      </c>
      <c r="H3105" t="s">
        <v>1047</v>
      </c>
      <c r="I3105" s="33" t="s">
        <v>3167</v>
      </c>
      <c r="J3105" s="2">
        <v>3</v>
      </c>
      <c r="K3105" s="33" t="s">
        <v>7133</v>
      </c>
    </row>
    <row r="3106" spans="1:11" x14ac:dyDescent="0.3">
      <c r="A3106" s="1">
        <v>42260</v>
      </c>
      <c r="B3106" s="2">
        <f>YEAR(salesdata[[#This Row],[Order Date]])</f>
        <v>2015</v>
      </c>
      <c r="C3106" s="2">
        <f>MONTH(salesdata[[#This Row],[Order Date]])</f>
        <v>9</v>
      </c>
      <c r="D3106" t="s">
        <v>2323</v>
      </c>
      <c r="E3106" t="s">
        <v>27</v>
      </c>
      <c r="F3106" t="s">
        <v>11</v>
      </c>
      <c r="G3106" t="s">
        <v>12</v>
      </c>
      <c r="H3106" t="s">
        <v>2324</v>
      </c>
      <c r="I3106" s="33" t="s">
        <v>6118</v>
      </c>
      <c r="J3106" s="2">
        <v>2</v>
      </c>
      <c r="K3106" s="33" t="s">
        <v>6119</v>
      </c>
    </row>
    <row r="3107" spans="1:11" x14ac:dyDescent="0.3">
      <c r="A3107" s="1">
        <v>42261</v>
      </c>
      <c r="B3107" s="2">
        <f>YEAR(salesdata[[#This Row],[Order Date]])</f>
        <v>2015</v>
      </c>
      <c r="C3107" s="2">
        <f>MONTH(salesdata[[#This Row],[Order Date]])</f>
        <v>9</v>
      </c>
      <c r="D3107" t="s">
        <v>390</v>
      </c>
      <c r="E3107" t="s">
        <v>300</v>
      </c>
      <c r="F3107" t="s">
        <v>34</v>
      </c>
      <c r="G3107" t="s">
        <v>147</v>
      </c>
      <c r="H3107" t="s">
        <v>1541</v>
      </c>
      <c r="I3107" s="33" t="s">
        <v>7134</v>
      </c>
      <c r="J3107" s="2">
        <v>5</v>
      </c>
      <c r="K3107" s="33" t="s">
        <v>7135</v>
      </c>
    </row>
    <row r="3108" spans="1:11" x14ac:dyDescent="0.3">
      <c r="A3108" s="1">
        <v>42261</v>
      </c>
      <c r="B3108" s="2">
        <f>YEAR(salesdata[[#This Row],[Order Date]])</f>
        <v>2015</v>
      </c>
      <c r="C3108" s="2">
        <f>MONTH(salesdata[[#This Row],[Order Date]])</f>
        <v>9</v>
      </c>
      <c r="D3108" t="s">
        <v>1280</v>
      </c>
      <c r="E3108" t="s">
        <v>27</v>
      </c>
      <c r="F3108" t="s">
        <v>34</v>
      </c>
      <c r="G3108" t="s">
        <v>147</v>
      </c>
      <c r="H3108" t="s">
        <v>744</v>
      </c>
      <c r="I3108" s="33" t="s">
        <v>7136</v>
      </c>
      <c r="J3108" s="2">
        <v>3</v>
      </c>
      <c r="K3108" s="33" t="s">
        <v>7137</v>
      </c>
    </row>
    <row r="3109" spans="1:11" x14ac:dyDescent="0.3">
      <c r="A3109" s="1">
        <v>42261</v>
      </c>
      <c r="B3109" s="2">
        <f>YEAR(salesdata[[#This Row],[Order Date]])</f>
        <v>2015</v>
      </c>
      <c r="C3109" s="2">
        <f>MONTH(salesdata[[#This Row],[Order Date]])</f>
        <v>9</v>
      </c>
      <c r="D3109" t="s">
        <v>2012</v>
      </c>
      <c r="E3109" t="s">
        <v>70</v>
      </c>
      <c r="F3109" t="s">
        <v>11</v>
      </c>
      <c r="G3109" t="s">
        <v>18</v>
      </c>
      <c r="H3109" t="s">
        <v>745</v>
      </c>
      <c r="I3109" s="33" t="s">
        <v>7138</v>
      </c>
      <c r="J3109" s="2">
        <v>3</v>
      </c>
      <c r="K3109" s="33" t="s">
        <v>5104</v>
      </c>
    </row>
    <row r="3110" spans="1:11" x14ac:dyDescent="0.3">
      <c r="A3110" s="1">
        <v>42261</v>
      </c>
      <c r="B3110" s="2">
        <f>YEAR(salesdata[[#This Row],[Order Date]])</f>
        <v>2015</v>
      </c>
      <c r="C3110" s="2">
        <f>MONTH(salesdata[[#This Row],[Order Date]])</f>
        <v>9</v>
      </c>
      <c r="D3110" t="s">
        <v>373</v>
      </c>
      <c r="E3110" t="s">
        <v>152</v>
      </c>
      <c r="F3110" t="s">
        <v>11</v>
      </c>
      <c r="G3110" t="s">
        <v>18</v>
      </c>
      <c r="H3110" t="s">
        <v>381</v>
      </c>
      <c r="I3110" s="33" t="s">
        <v>7139</v>
      </c>
      <c r="J3110" s="2">
        <v>6</v>
      </c>
      <c r="K3110" s="33" t="s">
        <v>7140</v>
      </c>
    </row>
    <row r="3111" spans="1:11" x14ac:dyDescent="0.3">
      <c r="A3111" s="1">
        <v>42261</v>
      </c>
      <c r="B3111" s="2">
        <f>YEAR(salesdata[[#This Row],[Order Date]])</f>
        <v>2015</v>
      </c>
      <c r="C3111" s="2">
        <f>MONTH(salesdata[[#This Row],[Order Date]])</f>
        <v>9</v>
      </c>
      <c r="D3111" t="s">
        <v>373</v>
      </c>
      <c r="E3111" t="s">
        <v>152</v>
      </c>
      <c r="F3111" t="s">
        <v>39</v>
      </c>
      <c r="G3111" t="s">
        <v>614</v>
      </c>
      <c r="H3111" t="s">
        <v>1117</v>
      </c>
      <c r="I3111" s="33" t="s">
        <v>7141</v>
      </c>
      <c r="J3111" s="2">
        <v>2</v>
      </c>
      <c r="K3111" s="33" t="s">
        <v>7142</v>
      </c>
    </row>
    <row r="3112" spans="1:11" x14ac:dyDescent="0.3">
      <c r="A3112" s="1">
        <v>42261</v>
      </c>
      <c r="B3112" s="2">
        <f>YEAR(salesdata[[#This Row],[Order Date]])</f>
        <v>2015</v>
      </c>
      <c r="C3112" s="2">
        <f>MONTH(salesdata[[#This Row],[Order Date]])</f>
        <v>9</v>
      </c>
      <c r="D3112" t="s">
        <v>373</v>
      </c>
      <c r="E3112" t="s">
        <v>152</v>
      </c>
      <c r="F3112" t="s">
        <v>11</v>
      </c>
      <c r="G3112" t="s">
        <v>20</v>
      </c>
      <c r="H3112" t="s">
        <v>209</v>
      </c>
      <c r="I3112" s="33" t="s">
        <v>3122</v>
      </c>
      <c r="J3112" s="2">
        <v>9</v>
      </c>
      <c r="K3112" s="33" t="s">
        <v>3691</v>
      </c>
    </row>
    <row r="3113" spans="1:11" x14ac:dyDescent="0.3">
      <c r="A3113" s="1">
        <v>42261</v>
      </c>
      <c r="B3113" s="2">
        <f>YEAR(salesdata[[#This Row],[Order Date]])</f>
        <v>2015</v>
      </c>
      <c r="C3113" s="2">
        <f>MONTH(salesdata[[#This Row],[Order Date]])</f>
        <v>9</v>
      </c>
      <c r="D3113" t="s">
        <v>2249</v>
      </c>
      <c r="E3113" t="s">
        <v>403</v>
      </c>
      <c r="F3113" t="s">
        <v>11</v>
      </c>
      <c r="G3113" t="s">
        <v>20</v>
      </c>
      <c r="H3113" t="s">
        <v>1312</v>
      </c>
      <c r="I3113" s="33" t="s">
        <v>7143</v>
      </c>
      <c r="J3113" s="2">
        <v>5</v>
      </c>
      <c r="K3113" s="33" t="s">
        <v>7144</v>
      </c>
    </row>
    <row r="3114" spans="1:11" x14ac:dyDescent="0.3">
      <c r="A3114" s="1">
        <v>42262</v>
      </c>
      <c r="B3114" s="2">
        <f>YEAR(salesdata[[#This Row],[Order Date]])</f>
        <v>2015</v>
      </c>
      <c r="C3114" s="2">
        <f>MONTH(salesdata[[#This Row],[Order Date]])</f>
        <v>9</v>
      </c>
      <c r="D3114" t="s">
        <v>1749</v>
      </c>
      <c r="E3114" t="s">
        <v>124</v>
      </c>
      <c r="F3114" t="s">
        <v>11</v>
      </c>
      <c r="G3114" t="s">
        <v>12</v>
      </c>
      <c r="H3114" t="s">
        <v>1125</v>
      </c>
      <c r="I3114" s="33" t="s">
        <v>3175</v>
      </c>
      <c r="J3114" s="2">
        <v>3</v>
      </c>
      <c r="K3114" s="33" t="s">
        <v>3276</v>
      </c>
    </row>
    <row r="3115" spans="1:11" x14ac:dyDescent="0.3">
      <c r="A3115" s="1">
        <v>42262</v>
      </c>
      <c r="B3115" s="2">
        <f>YEAR(salesdata[[#This Row],[Order Date]])</f>
        <v>2015</v>
      </c>
      <c r="C3115" s="2">
        <f>MONTH(salesdata[[#This Row],[Order Date]])</f>
        <v>9</v>
      </c>
      <c r="D3115" t="s">
        <v>1749</v>
      </c>
      <c r="E3115" t="s">
        <v>124</v>
      </c>
      <c r="F3115" t="s">
        <v>34</v>
      </c>
      <c r="G3115" t="s">
        <v>47</v>
      </c>
      <c r="H3115" t="s">
        <v>118</v>
      </c>
      <c r="I3115" s="33" t="s">
        <v>7145</v>
      </c>
      <c r="J3115" s="2">
        <v>4</v>
      </c>
      <c r="K3115" s="33" t="s">
        <v>7146</v>
      </c>
    </row>
    <row r="3116" spans="1:11" x14ac:dyDescent="0.3">
      <c r="A3116" s="1">
        <v>42262</v>
      </c>
      <c r="B3116" s="2">
        <f>YEAR(salesdata[[#This Row],[Order Date]])</f>
        <v>2015</v>
      </c>
      <c r="C3116" s="2">
        <f>MONTH(salesdata[[#This Row],[Order Date]])</f>
        <v>9</v>
      </c>
      <c r="D3116" t="s">
        <v>1749</v>
      </c>
      <c r="E3116" t="s">
        <v>124</v>
      </c>
      <c r="F3116" t="s">
        <v>11</v>
      </c>
      <c r="G3116" t="s">
        <v>18</v>
      </c>
      <c r="H3116" t="s">
        <v>1368</v>
      </c>
      <c r="I3116" s="33" t="s">
        <v>5472</v>
      </c>
      <c r="J3116" s="2">
        <v>2</v>
      </c>
      <c r="K3116" s="33" t="s">
        <v>7147</v>
      </c>
    </row>
    <row r="3117" spans="1:11" x14ac:dyDescent="0.3">
      <c r="A3117" s="1">
        <v>42262</v>
      </c>
      <c r="B3117" s="2">
        <f>YEAR(salesdata[[#This Row],[Order Date]])</f>
        <v>2015</v>
      </c>
      <c r="C3117" s="2">
        <f>MONTH(salesdata[[#This Row],[Order Date]])</f>
        <v>9</v>
      </c>
      <c r="D3117" t="s">
        <v>1749</v>
      </c>
      <c r="E3117" t="s">
        <v>124</v>
      </c>
      <c r="F3117" t="s">
        <v>34</v>
      </c>
      <c r="G3117" t="s">
        <v>47</v>
      </c>
      <c r="H3117" t="s">
        <v>2106</v>
      </c>
      <c r="I3117" s="33" t="s">
        <v>7148</v>
      </c>
      <c r="J3117" s="2">
        <v>1</v>
      </c>
      <c r="K3117" s="33" t="s">
        <v>7149</v>
      </c>
    </row>
    <row r="3118" spans="1:11" x14ac:dyDescent="0.3">
      <c r="A3118" s="1">
        <v>42262</v>
      </c>
      <c r="B3118" s="2">
        <f>YEAR(salesdata[[#This Row],[Order Date]])</f>
        <v>2015</v>
      </c>
      <c r="C3118" s="2">
        <f>MONTH(salesdata[[#This Row],[Order Date]])</f>
        <v>9</v>
      </c>
      <c r="D3118" t="s">
        <v>642</v>
      </c>
      <c r="E3118" t="s">
        <v>130</v>
      </c>
      <c r="F3118" t="s">
        <v>11</v>
      </c>
      <c r="G3118" t="s">
        <v>18</v>
      </c>
      <c r="H3118" t="s">
        <v>68</v>
      </c>
      <c r="I3118" s="33" t="s">
        <v>7150</v>
      </c>
      <c r="J3118" s="2">
        <v>2</v>
      </c>
      <c r="K3118" s="33" t="s">
        <v>7018</v>
      </c>
    </row>
    <row r="3119" spans="1:11" x14ac:dyDescent="0.3">
      <c r="A3119" s="1">
        <v>42262</v>
      </c>
      <c r="B3119" s="2">
        <f>YEAR(salesdata[[#This Row],[Order Date]])</f>
        <v>2015</v>
      </c>
      <c r="C3119" s="2">
        <f>MONTH(salesdata[[#This Row],[Order Date]])</f>
        <v>9</v>
      </c>
      <c r="D3119" t="s">
        <v>642</v>
      </c>
      <c r="E3119" t="s">
        <v>130</v>
      </c>
      <c r="F3119" t="s">
        <v>11</v>
      </c>
      <c r="G3119" t="s">
        <v>24</v>
      </c>
      <c r="H3119" t="s">
        <v>2312</v>
      </c>
      <c r="I3119" s="33" t="s">
        <v>7151</v>
      </c>
      <c r="J3119" s="2">
        <v>8</v>
      </c>
      <c r="K3119" s="33" t="s">
        <v>7152</v>
      </c>
    </row>
    <row r="3120" spans="1:11" x14ac:dyDescent="0.3">
      <c r="A3120" s="1">
        <v>42262</v>
      </c>
      <c r="B3120" s="2">
        <f>YEAR(salesdata[[#This Row],[Order Date]])</f>
        <v>2015</v>
      </c>
      <c r="C3120" s="2">
        <f>MONTH(salesdata[[#This Row],[Order Date]])</f>
        <v>9</v>
      </c>
      <c r="D3120" t="s">
        <v>2325</v>
      </c>
      <c r="E3120" t="s">
        <v>152</v>
      </c>
      <c r="F3120" t="s">
        <v>11</v>
      </c>
      <c r="G3120" t="s">
        <v>20</v>
      </c>
      <c r="H3120" t="s">
        <v>2144</v>
      </c>
      <c r="I3120" s="33" t="s">
        <v>7153</v>
      </c>
      <c r="J3120" s="2">
        <v>3</v>
      </c>
      <c r="K3120" s="33" t="s">
        <v>5556</v>
      </c>
    </row>
    <row r="3121" spans="1:11" x14ac:dyDescent="0.3">
      <c r="A3121" s="1">
        <v>42262</v>
      </c>
      <c r="B3121" s="2">
        <f>YEAR(salesdata[[#This Row],[Order Date]])</f>
        <v>2015</v>
      </c>
      <c r="C3121" s="2">
        <f>MONTH(salesdata[[#This Row],[Order Date]])</f>
        <v>9</v>
      </c>
      <c r="D3121" t="s">
        <v>2325</v>
      </c>
      <c r="E3121" t="s">
        <v>152</v>
      </c>
      <c r="F3121" t="s">
        <v>34</v>
      </c>
      <c r="G3121" t="s">
        <v>74</v>
      </c>
      <c r="H3121" t="s">
        <v>2236</v>
      </c>
      <c r="I3121" s="33" t="s">
        <v>5167</v>
      </c>
      <c r="J3121" s="2">
        <v>1</v>
      </c>
      <c r="K3121" s="33" t="s">
        <v>5723</v>
      </c>
    </row>
    <row r="3122" spans="1:11" x14ac:dyDescent="0.3">
      <c r="A3122" s="1">
        <v>42262</v>
      </c>
      <c r="B3122" s="2">
        <f>YEAR(salesdata[[#This Row],[Order Date]])</f>
        <v>2015</v>
      </c>
      <c r="C3122" s="2">
        <f>MONTH(salesdata[[#This Row],[Order Date]])</f>
        <v>9</v>
      </c>
      <c r="D3122" t="s">
        <v>2325</v>
      </c>
      <c r="E3122" t="s">
        <v>152</v>
      </c>
      <c r="F3122" t="s">
        <v>11</v>
      </c>
      <c r="G3122" t="s">
        <v>12</v>
      </c>
      <c r="H3122" t="s">
        <v>332</v>
      </c>
      <c r="I3122" s="33" t="s">
        <v>3122</v>
      </c>
      <c r="J3122" s="2">
        <v>2</v>
      </c>
      <c r="K3122" s="33" t="s">
        <v>3123</v>
      </c>
    </row>
    <row r="3123" spans="1:11" x14ac:dyDescent="0.3">
      <c r="A3123" s="1">
        <v>42262</v>
      </c>
      <c r="B3123" s="2">
        <f>YEAR(salesdata[[#This Row],[Order Date]])</f>
        <v>2015</v>
      </c>
      <c r="C3123" s="2">
        <f>MONTH(salesdata[[#This Row],[Order Date]])</f>
        <v>9</v>
      </c>
      <c r="D3123" t="s">
        <v>871</v>
      </c>
      <c r="E3123" t="s">
        <v>497</v>
      </c>
      <c r="F3123" t="s">
        <v>34</v>
      </c>
      <c r="G3123" t="s">
        <v>147</v>
      </c>
      <c r="H3123" t="s">
        <v>1218</v>
      </c>
      <c r="I3123" s="33" t="s">
        <v>7154</v>
      </c>
      <c r="J3123" s="2">
        <v>2</v>
      </c>
      <c r="K3123" s="33" t="s">
        <v>7155</v>
      </c>
    </row>
    <row r="3124" spans="1:11" x14ac:dyDescent="0.3">
      <c r="A3124" s="1">
        <v>42262</v>
      </c>
      <c r="B3124" s="2">
        <f>YEAR(salesdata[[#This Row],[Order Date]])</f>
        <v>2015</v>
      </c>
      <c r="C3124" s="2">
        <f>MONTH(salesdata[[#This Row],[Order Date]])</f>
        <v>9</v>
      </c>
      <c r="D3124" t="s">
        <v>871</v>
      </c>
      <c r="E3124" t="s">
        <v>497</v>
      </c>
      <c r="F3124" t="s">
        <v>39</v>
      </c>
      <c r="G3124" t="s">
        <v>40</v>
      </c>
      <c r="H3124" t="s">
        <v>2326</v>
      </c>
      <c r="I3124" s="33" t="s">
        <v>7156</v>
      </c>
      <c r="J3124" s="2">
        <v>3</v>
      </c>
      <c r="K3124" s="33" t="s">
        <v>132</v>
      </c>
    </row>
    <row r="3125" spans="1:11" x14ac:dyDescent="0.3">
      <c r="A3125" s="1">
        <v>42262</v>
      </c>
      <c r="B3125" s="2">
        <f>YEAR(salesdata[[#This Row],[Order Date]])</f>
        <v>2015</v>
      </c>
      <c r="C3125" s="2">
        <f>MONTH(salesdata[[#This Row],[Order Date]])</f>
        <v>9</v>
      </c>
      <c r="D3125" t="s">
        <v>871</v>
      </c>
      <c r="E3125" t="s">
        <v>497</v>
      </c>
      <c r="F3125" t="s">
        <v>34</v>
      </c>
      <c r="G3125" t="s">
        <v>35</v>
      </c>
      <c r="H3125" t="s">
        <v>2234</v>
      </c>
      <c r="I3125" s="33" t="s">
        <v>7157</v>
      </c>
      <c r="J3125" s="2">
        <v>7</v>
      </c>
      <c r="K3125" s="33" t="s">
        <v>7158</v>
      </c>
    </row>
    <row r="3126" spans="1:11" x14ac:dyDescent="0.3">
      <c r="A3126" s="1">
        <v>42262</v>
      </c>
      <c r="B3126" s="2">
        <f>YEAR(salesdata[[#This Row],[Order Date]])</f>
        <v>2015</v>
      </c>
      <c r="C3126" s="2">
        <f>MONTH(salesdata[[#This Row],[Order Date]])</f>
        <v>9</v>
      </c>
      <c r="D3126" t="s">
        <v>2327</v>
      </c>
      <c r="E3126" t="s">
        <v>23</v>
      </c>
      <c r="F3126" t="s">
        <v>11</v>
      </c>
      <c r="G3126" t="s">
        <v>20</v>
      </c>
      <c r="H3126" t="s">
        <v>953</v>
      </c>
      <c r="I3126" s="33" t="s">
        <v>4744</v>
      </c>
      <c r="J3126" s="2">
        <v>4</v>
      </c>
      <c r="K3126" s="33" t="s">
        <v>7159</v>
      </c>
    </row>
    <row r="3127" spans="1:11" x14ac:dyDescent="0.3">
      <c r="A3127" s="1">
        <v>42262</v>
      </c>
      <c r="B3127" s="2">
        <f>YEAR(salesdata[[#This Row],[Order Date]])</f>
        <v>2015</v>
      </c>
      <c r="C3127" s="2">
        <f>MONTH(salesdata[[#This Row],[Order Date]])</f>
        <v>9</v>
      </c>
      <c r="D3127" t="s">
        <v>2327</v>
      </c>
      <c r="E3127" t="s">
        <v>23</v>
      </c>
      <c r="F3127" t="s">
        <v>11</v>
      </c>
      <c r="G3127" t="s">
        <v>18</v>
      </c>
      <c r="H3127" t="s">
        <v>931</v>
      </c>
      <c r="I3127" s="33" t="s">
        <v>7160</v>
      </c>
      <c r="J3127" s="2">
        <v>2</v>
      </c>
      <c r="K3127" s="33" t="s">
        <v>7161</v>
      </c>
    </row>
    <row r="3128" spans="1:11" x14ac:dyDescent="0.3">
      <c r="A3128" s="1">
        <v>42263</v>
      </c>
      <c r="B3128" s="2">
        <f>YEAR(salesdata[[#This Row],[Order Date]])</f>
        <v>2015</v>
      </c>
      <c r="C3128" s="2">
        <f>MONTH(salesdata[[#This Row],[Order Date]])</f>
        <v>9</v>
      </c>
      <c r="D3128" t="s">
        <v>159</v>
      </c>
      <c r="E3128" t="s">
        <v>55</v>
      </c>
      <c r="F3128" t="s">
        <v>11</v>
      </c>
      <c r="G3128" t="s">
        <v>63</v>
      </c>
      <c r="H3128" t="s">
        <v>64</v>
      </c>
      <c r="I3128" s="33" t="s">
        <v>2924</v>
      </c>
      <c r="J3128" s="2">
        <v>4</v>
      </c>
      <c r="K3128" s="33" t="s">
        <v>7162</v>
      </c>
    </row>
    <row r="3129" spans="1:11" x14ac:dyDescent="0.3">
      <c r="A3129" s="1">
        <v>42264</v>
      </c>
      <c r="B3129" s="2">
        <f>YEAR(salesdata[[#This Row],[Order Date]])</f>
        <v>2015</v>
      </c>
      <c r="C3129" s="2">
        <f>MONTH(salesdata[[#This Row],[Order Date]])</f>
        <v>9</v>
      </c>
      <c r="D3129" t="s">
        <v>1521</v>
      </c>
      <c r="E3129" t="s">
        <v>23</v>
      </c>
      <c r="F3129" t="s">
        <v>34</v>
      </c>
      <c r="G3129" t="s">
        <v>74</v>
      </c>
      <c r="H3129" t="s">
        <v>2328</v>
      </c>
      <c r="I3129" s="33" t="s">
        <v>7163</v>
      </c>
      <c r="J3129" s="2">
        <v>7</v>
      </c>
      <c r="K3129" s="33" t="s">
        <v>7164</v>
      </c>
    </row>
    <row r="3130" spans="1:11" x14ac:dyDescent="0.3">
      <c r="A3130" s="1">
        <v>42264</v>
      </c>
      <c r="B3130" s="2">
        <f>YEAR(salesdata[[#This Row],[Order Date]])</f>
        <v>2015</v>
      </c>
      <c r="C3130" s="2">
        <f>MONTH(salesdata[[#This Row],[Order Date]])</f>
        <v>9</v>
      </c>
      <c r="D3130" t="s">
        <v>1521</v>
      </c>
      <c r="E3130" t="s">
        <v>23</v>
      </c>
      <c r="F3130" t="s">
        <v>11</v>
      </c>
      <c r="G3130" t="s">
        <v>20</v>
      </c>
      <c r="H3130" t="s">
        <v>1259</v>
      </c>
      <c r="I3130" s="33" t="s">
        <v>5894</v>
      </c>
      <c r="J3130" s="2">
        <v>2</v>
      </c>
      <c r="K3130" s="33" t="s">
        <v>7165</v>
      </c>
    </row>
    <row r="3131" spans="1:11" x14ac:dyDescent="0.3">
      <c r="A3131" s="1">
        <v>42264</v>
      </c>
      <c r="B3131" s="2">
        <f>YEAR(salesdata[[#This Row],[Order Date]])</f>
        <v>2015</v>
      </c>
      <c r="C3131" s="2">
        <f>MONTH(salesdata[[#This Row],[Order Date]])</f>
        <v>9</v>
      </c>
      <c r="D3131" t="s">
        <v>1521</v>
      </c>
      <c r="E3131" t="s">
        <v>23</v>
      </c>
      <c r="F3131" t="s">
        <v>34</v>
      </c>
      <c r="G3131" t="s">
        <v>47</v>
      </c>
      <c r="H3131" t="s">
        <v>2227</v>
      </c>
      <c r="I3131" s="33" t="s">
        <v>2969</v>
      </c>
      <c r="J3131" s="2">
        <v>3</v>
      </c>
      <c r="K3131" s="33" t="s">
        <v>4834</v>
      </c>
    </row>
    <row r="3132" spans="1:11" x14ac:dyDescent="0.3">
      <c r="A3132" s="1">
        <v>42264</v>
      </c>
      <c r="B3132" s="2">
        <f>YEAR(salesdata[[#This Row],[Order Date]])</f>
        <v>2015</v>
      </c>
      <c r="C3132" s="2">
        <f>MONTH(salesdata[[#This Row],[Order Date]])</f>
        <v>9</v>
      </c>
      <c r="D3132" t="s">
        <v>1521</v>
      </c>
      <c r="E3132" t="s">
        <v>23</v>
      </c>
      <c r="F3132" t="s">
        <v>11</v>
      </c>
      <c r="G3132" t="s">
        <v>63</v>
      </c>
      <c r="H3132" t="s">
        <v>404</v>
      </c>
      <c r="I3132" s="33" t="s">
        <v>4841</v>
      </c>
      <c r="J3132" s="2">
        <v>2</v>
      </c>
      <c r="K3132" s="33" t="s">
        <v>4842</v>
      </c>
    </row>
    <row r="3133" spans="1:11" x14ac:dyDescent="0.3">
      <c r="A3133" s="1">
        <v>42264</v>
      </c>
      <c r="B3133" s="2">
        <f>YEAR(salesdata[[#This Row],[Order Date]])</f>
        <v>2015</v>
      </c>
      <c r="C3133" s="2">
        <f>MONTH(salesdata[[#This Row],[Order Date]])</f>
        <v>9</v>
      </c>
      <c r="D3133" t="s">
        <v>1521</v>
      </c>
      <c r="E3133" t="s">
        <v>23</v>
      </c>
      <c r="F3133" t="s">
        <v>11</v>
      </c>
      <c r="G3133" t="s">
        <v>24</v>
      </c>
      <c r="H3133" t="s">
        <v>1230</v>
      </c>
      <c r="I3133" s="33" t="s">
        <v>7166</v>
      </c>
      <c r="J3133" s="2">
        <v>6</v>
      </c>
      <c r="K3133" s="33" t="s">
        <v>7167</v>
      </c>
    </row>
    <row r="3134" spans="1:11" x14ac:dyDescent="0.3">
      <c r="A3134" s="1">
        <v>42264</v>
      </c>
      <c r="B3134" s="2">
        <f>YEAR(salesdata[[#This Row],[Order Date]])</f>
        <v>2015</v>
      </c>
      <c r="C3134" s="2">
        <f>MONTH(salesdata[[#This Row],[Order Date]])</f>
        <v>9</v>
      </c>
      <c r="D3134" t="s">
        <v>1521</v>
      </c>
      <c r="E3134" t="s">
        <v>23</v>
      </c>
      <c r="F3134" t="s">
        <v>11</v>
      </c>
      <c r="G3134" t="s">
        <v>20</v>
      </c>
      <c r="H3134" t="s">
        <v>584</v>
      </c>
      <c r="I3134" s="33" t="s">
        <v>7168</v>
      </c>
      <c r="J3134" s="2">
        <v>6</v>
      </c>
      <c r="K3134" s="33" t="s">
        <v>7169</v>
      </c>
    </row>
    <row r="3135" spans="1:11" x14ac:dyDescent="0.3">
      <c r="A3135" s="1">
        <v>42264</v>
      </c>
      <c r="B3135" s="2">
        <f>YEAR(salesdata[[#This Row],[Order Date]])</f>
        <v>2015</v>
      </c>
      <c r="C3135" s="2">
        <f>MONTH(salesdata[[#This Row],[Order Date]])</f>
        <v>9</v>
      </c>
      <c r="D3135" t="s">
        <v>1521</v>
      </c>
      <c r="E3135" t="s">
        <v>23</v>
      </c>
      <c r="F3135" t="s">
        <v>11</v>
      </c>
      <c r="G3135" t="s">
        <v>24</v>
      </c>
      <c r="H3135" t="s">
        <v>1576</v>
      </c>
      <c r="I3135" s="33" t="s">
        <v>6596</v>
      </c>
      <c r="J3135" s="2">
        <v>2</v>
      </c>
      <c r="K3135" s="33" t="s">
        <v>3563</v>
      </c>
    </row>
    <row r="3136" spans="1:11" x14ac:dyDescent="0.3">
      <c r="A3136" s="1">
        <v>42264</v>
      </c>
      <c r="B3136" s="2">
        <f>YEAR(salesdata[[#This Row],[Order Date]])</f>
        <v>2015</v>
      </c>
      <c r="C3136" s="2">
        <f>MONTH(salesdata[[#This Row],[Order Date]])</f>
        <v>9</v>
      </c>
      <c r="D3136" t="s">
        <v>2329</v>
      </c>
      <c r="E3136" t="s">
        <v>27</v>
      </c>
      <c r="F3136" t="s">
        <v>11</v>
      </c>
      <c r="G3136" t="s">
        <v>12</v>
      </c>
      <c r="H3136" t="s">
        <v>1232</v>
      </c>
      <c r="I3136" s="33" t="s">
        <v>3540</v>
      </c>
      <c r="J3136" s="2">
        <v>5</v>
      </c>
      <c r="K3136" s="33" t="s">
        <v>3175</v>
      </c>
    </row>
    <row r="3137" spans="1:11" x14ac:dyDescent="0.3">
      <c r="A3137" s="1">
        <v>42264</v>
      </c>
      <c r="B3137" s="2">
        <f>YEAR(salesdata[[#This Row],[Order Date]])</f>
        <v>2015</v>
      </c>
      <c r="C3137" s="2">
        <f>MONTH(salesdata[[#This Row],[Order Date]])</f>
        <v>9</v>
      </c>
      <c r="D3137" t="s">
        <v>1547</v>
      </c>
      <c r="E3137" t="s">
        <v>10</v>
      </c>
      <c r="F3137" t="s">
        <v>34</v>
      </c>
      <c r="G3137" t="s">
        <v>47</v>
      </c>
      <c r="H3137" t="s">
        <v>2330</v>
      </c>
      <c r="I3137" s="33" t="s">
        <v>5205</v>
      </c>
      <c r="J3137" s="2">
        <v>2</v>
      </c>
      <c r="K3137" s="33" t="s">
        <v>7170</v>
      </c>
    </row>
    <row r="3138" spans="1:11" x14ac:dyDescent="0.3">
      <c r="A3138" s="1">
        <v>42264</v>
      </c>
      <c r="B3138" s="2">
        <f>YEAR(salesdata[[#This Row],[Order Date]])</f>
        <v>2015</v>
      </c>
      <c r="C3138" s="2">
        <f>MONTH(salesdata[[#This Row],[Order Date]])</f>
        <v>9</v>
      </c>
      <c r="D3138" t="s">
        <v>1547</v>
      </c>
      <c r="E3138" t="s">
        <v>10</v>
      </c>
      <c r="F3138" t="s">
        <v>11</v>
      </c>
      <c r="G3138" t="s">
        <v>20</v>
      </c>
      <c r="H3138" t="s">
        <v>2023</v>
      </c>
      <c r="I3138" s="33" t="s">
        <v>3339</v>
      </c>
      <c r="J3138" s="2">
        <v>3</v>
      </c>
      <c r="K3138" s="33" t="s">
        <v>7171</v>
      </c>
    </row>
    <row r="3139" spans="1:11" x14ac:dyDescent="0.3">
      <c r="A3139" s="1">
        <v>42264</v>
      </c>
      <c r="B3139" s="2">
        <f>YEAR(salesdata[[#This Row],[Order Date]])</f>
        <v>2015</v>
      </c>
      <c r="C3139" s="2">
        <f>MONTH(salesdata[[#This Row],[Order Date]])</f>
        <v>9</v>
      </c>
      <c r="D3139" t="s">
        <v>1542</v>
      </c>
      <c r="E3139" t="s">
        <v>152</v>
      </c>
      <c r="F3139" t="s">
        <v>34</v>
      </c>
      <c r="G3139" t="s">
        <v>147</v>
      </c>
      <c r="H3139" t="s">
        <v>1257</v>
      </c>
      <c r="I3139" s="33" t="s">
        <v>7172</v>
      </c>
      <c r="J3139" s="2">
        <v>2</v>
      </c>
      <c r="K3139" s="33" t="s">
        <v>7173</v>
      </c>
    </row>
    <row r="3140" spans="1:11" x14ac:dyDescent="0.3">
      <c r="A3140" s="1">
        <v>42264</v>
      </c>
      <c r="B3140" s="2">
        <f>YEAR(salesdata[[#This Row],[Order Date]])</f>
        <v>2015</v>
      </c>
      <c r="C3140" s="2">
        <f>MONTH(salesdata[[#This Row],[Order Date]])</f>
        <v>9</v>
      </c>
      <c r="D3140" t="s">
        <v>2258</v>
      </c>
      <c r="E3140" t="s">
        <v>124</v>
      </c>
      <c r="F3140" t="s">
        <v>39</v>
      </c>
      <c r="G3140" t="s">
        <v>52</v>
      </c>
      <c r="H3140" t="s">
        <v>666</v>
      </c>
      <c r="I3140" s="33" t="s">
        <v>7174</v>
      </c>
      <c r="J3140" s="2">
        <v>3</v>
      </c>
      <c r="K3140" s="33" t="s">
        <v>3645</v>
      </c>
    </row>
    <row r="3141" spans="1:11" x14ac:dyDescent="0.3">
      <c r="A3141" s="1">
        <v>42264</v>
      </c>
      <c r="B3141" s="2">
        <f>YEAR(salesdata[[#This Row],[Order Date]])</f>
        <v>2015</v>
      </c>
      <c r="C3141" s="2">
        <f>MONTH(salesdata[[#This Row],[Order Date]])</f>
        <v>9</v>
      </c>
      <c r="D3141" t="s">
        <v>1843</v>
      </c>
      <c r="E3141" t="s">
        <v>167</v>
      </c>
      <c r="F3141" t="s">
        <v>11</v>
      </c>
      <c r="G3141" t="s">
        <v>20</v>
      </c>
      <c r="H3141" t="s">
        <v>588</v>
      </c>
      <c r="I3141" s="33" t="s">
        <v>7131</v>
      </c>
      <c r="J3141" s="2">
        <v>3</v>
      </c>
      <c r="K3141" s="33" t="s">
        <v>3597</v>
      </c>
    </row>
    <row r="3142" spans="1:11" x14ac:dyDescent="0.3">
      <c r="A3142" s="1">
        <v>42264</v>
      </c>
      <c r="B3142" s="2">
        <f>YEAR(salesdata[[#This Row],[Order Date]])</f>
        <v>2015</v>
      </c>
      <c r="C3142" s="2">
        <f>MONTH(salesdata[[#This Row],[Order Date]])</f>
        <v>9</v>
      </c>
      <c r="D3142" t="s">
        <v>630</v>
      </c>
      <c r="E3142" t="s">
        <v>152</v>
      </c>
      <c r="F3142" t="s">
        <v>11</v>
      </c>
      <c r="G3142" t="s">
        <v>18</v>
      </c>
      <c r="H3142" t="s">
        <v>1835</v>
      </c>
      <c r="I3142" s="33" t="s">
        <v>4989</v>
      </c>
      <c r="J3142" s="2">
        <v>5</v>
      </c>
      <c r="K3142" s="33" t="s">
        <v>4214</v>
      </c>
    </row>
    <row r="3143" spans="1:11" x14ac:dyDescent="0.3">
      <c r="A3143" s="1">
        <v>42264</v>
      </c>
      <c r="B3143" s="2">
        <f>YEAR(salesdata[[#This Row],[Order Date]])</f>
        <v>2015</v>
      </c>
      <c r="C3143" s="2">
        <f>MONTH(salesdata[[#This Row],[Order Date]])</f>
        <v>9</v>
      </c>
      <c r="D3143" t="s">
        <v>630</v>
      </c>
      <c r="E3143" t="s">
        <v>152</v>
      </c>
      <c r="F3143" t="s">
        <v>11</v>
      </c>
      <c r="G3143" t="s">
        <v>16</v>
      </c>
      <c r="H3143" t="s">
        <v>1052</v>
      </c>
      <c r="I3143" s="33" t="s">
        <v>6014</v>
      </c>
      <c r="J3143" s="2">
        <v>7</v>
      </c>
      <c r="K3143" s="33" t="s">
        <v>6015</v>
      </c>
    </row>
    <row r="3144" spans="1:11" x14ac:dyDescent="0.3">
      <c r="A3144" s="1">
        <v>42264</v>
      </c>
      <c r="B3144" s="2">
        <f>YEAR(salesdata[[#This Row],[Order Date]])</f>
        <v>2015</v>
      </c>
      <c r="C3144" s="2">
        <f>MONTH(salesdata[[#This Row],[Order Date]])</f>
        <v>9</v>
      </c>
      <c r="D3144" t="s">
        <v>630</v>
      </c>
      <c r="E3144" t="s">
        <v>152</v>
      </c>
      <c r="F3144" t="s">
        <v>34</v>
      </c>
      <c r="G3144" t="s">
        <v>35</v>
      </c>
      <c r="H3144" t="s">
        <v>1738</v>
      </c>
      <c r="I3144" s="33" t="s">
        <v>7175</v>
      </c>
      <c r="J3144" s="2">
        <v>2</v>
      </c>
      <c r="K3144" s="33" t="s">
        <v>4271</v>
      </c>
    </row>
    <row r="3145" spans="1:11" x14ac:dyDescent="0.3">
      <c r="A3145" s="1">
        <v>42264</v>
      </c>
      <c r="B3145" s="2">
        <f>YEAR(salesdata[[#This Row],[Order Date]])</f>
        <v>2015</v>
      </c>
      <c r="C3145" s="2">
        <f>MONTH(salesdata[[#This Row],[Order Date]])</f>
        <v>9</v>
      </c>
      <c r="D3145" t="s">
        <v>630</v>
      </c>
      <c r="E3145" t="s">
        <v>152</v>
      </c>
      <c r="F3145" t="s">
        <v>11</v>
      </c>
      <c r="G3145" t="s">
        <v>18</v>
      </c>
      <c r="H3145" t="s">
        <v>1026</v>
      </c>
      <c r="I3145" s="33" t="s">
        <v>7176</v>
      </c>
      <c r="J3145" s="2">
        <v>4</v>
      </c>
      <c r="K3145" s="33" t="s">
        <v>7177</v>
      </c>
    </row>
    <row r="3146" spans="1:11" x14ac:dyDescent="0.3">
      <c r="A3146" s="1">
        <v>42264</v>
      </c>
      <c r="B3146" s="2">
        <f>YEAR(salesdata[[#This Row],[Order Date]])</f>
        <v>2015</v>
      </c>
      <c r="C3146" s="2">
        <f>MONTH(salesdata[[#This Row],[Order Date]])</f>
        <v>9</v>
      </c>
      <c r="D3146" t="s">
        <v>630</v>
      </c>
      <c r="E3146" t="s">
        <v>152</v>
      </c>
      <c r="F3146" t="s">
        <v>34</v>
      </c>
      <c r="G3146" t="s">
        <v>74</v>
      </c>
      <c r="H3146" t="s">
        <v>2328</v>
      </c>
      <c r="I3146" s="33" t="s">
        <v>7178</v>
      </c>
      <c r="J3146" s="2">
        <v>6</v>
      </c>
      <c r="K3146" s="33" t="s">
        <v>7179</v>
      </c>
    </row>
    <row r="3147" spans="1:11" x14ac:dyDescent="0.3">
      <c r="A3147" s="1">
        <v>42264</v>
      </c>
      <c r="B3147" s="2">
        <f>YEAR(salesdata[[#This Row],[Order Date]])</f>
        <v>2015</v>
      </c>
      <c r="C3147" s="2">
        <f>MONTH(salesdata[[#This Row],[Order Date]])</f>
        <v>9</v>
      </c>
      <c r="D3147" t="s">
        <v>630</v>
      </c>
      <c r="E3147" t="s">
        <v>152</v>
      </c>
      <c r="F3147" t="s">
        <v>34</v>
      </c>
      <c r="G3147" t="s">
        <v>74</v>
      </c>
      <c r="H3147" t="s">
        <v>1381</v>
      </c>
      <c r="I3147" s="33" t="s">
        <v>7180</v>
      </c>
      <c r="J3147" s="2">
        <v>5</v>
      </c>
      <c r="K3147" s="33" t="s">
        <v>7181</v>
      </c>
    </row>
    <row r="3148" spans="1:11" x14ac:dyDescent="0.3">
      <c r="A3148" s="1">
        <v>42264</v>
      </c>
      <c r="B3148" s="2">
        <f>YEAR(salesdata[[#This Row],[Order Date]])</f>
        <v>2015</v>
      </c>
      <c r="C3148" s="2">
        <f>MONTH(salesdata[[#This Row],[Order Date]])</f>
        <v>9</v>
      </c>
      <c r="D3148" t="s">
        <v>630</v>
      </c>
      <c r="E3148" t="s">
        <v>152</v>
      </c>
      <c r="F3148" t="s">
        <v>39</v>
      </c>
      <c r="G3148" t="s">
        <v>40</v>
      </c>
      <c r="H3148" t="s">
        <v>1761</v>
      </c>
      <c r="I3148" s="33" t="s">
        <v>4613</v>
      </c>
      <c r="J3148" s="2">
        <v>3</v>
      </c>
      <c r="K3148" s="33" t="s">
        <v>7182</v>
      </c>
    </row>
    <row r="3149" spans="1:11" x14ac:dyDescent="0.3">
      <c r="A3149" s="1">
        <v>42264</v>
      </c>
      <c r="B3149" s="2">
        <f>YEAR(salesdata[[#This Row],[Order Date]])</f>
        <v>2015</v>
      </c>
      <c r="C3149" s="2">
        <f>MONTH(salesdata[[#This Row],[Order Date]])</f>
        <v>9</v>
      </c>
      <c r="D3149" t="s">
        <v>630</v>
      </c>
      <c r="E3149" t="s">
        <v>152</v>
      </c>
      <c r="F3149" t="s">
        <v>39</v>
      </c>
      <c r="G3149" t="s">
        <v>52</v>
      </c>
      <c r="H3149" t="s">
        <v>1842</v>
      </c>
      <c r="I3149" s="33" t="s">
        <v>7183</v>
      </c>
      <c r="J3149" s="2">
        <v>2</v>
      </c>
      <c r="K3149" s="33" t="s">
        <v>7184</v>
      </c>
    </row>
    <row r="3150" spans="1:11" x14ac:dyDescent="0.3">
      <c r="A3150" s="1">
        <v>42264</v>
      </c>
      <c r="B3150" s="2">
        <f>YEAR(salesdata[[#This Row],[Order Date]])</f>
        <v>2015</v>
      </c>
      <c r="C3150" s="2">
        <f>MONTH(salesdata[[#This Row],[Order Date]])</f>
        <v>9</v>
      </c>
      <c r="D3150" t="s">
        <v>630</v>
      </c>
      <c r="E3150" t="s">
        <v>152</v>
      </c>
      <c r="F3150" t="s">
        <v>11</v>
      </c>
      <c r="G3150" t="s">
        <v>12</v>
      </c>
      <c r="H3150" t="s">
        <v>466</v>
      </c>
      <c r="I3150" s="33" t="s">
        <v>4323</v>
      </c>
      <c r="J3150" s="2">
        <v>2</v>
      </c>
      <c r="K3150" s="33" t="s">
        <v>4324</v>
      </c>
    </row>
    <row r="3151" spans="1:11" x14ac:dyDescent="0.3">
      <c r="A3151" s="1">
        <v>42264</v>
      </c>
      <c r="B3151" s="2">
        <f>YEAR(salesdata[[#This Row],[Order Date]])</f>
        <v>2015</v>
      </c>
      <c r="C3151" s="2">
        <f>MONTH(salesdata[[#This Row],[Order Date]])</f>
        <v>9</v>
      </c>
      <c r="D3151" t="s">
        <v>630</v>
      </c>
      <c r="E3151" t="s">
        <v>152</v>
      </c>
      <c r="F3151" t="s">
        <v>39</v>
      </c>
      <c r="G3151" t="s">
        <v>40</v>
      </c>
      <c r="H3151" t="s">
        <v>1844</v>
      </c>
      <c r="I3151" s="33" t="s">
        <v>3684</v>
      </c>
      <c r="J3151" s="2">
        <v>4</v>
      </c>
      <c r="K3151" s="33" t="s">
        <v>2937</v>
      </c>
    </row>
    <row r="3152" spans="1:11" x14ac:dyDescent="0.3">
      <c r="A3152" s="1">
        <v>42265</v>
      </c>
      <c r="B3152" s="2">
        <f>YEAR(salesdata[[#This Row],[Order Date]])</f>
        <v>2015</v>
      </c>
      <c r="C3152" s="2">
        <f>MONTH(salesdata[[#This Row],[Order Date]])</f>
        <v>9</v>
      </c>
      <c r="D3152" t="s">
        <v>438</v>
      </c>
      <c r="E3152" t="s">
        <v>27</v>
      </c>
      <c r="F3152" t="s">
        <v>11</v>
      </c>
      <c r="G3152" t="s">
        <v>12</v>
      </c>
      <c r="H3152" t="s">
        <v>1179</v>
      </c>
      <c r="I3152" s="33" t="s">
        <v>7185</v>
      </c>
      <c r="J3152" s="2">
        <v>14</v>
      </c>
      <c r="K3152" s="33" t="s">
        <v>7186</v>
      </c>
    </row>
    <row r="3153" spans="1:11" x14ac:dyDescent="0.3">
      <c r="A3153" s="1">
        <v>42265</v>
      </c>
      <c r="B3153" s="2">
        <f>YEAR(salesdata[[#This Row],[Order Date]])</f>
        <v>2015</v>
      </c>
      <c r="C3153" s="2">
        <f>MONTH(salesdata[[#This Row],[Order Date]])</f>
        <v>9</v>
      </c>
      <c r="D3153" t="s">
        <v>438</v>
      </c>
      <c r="E3153" t="s">
        <v>27</v>
      </c>
      <c r="F3153" t="s">
        <v>11</v>
      </c>
      <c r="G3153" t="s">
        <v>12</v>
      </c>
      <c r="H3153" t="s">
        <v>2331</v>
      </c>
      <c r="I3153" s="33" t="s">
        <v>4063</v>
      </c>
      <c r="J3153" s="2">
        <v>4</v>
      </c>
      <c r="K3153" s="33" t="s">
        <v>4190</v>
      </c>
    </row>
    <row r="3154" spans="1:11" x14ac:dyDescent="0.3">
      <c r="A3154" s="1">
        <v>42265</v>
      </c>
      <c r="B3154" s="2">
        <f>YEAR(salesdata[[#This Row],[Order Date]])</f>
        <v>2015</v>
      </c>
      <c r="C3154" s="2">
        <f>MONTH(salesdata[[#This Row],[Order Date]])</f>
        <v>9</v>
      </c>
      <c r="D3154" t="s">
        <v>438</v>
      </c>
      <c r="E3154" t="s">
        <v>27</v>
      </c>
      <c r="F3154" t="s">
        <v>11</v>
      </c>
      <c r="G3154" t="s">
        <v>204</v>
      </c>
      <c r="H3154" t="s">
        <v>1326</v>
      </c>
      <c r="I3154" s="33" t="s">
        <v>4679</v>
      </c>
      <c r="J3154" s="2">
        <v>2</v>
      </c>
      <c r="K3154" s="33" t="s">
        <v>4680</v>
      </c>
    </row>
    <row r="3155" spans="1:11" x14ac:dyDescent="0.3">
      <c r="A3155" s="1">
        <v>42265</v>
      </c>
      <c r="B3155" s="2">
        <f>YEAR(salesdata[[#This Row],[Order Date]])</f>
        <v>2015</v>
      </c>
      <c r="C3155" s="2">
        <f>MONTH(salesdata[[#This Row],[Order Date]])</f>
        <v>9</v>
      </c>
      <c r="D3155" t="s">
        <v>1585</v>
      </c>
      <c r="E3155" t="s">
        <v>540</v>
      </c>
      <c r="F3155" t="s">
        <v>11</v>
      </c>
      <c r="G3155" t="s">
        <v>18</v>
      </c>
      <c r="H3155" t="s">
        <v>1641</v>
      </c>
      <c r="I3155" s="33" t="s">
        <v>6900</v>
      </c>
      <c r="J3155" s="2">
        <v>2</v>
      </c>
      <c r="K3155" s="33" t="s">
        <v>5024</v>
      </c>
    </row>
    <row r="3156" spans="1:11" x14ac:dyDescent="0.3">
      <c r="A3156" s="1">
        <v>42265</v>
      </c>
      <c r="B3156" s="2">
        <f>YEAR(salesdata[[#This Row],[Order Date]])</f>
        <v>2015</v>
      </c>
      <c r="C3156" s="2">
        <f>MONTH(salesdata[[#This Row],[Order Date]])</f>
        <v>9</v>
      </c>
      <c r="D3156" t="s">
        <v>1585</v>
      </c>
      <c r="E3156" t="s">
        <v>540</v>
      </c>
      <c r="F3156" t="s">
        <v>11</v>
      </c>
      <c r="G3156" t="s">
        <v>18</v>
      </c>
      <c r="H3156" t="s">
        <v>861</v>
      </c>
      <c r="I3156" s="33" t="s">
        <v>7187</v>
      </c>
      <c r="J3156" s="2">
        <v>7</v>
      </c>
      <c r="K3156" s="33" t="s">
        <v>132</v>
      </c>
    </row>
    <row r="3157" spans="1:11" x14ac:dyDescent="0.3">
      <c r="A3157" s="1">
        <v>42265</v>
      </c>
      <c r="B3157" s="2">
        <f>YEAR(salesdata[[#This Row],[Order Date]])</f>
        <v>2015</v>
      </c>
      <c r="C3157" s="2">
        <f>MONTH(salesdata[[#This Row],[Order Date]])</f>
        <v>9</v>
      </c>
      <c r="D3157" t="s">
        <v>1585</v>
      </c>
      <c r="E3157" t="s">
        <v>540</v>
      </c>
      <c r="F3157" t="s">
        <v>39</v>
      </c>
      <c r="G3157" t="s">
        <v>40</v>
      </c>
      <c r="H3157" t="s">
        <v>365</v>
      </c>
      <c r="I3157" s="33" t="s">
        <v>7188</v>
      </c>
      <c r="J3157" s="2">
        <v>1</v>
      </c>
      <c r="K3157" s="33" t="s">
        <v>2332</v>
      </c>
    </row>
    <row r="3158" spans="1:11" x14ac:dyDescent="0.3">
      <c r="A3158" s="1">
        <v>42265</v>
      </c>
      <c r="B3158" s="2">
        <f>YEAR(salesdata[[#This Row],[Order Date]])</f>
        <v>2015</v>
      </c>
      <c r="C3158" s="2">
        <f>MONTH(salesdata[[#This Row],[Order Date]])</f>
        <v>9</v>
      </c>
      <c r="D3158" t="s">
        <v>1585</v>
      </c>
      <c r="E3158" t="s">
        <v>540</v>
      </c>
      <c r="F3158" t="s">
        <v>39</v>
      </c>
      <c r="G3158" t="s">
        <v>40</v>
      </c>
      <c r="H3158" t="s">
        <v>957</v>
      </c>
      <c r="I3158" s="33" t="s">
        <v>7189</v>
      </c>
      <c r="J3158" s="2">
        <v>7</v>
      </c>
      <c r="K3158" s="33" t="s">
        <v>7190</v>
      </c>
    </row>
    <row r="3159" spans="1:11" x14ac:dyDescent="0.3">
      <c r="A3159" s="1">
        <v>42265</v>
      </c>
      <c r="B3159" s="2">
        <f>YEAR(salesdata[[#This Row],[Order Date]])</f>
        <v>2015</v>
      </c>
      <c r="C3159" s="2">
        <f>MONTH(salesdata[[#This Row],[Order Date]])</f>
        <v>9</v>
      </c>
      <c r="D3159" t="s">
        <v>1585</v>
      </c>
      <c r="E3159" t="s">
        <v>540</v>
      </c>
      <c r="F3159" t="s">
        <v>11</v>
      </c>
      <c r="G3159" t="s">
        <v>20</v>
      </c>
      <c r="H3159" t="s">
        <v>1615</v>
      </c>
      <c r="I3159" s="33" t="s">
        <v>7191</v>
      </c>
      <c r="J3159" s="2">
        <v>4</v>
      </c>
      <c r="K3159" s="33" t="s">
        <v>7192</v>
      </c>
    </row>
    <row r="3160" spans="1:11" x14ac:dyDescent="0.3">
      <c r="A3160" s="1">
        <v>42265</v>
      </c>
      <c r="B3160" s="2">
        <f>YEAR(salesdata[[#This Row],[Order Date]])</f>
        <v>2015</v>
      </c>
      <c r="C3160" s="2">
        <f>MONTH(salesdata[[#This Row],[Order Date]])</f>
        <v>9</v>
      </c>
      <c r="D3160" t="s">
        <v>592</v>
      </c>
      <c r="E3160" t="s">
        <v>27</v>
      </c>
      <c r="F3160" t="s">
        <v>11</v>
      </c>
      <c r="G3160" t="s">
        <v>24</v>
      </c>
      <c r="H3160" t="s">
        <v>2281</v>
      </c>
      <c r="I3160" s="33" t="s">
        <v>7193</v>
      </c>
      <c r="J3160" s="2">
        <v>2</v>
      </c>
      <c r="K3160" s="33" t="s">
        <v>7194</v>
      </c>
    </row>
    <row r="3161" spans="1:11" x14ac:dyDescent="0.3">
      <c r="A3161" s="1">
        <v>42265</v>
      </c>
      <c r="B3161" s="2">
        <f>YEAR(salesdata[[#This Row],[Order Date]])</f>
        <v>2015</v>
      </c>
      <c r="C3161" s="2">
        <f>MONTH(salesdata[[#This Row],[Order Date]])</f>
        <v>9</v>
      </c>
      <c r="D3161" t="s">
        <v>592</v>
      </c>
      <c r="E3161" t="s">
        <v>27</v>
      </c>
      <c r="F3161" t="s">
        <v>11</v>
      </c>
      <c r="G3161" t="s">
        <v>204</v>
      </c>
      <c r="H3161" t="s">
        <v>2333</v>
      </c>
      <c r="I3161" s="33" t="s">
        <v>7195</v>
      </c>
      <c r="J3161" s="2">
        <v>2</v>
      </c>
      <c r="K3161" s="33" t="s">
        <v>7196</v>
      </c>
    </row>
    <row r="3162" spans="1:11" x14ac:dyDescent="0.3">
      <c r="A3162" s="1">
        <v>42265</v>
      </c>
      <c r="B3162" s="2">
        <f>YEAR(salesdata[[#This Row],[Order Date]])</f>
        <v>2015</v>
      </c>
      <c r="C3162" s="2">
        <f>MONTH(salesdata[[#This Row],[Order Date]])</f>
        <v>9</v>
      </c>
      <c r="D3162" t="s">
        <v>592</v>
      </c>
      <c r="E3162" t="s">
        <v>27</v>
      </c>
      <c r="F3162" t="s">
        <v>34</v>
      </c>
      <c r="G3162" t="s">
        <v>47</v>
      </c>
      <c r="H3162" t="s">
        <v>936</v>
      </c>
      <c r="I3162" s="33" t="s">
        <v>7197</v>
      </c>
      <c r="J3162" s="2">
        <v>2</v>
      </c>
      <c r="K3162" s="33" t="s">
        <v>7198</v>
      </c>
    </row>
    <row r="3163" spans="1:11" x14ac:dyDescent="0.3">
      <c r="A3163" s="1">
        <v>42265</v>
      </c>
      <c r="B3163" s="2">
        <f>YEAR(salesdata[[#This Row],[Order Date]])</f>
        <v>2015</v>
      </c>
      <c r="C3163" s="2">
        <f>MONTH(salesdata[[#This Row],[Order Date]])</f>
        <v>9</v>
      </c>
      <c r="D3163" t="s">
        <v>2334</v>
      </c>
      <c r="E3163" t="s">
        <v>124</v>
      </c>
      <c r="F3163" t="s">
        <v>39</v>
      </c>
      <c r="G3163" t="s">
        <v>52</v>
      </c>
      <c r="H3163" t="s">
        <v>1906</v>
      </c>
      <c r="I3163" s="33" t="s">
        <v>7199</v>
      </c>
      <c r="J3163" s="2">
        <v>9</v>
      </c>
      <c r="K3163" s="33" t="s">
        <v>7200</v>
      </c>
    </row>
    <row r="3164" spans="1:11" x14ac:dyDescent="0.3">
      <c r="A3164" s="1">
        <v>42265</v>
      </c>
      <c r="B3164" s="2">
        <f>YEAR(salesdata[[#This Row],[Order Date]])</f>
        <v>2015</v>
      </c>
      <c r="C3164" s="2">
        <f>MONTH(salesdata[[#This Row],[Order Date]])</f>
        <v>9</v>
      </c>
      <c r="D3164" t="s">
        <v>2335</v>
      </c>
      <c r="E3164" t="s">
        <v>167</v>
      </c>
      <c r="F3164" t="s">
        <v>11</v>
      </c>
      <c r="G3164" t="s">
        <v>12</v>
      </c>
      <c r="H3164" t="s">
        <v>1658</v>
      </c>
      <c r="I3164" s="33" t="s">
        <v>7201</v>
      </c>
      <c r="J3164" s="2">
        <v>2</v>
      </c>
      <c r="K3164" s="33" t="s">
        <v>7202</v>
      </c>
    </row>
    <row r="3165" spans="1:11" x14ac:dyDescent="0.3">
      <c r="A3165" s="1">
        <v>42265</v>
      </c>
      <c r="B3165" s="2">
        <f>YEAR(salesdata[[#This Row],[Order Date]])</f>
        <v>2015</v>
      </c>
      <c r="C3165" s="2">
        <f>MONTH(salesdata[[#This Row],[Order Date]])</f>
        <v>9</v>
      </c>
      <c r="D3165" t="s">
        <v>2336</v>
      </c>
      <c r="E3165" t="s">
        <v>27</v>
      </c>
      <c r="F3165" t="s">
        <v>11</v>
      </c>
      <c r="G3165" t="s">
        <v>18</v>
      </c>
      <c r="H3165" t="s">
        <v>1643</v>
      </c>
      <c r="I3165" s="33" t="s">
        <v>5133</v>
      </c>
      <c r="J3165" s="2">
        <v>4</v>
      </c>
      <c r="K3165" s="33" t="s">
        <v>4271</v>
      </c>
    </row>
    <row r="3166" spans="1:11" x14ac:dyDescent="0.3">
      <c r="A3166" s="1">
        <v>42266</v>
      </c>
      <c r="B3166" s="2">
        <f>YEAR(salesdata[[#This Row],[Order Date]])</f>
        <v>2015</v>
      </c>
      <c r="C3166" s="2">
        <f>MONTH(salesdata[[#This Row],[Order Date]])</f>
        <v>9</v>
      </c>
      <c r="D3166" t="s">
        <v>1604</v>
      </c>
      <c r="E3166" t="s">
        <v>55</v>
      </c>
      <c r="F3166" t="s">
        <v>34</v>
      </c>
      <c r="G3166" t="s">
        <v>74</v>
      </c>
      <c r="H3166" t="s">
        <v>83</v>
      </c>
      <c r="I3166" s="33" t="s">
        <v>2963</v>
      </c>
      <c r="J3166" s="2">
        <v>2</v>
      </c>
      <c r="K3166" s="33" t="s">
        <v>4930</v>
      </c>
    </row>
    <row r="3167" spans="1:11" x14ac:dyDescent="0.3">
      <c r="A3167" s="1">
        <v>42266</v>
      </c>
      <c r="B3167" s="2">
        <f>YEAR(salesdata[[#This Row],[Order Date]])</f>
        <v>2015</v>
      </c>
      <c r="C3167" s="2">
        <f>MONTH(salesdata[[#This Row],[Order Date]])</f>
        <v>9</v>
      </c>
      <c r="D3167" t="s">
        <v>245</v>
      </c>
      <c r="E3167" t="s">
        <v>30</v>
      </c>
      <c r="F3167" t="s">
        <v>39</v>
      </c>
      <c r="G3167" t="s">
        <v>52</v>
      </c>
      <c r="H3167" t="s">
        <v>2337</v>
      </c>
      <c r="I3167" s="33" t="s">
        <v>7203</v>
      </c>
      <c r="J3167" s="2">
        <v>4</v>
      </c>
      <c r="K3167" s="33" t="s">
        <v>3812</v>
      </c>
    </row>
    <row r="3168" spans="1:11" x14ac:dyDescent="0.3">
      <c r="A3168" s="1">
        <v>42266</v>
      </c>
      <c r="B3168" s="2">
        <f>YEAR(salesdata[[#This Row],[Order Date]])</f>
        <v>2015</v>
      </c>
      <c r="C3168" s="2">
        <f>MONTH(salesdata[[#This Row],[Order Date]])</f>
        <v>9</v>
      </c>
      <c r="D3168" t="s">
        <v>1968</v>
      </c>
      <c r="E3168" t="s">
        <v>27</v>
      </c>
      <c r="F3168" t="s">
        <v>11</v>
      </c>
      <c r="G3168" t="s">
        <v>12</v>
      </c>
      <c r="H3168" t="s">
        <v>1179</v>
      </c>
      <c r="I3168" s="33" t="s">
        <v>2987</v>
      </c>
      <c r="J3168" s="2">
        <v>2</v>
      </c>
      <c r="K3168" s="33" t="s">
        <v>4901</v>
      </c>
    </row>
    <row r="3169" spans="1:11" x14ac:dyDescent="0.3">
      <c r="A3169" s="1">
        <v>42266</v>
      </c>
      <c r="B3169" s="2">
        <f>YEAR(salesdata[[#This Row],[Order Date]])</f>
        <v>2015</v>
      </c>
      <c r="C3169" s="2">
        <f>MONTH(salesdata[[#This Row],[Order Date]])</f>
        <v>9</v>
      </c>
      <c r="D3169" t="s">
        <v>241</v>
      </c>
      <c r="E3169" t="s">
        <v>152</v>
      </c>
      <c r="F3169" t="s">
        <v>39</v>
      </c>
      <c r="G3169" t="s">
        <v>40</v>
      </c>
      <c r="H3169" t="s">
        <v>2053</v>
      </c>
      <c r="I3169" s="33" t="s">
        <v>6824</v>
      </c>
      <c r="J3169" s="2">
        <v>14</v>
      </c>
      <c r="K3169" s="33" t="s">
        <v>7204</v>
      </c>
    </row>
    <row r="3170" spans="1:11" x14ac:dyDescent="0.3">
      <c r="A3170" s="1">
        <v>42266</v>
      </c>
      <c r="B3170" s="2">
        <f>YEAR(salesdata[[#This Row],[Order Date]])</f>
        <v>2015</v>
      </c>
      <c r="C3170" s="2">
        <f>MONTH(salesdata[[#This Row],[Order Date]])</f>
        <v>9</v>
      </c>
      <c r="D3170" t="s">
        <v>585</v>
      </c>
      <c r="E3170" t="s">
        <v>407</v>
      </c>
      <c r="F3170" t="s">
        <v>11</v>
      </c>
      <c r="G3170" t="s">
        <v>24</v>
      </c>
      <c r="H3170" t="s">
        <v>2338</v>
      </c>
      <c r="I3170" s="33" t="s">
        <v>3994</v>
      </c>
      <c r="J3170" s="2">
        <v>5</v>
      </c>
      <c r="K3170" s="33" t="s">
        <v>4070</v>
      </c>
    </row>
    <row r="3171" spans="1:11" x14ac:dyDescent="0.3">
      <c r="A3171" s="1">
        <v>42266</v>
      </c>
      <c r="B3171" s="2">
        <f>YEAR(salesdata[[#This Row],[Order Date]])</f>
        <v>2015</v>
      </c>
      <c r="C3171" s="2">
        <f>MONTH(salesdata[[#This Row],[Order Date]])</f>
        <v>9</v>
      </c>
      <c r="D3171" t="s">
        <v>2185</v>
      </c>
      <c r="E3171" t="s">
        <v>27</v>
      </c>
      <c r="F3171" t="s">
        <v>34</v>
      </c>
      <c r="G3171" t="s">
        <v>47</v>
      </c>
      <c r="H3171" t="s">
        <v>1317</v>
      </c>
      <c r="I3171" s="33" t="s">
        <v>6642</v>
      </c>
      <c r="J3171" s="2">
        <v>3</v>
      </c>
      <c r="K3171" s="33" t="s">
        <v>5145</v>
      </c>
    </row>
    <row r="3172" spans="1:11" x14ac:dyDescent="0.3">
      <c r="A3172" s="1">
        <v>42267</v>
      </c>
      <c r="B3172" s="2">
        <f>YEAR(salesdata[[#This Row],[Order Date]])</f>
        <v>2015</v>
      </c>
      <c r="C3172" s="2">
        <f>MONTH(salesdata[[#This Row],[Order Date]])</f>
        <v>9</v>
      </c>
      <c r="D3172" t="s">
        <v>678</v>
      </c>
      <c r="E3172" t="s">
        <v>443</v>
      </c>
      <c r="F3172" t="s">
        <v>11</v>
      </c>
      <c r="G3172" t="s">
        <v>20</v>
      </c>
      <c r="H3172" t="s">
        <v>1448</v>
      </c>
      <c r="I3172" s="33" t="s">
        <v>6270</v>
      </c>
      <c r="J3172" s="2">
        <v>6</v>
      </c>
      <c r="K3172" s="33" t="s">
        <v>7205</v>
      </c>
    </row>
    <row r="3173" spans="1:11" x14ac:dyDescent="0.3">
      <c r="A3173" s="1">
        <v>42267</v>
      </c>
      <c r="B3173" s="2">
        <f>YEAR(salesdata[[#This Row],[Order Date]])</f>
        <v>2015</v>
      </c>
      <c r="C3173" s="2">
        <f>MONTH(salesdata[[#This Row],[Order Date]])</f>
        <v>9</v>
      </c>
      <c r="D3173" t="s">
        <v>1624</v>
      </c>
      <c r="E3173" t="s">
        <v>152</v>
      </c>
      <c r="F3173" t="s">
        <v>11</v>
      </c>
      <c r="G3173" t="s">
        <v>12</v>
      </c>
      <c r="H3173" t="s">
        <v>960</v>
      </c>
      <c r="I3173" s="33" t="s">
        <v>7206</v>
      </c>
      <c r="J3173" s="2">
        <v>5</v>
      </c>
      <c r="K3173" s="33" t="s">
        <v>7207</v>
      </c>
    </row>
    <row r="3174" spans="1:11" x14ac:dyDescent="0.3">
      <c r="A3174" s="1">
        <v>42267</v>
      </c>
      <c r="B3174" s="2">
        <f>YEAR(salesdata[[#This Row],[Order Date]])</f>
        <v>2015</v>
      </c>
      <c r="C3174" s="2">
        <f>MONTH(salesdata[[#This Row],[Order Date]])</f>
        <v>9</v>
      </c>
      <c r="D3174" t="s">
        <v>1624</v>
      </c>
      <c r="E3174" t="s">
        <v>152</v>
      </c>
      <c r="F3174" t="s">
        <v>11</v>
      </c>
      <c r="G3174" t="s">
        <v>20</v>
      </c>
      <c r="H3174" t="s">
        <v>2339</v>
      </c>
      <c r="I3174" s="33" t="s">
        <v>7208</v>
      </c>
      <c r="J3174" s="2">
        <v>2</v>
      </c>
      <c r="K3174" s="33" t="s">
        <v>6404</v>
      </c>
    </row>
    <row r="3175" spans="1:11" x14ac:dyDescent="0.3">
      <c r="A3175" s="1">
        <v>42267</v>
      </c>
      <c r="B3175" s="2">
        <f>YEAR(salesdata[[#This Row],[Order Date]])</f>
        <v>2015</v>
      </c>
      <c r="C3175" s="2">
        <f>MONTH(salesdata[[#This Row],[Order Date]])</f>
        <v>9</v>
      </c>
      <c r="D3175" t="s">
        <v>1622</v>
      </c>
      <c r="E3175" t="s">
        <v>121</v>
      </c>
      <c r="F3175" t="s">
        <v>11</v>
      </c>
      <c r="G3175" t="s">
        <v>20</v>
      </c>
      <c r="H3175" t="s">
        <v>2198</v>
      </c>
      <c r="I3175" s="33" t="s">
        <v>7209</v>
      </c>
      <c r="J3175" s="2">
        <v>6</v>
      </c>
      <c r="K3175" s="33" t="s">
        <v>7210</v>
      </c>
    </row>
    <row r="3176" spans="1:11" x14ac:dyDescent="0.3">
      <c r="A3176" s="1">
        <v>42267</v>
      </c>
      <c r="B3176" s="2">
        <f>YEAR(salesdata[[#This Row],[Order Date]])</f>
        <v>2015</v>
      </c>
      <c r="C3176" s="2">
        <f>MONTH(salesdata[[#This Row],[Order Date]])</f>
        <v>9</v>
      </c>
      <c r="D3176" t="s">
        <v>1622</v>
      </c>
      <c r="E3176" t="s">
        <v>121</v>
      </c>
      <c r="F3176" t="s">
        <v>11</v>
      </c>
      <c r="G3176" t="s">
        <v>18</v>
      </c>
      <c r="H3176" t="s">
        <v>931</v>
      </c>
      <c r="I3176" s="33" t="s">
        <v>7211</v>
      </c>
      <c r="J3176" s="2">
        <v>4</v>
      </c>
      <c r="K3176" s="33" t="s">
        <v>7212</v>
      </c>
    </row>
    <row r="3177" spans="1:11" x14ac:dyDescent="0.3">
      <c r="A3177" s="1">
        <v>42267</v>
      </c>
      <c r="B3177" s="2">
        <f>YEAR(salesdata[[#This Row],[Order Date]])</f>
        <v>2015</v>
      </c>
      <c r="C3177" s="2">
        <f>MONTH(salesdata[[#This Row],[Order Date]])</f>
        <v>9</v>
      </c>
      <c r="D3177" t="s">
        <v>1574</v>
      </c>
      <c r="E3177" t="s">
        <v>127</v>
      </c>
      <c r="F3177" t="s">
        <v>11</v>
      </c>
      <c r="G3177" t="s">
        <v>20</v>
      </c>
      <c r="H3177" t="s">
        <v>1312</v>
      </c>
      <c r="I3177" s="33" t="s">
        <v>5460</v>
      </c>
      <c r="J3177" s="2">
        <v>11</v>
      </c>
      <c r="K3177" s="33" t="s">
        <v>3586</v>
      </c>
    </row>
    <row r="3178" spans="1:11" x14ac:dyDescent="0.3">
      <c r="A3178" s="1">
        <v>42267</v>
      </c>
      <c r="B3178" s="2">
        <f>YEAR(salesdata[[#This Row],[Order Date]])</f>
        <v>2015</v>
      </c>
      <c r="C3178" s="2">
        <f>MONTH(salesdata[[#This Row],[Order Date]])</f>
        <v>9</v>
      </c>
      <c r="D3178" t="s">
        <v>2087</v>
      </c>
      <c r="E3178" t="s">
        <v>15</v>
      </c>
      <c r="F3178" t="s">
        <v>11</v>
      </c>
      <c r="G3178" t="s">
        <v>20</v>
      </c>
      <c r="H3178" t="s">
        <v>1149</v>
      </c>
      <c r="I3178" s="33" t="s">
        <v>5004</v>
      </c>
      <c r="J3178" s="2">
        <v>3</v>
      </c>
      <c r="K3178" s="33" t="s">
        <v>6639</v>
      </c>
    </row>
    <row r="3179" spans="1:11" x14ac:dyDescent="0.3">
      <c r="A3179" s="1">
        <v>42268</v>
      </c>
      <c r="B3179" s="2">
        <f>YEAR(salesdata[[#This Row],[Order Date]])</f>
        <v>2015</v>
      </c>
      <c r="C3179" s="2">
        <f>MONTH(salesdata[[#This Row],[Order Date]])</f>
        <v>9</v>
      </c>
      <c r="D3179" t="s">
        <v>2131</v>
      </c>
      <c r="E3179" t="s">
        <v>10</v>
      </c>
      <c r="F3179" t="s">
        <v>39</v>
      </c>
      <c r="G3179" t="s">
        <v>40</v>
      </c>
      <c r="H3179" t="s">
        <v>2130</v>
      </c>
      <c r="I3179" s="33" t="s">
        <v>6422</v>
      </c>
      <c r="J3179" s="2">
        <v>7</v>
      </c>
      <c r="K3179" s="33" t="s">
        <v>6423</v>
      </c>
    </row>
    <row r="3180" spans="1:11" x14ac:dyDescent="0.3">
      <c r="A3180" s="1">
        <v>42268</v>
      </c>
      <c r="B3180" s="2">
        <f>YEAR(salesdata[[#This Row],[Order Date]])</f>
        <v>2015</v>
      </c>
      <c r="C3180" s="2">
        <f>MONTH(salesdata[[#This Row],[Order Date]])</f>
        <v>9</v>
      </c>
      <c r="D3180" t="s">
        <v>2131</v>
      </c>
      <c r="E3180" t="s">
        <v>10</v>
      </c>
      <c r="F3180" t="s">
        <v>39</v>
      </c>
      <c r="G3180" t="s">
        <v>52</v>
      </c>
      <c r="H3180" t="s">
        <v>247</v>
      </c>
      <c r="I3180" s="33" t="s">
        <v>3155</v>
      </c>
      <c r="J3180" s="2">
        <v>3</v>
      </c>
      <c r="K3180" s="33" t="s">
        <v>3156</v>
      </c>
    </row>
    <row r="3181" spans="1:11" x14ac:dyDescent="0.3">
      <c r="A3181" s="1">
        <v>42268</v>
      </c>
      <c r="B3181" s="2">
        <f>YEAR(salesdata[[#This Row],[Order Date]])</f>
        <v>2015</v>
      </c>
      <c r="C3181" s="2">
        <f>MONTH(salesdata[[#This Row],[Order Date]])</f>
        <v>9</v>
      </c>
      <c r="D3181" t="s">
        <v>2131</v>
      </c>
      <c r="E3181" t="s">
        <v>10</v>
      </c>
      <c r="F3181" t="s">
        <v>34</v>
      </c>
      <c r="G3181" t="s">
        <v>47</v>
      </c>
      <c r="H3181" t="s">
        <v>1443</v>
      </c>
      <c r="I3181" s="33" t="s">
        <v>4934</v>
      </c>
      <c r="J3181" s="2">
        <v>4</v>
      </c>
      <c r="K3181" s="33" t="s">
        <v>6676</v>
      </c>
    </row>
    <row r="3182" spans="1:11" x14ac:dyDescent="0.3">
      <c r="A3182" s="1">
        <v>42268</v>
      </c>
      <c r="B3182" s="2">
        <f>YEAR(salesdata[[#This Row],[Order Date]])</f>
        <v>2015</v>
      </c>
      <c r="C3182" s="2">
        <f>MONTH(salesdata[[#This Row],[Order Date]])</f>
        <v>9</v>
      </c>
      <c r="D3182" t="s">
        <v>1092</v>
      </c>
      <c r="E3182" t="s">
        <v>167</v>
      </c>
      <c r="F3182" t="s">
        <v>11</v>
      </c>
      <c r="G3182" t="s">
        <v>18</v>
      </c>
      <c r="H3182" t="s">
        <v>116</v>
      </c>
      <c r="I3182" s="33" t="s">
        <v>7213</v>
      </c>
      <c r="J3182" s="2">
        <v>6</v>
      </c>
      <c r="K3182" s="33" t="s">
        <v>7214</v>
      </c>
    </row>
    <row r="3183" spans="1:11" x14ac:dyDescent="0.3">
      <c r="A3183" s="1">
        <v>42268</v>
      </c>
      <c r="B3183" s="2">
        <f>YEAR(salesdata[[#This Row],[Order Date]])</f>
        <v>2015</v>
      </c>
      <c r="C3183" s="2">
        <f>MONTH(salesdata[[#This Row],[Order Date]])</f>
        <v>9</v>
      </c>
      <c r="D3183" t="s">
        <v>162</v>
      </c>
      <c r="E3183" t="s">
        <v>27</v>
      </c>
      <c r="F3183" t="s">
        <v>34</v>
      </c>
      <c r="G3183" t="s">
        <v>35</v>
      </c>
      <c r="H3183" t="s">
        <v>1019</v>
      </c>
      <c r="I3183" s="33" t="s">
        <v>5252</v>
      </c>
      <c r="J3183" s="2">
        <v>4</v>
      </c>
      <c r="K3183" s="33" t="s">
        <v>132</v>
      </c>
    </row>
    <row r="3184" spans="1:11" x14ac:dyDescent="0.3">
      <c r="A3184" s="1">
        <v>42268</v>
      </c>
      <c r="B3184" s="2">
        <f>YEAR(salesdata[[#This Row],[Order Date]])</f>
        <v>2015</v>
      </c>
      <c r="C3184" s="2">
        <f>MONTH(salesdata[[#This Row],[Order Date]])</f>
        <v>9</v>
      </c>
      <c r="D3184" t="s">
        <v>162</v>
      </c>
      <c r="E3184" t="s">
        <v>27</v>
      </c>
      <c r="F3184" t="s">
        <v>11</v>
      </c>
      <c r="G3184" t="s">
        <v>43</v>
      </c>
      <c r="H3184" t="s">
        <v>1553</v>
      </c>
      <c r="I3184" s="33" t="s">
        <v>7215</v>
      </c>
      <c r="J3184" s="2">
        <v>2</v>
      </c>
      <c r="K3184" s="33" t="s">
        <v>7216</v>
      </c>
    </row>
    <row r="3185" spans="1:11" x14ac:dyDescent="0.3">
      <c r="A3185" s="1">
        <v>42268</v>
      </c>
      <c r="B3185" s="2">
        <f>YEAR(salesdata[[#This Row],[Order Date]])</f>
        <v>2015</v>
      </c>
      <c r="C3185" s="2">
        <f>MONTH(salesdata[[#This Row],[Order Date]])</f>
        <v>9</v>
      </c>
      <c r="D3185" t="s">
        <v>1453</v>
      </c>
      <c r="E3185" t="s">
        <v>111</v>
      </c>
      <c r="F3185" t="s">
        <v>34</v>
      </c>
      <c r="G3185" t="s">
        <v>74</v>
      </c>
      <c r="H3185" t="s">
        <v>1123</v>
      </c>
      <c r="I3185" s="33" t="s">
        <v>7217</v>
      </c>
      <c r="J3185" s="2">
        <v>4</v>
      </c>
      <c r="K3185" s="33" t="s">
        <v>4044</v>
      </c>
    </row>
    <row r="3186" spans="1:11" x14ac:dyDescent="0.3">
      <c r="A3186" s="1">
        <v>42268</v>
      </c>
      <c r="B3186" s="2">
        <f>YEAR(salesdata[[#This Row],[Order Date]])</f>
        <v>2015</v>
      </c>
      <c r="C3186" s="2">
        <f>MONTH(salesdata[[#This Row],[Order Date]])</f>
        <v>9</v>
      </c>
      <c r="D3186" t="s">
        <v>1453</v>
      </c>
      <c r="E3186" t="s">
        <v>111</v>
      </c>
      <c r="F3186" t="s">
        <v>11</v>
      </c>
      <c r="G3186" t="s">
        <v>24</v>
      </c>
      <c r="H3186" t="s">
        <v>283</v>
      </c>
      <c r="I3186" s="33" t="s">
        <v>6346</v>
      </c>
      <c r="J3186" s="2">
        <v>1</v>
      </c>
      <c r="K3186" s="33" t="s">
        <v>6347</v>
      </c>
    </row>
    <row r="3187" spans="1:11" x14ac:dyDescent="0.3">
      <c r="A3187" s="1">
        <v>42268</v>
      </c>
      <c r="B3187" s="2">
        <f>YEAR(salesdata[[#This Row],[Order Date]])</f>
        <v>2015</v>
      </c>
      <c r="C3187" s="2">
        <f>MONTH(salesdata[[#This Row],[Order Date]])</f>
        <v>9</v>
      </c>
      <c r="D3187" t="s">
        <v>1144</v>
      </c>
      <c r="E3187" t="s">
        <v>443</v>
      </c>
      <c r="F3187" t="s">
        <v>34</v>
      </c>
      <c r="G3187" t="s">
        <v>47</v>
      </c>
      <c r="H3187" t="s">
        <v>1308</v>
      </c>
      <c r="I3187" s="33" t="s">
        <v>7218</v>
      </c>
      <c r="J3187" s="2">
        <v>2</v>
      </c>
      <c r="K3187" s="33" t="s">
        <v>6124</v>
      </c>
    </row>
    <row r="3188" spans="1:11" x14ac:dyDescent="0.3">
      <c r="A3188" s="1">
        <v>42268</v>
      </c>
      <c r="B3188" s="2">
        <f>YEAR(salesdata[[#This Row],[Order Date]])</f>
        <v>2015</v>
      </c>
      <c r="C3188" s="2">
        <f>MONTH(salesdata[[#This Row],[Order Date]])</f>
        <v>9</v>
      </c>
      <c r="D3188" t="s">
        <v>465</v>
      </c>
      <c r="E3188" t="s">
        <v>443</v>
      </c>
      <c r="F3188" t="s">
        <v>39</v>
      </c>
      <c r="G3188" t="s">
        <v>40</v>
      </c>
      <c r="H3188" t="s">
        <v>317</v>
      </c>
      <c r="I3188" s="33" t="s">
        <v>7219</v>
      </c>
      <c r="J3188" s="2">
        <v>2</v>
      </c>
      <c r="K3188" s="33" t="s">
        <v>7220</v>
      </c>
    </row>
    <row r="3189" spans="1:11" x14ac:dyDescent="0.3">
      <c r="A3189" s="1">
        <v>42268</v>
      </c>
      <c r="B3189" s="2">
        <f>YEAR(salesdata[[#This Row],[Order Date]])</f>
        <v>2015</v>
      </c>
      <c r="C3189" s="2">
        <f>MONTH(salesdata[[#This Row],[Order Date]])</f>
        <v>9</v>
      </c>
      <c r="D3189" t="s">
        <v>465</v>
      </c>
      <c r="E3189" t="s">
        <v>443</v>
      </c>
      <c r="F3189" t="s">
        <v>34</v>
      </c>
      <c r="G3189" t="s">
        <v>35</v>
      </c>
      <c r="H3189" t="s">
        <v>2257</v>
      </c>
      <c r="I3189" s="33" t="s">
        <v>6972</v>
      </c>
      <c r="J3189" s="2">
        <v>3</v>
      </c>
      <c r="K3189" s="33" t="s">
        <v>7221</v>
      </c>
    </row>
    <row r="3190" spans="1:11" x14ac:dyDescent="0.3">
      <c r="A3190" s="1">
        <v>42268</v>
      </c>
      <c r="B3190" s="2">
        <f>YEAR(salesdata[[#This Row],[Order Date]])</f>
        <v>2015</v>
      </c>
      <c r="C3190" s="2">
        <f>MONTH(salesdata[[#This Row],[Order Date]])</f>
        <v>9</v>
      </c>
      <c r="D3190" t="s">
        <v>2181</v>
      </c>
      <c r="E3190" t="s">
        <v>70</v>
      </c>
      <c r="F3190" t="s">
        <v>34</v>
      </c>
      <c r="G3190" t="s">
        <v>35</v>
      </c>
      <c r="H3190" t="s">
        <v>2112</v>
      </c>
      <c r="I3190" s="33" t="s">
        <v>7222</v>
      </c>
      <c r="J3190" s="2">
        <v>4</v>
      </c>
      <c r="K3190" s="33" t="s">
        <v>7223</v>
      </c>
    </row>
    <row r="3191" spans="1:11" x14ac:dyDescent="0.3">
      <c r="A3191" s="1">
        <v>42268</v>
      </c>
      <c r="B3191" s="2">
        <f>YEAR(salesdata[[#This Row],[Order Date]])</f>
        <v>2015</v>
      </c>
      <c r="C3191" s="2">
        <f>MONTH(salesdata[[#This Row],[Order Date]])</f>
        <v>9</v>
      </c>
      <c r="D3191" t="s">
        <v>2181</v>
      </c>
      <c r="E3191" t="s">
        <v>70</v>
      </c>
      <c r="F3191" t="s">
        <v>11</v>
      </c>
      <c r="G3191" t="s">
        <v>18</v>
      </c>
      <c r="H3191" t="s">
        <v>866</v>
      </c>
      <c r="I3191" s="33" t="s">
        <v>5506</v>
      </c>
      <c r="J3191" s="2">
        <v>7</v>
      </c>
      <c r="K3191" s="33" t="s">
        <v>7224</v>
      </c>
    </row>
    <row r="3192" spans="1:11" x14ac:dyDescent="0.3">
      <c r="A3192" s="1">
        <v>42268</v>
      </c>
      <c r="B3192" s="2">
        <f>YEAR(salesdata[[#This Row],[Order Date]])</f>
        <v>2015</v>
      </c>
      <c r="C3192" s="2">
        <f>MONTH(salesdata[[#This Row],[Order Date]])</f>
        <v>9</v>
      </c>
      <c r="D3192" t="s">
        <v>2181</v>
      </c>
      <c r="E3192" t="s">
        <v>70</v>
      </c>
      <c r="F3192" t="s">
        <v>11</v>
      </c>
      <c r="G3192" t="s">
        <v>63</v>
      </c>
      <c r="H3192" t="s">
        <v>1354</v>
      </c>
      <c r="I3192" s="33" t="s">
        <v>7225</v>
      </c>
      <c r="J3192" s="2">
        <v>2</v>
      </c>
      <c r="K3192" s="33" t="s">
        <v>7226</v>
      </c>
    </row>
    <row r="3193" spans="1:11" x14ac:dyDescent="0.3">
      <c r="A3193" s="1">
        <v>42268</v>
      </c>
      <c r="B3193" s="2">
        <f>YEAR(salesdata[[#This Row],[Order Date]])</f>
        <v>2015</v>
      </c>
      <c r="C3193" s="2">
        <f>MONTH(salesdata[[#This Row],[Order Date]])</f>
        <v>9</v>
      </c>
      <c r="D3193" t="s">
        <v>2181</v>
      </c>
      <c r="E3193" t="s">
        <v>70</v>
      </c>
      <c r="F3193" t="s">
        <v>11</v>
      </c>
      <c r="G3193" t="s">
        <v>12</v>
      </c>
      <c r="H3193" t="s">
        <v>2340</v>
      </c>
      <c r="I3193" s="33" t="s">
        <v>4105</v>
      </c>
      <c r="J3193" s="2">
        <v>4</v>
      </c>
      <c r="K3193" s="33" t="s">
        <v>5811</v>
      </c>
    </row>
    <row r="3194" spans="1:11" x14ac:dyDescent="0.3">
      <c r="A3194" s="1">
        <v>42268</v>
      </c>
      <c r="B3194" s="2">
        <f>YEAR(salesdata[[#This Row],[Order Date]])</f>
        <v>2015</v>
      </c>
      <c r="C3194" s="2">
        <f>MONTH(salesdata[[#This Row],[Order Date]])</f>
        <v>9</v>
      </c>
      <c r="D3194" t="s">
        <v>2181</v>
      </c>
      <c r="E3194" t="s">
        <v>70</v>
      </c>
      <c r="F3194" t="s">
        <v>11</v>
      </c>
      <c r="G3194" t="s">
        <v>18</v>
      </c>
      <c r="H3194" t="s">
        <v>932</v>
      </c>
      <c r="I3194" s="33" t="s">
        <v>7227</v>
      </c>
      <c r="J3194" s="2">
        <v>2</v>
      </c>
      <c r="K3194" s="33" t="s">
        <v>4124</v>
      </c>
    </row>
    <row r="3195" spans="1:11" x14ac:dyDescent="0.3">
      <c r="A3195" s="1">
        <v>42268</v>
      </c>
      <c r="B3195" s="2">
        <f>YEAR(salesdata[[#This Row],[Order Date]])</f>
        <v>2015</v>
      </c>
      <c r="C3195" s="2">
        <f>MONTH(salesdata[[#This Row],[Order Date]])</f>
        <v>9</v>
      </c>
      <c r="D3195" t="s">
        <v>2181</v>
      </c>
      <c r="E3195" t="s">
        <v>70</v>
      </c>
      <c r="F3195" t="s">
        <v>39</v>
      </c>
      <c r="G3195" t="s">
        <v>40</v>
      </c>
      <c r="H3195" t="s">
        <v>856</v>
      </c>
      <c r="I3195" s="33" t="s">
        <v>3498</v>
      </c>
      <c r="J3195" s="2">
        <v>5</v>
      </c>
      <c r="K3195" s="33" t="s">
        <v>7228</v>
      </c>
    </row>
    <row r="3196" spans="1:11" x14ac:dyDescent="0.3">
      <c r="A3196" s="1">
        <v>42268</v>
      </c>
      <c r="B3196" s="2">
        <f>YEAR(salesdata[[#This Row],[Order Date]])</f>
        <v>2015</v>
      </c>
      <c r="C3196" s="2">
        <f>MONTH(salesdata[[#This Row],[Order Date]])</f>
        <v>9</v>
      </c>
      <c r="D3196" t="s">
        <v>2181</v>
      </c>
      <c r="E3196" t="s">
        <v>70</v>
      </c>
      <c r="F3196" t="s">
        <v>39</v>
      </c>
      <c r="G3196" t="s">
        <v>40</v>
      </c>
      <c r="H3196" t="s">
        <v>770</v>
      </c>
      <c r="I3196" s="33" t="s">
        <v>3847</v>
      </c>
      <c r="J3196" s="2">
        <v>3</v>
      </c>
      <c r="K3196" s="33" t="s">
        <v>3848</v>
      </c>
    </row>
    <row r="3197" spans="1:11" x14ac:dyDescent="0.3">
      <c r="A3197" s="1">
        <v>42268</v>
      </c>
      <c r="B3197" s="2">
        <f>YEAR(salesdata[[#This Row],[Order Date]])</f>
        <v>2015</v>
      </c>
      <c r="C3197" s="2">
        <f>MONTH(salesdata[[#This Row],[Order Date]])</f>
        <v>9</v>
      </c>
      <c r="D3197" t="s">
        <v>2181</v>
      </c>
      <c r="E3197" t="s">
        <v>70</v>
      </c>
      <c r="F3197" t="s">
        <v>11</v>
      </c>
      <c r="G3197" t="s">
        <v>20</v>
      </c>
      <c r="H3197" t="s">
        <v>1256</v>
      </c>
      <c r="I3197" s="33" t="s">
        <v>7229</v>
      </c>
      <c r="J3197" s="2">
        <v>2</v>
      </c>
      <c r="K3197" s="33" t="s">
        <v>7168</v>
      </c>
    </row>
    <row r="3198" spans="1:11" x14ac:dyDescent="0.3">
      <c r="A3198" s="1">
        <v>42268</v>
      </c>
      <c r="B3198" s="2">
        <f>YEAR(salesdata[[#This Row],[Order Date]])</f>
        <v>2015</v>
      </c>
      <c r="C3198" s="2">
        <f>MONTH(salesdata[[#This Row],[Order Date]])</f>
        <v>9</v>
      </c>
      <c r="D3198" t="s">
        <v>2181</v>
      </c>
      <c r="E3198" t="s">
        <v>70</v>
      </c>
      <c r="F3198" t="s">
        <v>11</v>
      </c>
      <c r="G3198" t="s">
        <v>18</v>
      </c>
      <c r="H3198" t="s">
        <v>1643</v>
      </c>
      <c r="I3198" s="33" t="s">
        <v>7230</v>
      </c>
      <c r="J3198" s="2">
        <v>8</v>
      </c>
      <c r="K3198" s="33" t="s">
        <v>6459</v>
      </c>
    </row>
    <row r="3199" spans="1:11" x14ac:dyDescent="0.3">
      <c r="A3199" s="1">
        <v>42269</v>
      </c>
      <c r="B3199" s="2">
        <f>YEAR(salesdata[[#This Row],[Order Date]])</f>
        <v>2015</v>
      </c>
      <c r="C3199" s="2">
        <f>MONTH(salesdata[[#This Row],[Order Date]])</f>
        <v>9</v>
      </c>
      <c r="D3199" t="s">
        <v>1298</v>
      </c>
      <c r="E3199" t="s">
        <v>27</v>
      </c>
      <c r="F3199" t="s">
        <v>34</v>
      </c>
      <c r="G3199" t="s">
        <v>47</v>
      </c>
      <c r="H3199" t="s">
        <v>1436</v>
      </c>
      <c r="I3199" s="33" t="s">
        <v>4871</v>
      </c>
      <c r="J3199" s="2">
        <v>2</v>
      </c>
      <c r="K3199" s="33" t="s">
        <v>3320</v>
      </c>
    </row>
    <row r="3200" spans="1:11" x14ac:dyDescent="0.3">
      <c r="A3200" s="1">
        <v>42269</v>
      </c>
      <c r="B3200" s="2">
        <f>YEAR(salesdata[[#This Row],[Order Date]])</f>
        <v>2015</v>
      </c>
      <c r="C3200" s="2">
        <f>MONTH(salesdata[[#This Row],[Order Date]])</f>
        <v>9</v>
      </c>
      <c r="D3200" t="s">
        <v>224</v>
      </c>
      <c r="E3200" t="s">
        <v>55</v>
      </c>
      <c r="F3200" t="s">
        <v>11</v>
      </c>
      <c r="G3200" t="s">
        <v>12</v>
      </c>
      <c r="H3200" t="s">
        <v>1784</v>
      </c>
      <c r="I3200" s="33" t="s">
        <v>3540</v>
      </c>
      <c r="J3200" s="2">
        <v>5</v>
      </c>
      <c r="K3200" s="33" t="s">
        <v>3175</v>
      </c>
    </row>
    <row r="3201" spans="1:11" x14ac:dyDescent="0.3">
      <c r="A3201" s="1">
        <v>42269</v>
      </c>
      <c r="B3201" s="2">
        <f>YEAR(salesdata[[#This Row],[Order Date]])</f>
        <v>2015</v>
      </c>
      <c r="C3201" s="2">
        <f>MONTH(salesdata[[#This Row],[Order Date]])</f>
        <v>9</v>
      </c>
      <c r="D3201" t="s">
        <v>224</v>
      </c>
      <c r="E3201" t="s">
        <v>55</v>
      </c>
      <c r="F3201" t="s">
        <v>34</v>
      </c>
      <c r="G3201" t="s">
        <v>47</v>
      </c>
      <c r="H3201" t="s">
        <v>1893</v>
      </c>
      <c r="I3201" s="33" t="s">
        <v>4725</v>
      </c>
      <c r="J3201" s="2">
        <v>2</v>
      </c>
      <c r="K3201" s="33" t="s">
        <v>5031</v>
      </c>
    </row>
    <row r="3202" spans="1:11" x14ac:dyDescent="0.3">
      <c r="A3202" s="1">
        <v>42269</v>
      </c>
      <c r="B3202" s="2">
        <f>YEAR(salesdata[[#This Row],[Order Date]])</f>
        <v>2015</v>
      </c>
      <c r="C3202" s="2">
        <f>MONTH(salesdata[[#This Row],[Order Date]])</f>
        <v>9</v>
      </c>
      <c r="D3202" t="s">
        <v>2341</v>
      </c>
      <c r="E3202" t="s">
        <v>121</v>
      </c>
      <c r="F3202" t="s">
        <v>11</v>
      </c>
      <c r="G3202" t="s">
        <v>16</v>
      </c>
      <c r="H3202" t="s">
        <v>2342</v>
      </c>
      <c r="I3202" s="33" t="s">
        <v>1829</v>
      </c>
      <c r="J3202" s="2">
        <v>4</v>
      </c>
      <c r="K3202" s="33" t="s">
        <v>4394</v>
      </c>
    </row>
    <row r="3203" spans="1:11" x14ac:dyDescent="0.3">
      <c r="A3203" s="1">
        <v>42269</v>
      </c>
      <c r="B3203" s="2">
        <f>YEAR(salesdata[[#This Row],[Order Date]])</f>
        <v>2015</v>
      </c>
      <c r="C3203" s="2">
        <f>MONTH(salesdata[[#This Row],[Order Date]])</f>
        <v>9</v>
      </c>
      <c r="D3203" t="s">
        <v>2341</v>
      </c>
      <c r="E3203" t="s">
        <v>121</v>
      </c>
      <c r="F3203" t="s">
        <v>11</v>
      </c>
      <c r="G3203" t="s">
        <v>18</v>
      </c>
      <c r="H3203" t="s">
        <v>1620</v>
      </c>
      <c r="I3203" s="33" t="s">
        <v>7231</v>
      </c>
      <c r="J3203" s="2">
        <v>4</v>
      </c>
      <c r="K3203" s="33" t="s">
        <v>7232</v>
      </c>
    </row>
    <row r="3204" spans="1:11" x14ac:dyDescent="0.3">
      <c r="A3204" s="1">
        <v>42269</v>
      </c>
      <c r="B3204" s="2">
        <f>YEAR(salesdata[[#This Row],[Order Date]])</f>
        <v>2015</v>
      </c>
      <c r="C3204" s="2">
        <f>MONTH(salesdata[[#This Row],[Order Date]])</f>
        <v>9</v>
      </c>
      <c r="D3204" t="s">
        <v>2341</v>
      </c>
      <c r="E3204" t="s">
        <v>121</v>
      </c>
      <c r="F3204" t="s">
        <v>11</v>
      </c>
      <c r="G3204" t="s">
        <v>18</v>
      </c>
      <c r="H3204" t="s">
        <v>1088</v>
      </c>
      <c r="I3204" s="33" t="s">
        <v>7233</v>
      </c>
      <c r="J3204" s="2">
        <v>1</v>
      </c>
      <c r="K3204" s="33" t="s">
        <v>7234</v>
      </c>
    </row>
    <row r="3205" spans="1:11" x14ac:dyDescent="0.3">
      <c r="A3205" s="1">
        <v>42269</v>
      </c>
      <c r="B3205" s="2">
        <f>YEAR(salesdata[[#This Row],[Order Date]])</f>
        <v>2015</v>
      </c>
      <c r="C3205" s="2">
        <f>MONTH(salesdata[[#This Row],[Order Date]])</f>
        <v>9</v>
      </c>
      <c r="D3205" t="s">
        <v>2341</v>
      </c>
      <c r="E3205" t="s">
        <v>121</v>
      </c>
      <c r="F3205" t="s">
        <v>11</v>
      </c>
      <c r="G3205" t="s">
        <v>24</v>
      </c>
      <c r="H3205" t="s">
        <v>1675</v>
      </c>
      <c r="I3205" s="33" t="s">
        <v>4759</v>
      </c>
      <c r="J3205" s="2">
        <v>2</v>
      </c>
      <c r="K3205" s="33" t="s">
        <v>7235</v>
      </c>
    </row>
    <row r="3206" spans="1:11" x14ac:dyDescent="0.3">
      <c r="A3206" s="1">
        <v>42269</v>
      </c>
      <c r="B3206" s="2">
        <f>YEAR(salesdata[[#This Row],[Order Date]])</f>
        <v>2015</v>
      </c>
      <c r="C3206" s="2">
        <f>MONTH(salesdata[[#This Row],[Order Date]])</f>
        <v>9</v>
      </c>
      <c r="D3206" t="s">
        <v>2341</v>
      </c>
      <c r="E3206" t="s">
        <v>121</v>
      </c>
      <c r="F3206" t="s">
        <v>11</v>
      </c>
      <c r="G3206" t="s">
        <v>20</v>
      </c>
      <c r="H3206" t="s">
        <v>441</v>
      </c>
      <c r="I3206" s="33" t="s">
        <v>5082</v>
      </c>
      <c r="J3206" s="2">
        <v>2</v>
      </c>
      <c r="K3206" s="33" t="s">
        <v>7236</v>
      </c>
    </row>
    <row r="3207" spans="1:11" x14ac:dyDescent="0.3">
      <c r="A3207" s="1">
        <v>42269</v>
      </c>
      <c r="B3207" s="2">
        <f>YEAR(salesdata[[#This Row],[Order Date]])</f>
        <v>2015</v>
      </c>
      <c r="C3207" s="2">
        <f>MONTH(salesdata[[#This Row],[Order Date]])</f>
        <v>9</v>
      </c>
      <c r="D3207" t="s">
        <v>830</v>
      </c>
      <c r="E3207" t="s">
        <v>23</v>
      </c>
      <c r="F3207" t="s">
        <v>11</v>
      </c>
      <c r="G3207" t="s">
        <v>204</v>
      </c>
      <c r="H3207" t="s">
        <v>1500</v>
      </c>
      <c r="I3207" s="33" t="s">
        <v>6477</v>
      </c>
      <c r="J3207" s="2">
        <v>5</v>
      </c>
      <c r="K3207" s="33" t="s">
        <v>4720</v>
      </c>
    </row>
    <row r="3208" spans="1:11" x14ac:dyDescent="0.3">
      <c r="A3208" s="1">
        <v>42269</v>
      </c>
      <c r="B3208" s="2">
        <f>YEAR(salesdata[[#This Row],[Order Date]])</f>
        <v>2015</v>
      </c>
      <c r="C3208" s="2">
        <f>MONTH(salesdata[[#This Row],[Order Date]])</f>
        <v>9</v>
      </c>
      <c r="D3208" t="s">
        <v>830</v>
      </c>
      <c r="E3208" t="s">
        <v>23</v>
      </c>
      <c r="F3208" t="s">
        <v>39</v>
      </c>
      <c r="G3208" t="s">
        <v>52</v>
      </c>
      <c r="H3208" t="s">
        <v>1679</v>
      </c>
      <c r="I3208" s="33" t="s">
        <v>7237</v>
      </c>
      <c r="J3208" s="2">
        <v>3</v>
      </c>
      <c r="K3208" s="33" t="s">
        <v>7238</v>
      </c>
    </row>
    <row r="3209" spans="1:11" x14ac:dyDescent="0.3">
      <c r="A3209" s="1">
        <v>42269</v>
      </c>
      <c r="B3209" s="2">
        <f>YEAR(salesdata[[#This Row],[Order Date]])</f>
        <v>2015</v>
      </c>
      <c r="C3209" s="2">
        <f>MONTH(salesdata[[#This Row],[Order Date]])</f>
        <v>9</v>
      </c>
      <c r="D3209" t="s">
        <v>120</v>
      </c>
      <c r="E3209" t="s">
        <v>27</v>
      </c>
      <c r="F3209" t="s">
        <v>11</v>
      </c>
      <c r="G3209" t="s">
        <v>93</v>
      </c>
      <c r="H3209" t="s">
        <v>1306</v>
      </c>
      <c r="I3209" s="33" t="s">
        <v>7239</v>
      </c>
      <c r="J3209" s="2">
        <v>3</v>
      </c>
      <c r="K3209" s="33" t="s">
        <v>7240</v>
      </c>
    </row>
    <row r="3210" spans="1:11" x14ac:dyDescent="0.3">
      <c r="A3210" s="1">
        <v>42271</v>
      </c>
      <c r="B3210" s="2">
        <f>YEAR(salesdata[[#This Row],[Order Date]])</f>
        <v>2015</v>
      </c>
      <c r="C3210" s="2">
        <f>MONTH(salesdata[[#This Row],[Order Date]])</f>
        <v>9</v>
      </c>
      <c r="D3210" t="s">
        <v>1322</v>
      </c>
      <c r="E3210" t="s">
        <v>23</v>
      </c>
      <c r="F3210" t="s">
        <v>11</v>
      </c>
      <c r="G3210" t="s">
        <v>24</v>
      </c>
      <c r="H3210" t="s">
        <v>1302</v>
      </c>
      <c r="I3210" s="33" t="s">
        <v>4712</v>
      </c>
      <c r="J3210" s="2">
        <v>2</v>
      </c>
      <c r="K3210" s="33" t="s">
        <v>3930</v>
      </c>
    </row>
    <row r="3211" spans="1:11" x14ac:dyDescent="0.3">
      <c r="A3211" s="1">
        <v>42271</v>
      </c>
      <c r="B3211" s="2">
        <f>YEAR(salesdata[[#This Row],[Order Date]])</f>
        <v>2015</v>
      </c>
      <c r="C3211" s="2">
        <f>MONTH(salesdata[[#This Row],[Order Date]])</f>
        <v>9</v>
      </c>
      <c r="D3211" t="s">
        <v>1282</v>
      </c>
      <c r="E3211" t="s">
        <v>62</v>
      </c>
      <c r="F3211" t="s">
        <v>34</v>
      </c>
      <c r="G3211" t="s">
        <v>35</v>
      </c>
      <c r="H3211" t="s">
        <v>239</v>
      </c>
      <c r="I3211" s="33" t="s">
        <v>7241</v>
      </c>
      <c r="J3211" s="2">
        <v>6</v>
      </c>
      <c r="K3211" s="33" t="s">
        <v>7242</v>
      </c>
    </row>
    <row r="3212" spans="1:11" x14ac:dyDescent="0.3">
      <c r="A3212" s="1">
        <v>42271</v>
      </c>
      <c r="B3212" s="2">
        <f>YEAR(salesdata[[#This Row],[Order Date]])</f>
        <v>2015</v>
      </c>
      <c r="C3212" s="2">
        <f>MONTH(salesdata[[#This Row],[Order Date]])</f>
        <v>9</v>
      </c>
      <c r="D3212" t="s">
        <v>1172</v>
      </c>
      <c r="E3212" t="s">
        <v>403</v>
      </c>
      <c r="F3212" t="s">
        <v>11</v>
      </c>
      <c r="G3212" t="s">
        <v>20</v>
      </c>
      <c r="H3212" t="s">
        <v>584</v>
      </c>
      <c r="I3212" s="33" t="s">
        <v>4903</v>
      </c>
      <c r="J3212" s="2">
        <v>4</v>
      </c>
      <c r="K3212" s="33" t="s">
        <v>7168</v>
      </c>
    </row>
    <row r="3213" spans="1:11" x14ac:dyDescent="0.3">
      <c r="A3213" s="1">
        <v>42271</v>
      </c>
      <c r="B3213" s="2">
        <f>YEAR(salesdata[[#This Row],[Order Date]])</f>
        <v>2015</v>
      </c>
      <c r="C3213" s="2">
        <f>MONTH(salesdata[[#This Row],[Order Date]])</f>
        <v>9</v>
      </c>
      <c r="D3213" t="s">
        <v>1172</v>
      </c>
      <c r="E3213" t="s">
        <v>403</v>
      </c>
      <c r="F3213" t="s">
        <v>34</v>
      </c>
      <c r="G3213" t="s">
        <v>35</v>
      </c>
      <c r="H3213" t="s">
        <v>739</v>
      </c>
      <c r="I3213" s="33" t="s">
        <v>7243</v>
      </c>
      <c r="J3213" s="2">
        <v>10</v>
      </c>
      <c r="K3213" s="33" t="s">
        <v>7244</v>
      </c>
    </row>
    <row r="3214" spans="1:11" x14ac:dyDescent="0.3">
      <c r="A3214" s="1">
        <v>42271</v>
      </c>
      <c r="B3214" s="2">
        <f>YEAR(salesdata[[#This Row],[Order Date]])</f>
        <v>2015</v>
      </c>
      <c r="C3214" s="2">
        <f>MONTH(salesdata[[#This Row],[Order Date]])</f>
        <v>9</v>
      </c>
      <c r="D3214" t="s">
        <v>1725</v>
      </c>
      <c r="E3214" t="s">
        <v>863</v>
      </c>
      <c r="F3214" t="s">
        <v>39</v>
      </c>
      <c r="G3214" t="s">
        <v>40</v>
      </c>
      <c r="H3214" t="s">
        <v>2343</v>
      </c>
      <c r="I3214" s="33" t="s">
        <v>7245</v>
      </c>
      <c r="J3214" s="2">
        <v>6</v>
      </c>
      <c r="K3214" s="33" t="s">
        <v>7246</v>
      </c>
    </row>
    <row r="3215" spans="1:11" x14ac:dyDescent="0.3">
      <c r="A3215" s="1">
        <v>42271</v>
      </c>
      <c r="B3215" s="2">
        <f>YEAR(salesdata[[#This Row],[Order Date]])</f>
        <v>2015</v>
      </c>
      <c r="C3215" s="2">
        <f>MONTH(salesdata[[#This Row],[Order Date]])</f>
        <v>9</v>
      </c>
      <c r="D3215" t="s">
        <v>969</v>
      </c>
      <c r="E3215" t="s">
        <v>167</v>
      </c>
      <c r="F3215" t="s">
        <v>11</v>
      </c>
      <c r="G3215" t="s">
        <v>24</v>
      </c>
      <c r="H3215" t="s">
        <v>1230</v>
      </c>
      <c r="I3215" s="33" t="s">
        <v>7247</v>
      </c>
      <c r="J3215" s="2">
        <v>2</v>
      </c>
      <c r="K3215" s="33" t="s">
        <v>2930</v>
      </c>
    </row>
    <row r="3216" spans="1:11" x14ac:dyDescent="0.3">
      <c r="A3216" s="1">
        <v>42271</v>
      </c>
      <c r="B3216" s="2">
        <f>YEAR(salesdata[[#This Row],[Order Date]])</f>
        <v>2015</v>
      </c>
      <c r="C3216" s="2">
        <f>MONTH(salesdata[[#This Row],[Order Date]])</f>
        <v>9</v>
      </c>
      <c r="D3216" t="s">
        <v>969</v>
      </c>
      <c r="E3216" t="s">
        <v>167</v>
      </c>
      <c r="F3216" t="s">
        <v>11</v>
      </c>
      <c r="G3216" t="s">
        <v>20</v>
      </c>
      <c r="H3216" t="s">
        <v>437</v>
      </c>
      <c r="I3216" s="33" t="s">
        <v>5998</v>
      </c>
      <c r="J3216" s="2">
        <v>3</v>
      </c>
      <c r="K3216" s="33" t="s">
        <v>7248</v>
      </c>
    </row>
    <row r="3217" spans="1:11" x14ac:dyDescent="0.3">
      <c r="A3217" s="1">
        <v>42271</v>
      </c>
      <c r="B3217" s="2">
        <f>YEAR(salesdata[[#This Row],[Order Date]])</f>
        <v>2015</v>
      </c>
      <c r="C3217" s="2">
        <f>MONTH(salesdata[[#This Row],[Order Date]])</f>
        <v>9</v>
      </c>
      <c r="D3217" t="s">
        <v>2276</v>
      </c>
      <c r="E3217" t="s">
        <v>27</v>
      </c>
      <c r="F3217" t="s">
        <v>34</v>
      </c>
      <c r="G3217" t="s">
        <v>47</v>
      </c>
      <c r="H3217" t="s">
        <v>60</v>
      </c>
      <c r="I3217" s="33" t="s">
        <v>6988</v>
      </c>
      <c r="J3217" s="2">
        <v>3</v>
      </c>
      <c r="K3217" s="33" t="s">
        <v>4727</v>
      </c>
    </row>
    <row r="3218" spans="1:11" x14ac:dyDescent="0.3">
      <c r="A3218" s="1">
        <v>42271</v>
      </c>
      <c r="B3218" s="2">
        <f>YEAR(salesdata[[#This Row],[Order Date]])</f>
        <v>2015</v>
      </c>
      <c r="C3218" s="2">
        <f>MONTH(salesdata[[#This Row],[Order Date]])</f>
        <v>9</v>
      </c>
      <c r="D3218" t="s">
        <v>2276</v>
      </c>
      <c r="E3218" t="s">
        <v>27</v>
      </c>
      <c r="F3218" t="s">
        <v>11</v>
      </c>
      <c r="G3218" t="s">
        <v>93</v>
      </c>
      <c r="H3218" t="s">
        <v>1911</v>
      </c>
      <c r="I3218" s="33" t="s">
        <v>7249</v>
      </c>
      <c r="J3218" s="2">
        <v>4</v>
      </c>
      <c r="K3218" s="33" t="s">
        <v>7250</v>
      </c>
    </row>
    <row r="3219" spans="1:11" x14ac:dyDescent="0.3">
      <c r="A3219" s="1">
        <v>42271</v>
      </c>
      <c r="B3219" s="2">
        <f>YEAR(salesdata[[#This Row],[Order Date]])</f>
        <v>2015</v>
      </c>
      <c r="C3219" s="2">
        <f>MONTH(salesdata[[#This Row],[Order Date]])</f>
        <v>9</v>
      </c>
      <c r="D3219" t="s">
        <v>2344</v>
      </c>
      <c r="E3219" t="s">
        <v>96</v>
      </c>
      <c r="F3219" t="s">
        <v>39</v>
      </c>
      <c r="G3219" t="s">
        <v>40</v>
      </c>
      <c r="H3219" t="s">
        <v>1818</v>
      </c>
      <c r="I3219" s="33" t="s">
        <v>7251</v>
      </c>
      <c r="J3219" s="2">
        <v>2</v>
      </c>
      <c r="K3219" s="33" t="s">
        <v>5906</v>
      </c>
    </row>
    <row r="3220" spans="1:11" x14ac:dyDescent="0.3">
      <c r="A3220" s="1">
        <v>42271</v>
      </c>
      <c r="B3220" s="2">
        <f>YEAR(salesdata[[#This Row],[Order Date]])</f>
        <v>2015</v>
      </c>
      <c r="C3220" s="2">
        <f>MONTH(salesdata[[#This Row],[Order Date]])</f>
        <v>9</v>
      </c>
      <c r="D3220" t="s">
        <v>413</v>
      </c>
      <c r="E3220" t="s">
        <v>96</v>
      </c>
      <c r="F3220" t="s">
        <v>11</v>
      </c>
      <c r="G3220" t="s">
        <v>24</v>
      </c>
      <c r="H3220" t="s">
        <v>150</v>
      </c>
      <c r="I3220" s="33" t="s">
        <v>4843</v>
      </c>
      <c r="J3220" s="2">
        <v>2</v>
      </c>
      <c r="K3220" s="33" t="s">
        <v>3504</v>
      </c>
    </row>
    <row r="3221" spans="1:11" x14ac:dyDescent="0.3">
      <c r="A3221" s="1">
        <v>42271</v>
      </c>
      <c r="B3221" s="2">
        <f>YEAR(salesdata[[#This Row],[Order Date]])</f>
        <v>2015</v>
      </c>
      <c r="C3221" s="2">
        <f>MONTH(salesdata[[#This Row],[Order Date]])</f>
        <v>9</v>
      </c>
      <c r="D3221" t="s">
        <v>413</v>
      </c>
      <c r="E3221" t="s">
        <v>96</v>
      </c>
      <c r="F3221" t="s">
        <v>39</v>
      </c>
      <c r="G3221" t="s">
        <v>52</v>
      </c>
      <c r="H3221" t="s">
        <v>1712</v>
      </c>
      <c r="I3221" s="33" t="s">
        <v>7252</v>
      </c>
      <c r="J3221" s="2">
        <v>2</v>
      </c>
      <c r="K3221" s="33" t="s">
        <v>6184</v>
      </c>
    </row>
    <row r="3222" spans="1:11" x14ac:dyDescent="0.3">
      <c r="A3222" s="1">
        <v>42271</v>
      </c>
      <c r="B3222" s="2">
        <f>YEAR(salesdata[[#This Row],[Order Date]])</f>
        <v>2015</v>
      </c>
      <c r="C3222" s="2">
        <f>MONTH(salesdata[[#This Row],[Order Date]])</f>
        <v>9</v>
      </c>
      <c r="D3222" t="s">
        <v>413</v>
      </c>
      <c r="E3222" t="s">
        <v>96</v>
      </c>
      <c r="F3222" t="s">
        <v>11</v>
      </c>
      <c r="G3222" t="s">
        <v>24</v>
      </c>
      <c r="H3222" t="s">
        <v>722</v>
      </c>
      <c r="I3222" s="33" t="s">
        <v>5553</v>
      </c>
      <c r="J3222" s="2">
        <v>7</v>
      </c>
      <c r="K3222" s="33" t="s">
        <v>3653</v>
      </c>
    </row>
    <row r="3223" spans="1:11" x14ac:dyDescent="0.3">
      <c r="A3223" s="1">
        <v>42271</v>
      </c>
      <c r="B3223" s="2">
        <f>YEAR(salesdata[[#This Row],[Order Date]])</f>
        <v>2015</v>
      </c>
      <c r="C3223" s="2">
        <f>MONTH(salesdata[[#This Row],[Order Date]])</f>
        <v>9</v>
      </c>
      <c r="D3223" t="s">
        <v>1112</v>
      </c>
      <c r="E3223" t="s">
        <v>79</v>
      </c>
      <c r="F3223" t="s">
        <v>11</v>
      </c>
      <c r="G3223" t="s">
        <v>20</v>
      </c>
      <c r="H3223" t="s">
        <v>1535</v>
      </c>
      <c r="I3223" s="33" t="s">
        <v>3803</v>
      </c>
      <c r="J3223" s="2">
        <v>6</v>
      </c>
      <c r="K3223" s="33" t="s">
        <v>6639</v>
      </c>
    </row>
    <row r="3224" spans="1:11" x14ac:dyDescent="0.3">
      <c r="A3224" s="1">
        <v>42271</v>
      </c>
      <c r="B3224" s="2">
        <f>YEAR(salesdata[[#This Row],[Order Date]])</f>
        <v>2015</v>
      </c>
      <c r="C3224" s="2">
        <f>MONTH(salesdata[[#This Row],[Order Date]])</f>
        <v>9</v>
      </c>
      <c r="D3224" t="s">
        <v>1112</v>
      </c>
      <c r="E3224" t="s">
        <v>79</v>
      </c>
      <c r="F3224" t="s">
        <v>11</v>
      </c>
      <c r="G3224" t="s">
        <v>18</v>
      </c>
      <c r="H3224" t="s">
        <v>2029</v>
      </c>
      <c r="I3224" s="33" t="s">
        <v>3313</v>
      </c>
      <c r="J3224" s="2">
        <v>2</v>
      </c>
      <c r="K3224" s="33" t="s">
        <v>4728</v>
      </c>
    </row>
    <row r="3225" spans="1:11" x14ac:dyDescent="0.3">
      <c r="A3225" s="1">
        <v>42271</v>
      </c>
      <c r="B3225" s="2">
        <f>YEAR(salesdata[[#This Row],[Order Date]])</f>
        <v>2015</v>
      </c>
      <c r="C3225" s="2">
        <f>MONTH(salesdata[[#This Row],[Order Date]])</f>
        <v>9</v>
      </c>
      <c r="D3225" t="s">
        <v>1112</v>
      </c>
      <c r="E3225" t="s">
        <v>79</v>
      </c>
      <c r="F3225" t="s">
        <v>11</v>
      </c>
      <c r="G3225" t="s">
        <v>63</v>
      </c>
      <c r="H3225" t="s">
        <v>2345</v>
      </c>
      <c r="I3225" s="33" t="s">
        <v>3392</v>
      </c>
      <c r="J3225" s="2">
        <v>2</v>
      </c>
      <c r="K3225" s="33" t="s">
        <v>5431</v>
      </c>
    </row>
    <row r="3226" spans="1:11" x14ac:dyDescent="0.3">
      <c r="A3226" s="1">
        <v>42271</v>
      </c>
      <c r="B3226" s="2">
        <f>YEAR(salesdata[[#This Row],[Order Date]])</f>
        <v>2015</v>
      </c>
      <c r="C3226" s="2">
        <f>MONTH(salesdata[[#This Row],[Order Date]])</f>
        <v>9</v>
      </c>
      <c r="D3226" t="s">
        <v>1112</v>
      </c>
      <c r="E3226" t="s">
        <v>79</v>
      </c>
      <c r="F3226" t="s">
        <v>11</v>
      </c>
      <c r="G3226" t="s">
        <v>16</v>
      </c>
      <c r="H3226" t="s">
        <v>1545</v>
      </c>
      <c r="I3226" s="33" t="s">
        <v>5061</v>
      </c>
      <c r="J3226" s="2">
        <v>1</v>
      </c>
      <c r="K3226" s="33" t="s">
        <v>5062</v>
      </c>
    </row>
    <row r="3227" spans="1:11" x14ac:dyDescent="0.3">
      <c r="A3227" s="1">
        <v>42271</v>
      </c>
      <c r="B3227" s="2">
        <f>YEAR(salesdata[[#This Row],[Order Date]])</f>
        <v>2015</v>
      </c>
      <c r="C3227" s="2">
        <f>MONTH(salesdata[[#This Row],[Order Date]])</f>
        <v>9</v>
      </c>
      <c r="D3227" t="s">
        <v>1112</v>
      </c>
      <c r="E3227" t="s">
        <v>79</v>
      </c>
      <c r="F3227" t="s">
        <v>11</v>
      </c>
      <c r="G3227" t="s">
        <v>24</v>
      </c>
      <c r="H3227" t="s">
        <v>586</v>
      </c>
      <c r="I3227" s="33" t="s">
        <v>7253</v>
      </c>
      <c r="J3227" s="2">
        <v>5</v>
      </c>
      <c r="K3227" s="33" t="s">
        <v>6770</v>
      </c>
    </row>
    <row r="3228" spans="1:11" x14ac:dyDescent="0.3">
      <c r="A3228" s="1">
        <v>42271</v>
      </c>
      <c r="B3228" s="2">
        <f>YEAR(salesdata[[#This Row],[Order Date]])</f>
        <v>2015</v>
      </c>
      <c r="C3228" s="2">
        <f>MONTH(salesdata[[#This Row],[Order Date]])</f>
        <v>9</v>
      </c>
      <c r="D3228" t="s">
        <v>1674</v>
      </c>
      <c r="E3228" t="s">
        <v>152</v>
      </c>
      <c r="F3228" t="s">
        <v>11</v>
      </c>
      <c r="G3228" t="s">
        <v>63</v>
      </c>
      <c r="H3228" t="s">
        <v>2346</v>
      </c>
      <c r="I3228" s="33" t="s">
        <v>5503</v>
      </c>
      <c r="J3228" s="2">
        <v>1</v>
      </c>
      <c r="K3228" s="33" t="s">
        <v>7254</v>
      </c>
    </row>
    <row r="3229" spans="1:11" x14ac:dyDescent="0.3">
      <c r="A3229" s="1">
        <v>42272</v>
      </c>
      <c r="B3229" s="2">
        <f>YEAR(salesdata[[#This Row],[Order Date]])</f>
        <v>2015</v>
      </c>
      <c r="C3229" s="2">
        <f>MONTH(salesdata[[#This Row],[Order Date]])</f>
        <v>9</v>
      </c>
      <c r="D3229" t="s">
        <v>634</v>
      </c>
      <c r="E3229" t="s">
        <v>300</v>
      </c>
      <c r="F3229" t="s">
        <v>34</v>
      </c>
      <c r="G3229" t="s">
        <v>147</v>
      </c>
      <c r="H3229" t="s">
        <v>1756</v>
      </c>
      <c r="I3229" s="33" t="s">
        <v>7255</v>
      </c>
      <c r="J3229" s="2">
        <v>3</v>
      </c>
      <c r="K3229" s="33" t="s">
        <v>7256</v>
      </c>
    </row>
    <row r="3230" spans="1:11" x14ac:dyDescent="0.3">
      <c r="A3230" s="1">
        <v>42272</v>
      </c>
      <c r="B3230" s="2">
        <f>YEAR(salesdata[[#This Row],[Order Date]])</f>
        <v>2015</v>
      </c>
      <c r="C3230" s="2">
        <f>MONTH(salesdata[[#This Row],[Order Date]])</f>
        <v>9</v>
      </c>
      <c r="D3230" t="s">
        <v>14</v>
      </c>
      <c r="E3230" t="s">
        <v>181</v>
      </c>
      <c r="F3230" t="s">
        <v>39</v>
      </c>
      <c r="G3230" t="s">
        <v>52</v>
      </c>
      <c r="H3230" t="s">
        <v>1049</v>
      </c>
      <c r="I3230" s="33" t="s">
        <v>7227</v>
      </c>
      <c r="J3230" s="2">
        <v>4</v>
      </c>
      <c r="K3230" s="33" t="s">
        <v>7257</v>
      </c>
    </row>
    <row r="3231" spans="1:11" x14ac:dyDescent="0.3">
      <c r="A3231" s="1">
        <v>42272</v>
      </c>
      <c r="B3231" s="2">
        <f>YEAR(salesdata[[#This Row],[Order Date]])</f>
        <v>2015</v>
      </c>
      <c r="C3231" s="2">
        <f>MONTH(salesdata[[#This Row],[Order Date]])</f>
        <v>9</v>
      </c>
      <c r="D3231" t="s">
        <v>14</v>
      </c>
      <c r="E3231" t="s">
        <v>181</v>
      </c>
      <c r="F3231" t="s">
        <v>11</v>
      </c>
      <c r="G3231" t="s">
        <v>20</v>
      </c>
      <c r="H3231" t="s">
        <v>965</v>
      </c>
      <c r="I3231" s="33" t="s">
        <v>7258</v>
      </c>
      <c r="J3231" s="2">
        <v>3</v>
      </c>
      <c r="K3231" s="33" t="s">
        <v>7259</v>
      </c>
    </row>
    <row r="3232" spans="1:11" x14ac:dyDescent="0.3">
      <c r="A3232" s="1">
        <v>42272</v>
      </c>
      <c r="B3232" s="2">
        <f>YEAR(salesdata[[#This Row],[Order Date]])</f>
        <v>2015</v>
      </c>
      <c r="C3232" s="2">
        <f>MONTH(salesdata[[#This Row],[Order Date]])</f>
        <v>9</v>
      </c>
      <c r="D3232" t="s">
        <v>14</v>
      </c>
      <c r="E3232" t="s">
        <v>181</v>
      </c>
      <c r="F3232" t="s">
        <v>39</v>
      </c>
      <c r="G3232" t="s">
        <v>40</v>
      </c>
      <c r="H3232" t="s">
        <v>737</v>
      </c>
      <c r="I3232" s="33" t="s">
        <v>7260</v>
      </c>
      <c r="J3232" s="2">
        <v>2</v>
      </c>
      <c r="K3232" s="33" t="s">
        <v>3733</v>
      </c>
    </row>
    <row r="3233" spans="1:11" x14ac:dyDescent="0.3">
      <c r="A3233" s="1">
        <v>42272</v>
      </c>
      <c r="B3233" s="2">
        <f>YEAR(salesdata[[#This Row],[Order Date]])</f>
        <v>2015</v>
      </c>
      <c r="C3233" s="2">
        <f>MONTH(salesdata[[#This Row],[Order Date]])</f>
        <v>9</v>
      </c>
      <c r="D3233" t="s">
        <v>1574</v>
      </c>
      <c r="E3233" t="s">
        <v>27</v>
      </c>
      <c r="F3233" t="s">
        <v>11</v>
      </c>
      <c r="G3233" t="s">
        <v>63</v>
      </c>
      <c r="H3233" t="s">
        <v>806</v>
      </c>
      <c r="I3233" s="33" t="s">
        <v>5905</v>
      </c>
      <c r="J3233" s="2">
        <v>2</v>
      </c>
      <c r="K3233" s="33" t="s">
        <v>5832</v>
      </c>
    </row>
    <row r="3234" spans="1:11" x14ac:dyDescent="0.3">
      <c r="A3234" s="1">
        <v>42272</v>
      </c>
      <c r="B3234" s="2">
        <f>YEAR(salesdata[[#This Row],[Order Date]])</f>
        <v>2015</v>
      </c>
      <c r="C3234" s="2">
        <f>MONTH(salesdata[[#This Row],[Order Date]])</f>
        <v>9</v>
      </c>
      <c r="D3234" t="s">
        <v>1378</v>
      </c>
      <c r="E3234" t="s">
        <v>700</v>
      </c>
      <c r="F3234" t="s">
        <v>11</v>
      </c>
      <c r="G3234" t="s">
        <v>20</v>
      </c>
      <c r="H3234" t="s">
        <v>375</v>
      </c>
      <c r="I3234" s="33" t="s">
        <v>7261</v>
      </c>
      <c r="J3234" s="2">
        <v>2</v>
      </c>
      <c r="K3234" s="33" t="s">
        <v>7262</v>
      </c>
    </row>
    <row r="3235" spans="1:11" x14ac:dyDescent="0.3">
      <c r="A3235" s="1">
        <v>42272</v>
      </c>
      <c r="B3235" s="2">
        <f>YEAR(salesdata[[#This Row],[Order Date]])</f>
        <v>2015</v>
      </c>
      <c r="C3235" s="2">
        <f>MONTH(salesdata[[#This Row],[Order Date]])</f>
        <v>9</v>
      </c>
      <c r="D3235" t="s">
        <v>2347</v>
      </c>
      <c r="E3235" t="s">
        <v>152</v>
      </c>
      <c r="F3235" t="s">
        <v>39</v>
      </c>
      <c r="G3235" t="s">
        <v>52</v>
      </c>
      <c r="H3235" t="s">
        <v>495</v>
      </c>
      <c r="I3235" s="33" t="s">
        <v>7263</v>
      </c>
      <c r="J3235" s="2">
        <v>9</v>
      </c>
      <c r="K3235" s="33" t="s">
        <v>7264</v>
      </c>
    </row>
    <row r="3236" spans="1:11" x14ac:dyDescent="0.3">
      <c r="A3236" s="1">
        <v>42272</v>
      </c>
      <c r="B3236" s="2">
        <f>YEAR(salesdata[[#This Row],[Order Date]])</f>
        <v>2015</v>
      </c>
      <c r="C3236" s="2">
        <f>MONTH(salesdata[[#This Row],[Order Date]])</f>
        <v>9</v>
      </c>
      <c r="D3236" t="s">
        <v>84</v>
      </c>
      <c r="E3236" t="s">
        <v>625</v>
      </c>
      <c r="F3236" t="s">
        <v>11</v>
      </c>
      <c r="G3236" t="s">
        <v>20</v>
      </c>
      <c r="H3236" t="s">
        <v>1288</v>
      </c>
      <c r="I3236" s="33" t="s">
        <v>7265</v>
      </c>
      <c r="J3236" s="2">
        <v>2</v>
      </c>
      <c r="K3236" s="33" t="s">
        <v>6736</v>
      </c>
    </row>
    <row r="3237" spans="1:11" x14ac:dyDescent="0.3">
      <c r="A3237" s="1">
        <v>42272</v>
      </c>
      <c r="B3237" s="2">
        <f>YEAR(salesdata[[#This Row],[Order Date]])</f>
        <v>2015</v>
      </c>
      <c r="C3237" s="2">
        <f>MONTH(salesdata[[#This Row],[Order Date]])</f>
        <v>9</v>
      </c>
      <c r="D3237" t="s">
        <v>84</v>
      </c>
      <c r="E3237" t="s">
        <v>625</v>
      </c>
      <c r="F3237" t="s">
        <v>11</v>
      </c>
      <c r="G3237" t="s">
        <v>12</v>
      </c>
      <c r="H3237" t="s">
        <v>1827</v>
      </c>
      <c r="I3237" s="33" t="s">
        <v>5626</v>
      </c>
      <c r="J3237" s="2">
        <v>2</v>
      </c>
      <c r="K3237" s="33" t="s">
        <v>5627</v>
      </c>
    </row>
    <row r="3238" spans="1:11" x14ac:dyDescent="0.3">
      <c r="A3238" s="1">
        <v>42272</v>
      </c>
      <c r="B3238" s="2">
        <f>YEAR(salesdata[[#This Row],[Order Date]])</f>
        <v>2015</v>
      </c>
      <c r="C3238" s="2">
        <f>MONTH(salesdata[[#This Row],[Order Date]])</f>
        <v>9</v>
      </c>
      <c r="D3238" t="s">
        <v>84</v>
      </c>
      <c r="E3238" t="s">
        <v>625</v>
      </c>
      <c r="F3238" t="s">
        <v>11</v>
      </c>
      <c r="G3238" t="s">
        <v>24</v>
      </c>
      <c r="H3238" t="s">
        <v>1164</v>
      </c>
      <c r="I3238" s="33" t="s">
        <v>3889</v>
      </c>
      <c r="J3238" s="2">
        <v>1</v>
      </c>
      <c r="K3238" s="33" t="s">
        <v>3830</v>
      </c>
    </row>
    <row r="3239" spans="1:11" x14ac:dyDescent="0.3">
      <c r="A3239" s="1">
        <v>42272</v>
      </c>
      <c r="B3239" s="2">
        <f>YEAR(salesdata[[#This Row],[Order Date]])</f>
        <v>2015</v>
      </c>
      <c r="C3239" s="2">
        <f>MONTH(salesdata[[#This Row],[Order Date]])</f>
        <v>9</v>
      </c>
      <c r="D3239" t="s">
        <v>2005</v>
      </c>
      <c r="E3239" t="s">
        <v>15</v>
      </c>
      <c r="F3239" t="s">
        <v>11</v>
      </c>
      <c r="G3239" t="s">
        <v>24</v>
      </c>
      <c r="H3239" t="s">
        <v>1097</v>
      </c>
      <c r="I3239" s="33" t="s">
        <v>7266</v>
      </c>
      <c r="J3239" s="2">
        <v>7</v>
      </c>
      <c r="K3239" s="33" t="s">
        <v>4330</v>
      </c>
    </row>
    <row r="3240" spans="1:11" x14ac:dyDescent="0.3">
      <c r="A3240" s="1">
        <v>42272</v>
      </c>
      <c r="B3240" s="2">
        <f>YEAR(salesdata[[#This Row],[Order Date]])</f>
        <v>2015</v>
      </c>
      <c r="C3240" s="2">
        <f>MONTH(salesdata[[#This Row],[Order Date]])</f>
        <v>9</v>
      </c>
      <c r="D3240" t="s">
        <v>1825</v>
      </c>
      <c r="E3240" t="s">
        <v>167</v>
      </c>
      <c r="F3240" t="s">
        <v>34</v>
      </c>
      <c r="G3240" t="s">
        <v>35</v>
      </c>
      <c r="H3240" t="s">
        <v>1287</v>
      </c>
      <c r="I3240" s="33" t="s">
        <v>7267</v>
      </c>
      <c r="J3240" s="2">
        <v>4</v>
      </c>
      <c r="K3240" s="33" t="s">
        <v>4540</v>
      </c>
    </row>
    <row r="3241" spans="1:11" x14ac:dyDescent="0.3">
      <c r="A3241" s="1">
        <v>42272</v>
      </c>
      <c r="B3241" s="2">
        <f>YEAR(salesdata[[#This Row],[Order Date]])</f>
        <v>2015</v>
      </c>
      <c r="C3241" s="2">
        <f>MONTH(salesdata[[#This Row],[Order Date]])</f>
        <v>9</v>
      </c>
      <c r="D3241" t="s">
        <v>1825</v>
      </c>
      <c r="E3241" t="s">
        <v>167</v>
      </c>
      <c r="F3241" t="s">
        <v>11</v>
      </c>
      <c r="G3241" t="s">
        <v>16</v>
      </c>
      <c r="H3241" t="s">
        <v>1441</v>
      </c>
      <c r="I3241" s="33" t="s">
        <v>3613</v>
      </c>
      <c r="J3241" s="2">
        <v>2</v>
      </c>
      <c r="K3241" s="33" t="s">
        <v>3053</v>
      </c>
    </row>
    <row r="3242" spans="1:11" x14ac:dyDescent="0.3">
      <c r="A3242" s="1">
        <v>42272</v>
      </c>
      <c r="B3242" s="2">
        <f>YEAR(salesdata[[#This Row],[Order Date]])</f>
        <v>2015</v>
      </c>
      <c r="C3242" s="2">
        <f>MONTH(salesdata[[#This Row],[Order Date]])</f>
        <v>9</v>
      </c>
      <c r="D3242" t="s">
        <v>1825</v>
      </c>
      <c r="E3242" t="s">
        <v>167</v>
      </c>
      <c r="F3242" t="s">
        <v>39</v>
      </c>
      <c r="G3242" t="s">
        <v>52</v>
      </c>
      <c r="H3242" t="s">
        <v>1024</v>
      </c>
      <c r="I3242" s="33" t="s">
        <v>3443</v>
      </c>
      <c r="J3242" s="2">
        <v>2</v>
      </c>
      <c r="K3242" s="33" t="s">
        <v>3444</v>
      </c>
    </row>
    <row r="3243" spans="1:11" x14ac:dyDescent="0.3">
      <c r="A3243" s="1">
        <v>42272</v>
      </c>
      <c r="B3243" s="2">
        <f>YEAR(salesdata[[#This Row],[Order Date]])</f>
        <v>2015</v>
      </c>
      <c r="C3243" s="2">
        <f>MONTH(salesdata[[#This Row],[Order Date]])</f>
        <v>9</v>
      </c>
      <c r="D3243" t="s">
        <v>201</v>
      </c>
      <c r="E3243" t="s">
        <v>121</v>
      </c>
      <c r="F3243" t="s">
        <v>11</v>
      </c>
      <c r="G3243" t="s">
        <v>20</v>
      </c>
      <c r="H3243" t="s">
        <v>869</v>
      </c>
      <c r="I3243" s="33" t="s">
        <v>7268</v>
      </c>
      <c r="J3243" s="2">
        <v>4</v>
      </c>
      <c r="K3243" s="33" t="s">
        <v>7269</v>
      </c>
    </row>
    <row r="3244" spans="1:11" x14ac:dyDescent="0.3">
      <c r="A3244" s="1">
        <v>42272</v>
      </c>
      <c r="B3244" s="2">
        <f>YEAR(salesdata[[#This Row],[Order Date]])</f>
        <v>2015</v>
      </c>
      <c r="C3244" s="2">
        <f>MONTH(salesdata[[#This Row],[Order Date]])</f>
        <v>9</v>
      </c>
      <c r="D3244" t="s">
        <v>201</v>
      </c>
      <c r="E3244" t="s">
        <v>121</v>
      </c>
      <c r="F3244" t="s">
        <v>11</v>
      </c>
      <c r="G3244" t="s">
        <v>12</v>
      </c>
      <c r="H3244" t="s">
        <v>1293</v>
      </c>
      <c r="I3244" s="33" t="s">
        <v>5244</v>
      </c>
      <c r="J3244" s="2">
        <v>1</v>
      </c>
      <c r="K3244" s="33" t="s">
        <v>3561</v>
      </c>
    </row>
    <row r="3245" spans="1:11" x14ac:dyDescent="0.3">
      <c r="A3245" s="1">
        <v>42272</v>
      </c>
      <c r="B3245" s="2">
        <f>YEAR(salesdata[[#This Row],[Order Date]])</f>
        <v>2015</v>
      </c>
      <c r="C3245" s="2">
        <f>MONTH(salesdata[[#This Row],[Order Date]])</f>
        <v>9</v>
      </c>
      <c r="D3245" t="s">
        <v>201</v>
      </c>
      <c r="E3245" t="s">
        <v>121</v>
      </c>
      <c r="F3245" t="s">
        <v>11</v>
      </c>
      <c r="G3245" t="s">
        <v>20</v>
      </c>
      <c r="H3245" t="s">
        <v>1071</v>
      </c>
      <c r="I3245" s="33" t="s">
        <v>7270</v>
      </c>
      <c r="J3245" s="2">
        <v>1</v>
      </c>
      <c r="K3245" s="33" t="s">
        <v>4450</v>
      </c>
    </row>
    <row r="3246" spans="1:11" x14ac:dyDescent="0.3">
      <c r="A3246" s="1">
        <v>42272</v>
      </c>
      <c r="B3246" s="2">
        <f>YEAR(salesdata[[#This Row],[Order Date]])</f>
        <v>2015</v>
      </c>
      <c r="C3246" s="2">
        <f>MONTH(salesdata[[#This Row],[Order Date]])</f>
        <v>9</v>
      </c>
      <c r="D3246" t="s">
        <v>201</v>
      </c>
      <c r="E3246" t="s">
        <v>121</v>
      </c>
      <c r="F3246" t="s">
        <v>11</v>
      </c>
      <c r="G3246" t="s">
        <v>20</v>
      </c>
      <c r="H3246" t="s">
        <v>1005</v>
      </c>
      <c r="I3246" s="33" t="s">
        <v>4841</v>
      </c>
      <c r="J3246" s="2">
        <v>2</v>
      </c>
      <c r="K3246" s="33" t="s">
        <v>7271</v>
      </c>
    </row>
    <row r="3247" spans="1:11" x14ac:dyDescent="0.3">
      <c r="A3247" s="1">
        <v>42272</v>
      </c>
      <c r="B3247" s="2">
        <f>YEAR(salesdata[[#This Row],[Order Date]])</f>
        <v>2015</v>
      </c>
      <c r="C3247" s="2">
        <f>MONTH(salesdata[[#This Row],[Order Date]])</f>
        <v>9</v>
      </c>
      <c r="D3247" t="s">
        <v>812</v>
      </c>
      <c r="E3247" t="s">
        <v>152</v>
      </c>
      <c r="F3247" t="s">
        <v>34</v>
      </c>
      <c r="G3247" t="s">
        <v>35</v>
      </c>
      <c r="H3247" t="s">
        <v>2348</v>
      </c>
      <c r="I3247" s="33" t="s">
        <v>7272</v>
      </c>
      <c r="J3247" s="2">
        <v>1</v>
      </c>
      <c r="K3247" s="33" t="s">
        <v>7273</v>
      </c>
    </row>
    <row r="3248" spans="1:11" x14ac:dyDescent="0.3">
      <c r="A3248" s="1">
        <v>42272</v>
      </c>
      <c r="B3248" s="2">
        <f>YEAR(salesdata[[#This Row],[Order Date]])</f>
        <v>2015</v>
      </c>
      <c r="C3248" s="2">
        <f>MONTH(salesdata[[#This Row],[Order Date]])</f>
        <v>9</v>
      </c>
      <c r="D3248" t="s">
        <v>812</v>
      </c>
      <c r="E3248" t="s">
        <v>152</v>
      </c>
      <c r="F3248" t="s">
        <v>11</v>
      </c>
      <c r="G3248" t="s">
        <v>12</v>
      </c>
      <c r="H3248" t="s">
        <v>80</v>
      </c>
      <c r="I3248" s="33" t="s">
        <v>5210</v>
      </c>
      <c r="J3248" s="2">
        <v>3</v>
      </c>
      <c r="K3248" s="33" t="s">
        <v>5894</v>
      </c>
    </row>
    <row r="3249" spans="1:11" x14ac:dyDescent="0.3">
      <c r="A3249" s="1">
        <v>42272</v>
      </c>
      <c r="B3249" s="2">
        <f>YEAR(salesdata[[#This Row],[Order Date]])</f>
        <v>2015</v>
      </c>
      <c r="C3249" s="2">
        <f>MONTH(salesdata[[#This Row],[Order Date]])</f>
        <v>9</v>
      </c>
      <c r="D3249" t="s">
        <v>799</v>
      </c>
      <c r="E3249" t="s">
        <v>23</v>
      </c>
      <c r="F3249" t="s">
        <v>11</v>
      </c>
      <c r="G3249" t="s">
        <v>20</v>
      </c>
      <c r="H3249" t="s">
        <v>1348</v>
      </c>
      <c r="I3249" s="33" t="s">
        <v>4399</v>
      </c>
      <c r="J3249" s="2">
        <v>2</v>
      </c>
      <c r="K3249" s="33" t="s">
        <v>7274</v>
      </c>
    </row>
    <row r="3250" spans="1:11" x14ac:dyDescent="0.3">
      <c r="A3250" s="1">
        <v>42273</v>
      </c>
      <c r="B3250" s="2">
        <f>YEAR(salesdata[[#This Row],[Order Date]])</f>
        <v>2015</v>
      </c>
      <c r="C3250" s="2">
        <f>MONTH(salesdata[[#This Row],[Order Date]])</f>
        <v>9</v>
      </c>
      <c r="D3250" t="s">
        <v>788</v>
      </c>
      <c r="E3250" t="s">
        <v>10</v>
      </c>
      <c r="F3250" t="s">
        <v>11</v>
      </c>
      <c r="G3250" t="s">
        <v>20</v>
      </c>
      <c r="H3250" t="s">
        <v>2349</v>
      </c>
      <c r="I3250" s="33" t="s">
        <v>7275</v>
      </c>
      <c r="J3250" s="2">
        <v>5</v>
      </c>
      <c r="K3250" s="33" t="s">
        <v>6464</v>
      </c>
    </row>
    <row r="3251" spans="1:11" x14ac:dyDescent="0.3">
      <c r="A3251" s="1">
        <v>42273</v>
      </c>
      <c r="B3251" s="2">
        <f>YEAR(salesdata[[#This Row],[Order Date]])</f>
        <v>2015</v>
      </c>
      <c r="C3251" s="2">
        <f>MONTH(salesdata[[#This Row],[Order Date]])</f>
        <v>9</v>
      </c>
      <c r="D3251" t="s">
        <v>788</v>
      </c>
      <c r="E3251" t="s">
        <v>10</v>
      </c>
      <c r="F3251" t="s">
        <v>39</v>
      </c>
      <c r="G3251" t="s">
        <v>40</v>
      </c>
      <c r="H3251" t="s">
        <v>1458</v>
      </c>
      <c r="I3251" s="33" t="s">
        <v>7276</v>
      </c>
      <c r="J3251" s="2">
        <v>7</v>
      </c>
      <c r="K3251" s="33" t="s">
        <v>7277</v>
      </c>
    </row>
    <row r="3252" spans="1:11" x14ac:dyDescent="0.3">
      <c r="A3252" s="1">
        <v>42273</v>
      </c>
      <c r="B3252" s="2">
        <f>YEAR(salesdata[[#This Row],[Order Date]])</f>
        <v>2015</v>
      </c>
      <c r="C3252" s="2">
        <f>MONTH(salesdata[[#This Row],[Order Date]])</f>
        <v>9</v>
      </c>
      <c r="D3252" t="s">
        <v>1521</v>
      </c>
      <c r="E3252" t="s">
        <v>92</v>
      </c>
      <c r="F3252" t="s">
        <v>11</v>
      </c>
      <c r="G3252" t="s">
        <v>12</v>
      </c>
      <c r="H3252" t="s">
        <v>637</v>
      </c>
      <c r="I3252" s="33" t="s">
        <v>5827</v>
      </c>
      <c r="J3252" s="2">
        <v>5</v>
      </c>
      <c r="K3252" s="33" t="s">
        <v>7278</v>
      </c>
    </row>
    <row r="3253" spans="1:11" x14ac:dyDescent="0.3">
      <c r="A3253" s="1">
        <v>42273</v>
      </c>
      <c r="B3253" s="2">
        <f>YEAR(salesdata[[#This Row],[Order Date]])</f>
        <v>2015</v>
      </c>
      <c r="C3253" s="2">
        <f>MONTH(salesdata[[#This Row],[Order Date]])</f>
        <v>9</v>
      </c>
      <c r="D3253" t="s">
        <v>1521</v>
      </c>
      <c r="E3253" t="s">
        <v>92</v>
      </c>
      <c r="F3253" t="s">
        <v>39</v>
      </c>
      <c r="G3253" t="s">
        <v>52</v>
      </c>
      <c r="H3253" t="s">
        <v>2350</v>
      </c>
      <c r="I3253" s="33" t="s">
        <v>7279</v>
      </c>
      <c r="J3253" s="2">
        <v>5</v>
      </c>
      <c r="K3253" s="33" t="s">
        <v>4393</v>
      </c>
    </row>
    <row r="3254" spans="1:11" x14ac:dyDescent="0.3">
      <c r="A3254" s="1">
        <v>42273</v>
      </c>
      <c r="B3254" s="2">
        <f>YEAR(salesdata[[#This Row],[Order Date]])</f>
        <v>2015</v>
      </c>
      <c r="C3254" s="2">
        <f>MONTH(salesdata[[#This Row],[Order Date]])</f>
        <v>9</v>
      </c>
      <c r="D3254" t="s">
        <v>1521</v>
      </c>
      <c r="E3254" t="s">
        <v>92</v>
      </c>
      <c r="F3254" t="s">
        <v>11</v>
      </c>
      <c r="G3254" t="s">
        <v>12</v>
      </c>
      <c r="H3254" t="s">
        <v>1232</v>
      </c>
      <c r="I3254" s="33" t="s">
        <v>4391</v>
      </c>
      <c r="J3254" s="2">
        <v>6</v>
      </c>
      <c r="K3254" s="33" t="s">
        <v>4392</v>
      </c>
    </row>
    <row r="3255" spans="1:11" x14ac:dyDescent="0.3">
      <c r="A3255" s="1">
        <v>42273</v>
      </c>
      <c r="B3255" s="2">
        <f>YEAR(salesdata[[#This Row],[Order Date]])</f>
        <v>2015</v>
      </c>
      <c r="C3255" s="2">
        <f>MONTH(salesdata[[#This Row],[Order Date]])</f>
        <v>9</v>
      </c>
      <c r="D3255" t="s">
        <v>1968</v>
      </c>
      <c r="E3255" t="s">
        <v>96</v>
      </c>
      <c r="F3255" t="s">
        <v>11</v>
      </c>
      <c r="G3255" t="s">
        <v>12</v>
      </c>
      <c r="H3255" t="s">
        <v>2232</v>
      </c>
      <c r="I3255" s="33" t="s">
        <v>7280</v>
      </c>
      <c r="J3255" s="2">
        <v>4</v>
      </c>
      <c r="K3255" s="33" t="s">
        <v>7281</v>
      </c>
    </row>
    <row r="3256" spans="1:11" x14ac:dyDescent="0.3">
      <c r="A3256" s="1">
        <v>42273</v>
      </c>
      <c r="B3256" s="2">
        <f>YEAR(salesdata[[#This Row],[Order Date]])</f>
        <v>2015</v>
      </c>
      <c r="C3256" s="2">
        <f>MONTH(salesdata[[#This Row],[Order Date]])</f>
        <v>9</v>
      </c>
      <c r="D3256" t="s">
        <v>1968</v>
      </c>
      <c r="E3256" t="s">
        <v>96</v>
      </c>
      <c r="F3256" t="s">
        <v>11</v>
      </c>
      <c r="G3256" t="s">
        <v>20</v>
      </c>
      <c r="H3256" t="s">
        <v>2351</v>
      </c>
      <c r="I3256" s="33" t="s">
        <v>7282</v>
      </c>
      <c r="J3256" s="2">
        <v>2</v>
      </c>
      <c r="K3256" s="33" t="s">
        <v>7283</v>
      </c>
    </row>
    <row r="3257" spans="1:11" x14ac:dyDescent="0.3">
      <c r="A3257" s="1">
        <v>42273</v>
      </c>
      <c r="B3257" s="2">
        <f>YEAR(salesdata[[#This Row],[Order Date]])</f>
        <v>2015</v>
      </c>
      <c r="C3257" s="2">
        <f>MONTH(salesdata[[#This Row],[Order Date]])</f>
        <v>9</v>
      </c>
      <c r="D3257" t="s">
        <v>1968</v>
      </c>
      <c r="E3257" t="s">
        <v>96</v>
      </c>
      <c r="F3257" t="s">
        <v>11</v>
      </c>
      <c r="G3257" t="s">
        <v>93</v>
      </c>
      <c r="H3257" t="s">
        <v>2081</v>
      </c>
      <c r="I3257" s="33" t="s">
        <v>4640</v>
      </c>
      <c r="J3257" s="2">
        <v>2</v>
      </c>
      <c r="K3257" s="33" t="s">
        <v>7284</v>
      </c>
    </row>
    <row r="3258" spans="1:11" x14ac:dyDescent="0.3">
      <c r="A3258" s="1">
        <v>42273</v>
      </c>
      <c r="B3258" s="2">
        <f>YEAR(salesdata[[#This Row],[Order Date]])</f>
        <v>2015</v>
      </c>
      <c r="C3258" s="2">
        <f>MONTH(salesdata[[#This Row],[Order Date]])</f>
        <v>9</v>
      </c>
      <c r="D3258" t="s">
        <v>1968</v>
      </c>
      <c r="E3258" t="s">
        <v>96</v>
      </c>
      <c r="F3258" t="s">
        <v>11</v>
      </c>
      <c r="G3258" t="s">
        <v>20</v>
      </c>
      <c r="H3258" t="s">
        <v>1883</v>
      </c>
      <c r="I3258" s="33" t="s">
        <v>7285</v>
      </c>
      <c r="J3258" s="2">
        <v>9</v>
      </c>
      <c r="K3258" s="33" t="s">
        <v>7286</v>
      </c>
    </row>
    <row r="3259" spans="1:11" x14ac:dyDescent="0.3">
      <c r="A3259" s="1">
        <v>42273</v>
      </c>
      <c r="B3259" s="2">
        <f>YEAR(salesdata[[#This Row],[Order Date]])</f>
        <v>2015</v>
      </c>
      <c r="C3259" s="2">
        <f>MONTH(salesdata[[#This Row],[Order Date]])</f>
        <v>9</v>
      </c>
      <c r="D3259" t="s">
        <v>1968</v>
      </c>
      <c r="E3259" t="s">
        <v>96</v>
      </c>
      <c r="F3259" t="s">
        <v>11</v>
      </c>
      <c r="G3259" t="s">
        <v>18</v>
      </c>
      <c r="H3259" t="s">
        <v>605</v>
      </c>
      <c r="I3259" s="33" t="s">
        <v>7287</v>
      </c>
      <c r="J3259" s="2">
        <v>6</v>
      </c>
      <c r="K3259" s="33" t="s">
        <v>7288</v>
      </c>
    </row>
    <row r="3260" spans="1:11" x14ac:dyDescent="0.3">
      <c r="A3260" s="1">
        <v>42273</v>
      </c>
      <c r="B3260" s="2">
        <f>YEAR(salesdata[[#This Row],[Order Date]])</f>
        <v>2015</v>
      </c>
      <c r="C3260" s="2">
        <f>MONTH(salesdata[[#This Row],[Order Date]])</f>
        <v>9</v>
      </c>
      <c r="D3260" t="s">
        <v>1968</v>
      </c>
      <c r="E3260" t="s">
        <v>96</v>
      </c>
      <c r="F3260" t="s">
        <v>39</v>
      </c>
      <c r="G3260" t="s">
        <v>40</v>
      </c>
      <c r="H3260" t="s">
        <v>1598</v>
      </c>
      <c r="I3260" s="33" t="s">
        <v>4030</v>
      </c>
      <c r="J3260" s="2">
        <v>5</v>
      </c>
      <c r="K3260" s="33" t="s">
        <v>3935</v>
      </c>
    </row>
    <row r="3261" spans="1:11" x14ac:dyDescent="0.3">
      <c r="A3261" s="1">
        <v>42273</v>
      </c>
      <c r="B3261" s="2">
        <f>YEAR(salesdata[[#This Row],[Order Date]])</f>
        <v>2015</v>
      </c>
      <c r="C3261" s="2">
        <f>MONTH(salesdata[[#This Row],[Order Date]])</f>
        <v>9</v>
      </c>
      <c r="D3261" t="s">
        <v>1968</v>
      </c>
      <c r="E3261" t="s">
        <v>96</v>
      </c>
      <c r="F3261" t="s">
        <v>11</v>
      </c>
      <c r="G3261" t="s">
        <v>18</v>
      </c>
      <c r="H3261" t="s">
        <v>19</v>
      </c>
      <c r="I3261" s="33" t="s">
        <v>7289</v>
      </c>
      <c r="J3261" s="2">
        <v>4</v>
      </c>
      <c r="K3261" s="33" t="s">
        <v>7290</v>
      </c>
    </row>
    <row r="3262" spans="1:11" x14ac:dyDescent="0.3">
      <c r="A3262" s="1">
        <v>42273</v>
      </c>
      <c r="B3262" s="2">
        <f>YEAR(salesdata[[#This Row],[Order Date]])</f>
        <v>2015</v>
      </c>
      <c r="C3262" s="2">
        <f>MONTH(salesdata[[#This Row],[Order Date]])</f>
        <v>9</v>
      </c>
      <c r="D3262" t="s">
        <v>1884</v>
      </c>
      <c r="E3262" t="s">
        <v>23</v>
      </c>
      <c r="F3262" t="s">
        <v>11</v>
      </c>
      <c r="G3262" t="s">
        <v>20</v>
      </c>
      <c r="H3262" t="s">
        <v>273</v>
      </c>
      <c r="I3262" s="33" t="s">
        <v>7291</v>
      </c>
      <c r="J3262" s="2">
        <v>6</v>
      </c>
      <c r="K3262" s="33" t="s">
        <v>7292</v>
      </c>
    </row>
    <row r="3263" spans="1:11" x14ac:dyDescent="0.3">
      <c r="A3263" s="1">
        <v>42273</v>
      </c>
      <c r="B3263" s="2">
        <f>YEAR(salesdata[[#This Row],[Order Date]])</f>
        <v>2015</v>
      </c>
      <c r="C3263" s="2">
        <f>MONTH(salesdata[[#This Row],[Order Date]])</f>
        <v>9</v>
      </c>
      <c r="D3263" t="s">
        <v>1884</v>
      </c>
      <c r="E3263" t="s">
        <v>23</v>
      </c>
      <c r="F3263" t="s">
        <v>39</v>
      </c>
      <c r="G3263" t="s">
        <v>40</v>
      </c>
      <c r="H3263" t="s">
        <v>2101</v>
      </c>
      <c r="I3263" s="33" t="s">
        <v>7293</v>
      </c>
      <c r="J3263" s="2">
        <v>1</v>
      </c>
      <c r="K3263" s="33" t="s">
        <v>5586</v>
      </c>
    </row>
    <row r="3264" spans="1:11" x14ac:dyDescent="0.3">
      <c r="A3264" s="1">
        <v>42273</v>
      </c>
      <c r="B3264" s="2">
        <f>YEAR(salesdata[[#This Row],[Order Date]])</f>
        <v>2015</v>
      </c>
      <c r="C3264" s="2">
        <f>MONTH(salesdata[[#This Row],[Order Date]])</f>
        <v>9</v>
      </c>
      <c r="D3264" t="s">
        <v>2352</v>
      </c>
      <c r="E3264" t="s">
        <v>27</v>
      </c>
      <c r="F3264" t="s">
        <v>11</v>
      </c>
      <c r="G3264" t="s">
        <v>18</v>
      </c>
      <c r="H3264" t="s">
        <v>1498</v>
      </c>
      <c r="I3264" s="33" t="s">
        <v>7294</v>
      </c>
      <c r="J3264" s="2">
        <v>3</v>
      </c>
      <c r="K3264" s="33" t="s">
        <v>7295</v>
      </c>
    </row>
    <row r="3265" spans="1:11" x14ac:dyDescent="0.3">
      <c r="A3265" s="1">
        <v>42273</v>
      </c>
      <c r="B3265" s="2">
        <f>YEAR(salesdata[[#This Row],[Order Date]])</f>
        <v>2015</v>
      </c>
      <c r="C3265" s="2">
        <f>MONTH(salesdata[[#This Row],[Order Date]])</f>
        <v>9</v>
      </c>
      <c r="D3265" t="s">
        <v>2352</v>
      </c>
      <c r="E3265" t="s">
        <v>27</v>
      </c>
      <c r="F3265" t="s">
        <v>11</v>
      </c>
      <c r="G3265" t="s">
        <v>63</v>
      </c>
      <c r="H3265" t="s">
        <v>552</v>
      </c>
      <c r="I3265" s="33" t="s">
        <v>7296</v>
      </c>
      <c r="J3265" s="2">
        <v>2</v>
      </c>
      <c r="K3265" s="33" t="s">
        <v>7297</v>
      </c>
    </row>
    <row r="3266" spans="1:11" x14ac:dyDescent="0.3">
      <c r="A3266" s="1">
        <v>42273</v>
      </c>
      <c r="B3266" s="2">
        <f>YEAR(salesdata[[#This Row],[Order Date]])</f>
        <v>2015</v>
      </c>
      <c r="C3266" s="2">
        <f>MONTH(salesdata[[#This Row],[Order Date]])</f>
        <v>9</v>
      </c>
      <c r="D3266" t="s">
        <v>1371</v>
      </c>
      <c r="E3266" t="s">
        <v>152</v>
      </c>
      <c r="F3266" t="s">
        <v>39</v>
      </c>
      <c r="G3266" t="s">
        <v>52</v>
      </c>
      <c r="H3266" t="s">
        <v>2201</v>
      </c>
      <c r="I3266" s="33" t="s">
        <v>2353</v>
      </c>
      <c r="J3266" s="2">
        <v>2</v>
      </c>
      <c r="K3266" s="33" t="s">
        <v>1829</v>
      </c>
    </row>
    <row r="3267" spans="1:11" x14ac:dyDescent="0.3">
      <c r="A3267" s="1">
        <v>42273</v>
      </c>
      <c r="B3267" s="2">
        <f>YEAR(salesdata[[#This Row],[Order Date]])</f>
        <v>2015</v>
      </c>
      <c r="C3267" s="2">
        <f>MONTH(salesdata[[#This Row],[Order Date]])</f>
        <v>9</v>
      </c>
      <c r="D3267" t="s">
        <v>1133</v>
      </c>
      <c r="E3267" t="s">
        <v>152</v>
      </c>
      <c r="F3267" t="s">
        <v>11</v>
      </c>
      <c r="G3267" t="s">
        <v>43</v>
      </c>
      <c r="H3267" t="s">
        <v>1138</v>
      </c>
      <c r="I3267" s="33" t="s">
        <v>5357</v>
      </c>
      <c r="J3267" s="2">
        <v>3</v>
      </c>
      <c r="K3267" s="33" t="s">
        <v>5009</v>
      </c>
    </row>
    <row r="3268" spans="1:11" x14ac:dyDescent="0.3">
      <c r="A3268" s="1">
        <v>42273</v>
      </c>
      <c r="B3268" s="2">
        <f>YEAR(salesdata[[#This Row],[Order Date]])</f>
        <v>2015</v>
      </c>
      <c r="C3268" s="2">
        <f>MONTH(salesdata[[#This Row],[Order Date]])</f>
        <v>9</v>
      </c>
      <c r="D3268" t="s">
        <v>1133</v>
      </c>
      <c r="E3268" t="s">
        <v>152</v>
      </c>
      <c r="F3268" t="s">
        <v>39</v>
      </c>
      <c r="G3268" t="s">
        <v>306</v>
      </c>
      <c r="H3268" t="s">
        <v>547</v>
      </c>
      <c r="I3268" s="33" t="s">
        <v>7298</v>
      </c>
      <c r="J3268" s="2">
        <v>7</v>
      </c>
      <c r="K3268" s="33" t="s">
        <v>7299</v>
      </c>
    </row>
    <row r="3269" spans="1:11" x14ac:dyDescent="0.3">
      <c r="A3269" s="1">
        <v>42273</v>
      </c>
      <c r="B3269" s="2">
        <f>YEAR(salesdata[[#This Row],[Order Date]])</f>
        <v>2015</v>
      </c>
      <c r="C3269" s="2">
        <f>MONTH(salesdata[[#This Row],[Order Date]])</f>
        <v>9</v>
      </c>
      <c r="D3269" t="s">
        <v>1133</v>
      </c>
      <c r="E3269" t="s">
        <v>152</v>
      </c>
      <c r="F3269" t="s">
        <v>11</v>
      </c>
      <c r="G3269" t="s">
        <v>20</v>
      </c>
      <c r="H3269" t="s">
        <v>2023</v>
      </c>
      <c r="I3269" s="33" t="s">
        <v>7300</v>
      </c>
      <c r="J3269" s="2">
        <v>9</v>
      </c>
      <c r="K3269" s="33" t="s">
        <v>7301</v>
      </c>
    </row>
    <row r="3270" spans="1:11" x14ac:dyDescent="0.3">
      <c r="A3270" s="1">
        <v>42274</v>
      </c>
      <c r="B3270" s="2">
        <f>YEAR(salesdata[[#This Row],[Order Date]])</f>
        <v>2015</v>
      </c>
      <c r="C3270" s="2">
        <f>MONTH(salesdata[[#This Row],[Order Date]])</f>
        <v>9</v>
      </c>
      <c r="D3270" t="s">
        <v>2309</v>
      </c>
      <c r="E3270" t="s">
        <v>15</v>
      </c>
      <c r="F3270" t="s">
        <v>11</v>
      </c>
      <c r="G3270" t="s">
        <v>20</v>
      </c>
      <c r="H3270" t="s">
        <v>934</v>
      </c>
      <c r="I3270" s="33" t="s">
        <v>7302</v>
      </c>
      <c r="J3270" s="2">
        <v>2</v>
      </c>
      <c r="K3270" s="33" t="s">
        <v>7303</v>
      </c>
    </row>
    <row r="3271" spans="1:11" x14ac:dyDescent="0.3">
      <c r="A3271" s="1">
        <v>42274</v>
      </c>
      <c r="B3271" s="2">
        <f>YEAR(salesdata[[#This Row],[Order Date]])</f>
        <v>2015</v>
      </c>
      <c r="C3271" s="2">
        <f>MONTH(salesdata[[#This Row],[Order Date]])</f>
        <v>9</v>
      </c>
      <c r="D3271" t="s">
        <v>2309</v>
      </c>
      <c r="E3271" t="s">
        <v>15</v>
      </c>
      <c r="F3271" t="s">
        <v>34</v>
      </c>
      <c r="G3271" t="s">
        <v>47</v>
      </c>
      <c r="H3271" t="s">
        <v>1793</v>
      </c>
      <c r="I3271" s="33" t="s">
        <v>6199</v>
      </c>
      <c r="J3271" s="2">
        <v>3</v>
      </c>
      <c r="K3271" s="33" t="s">
        <v>7304</v>
      </c>
    </row>
    <row r="3272" spans="1:11" x14ac:dyDescent="0.3">
      <c r="A3272" s="1">
        <v>42274</v>
      </c>
      <c r="B3272" s="2">
        <f>YEAR(salesdata[[#This Row],[Order Date]])</f>
        <v>2015</v>
      </c>
      <c r="C3272" s="2">
        <f>MONTH(salesdata[[#This Row],[Order Date]])</f>
        <v>9</v>
      </c>
      <c r="D3272" t="s">
        <v>1680</v>
      </c>
      <c r="E3272" t="s">
        <v>27</v>
      </c>
      <c r="F3272" t="s">
        <v>11</v>
      </c>
      <c r="G3272" t="s">
        <v>18</v>
      </c>
      <c r="H3272" t="s">
        <v>1661</v>
      </c>
      <c r="I3272" s="33" t="s">
        <v>7305</v>
      </c>
      <c r="J3272" s="2">
        <v>1</v>
      </c>
      <c r="K3272" s="33" t="s">
        <v>4930</v>
      </c>
    </row>
    <row r="3273" spans="1:11" x14ac:dyDescent="0.3">
      <c r="A3273" s="1">
        <v>42274</v>
      </c>
      <c r="B3273" s="2">
        <f>YEAR(salesdata[[#This Row],[Order Date]])</f>
        <v>2015</v>
      </c>
      <c r="C3273" s="2">
        <f>MONTH(salesdata[[#This Row],[Order Date]])</f>
        <v>9</v>
      </c>
      <c r="D3273" t="s">
        <v>1680</v>
      </c>
      <c r="E3273" t="s">
        <v>27</v>
      </c>
      <c r="F3273" t="s">
        <v>11</v>
      </c>
      <c r="G3273" t="s">
        <v>12</v>
      </c>
      <c r="H3273" t="s">
        <v>1069</v>
      </c>
      <c r="I3273" s="33" t="s">
        <v>5560</v>
      </c>
      <c r="J3273" s="2">
        <v>3</v>
      </c>
      <c r="K3273" s="33" t="s">
        <v>5561</v>
      </c>
    </row>
    <row r="3274" spans="1:11" x14ac:dyDescent="0.3">
      <c r="A3274" s="1">
        <v>42274</v>
      </c>
      <c r="B3274" s="2">
        <f>YEAR(salesdata[[#This Row],[Order Date]])</f>
        <v>2015</v>
      </c>
      <c r="C3274" s="2">
        <f>MONTH(salesdata[[#This Row],[Order Date]])</f>
        <v>9</v>
      </c>
      <c r="D3274" t="s">
        <v>1680</v>
      </c>
      <c r="E3274" t="s">
        <v>27</v>
      </c>
      <c r="F3274" t="s">
        <v>11</v>
      </c>
      <c r="G3274" t="s">
        <v>12</v>
      </c>
      <c r="H3274" t="s">
        <v>502</v>
      </c>
      <c r="I3274" s="33" t="s">
        <v>3122</v>
      </c>
      <c r="J3274" s="2">
        <v>2</v>
      </c>
      <c r="K3274" s="33" t="s">
        <v>3123</v>
      </c>
    </row>
    <row r="3275" spans="1:11" x14ac:dyDescent="0.3">
      <c r="A3275" s="1">
        <v>42274</v>
      </c>
      <c r="B3275" s="2">
        <f>YEAR(salesdata[[#This Row],[Order Date]])</f>
        <v>2015</v>
      </c>
      <c r="C3275" s="2">
        <f>MONTH(salesdata[[#This Row],[Order Date]])</f>
        <v>9</v>
      </c>
      <c r="D3275" t="s">
        <v>2354</v>
      </c>
      <c r="E3275" t="s">
        <v>111</v>
      </c>
      <c r="F3275" t="s">
        <v>11</v>
      </c>
      <c r="G3275" t="s">
        <v>24</v>
      </c>
      <c r="H3275" t="s">
        <v>469</v>
      </c>
      <c r="I3275" s="33" t="s">
        <v>4309</v>
      </c>
      <c r="J3275" s="2">
        <v>5</v>
      </c>
      <c r="K3275" s="33" t="s">
        <v>7306</v>
      </c>
    </row>
    <row r="3276" spans="1:11" x14ac:dyDescent="0.3">
      <c r="A3276" s="1">
        <v>42274</v>
      </c>
      <c r="B3276" s="2">
        <f>YEAR(salesdata[[#This Row],[Order Date]])</f>
        <v>2015</v>
      </c>
      <c r="C3276" s="2">
        <f>MONTH(salesdata[[#This Row],[Order Date]])</f>
        <v>9</v>
      </c>
      <c r="D3276" t="s">
        <v>2354</v>
      </c>
      <c r="E3276" t="s">
        <v>111</v>
      </c>
      <c r="F3276" t="s">
        <v>11</v>
      </c>
      <c r="G3276" t="s">
        <v>12</v>
      </c>
      <c r="H3276" t="s">
        <v>2355</v>
      </c>
      <c r="I3276" s="33" t="s">
        <v>3857</v>
      </c>
      <c r="J3276" s="2">
        <v>4</v>
      </c>
      <c r="K3276" s="33" t="s">
        <v>3858</v>
      </c>
    </row>
    <row r="3277" spans="1:11" x14ac:dyDescent="0.3">
      <c r="A3277" s="1">
        <v>42274</v>
      </c>
      <c r="B3277" s="2">
        <f>YEAR(salesdata[[#This Row],[Order Date]])</f>
        <v>2015</v>
      </c>
      <c r="C3277" s="2">
        <f>MONTH(salesdata[[#This Row],[Order Date]])</f>
        <v>9</v>
      </c>
      <c r="D3277" t="s">
        <v>962</v>
      </c>
      <c r="E3277" t="s">
        <v>55</v>
      </c>
      <c r="F3277" t="s">
        <v>11</v>
      </c>
      <c r="G3277" t="s">
        <v>12</v>
      </c>
      <c r="H3277" t="s">
        <v>1187</v>
      </c>
      <c r="I3277" s="33" t="s">
        <v>3433</v>
      </c>
      <c r="J3277" s="2">
        <v>5</v>
      </c>
      <c r="K3277" s="33" t="s">
        <v>4464</v>
      </c>
    </row>
    <row r="3278" spans="1:11" x14ac:dyDescent="0.3">
      <c r="A3278" s="1">
        <v>42274</v>
      </c>
      <c r="B3278" s="2">
        <f>YEAR(salesdata[[#This Row],[Order Date]])</f>
        <v>2015</v>
      </c>
      <c r="C3278" s="2">
        <f>MONTH(salesdata[[#This Row],[Order Date]])</f>
        <v>9</v>
      </c>
      <c r="D3278" t="s">
        <v>962</v>
      </c>
      <c r="E3278" t="s">
        <v>55</v>
      </c>
      <c r="F3278" t="s">
        <v>39</v>
      </c>
      <c r="G3278" t="s">
        <v>40</v>
      </c>
      <c r="H3278" t="s">
        <v>2179</v>
      </c>
      <c r="I3278" s="33" t="s">
        <v>7307</v>
      </c>
      <c r="J3278" s="2">
        <v>12</v>
      </c>
      <c r="K3278" s="33" t="s">
        <v>7308</v>
      </c>
    </row>
    <row r="3279" spans="1:11" x14ac:dyDescent="0.3">
      <c r="A3279" s="1">
        <v>42274</v>
      </c>
      <c r="B3279" s="2">
        <f>YEAR(salesdata[[#This Row],[Order Date]])</f>
        <v>2015</v>
      </c>
      <c r="C3279" s="2">
        <f>MONTH(salesdata[[#This Row],[Order Date]])</f>
        <v>9</v>
      </c>
      <c r="D3279" t="s">
        <v>1733</v>
      </c>
      <c r="E3279" t="s">
        <v>167</v>
      </c>
      <c r="F3279" t="s">
        <v>11</v>
      </c>
      <c r="G3279" t="s">
        <v>24</v>
      </c>
      <c r="H3279" t="s">
        <v>1015</v>
      </c>
      <c r="I3279" s="33" t="s">
        <v>4203</v>
      </c>
      <c r="J3279" s="2">
        <v>5</v>
      </c>
      <c r="K3279" s="33" t="s">
        <v>4204</v>
      </c>
    </row>
    <row r="3280" spans="1:11" x14ac:dyDescent="0.3">
      <c r="A3280" s="1">
        <v>42275</v>
      </c>
      <c r="B3280" s="2">
        <f>YEAR(salesdata[[#This Row],[Order Date]])</f>
        <v>2015</v>
      </c>
      <c r="C3280" s="2">
        <f>MONTH(salesdata[[#This Row],[Order Date]])</f>
        <v>9</v>
      </c>
      <c r="D3280" t="s">
        <v>1380</v>
      </c>
      <c r="E3280" t="s">
        <v>27</v>
      </c>
      <c r="F3280" t="s">
        <v>11</v>
      </c>
      <c r="G3280" t="s">
        <v>93</v>
      </c>
      <c r="H3280" t="s">
        <v>629</v>
      </c>
      <c r="I3280" s="33" t="s">
        <v>7309</v>
      </c>
      <c r="J3280" s="2">
        <v>3</v>
      </c>
      <c r="K3280" s="33" t="s">
        <v>7310</v>
      </c>
    </row>
    <row r="3281" spans="1:11" x14ac:dyDescent="0.3">
      <c r="A3281" s="1">
        <v>42275</v>
      </c>
      <c r="B3281" s="2">
        <f>YEAR(salesdata[[#This Row],[Order Date]])</f>
        <v>2015</v>
      </c>
      <c r="C3281" s="2">
        <f>MONTH(salesdata[[#This Row],[Order Date]])</f>
        <v>9</v>
      </c>
      <c r="D3281" t="s">
        <v>1380</v>
      </c>
      <c r="E3281" t="s">
        <v>27</v>
      </c>
      <c r="F3281" t="s">
        <v>11</v>
      </c>
      <c r="G3281" t="s">
        <v>93</v>
      </c>
      <c r="H3281" t="s">
        <v>2356</v>
      </c>
      <c r="I3281" s="33" t="s">
        <v>6293</v>
      </c>
      <c r="J3281" s="2">
        <v>2</v>
      </c>
      <c r="K3281" s="33" t="s">
        <v>7311</v>
      </c>
    </row>
    <row r="3282" spans="1:11" x14ac:dyDescent="0.3">
      <c r="A3282" s="1">
        <v>42275</v>
      </c>
      <c r="B3282" s="2">
        <f>YEAR(salesdata[[#This Row],[Order Date]])</f>
        <v>2015</v>
      </c>
      <c r="C3282" s="2">
        <f>MONTH(salesdata[[#This Row],[Order Date]])</f>
        <v>9</v>
      </c>
      <c r="D3282" t="s">
        <v>1501</v>
      </c>
      <c r="E3282" t="s">
        <v>282</v>
      </c>
      <c r="F3282" t="s">
        <v>11</v>
      </c>
      <c r="G3282" t="s">
        <v>63</v>
      </c>
      <c r="H3282" t="s">
        <v>1387</v>
      </c>
      <c r="I3282" s="33" t="s">
        <v>5650</v>
      </c>
      <c r="J3282" s="2">
        <v>1</v>
      </c>
      <c r="K3282" s="33" t="s">
        <v>5443</v>
      </c>
    </row>
    <row r="3283" spans="1:11" x14ac:dyDescent="0.3">
      <c r="A3283" s="1">
        <v>42275</v>
      </c>
      <c r="B3283" s="2">
        <f>YEAR(salesdata[[#This Row],[Order Date]])</f>
        <v>2015</v>
      </c>
      <c r="C3283" s="2">
        <f>MONTH(salesdata[[#This Row],[Order Date]])</f>
        <v>9</v>
      </c>
      <c r="D3283" t="s">
        <v>1501</v>
      </c>
      <c r="E3283" t="s">
        <v>282</v>
      </c>
      <c r="F3283" t="s">
        <v>11</v>
      </c>
      <c r="G3283" t="s">
        <v>20</v>
      </c>
      <c r="H3283" t="s">
        <v>209</v>
      </c>
      <c r="I3283" s="33" t="s">
        <v>3109</v>
      </c>
      <c r="J3283" s="2">
        <v>2</v>
      </c>
      <c r="K3283" s="33" t="s">
        <v>7312</v>
      </c>
    </row>
    <row r="3284" spans="1:11" x14ac:dyDescent="0.3">
      <c r="A3284" s="1">
        <v>42275</v>
      </c>
      <c r="B3284" s="2">
        <f>YEAR(salesdata[[#This Row],[Order Date]])</f>
        <v>2015</v>
      </c>
      <c r="C3284" s="2">
        <f>MONTH(salesdata[[#This Row],[Order Date]])</f>
        <v>9</v>
      </c>
      <c r="D3284" t="s">
        <v>1501</v>
      </c>
      <c r="E3284" t="s">
        <v>282</v>
      </c>
      <c r="F3284" t="s">
        <v>11</v>
      </c>
      <c r="G3284" t="s">
        <v>43</v>
      </c>
      <c r="H3284" t="s">
        <v>163</v>
      </c>
      <c r="I3284" s="33" t="s">
        <v>5651</v>
      </c>
      <c r="J3284" s="2">
        <v>3</v>
      </c>
      <c r="K3284" s="33" t="s">
        <v>3410</v>
      </c>
    </row>
    <row r="3285" spans="1:11" x14ac:dyDescent="0.3">
      <c r="A3285" s="1">
        <v>42275</v>
      </c>
      <c r="B3285" s="2">
        <f>YEAR(salesdata[[#This Row],[Order Date]])</f>
        <v>2015</v>
      </c>
      <c r="C3285" s="2">
        <f>MONTH(salesdata[[#This Row],[Order Date]])</f>
        <v>9</v>
      </c>
      <c r="D3285" t="s">
        <v>2001</v>
      </c>
      <c r="E3285" t="s">
        <v>152</v>
      </c>
      <c r="F3285" t="s">
        <v>11</v>
      </c>
      <c r="G3285" t="s">
        <v>93</v>
      </c>
      <c r="H3285" t="s">
        <v>290</v>
      </c>
      <c r="I3285" s="33" t="s">
        <v>7313</v>
      </c>
      <c r="J3285" s="2">
        <v>6</v>
      </c>
      <c r="K3285" s="33" t="s">
        <v>7314</v>
      </c>
    </row>
    <row r="3286" spans="1:11" x14ac:dyDescent="0.3">
      <c r="A3286" s="1">
        <v>42275</v>
      </c>
      <c r="B3286" s="2">
        <f>YEAR(salesdata[[#This Row],[Order Date]])</f>
        <v>2015</v>
      </c>
      <c r="C3286" s="2">
        <f>MONTH(salesdata[[#This Row],[Order Date]])</f>
        <v>9</v>
      </c>
      <c r="D3286" t="s">
        <v>2001</v>
      </c>
      <c r="E3286" t="s">
        <v>152</v>
      </c>
      <c r="F3286" t="s">
        <v>39</v>
      </c>
      <c r="G3286" t="s">
        <v>40</v>
      </c>
      <c r="H3286" t="s">
        <v>1384</v>
      </c>
      <c r="I3286" s="33" t="s">
        <v>6896</v>
      </c>
      <c r="J3286" s="2">
        <v>2</v>
      </c>
      <c r="K3286" s="33" t="s">
        <v>6897</v>
      </c>
    </row>
    <row r="3287" spans="1:11" x14ac:dyDescent="0.3">
      <c r="A3287" s="1">
        <v>42275</v>
      </c>
      <c r="B3287" s="2">
        <f>YEAR(salesdata[[#This Row],[Order Date]])</f>
        <v>2015</v>
      </c>
      <c r="C3287" s="2">
        <f>MONTH(salesdata[[#This Row],[Order Date]])</f>
        <v>9</v>
      </c>
      <c r="D3287" t="s">
        <v>477</v>
      </c>
      <c r="E3287" t="s">
        <v>27</v>
      </c>
      <c r="F3287" t="s">
        <v>11</v>
      </c>
      <c r="G3287" t="s">
        <v>93</v>
      </c>
      <c r="H3287" t="s">
        <v>1119</v>
      </c>
      <c r="I3287" s="33" t="s">
        <v>7315</v>
      </c>
      <c r="J3287" s="2">
        <v>3</v>
      </c>
      <c r="K3287" s="33" t="s">
        <v>7316</v>
      </c>
    </row>
    <row r="3288" spans="1:11" x14ac:dyDescent="0.3">
      <c r="A3288" s="1">
        <v>42275</v>
      </c>
      <c r="B3288" s="2">
        <f>YEAR(salesdata[[#This Row],[Order Date]])</f>
        <v>2015</v>
      </c>
      <c r="C3288" s="2">
        <f>MONTH(salesdata[[#This Row],[Order Date]])</f>
        <v>9</v>
      </c>
      <c r="D3288" t="s">
        <v>477</v>
      </c>
      <c r="E3288" t="s">
        <v>27</v>
      </c>
      <c r="F3288" t="s">
        <v>11</v>
      </c>
      <c r="G3288" t="s">
        <v>20</v>
      </c>
      <c r="H3288" t="s">
        <v>1579</v>
      </c>
      <c r="I3288" s="33" t="s">
        <v>7317</v>
      </c>
      <c r="J3288" s="2">
        <v>6</v>
      </c>
      <c r="K3288" s="33" t="s">
        <v>7318</v>
      </c>
    </row>
    <row r="3289" spans="1:11" x14ac:dyDescent="0.3">
      <c r="A3289" s="1">
        <v>42275</v>
      </c>
      <c r="B3289" s="2">
        <f>YEAR(salesdata[[#This Row],[Order Date]])</f>
        <v>2015</v>
      </c>
      <c r="C3289" s="2">
        <f>MONTH(salesdata[[#This Row],[Order Date]])</f>
        <v>9</v>
      </c>
      <c r="D3289" t="s">
        <v>477</v>
      </c>
      <c r="E3289" t="s">
        <v>27</v>
      </c>
      <c r="F3289" t="s">
        <v>11</v>
      </c>
      <c r="G3289" t="s">
        <v>204</v>
      </c>
      <c r="H3289" t="s">
        <v>2357</v>
      </c>
      <c r="I3289" s="33" t="s">
        <v>7319</v>
      </c>
      <c r="J3289" s="2">
        <v>3</v>
      </c>
      <c r="K3289" s="33" t="s">
        <v>7320</v>
      </c>
    </row>
    <row r="3290" spans="1:11" x14ac:dyDescent="0.3">
      <c r="A3290" s="1">
        <v>42275</v>
      </c>
      <c r="B3290" s="2">
        <f>YEAR(salesdata[[#This Row],[Order Date]])</f>
        <v>2015</v>
      </c>
      <c r="C3290" s="2">
        <f>MONTH(salesdata[[#This Row],[Order Date]])</f>
        <v>9</v>
      </c>
      <c r="D3290" t="s">
        <v>477</v>
      </c>
      <c r="E3290" t="s">
        <v>27</v>
      </c>
      <c r="F3290" t="s">
        <v>39</v>
      </c>
      <c r="G3290" t="s">
        <v>40</v>
      </c>
      <c r="H3290" t="s">
        <v>2358</v>
      </c>
      <c r="I3290" s="33" t="s">
        <v>6443</v>
      </c>
      <c r="J3290" s="2">
        <v>2</v>
      </c>
      <c r="K3290" s="33" t="s">
        <v>7321</v>
      </c>
    </row>
    <row r="3291" spans="1:11" x14ac:dyDescent="0.3">
      <c r="A3291" s="1">
        <v>42278</v>
      </c>
      <c r="B3291" s="2">
        <f>YEAR(salesdata[[#This Row],[Order Date]])</f>
        <v>2015</v>
      </c>
      <c r="C3291" s="2">
        <f>MONTH(salesdata[[#This Row],[Order Date]])</f>
        <v>10</v>
      </c>
      <c r="D3291" t="s">
        <v>2276</v>
      </c>
      <c r="E3291" t="s">
        <v>282</v>
      </c>
      <c r="F3291" t="s">
        <v>11</v>
      </c>
      <c r="G3291" t="s">
        <v>18</v>
      </c>
      <c r="H3291" t="s">
        <v>1608</v>
      </c>
      <c r="I3291" s="33" t="s">
        <v>7322</v>
      </c>
      <c r="J3291" s="2">
        <v>4</v>
      </c>
      <c r="K3291" s="33" t="s">
        <v>6275</v>
      </c>
    </row>
    <row r="3292" spans="1:11" x14ac:dyDescent="0.3">
      <c r="A3292" s="1">
        <v>42278</v>
      </c>
      <c r="B3292" s="2">
        <f>YEAR(salesdata[[#This Row],[Order Date]])</f>
        <v>2015</v>
      </c>
      <c r="C3292" s="2">
        <f>MONTH(salesdata[[#This Row],[Order Date]])</f>
        <v>10</v>
      </c>
      <c r="D3292" t="s">
        <v>1671</v>
      </c>
      <c r="E3292" t="s">
        <v>443</v>
      </c>
      <c r="F3292" t="s">
        <v>39</v>
      </c>
      <c r="G3292" t="s">
        <v>40</v>
      </c>
      <c r="H3292" t="s">
        <v>2179</v>
      </c>
      <c r="I3292" s="33" t="s">
        <v>6367</v>
      </c>
      <c r="J3292" s="2">
        <v>2</v>
      </c>
      <c r="K3292" s="33" t="s">
        <v>4169</v>
      </c>
    </row>
    <row r="3293" spans="1:11" x14ac:dyDescent="0.3">
      <c r="A3293" s="1">
        <v>42278</v>
      </c>
      <c r="B3293" s="2">
        <f>YEAR(salesdata[[#This Row],[Order Date]])</f>
        <v>2015</v>
      </c>
      <c r="C3293" s="2">
        <f>MONTH(salesdata[[#This Row],[Order Date]])</f>
        <v>10</v>
      </c>
      <c r="D3293" t="s">
        <v>1671</v>
      </c>
      <c r="E3293" t="s">
        <v>443</v>
      </c>
      <c r="F3293" t="s">
        <v>11</v>
      </c>
      <c r="G3293" t="s">
        <v>20</v>
      </c>
      <c r="H3293" t="s">
        <v>460</v>
      </c>
      <c r="I3293" s="33" t="s">
        <v>7323</v>
      </c>
      <c r="J3293" s="2">
        <v>5</v>
      </c>
      <c r="K3293" s="33" t="s">
        <v>3759</v>
      </c>
    </row>
    <row r="3294" spans="1:11" x14ac:dyDescent="0.3">
      <c r="A3294" s="1">
        <v>42278</v>
      </c>
      <c r="B3294" s="2">
        <f>YEAR(salesdata[[#This Row],[Order Date]])</f>
        <v>2015</v>
      </c>
      <c r="C3294" s="2">
        <f>MONTH(salesdata[[#This Row],[Order Date]])</f>
        <v>10</v>
      </c>
      <c r="D3294" t="s">
        <v>2359</v>
      </c>
      <c r="E3294" t="s">
        <v>15</v>
      </c>
      <c r="F3294" t="s">
        <v>11</v>
      </c>
      <c r="G3294" t="s">
        <v>20</v>
      </c>
      <c r="H3294" t="s">
        <v>1535</v>
      </c>
      <c r="I3294" s="33" t="s">
        <v>5044</v>
      </c>
      <c r="J3294" s="2">
        <v>4</v>
      </c>
      <c r="K3294" s="33" t="s">
        <v>6639</v>
      </c>
    </row>
    <row r="3295" spans="1:11" x14ac:dyDescent="0.3">
      <c r="A3295" s="1">
        <v>42278</v>
      </c>
      <c r="B3295" s="2">
        <f>YEAR(salesdata[[#This Row],[Order Date]])</f>
        <v>2015</v>
      </c>
      <c r="C3295" s="2">
        <f>MONTH(salesdata[[#This Row],[Order Date]])</f>
        <v>10</v>
      </c>
      <c r="D3295" t="s">
        <v>2359</v>
      </c>
      <c r="E3295" t="s">
        <v>15</v>
      </c>
      <c r="F3295" t="s">
        <v>39</v>
      </c>
      <c r="G3295" t="s">
        <v>52</v>
      </c>
      <c r="H3295" t="s">
        <v>2183</v>
      </c>
      <c r="I3295" s="33" t="s">
        <v>7324</v>
      </c>
      <c r="J3295" s="2">
        <v>4</v>
      </c>
      <c r="K3295" s="33" t="s">
        <v>3673</v>
      </c>
    </row>
    <row r="3296" spans="1:11" x14ac:dyDescent="0.3">
      <c r="A3296" s="1">
        <v>42278</v>
      </c>
      <c r="B3296" s="2">
        <f>YEAR(salesdata[[#This Row],[Order Date]])</f>
        <v>2015</v>
      </c>
      <c r="C3296" s="2">
        <f>MONTH(salesdata[[#This Row],[Order Date]])</f>
        <v>10</v>
      </c>
      <c r="D3296" t="s">
        <v>2359</v>
      </c>
      <c r="E3296" t="s">
        <v>92</v>
      </c>
      <c r="F3296" t="s">
        <v>39</v>
      </c>
      <c r="G3296" t="s">
        <v>40</v>
      </c>
      <c r="H3296" t="s">
        <v>661</v>
      </c>
      <c r="I3296" s="33" t="s">
        <v>7325</v>
      </c>
      <c r="J3296" s="2">
        <v>2</v>
      </c>
      <c r="K3296" s="33" t="s">
        <v>6195</v>
      </c>
    </row>
    <row r="3297" spans="1:11" x14ac:dyDescent="0.3">
      <c r="A3297" s="1">
        <v>42279</v>
      </c>
      <c r="B3297" s="2">
        <f>YEAR(salesdata[[#This Row],[Order Date]])</f>
        <v>2015</v>
      </c>
      <c r="C3297" s="2">
        <f>MONTH(salesdata[[#This Row],[Order Date]])</f>
        <v>10</v>
      </c>
      <c r="D3297" t="s">
        <v>946</v>
      </c>
      <c r="E3297" t="s">
        <v>27</v>
      </c>
      <c r="F3297" t="s">
        <v>11</v>
      </c>
      <c r="G3297" t="s">
        <v>20</v>
      </c>
      <c r="H3297" t="s">
        <v>520</v>
      </c>
      <c r="I3297" s="33" t="s">
        <v>5399</v>
      </c>
      <c r="J3297" s="2">
        <v>6</v>
      </c>
      <c r="K3297" s="33" t="s">
        <v>7326</v>
      </c>
    </row>
    <row r="3298" spans="1:11" x14ac:dyDescent="0.3">
      <c r="A3298" s="1">
        <v>42279</v>
      </c>
      <c r="B3298" s="2">
        <f>YEAR(salesdata[[#This Row],[Order Date]])</f>
        <v>2015</v>
      </c>
      <c r="C3298" s="2">
        <f>MONTH(salesdata[[#This Row],[Order Date]])</f>
        <v>10</v>
      </c>
      <c r="D3298" t="s">
        <v>1190</v>
      </c>
      <c r="E3298" t="s">
        <v>181</v>
      </c>
      <c r="F3298" t="s">
        <v>11</v>
      </c>
      <c r="G3298" t="s">
        <v>12</v>
      </c>
      <c r="H3298" t="s">
        <v>1888</v>
      </c>
      <c r="I3298" s="33" t="s">
        <v>5248</v>
      </c>
      <c r="J3298" s="2">
        <v>5</v>
      </c>
      <c r="K3298" s="33" t="s">
        <v>5249</v>
      </c>
    </row>
    <row r="3299" spans="1:11" x14ac:dyDescent="0.3">
      <c r="A3299" s="1">
        <v>42279</v>
      </c>
      <c r="B3299" s="2">
        <f>YEAR(salesdata[[#This Row],[Order Date]])</f>
        <v>2015</v>
      </c>
      <c r="C3299" s="2">
        <f>MONTH(salesdata[[#This Row],[Order Date]])</f>
        <v>10</v>
      </c>
      <c r="D3299" t="s">
        <v>1190</v>
      </c>
      <c r="E3299" t="s">
        <v>181</v>
      </c>
      <c r="F3299" t="s">
        <v>11</v>
      </c>
      <c r="G3299" t="s">
        <v>63</v>
      </c>
      <c r="H3299" t="s">
        <v>1120</v>
      </c>
      <c r="I3299" s="33" t="s">
        <v>7327</v>
      </c>
      <c r="J3299" s="2">
        <v>4</v>
      </c>
      <c r="K3299" s="33" t="s">
        <v>2360</v>
      </c>
    </row>
    <row r="3300" spans="1:11" x14ac:dyDescent="0.3">
      <c r="A3300" s="1">
        <v>42279</v>
      </c>
      <c r="B3300" s="2">
        <f>YEAR(salesdata[[#This Row],[Order Date]])</f>
        <v>2015</v>
      </c>
      <c r="C3300" s="2">
        <f>MONTH(salesdata[[#This Row],[Order Date]])</f>
        <v>10</v>
      </c>
      <c r="D3300" t="s">
        <v>1190</v>
      </c>
      <c r="E3300" t="s">
        <v>181</v>
      </c>
      <c r="F3300" t="s">
        <v>39</v>
      </c>
      <c r="G3300" t="s">
        <v>52</v>
      </c>
      <c r="H3300" t="s">
        <v>1606</v>
      </c>
      <c r="I3300" s="33" t="s">
        <v>616</v>
      </c>
      <c r="J3300" s="2">
        <v>1</v>
      </c>
      <c r="K3300" s="33" t="s">
        <v>3540</v>
      </c>
    </row>
    <row r="3301" spans="1:11" x14ac:dyDescent="0.3">
      <c r="A3301" s="1">
        <v>42279</v>
      </c>
      <c r="B3301" s="2">
        <f>YEAR(salesdata[[#This Row],[Order Date]])</f>
        <v>2015</v>
      </c>
      <c r="C3301" s="2">
        <f>MONTH(salesdata[[#This Row],[Order Date]])</f>
        <v>10</v>
      </c>
      <c r="D3301" t="s">
        <v>1422</v>
      </c>
      <c r="E3301" t="s">
        <v>27</v>
      </c>
      <c r="F3301" t="s">
        <v>11</v>
      </c>
      <c r="G3301" t="s">
        <v>18</v>
      </c>
      <c r="H3301" t="s">
        <v>1352</v>
      </c>
      <c r="I3301" s="33" t="s">
        <v>7328</v>
      </c>
      <c r="J3301" s="2">
        <v>14</v>
      </c>
      <c r="K3301" s="33" t="s">
        <v>7329</v>
      </c>
    </row>
    <row r="3302" spans="1:11" x14ac:dyDescent="0.3">
      <c r="A3302" s="1">
        <v>42279</v>
      </c>
      <c r="B3302" s="2">
        <f>YEAR(salesdata[[#This Row],[Order Date]])</f>
        <v>2015</v>
      </c>
      <c r="C3302" s="2">
        <f>MONTH(salesdata[[#This Row],[Order Date]])</f>
        <v>10</v>
      </c>
      <c r="D3302" t="s">
        <v>272</v>
      </c>
      <c r="E3302" t="s">
        <v>249</v>
      </c>
      <c r="F3302" t="s">
        <v>11</v>
      </c>
      <c r="G3302" t="s">
        <v>20</v>
      </c>
      <c r="H3302" t="s">
        <v>1702</v>
      </c>
      <c r="I3302" s="33" t="s">
        <v>4500</v>
      </c>
      <c r="J3302" s="2">
        <v>5</v>
      </c>
      <c r="K3302" s="33" t="s">
        <v>7330</v>
      </c>
    </row>
    <row r="3303" spans="1:11" x14ac:dyDescent="0.3">
      <c r="A3303" s="1">
        <v>42279</v>
      </c>
      <c r="B3303" s="2">
        <f>YEAR(salesdata[[#This Row],[Order Date]])</f>
        <v>2015</v>
      </c>
      <c r="C3303" s="2">
        <f>MONTH(salesdata[[#This Row],[Order Date]])</f>
        <v>10</v>
      </c>
      <c r="D3303" t="s">
        <v>2361</v>
      </c>
      <c r="E3303" t="s">
        <v>27</v>
      </c>
      <c r="F3303" t="s">
        <v>11</v>
      </c>
      <c r="G3303" t="s">
        <v>20</v>
      </c>
      <c r="H3303" t="s">
        <v>1702</v>
      </c>
      <c r="I3303" s="33" t="s">
        <v>3309</v>
      </c>
      <c r="J3303" s="2">
        <v>3</v>
      </c>
      <c r="K3303" s="33" t="s">
        <v>5722</v>
      </c>
    </row>
    <row r="3304" spans="1:11" x14ac:dyDescent="0.3">
      <c r="A3304" s="1">
        <v>42279</v>
      </c>
      <c r="B3304" s="2">
        <f>YEAR(salesdata[[#This Row],[Order Date]])</f>
        <v>2015</v>
      </c>
      <c r="C3304" s="2">
        <f>MONTH(salesdata[[#This Row],[Order Date]])</f>
        <v>10</v>
      </c>
      <c r="D3304" t="s">
        <v>2361</v>
      </c>
      <c r="E3304" t="s">
        <v>27</v>
      </c>
      <c r="F3304" t="s">
        <v>11</v>
      </c>
      <c r="G3304" t="s">
        <v>20</v>
      </c>
      <c r="H3304" t="s">
        <v>620</v>
      </c>
      <c r="I3304" s="33" t="s">
        <v>7331</v>
      </c>
      <c r="J3304" s="2">
        <v>4</v>
      </c>
      <c r="K3304" s="33" t="s">
        <v>7332</v>
      </c>
    </row>
    <row r="3305" spans="1:11" x14ac:dyDescent="0.3">
      <c r="A3305" s="1">
        <v>42279</v>
      </c>
      <c r="B3305" s="2">
        <f>YEAR(salesdata[[#This Row],[Order Date]])</f>
        <v>2015</v>
      </c>
      <c r="C3305" s="2">
        <f>MONTH(salesdata[[#This Row],[Order Date]])</f>
        <v>10</v>
      </c>
      <c r="D3305" t="s">
        <v>2361</v>
      </c>
      <c r="E3305" t="s">
        <v>27</v>
      </c>
      <c r="F3305" t="s">
        <v>39</v>
      </c>
      <c r="G3305" t="s">
        <v>40</v>
      </c>
      <c r="H3305" t="s">
        <v>856</v>
      </c>
      <c r="I3305" s="33" t="s">
        <v>5387</v>
      </c>
      <c r="J3305" s="2">
        <v>5</v>
      </c>
      <c r="K3305" s="33" t="s">
        <v>4388</v>
      </c>
    </row>
    <row r="3306" spans="1:11" x14ac:dyDescent="0.3">
      <c r="A3306" s="1">
        <v>42279</v>
      </c>
      <c r="B3306" s="2">
        <f>YEAR(salesdata[[#This Row],[Order Date]])</f>
        <v>2015</v>
      </c>
      <c r="C3306" s="2">
        <f>MONTH(salesdata[[#This Row],[Order Date]])</f>
        <v>10</v>
      </c>
      <c r="D3306" t="s">
        <v>2099</v>
      </c>
      <c r="E3306" t="s">
        <v>625</v>
      </c>
      <c r="F3306" t="s">
        <v>11</v>
      </c>
      <c r="G3306" t="s">
        <v>20</v>
      </c>
      <c r="H3306" t="s">
        <v>643</v>
      </c>
      <c r="I3306" s="33" t="s">
        <v>7333</v>
      </c>
      <c r="J3306" s="2">
        <v>5</v>
      </c>
      <c r="K3306" s="33" t="s">
        <v>4313</v>
      </c>
    </row>
    <row r="3307" spans="1:11" x14ac:dyDescent="0.3">
      <c r="A3307" s="1">
        <v>42279</v>
      </c>
      <c r="B3307" s="2">
        <f>YEAR(salesdata[[#This Row],[Order Date]])</f>
        <v>2015</v>
      </c>
      <c r="C3307" s="2">
        <f>MONTH(salesdata[[#This Row],[Order Date]])</f>
        <v>10</v>
      </c>
      <c r="D3307" t="s">
        <v>1050</v>
      </c>
      <c r="E3307" t="s">
        <v>540</v>
      </c>
      <c r="F3307" t="s">
        <v>11</v>
      </c>
      <c r="G3307" t="s">
        <v>12</v>
      </c>
      <c r="H3307" t="s">
        <v>2184</v>
      </c>
      <c r="I3307" s="33" t="s">
        <v>2910</v>
      </c>
      <c r="J3307" s="2">
        <v>3</v>
      </c>
      <c r="K3307" s="33" t="s">
        <v>2911</v>
      </c>
    </row>
    <row r="3308" spans="1:11" x14ac:dyDescent="0.3">
      <c r="A3308" s="1">
        <v>42279</v>
      </c>
      <c r="B3308" s="2">
        <f>YEAR(salesdata[[#This Row],[Order Date]])</f>
        <v>2015</v>
      </c>
      <c r="C3308" s="2">
        <f>MONTH(salesdata[[#This Row],[Order Date]])</f>
        <v>10</v>
      </c>
      <c r="D3308" t="s">
        <v>1050</v>
      </c>
      <c r="E3308" t="s">
        <v>540</v>
      </c>
      <c r="F3308" t="s">
        <v>11</v>
      </c>
      <c r="G3308" t="s">
        <v>20</v>
      </c>
      <c r="H3308" t="s">
        <v>226</v>
      </c>
      <c r="I3308" s="33" t="s">
        <v>4500</v>
      </c>
      <c r="J3308" s="2">
        <v>1</v>
      </c>
      <c r="K3308" s="33" t="s">
        <v>5808</v>
      </c>
    </row>
    <row r="3309" spans="1:11" x14ac:dyDescent="0.3">
      <c r="A3309" s="1">
        <v>42279</v>
      </c>
      <c r="B3309" s="2">
        <f>YEAR(salesdata[[#This Row],[Order Date]])</f>
        <v>2015</v>
      </c>
      <c r="C3309" s="2">
        <f>MONTH(salesdata[[#This Row],[Order Date]])</f>
        <v>10</v>
      </c>
      <c r="D3309" t="s">
        <v>728</v>
      </c>
      <c r="E3309" t="s">
        <v>282</v>
      </c>
      <c r="F3309" t="s">
        <v>11</v>
      </c>
      <c r="G3309" t="s">
        <v>204</v>
      </c>
      <c r="H3309" t="s">
        <v>1262</v>
      </c>
      <c r="I3309" s="33" t="s">
        <v>7334</v>
      </c>
      <c r="J3309" s="2">
        <v>2</v>
      </c>
      <c r="K3309" s="33" t="s">
        <v>4027</v>
      </c>
    </row>
    <row r="3310" spans="1:11" x14ac:dyDescent="0.3">
      <c r="A3310" s="1">
        <v>42279</v>
      </c>
      <c r="B3310" s="2">
        <f>YEAR(salesdata[[#This Row],[Order Date]])</f>
        <v>2015</v>
      </c>
      <c r="C3310" s="2">
        <f>MONTH(salesdata[[#This Row],[Order Date]])</f>
        <v>10</v>
      </c>
      <c r="D3310" t="s">
        <v>284</v>
      </c>
      <c r="E3310" t="s">
        <v>92</v>
      </c>
      <c r="F3310" t="s">
        <v>34</v>
      </c>
      <c r="G3310" t="s">
        <v>47</v>
      </c>
      <c r="H3310" t="s">
        <v>955</v>
      </c>
      <c r="I3310" s="33" t="s">
        <v>7335</v>
      </c>
      <c r="J3310" s="2">
        <v>1</v>
      </c>
      <c r="K3310" s="33" t="s">
        <v>5411</v>
      </c>
    </row>
    <row r="3311" spans="1:11" x14ac:dyDescent="0.3">
      <c r="A3311" s="1">
        <v>42279</v>
      </c>
      <c r="B3311" s="2">
        <f>YEAR(salesdata[[#This Row],[Order Date]])</f>
        <v>2015</v>
      </c>
      <c r="C3311" s="2">
        <f>MONTH(salesdata[[#This Row],[Order Date]])</f>
        <v>10</v>
      </c>
      <c r="D3311" t="s">
        <v>284</v>
      </c>
      <c r="E3311" t="s">
        <v>92</v>
      </c>
      <c r="F3311" t="s">
        <v>39</v>
      </c>
      <c r="G3311" t="s">
        <v>52</v>
      </c>
      <c r="H3311" t="s">
        <v>395</v>
      </c>
      <c r="I3311" s="33" t="s">
        <v>7336</v>
      </c>
      <c r="J3311" s="2">
        <v>3</v>
      </c>
      <c r="K3311" s="33" t="s">
        <v>7337</v>
      </c>
    </row>
    <row r="3312" spans="1:11" x14ac:dyDescent="0.3">
      <c r="A3312" s="1">
        <v>42280</v>
      </c>
      <c r="B3312" s="2">
        <f>YEAR(salesdata[[#This Row],[Order Date]])</f>
        <v>2015</v>
      </c>
      <c r="C3312" s="2">
        <f>MONTH(salesdata[[#This Row],[Order Date]])</f>
        <v>10</v>
      </c>
      <c r="D3312" t="s">
        <v>799</v>
      </c>
      <c r="E3312" t="s">
        <v>79</v>
      </c>
      <c r="F3312" t="s">
        <v>11</v>
      </c>
      <c r="G3312" t="s">
        <v>20</v>
      </c>
      <c r="H3312" t="s">
        <v>977</v>
      </c>
      <c r="I3312" s="33" t="s">
        <v>7338</v>
      </c>
      <c r="J3312" s="2">
        <v>5</v>
      </c>
      <c r="K3312" s="33" t="s">
        <v>7339</v>
      </c>
    </row>
    <row r="3313" spans="1:11" x14ac:dyDescent="0.3">
      <c r="A3313" s="1">
        <v>42280</v>
      </c>
      <c r="B3313" s="2">
        <f>YEAR(salesdata[[#This Row],[Order Date]])</f>
        <v>2015</v>
      </c>
      <c r="C3313" s="2">
        <f>MONTH(salesdata[[#This Row],[Order Date]])</f>
        <v>10</v>
      </c>
      <c r="D3313" t="s">
        <v>799</v>
      </c>
      <c r="E3313" t="s">
        <v>79</v>
      </c>
      <c r="F3313" t="s">
        <v>39</v>
      </c>
      <c r="G3313" t="s">
        <v>52</v>
      </c>
      <c r="H3313" t="s">
        <v>1036</v>
      </c>
      <c r="I3313" s="33" t="s">
        <v>1390</v>
      </c>
      <c r="J3313" s="2">
        <v>2</v>
      </c>
      <c r="K3313" s="33" t="s">
        <v>7340</v>
      </c>
    </row>
    <row r="3314" spans="1:11" x14ac:dyDescent="0.3">
      <c r="A3314" s="1">
        <v>42280</v>
      </c>
      <c r="B3314" s="2">
        <f>YEAR(salesdata[[#This Row],[Order Date]])</f>
        <v>2015</v>
      </c>
      <c r="C3314" s="2">
        <f>MONTH(salesdata[[#This Row],[Order Date]])</f>
        <v>10</v>
      </c>
      <c r="D3314" t="s">
        <v>799</v>
      </c>
      <c r="E3314" t="s">
        <v>79</v>
      </c>
      <c r="F3314" t="s">
        <v>34</v>
      </c>
      <c r="G3314" t="s">
        <v>74</v>
      </c>
      <c r="H3314" t="s">
        <v>144</v>
      </c>
      <c r="I3314" s="33" t="s">
        <v>7341</v>
      </c>
      <c r="J3314" s="2">
        <v>1</v>
      </c>
      <c r="K3314" s="33" t="s">
        <v>7342</v>
      </c>
    </row>
    <row r="3315" spans="1:11" x14ac:dyDescent="0.3">
      <c r="A3315" s="1">
        <v>42280</v>
      </c>
      <c r="B3315" s="2">
        <f>YEAR(salesdata[[#This Row],[Order Date]])</f>
        <v>2015</v>
      </c>
      <c r="C3315" s="2">
        <f>MONTH(salesdata[[#This Row],[Order Date]])</f>
        <v>10</v>
      </c>
      <c r="D3315" t="s">
        <v>799</v>
      </c>
      <c r="E3315" t="s">
        <v>79</v>
      </c>
      <c r="F3315" t="s">
        <v>39</v>
      </c>
      <c r="G3315" t="s">
        <v>52</v>
      </c>
      <c r="H3315" t="s">
        <v>2362</v>
      </c>
      <c r="I3315" s="33" t="s">
        <v>4725</v>
      </c>
      <c r="J3315" s="2">
        <v>2</v>
      </c>
      <c r="K3315" s="33" t="s">
        <v>3930</v>
      </c>
    </row>
    <row r="3316" spans="1:11" x14ac:dyDescent="0.3">
      <c r="A3316" s="1">
        <v>42280</v>
      </c>
      <c r="B3316" s="2">
        <f>YEAR(salesdata[[#This Row],[Order Date]])</f>
        <v>2015</v>
      </c>
      <c r="C3316" s="2">
        <f>MONTH(salesdata[[#This Row],[Order Date]])</f>
        <v>10</v>
      </c>
      <c r="D3316" t="s">
        <v>459</v>
      </c>
      <c r="E3316" t="s">
        <v>23</v>
      </c>
      <c r="F3316" t="s">
        <v>11</v>
      </c>
      <c r="G3316" t="s">
        <v>18</v>
      </c>
      <c r="H3316" t="s">
        <v>303</v>
      </c>
      <c r="I3316" s="33" t="s">
        <v>7343</v>
      </c>
      <c r="J3316" s="2">
        <v>2</v>
      </c>
      <c r="K3316" s="33" t="s">
        <v>3618</v>
      </c>
    </row>
    <row r="3317" spans="1:11" x14ac:dyDescent="0.3">
      <c r="A3317" s="1">
        <v>42280</v>
      </c>
      <c r="B3317" s="2">
        <f>YEAR(salesdata[[#This Row],[Order Date]])</f>
        <v>2015</v>
      </c>
      <c r="C3317" s="2">
        <f>MONTH(salesdata[[#This Row],[Order Date]])</f>
        <v>10</v>
      </c>
      <c r="D3317" t="s">
        <v>690</v>
      </c>
      <c r="E3317" t="s">
        <v>27</v>
      </c>
      <c r="F3317" t="s">
        <v>34</v>
      </c>
      <c r="G3317" t="s">
        <v>74</v>
      </c>
      <c r="H3317" t="s">
        <v>144</v>
      </c>
      <c r="I3317" s="33" t="s">
        <v>7344</v>
      </c>
      <c r="J3317" s="2">
        <v>2</v>
      </c>
      <c r="K3317" s="33" t="s">
        <v>3491</v>
      </c>
    </row>
    <row r="3318" spans="1:11" x14ac:dyDescent="0.3">
      <c r="A3318" s="1">
        <v>42281</v>
      </c>
      <c r="B3318" s="2">
        <f>YEAR(salesdata[[#This Row],[Order Date]])</f>
        <v>2015</v>
      </c>
      <c r="C3318" s="2">
        <f>MONTH(salesdata[[#This Row],[Order Date]])</f>
        <v>10</v>
      </c>
      <c r="D3318" t="s">
        <v>1820</v>
      </c>
      <c r="E3318" t="s">
        <v>30</v>
      </c>
      <c r="F3318" t="s">
        <v>34</v>
      </c>
      <c r="G3318" t="s">
        <v>35</v>
      </c>
      <c r="H3318" t="s">
        <v>378</v>
      </c>
      <c r="I3318" s="33" t="s">
        <v>5381</v>
      </c>
      <c r="J3318" s="2">
        <v>3</v>
      </c>
      <c r="K3318" s="33" t="s">
        <v>5382</v>
      </c>
    </row>
    <row r="3319" spans="1:11" x14ac:dyDescent="0.3">
      <c r="A3319" s="1">
        <v>42281</v>
      </c>
      <c r="B3319" s="2">
        <f>YEAR(salesdata[[#This Row],[Order Date]])</f>
        <v>2015</v>
      </c>
      <c r="C3319" s="2">
        <f>MONTH(salesdata[[#This Row],[Order Date]])</f>
        <v>10</v>
      </c>
      <c r="D3319" t="s">
        <v>427</v>
      </c>
      <c r="E3319" t="s">
        <v>27</v>
      </c>
      <c r="F3319" t="s">
        <v>11</v>
      </c>
      <c r="G3319" t="s">
        <v>18</v>
      </c>
      <c r="H3319" t="s">
        <v>2162</v>
      </c>
      <c r="I3319" s="33" t="s">
        <v>7345</v>
      </c>
      <c r="J3319" s="2">
        <v>2</v>
      </c>
      <c r="K3319" s="33" t="s">
        <v>7346</v>
      </c>
    </row>
    <row r="3320" spans="1:11" x14ac:dyDescent="0.3">
      <c r="A3320" s="1">
        <v>42281</v>
      </c>
      <c r="B3320" s="2">
        <f>YEAR(salesdata[[#This Row],[Order Date]])</f>
        <v>2015</v>
      </c>
      <c r="C3320" s="2">
        <f>MONTH(salesdata[[#This Row],[Order Date]])</f>
        <v>10</v>
      </c>
      <c r="D3320" t="s">
        <v>1594</v>
      </c>
      <c r="E3320" t="s">
        <v>23</v>
      </c>
      <c r="F3320" t="s">
        <v>34</v>
      </c>
      <c r="G3320" t="s">
        <v>47</v>
      </c>
      <c r="H3320" t="s">
        <v>1065</v>
      </c>
      <c r="I3320" s="33" t="s">
        <v>7347</v>
      </c>
      <c r="J3320" s="2">
        <v>3</v>
      </c>
      <c r="K3320" s="33" t="s">
        <v>2976</v>
      </c>
    </row>
    <row r="3321" spans="1:11" x14ac:dyDescent="0.3">
      <c r="A3321" s="1">
        <v>42281</v>
      </c>
      <c r="B3321" s="2">
        <f>YEAR(salesdata[[#This Row],[Order Date]])</f>
        <v>2015</v>
      </c>
      <c r="C3321" s="2">
        <f>MONTH(salesdata[[#This Row],[Order Date]])</f>
        <v>10</v>
      </c>
      <c r="D3321" t="s">
        <v>1594</v>
      </c>
      <c r="E3321" t="s">
        <v>23</v>
      </c>
      <c r="F3321" t="s">
        <v>11</v>
      </c>
      <c r="G3321" t="s">
        <v>12</v>
      </c>
      <c r="H3321" t="s">
        <v>2363</v>
      </c>
      <c r="I3321" s="33" t="s">
        <v>5315</v>
      </c>
      <c r="J3321" s="2">
        <v>4</v>
      </c>
      <c r="K3321" s="33" t="s">
        <v>3710</v>
      </c>
    </row>
    <row r="3322" spans="1:11" x14ac:dyDescent="0.3">
      <c r="A3322" s="1">
        <v>42282</v>
      </c>
      <c r="B3322" s="2">
        <f>YEAR(salesdata[[#This Row],[Order Date]])</f>
        <v>2015</v>
      </c>
      <c r="C3322" s="2">
        <f>MONTH(salesdata[[#This Row],[Order Date]])</f>
        <v>10</v>
      </c>
      <c r="D3322" t="s">
        <v>2364</v>
      </c>
      <c r="E3322" t="s">
        <v>55</v>
      </c>
      <c r="F3322" t="s">
        <v>11</v>
      </c>
      <c r="G3322" t="s">
        <v>24</v>
      </c>
      <c r="H3322" t="s">
        <v>1031</v>
      </c>
      <c r="I3322" s="33" t="s">
        <v>3440</v>
      </c>
      <c r="J3322" s="2">
        <v>4</v>
      </c>
      <c r="K3322" s="33" t="s">
        <v>4826</v>
      </c>
    </row>
    <row r="3323" spans="1:11" x14ac:dyDescent="0.3">
      <c r="A3323" s="1">
        <v>42282</v>
      </c>
      <c r="B3323" s="2">
        <f>YEAR(salesdata[[#This Row],[Order Date]])</f>
        <v>2015</v>
      </c>
      <c r="C3323" s="2">
        <f>MONTH(salesdata[[#This Row],[Order Date]])</f>
        <v>10</v>
      </c>
      <c r="D3323" t="s">
        <v>2364</v>
      </c>
      <c r="E3323" t="s">
        <v>55</v>
      </c>
      <c r="F3323" t="s">
        <v>11</v>
      </c>
      <c r="G3323" t="s">
        <v>93</v>
      </c>
      <c r="H3323" t="s">
        <v>629</v>
      </c>
      <c r="I3323" s="33" t="s">
        <v>7348</v>
      </c>
      <c r="J3323" s="2">
        <v>2</v>
      </c>
      <c r="K3323" s="33" t="s">
        <v>7080</v>
      </c>
    </row>
    <row r="3324" spans="1:11" x14ac:dyDescent="0.3">
      <c r="A3324" s="1">
        <v>42282</v>
      </c>
      <c r="B3324" s="2">
        <f>YEAR(salesdata[[#This Row],[Order Date]])</f>
        <v>2015</v>
      </c>
      <c r="C3324" s="2">
        <f>MONTH(salesdata[[#This Row],[Order Date]])</f>
        <v>10</v>
      </c>
      <c r="D3324" t="s">
        <v>1547</v>
      </c>
      <c r="E3324" t="s">
        <v>59</v>
      </c>
      <c r="F3324" t="s">
        <v>11</v>
      </c>
      <c r="G3324" t="s">
        <v>18</v>
      </c>
      <c r="H3324" t="s">
        <v>1661</v>
      </c>
      <c r="I3324" s="33" t="s">
        <v>6527</v>
      </c>
      <c r="J3324" s="2">
        <v>5</v>
      </c>
      <c r="K3324" s="33" t="s">
        <v>6528</v>
      </c>
    </row>
    <row r="3325" spans="1:11" x14ac:dyDescent="0.3">
      <c r="A3325" s="1">
        <v>42282</v>
      </c>
      <c r="B3325" s="2">
        <f>YEAR(salesdata[[#This Row],[Order Date]])</f>
        <v>2015</v>
      </c>
      <c r="C3325" s="2">
        <f>MONTH(salesdata[[#This Row],[Order Date]])</f>
        <v>10</v>
      </c>
      <c r="D3325" t="s">
        <v>1112</v>
      </c>
      <c r="E3325" t="s">
        <v>79</v>
      </c>
      <c r="F3325" t="s">
        <v>39</v>
      </c>
      <c r="G3325" t="s">
        <v>52</v>
      </c>
      <c r="H3325" t="s">
        <v>395</v>
      </c>
      <c r="I3325" s="33" t="s">
        <v>7336</v>
      </c>
      <c r="J3325" s="2">
        <v>3</v>
      </c>
      <c r="K3325" s="33" t="s">
        <v>7337</v>
      </c>
    </row>
    <row r="3326" spans="1:11" x14ac:dyDescent="0.3">
      <c r="A3326" s="1">
        <v>42282</v>
      </c>
      <c r="B3326" s="2">
        <f>YEAR(salesdata[[#This Row],[Order Date]])</f>
        <v>2015</v>
      </c>
      <c r="C3326" s="2">
        <f>MONTH(salesdata[[#This Row],[Order Date]])</f>
        <v>10</v>
      </c>
      <c r="D3326" t="s">
        <v>1532</v>
      </c>
      <c r="E3326" t="s">
        <v>92</v>
      </c>
      <c r="F3326" t="s">
        <v>34</v>
      </c>
      <c r="G3326" t="s">
        <v>74</v>
      </c>
      <c r="H3326" t="s">
        <v>2365</v>
      </c>
      <c r="I3326" s="33" t="s">
        <v>7349</v>
      </c>
      <c r="J3326" s="2">
        <v>1</v>
      </c>
      <c r="K3326" s="33" t="s">
        <v>7350</v>
      </c>
    </row>
    <row r="3327" spans="1:11" x14ac:dyDescent="0.3">
      <c r="A3327" s="1">
        <v>42282</v>
      </c>
      <c r="B3327" s="2">
        <f>YEAR(salesdata[[#This Row],[Order Date]])</f>
        <v>2015</v>
      </c>
      <c r="C3327" s="2">
        <f>MONTH(salesdata[[#This Row],[Order Date]])</f>
        <v>10</v>
      </c>
      <c r="D3327" t="s">
        <v>1532</v>
      </c>
      <c r="E3327" t="s">
        <v>92</v>
      </c>
      <c r="F3327" t="s">
        <v>34</v>
      </c>
      <c r="G3327" t="s">
        <v>35</v>
      </c>
      <c r="H3327" t="s">
        <v>71</v>
      </c>
      <c r="I3327" s="33" t="s">
        <v>7351</v>
      </c>
      <c r="J3327" s="2">
        <v>4</v>
      </c>
      <c r="K3327" s="33" t="s">
        <v>7352</v>
      </c>
    </row>
    <row r="3328" spans="1:11" x14ac:dyDescent="0.3">
      <c r="A3328" s="1">
        <v>42282</v>
      </c>
      <c r="B3328" s="2">
        <f>YEAR(salesdata[[#This Row],[Order Date]])</f>
        <v>2015</v>
      </c>
      <c r="C3328" s="2">
        <f>MONTH(salesdata[[#This Row],[Order Date]])</f>
        <v>10</v>
      </c>
      <c r="D3328" t="s">
        <v>1070</v>
      </c>
      <c r="E3328" t="s">
        <v>79</v>
      </c>
      <c r="F3328" t="s">
        <v>39</v>
      </c>
      <c r="G3328" t="s">
        <v>52</v>
      </c>
      <c r="H3328" t="s">
        <v>1606</v>
      </c>
      <c r="I3328" s="33" t="s">
        <v>2366</v>
      </c>
      <c r="J3328" s="2">
        <v>4</v>
      </c>
      <c r="K3328" s="33" t="s">
        <v>7353</v>
      </c>
    </row>
    <row r="3329" spans="1:11" x14ac:dyDescent="0.3">
      <c r="A3329" s="1">
        <v>42285</v>
      </c>
      <c r="B3329" s="2">
        <f>YEAR(salesdata[[#This Row],[Order Date]])</f>
        <v>2015</v>
      </c>
      <c r="C3329" s="2">
        <f>MONTH(salesdata[[#This Row],[Order Date]])</f>
        <v>10</v>
      </c>
      <c r="D3329" t="s">
        <v>1112</v>
      </c>
      <c r="E3329" t="s">
        <v>27</v>
      </c>
      <c r="F3329" t="s">
        <v>34</v>
      </c>
      <c r="G3329" t="s">
        <v>47</v>
      </c>
      <c r="H3329" t="s">
        <v>1430</v>
      </c>
      <c r="I3329" s="33" t="s">
        <v>7354</v>
      </c>
      <c r="J3329" s="2">
        <v>5</v>
      </c>
      <c r="K3329" s="33" t="s">
        <v>7355</v>
      </c>
    </row>
    <row r="3330" spans="1:11" x14ac:dyDescent="0.3">
      <c r="A3330" s="1">
        <v>42285</v>
      </c>
      <c r="B3330" s="2">
        <f>YEAR(salesdata[[#This Row],[Order Date]])</f>
        <v>2015</v>
      </c>
      <c r="C3330" s="2">
        <f>MONTH(salesdata[[#This Row],[Order Date]])</f>
        <v>10</v>
      </c>
      <c r="D3330" t="s">
        <v>1772</v>
      </c>
      <c r="E3330" t="s">
        <v>10</v>
      </c>
      <c r="F3330" t="s">
        <v>11</v>
      </c>
      <c r="G3330" t="s">
        <v>24</v>
      </c>
      <c r="H3330" t="s">
        <v>548</v>
      </c>
      <c r="I3330" s="33" t="s">
        <v>2961</v>
      </c>
      <c r="J3330" s="2">
        <v>2</v>
      </c>
      <c r="K3330" s="33" t="s">
        <v>6154</v>
      </c>
    </row>
    <row r="3331" spans="1:11" x14ac:dyDescent="0.3">
      <c r="A3331" s="1">
        <v>42285</v>
      </c>
      <c r="B3331" s="2">
        <f>YEAR(salesdata[[#This Row],[Order Date]])</f>
        <v>2015</v>
      </c>
      <c r="C3331" s="2">
        <f>MONTH(salesdata[[#This Row],[Order Date]])</f>
        <v>10</v>
      </c>
      <c r="D3331" t="s">
        <v>2367</v>
      </c>
      <c r="E3331" t="s">
        <v>10</v>
      </c>
      <c r="F3331" t="s">
        <v>34</v>
      </c>
      <c r="G3331" t="s">
        <v>47</v>
      </c>
      <c r="H3331" t="s">
        <v>579</v>
      </c>
      <c r="I3331" s="33" t="s">
        <v>6361</v>
      </c>
      <c r="J3331" s="2">
        <v>3</v>
      </c>
      <c r="K3331" s="33" t="s">
        <v>7356</v>
      </c>
    </row>
    <row r="3332" spans="1:11" x14ac:dyDescent="0.3">
      <c r="A3332" s="1">
        <v>42286</v>
      </c>
      <c r="B3332" s="2">
        <f>YEAR(salesdata[[#This Row],[Order Date]])</f>
        <v>2015</v>
      </c>
      <c r="C3332" s="2">
        <f>MONTH(salesdata[[#This Row],[Order Date]])</f>
        <v>10</v>
      </c>
      <c r="D3332" t="s">
        <v>1997</v>
      </c>
      <c r="E3332" t="s">
        <v>55</v>
      </c>
      <c r="F3332" t="s">
        <v>11</v>
      </c>
      <c r="G3332" t="s">
        <v>18</v>
      </c>
      <c r="H3332" t="s">
        <v>1368</v>
      </c>
      <c r="I3332" s="33" t="s">
        <v>7357</v>
      </c>
      <c r="J3332" s="2">
        <v>2</v>
      </c>
      <c r="K3332" s="33" t="s">
        <v>7358</v>
      </c>
    </row>
    <row r="3333" spans="1:11" x14ac:dyDescent="0.3">
      <c r="A3333" s="1">
        <v>42286</v>
      </c>
      <c r="B3333" s="2">
        <f>YEAR(salesdata[[#This Row],[Order Date]])</f>
        <v>2015</v>
      </c>
      <c r="C3333" s="2">
        <f>MONTH(salesdata[[#This Row],[Order Date]])</f>
        <v>10</v>
      </c>
      <c r="D3333" t="s">
        <v>1816</v>
      </c>
      <c r="E3333" t="s">
        <v>152</v>
      </c>
      <c r="F3333" t="s">
        <v>39</v>
      </c>
      <c r="G3333" t="s">
        <v>40</v>
      </c>
      <c r="H3333" t="s">
        <v>522</v>
      </c>
      <c r="I3333" s="33" t="s">
        <v>7359</v>
      </c>
      <c r="J3333" s="2">
        <v>4</v>
      </c>
      <c r="K3333" s="33" t="s">
        <v>7360</v>
      </c>
    </row>
    <row r="3334" spans="1:11" x14ac:dyDescent="0.3">
      <c r="A3334" s="1">
        <v>42286</v>
      </c>
      <c r="B3334" s="2">
        <f>YEAR(salesdata[[#This Row],[Order Date]])</f>
        <v>2015</v>
      </c>
      <c r="C3334" s="2">
        <f>MONTH(salesdata[[#This Row],[Order Date]])</f>
        <v>10</v>
      </c>
      <c r="D3334" t="s">
        <v>1816</v>
      </c>
      <c r="E3334" t="s">
        <v>152</v>
      </c>
      <c r="F3334" t="s">
        <v>11</v>
      </c>
      <c r="G3334" t="s">
        <v>12</v>
      </c>
      <c r="H3334" t="s">
        <v>948</v>
      </c>
      <c r="I3334" s="33" t="s">
        <v>4105</v>
      </c>
      <c r="J3334" s="2">
        <v>4</v>
      </c>
      <c r="K3334" s="33" t="s">
        <v>7265</v>
      </c>
    </row>
    <row r="3335" spans="1:11" x14ac:dyDescent="0.3">
      <c r="A3335" s="1">
        <v>42286</v>
      </c>
      <c r="B3335" s="2">
        <f>YEAR(salesdata[[#This Row],[Order Date]])</f>
        <v>2015</v>
      </c>
      <c r="C3335" s="2">
        <f>MONTH(salesdata[[#This Row],[Order Date]])</f>
        <v>10</v>
      </c>
      <c r="D3335" t="s">
        <v>947</v>
      </c>
      <c r="E3335" t="s">
        <v>111</v>
      </c>
      <c r="F3335" t="s">
        <v>39</v>
      </c>
      <c r="G3335" t="s">
        <v>52</v>
      </c>
      <c r="H3335" t="s">
        <v>2300</v>
      </c>
      <c r="I3335" s="33" t="s">
        <v>7053</v>
      </c>
      <c r="J3335" s="2">
        <v>5</v>
      </c>
      <c r="K3335" s="33" t="s">
        <v>7054</v>
      </c>
    </row>
    <row r="3336" spans="1:11" x14ac:dyDescent="0.3">
      <c r="A3336" s="1">
        <v>42286</v>
      </c>
      <c r="B3336" s="2">
        <f>YEAR(salesdata[[#This Row],[Order Date]])</f>
        <v>2015</v>
      </c>
      <c r="C3336" s="2">
        <f>MONTH(salesdata[[#This Row],[Order Date]])</f>
        <v>10</v>
      </c>
      <c r="D3336" t="s">
        <v>947</v>
      </c>
      <c r="E3336" t="s">
        <v>111</v>
      </c>
      <c r="F3336" t="s">
        <v>39</v>
      </c>
      <c r="G3336" t="s">
        <v>40</v>
      </c>
      <c r="H3336" t="s">
        <v>2368</v>
      </c>
      <c r="I3336" s="33" t="s">
        <v>6597</v>
      </c>
      <c r="J3336" s="2">
        <v>3</v>
      </c>
      <c r="K3336" s="33" t="s">
        <v>7361</v>
      </c>
    </row>
    <row r="3337" spans="1:11" x14ac:dyDescent="0.3">
      <c r="A3337" s="1">
        <v>42286</v>
      </c>
      <c r="B3337" s="2">
        <f>YEAR(salesdata[[#This Row],[Order Date]])</f>
        <v>2015</v>
      </c>
      <c r="C3337" s="2">
        <f>MONTH(salesdata[[#This Row],[Order Date]])</f>
        <v>10</v>
      </c>
      <c r="D3337" t="s">
        <v>947</v>
      </c>
      <c r="E3337" t="s">
        <v>111</v>
      </c>
      <c r="F3337" t="s">
        <v>11</v>
      </c>
      <c r="G3337" t="s">
        <v>63</v>
      </c>
      <c r="H3337" t="s">
        <v>64</v>
      </c>
      <c r="I3337" s="33" t="s">
        <v>7362</v>
      </c>
      <c r="J3337" s="2">
        <v>7</v>
      </c>
      <c r="K3337" s="33" t="s">
        <v>7363</v>
      </c>
    </row>
    <row r="3338" spans="1:11" x14ac:dyDescent="0.3">
      <c r="A3338" s="1">
        <v>42286</v>
      </c>
      <c r="B3338" s="2">
        <f>YEAR(salesdata[[#This Row],[Order Date]])</f>
        <v>2015</v>
      </c>
      <c r="C3338" s="2">
        <f>MONTH(salesdata[[#This Row],[Order Date]])</f>
        <v>10</v>
      </c>
      <c r="D3338" t="s">
        <v>947</v>
      </c>
      <c r="E3338" t="s">
        <v>111</v>
      </c>
      <c r="F3338" t="s">
        <v>11</v>
      </c>
      <c r="G3338" t="s">
        <v>93</v>
      </c>
      <c r="H3338" t="s">
        <v>338</v>
      </c>
      <c r="I3338" s="33" t="s">
        <v>7364</v>
      </c>
      <c r="J3338" s="2">
        <v>3</v>
      </c>
      <c r="K3338" s="33" t="s">
        <v>5316</v>
      </c>
    </row>
    <row r="3339" spans="1:11" x14ac:dyDescent="0.3">
      <c r="A3339" s="1">
        <v>42286</v>
      </c>
      <c r="B3339" s="2">
        <f>YEAR(salesdata[[#This Row],[Order Date]])</f>
        <v>2015</v>
      </c>
      <c r="C3339" s="2">
        <f>MONTH(salesdata[[#This Row],[Order Date]])</f>
        <v>10</v>
      </c>
      <c r="D3339" t="s">
        <v>844</v>
      </c>
      <c r="E3339" t="s">
        <v>124</v>
      </c>
      <c r="F3339" t="s">
        <v>11</v>
      </c>
      <c r="G3339" t="s">
        <v>20</v>
      </c>
      <c r="H3339" t="s">
        <v>445</v>
      </c>
      <c r="I3339" s="33" t="s">
        <v>3415</v>
      </c>
      <c r="J3339" s="2">
        <v>2</v>
      </c>
      <c r="K3339" s="33" t="s">
        <v>3416</v>
      </c>
    </row>
    <row r="3340" spans="1:11" x14ac:dyDescent="0.3">
      <c r="A3340" s="1">
        <v>42286</v>
      </c>
      <c r="B3340" s="2">
        <f>YEAR(salesdata[[#This Row],[Order Date]])</f>
        <v>2015</v>
      </c>
      <c r="C3340" s="2">
        <f>MONTH(salesdata[[#This Row],[Order Date]])</f>
        <v>10</v>
      </c>
      <c r="D3340" t="s">
        <v>844</v>
      </c>
      <c r="E3340" t="s">
        <v>124</v>
      </c>
      <c r="F3340" t="s">
        <v>11</v>
      </c>
      <c r="G3340" t="s">
        <v>20</v>
      </c>
      <c r="H3340" t="s">
        <v>1009</v>
      </c>
      <c r="I3340" s="33" t="s">
        <v>5691</v>
      </c>
      <c r="J3340" s="2">
        <v>2</v>
      </c>
      <c r="K3340" s="33" t="s">
        <v>7365</v>
      </c>
    </row>
    <row r="3341" spans="1:11" x14ac:dyDescent="0.3">
      <c r="A3341" s="1">
        <v>42286</v>
      </c>
      <c r="B3341" s="2">
        <f>YEAR(salesdata[[#This Row],[Order Date]])</f>
        <v>2015</v>
      </c>
      <c r="C3341" s="2">
        <f>MONTH(salesdata[[#This Row],[Order Date]])</f>
        <v>10</v>
      </c>
      <c r="D3341" t="s">
        <v>844</v>
      </c>
      <c r="E3341" t="s">
        <v>124</v>
      </c>
      <c r="F3341" t="s">
        <v>11</v>
      </c>
      <c r="G3341" t="s">
        <v>24</v>
      </c>
      <c r="H3341" t="s">
        <v>2018</v>
      </c>
      <c r="I3341" s="33" t="s">
        <v>7366</v>
      </c>
      <c r="J3341" s="2">
        <v>8</v>
      </c>
      <c r="K3341" s="33" t="s">
        <v>3292</v>
      </c>
    </row>
    <row r="3342" spans="1:11" x14ac:dyDescent="0.3">
      <c r="A3342" s="1">
        <v>42286</v>
      </c>
      <c r="B3342" s="2">
        <f>YEAR(salesdata[[#This Row],[Order Date]])</f>
        <v>2015</v>
      </c>
      <c r="C3342" s="2">
        <f>MONTH(salesdata[[#This Row],[Order Date]])</f>
        <v>10</v>
      </c>
      <c r="D3342" t="s">
        <v>2231</v>
      </c>
      <c r="E3342" t="s">
        <v>111</v>
      </c>
      <c r="F3342" t="s">
        <v>34</v>
      </c>
      <c r="G3342" t="s">
        <v>35</v>
      </c>
      <c r="H3342" t="s">
        <v>1861</v>
      </c>
      <c r="I3342" s="33" t="s">
        <v>7367</v>
      </c>
      <c r="J3342" s="2">
        <v>3</v>
      </c>
      <c r="K3342" s="33" t="s">
        <v>7368</v>
      </c>
    </row>
    <row r="3343" spans="1:11" x14ac:dyDescent="0.3">
      <c r="A3343" s="1">
        <v>42286</v>
      </c>
      <c r="B3343" s="2">
        <f>YEAR(salesdata[[#This Row],[Order Date]])</f>
        <v>2015</v>
      </c>
      <c r="C3343" s="2">
        <f>MONTH(salesdata[[#This Row],[Order Date]])</f>
        <v>10</v>
      </c>
      <c r="D3343" t="s">
        <v>2231</v>
      </c>
      <c r="E3343" t="s">
        <v>111</v>
      </c>
      <c r="F3343" t="s">
        <v>11</v>
      </c>
      <c r="G3343" t="s">
        <v>93</v>
      </c>
      <c r="H3343" t="s">
        <v>1421</v>
      </c>
      <c r="I3343" s="33" t="s">
        <v>7369</v>
      </c>
      <c r="J3343" s="2">
        <v>5</v>
      </c>
      <c r="K3343" s="33" t="s">
        <v>7370</v>
      </c>
    </row>
    <row r="3344" spans="1:11" x14ac:dyDescent="0.3">
      <c r="A3344" s="1">
        <v>42287</v>
      </c>
      <c r="B3344" s="2">
        <f>YEAR(salesdata[[#This Row],[Order Date]])</f>
        <v>2015</v>
      </c>
      <c r="C3344" s="2">
        <f>MONTH(salesdata[[#This Row],[Order Date]])</f>
        <v>10</v>
      </c>
      <c r="D3344" t="s">
        <v>1820</v>
      </c>
      <c r="E3344" t="s">
        <v>27</v>
      </c>
      <c r="F3344" t="s">
        <v>11</v>
      </c>
      <c r="G3344" t="s">
        <v>12</v>
      </c>
      <c r="H3344" t="s">
        <v>2156</v>
      </c>
      <c r="I3344" s="33" t="s">
        <v>3692</v>
      </c>
      <c r="J3344" s="2">
        <v>7</v>
      </c>
      <c r="K3344" s="33" t="s">
        <v>3693</v>
      </c>
    </row>
    <row r="3345" spans="1:11" x14ac:dyDescent="0.3">
      <c r="A3345" s="1">
        <v>42287</v>
      </c>
      <c r="B3345" s="2">
        <f>YEAR(salesdata[[#This Row],[Order Date]])</f>
        <v>2015</v>
      </c>
      <c r="C3345" s="2">
        <f>MONTH(salesdata[[#This Row],[Order Date]])</f>
        <v>10</v>
      </c>
      <c r="D3345" t="s">
        <v>2059</v>
      </c>
      <c r="E3345" t="s">
        <v>124</v>
      </c>
      <c r="F3345" t="s">
        <v>11</v>
      </c>
      <c r="G3345" t="s">
        <v>18</v>
      </c>
      <c r="H3345" t="s">
        <v>1139</v>
      </c>
      <c r="I3345" s="33" t="s">
        <v>4882</v>
      </c>
      <c r="J3345" s="2">
        <v>6</v>
      </c>
      <c r="K3345" s="33" t="s">
        <v>4883</v>
      </c>
    </row>
    <row r="3346" spans="1:11" x14ac:dyDescent="0.3">
      <c r="A3346" s="1">
        <v>42287</v>
      </c>
      <c r="B3346" s="2">
        <f>YEAR(salesdata[[#This Row],[Order Date]])</f>
        <v>2015</v>
      </c>
      <c r="C3346" s="2">
        <f>MONTH(salesdata[[#This Row],[Order Date]])</f>
        <v>10</v>
      </c>
      <c r="D3346" t="s">
        <v>1787</v>
      </c>
      <c r="E3346" t="s">
        <v>15</v>
      </c>
      <c r="F3346" t="s">
        <v>11</v>
      </c>
      <c r="G3346" t="s">
        <v>24</v>
      </c>
      <c r="H3346" t="s">
        <v>343</v>
      </c>
      <c r="I3346" s="33" t="s">
        <v>3293</v>
      </c>
      <c r="J3346" s="2">
        <v>3</v>
      </c>
      <c r="K3346" s="33" t="s">
        <v>344</v>
      </c>
    </row>
    <row r="3347" spans="1:11" x14ac:dyDescent="0.3">
      <c r="A3347" s="1">
        <v>42287</v>
      </c>
      <c r="B3347" s="2">
        <f>YEAR(salesdata[[#This Row],[Order Date]])</f>
        <v>2015</v>
      </c>
      <c r="C3347" s="2">
        <f>MONTH(salesdata[[#This Row],[Order Date]])</f>
        <v>10</v>
      </c>
      <c r="D3347" t="s">
        <v>1790</v>
      </c>
      <c r="E3347" t="s">
        <v>27</v>
      </c>
      <c r="F3347" t="s">
        <v>34</v>
      </c>
      <c r="G3347" t="s">
        <v>35</v>
      </c>
      <c r="H3347" t="s">
        <v>1744</v>
      </c>
      <c r="I3347" s="33" t="s">
        <v>7371</v>
      </c>
      <c r="J3347" s="2">
        <v>3</v>
      </c>
      <c r="K3347" s="33" t="s">
        <v>7372</v>
      </c>
    </row>
    <row r="3348" spans="1:11" x14ac:dyDescent="0.3">
      <c r="A3348" s="1">
        <v>42287</v>
      </c>
      <c r="B3348" s="2">
        <f>YEAR(salesdata[[#This Row],[Order Date]])</f>
        <v>2015</v>
      </c>
      <c r="C3348" s="2">
        <f>MONTH(salesdata[[#This Row],[Order Date]])</f>
        <v>10</v>
      </c>
      <c r="D3348" t="s">
        <v>1790</v>
      </c>
      <c r="E3348" t="s">
        <v>27</v>
      </c>
      <c r="F3348" t="s">
        <v>11</v>
      </c>
      <c r="G3348" t="s">
        <v>16</v>
      </c>
      <c r="H3348" t="s">
        <v>2317</v>
      </c>
      <c r="I3348" s="33" t="s">
        <v>5714</v>
      </c>
      <c r="J3348" s="2">
        <v>3</v>
      </c>
      <c r="K3348" s="33" t="s">
        <v>4989</v>
      </c>
    </row>
    <row r="3349" spans="1:11" x14ac:dyDescent="0.3">
      <c r="A3349" s="1">
        <v>42288</v>
      </c>
      <c r="B3349" s="2">
        <f>YEAR(salesdata[[#This Row],[Order Date]])</f>
        <v>2015</v>
      </c>
      <c r="C3349" s="2">
        <f>MONTH(salesdata[[#This Row],[Order Date]])</f>
        <v>10</v>
      </c>
      <c r="D3349" t="s">
        <v>2369</v>
      </c>
      <c r="E3349" t="s">
        <v>124</v>
      </c>
      <c r="F3349" t="s">
        <v>34</v>
      </c>
      <c r="G3349" t="s">
        <v>147</v>
      </c>
      <c r="H3349" t="s">
        <v>1756</v>
      </c>
      <c r="I3349" s="33" t="s">
        <v>7373</v>
      </c>
      <c r="J3349" s="2">
        <v>5</v>
      </c>
      <c r="K3349" s="33" t="s">
        <v>7374</v>
      </c>
    </row>
    <row r="3350" spans="1:11" x14ac:dyDescent="0.3">
      <c r="A3350" s="1">
        <v>42288</v>
      </c>
      <c r="B3350" s="2">
        <f>YEAR(salesdata[[#This Row],[Order Date]])</f>
        <v>2015</v>
      </c>
      <c r="C3350" s="2">
        <f>MONTH(salesdata[[#This Row],[Order Date]])</f>
        <v>10</v>
      </c>
      <c r="D3350" t="s">
        <v>2369</v>
      </c>
      <c r="E3350" t="s">
        <v>124</v>
      </c>
      <c r="F3350" t="s">
        <v>11</v>
      </c>
      <c r="G3350" t="s">
        <v>18</v>
      </c>
      <c r="H3350" t="s">
        <v>112</v>
      </c>
      <c r="I3350" s="33" t="s">
        <v>5510</v>
      </c>
      <c r="J3350" s="2">
        <v>2</v>
      </c>
      <c r="K3350" s="33" t="s">
        <v>5473</v>
      </c>
    </row>
    <row r="3351" spans="1:11" x14ac:dyDescent="0.3">
      <c r="A3351" s="1">
        <v>42288</v>
      </c>
      <c r="B3351" s="2">
        <f>YEAR(salesdata[[#This Row],[Order Date]])</f>
        <v>2015</v>
      </c>
      <c r="C3351" s="2">
        <f>MONTH(salesdata[[#This Row],[Order Date]])</f>
        <v>10</v>
      </c>
      <c r="D3351" t="s">
        <v>1595</v>
      </c>
      <c r="E3351" t="s">
        <v>152</v>
      </c>
      <c r="F3351" t="s">
        <v>39</v>
      </c>
      <c r="G3351" t="s">
        <v>52</v>
      </c>
      <c r="H3351" t="s">
        <v>1778</v>
      </c>
      <c r="I3351" s="33" t="s">
        <v>7375</v>
      </c>
      <c r="J3351" s="2">
        <v>1</v>
      </c>
      <c r="K3351" s="33" t="s">
        <v>7376</v>
      </c>
    </row>
    <row r="3352" spans="1:11" x14ac:dyDescent="0.3">
      <c r="A3352" s="1">
        <v>42289</v>
      </c>
      <c r="B3352" s="2">
        <f>YEAR(salesdata[[#This Row],[Order Date]])</f>
        <v>2015</v>
      </c>
      <c r="C3352" s="2">
        <f>MONTH(salesdata[[#This Row],[Order Date]])</f>
        <v>10</v>
      </c>
      <c r="D3352" t="s">
        <v>421</v>
      </c>
      <c r="E3352" t="s">
        <v>152</v>
      </c>
      <c r="F3352" t="s">
        <v>34</v>
      </c>
      <c r="G3352" t="s">
        <v>74</v>
      </c>
      <c r="H3352" t="s">
        <v>1931</v>
      </c>
      <c r="I3352" s="33" t="s">
        <v>7377</v>
      </c>
      <c r="J3352" s="2">
        <v>4</v>
      </c>
      <c r="K3352" s="33" t="s">
        <v>7378</v>
      </c>
    </row>
    <row r="3353" spans="1:11" x14ac:dyDescent="0.3">
      <c r="A3353" s="1">
        <v>42289</v>
      </c>
      <c r="B3353" s="2">
        <f>YEAR(salesdata[[#This Row],[Order Date]])</f>
        <v>2015</v>
      </c>
      <c r="C3353" s="2">
        <f>MONTH(salesdata[[#This Row],[Order Date]])</f>
        <v>10</v>
      </c>
      <c r="D3353" t="s">
        <v>421</v>
      </c>
      <c r="E3353" t="s">
        <v>152</v>
      </c>
      <c r="F3353" t="s">
        <v>39</v>
      </c>
      <c r="G3353" t="s">
        <v>40</v>
      </c>
      <c r="H3353" t="s">
        <v>752</v>
      </c>
      <c r="I3353" s="33" t="s">
        <v>7379</v>
      </c>
      <c r="J3353" s="2">
        <v>6</v>
      </c>
      <c r="K3353" s="33" t="s">
        <v>7380</v>
      </c>
    </row>
    <row r="3354" spans="1:11" x14ac:dyDescent="0.3">
      <c r="A3354" s="1">
        <v>42289</v>
      </c>
      <c r="B3354" s="2">
        <f>YEAR(salesdata[[#This Row],[Order Date]])</f>
        <v>2015</v>
      </c>
      <c r="C3354" s="2">
        <f>MONTH(salesdata[[#This Row],[Order Date]])</f>
        <v>10</v>
      </c>
      <c r="D3354" t="s">
        <v>421</v>
      </c>
      <c r="E3354" t="s">
        <v>152</v>
      </c>
      <c r="F3354" t="s">
        <v>11</v>
      </c>
      <c r="G3354" t="s">
        <v>12</v>
      </c>
      <c r="H3354" t="s">
        <v>775</v>
      </c>
      <c r="I3354" s="33" t="s">
        <v>6128</v>
      </c>
      <c r="J3354" s="2">
        <v>8</v>
      </c>
      <c r="K3354" s="33" t="s">
        <v>6129</v>
      </c>
    </row>
    <row r="3355" spans="1:11" x14ac:dyDescent="0.3">
      <c r="A3355" s="1">
        <v>42289</v>
      </c>
      <c r="B3355" s="2">
        <f>YEAR(salesdata[[#This Row],[Order Date]])</f>
        <v>2015</v>
      </c>
      <c r="C3355" s="2">
        <f>MONTH(salesdata[[#This Row],[Order Date]])</f>
        <v>10</v>
      </c>
      <c r="D3355" t="s">
        <v>421</v>
      </c>
      <c r="E3355" t="s">
        <v>152</v>
      </c>
      <c r="F3355" t="s">
        <v>34</v>
      </c>
      <c r="G3355" t="s">
        <v>74</v>
      </c>
      <c r="H3355" t="s">
        <v>1654</v>
      </c>
      <c r="I3355" s="33" t="s">
        <v>3171</v>
      </c>
      <c r="J3355" s="2">
        <v>3</v>
      </c>
      <c r="K3355" s="33" t="s">
        <v>7381</v>
      </c>
    </row>
    <row r="3356" spans="1:11" x14ac:dyDescent="0.3">
      <c r="A3356" s="1">
        <v>42289</v>
      </c>
      <c r="B3356" s="2">
        <f>YEAR(salesdata[[#This Row],[Order Date]])</f>
        <v>2015</v>
      </c>
      <c r="C3356" s="2">
        <f>MONTH(salesdata[[#This Row],[Order Date]])</f>
        <v>10</v>
      </c>
      <c r="D3356" t="s">
        <v>421</v>
      </c>
      <c r="E3356" t="s">
        <v>152</v>
      </c>
      <c r="F3356" t="s">
        <v>11</v>
      </c>
      <c r="G3356" t="s">
        <v>24</v>
      </c>
      <c r="H3356" t="s">
        <v>77</v>
      </c>
      <c r="I3356" s="33" t="s">
        <v>2957</v>
      </c>
      <c r="J3356" s="2">
        <v>5</v>
      </c>
      <c r="K3356" s="33" t="s">
        <v>2958</v>
      </c>
    </row>
    <row r="3357" spans="1:11" x14ac:dyDescent="0.3">
      <c r="A3357" s="1">
        <v>42289</v>
      </c>
      <c r="B3357" s="2">
        <f>YEAR(salesdata[[#This Row],[Order Date]])</f>
        <v>2015</v>
      </c>
      <c r="C3357" s="2">
        <f>MONTH(salesdata[[#This Row],[Order Date]])</f>
        <v>10</v>
      </c>
      <c r="D3357" t="s">
        <v>2241</v>
      </c>
      <c r="E3357" t="s">
        <v>152</v>
      </c>
      <c r="F3357" t="s">
        <v>34</v>
      </c>
      <c r="G3357" t="s">
        <v>147</v>
      </c>
      <c r="H3357" t="s">
        <v>1103</v>
      </c>
      <c r="I3357" s="33" t="s">
        <v>7382</v>
      </c>
      <c r="J3357" s="2">
        <v>1</v>
      </c>
      <c r="K3357" s="33" t="s">
        <v>7383</v>
      </c>
    </row>
    <row r="3358" spans="1:11" x14ac:dyDescent="0.3">
      <c r="A3358" s="1">
        <v>42289</v>
      </c>
      <c r="B3358" s="2">
        <f>YEAR(salesdata[[#This Row],[Order Date]])</f>
        <v>2015</v>
      </c>
      <c r="C3358" s="2">
        <f>MONTH(salesdata[[#This Row],[Order Date]])</f>
        <v>10</v>
      </c>
      <c r="D3358" t="s">
        <v>1298</v>
      </c>
      <c r="E3358" t="s">
        <v>130</v>
      </c>
      <c r="F3358" t="s">
        <v>39</v>
      </c>
      <c r="G3358" t="s">
        <v>40</v>
      </c>
      <c r="H3358" t="s">
        <v>166</v>
      </c>
      <c r="I3358" s="33" t="s">
        <v>7384</v>
      </c>
      <c r="J3358" s="2">
        <v>3</v>
      </c>
      <c r="K3358" s="33" t="s">
        <v>7385</v>
      </c>
    </row>
    <row r="3359" spans="1:11" x14ac:dyDescent="0.3">
      <c r="A3359" s="1">
        <v>42289</v>
      </c>
      <c r="B3359" s="2">
        <f>YEAR(salesdata[[#This Row],[Order Date]])</f>
        <v>2015</v>
      </c>
      <c r="C3359" s="2">
        <f>MONTH(salesdata[[#This Row],[Order Date]])</f>
        <v>10</v>
      </c>
      <c r="D3359" t="s">
        <v>1298</v>
      </c>
      <c r="E3359" t="s">
        <v>130</v>
      </c>
      <c r="F3359" t="s">
        <v>11</v>
      </c>
      <c r="G3359" t="s">
        <v>20</v>
      </c>
      <c r="H3359" t="s">
        <v>1448</v>
      </c>
      <c r="I3359" s="33" t="s">
        <v>6651</v>
      </c>
      <c r="J3359" s="2">
        <v>2</v>
      </c>
      <c r="K3359" s="33" t="s">
        <v>7386</v>
      </c>
    </row>
    <row r="3360" spans="1:11" x14ac:dyDescent="0.3">
      <c r="A3360" s="1">
        <v>42289</v>
      </c>
      <c r="B3360" s="2">
        <f>YEAR(salesdata[[#This Row],[Order Date]])</f>
        <v>2015</v>
      </c>
      <c r="C3360" s="2">
        <f>MONTH(salesdata[[#This Row],[Order Date]])</f>
        <v>10</v>
      </c>
      <c r="D3360" t="s">
        <v>1298</v>
      </c>
      <c r="E3360" t="s">
        <v>130</v>
      </c>
      <c r="F3360" t="s">
        <v>39</v>
      </c>
      <c r="G3360" t="s">
        <v>40</v>
      </c>
      <c r="H3360" t="s">
        <v>1598</v>
      </c>
      <c r="I3360" s="33" t="s">
        <v>4030</v>
      </c>
      <c r="J3360" s="2">
        <v>4</v>
      </c>
      <c r="K3360" s="33" t="s">
        <v>7387</v>
      </c>
    </row>
    <row r="3361" spans="1:11" x14ac:dyDescent="0.3">
      <c r="A3361" s="1">
        <v>42289</v>
      </c>
      <c r="B3361" s="2">
        <f>YEAR(salesdata[[#This Row],[Order Date]])</f>
        <v>2015</v>
      </c>
      <c r="C3361" s="2">
        <f>MONTH(salesdata[[#This Row],[Order Date]])</f>
        <v>10</v>
      </c>
      <c r="D3361" t="s">
        <v>287</v>
      </c>
      <c r="E3361" t="s">
        <v>167</v>
      </c>
      <c r="F3361" t="s">
        <v>39</v>
      </c>
      <c r="G3361" t="s">
        <v>52</v>
      </c>
      <c r="H3361" t="s">
        <v>1461</v>
      </c>
      <c r="I3361" s="33" t="s">
        <v>3963</v>
      </c>
      <c r="J3361" s="2">
        <v>2</v>
      </c>
      <c r="K3361" s="33" t="s">
        <v>3134</v>
      </c>
    </row>
    <row r="3362" spans="1:11" x14ac:dyDescent="0.3">
      <c r="A3362" s="1">
        <v>42289</v>
      </c>
      <c r="B3362" s="2">
        <f>YEAR(salesdata[[#This Row],[Order Date]])</f>
        <v>2015</v>
      </c>
      <c r="C3362" s="2">
        <f>MONTH(salesdata[[#This Row],[Order Date]])</f>
        <v>10</v>
      </c>
      <c r="D3362" t="s">
        <v>287</v>
      </c>
      <c r="E3362" t="s">
        <v>167</v>
      </c>
      <c r="F3362" t="s">
        <v>11</v>
      </c>
      <c r="G3362" t="s">
        <v>18</v>
      </c>
      <c r="H3362" t="s">
        <v>276</v>
      </c>
      <c r="I3362" s="33" t="s">
        <v>3103</v>
      </c>
      <c r="J3362" s="2">
        <v>2</v>
      </c>
      <c r="K3362" s="33" t="s">
        <v>132</v>
      </c>
    </row>
    <row r="3363" spans="1:11" x14ac:dyDescent="0.3">
      <c r="A3363" s="1">
        <v>42290</v>
      </c>
      <c r="B3363" s="2">
        <f>YEAR(salesdata[[#This Row],[Order Date]])</f>
        <v>2015</v>
      </c>
      <c r="C3363" s="2">
        <f>MONTH(salesdata[[#This Row],[Order Date]])</f>
        <v>10</v>
      </c>
      <c r="D3363" t="s">
        <v>656</v>
      </c>
      <c r="E3363" t="s">
        <v>33</v>
      </c>
      <c r="F3363" t="s">
        <v>39</v>
      </c>
      <c r="G3363" t="s">
        <v>40</v>
      </c>
      <c r="H3363" t="s">
        <v>752</v>
      </c>
      <c r="I3363" s="33" t="s">
        <v>7388</v>
      </c>
      <c r="J3363" s="2">
        <v>7</v>
      </c>
      <c r="K3363" s="33" t="s">
        <v>7389</v>
      </c>
    </row>
    <row r="3364" spans="1:11" x14ac:dyDescent="0.3">
      <c r="A3364" s="1">
        <v>42290</v>
      </c>
      <c r="B3364" s="2">
        <f>YEAR(salesdata[[#This Row],[Order Date]])</f>
        <v>2015</v>
      </c>
      <c r="C3364" s="2">
        <f>MONTH(salesdata[[#This Row],[Order Date]])</f>
        <v>10</v>
      </c>
      <c r="D3364" t="s">
        <v>656</v>
      </c>
      <c r="E3364" t="s">
        <v>33</v>
      </c>
      <c r="F3364" t="s">
        <v>34</v>
      </c>
      <c r="G3364" t="s">
        <v>35</v>
      </c>
      <c r="H3364" t="s">
        <v>1895</v>
      </c>
      <c r="I3364" s="33" t="s">
        <v>7390</v>
      </c>
      <c r="J3364" s="2">
        <v>3</v>
      </c>
      <c r="K3364" s="33" t="s">
        <v>7391</v>
      </c>
    </row>
    <row r="3365" spans="1:11" x14ac:dyDescent="0.3">
      <c r="A3365" s="1">
        <v>42292</v>
      </c>
      <c r="B3365" s="2">
        <f>YEAR(salesdata[[#This Row],[Order Date]])</f>
        <v>2015</v>
      </c>
      <c r="C3365" s="2">
        <f>MONTH(salesdata[[#This Row],[Order Date]])</f>
        <v>10</v>
      </c>
      <c r="D3365" t="s">
        <v>689</v>
      </c>
      <c r="E3365" t="s">
        <v>15</v>
      </c>
      <c r="F3365" t="s">
        <v>39</v>
      </c>
      <c r="G3365" t="s">
        <v>52</v>
      </c>
      <c r="H3365" t="s">
        <v>1163</v>
      </c>
      <c r="I3365" s="33" t="s">
        <v>4427</v>
      </c>
      <c r="J3365" s="2">
        <v>5</v>
      </c>
      <c r="K3365" s="33" t="s">
        <v>5305</v>
      </c>
    </row>
    <row r="3366" spans="1:11" x14ac:dyDescent="0.3">
      <c r="A3366" s="1">
        <v>42292</v>
      </c>
      <c r="B3366" s="2">
        <f>YEAR(salesdata[[#This Row],[Order Date]])</f>
        <v>2015</v>
      </c>
      <c r="C3366" s="2">
        <f>MONTH(salesdata[[#This Row],[Order Date]])</f>
        <v>10</v>
      </c>
      <c r="D3366" t="s">
        <v>880</v>
      </c>
      <c r="E3366" t="s">
        <v>10</v>
      </c>
      <c r="F3366" t="s">
        <v>39</v>
      </c>
      <c r="G3366" t="s">
        <v>52</v>
      </c>
      <c r="H3366" t="s">
        <v>2370</v>
      </c>
      <c r="I3366" s="33" t="s">
        <v>7392</v>
      </c>
      <c r="J3366" s="2">
        <v>3</v>
      </c>
      <c r="K3366" s="33" t="s">
        <v>7393</v>
      </c>
    </row>
    <row r="3367" spans="1:11" x14ac:dyDescent="0.3">
      <c r="A3367" s="1">
        <v>42292</v>
      </c>
      <c r="B3367" s="2">
        <f>YEAR(salesdata[[#This Row],[Order Date]])</f>
        <v>2015</v>
      </c>
      <c r="C3367" s="2">
        <f>MONTH(salesdata[[#This Row],[Order Date]])</f>
        <v>10</v>
      </c>
      <c r="D3367" t="s">
        <v>880</v>
      </c>
      <c r="E3367" t="s">
        <v>10</v>
      </c>
      <c r="F3367" t="s">
        <v>34</v>
      </c>
      <c r="G3367" t="s">
        <v>35</v>
      </c>
      <c r="H3367" t="s">
        <v>1001</v>
      </c>
      <c r="I3367" s="33" t="s">
        <v>7394</v>
      </c>
      <c r="J3367" s="2">
        <v>5</v>
      </c>
      <c r="K3367" s="33" t="s">
        <v>7395</v>
      </c>
    </row>
    <row r="3368" spans="1:11" x14ac:dyDescent="0.3">
      <c r="A3368" s="1">
        <v>42292</v>
      </c>
      <c r="B3368" s="2">
        <f>YEAR(salesdata[[#This Row],[Order Date]])</f>
        <v>2015</v>
      </c>
      <c r="C3368" s="2">
        <f>MONTH(salesdata[[#This Row],[Order Date]])</f>
        <v>10</v>
      </c>
      <c r="D3368" t="s">
        <v>189</v>
      </c>
      <c r="E3368" t="s">
        <v>111</v>
      </c>
      <c r="F3368" t="s">
        <v>34</v>
      </c>
      <c r="G3368" t="s">
        <v>47</v>
      </c>
      <c r="H3368" t="s">
        <v>1053</v>
      </c>
      <c r="I3368" s="33" t="s">
        <v>3894</v>
      </c>
      <c r="J3368" s="2">
        <v>2</v>
      </c>
      <c r="K3368" s="33" t="s">
        <v>7396</v>
      </c>
    </row>
    <row r="3369" spans="1:11" x14ac:dyDescent="0.3">
      <c r="A3369" s="1">
        <v>42292</v>
      </c>
      <c r="B3369" s="2">
        <f>YEAR(salesdata[[#This Row],[Order Date]])</f>
        <v>2015</v>
      </c>
      <c r="C3369" s="2">
        <f>MONTH(salesdata[[#This Row],[Order Date]])</f>
        <v>10</v>
      </c>
      <c r="D3369" t="s">
        <v>2371</v>
      </c>
      <c r="E3369" t="s">
        <v>10</v>
      </c>
      <c r="F3369" t="s">
        <v>34</v>
      </c>
      <c r="G3369" t="s">
        <v>47</v>
      </c>
      <c r="H3369" t="s">
        <v>1377</v>
      </c>
      <c r="I3369" s="33" t="s">
        <v>7397</v>
      </c>
      <c r="J3369" s="2">
        <v>6</v>
      </c>
      <c r="K3369" s="33" t="s">
        <v>7398</v>
      </c>
    </row>
    <row r="3370" spans="1:11" x14ac:dyDescent="0.3">
      <c r="A3370" s="1">
        <v>42292</v>
      </c>
      <c r="B3370" s="2">
        <f>YEAR(salesdata[[#This Row],[Order Date]])</f>
        <v>2015</v>
      </c>
      <c r="C3370" s="2">
        <f>MONTH(salesdata[[#This Row],[Order Date]])</f>
        <v>10</v>
      </c>
      <c r="D3370" t="s">
        <v>2371</v>
      </c>
      <c r="E3370" t="s">
        <v>10</v>
      </c>
      <c r="F3370" t="s">
        <v>11</v>
      </c>
      <c r="G3370" t="s">
        <v>12</v>
      </c>
      <c r="H3370" t="s">
        <v>1221</v>
      </c>
      <c r="I3370" s="33" t="s">
        <v>2943</v>
      </c>
      <c r="J3370" s="2">
        <v>1</v>
      </c>
      <c r="K3370" s="33" t="s">
        <v>3415</v>
      </c>
    </row>
    <row r="3371" spans="1:11" x14ac:dyDescent="0.3">
      <c r="A3371" s="1">
        <v>42292</v>
      </c>
      <c r="B3371" s="2">
        <f>YEAR(salesdata[[#This Row],[Order Date]])</f>
        <v>2015</v>
      </c>
      <c r="C3371" s="2">
        <f>MONTH(salesdata[[#This Row],[Order Date]])</f>
        <v>10</v>
      </c>
      <c r="D3371" t="s">
        <v>1542</v>
      </c>
      <c r="E3371" t="s">
        <v>10</v>
      </c>
      <c r="F3371" t="s">
        <v>11</v>
      </c>
      <c r="G3371" t="s">
        <v>63</v>
      </c>
      <c r="H3371" t="s">
        <v>64</v>
      </c>
      <c r="I3371" s="33" t="s">
        <v>3895</v>
      </c>
      <c r="J3371" s="2">
        <v>1</v>
      </c>
      <c r="K3371" s="33" t="s">
        <v>4218</v>
      </c>
    </row>
    <row r="3372" spans="1:11" x14ac:dyDescent="0.3">
      <c r="A3372" s="1">
        <v>42292</v>
      </c>
      <c r="B3372" s="2">
        <f>YEAR(salesdata[[#This Row],[Order Date]])</f>
        <v>2015</v>
      </c>
      <c r="C3372" s="2">
        <f>MONTH(salesdata[[#This Row],[Order Date]])</f>
        <v>10</v>
      </c>
      <c r="D3372" t="s">
        <v>1542</v>
      </c>
      <c r="E3372" t="s">
        <v>10</v>
      </c>
      <c r="F3372" t="s">
        <v>11</v>
      </c>
      <c r="G3372" t="s">
        <v>20</v>
      </c>
      <c r="H3372" t="s">
        <v>2372</v>
      </c>
      <c r="I3372" s="33" t="s">
        <v>3665</v>
      </c>
      <c r="J3372" s="2">
        <v>10</v>
      </c>
      <c r="K3372" s="33" t="s">
        <v>5904</v>
      </c>
    </row>
    <row r="3373" spans="1:11" x14ac:dyDescent="0.3">
      <c r="A3373" s="1">
        <v>42293</v>
      </c>
      <c r="B3373" s="2">
        <f>YEAR(salesdata[[#This Row],[Order Date]])</f>
        <v>2015</v>
      </c>
      <c r="C3373" s="2">
        <f>MONTH(salesdata[[#This Row],[Order Date]])</f>
        <v>10</v>
      </c>
      <c r="D3373" t="s">
        <v>2099</v>
      </c>
      <c r="E3373" t="s">
        <v>152</v>
      </c>
      <c r="F3373" t="s">
        <v>39</v>
      </c>
      <c r="G3373" t="s">
        <v>40</v>
      </c>
      <c r="H3373" t="s">
        <v>2216</v>
      </c>
      <c r="I3373" s="33" t="s">
        <v>7399</v>
      </c>
      <c r="J3373" s="2">
        <v>3</v>
      </c>
      <c r="K3373" s="33" t="s">
        <v>7400</v>
      </c>
    </row>
    <row r="3374" spans="1:11" x14ac:dyDescent="0.3">
      <c r="A3374" s="1">
        <v>42294</v>
      </c>
      <c r="B3374" s="2">
        <f>YEAR(salesdata[[#This Row],[Order Date]])</f>
        <v>2015</v>
      </c>
      <c r="C3374" s="2">
        <f>MONTH(salesdata[[#This Row],[Order Date]])</f>
        <v>10</v>
      </c>
      <c r="D3374" t="s">
        <v>2336</v>
      </c>
      <c r="E3374" t="s">
        <v>27</v>
      </c>
      <c r="F3374" t="s">
        <v>11</v>
      </c>
      <c r="G3374" t="s">
        <v>18</v>
      </c>
      <c r="H3374" t="s">
        <v>1527</v>
      </c>
      <c r="I3374" s="33" t="s">
        <v>7401</v>
      </c>
      <c r="J3374" s="2">
        <v>2</v>
      </c>
      <c r="K3374" s="33" t="s">
        <v>4001</v>
      </c>
    </row>
    <row r="3375" spans="1:11" x14ac:dyDescent="0.3">
      <c r="A3375" s="1">
        <v>42295</v>
      </c>
      <c r="B3375" s="2">
        <f>YEAR(salesdata[[#This Row],[Order Date]])</f>
        <v>2015</v>
      </c>
      <c r="C3375" s="2">
        <f>MONTH(salesdata[[#This Row],[Order Date]])</f>
        <v>10</v>
      </c>
      <c r="D3375" t="s">
        <v>243</v>
      </c>
      <c r="E3375" t="s">
        <v>10</v>
      </c>
      <c r="F3375" t="s">
        <v>39</v>
      </c>
      <c r="G3375" t="s">
        <v>52</v>
      </c>
      <c r="H3375" t="s">
        <v>2373</v>
      </c>
      <c r="I3375" s="33" t="s">
        <v>7402</v>
      </c>
      <c r="J3375" s="2">
        <v>3</v>
      </c>
      <c r="K3375" s="33" t="s">
        <v>7403</v>
      </c>
    </row>
    <row r="3376" spans="1:11" x14ac:dyDescent="0.3">
      <c r="A3376" s="1">
        <v>42295</v>
      </c>
      <c r="B3376" s="2">
        <f>YEAR(salesdata[[#This Row],[Order Date]])</f>
        <v>2015</v>
      </c>
      <c r="C3376" s="2">
        <f>MONTH(salesdata[[#This Row],[Order Date]])</f>
        <v>10</v>
      </c>
      <c r="D3376" t="s">
        <v>243</v>
      </c>
      <c r="E3376" t="s">
        <v>10</v>
      </c>
      <c r="F3376" t="s">
        <v>11</v>
      </c>
      <c r="G3376" t="s">
        <v>93</v>
      </c>
      <c r="H3376" t="s">
        <v>2374</v>
      </c>
      <c r="I3376" s="33" t="s">
        <v>7404</v>
      </c>
      <c r="J3376" s="2">
        <v>6</v>
      </c>
      <c r="K3376" s="33" t="s">
        <v>7405</v>
      </c>
    </row>
    <row r="3377" spans="1:11" x14ac:dyDescent="0.3">
      <c r="A3377" s="1">
        <v>42295</v>
      </c>
      <c r="B3377" s="2">
        <f>YEAR(salesdata[[#This Row],[Order Date]])</f>
        <v>2015</v>
      </c>
      <c r="C3377" s="2">
        <f>MONTH(salesdata[[#This Row],[Order Date]])</f>
        <v>10</v>
      </c>
      <c r="D3377" t="s">
        <v>1336</v>
      </c>
      <c r="E3377" t="s">
        <v>167</v>
      </c>
      <c r="F3377" t="s">
        <v>39</v>
      </c>
      <c r="G3377" t="s">
        <v>40</v>
      </c>
      <c r="H3377" t="s">
        <v>2246</v>
      </c>
      <c r="I3377" s="33" t="s">
        <v>6600</v>
      </c>
      <c r="J3377" s="2">
        <v>2</v>
      </c>
      <c r="K3377" s="33" t="s">
        <v>4075</v>
      </c>
    </row>
    <row r="3378" spans="1:11" x14ac:dyDescent="0.3">
      <c r="A3378" s="1">
        <v>42295</v>
      </c>
      <c r="B3378" s="2">
        <f>YEAR(salesdata[[#This Row],[Order Date]])</f>
        <v>2015</v>
      </c>
      <c r="C3378" s="2">
        <f>MONTH(salesdata[[#This Row],[Order Date]])</f>
        <v>10</v>
      </c>
      <c r="D3378" t="s">
        <v>1336</v>
      </c>
      <c r="E3378" t="s">
        <v>167</v>
      </c>
      <c r="F3378" t="s">
        <v>11</v>
      </c>
      <c r="G3378" t="s">
        <v>12</v>
      </c>
      <c r="H3378" t="s">
        <v>1513</v>
      </c>
      <c r="I3378" s="33" t="s">
        <v>3188</v>
      </c>
      <c r="J3378" s="2">
        <v>3</v>
      </c>
      <c r="K3378" s="33" t="s">
        <v>3772</v>
      </c>
    </row>
    <row r="3379" spans="1:11" x14ac:dyDescent="0.3">
      <c r="A3379" s="1">
        <v>42295</v>
      </c>
      <c r="B3379" s="2">
        <f>YEAR(salesdata[[#This Row],[Order Date]])</f>
        <v>2015</v>
      </c>
      <c r="C3379" s="2">
        <f>MONTH(salesdata[[#This Row],[Order Date]])</f>
        <v>10</v>
      </c>
      <c r="D3379" t="s">
        <v>1336</v>
      </c>
      <c r="E3379" t="s">
        <v>167</v>
      </c>
      <c r="F3379" t="s">
        <v>34</v>
      </c>
      <c r="G3379" t="s">
        <v>47</v>
      </c>
      <c r="H3379" t="s">
        <v>1678</v>
      </c>
      <c r="I3379" s="33" t="s">
        <v>5323</v>
      </c>
      <c r="J3379" s="2">
        <v>3</v>
      </c>
      <c r="K3379" s="33" t="s">
        <v>3228</v>
      </c>
    </row>
    <row r="3380" spans="1:11" x14ac:dyDescent="0.3">
      <c r="A3380" s="1">
        <v>42296</v>
      </c>
      <c r="B3380" s="2">
        <f>YEAR(salesdata[[#This Row],[Order Date]])</f>
        <v>2015</v>
      </c>
      <c r="C3380" s="2">
        <f>MONTH(salesdata[[#This Row],[Order Date]])</f>
        <v>10</v>
      </c>
      <c r="D3380" t="s">
        <v>1521</v>
      </c>
      <c r="E3380" t="s">
        <v>700</v>
      </c>
      <c r="F3380" t="s">
        <v>11</v>
      </c>
      <c r="G3380" t="s">
        <v>12</v>
      </c>
      <c r="H3380" t="s">
        <v>1693</v>
      </c>
      <c r="I3380" s="33" t="s">
        <v>5357</v>
      </c>
      <c r="J3380" s="2">
        <v>3</v>
      </c>
      <c r="K3380" s="33" t="s">
        <v>3261</v>
      </c>
    </row>
    <row r="3381" spans="1:11" x14ac:dyDescent="0.3">
      <c r="A3381" s="1">
        <v>42296</v>
      </c>
      <c r="B3381" s="2">
        <f>YEAR(salesdata[[#This Row],[Order Date]])</f>
        <v>2015</v>
      </c>
      <c r="C3381" s="2">
        <f>MONTH(salesdata[[#This Row],[Order Date]])</f>
        <v>10</v>
      </c>
      <c r="D3381" t="s">
        <v>245</v>
      </c>
      <c r="E3381" t="s">
        <v>111</v>
      </c>
      <c r="F3381" t="s">
        <v>11</v>
      </c>
      <c r="G3381" t="s">
        <v>20</v>
      </c>
      <c r="H3381" t="s">
        <v>697</v>
      </c>
      <c r="I3381" s="33" t="s">
        <v>7406</v>
      </c>
      <c r="J3381" s="2">
        <v>6</v>
      </c>
      <c r="K3381" s="33" t="s">
        <v>7407</v>
      </c>
    </row>
    <row r="3382" spans="1:11" x14ac:dyDescent="0.3">
      <c r="A3382" s="1">
        <v>42296</v>
      </c>
      <c r="B3382" s="2">
        <f>YEAR(salesdata[[#This Row],[Order Date]])</f>
        <v>2015</v>
      </c>
      <c r="C3382" s="2">
        <f>MONTH(salesdata[[#This Row],[Order Date]])</f>
        <v>10</v>
      </c>
      <c r="D3382" t="s">
        <v>245</v>
      </c>
      <c r="E3382" t="s">
        <v>111</v>
      </c>
      <c r="F3382" t="s">
        <v>39</v>
      </c>
      <c r="G3382" t="s">
        <v>40</v>
      </c>
      <c r="H3382" t="s">
        <v>2375</v>
      </c>
      <c r="I3382" s="33" t="s">
        <v>2965</v>
      </c>
      <c r="J3382" s="2">
        <v>5</v>
      </c>
      <c r="K3382" s="33" t="s">
        <v>7408</v>
      </c>
    </row>
    <row r="3383" spans="1:11" x14ac:dyDescent="0.3">
      <c r="A3383" s="1">
        <v>42296</v>
      </c>
      <c r="B3383" s="2">
        <f>YEAR(salesdata[[#This Row],[Order Date]])</f>
        <v>2015</v>
      </c>
      <c r="C3383" s="2">
        <f>MONTH(salesdata[[#This Row],[Order Date]])</f>
        <v>10</v>
      </c>
      <c r="D3383" t="s">
        <v>1671</v>
      </c>
      <c r="E3383" t="s">
        <v>27</v>
      </c>
      <c r="F3383" t="s">
        <v>11</v>
      </c>
      <c r="G3383" t="s">
        <v>93</v>
      </c>
      <c r="H3383" t="s">
        <v>2376</v>
      </c>
      <c r="I3383" s="33" t="s">
        <v>7409</v>
      </c>
      <c r="J3383" s="2">
        <v>5</v>
      </c>
      <c r="K3383" s="33" t="s">
        <v>7410</v>
      </c>
    </row>
    <row r="3384" spans="1:11" x14ac:dyDescent="0.3">
      <c r="A3384" s="1">
        <v>42296</v>
      </c>
      <c r="B3384" s="2">
        <f>YEAR(salesdata[[#This Row],[Order Date]])</f>
        <v>2015</v>
      </c>
      <c r="C3384" s="2">
        <f>MONTH(salesdata[[#This Row],[Order Date]])</f>
        <v>10</v>
      </c>
      <c r="D3384" t="s">
        <v>1671</v>
      </c>
      <c r="E3384" t="s">
        <v>27</v>
      </c>
      <c r="F3384" t="s">
        <v>39</v>
      </c>
      <c r="G3384" t="s">
        <v>52</v>
      </c>
      <c r="H3384" t="s">
        <v>1606</v>
      </c>
      <c r="I3384" s="33" t="s">
        <v>2377</v>
      </c>
      <c r="J3384" s="2">
        <v>3</v>
      </c>
      <c r="K3384" s="33" t="s">
        <v>7411</v>
      </c>
    </row>
    <row r="3385" spans="1:11" x14ac:dyDescent="0.3">
      <c r="A3385" s="1">
        <v>42296</v>
      </c>
      <c r="B3385" s="2">
        <f>YEAR(salesdata[[#This Row],[Order Date]])</f>
        <v>2015</v>
      </c>
      <c r="C3385" s="2">
        <f>MONTH(salesdata[[#This Row],[Order Date]])</f>
        <v>10</v>
      </c>
      <c r="D3385" t="s">
        <v>613</v>
      </c>
      <c r="E3385" t="s">
        <v>10</v>
      </c>
      <c r="F3385" t="s">
        <v>11</v>
      </c>
      <c r="G3385" t="s">
        <v>20</v>
      </c>
      <c r="H3385" t="s">
        <v>2378</v>
      </c>
      <c r="I3385" s="33" t="s">
        <v>4935</v>
      </c>
      <c r="J3385" s="2">
        <v>1</v>
      </c>
      <c r="K3385" s="33" t="s">
        <v>7412</v>
      </c>
    </row>
    <row r="3386" spans="1:11" x14ac:dyDescent="0.3">
      <c r="A3386" s="1">
        <v>42297</v>
      </c>
      <c r="B3386" s="2">
        <f>YEAR(salesdata[[#This Row],[Order Date]])</f>
        <v>2015</v>
      </c>
      <c r="C3386" s="2">
        <f>MONTH(salesdata[[#This Row],[Order Date]])</f>
        <v>10</v>
      </c>
      <c r="D3386" t="s">
        <v>896</v>
      </c>
      <c r="E3386" t="s">
        <v>27</v>
      </c>
      <c r="F3386" t="s">
        <v>39</v>
      </c>
      <c r="G3386" t="s">
        <v>52</v>
      </c>
      <c r="H3386" t="s">
        <v>1024</v>
      </c>
      <c r="I3386" s="33" t="s">
        <v>3101</v>
      </c>
      <c r="J3386" s="2">
        <v>3</v>
      </c>
      <c r="K3386" s="33" t="s">
        <v>3102</v>
      </c>
    </row>
    <row r="3387" spans="1:11" x14ac:dyDescent="0.3">
      <c r="A3387" s="1">
        <v>42297</v>
      </c>
      <c r="B3387" s="2">
        <f>YEAR(salesdata[[#This Row],[Order Date]])</f>
        <v>2015</v>
      </c>
      <c r="C3387" s="2">
        <f>MONTH(salesdata[[#This Row],[Order Date]])</f>
        <v>10</v>
      </c>
      <c r="D3387" t="s">
        <v>896</v>
      </c>
      <c r="E3387" t="s">
        <v>27</v>
      </c>
      <c r="F3387" t="s">
        <v>34</v>
      </c>
      <c r="G3387" t="s">
        <v>47</v>
      </c>
      <c r="H3387" t="s">
        <v>895</v>
      </c>
      <c r="I3387" s="33" t="s">
        <v>7413</v>
      </c>
      <c r="J3387" s="2">
        <v>6</v>
      </c>
      <c r="K3387" s="33" t="s">
        <v>7414</v>
      </c>
    </row>
    <row r="3388" spans="1:11" x14ac:dyDescent="0.3">
      <c r="A3388" s="1">
        <v>42297</v>
      </c>
      <c r="B3388" s="2">
        <f>YEAR(salesdata[[#This Row],[Order Date]])</f>
        <v>2015</v>
      </c>
      <c r="C3388" s="2">
        <f>MONTH(salesdata[[#This Row],[Order Date]])</f>
        <v>10</v>
      </c>
      <c r="D3388" t="s">
        <v>925</v>
      </c>
      <c r="E3388" t="s">
        <v>152</v>
      </c>
      <c r="F3388" t="s">
        <v>11</v>
      </c>
      <c r="G3388" t="s">
        <v>12</v>
      </c>
      <c r="H3388" t="s">
        <v>637</v>
      </c>
      <c r="I3388" s="33" t="s">
        <v>3660</v>
      </c>
      <c r="J3388" s="2">
        <v>2</v>
      </c>
      <c r="K3388" s="33" t="s">
        <v>3661</v>
      </c>
    </row>
    <row r="3389" spans="1:11" x14ac:dyDescent="0.3">
      <c r="A3389" s="1">
        <v>42297</v>
      </c>
      <c r="B3389" s="2">
        <f>YEAR(salesdata[[#This Row],[Order Date]])</f>
        <v>2015</v>
      </c>
      <c r="C3389" s="2">
        <f>MONTH(salesdata[[#This Row],[Order Date]])</f>
        <v>10</v>
      </c>
      <c r="D3389" t="s">
        <v>532</v>
      </c>
      <c r="E3389" t="s">
        <v>27</v>
      </c>
      <c r="F3389" t="s">
        <v>34</v>
      </c>
      <c r="G3389" t="s">
        <v>47</v>
      </c>
      <c r="H3389" t="s">
        <v>2379</v>
      </c>
      <c r="I3389" s="33" t="s">
        <v>7415</v>
      </c>
      <c r="J3389" s="2">
        <v>7</v>
      </c>
      <c r="K3389" s="33" t="s">
        <v>4105</v>
      </c>
    </row>
    <row r="3390" spans="1:11" x14ac:dyDescent="0.3">
      <c r="A3390" s="1">
        <v>42297</v>
      </c>
      <c r="B3390" s="2">
        <f>YEAR(salesdata[[#This Row],[Order Date]])</f>
        <v>2015</v>
      </c>
      <c r="C3390" s="2">
        <f>MONTH(salesdata[[#This Row],[Order Date]])</f>
        <v>10</v>
      </c>
      <c r="D3390" t="s">
        <v>532</v>
      </c>
      <c r="E3390" t="s">
        <v>27</v>
      </c>
      <c r="F3390" t="s">
        <v>34</v>
      </c>
      <c r="G3390" t="s">
        <v>147</v>
      </c>
      <c r="H3390" t="s">
        <v>508</v>
      </c>
      <c r="I3390" s="33" t="s">
        <v>7416</v>
      </c>
      <c r="J3390" s="2">
        <v>3</v>
      </c>
      <c r="K3390" s="33" t="s">
        <v>3804</v>
      </c>
    </row>
    <row r="3391" spans="1:11" x14ac:dyDescent="0.3">
      <c r="A3391" s="1">
        <v>42299</v>
      </c>
      <c r="B3391" s="2">
        <f>YEAR(salesdata[[#This Row],[Order Date]])</f>
        <v>2015</v>
      </c>
      <c r="C3391" s="2">
        <f>MONTH(salesdata[[#This Row],[Order Date]])</f>
        <v>10</v>
      </c>
      <c r="D3391" t="s">
        <v>779</v>
      </c>
      <c r="E3391" t="s">
        <v>15</v>
      </c>
      <c r="F3391" t="s">
        <v>11</v>
      </c>
      <c r="G3391" t="s">
        <v>20</v>
      </c>
      <c r="H3391" t="s">
        <v>1406</v>
      </c>
      <c r="I3391" s="33" t="s">
        <v>3274</v>
      </c>
      <c r="J3391" s="2">
        <v>4</v>
      </c>
      <c r="K3391" s="33" t="s">
        <v>7417</v>
      </c>
    </row>
    <row r="3392" spans="1:11" x14ac:dyDescent="0.3">
      <c r="A3392" s="1">
        <v>42299</v>
      </c>
      <c r="B3392" s="2">
        <f>YEAR(salesdata[[#This Row],[Order Date]])</f>
        <v>2015</v>
      </c>
      <c r="C3392" s="2">
        <f>MONTH(salesdata[[#This Row],[Order Date]])</f>
        <v>10</v>
      </c>
      <c r="D3392" t="s">
        <v>1133</v>
      </c>
      <c r="E3392" t="s">
        <v>124</v>
      </c>
      <c r="F3392" t="s">
        <v>11</v>
      </c>
      <c r="G3392" t="s">
        <v>18</v>
      </c>
      <c r="H3392" t="s">
        <v>525</v>
      </c>
      <c r="I3392" s="33" t="s">
        <v>3880</v>
      </c>
      <c r="J3392" s="2">
        <v>1</v>
      </c>
      <c r="K3392" s="33" t="s">
        <v>344</v>
      </c>
    </row>
    <row r="3393" spans="1:11" x14ac:dyDescent="0.3">
      <c r="A3393" s="1">
        <v>42300</v>
      </c>
      <c r="B3393" s="2">
        <f>YEAR(salesdata[[#This Row],[Order Date]])</f>
        <v>2015</v>
      </c>
      <c r="C3393" s="2">
        <f>MONTH(salesdata[[#This Row],[Order Date]])</f>
        <v>10</v>
      </c>
      <c r="D3393" t="s">
        <v>2380</v>
      </c>
      <c r="E3393" t="s">
        <v>27</v>
      </c>
      <c r="F3393" t="s">
        <v>39</v>
      </c>
      <c r="G3393" t="s">
        <v>52</v>
      </c>
      <c r="H3393" t="s">
        <v>182</v>
      </c>
      <c r="I3393" s="33" t="s">
        <v>7418</v>
      </c>
      <c r="J3393" s="2">
        <v>9</v>
      </c>
      <c r="K3393" s="33" t="s">
        <v>7419</v>
      </c>
    </row>
    <row r="3394" spans="1:11" x14ac:dyDescent="0.3">
      <c r="A3394" s="1">
        <v>42300</v>
      </c>
      <c r="B3394" s="2">
        <f>YEAR(salesdata[[#This Row],[Order Date]])</f>
        <v>2015</v>
      </c>
      <c r="C3394" s="2">
        <f>MONTH(salesdata[[#This Row],[Order Date]])</f>
        <v>10</v>
      </c>
      <c r="D3394" t="s">
        <v>2380</v>
      </c>
      <c r="E3394" t="s">
        <v>27</v>
      </c>
      <c r="F3394" t="s">
        <v>34</v>
      </c>
      <c r="G3394" t="s">
        <v>35</v>
      </c>
      <c r="H3394" t="s">
        <v>278</v>
      </c>
      <c r="I3394" s="33" t="s">
        <v>7420</v>
      </c>
      <c r="J3394" s="2">
        <v>1</v>
      </c>
      <c r="K3394" s="33" t="s">
        <v>7421</v>
      </c>
    </row>
    <row r="3395" spans="1:11" x14ac:dyDescent="0.3">
      <c r="A3395" s="1">
        <v>42300</v>
      </c>
      <c r="B3395" s="2">
        <f>YEAR(salesdata[[#This Row],[Order Date]])</f>
        <v>2015</v>
      </c>
      <c r="C3395" s="2">
        <f>MONTH(salesdata[[#This Row],[Order Date]])</f>
        <v>10</v>
      </c>
      <c r="D3395" t="s">
        <v>2380</v>
      </c>
      <c r="E3395" t="s">
        <v>27</v>
      </c>
      <c r="F3395" t="s">
        <v>34</v>
      </c>
      <c r="G3395" t="s">
        <v>35</v>
      </c>
      <c r="H3395" t="s">
        <v>2135</v>
      </c>
      <c r="I3395" s="33" t="s">
        <v>6445</v>
      </c>
      <c r="J3395" s="2">
        <v>7</v>
      </c>
      <c r="K3395" s="33" t="s">
        <v>6446</v>
      </c>
    </row>
    <row r="3396" spans="1:11" x14ac:dyDescent="0.3">
      <c r="A3396" s="1">
        <v>42300</v>
      </c>
      <c r="B3396" s="2">
        <f>YEAR(salesdata[[#This Row],[Order Date]])</f>
        <v>2015</v>
      </c>
      <c r="C3396" s="2">
        <f>MONTH(salesdata[[#This Row],[Order Date]])</f>
        <v>10</v>
      </c>
      <c r="D3396" t="s">
        <v>2380</v>
      </c>
      <c r="E3396" t="s">
        <v>27</v>
      </c>
      <c r="F3396" t="s">
        <v>11</v>
      </c>
      <c r="G3396" t="s">
        <v>12</v>
      </c>
      <c r="H3396" t="s">
        <v>2381</v>
      </c>
      <c r="I3396" s="33" t="s">
        <v>4451</v>
      </c>
      <c r="J3396" s="2">
        <v>2</v>
      </c>
      <c r="K3396" s="33" t="s">
        <v>4452</v>
      </c>
    </row>
    <row r="3397" spans="1:11" x14ac:dyDescent="0.3">
      <c r="A3397" s="1">
        <v>42300</v>
      </c>
      <c r="B3397" s="2">
        <f>YEAR(salesdata[[#This Row],[Order Date]])</f>
        <v>2015</v>
      </c>
      <c r="C3397" s="2">
        <f>MONTH(salesdata[[#This Row],[Order Date]])</f>
        <v>10</v>
      </c>
      <c r="D3397" t="s">
        <v>2380</v>
      </c>
      <c r="E3397" t="s">
        <v>27</v>
      </c>
      <c r="F3397" t="s">
        <v>11</v>
      </c>
      <c r="G3397" t="s">
        <v>63</v>
      </c>
      <c r="H3397" t="s">
        <v>1194</v>
      </c>
      <c r="I3397" s="33" t="s">
        <v>4235</v>
      </c>
      <c r="J3397" s="2">
        <v>4</v>
      </c>
      <c r="K3397" s="33" t="s">
        <v>4452</v>
      </c>
    </row>
    <row r="3398" spans="1:11" x14ac:dyDescent="0.3">
      <c r="A3398" s="1">
        <v>42300</v>
      </c>
      <c r="B3398" s="2">
        <f>YEAR(salesdata[[#This Row],[Order Date]])</f>
        <v>2015</v>
      </c>
      <c r="C3398" s="2">
        <f>MONTH(salesdata[[#This Row],[Order Date]])</f>
        <v>10</v>
      </c>
      <c r="D3398" t="s">
        <v>2380</v>
      </c>
      <c r="E3398" t="s">
        <v>27</v>
      </c>
      <c r="F3398" t="s">
        <v>34</v>
      </c>
      <c r="G3398" t="s">
        <v>35</v>
      </c>
      <c r="H3398" t="s">
        <v>1779</v>
      </c>
      <c r="I3398" s="33" t="s">
        <v>7422</v>
      </c>
      <c r="J3398" s="2">
        <v>3</v>
      </c>
      <c r="K3398" s="33" t="s">
        <v>7423</v>
      </c>
    </row>
    <row r="3399" spans="1:11" x14ac:dyDescent="0.3">
      <c r="A3399" s="1">
        <v>42300</v>
      </c>
      <c r="B3399" s="2">
        <f>YEAR(salesdata[[#This Row],[Order Date]])</f>
        <v>2015</v>
      </c>
      <c r="C3399" s="2">
        <f>MONTH(salesdata[[#This Row],[Order Date]])</f>
        <v>10</v>
      </c>
      <c r="D3399" t="s">
        <v>1836</v>
      </c>
      <c r="E3399" t="s">
        <v>124</v>
      </c>
      <c r="F3399" t="s">
        <v>39</v>
      </c>
      <c r="G3399" t="s">
        <v>40</v>
      </c>
      <c r="H3399" t="s">
        <v>1920</v>
      </c>
      <c r="I3399" s="33" t="s">
        <v>7424</v>
      </c>
      <c r="J3399" s="2">
        <v>7</v>
      </c>
      <c r="K3399" s="33" t="s">
        <v>7425</v>
      </c>
    </row>
    <row r="3400" spans="1:11" x14ac:dyDescent="0.3">
      <c r="A3400" s="1">
        <v>42300</v>
      </c>
      <c r="B3400" s="2">
        <f>YEAR(salesdata[[#This Row],[Order Date]])</f>
        <v>2015</v>
      </c>
      <c r="C3400" s="2">
        <f>MONTH(salesdata[[#This Row],[Order Date]])</f>
        <v>10</v>
      </c>
      <c r="D3400" t="s">
        <v>1836</v>
      </c>
      <c r="E3400" t="s">
        <v>124</v>
      </c>
      <c r="F3400" t="s">
        <v>11</v>
      </c>
      <c r="G3400" t="s">
        <v>24</v>
      </c>
      <c r="H3400" t="s">
        <v>800</v>
      </c>
      <c r="I3400" s="33" t="s">
        <v>4867</v>
      </c>
      <c r="J3400" s="2">
        <v>2</v>
      </c>
      <c r="K3400" s="33" t="s">
        <v>7426</v>
      </c>
    </row>
    <row r="3401" spans="1:11" x14ac:dyDescent="0.3">
      <c r="A3401" s="1">
        <v>42300</v>
      </c>
      <c r="B3401" s="2">
        <f>YEAR(salesdata[[#This Row],[Order Date]])</f>
        <v>2015</v>
      </c>
      <c r="C3401" s="2">
        <f>MONTH(salesdata[[#This Row],[Order Date]])</f>
        <v>10</v>
      </c>
      <c r="D3401" t="s">
        <v>1836</v>
      </c>
      <c r="E3401" t="s">
        <v>124</v>
      </c>
      <c r="F3401" t="s">
        <v>39</v>
      </c>
      <c r="G3401" t="s">
        <v>40</v>
      </c>
      <c r="H3401" t="s">
        <v>2382</v>
      </c>
      <c r="I3401" s="33" t="s">
        <v>7427</v>
      </c>
      <c r="J3401" s="2">
        <v>2</v>
      </c>
      <c r="K3401" s="33" t="s">
        <v>4448</v>
      </c>
    </row>
    <row r="3402" spans="1:11" x14ac:dyDescent="0.3">
      <c r="A3402" s="1">
        <v>42300</v>
      </c>
      <c r="B3402" s="2">
        <f>YEAR(salesdata[[#This Row],[Order Date]])</f>
        <v>2015</v>
      </c>
      <c r="C3402" s="2">
        <f>MONTH(salesdata[[#This Row],[Order Date]])</f>
        <v>10</v>
      </c>
      <c r="D3402" t="s">
        <v>1946</v>
      </c>
      <c r="E3402" t="s">
        <v>167</v>
      </c>
      <c r="F3402" t="s">
        <v>11</v>
      </c>
      <c r="G3402" t="s">
        <v>20</v>
      </c>
      <c r="H3402" t="s">
        <v>460</v>
      </c>
      <c r="I3402" s="33" t="s">
        <v>4921</v>
      </c>
      <c r="J3402" s="2">
        <v>1</v>
      </c>
      <c r="K3402" s="33" t="s">
        <v>3543</v>
      </c>
    </row>
    <row r="3403" spans="1:11" x14ac:dyDescent="0.3">
      <c r="A3403" s="1">
        <v>42300</v>
      </c>
      <c r="B3403" s="2">
        <f>YEAR(salesdata[[#This Row],[Order Date]])</f>
        <v>2015</v>
      </c>
      <c r="C3403" s="2">
        <f>MONTH(salesdata[[#This Row],[Order Date]])</f>
        <v>10</v>
      </c>
      <c r="D3403" t="s">
        <v>1202</v>
      </c>
      <c r="E3403" t="s">
        <v>10</v>
      </c>
      <c r="F3403" t="s">
        <v>11</v>
      </c>
      <c r="G3403" t="s">
        <v>12</v>
      </c>
      <c r="H3403" t="s">
        <v>2247</v>
      </c>
      <c r="I3403" s="33" t="s">
        <v>4767</v>
      </c>
      <c r="J3403" s="2">
        <v>7</v>
      </c>
      <c r="K3403" s="33" t="s">
        <v>5304</v>
      </c>
    </row>
    <row r="3404" spans="1:11" x14ac:dyDescent="0.3">
      <c r="A3404" s="1">
        <v>42300</v>
      </c>
      <c r="B3404" s="2">
        <f>YEAR(salesdata[[#This Row],[Order Date]])</f>
        <v>2015</v>
      </c>
      <c r="C3404" s="2">
        <f>MONTH(salesdata[[#This Row],[Order Date]])</f>
        <v>10</v>
      </c>
      <c r="D3404" t="s">
        <v>1202</v>
      </c>
      <c r="E3404" t="s">
        <v>10</v>
      </c>
      <c r="F3404" t="s">
        <v>39</v>
      </c>
      <c r="G3404" t="s">
        <v>40</v>
      </c>
      <c r="H3404" t="s">
        <v>140</v>
      </c>
      <c r="I3404" s="33" t="s">
        <v>7428</v>
      </c>
      <c r="J3404" s="2">
        <v>2</v>
      </c>
      <c r="K3404" s="33" t="s">
        <v>4238</v>
      </c>
    </row>
    <row r="3405" spans="1:11" x14ac:dyDescent="0.3">
      <c r="A3405" s="1">
        <v>42300</v>
      </c>
      <c r="B3405" s="2">
        <f>YEAR(salesdata[[#This Row],[Order Date]])</f>
        <v>2015</v>
      </c>
      <c r="C3405" s="2">
        <f>MONTH(salesdata[[#This Row],[Order Date]])</f>
        <v>10</v>
      </c>
      <c r="D3405" t="s">
        <v>373</v>
      </c>
      <c r="E3405" t="s">
        <v>10</v>
      </c>
      <c r="F3405" t="s">
        <v>11</v>
      </c>
      <c r="G3405" t="s">
        <v>12</v>
      </c>
      <c r="H3405" t="s">
        <v>228</v>
      </c>
      <c r="I3405" s="33" t="s">
        <v>7030</v>
      </c>
      <c r="J3405" s="2">
        <v>8</v>
      </c>
      <c r="K3405" s="33" t="s">
        <v>7429</v>
      </c>
    </row>
    <row r="3406" spans="1:11" x14ac:dyDescent="0.3">
      <c r="A3406" s="1">
        <v>42300</v>
      </c>
      <c r="B3406" s="2">
        <f>YEAR(salesdata[[#This Row],[Order Date]])</f>
        <v>2015</v>
      </c>
      <c r="C3406" s="2">
        <f>MONTH(salesdata[[#This Row],[Order Date]])</f>
        <v>10</v>
      </c>
      <c r="D3406" t="s">
        <v>373</v>
      </c>
      <c r="E3406" t="s">
        <v>10</v>
      </c>
      <c r="F3406" t="s">
        <v>39</v>
      </c>
      <c r="G3406" t="s">
        <v>614</v>
      </c>
      <c r="H3406" t="s">
        <v>2075</v>
      </c>
      <c r="I3406" s="33" t="s">
        <v>3641</v>
      </c>
      <c r="J3406" s="2">
        <v>3</v>
      </c>
      <c r="K3406" s="33" t="s">
        <v>7430</v>
      </c>
    </row>
    <row r="3407" spans="1:11" x14ac:dyDescent="0.3">
      <c r="A3407" s="1">
        <v>42300</v>
      </c>
      <c r="B3407" s="2">
        <f>YEAR(salesdata[[#This Row],[Order Date]])</f>
        <v>2015</v>
      </c>
      <c r="C3407" s="2">
        <f>MONTH(salesdata[[#This Row],[Order Date]])</f>
        <v>10</v>
      </c>
      <c r="D3407" t="s">
        <v>373</v>
      </c>
      <c r="E3407" t="s">
        <v>10</v>
      </c>
      <c r="F3407" t="s">
        <v>11</v>
      </c>
      <c r="G3407" t="s">
        <v>20</v>
      </c>
      <c r="H3407" t="s">
        <v>716</v>
      </c>
      <c r="I3407" s="33" t="s">
        <v>4048</v>
      </c>
      <c r="J3407" s="2">
        <v>1</v>
      </c>
      <c r="K3407" s="33" t="s">
        <v>7431</v>
      </c>
    </row>
    <row r="3408" spans="1:11" x14ac:dyDescent="0.3">
      <c r="A3408" s="1">
        <v>42301</v>
      </c>
      <c r="B3408" s="2">
        <f>YEAR(salesdata[[#This Row],[Order Date]])</f>
        <v>2015</v>
      </c>
      <c r="C3408" s="2">
        <f>MONTH(salesdata[[#This Row],[Order Date]])</f>
        <v>10</v>
      </c>
      <c r="D3408" t="s">
        <v>1946</v>
      </c>
      <c r="E3408" t="s">
        <v>10</v>
      </c>
      <c r="F3408" t="s">
        <v>11</v>
      </c>
      <c r="G3408" t="s">
        <v>12</v>
      </c>
      <c r="H3408" t="s">
        <v>724</v>
      </c>
      <c r="I3408" s="33" t="s">
        <v>3175</v>
      </c>
      <c r="J3408" s="2">
        <v>3</v>
      </c>
      <c r="K3408" s="33" t="s">
        <v>3276</v>
      </c>
    </row>
    <row r="3409" spans="1:11" x14ac:dyDescent="0.3">
      <c r="A3409" s="1">
        <v>42301</v>
      </c>
      <c r="B3409" s="2">
        <f>YEAR(salesdata[[#This Row],[Order Date]])</f>
        <v>2015</v>
      </c>
      <c r="C3409" s="2">
        <f>MONTH(salesdata[[#This Row],[Order Date]])</f>
        <v>10</v>
      </c>
      <c r="D3409" t="s">
        <v>1946</v>
      </c>
      <c r="E3409" t="s">
        <v>10</v>
      </c>
      <c r="F3409" t="s">
        <v>34</v>
      </c>
      <c r="G3409" t="s">
        <v>147</v>
      </c>
      <c r="H3409" t="s">
        <v>744</v>
      </c>
      <c r="I3409" s="33" t="s">
        <v>7432</v>
      </c>
      <c r="J3409" s="2">
        <v>7</v>
      </c>
      <c r="K3409" s="33" t="s">
        <v>7433</v>
      </c>
    </row>
    <row r="3410" spans="1:11" x14ac:dyDescent="0.3">
      <c r="A3410" s="1">
        <v>42301</v>
      </c>
      <c r="B3410" s="2">
        <f>YEAR(salesdata[[#This Row],[Order Date]])</f>
        <v>2015</v>
      </c>
      <c r="C3410" s="2">
        <f>MONTH(salesdata[[#This Row],[Order Date]])</f>
        <v>10</v>
      </c>
      <c r="D3410" t="s">
        <v>1946</v>
      </c>
      <c r="E3410" t="s">
        <v>10</v>
      </c>
      <c r="F3410" t="s">
        <v>11</v>
      </c>
      <c r="G3410" t="s">
        <v>12</v>
      </c>
      <c r="H3410" t="s">
        <v>859</v>
      </c>
      <c r="I3410" s="33" t="s">
        <v>3520</v>
      </c>
      <c r="J3410" s="2">
        <v>2</v>
      </c>
      <c r="K3410" s="33" t="s">
        <v>3521</v>
      </c>
    </row>
    <row r="3411" spans="1:11" x14ac:dyDescent="0.3">
      <c r="A3411" s="1">
        <v>42301</v>
      </c>
      <c r="B3411" s="2">
        <f>YEAR(salesdata[[#This Row],[Order Date]])</f>
        <v>2015</v>
      </c>
      <c r="C3411" s="2">
        <f>MONTH(salesdata[[#This Row],[Order Date]])</f>
        <v>10</v>
      </c>
      <c r="D3411" t="s">
        <v>1414</v>
      </c>
      <c r="E3411" t="s">
        <v>10</v>
      </c>
      <c r="F3411" t="s">
        <v>11</v>
      </c>
      <c r="G3411" t="s">
        <v>20</v>
      </c>
      <c r="H3411" t="s">
        <v>460</v>
      </c>
      <c r="I3411" s="33" t="s">
        <v>4921</v>
      </c>
      <c r="J3411" s="2">
        <v>4</v>
      </c>
      <c r="K3411" s="33" t="s">
        <v>7434</v>
      </c>
    </row>
    <row r="3412" spans="1:11" x14ac:dyDescent="0.3">
      <c r="A3412" s="1">
        <v>42301</v>
      </c>
      <c r="B3412" s="2">
        <f>YEAR(salesdata[[#This Row],[Order Date]])</f>
        <v>2015</v>
      </c>
      <c r="C3412" s="2">
        <f>MONTH(salesdata[[#This Row],[Order Date]])</f>
        <v>10</v>
      </c>
      <c r="D3412" t="s">
        <v>2076</v>
      </c>
      <c r="E3412" t="s">
        <v>27</v>
      </c>
      <c r="F3412" t="s">
        <v>34</v>
      </c>
      <c r="G3412" t="s">
        <v>35</v>
      </c>
      <c r="H3412" t="s">
        <v>2212</v>
      </c>
      <c r="I3412" s="33" t="s">
        <v>7435</v>
      </c>
      <c r="J3412" s="2">
        <v>8</v>
      </c>
      <c r="K3412" s="33" t="s">
        <v>7436</v>
      </c>
    </row>
    <row r="3413" spans="1:11" x14ac:dyDescent="0.3">
      <c r="A3413" s="1">
        <v>42302</v>
      </c>
      <c r="B3413" s="2">
        <f>YEAR(salesdata[[#This Row],[Order Date]])</f>
        <v>2015</v>
      </c>
      <c r="C3413" s="2">
        <f>MONTH(salesdata[[#This Row],[Order Date]])</f>
        <v>10</v>
      </c>
      <c r="D3413" t="s">
        <v>1105</v>
      </c>
      <c r="E3413" t="s">
        <v>27</v>
      </c>
      <c r="F3413" t="s">
        <v>11</v>
      </c>
      <c r="G3413" t="s">
        <v>24</v>
      </c>
      <c r="H3413" t="s">
        <v>2313</v>
      </c>
      <c r="I3413" s="33" t="s">
        <v>7437</v>
      </c>
      <c r="J3413" s="2">
        <v>3</v>
      </c>
      <c r="K3413" s="33" t="s">
        <v>5154</v>
      </c>
    </row>
    <row r="3414" spans="1:11" x14ac:dyDescent="0.3">
      <c r="A3414" s="1">
        <v>42302</v>
      </c>
      <c r="B3414" s="2">
        <f>YEAR(salesdata[[#This Row],[Order Date]])</f>
        <v>2015</v>
      </c>
      <c r="C3414" s="2">
        <f>MONTH(salesdata[[#This Row],[Order Date]])</f>
        <v>10</v>
      </c>
      <c r="D3414" t="s">
        <v>1105</v>
      </c>
      <c r="E3414" t="s">
        <v>27</v>
      </c>
      <c r="F3414" t="s">
        <v>34</v>
      </c>
      <c r="G3414" t="s">
        <v>147</v>
      </c>
      <c r="H3414" t="s">
        <v>1224</v>
      </c>
      <c r="I3414" s="33" t="s">
        <v>7438</v>
      </c>
      <c r="J3414" s="2">
        <v>3</v>
      </c>
      <c r="K3414" s="33" t="s">
        <v>7439</v>
      </c>
    </row>
    <row r="3415" spans="1:11" x14ac:dyDescent="0.3">
      <c r="A3415" s="1">
        <v>42302</v>
      </c>
      <c r="B3415" s="2">
        <f>YEAR(salesdata[[#This Row],[Order Date]])</f>
        <v>2015</v>
      </c>
      <c r="C3415" s="2">
        <f>MONTH(salesdata[[#This Row],[Order Date]])</f>
        <v>10</v>
      </c>
      <c r="D3415" t="s">
        <v>834</v>
      </c>
      <c r="E3415" t="s">
        <v>59</v>
      </c>
      <c r="F3415" t="s">
        <v>39</v>
      </c>
      <c r="G3415" t="s">
        <v>40</v>
      </c>
      <c r="H3415" t="s">
        <v>2383</v>
      </c>
      <c r="I3415" s="33" t="s">
        <v>7440</v>
      </c>
      <c r="J3415" s="2">
        <v>1</v>
      </c>
      <c r="K3415" s="33" t="s">
        <v>7441</v>
      </c>
    </row>
    <row r="3416" spans="1:11" x14ac:dyDescent="0.3">
      <c r="A3416" s="1">
        <v>42302</v>
      </c>
      <c r="B3416" s="2">
        <f>YEAR(salesdata[[#This Row],[Order Date]])</f>
        <v>2015</v>
      </c>
      <c r="C3416" s="2">
        <f>MONTH(salesdata[[#This Row],[Order Date]])</f>
        <v>10</v>
      </c>
      <c r="D3416" t="s">
        <v>834</v>
      </c>
      <c r="E3416" t="s">
        <v>59</v>
      </c>
      <c r="F3416" t="s">
        <v>34</v>
      </c>
      <c r="G3416" t="s">
        <v>35</v>
      </c>
      <c r="H3416" t="s">
        <v>389</v>
      </c>
      <c r="I3416" s="33" t="s">
        <v>7442</v>
      </c>
      <c r="J3416" s="2">
        <v>5</v>
      </c>
      <c r="K3416" s="33" t="s">
        <v>7443</v>
      </c>
    </row>
    <row r="3417" spans="1:11" x14ac:dyDescent="0.3">
      <c r="A3417" s="1">
        <v>42302</v>
      </c>
      <c r="B3417" s="2">
        <f>YEAR(salesdata[[#This Row],[Order Date]])</f>
        <v>2015</v>
      </c>
      <c r="C3417" s="2">
        <f>MONTH(salesdata[[#This Row],[Order Date]])</f>
        <v>10</v>
      </c>
      <c r="D3417" t="s">
        <v>852</v>
      </c>
      <c r="E3417" t="s">
        <v>127</v>
      </c>
      <c r="F3417" t="s">
        <v>11</v>
      </c>
      <c r="G3417" t="s">
        <v>24</v>
      </c>
      <c r="H3417" t="s">
        <v>458</v>
      </c>
      <c r="I3417" s="33" t="s">
        <v>3449</v>
      </c>
      <c r="J3417" s="2">
        <v>4</v>
      </c>
      <c r="K3417" s="33" t="s">
        <v>3450</v>
      </c>
    </row>
    <row r="3418" spans="1:11" x14ac:dyDescent="0.3">
      <c r="A3418" s="1">
        <v>42302</v>
      </c>
      <c r="B3418" s="2">
        <f>YEAR(salesdata[[#This Row],[Order Date]])</f>
        <v>2015</v>
      </c>
      <c r="C3418" s="2">
        <f>MONTH(salesdata[[#This Row],[Order Date]])</f>
        <v>10</v>
      </c>
      <c r="D3418" t="s">
        <v>1591</v>
      </c>
      <c r="E3418" t="s">
        <v>282</v>
      </c>
      <c r="F3418" t="s">
        <v>34</v>
      </c>
      <c r="G3418" t="s">
        <v>35</v>
      </c>
      <c r="H3418" t="s">
        <v>71</v>
      </c>
      <c r="I3418" s="33" t="s">
        <v>7444</v>
      </c>
      <c r="J3418" s="2">
        <v>8</v>
      </c>
      <c r="K3418" s="33" t="s">
        <v>7445</v>
      </c>
    </row>
    <row r="3419" spans="1:11" x14ac:dyDescent="0.3">
      <c r="A3419" s="1">
        <v>42303</v>
      </c>
      <c r="B3419" s="2">
        <f>YEAR(salesdata[[#This Row],[Order Date]])</f>
        <v>2015</v>
      </c>
      <c r="C3419" s="2">
        <f>MONTH(salesdata[[#This Row],[Order Date]])</f>
        <v>10</v>
      </c>
      <c r="D3419" t="s">
        <v>2384</v>
      </c>
      <c r="E3419" t="s">
        <v>27</v>
      </c>
      <c r="F3419" t="s">
        <v>11</v>
      </c>
      <c r="G3419" t="s">
        <v>16</v>
      </c>
      <c r="H3419" t="s">
        <v>2385</v>
      </c>
      <c r="I3419" s="33" t="s">
        <v>4578</v>
      </c>
      <c r="J3419" s="2">
        <v>2</v>
      </c>
      <c r="K3419" s="33" t="s">
        <v>3872</v>
      </c>
    </row>
    <row r="3420" spans="1:11" x14ac:dyDescent="0.3">
      <c r="A3420" s="1">
        <v>42303</v>
      </c>
      <c r="B3420" s="2">
        <f>YEAR(salesdata[[#This Row],[Order Date]])</f>
        <v>2015</v>
      </c>
      <c r="C3420" s="2">
        <f>MONTH(salesdata[[#This Row],[Order Date]])</f>
        <v>10</v>
      </c>
      <c r="D3420" t="s">
        <v>1946</v>
      </c>
      <c r="E3420" t="s">
        <v>96</v>
      </c>
      <c r="F3420" t="s">
        <v>39</v>
      </c>
      <c r="G3420" t="s">
        <v>40</v>
      </c>
      <c r="H3420" t="s">
        <v>2386</v>
      </c>
      <c r="I3420" s="33" t="s">
        <v>3530</v>
      </c>
      <c r="J3420" s="2">
        <v>2</v>
      </c>
      <c r="K3420" s="33" t="s">
        <v>3531</v>
      </c>
    </row>
    <row r="3421" spans="1:11" x14ac:dyDescent="0.3">
      <c r="A3421" s="1">
        <v>42303</v>
      </c>
      <c r="B3421" s="2">
        <f>YEAR(salesdata[[#This Row],[Order Date]])</f>
        <v>2015</v>
      </c>
      <c r="C3421" s="2">
        <f>MONTH(salesdata[[#This Row],[Order Date]])</f>
        <v>10</v>
      </c>
      <c r="D3421" t="s">
        <v>1946</v>
      </c>
      <c r="E3421" t="s">
        <v>96</v>
      </c>
      <c r="F3421" t="s">
        <v>39</v>
      </c>
      <c r="G3421" t="s">
        <v>40</v>
      </c>
      <c r="H3421" t="s">
        <v>2017</v>
      </c>
      <c r="I3421" s="33" t="s">
        <v>7446</v>
      </c>
      <c r="J3421" s="2">
        <v>2</v>
      </c>
      <c r="K3421" s="33" t="s">
        <v>7447</v>
      </c>
    </row>
    <row r="3422" spans="1:11" x14ac:dyDescent="0.3">
      <c r="A3422" s="1">
        <v>42303</v>
      </c>
      <c r="B3422" s="2">
        <f>YEAR(salesdata[[#This Row],[Order Date]])</f>
        <v>2015</v>
      </c>
      <c r="C3422" s="2">
        <f>MONTH(salesdata[[#This Row],[Order Date]])</f>
        <v>10</v>
      </c>
      <c r="D3422" t="s">
        <v>364</v>
      </c>
      <c r="E3422" t="s">
        <v>92</v>
      </c>
      <c r="F3422" t="s">
        <v>11</v>
      </c>
      <c r="G3422" t="s">
        <v>16</v>
      </c>
      <c r="H3422" t="s">
        <v>1918</v>
      </c>
      <c r="I3422" s="33" t="s">
        <v>7448</v>
      </c>
      <c r="J3422" s="2">
        <v>6</v>
      </c>
      <c r="K3422" s="33" t="s">
        <v>7449</v>
      </c>
    </row>
    <row r="3423" spans="1:11" x14ac:dyDescent="0.3">
      <c r="A3423" s="1">
        <v>42303</v>
      </c>
      <c r="B3423" s="2">
        <f>YEAR(salesdata[[#This Row],[Order Date]])</f>
        <v>2015</v>
      </c>
      <c r="C3423" s="2">
        <f>MONTH(salesdata[[#This Row],[Order Date]])</f>
        <v>10</v>
      </c>
      <c r="D3423" t="s">
        <v>364</v>
      </c>
      <c r="E3423" t="s">
        <v>92</v>
      </c>
      <c r="F3423" t="s">
        <v>11</v>
      </c>
      <c r="G3423" t="s">
        <v>12</v>
      </c>
      <c r="H3423" t="s">
        <v>2387</v>
      </c>
      <c r="I3423" s="33" t="s">
        <v>3248</v>
      </c>
      <c r="J3423" s="2">
        <v>3</v>
      </c>
      <c r="K3423" s="33" t="s">
        <v>3249</v>
      </c>
    </row>
    <row r="3424" spans="1:11" x14ac:dyDescent="0.3">
      <c r="A3424" s="1">
        <v>42303</v>
      </c>
      <c r="B3424" s="2">
        <f>YEAR(salesdata[[#This Row],[Order Date]])</f>
        <v>2015</v>
      </c>
      <c r="C3424" s="2">
        <f>MONTH(salesdata[[#This Row],[Order Date]])</f>
        <v>10</v>
      </c>
      <c r="D3424" t="s">
        <v>364</v>
      </c>
      <c r="E3424" t="s">
        <v>92</v>
      </c>
      <c r="F3424" t="s">
        <v>11</v>
      </c>
      <c r="G3424" t="s">
        <v>93</v>
      </c>
      <c r="H3424" t="s">
        <v>1154</v>
      </c>
      <c r="I3424" s="33" t="s">
        <v>7450</v>
      </c>
      <c r="J3424" s="2">
        <v>5</v>
      </c>
      <c r="K3424" s="33" t="s">
        <v>5634</v>
      </c>
    </row>
    <row r="3425" spans="1:11" x14ac:dyDescent="0.3">
      <c r="A3425" s="1">
        <v>42303</v>
      </c>
      <c r="B3425" s="2">
        <f>YEAR(salesdata[[#This Row],[Order Date]])</f>
        <v>2015</v>
      </c>
      <c r="C3425" s="2">
        <f>MONTH(salesdata[[#This Row],[Order Date]])</f>
        <v>10</v>
      </c>
      <c r="D3425" t="s">
        <v>364</v>
      </c>
      <c r="E3425" t="s">
        <v>92</v>
      </c>
      <c r="F3425" t="s">
        <v>11</v>
      </c>
      <c r="G3425" t="s">
        <v>20</v>
      </c>
      <c r="H3425" t="s">
        <v>1416</v>
      </c>
      <c r="I3425" s="33" t="s">
        <v>4106</v>
      </c>
      <c r="J3425" s="2">
        <v>7</v>
      </c>
      <c r="K3425" s="33" t="s">
        <v>5184</v>
      </c>
    </row>
    <row r="3426" spans="1:11" x14ac:dyDescent="0.3">
      <c r="A3426" s="1">
        <v>42303</v>
      </c>
      <c r="B3426" s="2">
        <f>YEAR(salesdata[[#This Row],[Order Date]])</f>
        <v>2015</v>
      </c>
      <c r="C3426" s="2">
        <f>MONTH(salesdata[[#This Row],[Order Date]])</f>
        <v>10</v>
      </c>
      <c r="D3426" t="s">
        <v>364</v>
      </c>
      <c r="E3426" t="s">
        <v>92</v>
      </c>
      <c r="F3426" t="s">
        <v>11</v>
      </c>
      <c r="G3426" t="s">
        <v>18</v>
      </c>
      <c r="H3426" t="s">
        <v>745</v>
      </c>
      <c r="I3426" s="33" t="s">
        <v>7451</v>
      </c>
      <c r="J3426" s="2">
        <v>10</v>
      </c>
      <c r="K3426" s="33" t="s">
        <v>7452</v>
      </c>
    </row>
    <row r="3427" spans="1:11" x14ac:dyDescent="0.3">
      <c r="A3427" s="1">
        <v>42305</v>
      </c>
      <c r="B3427" s="2">
        <f>YEAR(salesdata[[#This Row],[Order Date]])</f>
        <v>2015</v>
      </c>
      <c r="C3427" s="2">
        <f>MONTH(salesdata[[#This Row],[Order Date]])</f>
        <v>10</v>
      </c>
      <c r="D3427" t="s">
        <v>446</v>
      </c>
      <c r="E3427" t="s">
        <v>33</v>
      </c>
      <c r="F3427" t="s">
        <v>11</v>
      </c>
      <c r="G3427" t="s">
        <v>63</v>
      </c>
      <c r="H3427" t="s">
        <v>1774</v>
      </c>
      <c r="I3427" s="33" t="s">
        <v>7453</v>
      </c>
      <c r="J3427" s="2">
        <v>1</v>
      </c>
      <c r="K3427" s="33" t="s">
        <v>3164</v>
      </c>
    </row>
    <row r="3428" spans="1:11" x14ac:dyDescent="0.3">
      <c r="A3428" s="1">
        <v>42305</v>
      </c>
      <c r="B3428" s="2">
        <f>YEAR(salesdata[[#This Row],[Order Date]])</f>
        <v>2015</v>
      </c>
      <c r="C3428" s="2">
        <f>MONTH(salesdata[[#This Row],[Order Date]])</f>
        <v>10</v>
      </c>
      <c r="D3428" t="s">
        <v>446</v>
      </c>
      <c r="E3428" t="s">
        <v>33</v>
      </c>
      <c r="F3428" t="s">
        <v>11</v>
      </c>
      <c r="G3428" t="s">
        <v>18</v>
      </c>
      <c r="H3428" t="s">
        <v>1200</v>
      </c>
      <c r="I3428" s="33" t="s">
        <v>5232</v>
      </c>
      <c r="J3428" s="2">
        <v>3</v>
      </c>
      <c r="K3428" s="33" t="s">
        <v>3650</v>
      </c>
    </row>
    <row r="3429" spans="1:11" x14ac:dyDescent="0.3">
      <c r="A3429" s="1">
        <v>42305</v>
      </c>
      <c r="B3429" s="2">
        <f>YEAR(salesdata[[#This Row],[Order Date]])</f>
        <v>2015</v>
      </c>
      <c r="C3429" s="2">
        <f>MONTH(salesdata[[#This Row],[Order Date]])</f>
        <v>10</v>
      </c>
      <c r="D3429" t="s">
        <v>446</v>
      </c>
      <c r="E3429" t="s">
        <v>33</v>
      </c>
      <c r="F3429" t="s">
        <v>34</v>
      </c>
      <c r="G3429" t="s">
        <v>47</v>
      </c>
      <c r="H3429" t="s">
        <v>2388</v>
      </c>
      <c r="I3429" s="33" t="s">
        <v>7454</v>
      </c>
      <c r="J3429" s="2">
        <v>5</v>
      </c>
      <c r="K3429" s="33" t="s">
        <v>6197</v>
      </c>
    </row>
    <row r="3430" spans="1:11" x14ac:dyDescent="0.3">
      <c r="A3430" s="1">
        <v>42305</v>
      </c>
      <c r="B3430" s="2">
        <f>YEAR(salesdata[[#This Row],[Order Date]])</f>
        <v>2015</v>
      </c>
      <c r="C3430" s="2">
        <f>MONTH(salesdata[[#This Row],[Order Date]])</f>
        <v>10</v>
      </c>
      <c r="D3430" t="s">
        <v>446</v>
      </c>
      <c r="E3430" t="s">
        <v>33</v>
      </c>
      <c r="F3430" t="s">
        <v>34</v>
      </c>
      <c r="G3430" t="s">
        <v>47</v>
      </c>
      <c r="H3430" t="s">
        <v>489</v>
      </c>
      <c r="I3430" s="33" t="s">
        <v>3488</v>
      </c>
      <c r="J3430" s="2">
        <v>7</v>
      </c>
      <c r="K3430" s="33" t="s">
        <v>3489</v>
      </c>
    </row>
    <row r="3431" spans="1:11" x14ac:dyDescent="0.3">
      <c r="A3431" s="1">
        <v>42306</v>
      </c>
      <c r="B3431" s="2">
        <f>YEAR(salesdata[[#This Row],[Order Date]])</f>
        <v>2015</v>
      </c>
      <c r="C3431" s="2">
        <f>MONTH(salesdata[[#This Row],[Order Date]])</f>
        <v>10</v>
      </c>
      <c r="D3431" t="s">
        <v>1802</v>
      </c>
      <c r="E3431" t="s">
        <v>27</v>
      </c>
      <c r="F3431" t="s">
        <v>11</v>
      </c>
      <c r="G3431" t="s">
        <v>12</v>
      </c>
      <c r="H3431" t="s">
        <v>450</v>
      </c>
      <c r="I3431" s="33" t="s">
        <v>6172</v>
      </c>
      <c r="J3431" s="2">
        <v>5</v>
      </c>
      <c r="K3431" s="33" t="s">
        <v>4144</v>
      </c>
    </row>
    <row r="3432" spans="1:11" x14ac:dyDescent="0.3">
      <c r="A3432" s="1">
        <v>42306</v>
      </c>
      <c r="B3432" s="2">
        <f>YEAR(salesdata[[#This Row],[Order Date]])</f>
        <v>2015</v>
      </c>
      <c r="C3432" s="2">
        <f>MONTH(salesdata[[#This Row],[Order Date]])</f>
        <v>10</v>
      </c>
      <c r="D3432" t="s">
        <v>1802</v>
      </c>
      <c r="E3432" t="s">
        <v>27</v>
      </c>
      <c r="F3432" t="s">
        <v>11</v>
      </c>
      <c r="G3432" t="s">
        <v>63</v>
      </c>
      <c r="H3432" t="s">
        <v>654</v>
      </c>
      <c r="I3432" s="33" t="s">
        <v>7455</v>
      </c>
      <c r="J3432" s="2">
        <v>4</v>
      </c>
      <c r="K3432" s="33" t="s">
        <v>7456</v>
      </c>
    </row>
    <row r="3433" spans="1:11" x14ac:dyDescent="0.3">
      <c r="A3433" s="1">
        <v>42307</v>
      </c>
      <c r="B3433" s="2">
        <f>YEAR(salesdata[[#This Row],[Order Date]])</f>
        <v>2015</v>
      </c>
      <c r="C3433" s="2">
        <f>MONTH(salesdata[[#This Row],[Order Date]])</f>
        <v>10</v>
      </c>
      <c r="D3433" t="s">
        <v>2203</v>
      </c>
      <c r="E3433" t="s">
        <v>111</v>
      </c>
      <c r="F3433" t="s">
        <v>39</v>
      </c>
      <c r="G3433" t="s">
        <v>40</v>
      </c>
      <c r="H3433" t="s">
        <v>1804</v>
      </c>
      <c r="I3433" s="33" t="s">
        <v>7457</v>
      </c>
      <c r="J3433" s="2">
        <v>2</v>
      </c>
      <c r="K3433" s="33" t="s">
        <v>7458</v>
      </c>
    </row>
    <row r="3434" spans="1:11" x14ac:dyDescent="0.3">
      <c r="A3434" s="1">
        <v>42307</v>
      </c>
      <c r="B3434" s="2">
        <f>YEAR(salesdata[[#This Row],[Order Date]])</f>
        <v>2015</v>
      </c>
      <c r="C3434" s="2">
        <f>MONTH(salesdata[[#This Row],[Order Date]])</f>
        <v>10</v>
      </c>
      <c r="D3434" t="s">
        <v>1364</v>
      </c>
      <c r="E3434" t="s">
        <v>282</v>
      </c>
      <c r="F3434" t="s">
        <v>39</v>
      </c>
      <c r="G3434" t="s">
        <v>306</v>
      </c>
      <c r="H3434" t="s">
        <v>2296</v>
      </c>
      <c r="I3434" s="33" t="s">
        <v>7459</v>
      </c>
      <c r="J3434" s="2">
        <v>2</v>
      </c>
      <c r="K3434" s="33" t="s">
        <v>2389</v>
      </c>
    </row>
    <row r="3435" spans="1:11" x14ac:dyDescent="0.3">
      <c r="A3435" s="1">
        <v>42307</v>
      </c>
      <c r="B3435" s="2">
        <f>YEAR(salesdata[[#This Row],[Order Date]])</f>
        <v>2015</v>
      </c>
      <c r="C3435" s="2">
        <f>MONTH(salesdata[[#This Row],[Order Date]])</f>
        <v>10</v>
      </c>
      <c r="D3435" t="s">
        <v>1364</v>
      </c>
      <c r="E3435" t="s">
        <v>282</v>
      </c>
      <c r="F3435" t="s">
        <v>39</v>
      </c>
      <c r="G3435" t="s">
        <v>614</v>
      </c>
      <c r="H3435" t="s">
        <v>1117</v>
      </c>
      <c r="I3435" s="33" t="s">
        <v>7460</v>
      </c>
      <c r="J3435" s="2">
        <v>1</v>
      </c>
      <c r="K3435" s="33" t="s">
        <v>2390</v>
      </c>
    </row>
    <row r="3436" spans="1:11" x14ac:dyDescent="0.3">
      <c r="A3436" s="1">
        <v>42307</v>
      </c>
      <c r="B3436" s="2">
        <f>YEAR(salesdata[[#This Row],[Order Date]])</f>
        <v>2015</v>
      </c>
      <c r="C3436" s="2">
        <f>MONTH(salesdata[[#This Row],[Order Date]])</f>
        <v>10</v>
      </c>
      <c r="D3436" t="s">
        <v>1364</v>
      </c>
      <c r="E3436" t="s">
        <v>282</v>
      </c>
      <c r="F3436" t="s">
        <v>39</v>
      </c>
      <c r="G3436" t="s">
        <v>40</v>
      </c>
      <c r="H3436" t="s">
        <v>2071</v>
      </c>
      <c r="I3436" s="33" t="s">
        <v>5658</v>
      </c>
      <c r="J3436" s="2">
        <v>5</v>
      </c>
      <c r="K3436" s="33" t="s">
        <v>7461</v>
      </c>
    </row>
    <row r="3437" spans="1:11" x14ac:dyDescent="0.3">
      <c r="A3437" s="1">
        <v>42307</v>
      </c>
      <c r="B3437" s="2">
        <f>YEAR(salesdata[[#This Row],[Order Date]])</f>
        <v>2015</v>
      </c>
      <c r="C3437" s="2">
        <f>MONTH(salesdata[[#This Row],[Order Date]])</f>
        <v>10</v>
      </c>
      <c r="D3437" t="s">
        <v>1364</v>
      </c>
      <c r="E3437" t="s">
        <v>282</v>
      </c>
      <c r="F3437" t="s">
        <v>34</v>
      </c>
      <c r="G3437" t="s">
        <v>47</v>
      </c>
      <c r="H3437" t="s">
        <v>2391</v>
      </c>
      <c r="I3437" s="33" t="s">
        <v>4192</v>
      </c>
      <c r="J3437" s="2">
        <v>4</v>
      </c>
      <c r="K3437" s="33" t="s">
        <v>6444</v>
      </c>
    </row>
    <row r="3438" spans="1:11" x14ac:dyDescent="0.3">
      <c r="A3438" s="1">
        <v>42307</v>
      </c>
      <c r="B3438" s="2">
        <f>YEAR(salesdata[[#This Row],[Order Date]])</f>
        <v>2015</v>
      </c>
      <c r="C3438" s="2">
        <f>MONTH(salesdata[[#This Row],[Order Date]])</f>
        <v>10</v>
      </c>
      <c r="D3438" t="s">
        <v>1410</v>
      </c>
      <c r="E3438" t="s">
        <v>55</v>
      </c>
      <c r="F3438" t="s">
        <v>11</v>
      </c>
      <c r="G3438" t="s">
        <v>93</v>
      </c>
      <c r="H3438" t="s">
        <v>2374</v>
      </c>
      <c r="I3438" s="33" t="s">
        <v>7462</v>
      </c>
      <c r="J3438" s="2">
        <v>3</v>
      </c>
      <c r="K3438" s="33" t="s">
        <v>7336</v>
      </c>
    </row>
    <row r="3439" spans="1:11" x14ac:dyDescent="0.3">
      <c r="A3439" s="1">
        <v>42307</v>
      </c>
      <c r="B3439" s="2">
        <f>YEAR(salesdata[[#This Row],[Order Date]])</f>
        <v>2015</v>
      </c>
      <c r="C3439" s="2">
        <f>MONTH(salesdata[[#This Row],[Order Date]])</f>
        <v>10</v>
      </c>
      <c r="D3439" t="s">
        <v>206</v>
      </c>
      <c r="E3439" t="s">
        <v>152</v>
      </c>
      <c r="F3439" t="s">
        <v>39</v>
      </c>
      <c r="G3439" t="s">
        <v>306</v>
      </c>
      <c r="H3439" t="s">
        <v>2392</v>
      </c>
      <c r="I3439" s="33" t="s">
        <v>7463</v>
      </c>
      <c r="J3439" s="2">
        <v>4</v>
      </c>
      <c r="K3439" s="33" t="s">
        <v>7464</v>
      </c>
    </row>
    <row r="3440" spans="1:11" x14ac:dyDescent="0.3">
      <c r="A3440" s="1">
        <v>42308</v>
      </c>
      <c r="B3440" s="2">
        <f>YEAR(salesdata[[#This Row],[Order Date]])</f>
        <v>2015</v>
      </c>
      <c r="C3440" s="2">
        <f>MONTH(salesdata[[#This Row],[Order Date]])</f>
        <v>10</v>
      </c>
      <c r="D3440" t="s">
        <v>459</v>
      </c>
      <c r="E3440" t="s">
        <v>27</v>
      </c>
      <c r="F3440" t="s">
        <v>11</v>
      </c>
      <c r="G3440" t="s">
        <v>63</v>
      </c>
      <c r="H3440" t="s">
        <v>404</v>
      </c>
      <c r="I3440" s="33" t="s">
        <v>7310</v>
      </c>
      <c r="J3440" s="2">
        <v>7</v>
      </c>
      <c r="K3440" s="33" t="s">
        <v>7465</v>
      </c>
    </row>
    <row r="3441" spans="1:11" x14ac:dyDescent="0.3">
      <c r="A3441" s="1">
        <v>42308</v>
      </c>
      <c r="B3441" s="2">
        <f>YEAR(salesdata[[#This Row],[Order Date]])</f>
        <v>2015</v>
      </c>
      <c r="C3441" s="2">
        <f>MONTH(salesdata[[#This Row],[Order Date]])</f>
        <v>10</v>
      </c>
      <c r="D3441" t="s">
        <v>638</v>
      </c>
      <c r="E3441" t="s">
        <v>111</v>
      </c>
      <c r="F3441" t="s">
        <v>11</v>
      </c>
      <c r="G3441" t="s">
        <v>204</v>
      </c>
      <c r="H3441" t="s">
        <v>2123</v>
      </c>
      <c r="I3441" s="33" t="s">
        <v>7466</v>
      </c>
      <c r="J3441" s="2">
        <v>4</v>
      </c>
      <c r="K3441" s="33" t="s">
        <v>7467</v>
      </c>
    </row>
    <row r="3442" spans="1:11" x14ac:dyDescent="0.3">
      <c r="A3442" s="1">
        <v>42308</v>
      </c>
      <c r="B3442" s="2">
        <f>YEAR(salesdata[[#This Row],[Order Date]])</f>
        <v>2015</v>
      </c>
      <c r="C3442" s="2">
        <f>MONTH(salesdata[[#This Row],[Order Date]])</f>
        <v>10</v>
      </c>
      <c r="D3442" t="s">
        <v>281</v>
      </c>
      <c r="E3442" t="s">
        <v>152</v>
      </c>
      <c r="F3442" t="s">
        <v>11</v>
      </c>
      <c r="G3442" t="s">
        <v>24</v>
      </c>
      <c r="H3442" t="s">
        <v>2393</v>
      </c>
      <c r="I3442" s="33" t="s">
        <v>3497</v>
      </c>
      <c r="J3442" s="2">
        <v>2</v>
      </c>
      <c r="K3442" s="33" t="s">
        <v>6990</v>
      </c>
    </row>
    <row r="3443" spans="1:11" x14ac:dyDescent="0.3">
      <c r="A3443" s="1">
        <v>42308</v>
      </c>
      <c r="B3443" s="2">
        <f>YEAR(salesdata[[#This Row],[Order Date]])</f>
        <v>2015</v>
      </c>
      <c r="C3443" s="2">
        <f>MONTH(salesdata[[#This Row],[Order Date]])</f>
        <v>10</v>
      </c>
      <c r="D3443" t="s">
        <v>281</v>
      </c>
      <c r="E3443" t="s">
        <v>152</v>
      </c>
      <c r="F3443" t="s">
        <v>11</v>
      </c>
      <c r="G3443" t="s">
        <v>63</v>
      </c>
      <c r="H3443" t="s">
        <v>2346</v>
      </c>
      <c r="I3443" s="33" t="s">
        <v>6191</v>
      </c>
      <c r="J3443" s="2">
        <v>2</v>
      </c>
      <c r="K3443" s="33" t="s">
        <v>4216</v>
      </c>
    </row>
    <row r="3444" spans="1:11" x14ac:dyDescent="0.3">
      <c r="A3444" s="1">
        <v>42308</v>
      </c>
      <c r="B3444" s="2">
        <f>YEAR(salesdata[[#This Row],[Order Date]])</f>
        <v>2015</v>
      </c>
      <c r="C3444" s="2">
        <f>MONTH(salesdata[[#This Row],[Order Date]])</f>
        <v>10</v>
      </c>
      <c r="D3444" t="s">
        <v>396</v>
      </c>
      <c r="E3444" t="s">
        <v>27</v>
      </c>
      <c r="F3444" t="s">
        <v>11</v>
      </c>
      <c r="G3444" t="s">
        <v>20</v>
      </c>
      <c r="H3444" t="s">
        <v>1231</v>
      </c>
      <c r="I3444" s="33" t="s">
        <v>6809</v>
      </c>
      <c r="J3444" s="2">
        <v>2</v>
      </c>
      <c r="K3444" s="33" t="s">
        <v>3785</v>
      </c>
    </row>
    <row r="3445" spans="1:11" x14ac:dyDescent="0.3">
      <c r="A3445" s="1">
        <v>42308</v>
      </c>
      <c r="B3445" s="2">
        <f>YEAR(salesdata[[#This Row],[Order Date]])</f>
        <v>2015</v>
      </c>
      <c r="C3445" s="2">
        <f>MONTH(salesdata[[#This Row],[Order Date]])</f>
        <v>10</v>
      </c>
      <c r="D3445" t="s">
        <v>396</v>
      </c>
      <c r="E3445" t="s">
        <v>27</v>
      </c>
      <c r="F3445" t="s">
        <v>11</v>
      </c>
      <c r="G3445" t="s">
        <v>63</v>
      </c>
      <c r="H3445" t="s">
        <v>1194</v>
      </c>
      <c r="I3445" s="33" t="s">
        <v>7468</v>
      </c>
      <c r="J3445" s="2">
        <v>5</v>
      </c>
      <c r="K3445" s="33" t="s">
        <v>5352</v>
      </c>
    </row>
    <row r="3446" spans="1:11" x14ac:dyDescent="0.3">
      <c r="A3446" s="1">
        <v>42308</v>
      </c>
      <c r="B3446" s="2">
        <f>YEAR(salesdata[[#This Row],[Order Date]])</f>
        <v>2015</v>
      </c>
      <c r="C3446" s="2">
        <f>MONTH(salesdata[[#This Row],[Order Date]])</f>
        <v>10</v>
      </c>
      <c r="D3446" t="s">
        <v>396</v>
      </c>
      <c r="E3446" t="s">
        <v>27</v>
      </c>
      <c r="F3446" t="s">
        <v>11</v>
      </c>
      <c r="G3446" t="s">
        <v>20</v>
      </c>
      <c r="H3446" t="s">
        <v>49</v>
      </c>
      <c r="I3446" s="33" t="s">
        <v>6085</v>
      </c>
      <c r="J3446" s="2">
        <v>5</v>
      </c>
      <c r="K3446" s="33" t="s">
        <v>7469</v>
      </c>
    </row>
    <row r="3447" spans="1:11" x14ac:dyDescent="0.3">
      <c r="A3447" s="1">
        <v>42308</v>
      </c>
      <c r="B3447" s="2">
        <f>YEAR(salesdata[[#This Row],[Order Date]])</f>
        <v>2015</v>
      </c>
      <c r="C3447" s="2">
        <f>MONTH(salesdata[[#This Row],[Order Date]])</f>
        <v>10</v>
      </c>
      <c r="D3447" t="s">
        <v>396</v>
      </c>
      <c r="E3447" t="s">
        <v>27</v>
      </c>
      <c r="F3447" t="s">
        <v>11</v>
      </c>
      <c r="G3447" t="s">
        <v>16</v>
      </c>
      <c r="H3447" t="s">
        <v>1545</v>
      </c>
      <c r="I3447" s="33" t="s">
        <v>7470</v>
      </c>
      <c r="J3447" s="2">
        <v>14</v>
      </c>
      <c r="K3447" s="33" t="s">
        <v>7471</v>
      </c>
    </row>
    <row r="3448" spans="1:11" x14ac:dyDescent="0.3">
      <c r="A3448" s="1">
        <v>42308</v>
      </c>
      <c r="B3448" s="2">
        <f>YEAR(salesdata[[#This Row],[Order Date]])</f>
        <v>2015</v>
      </c>
      <c r="C3448" s="2">
        <f>MONTH(salesdata[[#This Row],[Order Date]])</f>
        <v>10</v>
      </c>
      <c r="D3448" t="s">
        <v>2394</v>
      </c>
      <c r="E3448" t="s">
        <v>27</v>
      </c>
      <c r="F3448" t="s">
        <v>11</v>
      </c>
      <c r="G3448" t="s">
        <v>12</v>
      </c>
      <c r="H3448" t="s">
        <v>2279</v>
      </c>
      <c r="I3448" s="33" t="s">
        <v>3633</v>
      </c>
      <c r="J3448" s="2">
        <v>1</v>
      </c>
      <c r="K3448" s="33" t="s">
        <v>3615</v>
      </c>
    </row>
    <row r="3449" spans="1:11" x14ac:dyDescent="0.3">
      <c r="A3449" s="1">
        <v>42308</v>
      </c>
      <c r="B3449" s="2">
        <f>YEAR(salesdata[[#This Row],[Order Date]])</f>
        <v>2015</v>
      </c>
      <c r="C3449" s="2">
        <f>MONTH(salesdata[[#This Row],[Order Date]])</f>
        <v>10</v>
      </c>
      <c r="D3449" t="s">
        <v>2394</v>
      </c>
      <c r="E3449" t="s">
        <v>27</v>
      </c>
      <c r="F3449" t="s">
        <v>11</v>
      </c>
      <c r="G3449" t="s">
        <v>20</v>
      </c>
      <c r="H3449" t="s">
        <v>680</v>
      </c>
      <c r="I3449" s="33" t="s">
        <v>3730</v>
      </c>
      <c r="J3449" s="2">
        <v>3</v>
      </c>
      <c r="K3449" s="33" t="s">
        <v>7472</v>
      </c>
    </row>
    <row r="3450" spans="1:11" x14ac:dyDescent="0.3">
      <c r="A3450" s="1">
        <v>42308</v>
      </c>
      <c r="B3450" s="2">
        <f>YEAR(salesdata[[#This Row],[Order Date]])</f>
        <v>2015</v>
      </c>
      <c r="C3450" s="2">
        <f>MONTH(salesdata[[#This Row],[Order Date]])</f>
        <v>10</v>
      </c>
      <c r="D3450" t="s">
        <v>2394</v>
      </c>
      <c r="E3450" t="s">
        <v>27</v>
      </c>
      <c r="F3450" t="s">
        <v>11</v>
      </c>
      <c r="G3450" t="s">
        <v>24</v>
      </c>
      <c r="H3450" t="s">
        <v>397</v>
      </c>
      <c r="I3450" s="33" t="s">
        <v>3792</v>
      </c>
      <c r="J3450" s="2">
        <v>3</v>
      </c>
      <c r="K3450" s="33" t="s">
        <v>7473</v>
      </c>
    </row>
    <row r="3451" spans="1:11" x14ac:dyDescent="0.3">
      <c r="A3451" s="1">
        <v>42308</v>
      </c>
      <c r="B3451" s="2">
        <f>YEAR(salesdata[[#This Row],[Order Date]])</f>
        <v>2015</v>
      </c>
      <c r="C3451" s="2">
        <f>MONTH(salesdata[[#This Row],[Order Date]])</f>
        <v>10</v>
      </c>
      <c r="D3451" t="s">
        <v>2394</v>
      </c>
      <c r="E3451" t="s">
        <v>27</v>
      </c>
      <c r="F3451" t="s">
        <v>11</v>
      </c>
      <c r="G3451" t="s">
        <v>43</v>
      </c>
      <c r="H3451" t="s">
        <v>1609</v>
      </c>
      <c r="I3451" s="33" t="s">
        <v>7474</v>
      </c>
      <c r="J3451" s="2">
        <v>5</v>
      </c>
      <c r="K3451" s="33" t="s">
        <v>7475</v>
      </c>
    </row>
    <row r="3452" spans="1:11" x14ac:dyDescent="0.3">
      <c r="A3452" s="1">
        <v>42308</v>
      </c>
      <c r="B3452" s="2">
        <f>YEAR(salesdata[[#This Row],[Order Date]])</f>
        <v>2015</v>
      </c>
      <c r="C3452" s="2">
        <f>MONTH(salesdata[[#This Row],[Order Date]])</f>
        <v>10</v>
      </c>
      <c r="D3452" t="s">
        <v>2394</v>
      </c>
      <c r="E3452" t="s">
        <v>27</v>
      </c>
      <c r="F3452" t="s">
        <v>34</v>
      </c>
      <c r="G3452" t="s">
        <v>35</v>
      </c>
      <c r="H3452" t="s">
        <v>1935</v>
      </c>
      <c r="I3452" s="33" t="s">
        <v>7476</v>
      </c>
      <c r="J3452" s="2">
        <v>4</v>
      </c>
      <c r="K3452" s="33" t="s">
        <v>7477</v>
      </c>
    </row>
    <row r="3453" spans="1:11" x14ac:dyDescent="0.3">
      <c r="A3453" s="1">
        <v>42308</v>
      </c>
      <c r="B3453" s="2">
        <f>YEAR(salesdata[[#This Row],[Order Date]])</f>
        <v>2015</v>
      </c>
      <c r="C3453" s="2">
        <f>MONTH(salesdata[[#This Row],[Order Date]])</f>
        <v>10</v>
      </c>
      <c r="D3453" t="s">
        <v>2394</v>
      </c>
      <c r="E3453" t="s">
        <v>27</v>
      </c>
      <c r="F3453" t="s">
        <v>11</v>
      </c>
      <c r="G3453" t="s">
        <v>204</v>
      </c>
      <c r="H3453" t="s">
        <v>2284</v>
      </c>
      <c r="I3453" s="33" t="s">
        <v>3015</v>
      </c>
      <c r="J3453" s="2">
        <v>3</v>
      </c>
      <c r="K3453" s="33" t="s">
        <v>3293</v>
      </c>
    </row>
    <row r="3454" spans="1:11" x14ac:dyDescent="0.3">
      <c r="A3454" s="1">
        <v>42308</v>
      </c>
      <c r="B3454" s="2">
        <f>YEAR(salesdata[[#This Row],[Order Date]])</f>
        <v>2015</v>
      </c>
      <c r="C3454" s="2">
        <f>MONTH(salesdata[[#This Row],[Order Date]])</f>
        <v>10</v>
      </c>
      <c r="D3454" t="s">
        <v>2394</v>
      </c>
      <c r="E3454" t="s">
        <v>27</v>
      </c>
      <c r="F3454" t="s">
        <v>39</v>
      </c>
      <c r="G3454" t="s">
        <v>40</v>
      </c>
      <c r="H3454" t="s">
        <v>879</v>
      </c>
      <c r="I3454" s="33" t="s">
        <v>7478</v>
      </c>
      <c r="J3454" s="2">
        <v>4</v>
      </c>
      <c r="K3454" s="33" t="s">
        <v>7479</v>
      </c>
    </row>
    <row r="3455" spans="1:11" x14ac:dyDescent="0.3">
      <c r="A3455" s="1">
        <v>42308</v>
      </c>
      <c r="B3455" s="2">
        <f>YEAR(salesdata[[#This Row],[Order Date]])</f>
        <v>2015</v>
      </c>
      <c r="C3455" s="2">
        <f>MONTH(salesdata[[#This Row],[Order Date]])</f>
        <v>10</v>
      </c>
      <c r="D3455" t="s">
        <v>2394</v>
      </c>
      <c r="E3455" t="s">
        <v>27</v>
      </c>
      <c r="F3455" t="s">
        <v>11</v>
      </c>
      <c r="G3455" t="s">
        <v>18</v>
      </c>
      <c r="H3455" t="s">
        <v>2267</v>
      </c>
      <c r="I3455" s="33" t="s">
        <v>7480</v>
      </c>
      <c r="J3455" s="2">
        <v>2</v>
      </c>
      <c r="K3455" s="33" t="s">
        <v>3419</v>
      </c>
    </row>
    <row r="3456" spans="1:11" x14ac:dyDescent="0.3">
      <c r="A3456" s="1">
        <v>42308</v>
      </c>
      <c r="B3456" s="2">
        <f>YEAR(salesdata[[#This Row],[Order Date]])</f>
        <v>2015</v>
      </c>
      <c r="C3456" s="2">
        <f>MONTH(salesdata[[#This Row],[Order Date]])</f>
        <v>10</v>
      </c>
      <c r="D3456" t="s">
        <v>2394</v>
      </c>
      <c r="E3456" t="s">
        <v>27</v>
      </c>
      <c r="F3456" t="s">
        <v>34</v>
      </c>
      <c r="G3456" t="s">
        <v>74</v>
      </c>
      <c r="H3456" t="s">
        <v>1381</v>
      </c>
      <c r="I3456" s="33" t="s">
        <v>7481</v>
      </c>
      <c r="J3456" s="2">
        <v>1</v>
      </c>
      <c r="K3456" s="33" t="s">
        <v>5210</v>
      </c>
    </row>
    <row r="3457" spans="1:11" x14ac:dyDescent="0.3">
      <c r="A3457" s="1">
        <v>42309</v>
      </c>
      <c r="B3457" s="2">
        <f>YEAR(salesdata[[#This Row],[Order Date]])</f>
        <v>2015</v>
      </c>
      <c r="C3457" s="2">
        <f>MONTH(salesdata[[#This Row],[Order Date]])</f>
        <v>11</v>
      </c>
      <c r="D3457" t="s">
        <v>501</v>
      </c>
      <c r="E3457" t="s">
        <v>23</v>
      </c>
      <c r="F3457" t="s">
        <v>39</v>
      </c>
      <c r="G3457" t="s">
        <v>52</v>
      </c>
      <c r="H3457" t="s">
        <v>395</v>
      </c>
      <c r="I3457" s="33" t="s">
        <v>7482</v>
      </c>
      <c r="J3457" s="2">
        <v>2</v>
      </c>
      <c r="K3457" s="33" t="s">
        <v>7483</v>
      </c>
    </row>
    <row r="3458" spans="1:11" x14ac:dyDescent="0.3">
      <c r="A3458" s="1">
        <v>42309</v>
      </c>
      <c r="B3458" s="2">
        <f>YEAR(salesdata[[#This Row],[Order Date]])</f>
        <v>2015</v>
      </c>
      <c r="C3458" s="2">
        <f>MONTH(salesdata[[#This Row],[Order Date]])</f>
        <v>11</v>
      </c>
      <c r="D3458" t="s">
        <v>501</v>
      </c>
      <c r="E3458" t="s">
        <v>23</v>
      </c>
      <c r="F3458" t="s">
        <v>11</v>
      </c>
      <c r="G3458" t="s">
        <v>43</v>
      </c>
      <c r="H3458" t="s">
        <v>2395</v>
      </c>
      <c r="I3458" s="33" t="s">
        <v>4041</v>
      </c>
      <c r="J3458" s="2">
        <v>2</v>
      </c>
      <c r="K3458" s="33" t="s">
        <v>7484</v>
      </c>
    </row>
    <row r="3459" spans="1:11" x14ac:dyDescent="0.3">
      <c r="A3459" s="1">
        <v>42309</v>
      </c>
      <c r="B3459" s="2">
        <f>YEAR(salesdata[[#This Row],[Order Date]])</f>
        <v>2015</v>
      </c>
      <c r="C3459" s="2">
        <f>MONTH(salesdata[[#This Row],[Order Date]])</f>
        <v>11</v>
      </c>
      <c r="D3459" t="s">
        <v>339</v>
      </c>
      <c r="E3459" t="s">
        <v>152</v>
      </c>
      <c r="F3459" t="s">
        <v>39</v>
      </c>
      <c r="G3459" t="s">
        <v>40</v>
      </c>
      <c r="H3459" t="s">
        <v>2064</v>
      </c>
      <c r="I3459" s="33" t="s">
        <v>4236</v>
      </c>
      <c r="J3459" s="2">
        <v>1</v>
      </c>
      <c r="K3459" s="33" t="s">
        <v>5043</v>
      </c>
    </row>
    <row r="3460" spans="1:11" x14ac:dyDescent="0.3">
      <c r="A3460" s="1">
        <v>42309</v>
      </c>
      <c r="B3460" s="2">
        <f>YEAR(salesdata[[#This Row],[Order Date]])</f>
        <v>2015</v>
      </c>
      <c r="C3460" s="2">
        <f>MONTH(salesdata[[#This Row],[Order Date]])</f>
        <v>11</v>
      </c>
      <c r="D3460" t="s">
        <v>1083</v>
      </c>
      <c r="E3460" t="s">
        <v>152</v>
      </c>
      <c r="F3460" t="s">
        <v>11</v>
      </c>
      <c r="G3460" t="s">
        <v>12</v>
      </c>
      <c r="H3460" t="s">
        <v>1209</v>
      </c>
      <c r="I3460" s="33" t="s">
        <v>7485</v>
      </c>
      <c r="J3460" s="2">
        <v>4</v>
      </c>
      <c r="K3460" s="33" t="s">
        <v>3123</v>
      </c>
    </row>
    <row r="3461" spans="1:11" x14ac:dyDescent="0.3">
      <c r="A3461" s="1">
        <v>42309</v>
      </c>
      <c r="B3461" s="2">
        <f>YEAR(salesdata[[#This Row],[Order Date]])</f>
        <v>2015</v>
      </c>
      <c r="C3461" s="2">
        <f>MONTH(salesdata[[#This Row],[Order Date]])</f>
        <v>11</v>
      </c>
      <c r="D3461" t="s">
        <v>1083</v>
      </c>
      <c r="E3461" t="s">
        <v>152</v>
      </c>
      <c r="F3461" t="s">
        <v>34</v>
      </c>
      <c r="G3461" t="s">
        <v>47</v>
      </c>
      <c r="H3461" t="s">
        <v>57</v>
      </c>
      <c r="I3461" s="33" t="s">
        <v>7486</v>
      </c>
      <c r="J3461" s="2">
        <v>5</v>
      </c>
      <c r="K3461" s="33" t="s">
        <v>7487</v>
      </c>
    </row>
    <row r="3462" spans="1:11" x14ac:dyDescent="0.3">
      <c r="A3462" s="1">
        <v>42309</v>
      </c>
      <c r="B3462" s="2">
        <f>YEAR(salesdata[[#This Row],[Order Date]])</f>
        <v>2015</v>
      </c>
      <c r="C3462" s="2">
        <f>MONTH(salesdata[[#This Row],[Order Date]])</f>
        <v>11</v>
      </c>
      <c r="D3462" t="s">
        <v>1083</v>
      </c>
      <c r="E3462" t="s">
        <v>152</v>
      </c>
      <c r="F3462" t="s">
        <v>39</v>
      </c>
      <c r="G3462" t="s">
        <v>40</v>
      </c>
      <c r="H3462" t="s">
        <v>2017</v>
      </c>
      <c r="I3462" s="33" t="s">
        <v>7488</v>
      </c>
      <c r="J3462" s="2">
        <v>1</v>
      </c>
      <c r="K3462" s="33" t="s">
        <v>7489</v>
      </c>
    </row>
    <row r="3463" spans="1:11" x14ac:dyDescent="0.3">
      <c r="A3463" s="1">
        <v>42309</v>
      </c>
      <c r="B3463" s="2">
        <f>YEAR(salesdata[[#This Row],[Order Date]])</f>
        <v>2015</v>
      </c>
      <c r="C3463" s="2">
        <f>MONTH(salesdata[[#This Row],[Order Date]])</f>
        <v>11</v>
      </c>
      <c r="D3463" t="s">
        <v>1083</v>
      </c>
      <c r="E3463" t="s">
        <v>152</v>
      </c>
      <c r="F3463" t="s">
        <v>39</v>
      </c>
      <c r="G3463" t="s">
        <v>52</v>
      </c>
      <c r="H3463" t="s">
        <v>2195</v>
      </c>
      <c r="I3463" s="33" t="s">
        <v>7490</v>
      </c>
      <c r="J3463" s="2">
        <v>7</v>
      </c>
      <c r="K3463" s="33" t="s">
        <v>7491</v>
      </c>
    </row>
    <row r="3464" spans="1:11" x14ac:dyDescent="0.3">
      <c r="A3464" s="1">
        <v>42309</v>
      </c>
      <c r="B3464" s="2">
        <f>YEAR(salesdata[[#This Row],[Order Date]])</f>
        <v>2015</v>
      </c>
      <c r="C3464" s="2">
        <f>MONTH(salesdata[[#This Row],[Order Date]])</f>
        <v>11</v>
      </c>
      <c r="D3464" t="s">
        <v>1083</v>
      </c>
      <c r="E3464" t="s">
        <v>152</v>
      </c>
      <c r="F3464" t="s">
        <v>39</v>
      </c>
      <c r="G3464" t="s">
        <v>40</v>
      </c>
      <c r="H3464" t="s">
        <v>667</v>
      </c>
      <c r="I3464" s="33" t="s">
        <v>5387</v>
      </c>
      <c r="J3464" s="2">
        <v>4</v>
      </c>
      <c r="K3464" s="33" t="s">
        <v>7492</v>
      </c>
    </row>
    <row r="3465" spans="1:11" x14ac:dyDescent="0.3">
      <c r="A3465" s="1">
        <v>42309</v>
      </c>
      <c r="B3465" s="2">
        <f>YEAR(salesdata[[#This Row],[Order Date]])</f>
        <v>2015</v>
      </c>
      <c r="C3465" s="2">
        <f>MONTH(salesdata[[#This Row],[Order Date]])</f>
        <v>11</v>
      </c>
      <c r="D3465" t="s">
        <v>189</v>
      </c>
      <c r="E3465" t="s">
        <v>92</v>
      </c>
      <c r="F3465" t="s">
        <v>11</v>
      </c>
      <c r="G3465" t="s">
        <v>24</v>
      </c>
      <c r="H3465" t="s">
        <v>1576</v>
      </c>
      <c r="I3465" s="33" t="s">
        <v>6995</v>
      </c>
      <c r="J3465" s="2">
        <v>1</v>
      </c>
      <c r="K3465" s="33" t="s">
        <v>7493</v>
      </c>
    </row>
    <row r="3466" spans="1:11" x14ac:dyDescent="0.3">
      <c r="A3466" s="1">
        <v>42309</v>
      </c>
      <c r="B3466" s="2">
        <f>YEAR(salesdata[[#This Row],[Order Date]])</f>
        <v>2015</v>
      </c>
      <c r="C3466" s="2">
        <f>MONTH(salesdata[[#This Row],[Order Date]])</f>
        <v>11</v>
      </c>
      <c r="D3466" t="s">
        <v>1610</v>
      </c>
      <c r="E3466" t="s">
        <v>102</v>
      </c>
      <c r="F3466" t="s">
        <v>34</v>
      </c>
      <c r="G3466" t="s">
        <v>147</v>
      </c>
      <c r="H3466" t="s">
        <v>2083</v>
      </c>
      <c r="I3466" s="33" t="s">
        <v>6733</v>
      </c>
      <c r="J3466" s="2">
        <v>2</v>
      </c>
      <c r="K3466" s="33" t="s">
        <v>4860</v>
      </c>
    </row>
    <row r="3467" spans="1:11" x14ac:dyDescent="0.3">
      <c r="A3467" s="1">
        <v>42309</v>
      </c>
      <c r="B3467" s="2">
        <f>YEAR(salesdata[[#This Row],[Order Date]])</f>
        <v>2015</v>
      </c>
      <c r="C3467" s="2">
        <f>MONTH(salesdata[[#This Row],[Order Date]])</f>
        <v>11</v>
      </c>
      <c r="D3467" t="s">
        <v>2148</v>
      </c>
      <c r="E3467" t="s">
        <v>152</v>
      </c>
      <c r="F3467" t="s">
        <v>34</v>
      </c>
      <c r="G3467" t="s">
        <v>35</v>
      </c>
      <c r="H3467" t="s">
        <v>71</v>
      </c>
      <c r="I3467" s="33" t="s">
        <v>7494</v>
      </c>
      <c r="J3467" s="2">
        <v>4</v>
      </c>
      <c r="K3467" s="33" t="s">
        <v>3197</v>
      </c>
    </row>
    <row r="3468" spans="1:11" x14ac:dyDescent="0.3">
      <c r="A3468" s="1">
        <v>42309</v>
      </c>
      <c r="B3468" s="2">
        <f>YEAR(salesdata[[#This Row],[Order Date]])</f>
        <v>2015</v>
      </c>
      <c r="C3468" s="2">
        <f>MONTH(salesdata[[#This Row],[Order Date]])</f>
        <v>11</v>
      </c>
      <c r="D3468" t="s">
        <v>1532</v>
      </c>
      <c r="E3468" t="s">
        <v>152</v>
      </c>
      <c r="F3468" t="s">
        <v>34</v>
      </c>
      <c r="G3468" t="s">
        <v>35</v>
      </c>
      <c r="H3468" t="s">
        <v>2348</v>
      </c>
      <c r="I3468" s="33" t="s">
        <v>7495</v>
      </c>
      <c r="J3468" s="2">
        <v>2</v>
      </c>
      <c r="K3468" s="33" t="s">
        <v>7496</v>
      </c>
    </row>
    <row r="3469" spans="1:11" x14ac:dyDescent="0.3">
      <c r="A3469" s="1">
        <v>42310</v>
      </c>
      <c r="B3469" s="2">
        <f>YEAR(salesdata[[#This Row],[Order Date]])</f>
        <v>2015</v>
      </c>
      <c r="C3469" s="2">
        <f>MONTH(salesdata[[#This Row],[Order Date]])</f>
        <v>11</v>
      </c>
      <c r="D3469" t="s">
        <v>430</v>
      </c>
      <c r="E3469" t="s">
        <v>27</v>
      </c>
      <c r="F3469" t="s">
        <v>34</v>
      </c>
      <c r="G3469" t="s">
        <v>147</v>
      </c>
      <c r="H3469" t="s">
        <v>1502</v>
      </c>
      <c r="I3469" s="33" t="s">
        <v>7497</v>
      </c>
      <c r="J3469" s="2">
        <v>5</v>
      </c>
      <c r="K3469" s="33" t="s">
        <v>2938</v>
      </c>
    </row>
    <row r="3470" spans="1:11" x14ac:dyDescent="0.3">
      <c r="A3470" s="1">
        <v>42310</v>
      </c>
      <c r="B3470" s="2">
        <f>YEAR(salesdata[[#This Row],[Order Date]])</f>
        <v>2015</v>
      </c>
      <c r="C3470" s="2">
        <f>MONTH(salesdata[[#This Row],[Order Date]])</f>
        <v>11</v>
      </c>
      <c r="D3470" t="s">
        <v>2396</v>
      </c>
      <c r="E3470" t="s">
        <v>167</v>
      </c>
      <c r="F3470" t="s">
        <v>39</v>
      </c>
      <c r="G3470" t="s">
        <v>52</v>
      </c>
      <c r="H3470" t="s">
        <v>2397</v>
      </c>
      <c r="I3470" s="33" t="s">
        <v>7498</v>
      </c>
      <c r="J3470" s="2">
        <v>9</v>
      </c>
      <c r="K3470" s="33" t="s">
        <v>7499</v>
      </c>
    </row>
    <row r="3471" spans="1:11" x14ac:dyDescent="0.3">
      <c r="A3471" s="1">
        <v>42310</v>
      </c>
      <c r="B3471" s="2">
        <f>YEAR(salesdata[[#This Row],[Order Date]])</f>
        <v>2015</v>
      </c>
      <c r="C3471" s="2">
        <f>MONTH(salesdata[[#This Row],[Order Date]])</f>
        <v>11</v>
      </c>
      <c r="D3471" t="s">
        <v>1002</v>
      </c>
      <c r="E3471" t="s">
        <v>152</v>
      </c>
      <c r="F3471" t="s">
        <v>34</v>
      </c>
      <c r="G3471" t="s">
        <v>35</v>
      </c>
      <c r="H3471" t="s">
        <v>2107</v>
      </c>
      <c r="I3471" s="33" t="s">
        <v>7500</v>
      </c>
      <c r="J3471" s="2">
        <v>2</v>
      </c>
      <c r="K3471" s="33" t="s">
        <v>4801</v>
      </c>
    </row>
    <row r="3472" spans="1:11" x14ac:dyDescent="0.3">
      <c r="A3472" s="1">
        <v>42310</v>
      </c>
      <c r="B3472" s="2">
        <f>YEAR(salesdata[[#This Row],[Order Date]])</f>
        <v>2015</v>
      </c>
      <c r="C3472" s="2">
        <f>MONTH(salesdata[[#This Row],[Order Date]])</f>
        <v>11</v>
      </c>
      <c r="D3472" t="s">
        <v>779</v>
      </c>
      <c r="E3472" t="s">
        <v>27</v>
      </c>
      <c r="F3472" t="s">
        <v>34</v>
      </c>
      <c r="G3472" t="s">
        <v>47</v>
      </c>
      <c r="H3472" t="s">
        <v>2398</v>
      </c>
      <c r="I3472" s="33" t="s">
        <v>7501</v>
      </c>
      <c r="J3472" s="2">
        <v>6</v>
      </c>
      <c r="K3472" s="33" t="s">
        <v>7502</v>
      </c>
    </row>
    <row r="3473" spans="1:11" x14ac:dyDescent="0.3">
      <c r="A3473" s="1">
        <v>42310</v>
      </c>
      <c r="B3473" s="2">
        <f>YEAR(salesdata[[#This Row],[Order Date]])</f>
        <v>2015</v>
      </c>
      <c r="C3473" s="2">
        <f>MONTH(salesdata[[#This Row],[Order Date]])</f>
        <v>11</v>
      </c>
      <c r="D3473" t="s">
        <v>779</v>
      </c>
      <c r="E3473" t="s">
        <v>27</v>
      </c>
      <c r="F3473" t="s">
        <v>11</v>
      </c>
      <c r="G3473" t="s">
        <v>20</v>
      </c>
      <c r="H3473" t="s">
        <v>1056</v>
      </c>
      <c r="I3473" s="33" t="s">
        <v>7503</v>
      </c>
      <c r="J3473" s="2">
        <v>7</v>
      </c>
      <c r="K3473" s="33" t="s">
        <v>7504</v>
      </c>
    </row>
    <row r="3474" spans="1:11" x14ac:dyDescent="0.3">
      <c r="A3474" s="1">
        <v>42310</v>
      </c>
      <c r="B3474" s="2">
        <f>YEAR(salesdata[[#This Row],[Order Date]])</f>
        <v>2015</v>
      </c>
      <c r="C3474" s="2">
        <f>MONTH(salesdata[[#This Row],[Order Date]])</f>
        <v>11</v>
      </c>
      <c r="D3474" t="s">
        <v>779</v>
      </c>
      <c r="E3474" t="s">
        <v>27</v>
      </c>
      <c r="F3474" t="s">
        <v>11</v>
      </c>
      <c r="G3474" t="s">
        <v>20</v>
      </c>
      <c r="H3474" t="s">
        <v>920</v>
      </c>
      <c r="I3474" s="33" t="s">
        <v>5085</v>
      </c>
      <c r="J3474" s="2">
        <v>3</v>
      </c>
      <c r="K3474" s="33" t="s">
        <v>6010</v>
      </c>
    </row>
    <row r="3475" spans="1:11" x14ac:dyDescent="0.3">
      <c r="A3475" s="1">
        <v>42310</v>
      </c>
      <c r="B3475" s="2">
        <f>YEAR(salesdata[[#This Row],[Order Date]])</f>
        <v>2015</v>
      </c>
      <c r="C3475" s="2">
        <f>MONTH(salesdata[[#This Row],[Order Date]])</f>
        <v>11</v>
      </c>
      <c r="D3475" t="s">
        <v>779</v>
      </c>
      <c r="E3475" t="s">
        <v>27</v>
      </c>
      <c r="F3475" t="s">
        <v>34</v>
      </c>
      <c r="G3475" t="s">
        <v>74</v>
      </c>
      <c r="H3475" t="s">
        <v>2163</v>
      </c>
      <c r="I3475" s="33" t="s">
        <v>7505</v>
      </c>
      <c r="J3475" s="2">
        <v>3</v>
      </c>
      <c r="K3475" s="33" t="s">
        <v>7506</v>
      </c>
    </row>
    <row r="3476" spans="1:11" x14ac:dyDescent="0.3">
      <c r="A3476" s="1">
        <v>42310</v>
      </c>
      <c r="B3476" s="2">
        <f>YEAR(salesdata[[#This Row],[Order Date]])</f>
        <v>2015</v>
      </c>
      <c r="C3476" s="2">
        <f>MONTH(salesdata[[#This Row],[Order Date]])</f>
        <v>11</v>
      </c>
      <c r="D3476" t="s">
        <v>1126</v>
      </c>
      <c r="E3476" t="s">
        <v>152</v>
      </c>
      <c r="F3476" t="s">
        <v>34</v>
      </c>
      <c r="G3476" t="s">
        <v>35</v>
      </c>
      <c r="H3476" t="s">
        <v>2399</v>
      </c>
      <c r="I3476" s="33" t="s">
        <v>7507</v>
      </c>
      <c r="J3476" s="2">
        <v>11</v>
      </c>
      <c r="K3476" s="33" t="s">
        <v>7508</v>
      </c>
    </row>
    <row r="3477" spans="1:11" x14ac:dyDescent="0.3">
      <c r="A3477" s="1">
        <v>42310</v>
      </c>
      <c r="B3477" s="2">
        <f>YEAR(salesdata[[#This Row],[Order Date]])</f>
        <v>2015</v>
      </c>
      <c r="C3477" s="2">
        <f>MONTH(salesdata[[#This Row],[Order Date]])</f>
        <v>11</v>
      </c>
      <c r="D3477" t="s">
        <v>1063</v>
      </c>
      <c r="E3477" t="s">
        <v>10</v>
      </c>
      <c r="F3477" t="s">
        <v>11</v>
      </c>
      <c r="G3477" t="s">
        <v>20</v>
      </c>
      <c r="H3477" t="s">
        <v>1056</v>
      </c>
      <c r="I3477" s="33" t="s">
        <v>7509</v>
      </c>
      <c r="J3477" s="2">
        <v>7</v>
      </c>
      <c r="K3477" s="33" t="s">
        <v>2400</v>
      </c>
    </row>
    <row r="3478" spans="1:11" x14ac:dyDescent="0.3">
      <c r="A3478" s="1">
        <v>42310</v>
      </c>
      <c r="B3478" s="2">
        <f>YEAR(salesdata[[#This Row],[Order Date]])</f>
        <v>2015</v>
      </c>
      <c r="C3478" s="2">
        <f>MONTH(salesdata[[#This Row],[Order Date]])</f>
        <v>11</v>
      </c>
      <c r="D3478" t="s">
        <v>1063</v>
      </c>
      <c r="E3478" t="s">
        <v>10</v>
      </c>
      <c r="F3478" t="s">
        <v>39</v>
      </c>
      <c r="G3478" t="s">
        <v>40</v>
      </c>
      <c r="H3478" t="s">
        <v>2401</v>
      </c>
      <c r="I3478" s="33" t="s">
        <v>7510</v>
      </c>
      <c r="J3478" s="2">
        <v>2</v>
      </c>
      <c r="K3478" s="33" t="s">
        <v>7511</v>
      </c>
    </row>
    <row r="3479" spans="1:11" x14ac:dyDescent="0.3">
      <c r="A3479" s="1">
        <v>42310</v>
      </c>
      <c r="B3479" s="2">
        <f>YEAR(salesdata[[#This Row],[Order Date]])</f>
        <v>2015</v>
      </c>
      <c r="C3479" s="2">
        <f>MONTH(salesdata[[#This Row],[Order Date]])</f>
        <v>11</v>
      </c>
      <c r="D3479" t="s">
        <v>2402</v>
      </c>
      <c r="E3479" t="s">
        <v>55</v>
      </c>
      <c r="F3479" t="s">
        <v>11</v>
      </c>
      <c r="G3479" t="s">
        <v>93</v>
      </c>
      <c r="H3479" t="s">
        <v>2403</v>
      </c>
      <c r="I3479" s="33" t="s">
        <v>7512</v>
      </c>
      <c r="J3479" s="2">
        <v>4</v>
      </c>
      <c r="K3479" s="33" t="s">
        <v>7513</v>
      </c>
    </row>
    <row r="3480" spans="1:11" x14ac:dyDescent="0.3">
      <c r="A3480" s="1">
        <v>42311</v>
      </c>
      <c r="B3480" s="2">
        <f>YEAR(salesdata[[#This Row],[Order Date]])</f>
        <v>2015</v>
      </c>
      <c r="C3480" s="2">
        <f>MONTH(salesdata[[#This Row],[Order Date]])</f>
        <v>11</v>
      </c>
      <c r="D3480" t="s">
        <v>2026</v>
      </c>
      <c r="E3480" t="s">
        <v>27</v>
      </c>
      <c r="F3480" t="s">
        <v>39</v>
      </c>
      <c r="G3480" t="s">
        <v>40</v>
      </c>
      <c r="H3480" t="s">
        <v>2270</v>
      </c>
      <c r="I3480" s="33" t="s">
        <v>7514</v>
      </c>
      <c r="J3480" s="2">
        <v>7</v>
      </c>
      <c r="K3480" s="33" t="s">
        <v>7515</v>
      </c>
    </row>
    <row r="3481" spans="1:11" x14ac:dyDescent="0.3">
      <c r="A3481" s="1">
        <v>42311</v>
      </c>
      <c r="B3481" s="2">
        <f>YEAR(salesdata[[#This Row],[Order Date]])</f>
        <v>2015</v>
      </c>
      <c r="C3481" s="2">
        <f>MONTH(salesdata[[#This Row],[Order Date]])</f>
        <v>11</v>
      </c>
      <c r="D3481" t="s">
        <v>2026</v>
      </c>
      <c r="E3481" t="s">
        <v>27</v>
      </c>
      <c r="F3481" t="s">
        <v>39</v>
      </c>
      <c r="G3481" t="s">
        <v>52</v>
      </c>
      <c r="H3481" t="s">
        <v>1349</v>
      </c>
      <c r="I3481" s="33" t="s">
        <v>5187</v>
      </c>
      <c r="J3481" s="2">
        <v>3</v>
      </c>
      <c r="K3481" s="33" t="s">
        <v>6660</v>
      </c>
    </row>
    <row r="3482" spans="1:11" x14ac:dyDescent="0.3">
      <c r="A3482" s="1">
        <v>42311</v>
      </c>
      <c r="B3482" s="2">
        <f>YEAR(salesdata[[#This Row],[Order Date]])</f>
        <v>2015</v>
      </c>
      <c r="C3482" s="2">
        <f>MONTH(salesdata[[#This Row],[Order Date]])</f>
        <v>11</v>
      </c>
      <c r="D3482" t="s">
        <v>2026</v>
      </c>
      <c r="E3482" t="s">
        <v>27</v>
      </c>
      <c r="F3482" t="s">
        <v>34</v>
      </c>
      <c r="G3482" t="s">
        <v>47</v>
      </c>
      <c r="H3482" t="s">
        <v>1967</v>
      </c>
      <c r="I3482" s="33" t="s">
        <v>7516</v>
      </c>
      <c r="J3482" s="2">
        <v>3</v>
      </c>
      <c r="K3482" s="33" t="s">
        <v>6646</v>
      </c>
    </row>
    <row r="3483" spans="1:11" x14ac:dyDescent="0.3">
      <c r="A3483" s="1">
        <v>42311</v>
      </c>
      <c r="B3483" s="2">
        <f>YEAR(salesdata[[#This Row],[Order Date]])</f>
        <v>2015</v>
      </c>
      <c r="C3483" s="2">
        <f>MONTH(salesdata[[#This Row],[Order Date]])</f>
        <v>11</v>
      </c>
      <c r="D3483" t="s">
        <v>61</v>
      </c>
      <c r="E3483" t="s">
        <v>10</v>
      </c>
      <c r="F3483" t="s">
        <v>11</v>
      </c>
      <c r="G3483" t="s">
        <v>63</v>
      </c>
      <c r="H3483" t="s">
        <v>2404</v>
      </c>
      <c r="I3483" s="33" t="s">
        <v>6883</v>
      </c>
      <c r="J3483" s="2">
        <v>2</v>
      </c>
      <c r="K3483" s="33" t="s">
        <v>6861</v>
      </c>
    </row>
    <row r="3484" spans="1:11" x14ac:dyDescent="0.3">
      <c r="A3484" s="1">
        <v>42311</v>
      </c>
      <c r="B3484" s="2">
        <f>YEAR(salesdata[[#This Row],[Order Date]])</f>
        <v>2015</v>
      </c>
      <c r="C3484" s="2">
        <f>MONTH(salesdata[[#This Row],[Order Date]])</f>
        <v>11</v>
      </c>
      <c r="D3484" t="s">
        <v>1540</v>
      </c>
      <c r="E3484" t="s">
        <v>152</v>
      </c>
      <c r="F3484" t="s">
        <v>34</v>
      </c>
      <c r="G3484" t="s">
        <v>35</v>
      </c>
      <c r="H3484" t="s">
        <v>1402</v>
      </c>
      <c r="I3484" s="33" t="s">
        <v>7517</v>
      </c>
      <c r="J3484" s="2">
        <v>10</v>
      </c>
      <c r="K3484" s="33" t="s">
        <v>7518</v>
      </c>
    </row>
    <row r="3485" spans="1:11" x14ac:dyDescent="0.3">
      <c r="A3485" s="1">
        <v>42313</v>
      </c>
      <c r="B3485" s="2">
        <f>YEAR(salesdata[[#This Row],[Order Date]])</f>
        <v>2015</v>
      </c>
      <c r="C3485" s="2">
        <f>MONTH(salesdata[[#This Row],[Order Date]])</f>
        <v>11</v>
      </c>
      <c r="D3485" t="s">
        <v>592</v>
      </c>
      <c r="E3485" t="s">
        <v>249</v>
      </c>
      <c r="F3485" t="s">
        <v>34</v>
      </c>
      <c r="G3485" t="s">
        <v>35</v>
      </c>
      <c r="H3485" t="s">
        <v>239</v>
      </c>
      <c r="I3485" s="33" t="s">
        <v>2405</v>
      </c>
      <c r="J3485" s="2">
        <v>3</v>
      </c>
      <c r="K3485" s="33" t="s">
        <v>7519</v>
      </c>
    </row>
    <row r="3486" spans="1:11" x14ac:dyDescent="0.3">
      <c r="A3486" s="1">
        <v>42313</v>
      </c>
      <c r="B3486" s="2">
        <f>YEAR(salesdata[[#This Row],[Order Date]])</f>
        <v>2015</v>
      </c>
      <c r="C3486" s="2">
        <f>MONTH(salesdata[[#This Row],[Order Date]])</f>
        <v>11</v>
      </c>
      <c r="D3486" t="s">
        <v>1083</v>
      </c>
      <c r="E3486" t="s">
        <v>124</v>
      </c>
      <c r="F3486" t="s">
        <v>11</v>
      </c>
      <c r="G3486" t="s">
        <v>93</v>
      </c>
      <c r="H3486" t="s">
        <v>2406</v>
      </c>
      <c r="I3486" s="33" t="s">
        <v>7520</v>
      </c>
      <c r="J3486" s="2">
        <v>4</v>
      </c>
      <c r="K3486" s="33" t="s">
        <v>7521</v>
      </c>
    </row>
    <row r="3487" spans="1:11" x14ac:dyDescent="0.3">
      <c r="A3487" s="1">
        <v>42313</v>
      </c>
      <c r="B3487" s="2">
        <f>YEAR(salesdata[[#This Row],[Order Date]])</f>
        <v>2015</v>
      </c>
      <c r="C3487" s="2">
        <f>MONTH(salesdata[[#This Row],[Order Date]])</f>
        <v>11</v>
      </c>
      <c r="D3487" t="s">
        <v>801</v>
      </c>
      <c r="E3487" t="s">
        <v>152</v>
      </c>
      <c r="F3487" t="s">
        <v>11</v>
      </c>
      <c r="G3487" t="s">
        <v>20</v>
      </c>
      <c r="H3487" t="s">
        <v>869</v>
      </c>
      <c r="I3487" s="33" t="s">
        <v>6760</v>
      </c>
      <c r="J3487" s="2">
        <v>6</v>
      </c>
      <c r="K3487" s="33" t="s">
        <v>6373</v>
      </c>
    </row>
    <row r="3488" spans="1:11" x14ac:dyDescent="0.3">
      <c r="A3488" s="1">
        <v>42313</v>
      </c>
      <c r="B3488" s="2">
        <f>YEAR(salesdata[[#This Row],[Order Date]])</f>
        <v>2015</v>
      </c>
      <c r="C3488" s="2">
        <f>MONTH(salesdata[[#This Row],[Order Date]])</f>
        <v>11</v>
      </c>
      <c r="D3488" t="s">
        <v>1740</v>
      </c>
      <c r="E3488" t="s">
        <v>15</v>
      </c>
      <c r="F3488" t="s">
        <v>11</v>
      </c>
      <c r="G3488" t="s">
        <v>16</v>
      </c>
      <c r="H3488" t="s">
        <v>384</v>
      </c>
      <c r="I3488" s="33" t="s">
        <v>4542</v>
      </c>
      <c r="J3488" s="2">
        <v>6</v>
      </c>
      <c r="K3488" s="33" t="s">
        <v>6229</v>
      </c>
    </row>
    <row r="3489" spans="1:11" x14ac:dyDescent="0.3">
      <c r="A3489" s="1">
        <v>42313</v>
      </c>
      <c r="B3489" s="2">
        <f>YEAR(salesdata[[#This Row],[Order Date]])</f>
        <v>2015</v>
      </c>
      <c r="C3489" s="2">
        <f>MONTH(salesdata[[#This Row],[Order Date]])</f>
        <v>11</v>
      </c>
      <c r="D3489" t="s">
        <v>609</v>
      </c>
      <c r="E3489" t="s">
        <v>27</v>
      </c>
      <c r="F3489" t="s">
        <v>11</v>
      </c>
      <c r="G3489" t="s">
        <v>18</v>
      </c>
      <c r="H3489" t="s">
        <v>2407</v>
      </c>
      <c r="I3489" s="33" t="s">
        <v>7522</v>
      </c>
      <c r="J3489" s="2">
        <v>4</v>
      </c>
      <c r="K3489" s="33" t="s">
        <v>5142</v>
      </c>
    </row>
    <row r="3490" spans="1:11" x14ac:dyDescent="0.3">
      <c r="A3490" s="1">
        <v>42313</v>
      </c>
      <c r="B3490" s="2">
        <f>YEAR(salesdata[[#This Row],[Order Date]])</f>
        <v>2015</v>
      </c>
      <c r="C3490" s="2">
        <f>MONTH(salesdata[[#This Row],[Order Date]])</f>
        <v>11</v>
      </c>
      <c r="D3490" t="s">
        <v>1038</v>
      </c>
      <c r="E3490" t="s">
        <v>167</v>
      </c>
      <c r="F3490" t="s">
        <v>11</v>
      </c>
      <c r="G3490" t="s">
        <v>20</v>
      </c>
      <c r="H3490" t="s">
        <v>494</v>
      </c>
      <c r="I3490" s="33" t="s">
        <v>5053</v>
      </c>
      <c r="J3490" s="2">
        <v>3</v>
      </c>
      <c r="K3490" s="33" t="s">
        <v>7523</v>
      </c>
    </row>
    <row r="3491" spans="1:11" x14ac:dyDescent="0.3">
      <c r="A3491" s="1">
        <v>42313</v>
      </c>
      <c r="B3491" s="2">
        <f>YEAR(salesdata[[#This Row],[Order Date]])</f>
        <v>2015</v>
      </c>
      <c r="C3491" s="2">
        <f>MONTH(salesdata[[#This Row],[Order Date]])</f>
        <v>11</v>
      </c>
      <c r="D3491" t="s">
        <v>2408</v>
      </c>
      <c r="E3491" t="s">
        <v>79</v>
      </c>
      <c r="F3491" t="s">
        <v>11</v>
      </c>
      <c r="G3491" t="s">
        <v>20</v>
      </c>
      <c r="H3491" t="s">
        <v>314</v>
      </c>
      <c r="I3491" s="33" t="s">
        <v>3244</v>
      </c>
      <c r="J3491" s="2">
        <v>3</v>
      </c>
      <c r="K3491" s="33" t="s">
        <v>3245</v>
      </c>
    </row>
    <row r="3492" spans="1:11" x14ac:dyDescent="0.3">
      <c r="A3492" s="1">
        <v>42313</v>
      </c>
      <c r="B3492" s="2">
        <f>YEAR(salesdata[[#This Row],[Order Date]])</f>
        <v>2015</v>
      </c>
      <c r="C3492" s="2">
        <f>MONTH(salesdata[[#This Row],[Order Date]])</f>
        <v>11</v>
      </c>
      <c r="D3492" t="s">
        <v>2408</v>
      </c>
      <c r="E3492" t="s">
        <v>79</v>
      </c>
      <c r="F3492" t="s">
        <v>11</v>
      </c>
      <c r="G3492" t="s">
        <v>204</v>
      </c>
      <c r="H3492" t="s">
        <v>1183</v>
      </c>
      <c r="I3492" s="33" t="s">
        <v>7524</v>
      </c>
      <c r="J3492" s="2">
        <v>4</v>
      </c>
      <c r="K3492" s="33" t="s">
        <v>6801</v>
      </c>
    </row>
    <row r="3493" spans="1:11" x14ac:dyDescent="0.3">
      <c r="A3493" s="1">
        <v>42314</v>
      </c>
      <c r="B3493" s="2">
        <f>YEAR(salesdata[[#This Row],[Order Date]])</f>
        <v>2015</v>
      </c>
      <c r="C3493" s="2">
        <f>MONTH(salesdata[[#This Row],[Order Date]])</f>
        <v>11</v>
      </c>
      <c r="D3493" t="s">
        <v>2409</v>
      </c>
      <c r="E3493" t="s">
        <v>96</v>
      </c>
      <c r="F3493" t="s">
        <v>11</v>
      </c>
      <c r="G3493" t="s">
        <v>63</v>
      </c>
      <c r="H3493" t="s">
        <v>1194</v>
      </c>
      <c r="I3493" s="33" t="s">
        <v>5352</v>
      </c>
      <c r="J3493" s="2">
        <v>3</v>
      </c>
      <c r="K3493" s="33" t="s">
        <v>4496</v>
      </c>
    </row>
    <row r="3494" spans="1:11" x14ac:dyDescent="0.3">
      <c r="A3494" s="1">
        <v>42314</v>
      </c>
      <c r="B3494" s="2">
        <f>YEAR(salesdata[[#This Row],[Order Date]])</f>
        <v>2015</v>
      </c>
      <c r="C3494" s="2">
        <f>MONTH(salesdata[[#This Row],[Order Date]])</f>
        <v>11</v>
      </c>
      <c r="D3494" t="s">
        <v>2409</v>
      </c>
      <c r="E3494" t="s">
        <v>96</v>
      </c>
      <c r="F3494" t="s">
        <v>11</v>
      </c>
      <c r="G3494" t="s">
        <v>20</v>
      </c>
      <c r="H3494" t="s">
        <v>1739</v>
      </c>
      <c r="I3494" s="33" t="s">
        <v>5977</v>
      </c>
      <c r="J3494" s="2">
        <v>3</v>
      </c>
      <c r="K3494" s="33" t="s">
        <v>7525</v>
      </c>
    </row>
    <row r="3495" spans="1:11" x14ac:dyDescent="0.3">
      <c r="A3495" s="1">
        <v>42315</v>
      </c>
      <c r="B3495" s="2">
        <f>YEAR(salesdata[[#This Row],[Order Date]])</f>
        <v>2015</v>
      </c>
      <c r="C3495" s="2">
        <f>MONTH(salesdata[[#This Row],[Order Date]])</f>
        <v>11</v>
      </c>
      <c r="D3495" t="s">
        <v>436</v>
      </c>
      <c r="E3495" t="s">
        <v>27</v>
      </c>
      <c r="F3495" t="s">
        <v>34</v>
      </c>
      <c r="G3495" t="s">
        <v>35</v>
      </c>
      <c r="H3495" t="s">
        <v>1732</v>
      </c>
      <c r="I3495" s="33" t="s">
        <v>7526</v>
      </c>
      <c r="J3495" s="2">
        <v>1</v>
      </c>
      <c r="K3495" s="33" t="s">
        <v>7527</v>
      </c>
    </row>
    <row r="3496" spans="1:11" x14ac:dyDescent="0.3">
      <c r="A3496" s="1">
        <v>42315</v>
      </c>
      <c r="B3496" s="2">
        <f>YEAR(salesdata[[#This Row],[Order Date]])</f>
        <v>2015</v>
      </c>
      <c r="C3496" s="2">
        <f>MONTH(salesdata[[#This Row],[Order Date]])</f>
        <v>11</v>
      </c>
      <c r="D3496" t="s">
        <v>1367</v>
      </c>
      <c r="E3496" t="s">
        <v>59</v>
      </c>
      <c r="F3496" t="s">
        <v>11</v>
      </c>
      <c r="G3496" t="s">
        <v>43</v>
      </c>
      <c r="H3496" t="s">
        <v>2410</v>
      </c>
      <c r="I3496" s="33" t="s">
        <v>7528</v>
      </c>
      <c r="J3496" s="2">
        <v>7</v>
      </c>
      <c r="K3496" s="33" t="s">
        <v>6159</v>
      </c>
    </row>
    <row r="3497" spans="1:11" x14ac:dyDescent="0.3">
      <c r="A3497" s="1">
        <v>42315</v>
      </c>
      <c r="B3497" s="2">
        <f>YEAR(salesdata[[#This Row],[Order Date]])</f>
        <v>2015</v>
      </c>
      <c r="C3497" s="2">
        <f>MONTH(salesdata[[#This Row],[Order Date]])</f>
        <v>11</v>
      </c>
      <c r="D3497" t="s">
        <v>1367</v>
      </c>
      <c r="E3497" t="s">
        <v>59</v>
      </c>
      <c r="F3497" t="s">
        <v>11</v>
      </c>
      <c r="G3497" t="s">
        <v>12</v>
      </c>
      <c r="H3497" t="s">
        <v>2411</v>
      </c>
      <c r="I3497" s="33" t="s">
        <v>4679</v>
      </c>
      <c r="J3497" s="2">
        <v>2</v>
      </c>
      <c r="K3497" s="33" t="s">
        <v>6802</v>
      </c>
    </row>
    <row r="3498" spans="1:11" x14ac:dyDescent="0.3">
      <c r="A3498" s="1">
        <v>42315</v>
      </c>
      <c r="B3498" s="2">
        <f>YEAR(salesdata[[#This Row],[Order Date]])</f>
        <v>2015</v>
      </c>
      <c r="C3498" s="2">
        <f>MONTH(salesdata[[#This Row],[Order Date]])</f>
        <v>11</v>
      </c>
      <c r="D3498" t="s">
        <v>436</v>
      </c>
      <c r="E3498" t="s">
        <v>23</v>
      </c>
      <c r="F3498" t="s">
        <v>11</v>
      </c>
      <c r="G3498" t="s">
        <v>63</v>
      </c>
      <c r="H3498" t="s">
        <v>2235</v>
      </c>
      <c r="I3498" s="33" t="s">
        <v>7197</v>
      </c>
      <c r="J3498" s="2">
        <v>2</v>
      </c>
      <c r="K3498" s="33" t="s">
        <v>7529</v>
      </c>
    </row>
    <row r="3499" spans="1:11" x14ac:dyDescent="0.3">
      <c r="A3499" s="1">
        <v>42315</v>
      </c>
      <c r="B3499" s="2">
        <f>YEAR(salesdata[[#This Row],[Order Date]])</f>
        <v>2015</v>
      </c>
      <c r="C3499" s="2">
        <f>MONTH(salesdata[[#This Row],[Order Date]])</f>
        <v>11</v>
      </c>
      <c r="D3499" t="s">
        <v>532</v>
      </c>
      <c r="E3499" t="s">
        <v>2412</v>
      </c>
      <c r="F3499" t="s">
        <v>34</v>
      </c>
      <c r="G3499" t="s">
        <v>35</v>
      </c>
      <c r="H3499" t="s">
        <v>1732</v>
      </c>
      <c r="I3499" s="33" t="s">
        <v>7530</v>
      </c>
      <c r="J3499" s="2">
        <v>3</v>
      </c>
      <c r="K3499" s="33" t="s">
        <v>7531</v>
      </c>
    </row>
    <row r="3500" spans="1:11" x14ac:dyDescent="0.3">
      <c r="A3500" s="1">
        <v>42315</v>
      </c>
      <c r="B3500" s="2">
        <f>YEAR(salesdata[[#This Row],[Order Date]])</f>
        <v>2015</v>
      </c>
      <c r="C3500" s="2">
        <f>MONTH(salesdata[[#This Row],[Order Date]])</f>
        <v>11</v>
      </c>
      <c r="D3500" t="s">
        <v>323</v>
      </c>
      <c r="E3500" t="s">
        <v>124</v>
      </c>
      <c r="F3500" t="s">
        <v>11</v>
      </c>
      <c r="G3500" t="s">
        <v>20</v>
      </c>
      <c r="H3500" t="s">
        <v>1917</v>
      </c>
      <c r="I3500" s="33" t="s">
        <v>5963</v>
      </c>
      <c r="J3500" s="2">
        <v>9</v>
      </c>
      <c r="K3500" s="33" t="s">
        <v>7532</v>
      </c>
    </row>
    <row r="3501" spans="1:11" x14ac:dyDescent="0.3">
      <c r="A3501" s="1">
        <v>42315</v>
      </c>
      <c r="B3501" s="2">
        <f>YEAR(salesdata[[#This Row],[Order Date]])</f>
        <v>2015</v>
      </c>
      <c r="C3501" s="2">
        <f>MONTH(salesdata[[#This Row],[Order Date]])</f>
        <v>11</v>
      </c>
      <c r="D3501" t="s">
        <v>323</v>
      </c>
      <c r="E3501" t="s">
        <v>124</v>
      </c>
      <c r="F3501" t="s">
        <v>11</v>
      </c>
      <c r="G3501" t="s">
        <v>20</v>
      </c>
      <c r="H3501" t="s">
        <v>1171</v>
      </c>
      <c r="I3501" s="33" t="s">
        <v>7533</v>
      </c>
      <c r="J3501" s="2">
        <v>5</v>
      </c>
      <c r="K3501" s="33" t="s">
        <v>7534</v>
      </c>
    </row>
    <row r="3502" spans="1:11" x14ac:dyDescent="0.3">
      <c r="A3502" s="1">
        <v>42315</v>
      </c>
      <c r="B3502" s="2">
        <f>YEAR(salesdata[[#This Row],[Order Date]])</f>
        <v>2015</v>
      </c>
      <c r="C3502" s="2">
        <f>MONTH(salesdata[[#This Row],[Order Date]])</f>
        <v>11</v>
      </c>
      <c r="D3502" t="s">
        <v>2413</v>
      </c>
      <c r="E3502" t="s">
        <v>10</v>
      </c>
      <c r="F3502" t="s">
        <v>11</v>
      </c>
      <c r="G3502" t="s">
        <v>12</v>
      </c>
      <c r="H3502" t="s">
        <v>2261</v>
      </c>
      <c r="I3502" s="33" t="s">
        <v>5576</v>
      </c>
      <c r="J3502" s="2">
        <v>2</v>
      </c>
      <c r="K3502" s="33" t="s">
        <v>7535</v>
      </c>
    </row>
    <row r="3503" spans="1:11" x14ac:dyDescent="0.3">
      <c r="A3503" s="1">
        <v>42315</v>
      </c>
      <c r="B3503" s="2">
        <f>YEAR(salesdata[[#This Row],[Order Date]])</f>
        <v>2015</v>
      </c>
      <c r="C3503" s="2">
        <f>MONTH(salesdata[[#This Row],[Order Date]])</f>
        <v>11</v>
      </c>
      <c r="D3503" t="s">
        <v>1873</v>
      </c>
      <c r="E3503" t="s">
        <v>10</v>
      </c>
      <c r="F3503" t="s">
        <v>11</v>
      </c>
      <c r="G3503" t="s">
        <v>24</v>
      </c>
      <c r="H3503" t="s">
        <v>1576</v>
      </c>
      <c r="I3503" s="33" t="s">
        <v>7536</v>
      </c>
      <c r="J3503" s="2">
        <v>3</v>
      </c>
      <c r="K3503" s="33" t="s">
        <v>5327</v>
      </c>
    </row>
    <row r="3504" spans="1:11" x14ac:dyDescent="0.3">
      <c r="A3504" s="1">
        <v>42315</v>
      </c>
      <c r="B3504" s="2">
        <f>YEAR(salesdata[[#This Row],[Order Date]])</f>
        <v>2015</v>
      </c>
      <c r="C3504" s="2">
        <f>MONTH(salesdata[[#This Row],[Order Date]])</f>
        <v>11</v>
      </c>
      <c r="D3504" t="s">
        <v>1873</v>
      </c>
      <c r="E3504" t="s">
        <v>10</v>
      </c>
      <c r="F3504" t="s">
        <v>11</v>
      </c>
      <c r="G3504" t="s">
        <v>18</v>
      </c>
      <c r="H3504" t="s">
        <v>1413</v>
      </c>
      <c r="I3504" s="33" t="s">
        <v>7537</v>
      </c>
      <c r="J3504" s="2">
        <v>2</v>
      </c>
      <c r="K3504" s="33" t="s">
        <v>7538</v>
      </c>
    </row>
    <row r="3505" spans="1:11" x14ac:dyDescent="0.3">
      <c r="A3505" s="1">
        <v>42315</v>
      </c>
      <c r="B3505" s="2">
        <f>YEAR(salesdata[[#This Row],[Order Date]])</f>
        <v>2015</v>
      </c>
      <c r="C3505" s="2">
        <f>MONTH(salesdata[[#This Row],[Order Date]])</f>
        <v>11</v>
      </c>
      <c r="D3505" t="s">
        <v>1873</v>
      </c>
      <c r="E3505" t="s">
        <v>10</v>
      </c>
      <c r="F3505" t="s">
        <v>34</v>
      </c>
      <c r="G3505" t="s">
        <v>47</v>
      </c>
      <c r="H3505" t="s">
        <v>1551</v>
      </c>
      <c r="I3505" s="33" t="s">
        <v>3076</v>
      </c>
      <c r="J3505" s="2">
        <v>5</v>
      </c>
      <c r="K3505" s="33" t="s">
        <v>7539</v>
      </c>
    </row>
    <row r="3506" spans="1:11" x14ac:dyDescent="0.3">
      <c r="A3506" s="1">
        <v>42315</v>
      </c>
      <c r="B3506" s="2">
        <f>YEAR(salesdata[[#This Row],[Order Date]])</f>
        <v>2015</v>
      </c>
      <c r="C3506" s="2">
        <f>MONTH(salesdata[[#This Row],[Order Date]])</f>
        <v>11</v>
      </c>
      <c r="D3506" t="s">
        <v>1873</v>
      </c>
      <c r="E3506" t="s">
        <v>10</v>
      </c>
      <c r="F3506" t="s">
        <v>11</v>
      </c>
      <c r="G3506" t="s">
        <v>20</v>
      </c>
      <c r="H3506" t="s">
        <v>1259</v>
      </c>
      <c r="I3506" s="33" t="s">
        <v>4573</v>
      </c>
      <c r="J3506" s="2">
        <v>10</v>
      </c>
      <c r="K3506" s="33" t="s">
        <v>7540</v>
      </c>
    </row>
    <row r="3507" spans="1:11" x14ac:dyDescent="0.3">
      <c r="A3507" s="1">
        <v>42315</v>
      </c>
      <c r="B3507" s="2">
        <f>YEAR(salesdata[[#This Row],[Order Date]])</f>
        <v>2015</v>
      </c>
      <c r="C3507" s="2">
        <f>MONTH(salesdata[[#This Row],[Order Date]])</f>
        <v>11</v>
      </c>
      <c r="D3507" t="s">
        <v>1873</v>
      </c>
      <c r="E3507" t="s">
        <v>10</v>
      </c>
      <c r="F3507" t="s">
        <v>11</v>
      </c>
      <c r="G3507" t="s">
        <v>18</v>
      </c>
      <c r="H3507" t="s">
        <v>2414</v>
      </c>
      <c r="I3507" s="33" t="s">
        <v>7541</v>
      </c>
      <c r="J3507" s="2">
        <v>2</v>
      </c>
      <c r="K3507" s="33" t="s">
        <v>7542</v>
      </c>
    </row>
    <row r="3508" spans="1:11" x14ac:dyDescent="0.3">
      <c r="A3508" s="1">
        <v>42315</v>
      </c>
      <c r="B3508" s="2">
        <f>YEAR(salesdata[[#This Row],[Order Date]])</f>
        <v>2015</v>
      </c>
      <c r="C3508" s="2">
        <f>MONTH(salesdata[[#This Row],[Order Date]])</f>
        <v>11</v>
      </c>
      <c r="D3508" t="s">
        <v>1873</v>
      </c>
      <c r="E3508" t="s">
        <v>10</v>
      </c>
      <c r="F3508" t="s">
        <v>39</v>
      </c>
      <c r="G3508" t="s">
        <v>306</v>
      </c>
      <c r="H3508" t="s">
        <v>2415</v>
      </c>
      <c r="I3508" s="33" t="s">
        <v>7543</v>
      </c>
      <c r="J3508" s="2">
        <v>3</v>
      </c>
      <c r="K3508" s="33" t="s">
        <v>7544</v>
      </c>
    </row>
    <row r="3509" spans="1:11" x14ac:dyDescent="0.3">
      <c r="A3509" s="1">
        <v>42316</v>
      </c>
      <c r="B3509" s="2">
        <f>YEAR(salesdata[[#This Row],[Order Date]])</f>
        <v>2015</v>
      </c>
      <c r="C3509" s="2">
        <f>MONTH(salesdata[[#This Row],[Order Date]])</f>
        <v>11</v>
      </c>
      <c r="D3509" t="s">
        <v>910</v>
      </c>
      <c r="E3509" t="s">
        <v>443</v>
      </c>
      <c r="F3509" t="s">
        <v>11</v>
      </c>
      <c r="G3509" t="s">
        <v>24</v>
      </c>
      <c r="H3509" t="s">
        <v>368</v>
      </c>
      <c r="I3509" s="33" t="s">
        <v>3972</v>
      </c>
      <c r="J3509" s="2">
        <v>5</v>
      </c>
      <c r="K3509" s="33" t="s">
        <v>3221</v>
      </c>
    </row>
    <row r="3510" spans="1:11" x14ac:dyDescent="0.3">
      <c r="A3510" s="1">
        <v>42316</v>
      </c>
      <c r="B3510" s="2">
        <f>YEAR(salesdata[[#This Row],[Order Date]])</f>
        <v>2015</v>
      </c>
      <c r="C3510" s="2">
        <f>MONTH(salesdata[[#This Row],[Order Date]])</f>
        <v>11</v>
      </c>
      <c r="D3510" t="s">
        <v>2416</v>
      </c>
      <c r="E3510" t="s">
        <v>27</v>
      </c>
      <c r="F3510" t="s">
        <v>11</v>
      </c>
      <c r="G3510" t="s">
        <v>43</v>
      </c>
      <c r="H3510" t="s">
        <v>1278</v>
      </c>
      <c r="I3510" s="33" t="s">
        <v>2417</v>
      </c>
      <c r="J3510" s="2">
        <v>1</v>
      </c>
      <c r="K3510" s="33" t="s">
        <v>3729</v>
      </c>
    </row>
    <row r="3511" spans="1:11" x14ac:dyDescent="0.3">
      <c r="A3511" s="1">
        <v>42316</v>
      </c>
      <c r="B3511" s="2">
        <f>YEAR(salesdata[[#This Row],[Order Date]])</f>
        <v>2015</v>
      </c>
      <c r="C3511" s="2">
        <f>MONTH(salesdata[[#This Row],[Order Date]])</f>
        <v>11</v>
      </c>
      <c r="D3511" t="s">
        <v>2416</v>
      </c>
      <c r="E3511" t="s">
        <v>27</v>
      </c>
      <c r="F3511" t="s">
        <v>39</v>
      </c>
      <c r="G3511" t="s">
        <v>52</v>
      </c>
      <c r="H3511" t="s">
        <v>2300</v>
      </c>
      <c r="I3511" s="33" t="s">
        <v>7545</v>
      </c>
      <c r="J3511" s="2">
        <v>3</v>
      </c>
      <c r="K3511" s="33" t="s">
        <v>7546</v>
      </c>
    </row>
    <row r="3512" spans="1:11" x14ac:dyDescent="0.3">
      <c r="A3512" s="1">
        <v>42316</v>
      </c>
      <c r="B3512" s="2">
        <f>YEAR(salesdata[[#This Row],[Order Date]])</f>
        <v>2015</v>
      </c>
      <c r="C3512" s="2">
        <f>MONTH(salesdata[[#This Row],[Order Date]])</f>
        <v>11</v>
      </c>
      <c r="D3512" t="s">
        <v>197</v>
      </c>
      <c r="E3512" t="s">
        <v>300</v>
      </c>
      <c r="F3512" t="s">
        <v>11</v>
      </c>
      <c r="G3512" t="s">
        <v>43</v>
      </c>
      <c r="H3512" t="s">
        <v>2418</v>
      </c>
      <c r="I3512" s="33" t="s">
        <v>3792</v>
      </c>
      <c r="J3512" s="2">
        <v>3</v>
      </c>
      <c r="K3512" s="33" t="s">
        <v>5784</v>
      </c>
    </row>
    <row r="3513" spans="1:11" x14ac:dyDescent="0.3">
      <c r="A3513" s="1">
        <v>42316</v>
      </c>
      <c r="B3513" s="2">
        <f>YEAR(salesdata[[#This Row],[Order Date]])</f>
        <v>2015</v>
      </c>
      <c r="C3513" s="2">
        <f>MONTH(salesdata[[#This Row],[Order Date]])</f>
        <v>11</v>
      </c>
      <c r="D3513" t="s">
        <v>197</v>
      </c>
      <c r="E3513" t="s">
        <v>300</v>
      </c>
      <c r="F3513" t="s">
        <v>11</v>
      </c>
      <c r="G3513" t="s">
        <v>12</v>
      </c>
      <c r="H3513" t="s">
        <v>1187</v>
      </c>
      <c r="I3513" s="33" t="s">
        <v>4414</v>
      </c>
      <c r="J3513" s="2">
        <v>3</v>
      </c>
      <c r="K3513" s="33" t="s">
        <v>4415</v>
      </c>
    </row>
    <row r="3514" spans="1:11" x14ac:dyDescent="0.3">
      <c r="A3514" s="1">
        <v>42316</v>
      </c>
      <c r="B3514" s="2">
        <f>YEAR(salesdata[[#This Row],[Order Date]])</f>
        <v>2015</v>
      </c>
      <c r="C3514" s="2">
        <f>MONTH(salesdata[[#This Row],[Order Date]])</f>
        <v>11</v>
      </c>
      <c r="D3514" t="s">
        <v>197</v>
      </c>
      <c r="E3514" t="s">
        <v>300</v>
      </c>
      <c r="F3514" t="s">
        <v>34</v>
      </c>
      <c r="G3514" t="s">
        <v>47</v>
      </c>
      <c r="H3514" t="s">
        <v>1849</v>
      </c>
      <c r="I3514" s="33" t="s">
        <v>7547</v>
      </c>
      <c r="J3514" s="2">
        <v>3</v>
      </c>
      <c r="K3514" s="33" t="s">
        <v>7548</v>
      </c>
    </row>
    <row r="3515" spans="1:11" x14ac:dyDescent="0.3">
      <c r="A3515" s="1">
        <v>42316</v>
      </c>
      <c r="B3515" s="2">
        <f>YEAR(salesdata[[#This Row],[Order Date]])</f>
        <v>2015</v>
      </c>
      <c r="C3515" s="2">
        <f>MONTH(salesdata[[#This Row],[Order Date]])</f>
        <v>11</v>
      </c>
      <c r="D3515" t="s">
        <v>197</v>
      </c>
      <c r="E3515" t="s">
        <v>300</v>
      </c>
      <c r="F3515" t="s">
        <v>11</v>
      </c>
      <c r="G3515" t="s">
        <v>20</v>
      </c>
      <c r="H3515" t="s">
        <v>2297</v>
      </c>
      <c r="I3515" s="33" t="s">
        <v>3741</v>
      </c>
      <c r="J3515" s="2">
        <v>5</v>
      </c>
      <c r="K3515" s="33" t="s">
        <v>7549</v>
      </c>
    </row>
    <row r="3516" spans="1:11" x14ac:dyDescent="0.3">
      <c r="A3516" s="1">
        <v>42316</v>
      </c>
      <c r="B3516" s="2">
        <f>YEAR(salesdata[[#This Row],[Order Date]])</f>
        <v>2015</v>
      </c>
      <c r="C3516" s="2">
        <f>MONTH(salesdata[[#This Row],[Order Date]])</f>
        <v>11</v>
      </c>
      <c r="D3516" t="s">
        <v>1580</v>
      </c>
      <c r="E3516" t="s">
        <v>152</v>
      </c>
      <c r="F3516" t="s">
        <v>11</v>
      </c>
      <c r="G3516" t="s">
        <v>20</v>
      </c>
      <c r="H3516" t="s">
        <v>119</v>
      </c>
      <c r="I3516" s="33" t="s">
        <v>7550</v>
      </c>
      <c r="J3516" s="2">
        <v>11</v>
      </c>
      <c r="K3516" s="33" t="s">
        <v>6185</v>
      </c>
    </row>
    <row r="3517" spans="1:11" x14ac:dyDescent="0.3">
      <c r="A3517" s="1">
        <v>42316</v>
      </c>
      <c r="B3517" s="2">
        <f>YEAR(salesdata[[#This Row],[Order Date]])</f>
        <v>2015</v>
      </c>
      <c r="C3517" s="2">
        <f>MONTH(salesdata[[#This Row],[Order Date]])</f>
        <v>11</v>
      </c>
      <c r="D3517" t="s">
        <v>1580</v>
      </c>
      <c r="E3517" t="s">
        <v>152</v>
      </c>
      <c r="F3517" t="s">
        <v>11</v>
      </c>
      <c r="G3517" t="s">
        <v>12</v>
      </c>
      <c r="H3517" t="s">
        <v>1134</v>
      </c>
      <c r="I3517" s="33" t="s">
        <v>3188</v>
      </c>
      <c r="J3517" s="2">
        <v>3</v>
      </c>
      <c r="K3517" s="33" t="s">
        <v>4529</v>
      </c>
    </row>
    <row r="3518" spans="1:11" x14ac:dyDescent="0.3">
      <c r="A3518" s="1">
        <v>42316</v>
      </c>
      <c r="B3518" s="2">
        <f>YEAR(salesdata[[#This Row],[Order Date]])</f>
        <v>2015</v>
      </c>
      <c r="C3518" s="2">
        <f>MONTH(salesdata[[#This Row],[Order Date]])</f>
        <v>11</v>
      </c>
      <c r="D3518" t="s">
        <v>847</v>
      </c>
      <c r="E3518" t="s">
        <v>10</v>
      </c>
      <c r="F3518" t="s">
        <v>11</v>
      </c>
      <c r="G3518" t="s">
        <v>20</v>
      </c>
      <c r="H3518" t="s">
        <v>188</v>
      </c>
      <c r="I3518" s="33" t="s">
        <v>5244</v>
      </c>
      <c r="J3518" s="2">
        <v>6</v>
      </c>
      <c r="K3518" s="33" t="s">
        <v>7551</v>
      </c>
    </row>
    <row r="3519" spans="1:11" x14ac:dyDescent="0.3">
      <c r="A3519" s="1">
        <v>42316</v>
      </c>
      <c r="B3519" s="2">
        <f>YEAR(salesdata[[#This Row],[Order Date]])</f>
        <v>2015</v>
      </c>
      <c r="C3519" s="2">
        <f>MONTH(salesdata[[#This Row],[Order Date]])</f>
        <v>11</v>
      </c>
      <c r="D3519" t="s">
        <v>2197</v>
      </c>
      <c r="E3519" t="s">
        <v>27</v>
      </c>
      <c r="F3519" t="s">
        <v>39</v>
      </c>
      <c r="G3519" t="s">
        <v>52</v>
      </c>
      <c r="H3519" t="s">
        <v>2350</v>
      </c>
      <c r="I3519" s="33" t="s">
        <v>7287</v>
      </c>
      <c r="J3519" s="2">
        <v>2</v>
      </c>
      <c r="K3519" s="33" t="s">
        <v>7552</v>
      </c>
    </row>
    <row r="3520" spans="1:11" x14ac:dyDescent="0.3">
      <c r="A3520" s="1">
        <v>42316</v>
      </c>
      <c r="B3520" s="2">
        <f>YEAR(salesdata[[#This Row],[Order Date]])</f>
        <v>2015</v>
      </c>
      <c r="C3520" s="2">
        <f>MONTH(salesdata[[#This Row],[Order Date]])</f>
        <v>11</v>
      </c>
      <c r="D3520" t="s">
        <v>2210</v>
      </c>
      <c r="E3520" t="s">
        <v>55</v>
      </c>
      <c r="F3520" t="s">
        <v>11</v>
      </c>
      <c r="G3520" t="s">
        <v>93</v>
      </c>
      <c r="H3520" t="s">
        <v>2126</v>
      </c>
      <c r="I3520" s="33" t="s">
        <v>7553</v>
      </c>
      <c r="J3520" s="2">
        <v>3</v>
      </c>
      <c r="K3520" s="33" t="s">
        <v>6783</v>
      </c>
    </row>
    <row r="3521" spans="1:11" x14ac:dyDescent="0.3">
      <c r="A3521" s="1">
        <v>42316</v>
      </c>
      <c r="B3521" s="2">
        <f>YEAR(salesdata[[#This Row],[Order Date]])</f>
        <v>2015</v>
      </c>
      <c r="C3521" s="2">
        <f>MONTH(salesdata[[#This Row],[Order Date]])</f>
        <v>11</v>
      </c>
      <c r="D3521" t="s">
        <v>2210</v>
      </c>
      <c r="E3521" t="s">
        <v>55</v>
      </c>
      <c r="F3521" t="s">
        <v>39</v>
      </c>
      <c r="G3521" t="s">
        <v>40</v>
      </c>
      <c r="H3521" t="s">
        <v>166</v>
      </c>
      <c r="I3521" s="33" t="s">
        <v>7554</v>
      </c>
      <c r="J3521" s="2">
        <v>5</v>
      </c>
      <c r="K3521" s="33" t="s">
        <v>7555</v>
      </c>
    </row>
    <row r="3522" spans="1:11" x14ac:dyDescent="0.3">
      <c r="A3522" s="1">
        <v>42316</v>
      </c>
      <c r="B3522" s="2">
        <f>YEAR(salesdata[[#This Row],[Order Date]])</f>
        <v>2015</v>
      </c>
      <c r="C3522" s="2">
        <f>MONTH(salesdata[[#This Row],[Order Date]])</f>
        <v>11</v>
      </c>
      <c r="D3522" t="s">
        <v>2210</v>
      </c>
      <c r="E3522" t="s">
        <v>55</v>
      </c>
      <c r="F3522" t="s">
        <v>34</v>
      </c>
      <c r="G3522" t="s">
        <v>47</v>
      </c>
      <c r="H3522" t="s">
        <v>693</v>
      </c>
      <c r="I3522" s="33" t="s">
        <v>7556</v>
      </c>
      <c r="J3522" s="2">
        <v>3</v>
      </c>
      <c r="K3522" s="33" t="s">
        <v>3705</v>
      </c>
    </row>
    <row r="3523" spans="1:11" x14ac:dyDescent="0.3">
      <c r="A3523" s="1">
        <v>42316</v>
      </c>
      <c r="B3523" s="2">
        <f>YEAR(salesdata[[#This Row],[Order Date]])</f>
        <v>2015</v>
      </c>
      <c r="C3523" s="2">
        <f>MONTH(salesdata[[#This Row],[Order Date]])</f>
        <v>11</v>
      </c>
      <c r="D3523" t="s">
        <v>2210</v>
      </c>
      <c r="E3523" t="s">
        <v>55</v>
      </c>
      <c r="F3523" t="s">
        <v>11</v>
      </c>
      <c r="G3523" t="s">
        <v>24</v>
      </c>
      <c r="H3523" t="s">
        <v>1284</v>
      </c>
      <c r="I3523" s="33" t="s">
        <v>7101</v>
      </c>
      <c r="J3523" s="2">
        <v>7</v>
      </c>
      <c r="K3523" s="33" t="s">
        <v>7102</v>
      </c>
    </row>
    <row r="3524" spans="1:11" x14ac:dyDescent="0.3">
      <c r="A3524" s="1">
        <v>42316</v>
      </c>
      <c r="B3524" s="2">
        <f>YEAR(salesdata[[#This Row],[Order Date]])</f>
        <v>2015</v>
      </c>
      <c r="C3524" s="2">
        <f>MONTH(salesdata[[#This Row],[Order Date]])</f>
        <v>11</v>
      </c>
      <c r="D3524" t="s">
        <v>2210</v>
      </c>
      <c r="E3524" t="s">
        <v>55</v>
      </c>
      <c r="F3524" t="s">
        <v>11</v>
      </c>
      <c r="G3524" t="s">
        <v>24</v>
      </c>
      <c r="H3524" t="s">
        <v>536</v>
      </c>
      <c r="I3524" s="33" t="s">
        <v>7557</v>
      </c>
      <c r="J3524" s="2">
        <v>5</v>
      </c>
      <c r="K3524" s="33" t="s">
        <v>7558</v>
      </c>
    </row>
    <row r="3525" spans="1:11" x14ac:dyDescent="0.3">
      <c r="A3525" s="1">
        <v>42316</v>
      </c>
      <c r="B3525" s="2">
        <f>YEAR(salesdata[[#This Row],[Order Date]])</f>
        <v>2015</v>
      </c>
      <c r="C3525" s="2">
        <f>MONTH(salesdata[[#This Row],[Order Date]])</f>
        <v>11</v>
      </c>
      <c r="D3525" t="s">
        <v>446</v>
      </c>
      <c r="E3525" t="s">
        <v>403</v>
      </c>
      <c r="F3525" t="s">
        <v>39</v>
      </c>
      <c r="G3525" t="s">
        <v>40</v>
      </c>
      <c r="H3525" t="s">
        <v>954</v>
      </c>
      <c r="I3525" s="33" t="s">
        <v>4030</v>
      </c>
      <c r="J3525" s="2">
        <v>4</v>
      </c>
      <c r="K3525" s="33" t="s">
        <v>7559</v>
      </c>
    </row>
    <row r="3526" spans="1:11" x14ac:dyDescent="0.3">
      <c r="A3526" s="1">
        <v>42316</v>
      </c>
      <c r="B3526" s="2">
        <f>YEAR(salesdata[[#This Row],[Order Date]])</f>
        <v>2015</v>
      </c>
      <c r="C3526" s="2">
        <f>MONTH(salesdata[[#This Row],[Order Date]])</f>
        <v>11</v>
      </c>
      <c r="D3526" t="s">
        <v>1433</v>
      </c>
      <c r="E3526" t="s">
        <v>152</v>
      </c>
      <c r="F3526" t="s">
        <v>11</v>
      </c>
      <c r="G3526" t="s">
        <v>18</v>
      </c>
      <c r="H3526" t="s">
        <v>1708</v>
      </c>
      <c r="I3526" s="33" t="s">
        <v>5380</v>
      </c>
      <c r="J3526" s="2">
        <v>5</v>
      </c>
      <c r="K3526" s="33" t="s">
        <v>4876</v>
      </c>
    </row>
    <row r="3527" spans="1:11" x14ac:dyDescent="0.3">
      <c r="A3527" s="1">
        <v>42316</v>
      </c>
      <c r="B3527" s="2">
        <f>YEAR(salesdata[[#This Row],[Order Date]])</f>
        <v>2015</v>
      </c>
      <c r="C3527" s="2">
        <f>MONTH(salesdata[[#This Row],[Order Date]])</f>
        <v>11</v>
      </c>
      <c r="D3527" t="s">
        <v>1433</v>
      </c>
      <c r="E3527" t="s">
        <v>152</v>
      </c>
      <c r="F3527" t="s">
        <v>39</v>
      </c>
      <c r="G3527" t="s">
        <v>40</v>
      </c>
      <c r="H3527" t="s">
        <v>2216</v>
      </c>
      <c r="I3527" s="33" t="s">
        <v>7560</v>
      </c>
      <c r="J3527" s="2">
        <v>2</v>
      </c>
      <c r="K3527" s="33" t="s">
        <v>7561</v>
      </c>
    </row>
    <row r="3528" spans="1:11" x14ac:dyDescent="0.3">
      <c r="A3528" s="1">
        <v>42316</v>
      </c>
      <c r="B3528" s="2">
        <f>YEAR(salesdata[[#This Row],[Order Date]])</f>
        <v>2015</v>
      </c>
      <c r="C3528" s="2">
        <f>MONTH(salesdata[[#This Row],[Order Date]])</f>
        <v>11</v>
      </c>
      <c r="D3528" t="s">
        <v>1433</v>
      </c>
      <c r="E3528" t="s">
        <v>152</v>
      </c>
      <c r="F3528" t="s">
        <v>34</v>
      </c>
      <c r="G3528" t="s">
        <v>47</v>
      </c>
      <c r="H3528" t="s">
        <v>2293</v>
      </c>
      <c r="I3528" s="33" t="s">
        <v>7427</v>
      </c>
      <c r="J3528" s="2">
        <v>3</v>
      </c>
      <c r="K3528" s="33" t="s">
        <v>7562</v>
      </c>
    </row>
    <row r="3529" spans="1:11" x14ac:dyDescent="0.3">
      <c r="A3529" s="1">
        <v>42316</v>
      </c>
      <c r="B3529" s="2">
        <f>YEAR(salesdata[[#This Row],[Order Date]])</f>
        <v>2015</v>
      </c>
      <c r="C3529" s="2">
        <f>MONTH(salesdata[[#This Row],[Order Date]])</f>
        <v>11</v>
      </c>
      <c r="D3529" t="s">
        <v>1433</v>
      </c>
      <c r="E3529" t="s">
        <v>152</v>
      </c>
      <c r="F3529" t="s">
        <v>39</v>
      </c>
      <c r="G3529" t="s">
        <v>306</v>
      </c>
      <c r="H3529" t="s">
        <v>2419</v>
      </c>
      <c r="I3529" s="33" t="s">
        <v>7563</v>
      </c>
      <c r="J3529" s="2">
        <v>4</v>
      </c>
      <c r="K3529" s="33" t="s">
        <v>7564</v>
      </c>
    </row>
    <row r="3530" spans="1:11" x14ac:dyDescent="0.3">
      <c r="A3530" s="1">
        <v>42316</v>
      </c>
      <c r="B3530" s="2">
        <f>YEAR(salesdata[[#This Row],[Order Date]])</f>
        <v>2015</v>
      </c>
      <c r="C3530" s="2">
        <f>MONTH(salesdata[[#This Row],[Order Date]])</f>
        <v>11</v>
      </c>
      <c r="D3530" t="s">
        <v>1433</v>
      </c>
      <c r="E3530" t="s">
        <v>152</v>
      </c>
      <c r="F3530" t="s">
        <v>34</v>
      </c>
      <c r="G3530" t="s">
        <v>35</v>
      </c>
      <c r="H3530" t="s">
        <v>1785</v>
      </c>
      <c r="I3530" s="33" t="s">
        <v>7565</v>
      </c>
      <c r="J3530" s="2">
        <v>2</v>
      </c>
      <c r="K3530" s="33" t="s">
        <v>7566</v>
      </c>
    </row>
    <row r="3531" spans="1:11" x14ac:dyDescent="0.3">
      <c r="A3531" s="1">
        <v>42316</v>
      </c>
      <c r="B3531" s="2">
        <f>YEAR(salesdata[[#This Row],[Order Date]])</f>
        <v>2015</v>
      </c>
      <c r="C3531" s="2">
        <f>MONTH(salesdata[[#This Row],[Order Date]])</f>
        <v>11</v>
      </c>
      <c r="D3531" t="s">
        <v>896</v>
      </c>
      <c r="E3531" t="s">
        <v>249</v>
      </c>
      <c r="F3531" t="s">
        <v>11</v>
      </c>
      <c r="G3531" t="s">
        <v>43</v>
      </c>
      <c r="H3531" t="s">
        <v>850</v>
      </c>
      <c r="I3531" s="33" t="s">
        <v>6476</v>
      </c>
      <c r="J3531" s="2">
        <v>11</v>
      </c>
      <c r="K3531" s="33" t="s">
        <v>3309</v>
      </c>
    </row>
    <row r="3532" spans="1:11" x14ac:dyDescent="0.3">
      <c r="A3532" s="1">
        <v>42316</v>
      </c>
      <c r="B3532" s="2">
        <f>YEAR(salesdata[[#This Row],[Order Date]])</f>
        <v>2015</v>
      </c>
      <c r="C3532" s="2">
        <f>MONTH(salesdata[[#This Row],[Order Date]])</f>
        <v>11</v>
      </c>
      <c r="D3532" t="s">
        <v>896</v>
      </c>
      <c r="E3532" t="s">
        <v>249</v>
      </c>
      <c r="F3532" t="s">
        <v>11</v>
      </c>
      <c r="G3532" t="s">
        <v>16</v>
      </c>
      <c r="H3532" t="s">
        <v>1441</v>
      </c>
      <c r="I3532" s="33" t="s">
        <v>3792</v>
      </c>
      <c r="J3532" s="2">
        <v>1</v>
      </c>
      <c r="K3532" s="33" t="s">
        <v>4057</v>
      </c>
    </row>
    <row r="3533" spans="1:11" x14ac:dyDescent="0.3">
      <c r="A3533" s="1">
        <v>42316</v>
      </c>
      <c r="B3533" s="2">
        <f>YEAR(salesdata[[#This Row],[Order Date]])</f>
        <v>2015</v>
      </c>
      <c r="C3533" s="2">
        <f>MONTH(salesdata[[#This Row],[Order Date]])</f>
        <v>11</v>
      </c>
      <c r="D3533" t="s">
        <v>896</v>
      </c>
      <c r="E3533" t="s">
        <v>249</v>
      </c>
      <c r="F3533" t="s">
        <v>11</v>
      </c>
      <c r="G3533" t="s">
        <v>20</v>
      </c>
      <c r="H3533" t="s">
        <v>1824</v>
      </c>
      <c r="I3533" s="33" t="s">
        <v>5256</v>
      </c>
      <c r="J3533" s="2">
        <v>7</v>
      </c>
      <c r="K3533" s="33" t="s">
        <v>7567</v>
      </c>
    </row>
    <row r="3534" spans="1:11" x14ac:dyDescent="0.3">
      <c r="A3534" s="1">
        <v>42316</v>
      </c>
      <c r="B3534" s="2">
        <f>YEAR(salesdata[[#This Row],[Order Date]])</f>
        <v>2015</v>
      </c>
      <c r="C3534" s="2">
        <f>MONTH(salesdata[[#This Row],[Order Date]])</f>
        <v>11</v>
      </c>
      <c r="D3534" t="s">
        <v>896</v>
      </c>
      <c r="E3534" t="s">
        <v>249</v>
      </c>
      <c r="F3534" t="s">
        <v>34</v>
      </c>
      <c r="G3534" t="s">
        <v>47</v>
      </c>
      <c r="H3534" t="s">
        <v>285</v>
      </c>
      <c r="I3534" s="33" t="s">
        <v>4906</v>
      </c>
      <c r="J3534" s="2">
        <v>1</v>
      </c>
      <c r="K3534" s="33" t="s">
        <v>4102</v>
      </c>
    </row>
    <row r="3535" spans="1:11" x14ac:dyDescent="0.3">
      <c r="A3535" s="1">
        <v>42316</v>
      </c>
      <c r="B3535" s="2">
        <f>YEAR(salesdata[[#This Row],[Order Date]])</f>
        <v>2015</v>
      </c>
      <c r="C3535" s="2">
        <f>MONTH(salesdata[[#This Row],[Order Date]])</f>
        <v>11</v>
      </c>
      <c r="D3535" t="s">
        <v>339</v>
      </c>
      <c r="E3535" t="s">
        <v>2412</v>
      </c>
      <c r="F3535" t="s">
        <v>34</v>
      </c>
      <c r="G3535" t="s">
        <v>74</v>
      </c>
      <c r="H3535" t="s">
        <v>2328</v>
      </c>
      <c r="I3535" s="33" t="s">
        <v>7568</v>
      </c>
      <c r="J3535" s="2">
        <v>5</v>
      </c>
      <c r="K3535" s="33" t="s">
        <v>7569</v>
      </c>
    </row>
    <row r="3536" spans="1:11" x14ac:dyDescent="0.3">
      <c r="A3536" s="1">
        <v>42317</v>
      </c>
      <c r="B3536" s="2">
        <f>YEAR(salesdata[[#This Row],[Order Date]])</f>
        <v>2015</v>
      </c>
      <c r="C3536" s="2">
        <f>MONTH(salesdata[[#This Row],[Order Date]])</f>
        <v>11</v>
      </c>
      <c r="D3536" t="s">
        <v>2336</v>
      </c>
      <c r="E3536" t="s">
        <v>23</v>
      </c>
      <c r="F3536" t="s">
        <v>11</v>
      </c>
      <c r="G3536" t="s">
        <v>12</v>
      </c>
      <c r="H3536" t="s">
        <v>1392</v>
      </c>
      <c r="I3536" s="33" t="s">
        <v>4798</v>
      </c>
      <c r="J3536" s="2">
        <v>3</v>
      </c>
      <c r="K3536" s="33" t="s">
        <v>4799</v>
      </c>
    </row>
    <row r="3537" spans="1:11" x14ac:dyDescent="0.3">
      <c r="A3537" s="1">
        <v>42317</v>
      </c>
      <c r="B3537" s="2">
        <f>YEAR(salesdata[[#This Row],[Order Date]])</f>
        <v>2015</v>
      </c>
      <c r="C3537" s="2">
        <f>MONTH(salesdata[[#This Row],[Order Date]])</f>
        <v>11</v>
      </c>
      <c r="D3537" t="s">
        <v>1399</v>
      </c>
      <c r="E3537" t="s">
        <v>190</v>
      </c>
      <c r="F3537" t="s">
        <v>11</v>
      </c>
      <c r="G3537" t="s">
        <v>20</v>
      </c>
      <c r="H3537" t="s">
        <v>2420</v>
      </c>
      <c r="I3537" s="33" t="s">
        <v>3261</v>
      </c>
      <c r="J3537" s="2">
        <v>3</v>
      </c>
      <c r="K3537" s="33" t="s">
        <v>5278</v>
      </c>
    </row>
    <row r="3538" spans="1:11" x14ac:dyDescent="0.3">
      <c r="A3538" s="1">
        <v>42317</v>
      </c>
      <c r="B3538" s="2">
        <f>YEAR(salesdata[[#This Row],[Order Date]])</f>
        <v>2015</v>
      </c>
      <c r="C3538" s="2">
        <f>MONTH(salesdata[[#This Row],[Order Date]])</f>
        <v>11</v>
      </c>
      <c r="D3538" t="s">
        <v>1399</v>
      </c>
      <c r="E3538" t="s">
        <v>190</v>
      </c>
      <c r="F3538" t="s">
        <v>34</v>
      </c>
      <c r="G3538" t="s">
        <v>147</v>
      </c>
      <c r="H3538" t="s">
        <v>975</v>
      </c>
      <c r="I3538" s="33" t="s">
        <v>7570</v>
      </c>
      <c r="J3538" s="2">
        <v>7</v>
      </c>
      <c r="K3538" s="33" t="s">
        <v>7571</v>
      </c>
    </row>
    <row r="3539" spans="1:11" x14ac:dyDescent="0.3">
      <c r="A3539" s="1">
        <v>42317</v>
      </c>
      <c r="B3539" s="2">
        <f>YEAR(salesdata[[#This Row],[Order Date]])</f>
        <v>2015</v>
      </c>
      <c r="C3539" s="2">
        <f>MONTH(salesdata[[#This Row],[Order Date]])</f>
        <v>11</v>
      </c>
      <c r="D3539" t="s">
        <v>1399</v>
      </c>
      <c r="E3539" t="s">
        <v>190</v>
      </c>
      <c r="F3539" t="s">
        <v>11</v>
      </c>
      <c r="G3539" t="s">
        <v>63</v>
      </c>
      <c r="H3539" t="s">
        <v>806</v>
      </c>
      <c r="I3539" s="33" t="s">
        <v>7572</v>
      </c>
      <c r="J3539" s="2">
        <v>3</v>
      </c>
      <c r="K3539" s="33" t="s">
        <v>7573</v>
      </c>
    </row>
    <row r="3540" spans="1:11" x14ac:dyDescent="0.3">
      <c r="A3540" s="1">
        <v>42317</v>
      </c>
      <c r="B3540" s="2">
        <f>YEAR(salesdata[[#This Row],[Order Date]])</f>
        <v>2015</v>
      </c>
      <c r="C3540" s="2">
        <f>MONTH(salesdata[[#This Row],[Order Date]])</f>
        <v>11</v>
      </c>
      <c r="D3540" t="s">
        <v>1399</v>
      </c>
      <c r="E3540" t="s">
        <v>190</v>
      </c>
      <c r="F3540" t="s">
        <v>11</v>
      </c>
      <c r="G3540" t="s">
        <v>12</v>
      </c>
      <c r="H3540" t="s">
        <v>1208</v>
      </c>
      <c r="I3540" s="33" t="s">
        <v>4493</v>
      </c>
      <c r="J3540" s="2">
        <v>3</v>
      </c>
      <c r="K3540" s="33" t="s">
        <v>4494</v>
      </c>
    </row>
    <row r="3541" spans="1:11" x14ac:dyDescent="0.3">
      <c r="A3541" s="1">
        <v>42317</v>
      </c>
      <c r="B3541" s="2">
        <f>YEAR(salesdata[[#This Row],[Order Date]])</f>
        <v>2015</v>
      </c>
      <c r="C3541" s="2">
        <f>MONTH(salesdata[[#This Row],[Order Date]])</f>
        <v>11</v>
      </c>
      <c r="D3541" t="s">
        <v>740</v>
      </c>
      <c r="E3541" t="s">
        <v>152</v>
      </c>
      <c r="F3541" t="s">
        <v>39</v>
      </c>
      <c r="G3541" t="s">
        <v>306</v>
      </c>
      <c r="H3541" t="s">
        <v>2419</v>
      </c>
      <c r="I3541" s="33" t="s">
        <v>7574</v>
      </c>
      <c r="J3541" s="2">
        <v>2</v>
      </c>
      <c r="K3541" s="33" t="s">
        <v>7575</v>
      </c>
    </row>
    <row r="3542" spans="1:11" x14ac:dyDescent="0.3">
      <c r="A3542" s="1">
        <v>42317</v>
      </c>
      <c r="B3542" s="2">
        <f>YEAR(salesdata[[#This Row],[Order Date]])</f>
        <v>2015</v>
      </c>
      <c r="C3542" s="2">
        <f>MONTH(salesdata[[#This Row],[Order Date]])</f>
        <v>11</v>
      </c>
      <c r="D3542" t="s">
        <v>740</v>
      </c>
      <c r="E3542" t="s">
        <v>152</v>
      </c>
      <c r="F3542" t="s">
        <v>11</v>
      </c>
      <c r="G3542" t="s">
        <v>18</v>
      </c>
      <c r="H3542" t="s">
        <v>951</v>
      </c>
      <c r="I3542" s="33" t="s">
        <v>3188</v>
      </c>
      <c r="J3542" s="2">
        <v>3</v>
      </c>
      <c r="K3542" s="33" t="s">
        <v>6243</v>
      </c>
    </row>
    <row r="3543" spans="1:11" x14ac:dyDescent="0.3">
      <c r="A3543" s="1">
        <v>42317</v>
      </c>
      <c r="B3543" s="2">
        <f>YEAR(salesdata[[#This Row],[Order Date]])</f>
        <v>2015</v>
      </c>
      <c r="C3543" s="2">
        <f>MONTH(salesdata[[#This Row],[Order Date]])</f>
        <v>11</v>
      </c>
      <c r="D3543" t="s">
        <v>882</v>
      </c>
      <c r="E3543" t="s">
        <v>152</v>
      </c>
      <c r="F3543" t="s">
        <v>11</v>
      </c>
      <c r="G3543" t="s">
        <v>18</v>
      </c>
      <c r="H3543" t="s">
        <v>1929</v>
      </c>
      <c r="I3543" s="33" t="s">
        <v>7576</v>
      </c>
      <c r="J3543" s="2">
        <v>5</v>
      </c>
      <c r="K3543" s="33" t="s">
        <v>4927</v>
      </c>
    </row>
    <row r="3544" spans="1:11" x14ac:dyDescent="0.3">
      <c r="A3544" s="1">
        <v>42317</v>
      </c>
      <c r="B3544" s="2">
        <f>YEAR(salesdata[[#This Row],[Order Date]])</f>
        <v>2015</v>
      </c>
      <c r="C3544" s="2">
        <f>MONTH(salesdata[[#This Row],[Order Date]])</f>
        <v>11</v>
      </c>
      <c r="D3544" t="s">
        <v>882</v>
      </c>
      <c r="E3544" t="s">
        <v>152</v>
      </c>
      <c r="F3544" t="s">
        <v>11</v>
      </c>
      <c r="G3544" t="s">
        <v>63</v>
      </c>
      <c r="H3544" t="s">
        <v>404</v>
      </c>
      <c r="I3544" s="33" t="s">
        <v>7577</v>
      </c>
      <c r="J3544" s="2">
        <v>6</v>
      </c>
      <c r="K3544" s="33" t="s">
        <v>7578</v>
      </c>
    </row>
    <row r="3545" spans="1:11" x14ac:dyDescent="0.3">
      <c r="A3545" s="1">
        <v>42317</v>
      </c>
      <c r="B3545" s="2">
        <f>YEAR(salesdata[[#This Row],[Order Date]])</f>
        <v>2015</v>
      </c>
      <c r="C3545" s="2">
        <f>MONTH(salesdata[[#This Row],[Order Date]])</f>
        <v>11</v>
      </c>
      <c r="D3545" t="s">
        <v>882</v>
      </c>
      <c r="E3545" t="s">
        <v>152</v>
      </c>
      <c r="F3545" t="s">
        <v>39</v>
      </c>
      <c r="G3545" t="s">
        <v>52</v>
      </c>
      <c r="H3545" t="s">
        <v>2421</v>
      </c>
      <c r="I3545" s="33" t="s">
        <v>3001</v>
      </c>
      <c r="J3545" s="2">
        <v>2</v>
      </c>
      <c r="K3545" s="33" t="s">
        <v>6249</v>
      </c>
    </row>
    <row r="3546" spans="1:11" x14ac:dyDescent="0.3">
      <c r="A3546" s="1">
        <v>42317</v>
      </c>
      <c r="B3546" s="2">
        <f>YEAR(salesdata[[#This Row],[Order Date]])</f>
        <v>2015</v>
      </c>
      <c r="C3546" s="2">
        <f>MONTH(salesdata[[#This Row],[Order Date]])</f>
        <v>11</v>
      </c>
      <c r="D3546" t="s">
        <v>882</v>
      </c>
      <c r="E3546" t="s">
        <v>152</v>
      </c>
      <c r="F3546" t="s">
        <v>39</v>
      </c>
      <c r="G3546" t="s">
        <v>52</v>
      </c>
      <c r="H3546" t="s">
        <v>2422</v>
      </c>
      <c r="I3546" s="33" t="s">
        <v>7579</v>
      </c>
      <c r="J3546" s="2">
        <v>5</v>
      </c>
      <c r="K3546" s="33" t="s">
        <v>2423</v>
      </c>
    </row>
    <row r="3547" spans="1:11" x14ac:dyDescent="0.3">
      <c r="A3547" s="1">
        <v>42317</v>
      </c>
      <c r="B3547" s="2">
        <f>YEAR(salesdata[[#This Row],[Order Date]])</f>
        <v>2015</v>
      </c>
      <c r="C3547" s="2">
        <f>MONTH(salesdata[[#This Row],[Order Date]])</f>
        <v>11</v>
      </c>
      <c r="D3547" t="s">
        <v>2021</v>
      </c>
      <c r="E3547" t="s">
        <v>27</v>
      </c>
      <c r="F3547" t="s">
        <v>11</v>
      </c>
      <c r="G3547" t="s">
        <v>43</v>
      </c>
      <c r="H3547" t="s">
        <v>1852</v>
      </c>
      <c r="I3547" s="33" t="s">
        <v>4496</v>
      </c>
      <c r="J3547" s="2">
        <v>2</v>
      </c>
      <c r="K3547" s="33" t="s">
        <v>2933</v>
      </c>
    </row>
    <row r="3548" spans="1:11" x14ac:dyDescent="0.3">
      <c r="A3548" s="1">
        <v>42317</v>
      </c>
      <c r="B3548" s="2">
        <f>YEAR(salesdata[[#This Row],[Order Date]])</f>
        <v>2015</v>
      </c>
      <c r="C3548" s="2">
        <f>MONTH(salesdata[[#This Row],[Order Date]])</f>
        <v>11</v>
      </c>
      <c r="D3548" t="s">
        <v>1347</v>
      </c>
      <c r="E3548" t="s">
        <v>130</v>
      </c>
      <c r="F3548" t="s">
        <v>11</v>
      </c>
      <c r="G3548" t="s">
        <v>20</v>
      </c>
      <c r="H3548" t="s">
        <v>1337</v>
      </c>
      <c r="I3548" s="33" t="s">
        <v>3201</v>
      </c>
      <c r="J3548" s="2">
        <v>3</v>
      </c>
      <c r="K3548" s="33" t="s">
        <v>6736</v>
      </c>
    </row>
    <row r="3549" spans="1:11" x14ac:dyDescent="0.3">
      <c r="A3549" s="1">
        <v>42318</v>
      </c>
      <c r="B3549" s="2">
        <f>YEAR(salesdata[[#This Row],[Order Date]])</f>
        <v>2015</v>
      </c>
      <c r="C3549" s="2">
        <f>MONTH(salesdata[[#This Row],[Order Date]])</f>
        <v>11</v>
      </c>
      <c r="D3549" t="s">
        <v>1776</v>
      </c>
      <c r="E3549" t="s">
        <v>27</v>
      </c>
      <c r="F3549" t="s">
        <v>39</v>
      </c>
      <c r="G3549" t="s">
        <v>52</v>
      </c>
      <c r="H3549" t="s">
        <v>2003</v>
      </c>
      <c r="I3549" s="33" t="s">
        <v>7580</v>
      </c>
      <c r="J3549" s="2">
        <v>2</v>
      </c>
      <c r="K3549" s="33" t="s">
        <v>7581</v>
      </c>
    </row>
    <row r="3550" spans="1:11" x14ac:dyDescent="0.3">
      <c r="A3550" s="1">
        <v>42318</v>
      </c>
      <c r="B3550" s="2">
        <f>YEAR(salesdata[[#This Row],[Order Date]])</f>
        <v>2015</v>
      </c>
      <c r="C3550" s="2">
        <f>MONTH(salesdata[[#This Row],[Order Date]])</f>
        <v>11</v>
      </c>
      <c r="D3550" t="s">
        <v>1853</v>
      </c>
      <c r="E3550" t="s">
        <v>130</v>
      </c>
      <c r="F3550" t="s">
        <v>11</v>
      </c>
      <c r="G3550" t="s">
        <v>18</v>
      </c>
      <c r="H3550" t="s">
        <v>999</v>
      </c>
      <c r="I3550" s="33" t="s">
        <v>7582</v>
      </c>
      <c r="J3550" s="2">
        <v>5</v>
      </c>
      <c r="K3550" s="33" t="s">
        <v>7583</v>
      </c>
    </row>
    <row r="3551" spans="1:11" x14ac:dyDescent="0.3">
      <c r="A3551" s="1">
        <v>42318</v>
      </c>
      <c r="B3551" s="2">
        <f>YEAR(salesdata[[#This Row],[Order Date]])</f>
        <v>2015</v>
      </c>
      <c r="C3551" s="2">
        <f>MONTH(salesdata[[#This Row],[Order Date]])</f>
        <v>11</v>
      </c>
      <c r="D3551" t="s">
        <v>2263</v>
      </c>
      <c r="E3551" t="s">
        <v>319</v>
      </c>
      <c r="F3551" t="s">
        <v>11</v>
      </c>
      <c r="G3551" t="s">
        <v>93</v>
      </c>
      <c r="H3551" t="s">
        <v>2062</v>
      </c>
      <c r="I3551" s="33" t="s">
        <v>7584</v>
      </c>
      <c r="J3551" s="2">
        <v>2</v>
      </c>
      <c r="K3551" s="33" t="s">
        <v>7585</v>
      </c>
    </row>
    <row r="3552" spans="1:11" x14ac:dyDescent="0.3">
      <c r="A3552" s="1">
        <v>42318</v>
      </c>
      <c r="B3552" s="2">
        <f>YEAR(salesdata[[#This Row],[Order Date]])</f>
        <v>2015</v>
      </c>
      <c r="C3552" s="2">
        <f>MONTH(salesdata[[#This Row],[Order Date]])</f>
        <v>11</v>
      </c>
      <c r="D3552" t="s">
        <v>2263</v>
      </c>
      <c r="E3552" t="s">
        <v>319</v>
      </c>
      <c r="F3552" t="s">
        <v>11</v>
      </c>
      <c r="G3552" t="s">
        <v>18</v>
      </c>
      <c r="H3552" t="s">
        <v>73</v>
      </c>
      <c r="I3552" s="33" t="s">
        <v>7586</v>
      </c>
      <c r="J3552" s="2">
        <v>3</v>
      </c>
      <c r="K3552" s="33" t="s">
        <v>7587</v>
      </c>
    </row>
    <row r="3553" spans="1:11" x14ac:dyDescent="0.3">
      <c r="A3553" s="1">
        <v>42318</v>
      </c>
      <c r="B3553" s="2">
        <f>YEAR(salesdata[[#This Row],[Order Date]])</f>
        <v>2015</v>
      </c>
      <c r="C3553" s="2">
        <f>MONTH(salesdata[[#This Row],[Order Date]])</f>
        <v>11</v>
      </c>
      <c r="D3553" t="s">
        <v>2263</v>
      </c>
      <c r="E3553" t="s">
        <v>319</v>
      </c>
      <c r="F3553" t="s">
        <v>39</v>
      </c>
      <c r="G3553" t="s">
        <v>614</v>
      </c>
      <c r="H3553" t="s">
        <v>1117</v>
      </c>
      <c r="I3553" s="33" t="s">
        <v>4360</v>
      </c>
      <c r="J3553" s="2">
        <v>1</v>
      </c>
      <c r="K3553" s="33" t="s">
        <v>1118</v>
      </c>
    </row>
    <row r="3554" spans="1:11" x14ac:dyDescent="0.3">
      <c r="A3554" s="1">
        <v>42318</v>
      </c>
      <c r="B3554" s="2">
        <f>YEAR(salesdata[[#This Row],[Order Date]])</f>
        <v>2015</v>
      </c>
      <c r="C3554" s="2">
        <f>MONTH(salesdata[[#This Row],[Order Date]])</f>
        <v>11</v>
      </c>
      <c r="D3554" t="s">
        <v>2263</v>
      </c>
      <c r="E3554" t="s">
        <v>319</v>
      </c>
      <c r="F3554" t="s">
        <v>11</v>
      </c>
      <c r="G3554" t="s">
        <v>20</v>
      </c>
      <c r="H3554" t="s">
        <v>784</v>
      </c>
      <c r="I3554" s="33" t="s">
        <v>7415</v>
      </c>
      <c r="J3554" s="2">
        <v>3</v>
      </c>
      <c r="K3554" s="33" t="s">
        <v>7588</v>
      </c>
    </row>
    <row r="3555" spans="1:11" x14ac:dyDescent="0.3">
      <c r="A3555" s="1">
        <v>42318</v>
      </c>
      <c r="B3555" s="2">
        <f>YEAR(salesdata[[#This Row],[Order Date]])</f>
        <v>2015</v>
      </c>
      <c r="C3555" s="2">
        <f>MONTH(salesdata[[#This Row],[Order Date]])</f>
        <v>11</v>
      </c>
      <c r="D3555" t="s">
        <v>2263</v>
      </c>
      <c r="E3555" t="s">
        <v>319</v>
      </c>
      <c r="F3555" t="s">
        <v>34</v>
      </c>
      <c r="G3555" t="s">
        <v>47</v>
      </c>
      <c r="H3555" t="s">
        <v>1041</v>
      </c>
      <c r="I3555" s="33" t="s">
        <v>7589</v>
      </c>
      <c r="J3555" s="2">
        <v>3</v>
      </c>
      <c r="K3555" s="33" t="s">
        <v>4604</v>
      </c>
    </row>
    <row r="3556" spans="1:11" x14ac:dyDescent="0.3">
      <c r="A3556" s="1">
        <v>42318</v>
      </c>
      <c r="B3556" s="2">
        <f>YEAR(salesdata[[#This Row],[Order Date]])</f>
        <v>2015</v>
      </c>
      <c r="C3556" s="2">
        <f>MONTH(salesdata[[#This Row],[Order Date]])</f>
        <v>11</v>
      </c>
      <c r="D3556" t="s">
        <v>256</v>
      </c>
      <c r="E3556" t="s">
        <v>23</v>
      </c>
      <c r="F3556" t="s">
        <v>11</v>
      </c>
      <c r="G3556" t="s">
        <v>18</v>
      </c>
      <c r="H3556" t="s">
        <v>2222</v>
      </c>
      <c r="I3556" s="33" t="s">
        <v>7590</v>
      </c>
      <c r="J3556" s="2">
        <v>6</v>
      </c>
      <c r="K3556" s="33" t="s">
        <v>7591</v>
      </c>
    </row>
    <row r="3557" spans="1:11" x14ac:dyDescent="0.3">
      <c r="A3557" s="1">
        <v>42319</v>
      </c>
      <c r="B3557" s="2">
        <f>YEAR(salesdata[[#This Row],[Order Date]])</f>
        <v>2015</v>
      </c>
      <c r="C3557" s="2">
        <f>MONTH(salesdata[[#This Row],[Order Date]])</f>
        <v>11</v>
      </c>
      <c r="D3557" t="s">
        <v>1946</v>
      </c>
      <c r="E3557" t="s">
        <v>111</v>
      </c>
      <c r="F3557" t="s">
        <v>11</v>
      </c>
      <c r="G3557" t="s">
        <v>18</v>
      </c>
      <c r="H3557" t="s">
        <v>2424</v>
      </c>
      <c r="I3557" s="33" t="s">
        <v>7592</v>
      </c>
      <c r="J3557" s="2">
        <v>7</v>
      </c>
      <c r="K3557" s="33" t="s">
        <v>7593</v>
      </c>
    </row>
    <row r="3558" spans="1:11" x14ac:dyDescent="0.3">
      <c r="A3558" s="1">
        <v>42319</v>
      </c>
      <c r="B3558" s="2">
        <f>YEAR(salesdata[[#This Row],[Order Date]])</f>
        <v>2015</v>
      </c>
      <c r="C3558" s="2">
        <f>MONTH(salesdata[[#This Row],[Order Date]])</f>
        <v>11</v>
      </c>
      <c r="D3558" t="s">
        <v>1946</v>
      </c>
      <c r="E3558" t="s">
        <v>111</v>
      </c>
      <c r="F3558" t="s">
        <v>11</v>
      </c>
      <c r="G3558" t="s">
        <v>93</v>
      </c>
      <c r="H3558" t="s">
        <v>115</v>
      </c>
      <c r="I3558" s="33" t="s">
        <v>7594</v>
      </c>
      <c r="J3558" s="2">
        <v>2</v>
      </c>
      <c r="K3558" s="33" t="s">
        <v>7595</v>
      </c>
    </row>
    <row r="3559" spans="1:11" x14ac:dyDescent="0.3">
      <c r="A3559" s="1">
        <v>42320</v>
      </c>
      <c r="B3559" s="2">
        <f>YEAR(salesdata[[#This Row],[Order Date]])</f>
        <v>2015</v>
      </c>
      <c r="C3559" s="2">
        <f>MONTH(salesdata[[#This Row],[Order Date]])</f>
        <v>11</v>
      </c>
      <c r="D3559" t="s">
        <v>1689</v>
      </c>
      <c r="E3559" t="s">
        <v>27</v>
      </c>
      <c r="F3559" t="s">
        <v>11</v>
      </c>
      <c r="G3559" t="s">
        <v>12</v>
      </c>
      <c r="H3559" t="s">
        <v>631</v>
      </c>
      <c r="I3559" s="33" t="s">
        <v>5142</v>
      </c>
      <c r="J3559" s="2">
        <v>5</v>
      </c>
      <c r="K3559" s="33" t="s">
        <v>7596</v>
      </c>
    </row>
    <row r="3560" spans="1:11" x14ac:dyDescent="0.3">
      <c r="A3560" s="1">
        <v>42320</v>
      </c>
      <c r="B3560" s="2">
        <f>YEAR(salesdata[[#This Row],[Order Date]])</f>
        <v>2015</v>
      </c>
      <c r="C3560" s="2">
        <f>MONTH(salesdata[[#This Row],[Order Date]])</f>
        <v>11</v>
      </c>
      <c r="D3560" t="s">
        <v>452</v>
      </c>
      <c r="E3560" t="s">
        <v>124</v>
      </c>
      <c r="F3560" t="s">
        <v>11</v>
      </c>
      <c r="G3560" t="s">
        <v>24</v>
      </c>
      <c r="H3560" t="s">
        <v>722</v>
      </c>
      <c r="I3560" s="33" t="s">
        <v>5048</v>
      </c>
      <c r="J3560" s="2">
        <v>5</v>
      </c>
      <c r="K3560" s="33" t="s">
        <v>5501</v>
      </c>
    </row>
    <row r="3561" spans="1:11" x14ac:dyDescent="0.3">
      <c r="A3561" s="1">
        <v>42320</v>
      </c>
      <c r="B3561" s="2">
        <f>YEAR(salesdata[[#This Row],[Order Date]])</f>
        <v>2015</v>
      </c>
      <c r="C3561" s="2">
        <f>MONTH(salesdata[[#This Row],[Order Date]])</f>
        <v>11</v>
      </c>
      <c r="D3561" t="s">
        <v>452</v>
      </c>
      <c r="E3561" t="s">
        <v>124</v>
      </c>
      <c r="F3561" t="s">
        <v>11</v>
      </c>
      <c r="G3561" t="s">
        <v>20</v>
      </c>
      <c r="H3561" t="s">
        <v>188</v>
      </c>
      <c r="I3561" s="33" t="s">
        <v>2913</v>
      </c>
      <c r="J3561" s="2">
        <v>2</v>
      </c>
      <c r="K3561" s="33" t="s">
        <v>5692</v>
      </c>
    </row>
    <row r="3562" spans="1:11" x14ac:dyDescent="0.3">
      <c r="A3562" s="1">
        <v>42320</v>
      </c>
      <c r="B3562" s="2">
        <f>YEAR(salesdata[[#This Row],[Order Date]])</f>
        <v>2015</v>
      </c>
      <c r="C3562" s="2">
        <f>MONTH(salesdata[[#This Row],[Order Date]])</f>
        <v>11</v>
      </c>
      <c r="D3562" t="s">
        <v>452</v>
      </c>
      <c r="E3562" t="s">
        <v>124</v>
      </c>
      <c r="F3562" t="s">
        <v>11</v>
      </c>
      <c r="G3562" t="s">
        <v>20</v>
      </c>
      <c r="H3562" t="s">
        <v>1189</v>
      </c>
      <c r="I3562" s="33" t="s">
        <v>3189</v>
      </c>
      <c r="J3562" s="2">
        <v>3</v>
      </c>
      <c r="K3562" s="33" t="s">
        <v>7597</v>
      </c>
    </row>
    <row r="3563" spans="1:11" x14ac:dyDescent="0.3">
      <c r="A3563" s="1">
        <v>42320</v>
      </c>
      <c r="B3563" s="2">
        <f>YEAR(salesdata[[#This Row],[Order Date]])</f>
        <v>2015</v>
      </c>
      <c r="C3563" s="2">
        <f>MONTH(salesdata[[#This Row],[Order Date]])</f>
        <v>11</v>
      </c>
      <c r="D3563" t="s">
        <v>452</v>
      </c>
      <c r="E3563" t="s">
        <v>124</v>
      </c>
      <c r="F3563" t="s">
        <v>34</v>
      </c>
      <c r="G3563" t="s">
        <v>35</v>
      </c>
      <c r="H3563" t="s">
        <v>1474</v>
      </c>
      <c r="I3563" s="33" t="s">
        <v>7598</v>
      </c>
      <c r="J3563" s="2">
        <v>5</v>
      </c>
      <c r="K3563" s="33" t="s">
        <v>7599</v>
      </c>
    </row>
    <row r="3564" spans="1:11" x14ac:dyDescent="0.3">
      <c r="A3564" s="1">
        <v>42320</v>
      </c>
      <c r="B3564" s="2">
        <f>YEAR(salesdata[[#This Row],[Order Date]])</f>
        <v>2015</v>
      </c>
      <c r="C3564" s="2">
        <f>MONTH(salesdata[[#This Row],[Order Date]])</f>
        <v>11</v>
      </c>
      <c r="D3564" t="s">
        <v>452</v>
      </c>
      <c r="E3564" t="s">
        <v>124</v>
      </c>
      <c r="F3564" t="s">
        <v>39</v>
      </c>
      <c r="G3564" t="s">
        <v>40</v>
      </c>
      <c r="H3564" t="s">
        <v>736</v>
      </c>
      <c r="I3564" s="33" t="s">
        <v>3711</v>
      </c>
      <c r="J3564" s="2">
        <v>1</v>
      </c>
      <c r="K3564" s="33" t="s">
        <v>4828</v>
      </c>
    </row>
    <row r="3565" spans="1:11" x14ac:dyDescent="0.3">
      <c r="A3565" s="1">
        <v>42320</v>
      </c>
      <c r="B3565" s="2">
        <f>YEAR(salesdata[[#This Row],[Order Date]])</f>
        <v>2015</v>
      </c>
      <c r="C3565" s="2">
        <f>MONTH(salesdata[[#This Row],[Order Date]])</f>
        <v>11</v>
      </c>
      <c r="D3565" t="s">
        <v>452</v>
      </c>
      <c r="E3565" t="s">
        <v>124</v>
      </c>
      <c r="F3565" t="s">
        <v>34</v>
      </c>
      <c r="G3565" t="s">
        <v>35</v>
      </c>
      <c r="H3565" t="s">
        <v>269</v>
      </c>
      <c r="I3565" s="33" t="s">
        <v>7600</v>
      </c>
      <c r="J3565" s="2">
        <v>3</v>
      </c>
      <c r="K3565" s="33" t="s">
        <v>7601</v>
      </c>
    </row>
    <row r="3566" spans="1:11" x14ac:dyDescent="0.3">
      <c r="A3566" s="1">
        <v>42320</v>
      </c>
      <c r="B3566" s="2">
        <f>YEAR(salesdata[[#This Row],[Order Date]])</f>
        <v>2015</v>
      </c>
      <c r="C3566" s="2">
        <f>MONTH(salesdata[[#This Row],[Order Date]])</f>
        <v>11</v>
      </c>
      <c r="D3566" t="s">
        <v>1345</v>
      </c>
      <c r="E3566" t="s">
        <v>10</v>
      </c>
      <c r="F3566" t="s">
        <v>11</v>
      </c>
      <c r="G3566" t="s">
        <v>18</v>
      </c>
      <c r="H3566" t="s">
        <v>271</v>
      </c>
      <c r="I3566" s="33" t="s">
        <v>4547</v>
      </c>
      <c r="J3566" s="2">
        <v>1</v>
      </c>
      <c r="K3566" s="33" t="s">
        <v>4548</v>
      </c>
    </row>
    <row r="3567" spans="1:11" x14ac:dyDescent="0.3">
      <c r="A3567" s="1">
        <v>42320</v>
      </c>
      <c r="B3567" s="2">
        <f>YEAR(salesdata[[#This Row],[Order Date]])</f>
        <v>2015</v>
      </c>
      <c r="C3567" s="2">
        <f>MONTH(salesdata[[#This Row],[Order Date]])</f>
        <v>11</v>
      </c>
      <c r="D3567" t="s">
        <v>1345</v>
      </c>
      <c r="E3567" t="s">
        <v>10</v>
      </c>
      <c r="F3567" t="s">
        <v>11</v>
      </c>
      <c r="G3567" t="s">
        <v>12</v>
      </c>
      <c r="H3567" t="s">
        <v>335</v>
      </c>
      <c r="I3567" s="33" t="s">
        <v>3175</v>
      </c>
      <c r="J3567" s="2">
        <v>3</v>
      </c>
      <c r="K3567" s="33" t="s">
        <v>2948</v>
      </c>
    </row>
    <row r="3568" spans="1:11" x14ac:dyDescent="0.3">
      <c r="A3568" s="1">
        <v>42320</v>
      </c>
      <c r="B3568" s="2">
        <f>YEAR(salesdata[[#This Row],[Order Date]])</f>
        <v>2015</v>
      </c>
      <c r="C3568" s="2">
        <f>MONTH(salesdata[[#This Row],[Order Date]])</f>
        <v>11</v>
      </c>
      <c r="D3568" t="s">
        <v>1345</v>
      </c>
      <c r="E3568" t="s">
        <v>10</v>
      </c>
      <c r="F3568" t="s">
        <v>11</v>
      </c>
      <c r="G3568" t="s">
        <v>63</v>
      </c>
      <c r="H3568" t="s">
        <v>2346</v>
      </c>
      <c r="I3568" s="33" t="s">
        <v>7602</v>
      </c>
      <c r="J3568" s="2">
        <v>7</v>
      </c>
      <c r="K3568" s="33" t="s">
        <v>7603</v>
      </c>
    </row>
    <row r="3569" spans="1:11" x14ac:dyDescent="0.3">
      <c r="A3569" s="1">
        <v>42320</v>
      </c>
      <c r="B3569" s="2">
        <f>YEAR(salesdata[[#This Row],[Order Date]])</f>
        <v>2015</v>
      </c>
      <c r="C3569" s="2">
        <f>MONTH(salesdata[[#This Row],[Order Date]])</f>
        <v>11</v>
      </c>
      <c r="D3569" t="s">
        <v>2082</v>
      </c>
      <c r="E3569" t="s">
        <v>152</v>
      </c>
      <c r="F3569" t="s">
        <v>11</v>
      </c>
      <c r="G3569" t="s">
        <v>63</v>
      </c>
      <c r="H3569" t="s">
        <v>64</v>
      </c>
      <c r="I3569" s="33" t="s">
        <v>3885</v>
      </c>
      <c r="J3569" s="2">
        <v>2</v>
      </c>
      <c r="K3569" s="33" t="s">
        <v>4792</v>
      </c>
    </row>
    <row r="3570" spans="1:11" x14ac:dyDescent="0.3">
      <c r="A3570" s="1">
        <v>42321</v>
      </c>
      <c r="B3570" s="2">
        <f>YEAR(salesdata[[#This Row],[Order Date]])</f>
        <v>2015</v>
      </c>
      <c r="C3570" s="2">
        <f>MONTH(salesdata[[#This Row],[Order Date]])</f>
        <v>11</v>
      </c>
      <c r="D3570" t="s">
        <v>2127</v>
      </c>
      <c r="E3570" t="s">
        <v>282</v>
      </c>
      <c r="F3570" t="s">
        <v>39</v>
      </c>
      <c r="G3570" t="s">
        <v>52</v>
      </c>
      <c r="H3570" t="s">
        <v>2397</v>
      </c>
      <c r="I3570" s="33" t="s">
        <v>7604</v>
      </c>
      <c r="J3570" s="2">
        <v>6</v>
      </c>
      <c r="K3570" s="33" t="s">
        <v>7605</v>
      </c>
    </row>
    <row r="3571" spans="1:11" x14ac:dyDescent="0.3">
      <c r="A3571" s="1">
        <v>42321</v>
      </c>
      <c r="B3571" s="2">
        <f>YEAR(salesdata[[#This Row],[Order Date]])</f>
        <v>2015</v>
      </c>
      <c r="C3571" s="2">
        <f>MONTH(salesdata[[#This Row],[Order Date]])</f>
        <v>11</v>
      </c>
      <c r="D3571" t="s">
        <v>2127</v>
      </c>
      <c r="E3571" t="s">
        <v>282</v>
      </c>
      <c r="F3571" t="s">
        <v>34</v>
      </c>
      <c r="G3571" t="s">
        <v>47</v>
      </c>
      <c r="H3571" t="s">
        <v>1308</v>
      </c>
      <c r="I3571" s="33" t="s">
        <v>7606</v>
      </c>
      <c r="J3571" s="2">
        <v>3</v>
      </c>
      <c r="K3571" s="33" t="s">
        <v>7607</v>
      </c>
    </row>
    <row r="3572" spans="1:11" x14ac:dyDescent="0.3">
      <c r="A3572" s="1">
        <v>42321</v>
      </c>
      <c r="B3572" s="2">
        <f>YEAR(salesdata[[#This Row],[Order Date]])</f>
        <v>2015</v>
      </c>
      <c r="C3572" s="2">
        <f>MONTH(salesdata[[#This Row],[Order Date]])</f>
        <v>11</v>
      </c>
      <c r="D3572" t="s">
        <v>2127</v>
      </c>
      <c r="E3572" t="s">
        <v>282</v>
      </c>
      <c r="F3572" t="s">
        <v>11</v>
      </c>
      <c r="G3572" t="s">
        <v>20</v>
      </c>
      <c r="H3572" t="s">
        <v>494</v>
      </c>
      <c r="I3572" s="33" t="s">
        <v>7608</v>
      </c>
      <c r="J3572" s="2">
        <v>3</v>
      </c>
      <c r="K3572" s="33" t="s">
        <v>7609</v>
      </c>
    </row>
    <row r="3573" spans="1:11" x14ac:dyDescent="0.3">
      <c r="A3573" s="1">
        <v>42321</v>
      </c>
      <c r="B3573" s="2">
        <f>YEAR(salesdata[[#This Row],[Order Date]])</f>
        <v>2015</v>
      </c>
      <c r="C3573" s="2">
        <f>MONTH(salesdata[[#This Row],[Order Date]])</f>
        <v>11</v>
      </c>
      <c r="D3573" t="s">
        <v>1704</v>
      </c>
      <c r="E3573" t="s">
        <v>249</v>
      </c>
      <c r="F3573" t="s">
        <v>11</v>
      </c>
      <c r="G3573" t="s">
        <v>12</v>
      </c>
      <c r="H3573" t="s">
        <v>2425</v>
      </c>
      <c r="I3573" s="33" t="s">
        <v>7610</v>
      </c>
      <c r="J3573" s="2">
        <v>3</v>
      </c>
      <c r="K3573" s="33" t="s">
        <v>7611</v>
      </c>
    </row>
    <row r="3574" spans="1:11" x14ac:dyDescent="0.3">
      <c r="A3574" s="1">
        <v>42321</v>
      </c>
      <c r="B3574" s="2">
        <f>YEAR(salesdata[[#This Row],[Order Date]])</f>
        <v>2015</v>
      </c>
      <c r="C3574" s="2">
        <f>MONTH(salesdata[[#This Row],[Order Date]])</f>
        <v>11</v>
      </c>
      <c r="D3574" t="s">
        <v>1038</v>
      </c>
      <c r="E3574" t="s">
        <v>59</v>
      </c>
      <c r="F3574" t="s">
        <v>39</v>
      </c>
      <c r="G3574" t="s">
        <v>40</v>
      </c>
      <c r="H3574" t="s">
        <v>1143</v>
      </c>
      <c r="I3574" s="33" t="s">
        <v>4560</v>
      </c>
      <c r="J3574" s="2">
        <v>3</v>
      </c>
      <c r="K3574" s="33" t="s">
        <v>7612</v>
      </c>
    </row>
    <row r="3575" spans="1:11" x14ac:dyDescent="0.3">
      <c r="A3575" s="1">
        <v>42321</v>
      </c>
      <c r="B3575" s="2">
        <f>YEAR(salesdata[[#This Row],[Order Date]])</f>
        <v>2015</v>
      </c>
      <c r="C3575" s="2">
        <f>MONTH(salesdata[[#This Row],[Order Date]])</f>
        <v>11</v>
      </c>
      <c r="D3575" t="s">
        <v>1038</v>
      </c>
      <c r="E3575" t="s">
        <v>59</v>
      </c>
      <c r="F3575" t="s">
        <v>11</v>
      </c>
      <c r="G3575" t="s">
        <v>12</v>
      </c>
      <c r="H3575" t="s">
        <v>715</v>
      </c>
      <c r="I3575" s="33" t="s">
        <v>7613</v>
      </c>
      <c r="J3575" s="2">
        <v>7</v>
      </c>
      <c r="K3575" s="33" t="s">
        <v>5511</v>
      </c>
    </row>
    <row r="3576" spans="1:11" x14ac:dyDescent="0.3">
      <c r="A3576" s="1">
        <v>42321</v>
      </c>
      <c r="B3576" s="2">
        <f>YEAR(salesdata[[#This Row],[Order Date]])</f>
        <v>2015</v>
      </c>
      <c r="C3576" s="2">
        <f>MONTH(salesdata[[#This Row],[Order Date]])</f>
        <v>11</v>
      </c>
      <c r="D3576" t="s">
        <v>1038</v>
      </c>
      <c r="E3576" t="s">
        <v>59</v>
      </c>
      <c r="F3576" t="s">
        <v>34</v>
      </c>
      <c r="G3576" t="s">
        <v>74</v>
      </c>
      <c r="H3576" t="s">
        <v>657</v>
      </c>
      <c r="I3576" s="33" t="s">
        <v>3494</v>
      </c>
      <c r="J3576" s="2">
        <v>3</v>
      </c>
      <c r="K3576" s="33" t="s">
        <v>7614</v>
      </c>
    </row>
    <row r="3577" spans="1:11" x14ac:dyDescent="0.3">
      <c r="A3577" s="1">
        <v>42321</v>
      </c>
      <c r="B3577" s="2">
        <f>YEAR(salesdata[[#This Row],[Order Date]])</f>
        <v>2015</v>
      </c>
      <c r="C3577" s="2">
        <f>MONTH(salesdata[[#This Row],[Order Date]])</f>
        <v>11</v>
      </c>
      <c r="D3577" t="s">
        <v>1038</v>
      </c>
      <c r="E3577" t="s">
        <v>59</v>
      </c>
      <c r="F3577" t="s">
        <v>39</v>
      </c>
      <c r="G3577" t="s">
        <v>40</v>
      </c>
      <c r="H3577" t="s">
        <v>423</v>
      </c>
      <c r="I3577" s="33" t="s">
        <v>7615</v>
      </c>
      <c r="J3577" s="2">
        <v>2</v>
      </c>
      <c r="K3577" s="33" t="s">
        <v>3246</v>
      </c>
    </row>
    <row r="3578" spans="1:11" x14ac:dyDescent="0.3">
      <c r="A3578" s="1">
        <v>42321</v>
      </c>
      <c r="B3578" s="2">
        <f>YEAR(salesdata[[#This Row],[Order Date]])</f>
        <v>2015</v>
      </c>
      <c r="C3578" s="2">
        <f>MONTH(salesdata[[#This Row],[Order Date]])</f>
        <v>11</v>
      </c>
      <c r="D3578" t="s">
        <v>910</v>
      </c>
      <c r="E3578" t="s">
        <v>15</v>
      </c>
      <c r="F3578" t="s">
        <v>34</v>
      </c>
      <c r="G3578" t="s">
        <v>47</v>
      </c>
      <c r="H3578" t="s">
        <v>2118</v>
      </c>
      <c r="I3578" s="33" t="s">
        <v>4265</v>
      </c>
      <c r="J3578" s="2">
        <v>9</v>
      </c>
      <c r="K3578" s="33" t="s">
        <v>7616</v>
      </c>
    </row>
    <row r="3579" spans="1:11" x14ac:dyDescent="0.3">
      <c r="A3579" s="1">
        <v>42321</v>
      </c>
      <c r="B3579" s="2">
        <f>YEAR(salesdata[[#This Row],[Order Date]])</f>
        <v>2015</v>
      </c>
      <c r="C3579" s="2">
        <f>MONTH(salesdata[[#This Row],[Order Date]])</f>
        <v>11</v>
      </c>
      <c r="D3579" t="s">
        <v>912</v>
      </c>
      <c r="E3579" t="s">
        <v>130</v>
      </c>
      <c r="F3579" t="s">
        <v>11</v>
      </c>
      <c r="G3579" t="s">
        <v>12</v>
      </c>
      <c r="H3579" t="s">
        <v>2426</v>
      </c>
      <c r="I3579" s="33" t="s">
        <v>7617</v>
      </c>
      <c r="J3579" s="2">
        <v>7</v>
      </c>
      <c r="K3579" s="33" t="s">
        <v>7618</v>
      </c>
    </row>
    <row r="3580" spans="1:11" x14ac:dyDescent="0.3">
      <c r="A3580" s="1">
        <v>42321</v>
      </c>
      <c r="B3580" s="2">
        <f>YEAR(salesdata[[#This Row],[Order Date]])</f>
        <v>2015</v>
      </c>
      <c r="C3580" s="2">
        <f>MONTH(salesdata[[#This Row],[Order Date]])</f>
        <v>11</v>
      </c>
      <c r="D3580" t="s">
        <v>912</v>
      </c>
      <c r="E3580" t="s">
        <v>130</v>
      </c>
      <c r="F3580" t="s">
        <v>39</v>
      </c>
      <c r="G3580" t="s">
        <v>40</v>
      </c>
      <c r="H3580" t="s">
        <v>1340</v>
      </c>
      <c r="I3580" s="33" t="s">
        <v>7619</v>
      </c>
      <c r="J3580" s="2">
        <v>3</v>
      </c>
      <c r="K3580" s="33" t="s">
        <v>7620</v>
      </c>
    </row>
    <row r="3581" spans="1:11" x14ac:dyDescent="0.3">
      <c r="A3581" s="1">
        <v>42321</v>
      </c>
      <c r="B3581" s="2">
        <f>YEAR(salesdata[[#This Row],[Order Date]])</f>
        <v>2015</v>
      </c>
      <c r="C3581" s="2">
        <f>MONTH(salesdata[[#This Row],[Order Date]])</f>
        <v>11</v>
      </c>
      <c r="D3581" t="s">
        <v>912</v>
      </c>
      <c r="E3581" t="s">
        <v>130</v>
      </c>
      <c r="F3581" t="s">
        <v>11</v>
      </c>
      <c r="G3581" t="s">
        <v>12</v>
      </c>
      <c r="H3581" t="s">
        <v>2425</v>
      </c>
      <c r="I3581" s="33" t="s">
        <v>7621</v>
      </c>
      <c r="J3581" s="2">
        <v>2</v>
      </c>
      <c r="K3581" s="33" t="s">
        <v>7622</v>
      </c>
    </row>
    <row r="3582" spans="1:11" x14ac:dyDescent="0.3">
      <c r="A3582" s="1">
        <v>42321</v>
      </c>
      <c r="B3582" s="2">
        <f>YEAR(salesdata[[#This Row],[Order Date]])</f>
        <v>2015</v>
      </c>
      <c r="C3582" s="2">
        <f>MONTH(salesdata[[#This Row],[Order Date]])</f>
        <v>11</v>
      </c>
      <c r="D3582" t="s">
        <v>563</v>
      </c>
      <c r="E3582" t="s">
        <v>121</v>
      </c>
      <c r="F3582" t="s">
        <v>11</v>
      </c>
      <c r="G3582" t="s">
        <v>18</v>
      </c>
      <c r="H3582" t="s">
        <v>2427</v>
      </c>
      <c r="I3582" s="33" t="s">
        <v>7623</v>
      </c>
      <c r="J3582" s="2">
        <v>6</v>
      </c>
      <c r="K3582" s="33" t="s">
        <v>4468</v>
      </c>
    </row>
    <row r="3583" spans="1:11" x14ac:dyDescent="0.3">
      <c r="A3583" s="1">
        <v>42321</v>
      </c>
      <c r="B3583" s="2">
        <f>YEAR(salesdata[[#This Row],[Order Date]])</f>
        <v>2015</v>
      </c>
      <c r="C3583" s="2">
        <f>MONTH(salesdata[[#This Row],[Order Date]])</f>
        <v>11</v>
      </c>
      <c r="D3583" t="s">
        <v>976</v>
      </c>
      <c r="E3583" t="s">
        <v>524</v>
      </c>
      <c r="F3583" t="s">
        <v>39</v>
      </c>
      <c r="G3583" t="s">
        <v>40</v>
      </c>
      <c r="H3583" t="s">
        <v>1937</v>
      </c>
      <c r="I3583" s="33" t="s">
        <v>4427</v>
      </c>
      <c r="J3583" s="2">
        <v>5</v>
      </c>
      <c r="K3583" s="33" t="s">
        <v>7624</v>
      </c>
    </row>
    <row r="3584" spans="1:11" x14ac:dyDescent="0.3">
      <c r="A3584" s="1">
        <v>42321</v>
      </c>
      <c r="B3584" s="2">
        <f>YEAR(salesdata[[#This Row],[Order Date]])</f>
        <v>2015</v>
      </c>
      <c r="C3584" s="2">
        <f>MONTH(salesdata[[#This Row],[Order Date]])</f>
        <v>11</v>
      </c>
      <c r="D3584" t="s">
        <v>976</v>
      </c>
      <c r="E3584" t="s">
        <v>524</v>
      </c>
      <c r="F3584" t="s">
        <v>34</v>
      </c>
      <c r="G3584" t="s">
        <v>47</v>
      </c>
      <c r="H3584" t="s">
        <v>2200</v>
      </c>
      <c r="I3584" s="33" t="s">
        <v>3931</v>
      </c>
      <c r="J3584" s="2">
        <v>7</v>
      </c>
      <c r="K3584" s="33" t="s">
        <v>4651</v>
      </c>
    </row>
    <row r="3585" spans="1:11" x14ac:dyDescent="0.3">
      <c r="A3585" s="1">
        <v>42321</v>
      </c>
      <c r="B3585" s="2">
        <f>YEAR(salesdata[[#This Row],[Order Date]])</f>
        <v>2015</v>
      </c>
      <c r="C3585" s="2">
        <f>MONTH(salesdata[[#This Row],[Order Date]])</f>
        <v>11</v>
      </c>
      <c r="D3585" t="s">
        <v>2231</v>
      </c>
      <c r="E3585" t="s">
        <v>124</v>
      </c>
      <c r="F3585" t="s">
        <v>11</v>
      </c>
      <c r="G3585" t="s">
        <v>20</v>
      </c>
      <c r="H3585" t="s">
        <v>273</v>
      </c>
      <c r="I3585" s="33" t="s">
        <v>7291</v>
      </c>
      <c r="J3585" s="2">
        <v>6</v>
      </c>
      <c r="K3585" s="33" t="s">
        <v>7292</v>
      </c>
    </row>
    <row r="3586" spans="1:11" x14ac:dyDescent="0.3">
      <c r="A3586" s="1">
        <v>42321</v>
      </c>
      <c r="B3586" s="2">
        <f>YEAR(salesdata[[#This Row],[Order Date]])</f>
        <v>2015</v>
      </c>
      <c r="C3586" s="2">
        <f>MONTH(salesdata[[#This Row],[Order Date]])</f>
        <v>11</v>
      </c>
      <c r="D3586" t="s">
        <v>2231</v>
      </c>
      <c r="E3586" t="s">
        <v>124</v>
      </c>
      <c r="F3586" t="s">
        <v>39</v>
      </c>
      <c r="G3586" t="s">
        <v>52</v>
      </c>
      <c r="H3586" t="s">
        <v>1572</v>
      </c>
      <c r="I3586" s="33" t="s">
        <v>7625</v>
      </c>
      <c r="J3586" s="2">
        <v>5</v>
      </c>
      <c r="K3586" s="33" t="s">
        <v>4846</v>
      </c>
    </row>
    <row r="3587" spans="1:11" x14ac:dyDescent="0.3">
      <c r="A3587" s="1">
        <v>42321</v>
      </c>
      <c r="B3587" s="2">
        <f>YEAR(salesdata[[#This Row],[Order Date]])</f>
        <v>2015</v>
      </c>
      <c r="C3587" s="2">
        <f>MONTH(salesdata[[#This Row],[Order Date]])</f>
        <v>11</v>
      </c>
      <c r="D3587" t="s">
        <v>1593</v>
      </c>
      <c r="E3587" t="s">
        <v>10</v>
      </c>
      <c r="F3587" t="s">
        <v>34</v>
      </c>
      <c r="G3587" t="s">
        <v>74</v>
      </c>
      <c r="H3587" t="s">
        <v>1993</v>
      </c>
      <c r="I3587" s="33" t="s">
        <v>2428</v>
      </c>
      <c r="J3587" s="2">
        <v>3</v>
      </c>
      <c r="K3587" s="33" t="s">
        <v>7626</v>
      </c>
    </row>
    <row r="3588" spans="1:11" x14ac:dyDescent="0.3">
      <c r="A3588" s="1">
        <v>42321</v>
      </c>
      <c r="B3588" s="2">
        <f>YEAR(salesdata[[#This Row],[Order Date]])</f>
        <v>2015</v>
      </c>
      <c r="C3588" s="2">
        <f>MONTH(salesdata[[#This Row],[Order Date]])</f>
        <v>11</v>
      </c>
      <c r="D3588" t="s">
        <v>1150</v>
      </c>
      <c r="E3588" t="s">
        <v>27</v>
      </c>
      <c r="F3588" t="s">
        <v>11</v>
      </c>
      <c r="G3588" t="s">
        <v>20</v>
      </c>
      <c r="H3588" t="s">
        <v>1649</v>
      </c>
      <c r="I3588" s="33" t="s">
        <v>6180</v>
      </c>
      <c r="J3588" s="2">
        <v>2</v>
      </c>
      <c r="K3588" s="33" t="s">
        <v>7403</v>
      </c>
    </row>
    <row r="3589" spans="1:11" x14ac:dyDescent="0.3">
      <c r="A3589" s="1">
        <v>42321</v>
      </c>
      <c r="B3589" s="2">
        <f>YEAR(salesdata[[#This Row],[Order Date]])</f>
        <v>2015</v>
      </c>
      <c r="C3589" s="2">
        <f>MONTH(salesdata[[#This Row],[Order Date]])</f>
        <v>11</v>
      </c>
      <c r="D3589" t="s">
        <v>1150</v>
      </c>
      <c r="E3589" t="s">
        <v>27</v>
      </c>
      <c r="F3589" t="s">
        <v>34</v>
      </c>
      <c r="G3589" t="s">
        <v>74</v>
      </c>
      <c r="H3589" t="s">
        <v>2163</v>
      </c>
      <c r="I3589" s="33" t="s">
        <v>7627</v>
      </c>
      <c r="J3589" s="2">
        <v>4</v>
      </c>
      <c r="K3589" s="33" t="s">
        <v>7628</v>
      </c>
    </row>
    <row r="3590" spans="1:11" x14ac:dyDescent="0.3">
      <c r="A3590" s="1">
        <v>42321</v>
      </c>
      <c r="B3590" s="2">
        <f>YEAR(salesdata[[#This Row],[Order Date]])</f>
        <v>2015</v>
      </c>
      <c r="C3590" s="2">
        <f>MONTH(salesdata[[#This Row],[Order Date]])</f>
        <v>11</v>
      </c>
      <c r="D3590" t="s">
        <v>1150</v>
      </c>
      <c r="E3590" t="s">
        <v>27</v>
      </c>
      <c r="F3590" t="s">
        <v>11</v>
      </c>
      <c r="G3590" t="s">
        <v>12</v>
      </c>
      <c r="H3590" t="s">
        <v>1343</v>
      </c>
      <c r="I3590" s="33" t="s">
        <v>5829</v>
      </c>
      <c r="J3590" s="2">
        <v>7</v>
      </c>
      <c r="K3590" s="33" t="s">
        <v>7629</v>
      </c>
    </row>
    <row r="3591" spans="1:11" x14ac:dyDescent="0.3">
      <c r="A3591" s="1">
        <v>42322</v>
      </c>
      <c r="B3591" s="2">
        <f>YEAR(salesdata[[#This Row],[Order Date]])</f>
        <v>2015</v>
      </c>
      <c r="C3591" s="2">
        <f>MONTH(salesdata[[#This Row],[Order Date]])</f>
        <v>11</v>
      </c>
      <c r="D3591" t="s">
        <v>751</v>
      </c>
      <c r="E3591" t="s">
        <v>152</v>
      </c>
      <c r="F3591" t="s">
        <v>39</v>
      </c>
      <c r="G3591" t="s">
        <v>52</v>
      </c>
      <c r="H3591" t="s">
        <v>688</v>
      </c>
      <c r="I3591" s="33" t="s">
        <v>7630</v>
      </c>
      <c r="J3591" s="2">
        <v>2</v>
      </c>
      <c r="K3591" s="33" t="s">
        <v>6970</v>
      </c>
    </row>
    <row r="3592" spans="1:11" x14ac:dyDescent="0.3">
      <c r="A3592" s="1">
        <v>42322</v>
      </c>
      <c r="B3592" s="2">
        <f>YEAR(salesdata[[#This Row],[Order Date]])</f>
        <v>2015</v>
      </c>
      <c r="C3592" s="2">
        <f>MONTH(salesdata[[#This Row],[Order Date]])</f>
        <v>11</v>
      </c>
      <c r="D3592" t="s">
        <v>751</v>
      </c>
      <c r="E3592" t="s">
        <v>152</v>
      </c>
      <c r="F3592" t="s">
        <v>39</v>
      </c>
      <c r="G3592" t="s">
        <v>52</v>
      </c>
      <c r="H3592" t="s">
        <v>1791</v>
      </c>
      <c r="I3592" s="33" t="s">
        <v>6408</v>
      </c>
      <c r="J3592" s="2">
        <v>2</v>
      </c>
      <c r="K3592" s="33" t="s">
        <v>7631</v>
      </c>
    </row>
    <row r="3593" spans="1:11" x14ac:dyDescent="0.3">
      <c r="A3593" s="1">
        <v>42322</v>
      </c>
      <c r="B3593" s="2">
        <f>YEAR(salesdata[[#This Row],[Order Date]])</f>
        <v>2015</v>
      </c>
      <c r="C3593" s="2">
        <f>MONTH(salesdata[[#This Row],[Order Date]])</f>
        <v>11</v>
      </c>
      <c r="D3593" t="s">
        <v>751</v>
      </c>
      <c r="E3593" t="s">
        <v>152</v>
      </c>
      <c r="F3593" t="s">
        <v>11</v>
      </c>
      <c r="G3593" t="s">
        <v>12</v>
      </c>
      <c r="H3593" t="s">
        <v>1947</v>
      </c>
      <c r="I3593" s="33" t="s">
        <v>2429</v>
      </c>
      <c r="J3593" s="2">
        <v>5</v>
      </c>
      <c r="K3593" s="33" t="s">
        <v>7632</v>
      </c>
    </row>
    <row r="3594" spans="1:11" x14ac:dyDescent="0.3">
      <c r="A3594" s="1">
        <v>42322</v>
      </c>
      <c r="B3594" s="2">
        <f>YEAR(salesdata[[#This Row],[Order Date]])</f>
        <v>2015</v>
      </c>
      <c r="C3594" s="2">
        <f>MONTH(salesdata[[#This Row],[Order Date]])</f>
        <v>11</v>
      </c>
      <c r="D3594" t="s">
        <v>751</v>
      </c>
      <c r="E3594" t="s">
        <v>55</v>
      </c>
      <c r="F3594" t="s">
        <v>11</v>
      </c>
      <c r="G3594" t="s">
        <v>63</v>
      </c>
      <c r="H3594" t="s">
        <v>65</v>
      </c>
      <c r="I3594" s="33" t="s">
        <v>7633</v>
      </c>
      <c r="J3594" s="2">
        <v>2</v>
      </c>
      <c r="K3594" s="33" t="s">
        <v>7634</v>
      </c>
    </row>
    <row r="3595" spans="1:11" x14ac:dyDescent="0.3">
      <c r="A3595" s="1">
        <v>42322</v>
      </c>
      <c r="B3595" s="2">
        <f>YEAR(salesdata[[#This Row],[Order Date]])</f>
        <v>2015</v>
      </c>
      <c r="C3595" s="2">
        <f>MONTH(salesdata[[#This Row],[Order Date]])</f>
        <v>11</v>
      </c>
      <c r="D3595" t="s">
        <v>751</v>
      </c>
      <c r="E3595" t="s">
        <v>55</v>
      </c>
      <c r="F3595" t="s">
        <v>11</v>
      </c>
      <c r="G3595" t="s">
        <v>93</v>
      </c>
      <c r="H3595" t="s">
        <v>2430</v>
      </c>
      <c r="I3595" s="33" t="s">
        <v>7635</v>
      </c>
      <c r="J3595" s="2">
        <v>3</v>
      </c>
      <c r="K3595" s="33" t="s">
        <v>7636</v>
      </c>
    </row>
    <row r="3596" spans="1:11" x14ac:dyDescent="0.3">
      <c r="A3596" s="1">
        <v>42322</v>
      </c>
      <c r="B3596" s="2">
        <f>YEAR(salesdata[[#This Row],[Order Date]])</f>
        <v>2015</v>
      </c>
      <c r="C3596" s="2">
        <f>MONTH(salesdata[[#This Row],[Order Date]])</f>
        <v>11</v>
      </c>
      <c r="D3596" t="s">
        <v>26</v>
      </c>
      <c r="E3596" t="s">
        <v>59</v>
      </c>
      <c r="F3596" t="s">
        <v>34</v>
      </c>
      <c r="G3596" t="s">
        <v>47</v>
      </c>
      <c r="H3596" t="s">
        <v>555</v>
      </c>
      <c r="I3596" s="33" t="s">
        <v>3573</v>
      </c>
      <c r="J3596" s="2">
        <v>3</v>
      </c>
      <c r="K3596" s="33" t="s">
        <v>3574</v>
      </c>
    </row>
    <row r="3597" spans="1:11" x14ac:dyDescent="0.3">
      <c r="A3597" s="1">
        <v>42322</v>
      </c>
      <c r="B3597" s="2">
        <f>YEAR(salesdata[[#This Row],[Order Date]])</f>
        <v>2015</v>
      </c>
      <c r="C3597" s="2">
        <f>MONTH(salesdata[[#This Row],[Order Date]])</f>
        <v>11</v>
      </c>
      <c r="D3597" t="s">
        <v>26</v>
      </c>
      <c r="E3597" t="s">
        <v>59</v>
      </c>
      <c r="F3597" t="s">
        <v>11</v>
      </c>
      <c r="G3597" t="s">
        <v>20</v>
      </c>
      <c r="H3597" t="s">
        <v>1569</v>
      </c>
      <c r="I3597" s="33" t="s">
        <v>7637</v>
      </c>
      <c r="J3597" s="2">
        <v>2</v>
      </c>
      <c r="K3597" s="33" t="s">
        <v>7638</v>
      </c>
    </row>
    <row r="3598" spans="1:11" x14ac:dyDescent="0.3">
      <c r="A3598" s="1">
        <v>42322</v>
      </c>
      <c r="B3598" s="2">
        <f>YEAR(salesdata[[#This Row],[Order Date]])</f>
        <v>2015</v>
      </c>
      <c r="C3598" s="2">
        <f>MONTH(salesdata[[#This Row],[Order Date]])</f>
        <v>11</v>
      </c>
      <c r="D3598" t="s">
        <v>1550</v>
      </c>
      <c r="E3598" t="s">
        <v>23</v>
      </c>
      <c r="F3598" t="s">
        <v>39</v>
      </c>
      <c r="G3598" t="s">
        <v>52</v>
      </c>
      <c r="H3598" t="s">
        <v>2431</v>
      </c>
      <c r="I3598" s="33" t="s">
        <v>4725</v>
      </c>
      <c r="J3598" s="2">
        <v>2</v>
      </c>
      <c r="K3598" s="33" t="s">
        <v>7639</v>
      </c>
    </row>
    <row r="3599" spans="1:11" x14ac:dyDescent="0.3">
      <c r="A3599" s="1">
        <v>42322</v>
      </c>
      <c r="B3599" s="2">
        <f>YEAR(salesdata[[#This Row],[Order Date]])</f>
        <v>2015</v>
      </c>
      <c r="C3599" s="2">
        <f>MONTH(salesdata[[#This Row],[Order Date]])</f>
        <v>11</v>
      </c>
      <c r="D3599" t="s">
        <v>461</v>
      </c>
      <c r="E3599" t="s">
        <v>92</v>
      </c>
      <c r="F3599" t="s">
        <v>11</v>
      </c>
      <c r="G3599" t="s">
        <v>43</v>
      </c>
      <c r="H3599" t="s">
        <v>987</v>
      </c>
      <c r="I3599" s="33" t="s">
        <v>4872</v>
      </c>
      <c r="J3599" s="2">
        <v>5</v>
      </c>
      <c r="K3599" s="33" t="s">
        <v>3207</v>
      </c>
    </row>
    <row r="3600" spans="1:11" x14ac:dyDescent="0.3">
      <c r="A3600" s="1">
        <v>42322</v>
      </c>
      <c r="B3600" s="2">
        <f>YEAR(salesdata[[#This Row],[Order Date]])</f>
        <v>2015</v>
      </c>
      <c r="C3600" s="2">
        <f>MONTH(salesdata[[#This Row],[Order Date]])</f>
        <v>11</v>
      </c>
      <c r="D3600" t="s">
        <v>461</v>
      </c>
      <c r="E3600" t="s">
        <v>92</v>
      </c>
      <c r="F3600" t="s">
        <v>39</v>
      </c>
      <c r="G3600" t="s">
        <v>52</v>
      </c>
      <c r="H3600" t="s">
        <v>1933</v>
      </c>
      <c r="I3600" s="33" t="s">
        <v>7640</v>
      </c>
      <c r="J3600" s="2">
        <v>3</v>
      </c>
      <c r="K3600" s="33" t="s">
        <v>4333</v>
      </c>
    </row>
    <row r="3601" spans="1:11" x14ac:dyDescent="0.3">
      <c r="A3601" s="1">
        <v>42322</v>
      </c>
      <c r="B3601" s="2">
        <f>YEAR(salesdata[[#This Row],[Order Date]])</f>
        <v>2015</v>
      </c>
      <c r="C3601" s="2">
        <f>MONTH(salesdata[[#This Row],[Order Date]])</f>
        <v>11</v>
      </c>
      <c r="D3601" t="s">
        <v>461</v>
      </c>
      <c r="E3601" t="s">
        <v>92</v>
      </c>
      <c r="F3601" t="s">
        <v>39</v>
      </c>
      <c r="G3601" t="s">
        <v>52</v>
      </c>
      <c r="H3601" t="s">
        <v>682</v>
      </c>
      <c r="I3601" s="33" t="s">
        <v>7641</v>
      </c>
      <c r="J3601" s="2">
        <v>4</v>
      </c>
      <c r="K3601" s="33" t="s">
        <v>5425</v>
      </c>
    </row>
    <row r="3602" spans="1:11" x14ac:dyDescent="0.3">
      <c r="A3602" s="1">
        <v>42322</v>
      </c>
      <c r="B3602" s="2">
        <f>YEAR(salesdata[[#This Row],[Order Date]])</f>
        <v>2015</v>
      </c>
      <c r="C3602" s="2">
        <f>MONTH(salesdata[[#This Row],[Order Date]])</f>
        <v>11</v>
      </c>
      <c r="D3602" t="s">
        <v>1102</v>
      </c>
      <c r="E3602" t="s">
        <v>407</v>
      </c>
      <c r="F3602" t="s">
        <v>34</v>
      </c>
      <c r="G3602" t="s">
        <v>35</v>
      </c>
      <c r="H3602" t="s">
        <v>1268</v>
      </c>
      <c r="I3602" s="33" t="s">
        <v>7642</v>
      </c>
      <c r="J3602" s="2">
        <v>4</v>
      </c>
      <c r="K3602" s="33" t="s">
        <v>7643</v>
      </c>
    </row>
    <row r="3603" spans="1:11" x14ac:dyDescent="0.3">
      <c r="A3603" s="1">
        <v>42322</v>
      </c>
      <c r="B3603" s="2">
        <f>YEAR(salesdata[[#This Row],[Order Date]])</f>
        <v>2015</v>
      </c>
      <c r="C3603" s="2">
        <f>MONTH(salesdata[[#This Row],[Order Date]])</f>
        <v>11</v>
      </c>
      <c r="D3603" t="s">
        <v>1102</v>
      </c>
      <c r="E3603" t="s">
        <v>407</v>
      </c>
      <c r="F3603" t="s">
        <v>34</v>
      </c>
      <c r="G3603" t="s">
        <v>35</v>
      </c>
      <c r="H3603" t="s">
        <v>1895</v>
      </c>
      <c r="I3603" s="33" t="s">
        <v>5790</v>
      </c>
      <c r="J3603" s="2">
        <v>3</v>
      </c>
      <c r="K3603" s="33" t="s">
        <v>3806</v>
      </c>
    </row>
    <row r="3604" spans="1:11" x14ac:dyDescent="0.3">
      <c r="A3604" s="1">
        <v>42323</v>
      </c>
      <c r="B3604" s="2">
        <f>YEAR(salesdata[[#This Row],[Order Date]])</f>
        <v>2015</v>
      </c>
      <c r="C3604" s="2">
        <f>MONTH(salesdata[[#This Row],[Order Date]])</f>
        <v>11</v>
      </c>
      <c r="D3604" t="s">
        <v>295</v>
      </c>
      <c r="E3604" t="s">
        <v>15</v>
      </c>
      <c r="F3604" t="s">
        <v>11</v>
      </c>
      <c r="G3604" t="s">
        <v>18</v>
      </c>
      <c r="H3604" t="s">
        <v>2432</v>
      </c>
      <c r="I3604" s="33" t="s">
        <v>7644</v>
      </c>
      <c r="J3604" s="2">
        <v>9</v>
      </c>
      <c r="K3604" s="33" t="s">
        <v>4522</v>
      </c>
    </row>
    <row r="3605" spans="1:11" x14ac:dyDescent="0.3">
      <c r="A3605" s="1">
        <v>42323</v>
      </c>
      <c r="B3605" s="2">
        <f>YEAR(salesdata[[#This Row],[Order Date]])</f>
        <v>2015</v>
      </c>
      <c r="C3605" s="2">
        <f>MONTH(salesdata[[#This Row],[Order Date]])</f>
        <v>11</v>
      </c>
      <c r="D3605" t="s">
        <v>295</v>
      </c>
      <c r="E3605" t="s">
        <v>15</v>
      </c>
      <c r="F3605" t="s">
        <v>11</v>
      </c>
      <c r="G3605" t="s">
        <v>20</v>
      </c>
      <c r="H3605" t="s">
        <v>1504</v>
      </c>
      <c r="I3605" s="33" t="s">
        <v>2942</v>
      </c>
      <c r="J3605" s="2">
        <v>3</v>
      </c>
      <c r="K3605" s="33" t="s">
        <v>7645</v>
      </c>
    </row>
    <row r="3606" spans="1:11" x14ac:dyDescent="0.3">
      <c r="A3606" s="1">
        <v>42323</v>
      </c>
      <c r="B3606" s="2">
        <f>YEAR(salesdata[[#This Row],[Order Date]])</f>
        <v>2015</v>
      </c>
      <c r="C3606" s="2">
        <f>MONTH(salesdata[[#This Row],[Order Date]])</f>
        <v>11</v>
      </c>
      <c r="D3606" t="s">
        <v>295</v>
      </c>
      <c r="E3606" t="s">
        <v>15</v>
      </c>
      <c r="F3606" t="s">
        <v>11</v>
      </c>
      <c r="G3606" t="s">
        <v>204</v>
      </c>
      <c r="H3606" t="s">
        <v>828</v>
      </c>
      <c r="I3606" s="33" t="s">
        <v>4872</v>
      </c>
      <c r="J3606" s="2">
        <v>5</v>
      </c>
      <c r="K3606" s="33" t="s">
        <v>7646</v>
      </c>
    </row>
    <row r="3607" spans="1:11" x14ac:dyDescent="0.3">
      <c r="A3607" s="1">
        <v>42323</v>
      </c>
      <c r="B3607" s="2">
        <f>YEAR(salesdata[[#This Row],[Order Date]])</f>
        <v>2015</v>
      </c>
      <c r="C3607" s="2">
        <f>MONTH(salesdata[[#This Row],[Order Date]])</f>
        <v>11</v>
      </c>
      <c r="D3607" t="s">
        <v>743</v>
      </c>
      <c r="E3607" t="s">
        <v>152</v>
      </c>
      <c r="F3607" t="s">
        <v>11</v>
      </c>
      <c r="G3607" t="s">
        <v>18</v>
      </c>
      <c r="H3607" t="s">
        <v>1026</v>
      </c>
      <c r="I3607" s="33" t="s">
        <v>3490</v>
      </c>
      <c r="J3607" s="2">
        <v>3</v>
      </c>
      <c r="K3607" s="33" t="s">
        <v>7647</v>
      </c>
    </row>
    <row r="3608" spans="1:11" x14ac:dyDescent="0.3">
      <c r="A3608" s="1">
        <v>42323</v>
      </c>
      <c r="B3608" s="2">
        <f>YEAR(salesdata[[#This Row],[Order Date]])</f>
        <v>2015</v>
      </c>
      <c r="C3608" s="2">
        <f>MONTH(salesdata[[#This Row],[Order Date]])</f>
        <v>11</v>
      </c>
      <c r="D3608" t="s">
        <v>743</v>
      </c>
      <c r="E3608" t="s">
        <v>152</v>
      </c>
      <c r="F3608" t="s">
        <v>11</v>
      </c>
      <c r="G3608" t="s">
        <v>20</v>
      </c>
      <c r="H3608" t="s">
        <v>2433</v>
      </c>
      <c r="I3608" s="33" t="s">
        <v>7648</v>
      </c>
      <c r="J3608" s="2">
        <v>6</v>
      </c>
      <c r="K3608" s="33" t="s">
        <v>5514</v>
      </c>
    </row>
    <row r="3609" spans="1:11" x14ac:dyDescent="0.3">
      <c r="A3609" s="1">
        <v>42323</v>
      </c>
      <c r="B3609" s="2">
        <f>YEAR(salesdata[[#This Row],[Order Date]])</f>
        <v>2015</v>
      </c>
      <c r="C3609" s="2">
        <f>MONTH(salesdata[[#This Row],[Order Date]])</f>
        <v>11</v>
      </c>
      <c r="D3609" t="s">
        <v>743</v>
      </c>
      <c r="E3609" t="s">
        <v>152</v>
      </c>
      <c r="F3609" t="s">
        <v>11</v>
      </c>
      <c r="G3609" t="s">
        <v>24</v>
      </c>
      <c r="H3609" t="s">
        <v>458</v>
      </c>
      <c r="I3609" s="33" t="s">
        <v>7649</v>
      </c>
      <c r="J3609" s="2">
        <v>6</v>
      </c>
      <c r="K3609" s="33" t="s">
        <v>7650</v>
      </c>
    </row>
    <row r="3610" spans="1:11" x14ac:dyDescent="0.3">
      <c r="A3610" s="1">
        <v>42323</v>
      </c>
      <c r="B3610" s="2">
        <f>YEAR(salesdata[[#This Row],[Order Date]])</f>
        <v>2015</v>
      </c>
      <c r="C3610" s="2">
        <f>MONTH(salesdata[[#This Row],[Order Date]])</f>
        <v>11</v>
      </c>
      <c r="D3610" t="s">
        <v>1144</v>
      </c>
      <c r="E3610" t="s">
        <v>55</v>
      </c>
      <c r="F3610" t="s">
        <v>34</v>
      </c>
      <c r="G3610" t="s">
        <v>47</v>
      </c>
      <c r="H3610" t="s">
        <v>1789</v>
      </c>
      <c r="I3610" s="33" t="s">
        <v>3702</v>
      </c>
      <c r="J3610" s="2">
        <v>2</v>
      </c>
      <c r="K3610" s="33" t="s">
        <v>7651</v>
      </c>
    </row>
    <row r="3611" spans="1:11" x14ac:dyDescent="0.3">
      <c r="A3611" s="1">
        <v>42323</v>
      </c>
      <c r="B3611" s="2">
        <f>YEAR(salesdata[[#This Row],[Order Date]])</f>
        <v>2015</v>
      </c>
      <c r="C3611" s="2">
        <f>MONTH(salesdata[[#This Row],[Order Date]])</f>
        <v>11</v>
      </c>
      <c r="D3611" t="s">
        <v>1245</v>
      </c>
      <c r="E3611" t="s">
        <v>79</v>
      </c>
      <c r="F3611" t="s">
        <v>11</v>
      </c>
      <c r="G3611" t="s">
        <v>20</v>
      </c>
      <c r="H3611" t="s">
        <v>1203</v>
      </c>
      <c r="I3611" s="33" t="s">
        <v>7652</v>
      </c>
      <c r="J3611" s="2">
        <v>13</v>
      </c>
      <c r="K3611" s="33" t="s">
        <v>7653</v>
      </c>
    </row>
    <row r="3612" spans="1:11" x14ac:dyDescent="0.3">
      <c r="A3612" s="1">
        <v>42324</v>
      </c>
      <c r="B3612" s="2">
        <f>YEAR(salesdata[[#This Row],[Order Date]])</f>
        <v>2015</v>
      </c>
      <c r="C3612" s="2">
        <f>MONTH(salesdata[[#This Row],[Order Date]])</f>
        <v>11</v>
      </c>
      <c r="D3612" t="s">
        <v>2263</v>
      </c>
      <c r="E3612" t="s">
        <v>152</v>
      </c>
      <c r="F3612" t="s">
        <v>11</v>
      </c>
      <c r="G3612" t="s">
        <v>93</v>
      </c>
      <c r="H3612" t="s">
        <v>2434</v>
      </c>
      <c r="I3612" s="33" t="s">
        <v>7654</v>
      </c>
      <c r="J3612" s="2">
        <v>5</v>
      </c>
      <c r="K3612" s="33" t="s">
        <v>7655</v>
      </c>
    </row>
    <row r="3613" spans="1:11" x14ac:dyDescent="0.3">
      <c r="A3613" s="1">
        <v>42324</v>
      </c>
      <c r="B3613" s="2">
        <f>YEAR(salesdata[[#This Row],[Order Date]])</f>
        <v>2015</v>
      </c>
      <c r="C3613" s="2">
        <f>MONTH(salesdata[[#This Row],[Order Date]])</f>
        <v>11</v>
      </c>
      <c r="D3613" t="s">
        <v>409</v>
      </c>
      <c r="E3613" t="s">
        <v>160</v>
      </c>
      <c r="F3613" t="s">
        <v>11</v>
      </c>
      <c r="G3613" t="s">
        <v>12</v>
      </c>
      <c r="H3613" t="s">
        <v>2279</v>
      </c>
      <c r="I3613" s="33" t="s">
        <v>7656</v>
      </c>
      <c r="J3613" s="2">
        <v>9</v>
      </c>
      <c r="K3613" s="33" t="s">
        <v>7657</v>
      </c>
    </row>
    <row r="3614" spans="1:11" x14ac:dyDescent="0.3">
      <c r="A3614" s="1">
        <v>42324</v>
      </c>
      <c r="B3614" s="2">
        <f>YEAR(salesdata[[#This Row],[Order Date]])</f>
        <v>2015</v>
      </c>
      <c r="C3614" s="2">
        <f>MONTH(salesdata[[#This Row],[Order Date]])</f>
        <v>11</v>
      </c>
      <c r="D3614" t="s">
        <v>409</v>
      </c>
      <c r="E3614" t="s">
        <v>160</v>
      </c>
      <c r="F3614" t="s">
        <v>34</v>
      </c>
      <c r="G3614" t="s">
        <v>47</v>
      </c>
      <c r="H3614" t="s">
        <v>2175</v>
      </c>
      <c r="I3614" s="33" t="s">
        <v>7658</v>
      </c>
      <c r="J3614" s="2">
        <v>6</v>
      </c>
      <c r="K3614" s="33" t="s">
        <v>7659</v>
      </c>
    </row>
    <row r="3615" spans="1:11" x14ac:dyDescent="0.3">
      <c r="A3615" s="1">
        <v>42324</v>
      </c>
      <c r="B3615" s="2">
        <f>YEAR(salesdata[[#This Row],[Order Date]])</f>
        <v>2015</v>
      </c>
      <c r="C3615" s="2">
        <f>MONTH(salesdata[[#This Row],[Order Date]])</f>
        <v>11</v>
      </c>
      <c r="D3615" t="s">
        <v>409</v>
      </c>
      <c r="E3615" t="s">
        <v>160</v>
      </c>
      <c r="F3615" t="s">
        <v>34</v>
      </c>
      <c r="G3615" t="s">
        <v>147</v>
      </c>
      <c r="H3615" t="s">
        <v>839</v>
      </c>
      <c r="I3615" s="33" t="s">
        <v>7660</v>
      </c>
      <c r="J3615" s="2">
        <v>3</v>
      </c>
      <c r="K3615" s="33" t="s">
        <v>3153</v>
      </c>
    </row>
    <row r="3616" spans="1:11" x14ac:dyDescent="0.3">
      <c r="A3616" s="1">
        <v>42324</v>
      </c>
      <c r="B3616" s="2">
        <f>YEAR(salesdata[[#This Row],[Order Date]])</f>
        <v>2015</v>
      </c>
      <c r="C3616" s="2">
        <f>MONTH(salesdata[[#This Row],[Order Date]])</f>
        <v>11</v>
      </c>
      <c r="D3616" t="s">
        <v>409</v>
      </c>
      <c r="E3616" t="s">
        <v>160</v>
      </c>
      <c r="F3616" t="s">
        <v>39</v>
      </c>
      <c r="G3616" t="s">
        <v>52</v>
      </c>
      <c r="H3616" t="s">
        <v>2435</v>
      </c>
      <c r="I3616" s="33" t="s">
        <v>7661</v>
      </c>
      <c r="J3616" s="2">
        <v>4</v>
      </c>
      <c r="K3616" s="33" t="s">
        <v>7662</v>
      </c>
    </row>
    <row r="3617" spans="1:11" x14ac:dyDescent="0.3">
      <c r="A3617" s="1">
        <v>42324</v>
      </c>
      <c r="B3617" s="2">
        <f>YEAR(salesdata[[#This Row],[Order Date]])</f>
        <v>2015</v>
      </c>
      <c r="C3617" s="2">
        <f>MONTH(salesdata[[#This Row],[Order Date]])</f>
        <v>11</v>
      </c>
      <c r="D3617" t="s">
        <v>409</v>
      </c>
      <c r="E3617" t="s">
        <v>160</v>
      </c>
      <c r="F3617" t="s">
        <v>34</v>
      </c>
      <c r="G3617" t="s">
        <v>147</v>
      </c>
      <c r="H3617" t="s">
        <v>485</v>
      </c>
      <c r="I3617" s="33" t="s">
        <v>3482</v>
      </c>
      <c r="J3617" s="2">
        <v>3</v>
      </c>
      <c r="K3617" s="33" t="s">
        <v>3483</v>
      </c>
    </row>
    <row r="3618" spans="1:11" x14ac:dyDescent="0.3">
      <c r="A3618" s="1">
        <v>42324</v>
      </c>
      <c r="B3618" s="2">
        <f>YEAR(salesdata[[#This Row],[Order Date]])</f>
        <v>2015</v>
      </c>
      <c r="C3618" s="2">
        <f>MONTH(salesdata[[#This Row],[Order Date]])</f>
        <v>11</v>
      </c>
      <c r="D3618" t="s">
        <v>834</v>
      </c>
      <c r="E3618" t="s">
        <v>519</v>
      </c>
      <c r="F3618" t="s">
        <v>34</v>
      </c>
      <c r="G3618" t="s">
        <v>147</v>
      </c>
      <c r="H3618" t="s">
        <v>1756</v>
      </c>
      <c r="I3618" s="33" t="s">
        <v>7663</v>
      </c>
      <c r="J3618" s="2">
        <v>2</v>
      </c>
      <c r="K3618" s="33" t="s">
        <v>7664</v>
      </c>
    </row>
    <row r="3619" spans="1:11" x14ac:dyDescent="0.3">
      <c r="A3619" s="1">
        <v>42324</v>
      </c>
      <c r="B3619" s="2">
        <f>YEAR(salesdata[[#This Row],[Order Date]])</f>
        <v>2015</v>
      </c>
      <c r="C3619" s="2">
        <f>MONTH(salesdata[[#This Row],[Order Date]])</f>
        <v>11</v>
      </c>
      <c r="D3619" t="s">
        <v>834</v>
      </c>
      <c r="E3619" t="s">
        <v>519</v>
      </c>
      <c r="F3619" t="s">
        <v>39</v>
      </c>
      <c r="G3619" t="s">
        <v>40</v>
      </c>
      <c r="H3619" t="s">
        <v>2436</v>
      </c>
      <c r="I3619" s="33" t="s">
        <v>7665</v>
      </c>
      <c r="J3619" s="2">
        <v>3</v>
      </c>
      <c r="K3619" s="33" t="s">
        <v>7666</v>
      </c>
    </row>
    <row r="3620" spans="1:11" x14ac:dyDescent="0.3">
      <c r="A3620" s="1">
        <v>42324</v>
      </c>
      <c r="B3620" s="2">
        <f>YEAR(salesdata[[#This Row],[Order Date]])</f>
        <v>2015</v>
      </c>
      <c r="C3620" s="2">
        <f>MONTH(salesdata[[#This Row],[Order Date]])</f>
        <v>11</v>
      </c>
      <c r="D3620" t="s">
        <v>353</v>
      </c>
      <c r="E3620" t="s">
        <v>15</v>
      </c>
      <c r="F3620" t="s">
        <v>11</v>
      </c>
      <c r="G3620" t="s">
        <v>18</v>
      </c>
      <c r="H3620" t="s">
        <v>2085</v>
      </c>
      <c r="I3620" s="33" t="s">
        <v>7667</v>
      </c>
      <c r="J3620" s="2">
        <v>2</v>
      </c>
      <c r="K3620" s="33" t="s">
        <v>6805</v>
      </c>
    </row>
    <row r="3621" spans="1:11" x14ac:dyDescent="0.3">
      <c r="A3621" s="1">
        <v>42324</v>
      </c>
      <c r="B3621" s="2">
        <f>YEAR(salesdata[[#This Row],[Order Date]])</f>
        <v>2015</v>
      </c>
      <c r="C3621" s="2">
        <f>MONTH(salesdata[[#This Row],[Order Date]])</f>
        <v>11</v>
      </c>
      <c r="D3621" t="s">
        <v>353</v>
      </c>
      <c r="E3621" t="s">
        <v>15</v>
      </c>
      <c r="F3621" t="s">
        <v>39</v>
      </c>
      <c r="G3621" t="s">
        <v>40</v>
      </c>
      <c r="H3621" t="s">
        <v>1922</v>
      </c>
      <c r="I3621" s="33" t="s">
        <v>4532</v>
      </c>
      <c r="J3621" s="2">
        <v>3</v>
      </c>
      <c r="K3621" s="33" t="s">
        <v>2437</v>
      </c>
    </row>
    <row r="3622" spans="1:11" x14ac:dyDescent="0.3">
      <c r="A3622" s="1">
        <v>42324</v>
      </c>
      <c r="B3622" s="2">
        <f>YEAR(salesdata[[#This Row],[Order Date]])</f>
        <v>2015</v>
      </c>
      <c r="C3622" s="2">
        <f>MONTH(salesdata[[#This Row],[Order Date]])</f>
        <v>11</v>
      </c>
      <c r="D3622" t="s">
        <v>353</v>
      </c>
      <c r="E3622" t="s">
        <v>15</v>
      </c>
      <c r="F3622" t="s">
        <v>34</v>
      </c>
      <c r="G3622" t="s">
        <v>47</v>
      </c>
      <c r="H3622" t="s">
        <v>2016</v>
      </c>
      <c r="I3622" s="33" t="s">
        <v>4833</v>
      </c>
      <c r="J3622" s="2">
        <v>2</v>
      </c>
      <c r="K3622" s="33" t="s">
        <v>7668</v>
      </c>
    </row>
    <row r="3623" spans="1:11" x14ac:dyDescent="0.3">
      <c r="A3623" s="1">
        <v>42324</v>
      </c>
      <c r="B3623" s="2">
        <f>YEAR(salesdata[[#This Row],[Order Date]])</f>
        <v>2015</v>
      </c>
      <c r="C3623" s="2">
        <f>MONTH(salesdata[[#This Row],[Order Date]])</f>
        <v>11</v>
      </c>
      <c r="D3623" t="s">
        <v>471</v>
      </c>
      <c r="E3623" t="s">
        <v>27</v>
      </c>
      <c r="F3623" t="s">
        <v>11</v>
      </c>
      <c r="G3623" t="s">
        <v>16</v>
      </c>
      <c r="H3623" t="s">
        <v>1332</v>
      </c>
      <c r="I3623" s="33" t="s">
        <v>3445</v>
      </c>
      <c r="J3623" s="2">
        <v>3</v>
      </c>
      <c r="K3623" s="33" t="s">
        <v>4893</v>
      </c>
    </row>
    <row r="3624" spans="1:11" x14ac:dyDescent="0.3">
      <c r="A3624" s="1">
        <v>42325</v>
      </c>
      <c r="B3624" s="2">
        <f>YEAR(salesdata[[#This Row],[Order Date]])</f>
        <v>2015</v>
      </c>
      <c r="C3624" s="2">
        <f>MONTH(salesdata[[#This Row],[Order Date]])</f>
        <v>11</v>
      </c>
      <c r="D3624" t="s">
        <v>2438</v>
      </c>
      <c r="E3624" t="s">
        <v>15</v>
      </c>
      <c r="F3624" t="s">
        <v>11</v>
      </c>
      <c r="G3624" t="s">
        <v>204</v>
      </c>
      <c r="H3624" t="s">
        <v>1081</v>
      </c>
      <c r="I3624" s="33" t="s">
        <v>7669</v>
      </c>
      <c r="J3624" s="2">
        <v>5</v>
      </c>
      <c r="K3624" s="33" t="s">
        <v>7670</v>
      </c>
    </row>
    <row r="3625" spans="1:11" x14ac:dyDescent="0.3">
      <c r="A3625" s="1">
        <v>42325</v>
      </c>
      <c r="B3625" s="2">
        <f>YEAR(salesdata[[#This Row],[Order Date]])</f>
        <v>2015</v>
      </c>
      <c r="C3625" s="2">
        <f>MONTH(salesdata[[#This Row],[Order Date]])</f>
        <v>11</v>
      </c>
      <c r="D3625" t="s">
        <v>889</v>
      </c>
      <c r="E3625" t="s">
        <v>27</v>
      </c>
      <c r="F3625" t="s">
        <v>39</v>
      </c>
      <c r="G3625" t="s">
        <v>40</v>
      </c>
      <c r="H3625" t="s">
        <v>2109</v>
      </c>
      <c r="I3625" s="33" t="s">
        <v>7671</v>
      </c>
      <c r="J3625" s="2">
        <v>4</v>
      </c>
      <c r="K3625" s="33" t="s">
        <v>2439</v>
      </c>
    </row>
    <row r="3626" spans="1:11" x14ac:dyDescent="0.3">
      <c r="A3626" s="1">
        <v>42325</v>
      </c>
      <c r="B3626" s="2">
        <f>YEAR(salesdata[[#This Row],[Order Date]])</f>
        <v>2015</v>
      </c>
      <c r="C3626" s="2">
        <f>MONTH(salesdata[[#This Row],[Order Date]])</f>
        <v>11</v>
      </c>
      <c r="D3626" t="s">
        <v>889</v>
      </c>
      <c r="E3626" t="s">
        <v>27</v>
      </c>
      <c r="F3626" t="s">
        <v>11</v>
      </c>
      <c r="G3626" t="s">
        <v>18</v>
      </c>
      <c r="H3626" t="s">
        <v>2440</v>
      </c>
      <c r="I3626" s="33" t="s">
        <v>7672</v>
      </c>
      <c r="J3626" s="2">
        <v>5</v>
      </c>
      <c r="K3626" s="33" t="s">
        <v>4176</v>
      </c>
    </row>
    <row r="3627" spans="1:11" x14ac:dyDescent="0.3">
      <c r="A3627" s="1">
        <v>42325</v>
      </c>
      <c r="B3627" s="2">
        <f>YEAR(salesdata[[#This Row],[Order Date]])</f>
        <v>2015</v>
      </c>
      <c r="C3627" s="2">
        <f>MONTH(salesdata[[#This Row],[Order Date]])</f>
        <v>11</v>
      </c>
      <c r="D3627" t="s">
        <v>889</v>
      </c>
      <c r="E3627" t="s">
        <v>27</v>
      </c>
      <c r="F3627" t="s">
        <v>34</v>
      </c>
      <c r="G3627" t="s">
        <v>47</v>
      </c>
      <c r="H3627" t="s">
        <v>388</v>
      </c>
      <c r="I3627" s="33" t="s">
        <v>7673</v>
      </c>
      <c r="J3627" s="2">
        <v>4</v>
      </c>
      <c r="K3627" s="33" t="s">
        <v>7007</v>
      </c>
    </row>
    <row r="3628" spans="1:11" x14ac:dyDescent="0.3">
      <c r="A3628" s="1">
        <v>42325</v>
      </c>
      <c r="B3628" s="2">
        <f>YEAR(salesdata[[#This Row],[Order Date]])</f>
        <v>2015</v>
      </c>
      <c r="C3628" s="2">
        <f>MONTH(salesdata[[#This Row],[Order Date]])</f>
        <v>11</v>
      </c>
      <c r="D3628" t="s">
        <v>889</v>
      </c>
      <c r="E3628" t="s">
        <v>27</v>
      </c>
      <c r="F3628" t="s">
        <v>11</v>
      </c>
      <c r="G3628" t="s">
        <v>18</v>
      </c>
      <c r="H3628" t="s">
        <v>2414</v>
      </c>
      <c r="I3628" s="33" t="s">
        <v>7674</v>
      </c>
      <c r="J3628" s="2">
        <v>7</v>
      </c>
      <c r="K3628" s="33" t="s">
        <v>5488</v>
      </c>
    </row>
    <row r="3629" spans="1:11" x14ac:dyDescent="0.3">
      <c r="A3629" s="1">
        <v>42325</v>
      </c>
      <c r="B3629" s="2">
        <f>YEAR(salesdata[[#This Row],[Order Date]])</f>
        <v>2015</v>
      </c>
      <c r="C3629" s="2">
        <f>MONTH(salesdata[[#This Row],[Order Date]])</f>
        <v>11</v>
      </c>
      <c r="D3629" t="s">
        <v>889</v>
      </c>
      <c r="E3629" t="s">
        <v>27</v>
      </c>
      <c r="F3629" t="s">
        <v>11</v>
      </c>
      <c r="G3629" t="s">
        <v>12</v>
      </c>
      <c r="H3629" t="s">
        <v>1159</v>
      </c>
      <c r="I3629" s="33" t="s">
        <v>3540</v>
      </c>
      <c r="J3629" s="2">
        <v>5</v>
      </c>
      <c r="K3629" s="33" t="s">
        <v>3175</v>
      </c>
    </row>
    <row r="3630" spans="1:11" x14ac:dyDescent="0.3">
      <c r="A3630" s="1">
        <v>42325</v>
      </c>
      <c r="B3630" s="2">
        <f>YEAR(salesdata[[#This Row],[Order Date]])</f>
        <v>2015</v>
      </c>
      <c r="C3630" s="2">
        <f>MONTH(salesdata[[#This Row],[Order Date]])</f>
        <v>11</v>
      </c>
      <c r="D3630" t="s">
        <v>889</v>
      </c>
      <c r="E3630" t="s">
        <v>27</v>
      </c>
      <c r="F3630" t="s">
        <v>34</v>
      </c>
      <c r="G3630" t="s">
        <v>35</v>
      </c>
      <c r="H3630" t="s">
        <v>1826</v>
      </c>
      <c r="I3630" s="33" t="s">
        <v>7675</v>
      </c>
      <c r="J3630" s="2">
        <v>2</v>
      </c>
      <c r="K3630" s="33" t="s">
        <v>4759</v>
      </c>
    </row>
    <row r="3631" spans="1:11" x14ac:dyDescent="0.3">
      <c r="A3631" s="1">
        <v>42325</v>
      </c>
      <c r="B3631" s="2">
        <f>YEAR(salesdata[[#This Row],[Order Date]])</f>
        <v>2015</v>
      </c>
      <c r="C3631" s="2">
        <f>MONTH(salesdata[[#This Row],[Order Date]])</f>
        <v>11</v>
      </c>
      <c r="D3631" t="s">
        <v>889</v>
      </c>
      <c r="E3631" t="s">
        <v>27</v>
      </c>
      <c r="F3631" t="s">
        <v>34</v>
      </c>
      <c r="G3631" t="s">
        <v>47</v>
      </c>
      <c r="H3631" t="s">
        <v>936</v>
      </c>
      <c r="I3631" s="33" t="s">
        <v>7676</v>
      </c>
      <c r="J3631" s="2">
        <v>3</v>
      </c>
      <c r="K3631" s="33" t="s">
        <v>7677</v>
      </c>
    </row>
    <row r="3632" spans="1:11" x14ac:dyDescent="0.3">
      <c r="A3632" s="1">
        <v>42325</v>
      </c>
      <c r="B3632" s="2">
        <f>YEAR(salesdata[[#This Row],[Order Date]])</f>
        <v>2015</v>
      </c>
      <c r="C3632" s="2">
        <f>MONTH(salesdata[[#This Row],[Order Date]])</f>
        <v>11</v>
      </c>
      <c r="D3632" t="s">
        <v>884</v>
      </c>
      <c r="E3632" t="s">
        <v>863</v>
      </c>
      <c r="F3632" t="s">
        <v>11</v>
      </c>
      <c r="G3632" t="s">
        <v>18</v>
      </c>
      <c r="H3632" t="s">
        <v>2097</v>
      </c>
      <c r="I3632" s="33" t="s">
        <v>7678</v>
      </c>
      <c r="J3632" s="2">
        <v>4</v>
      </c>
      <c r="K3632" s="33" t="s">
        <v>6797</v>
      </c>
    </row>
    <row r="3633" spans="1:11" x14ac:dyDescent="0.3">
      <c r="A3633" s="1">
        <v>42325</v>
      </c>
      <c r="B3633" s="2">
        <f>YEAR(salesdata[[#This Row],[Order Date]])</f>
        <v>2015</v>
      </c>
      <c r="C3633" s="2">
        <f>MONTH(salesdata[[#This Row],[Order Date]])</f>
        <v>11</v>
      </c>
      <c r="D3633" t="s">
        <v>884</v>
      </c>
      <c r="E3633" t="s">
        <v>863</v>
      </c>
      <c r="F3633" t="s">
        <v>11</v>
      </c>
      <c r="G3633" t="s">
        <v>12</v>
      </c>
      <c r="H3633" t="s">
        <v>637</v>
      </c>
      <c r="I3633" s="33" t="s">
        <v>5911</v>
      </c>
      <c r="J3633" s="2">
        <v>3</v>
      </c>
      <c r="K3633" s="33" t="s">
        <v>5912</v>
      </c>
    </row>
    <row r="3634" spans="1:11" x14ac:dyDescent="0.3">
      <c r="A3634" s="1">
        <v>42325</v>
      </c>
      <c r="B3634" s="2">
        <f>YEAR(salesdata[[#This Row],[Order Date]])</f>
        <v>2015</v>
      </c>
      <c r="C3634" s="2">
        <f>MONTH(salesdata[[#This Row],[Order Date]])</f>
        <v>11</v>
      </c>
      <c r="D3634" t="s">
        <v>884</v>
      </c>
      <c r="E3634" t="s">
        <v>863</v>
      </c>
      <c r="F3634" t="s">
        <v>34</v>
      </c>
      <c r="G3634" t="s">
        <v>35</v>
      </c>
      <c r="H3634" t="s">
        <v>2399</v>
      </c>
      <c r="I3634" s="33" t="s">
        <v>7679</v>
      </c>
      <c r="J3634" s="2">
        <v>5</v>
      </c>
      <c r="K3634" s="33" t="s">
        <v>7680</v>
      </c>
    </row>
    <row r="3635" spans="1:11" x14ac:dyDescent="0.3">
      <c r="A3635" s="1">
        <v>42327</v>
      </c>
      <c r="B3635" s="2">
        <f>YEAR(salesdata[[#This Row],[Order Date]])</f>
        <v>2015</v>
      </c>
      <c r="C3635" s="2">
        <f>MONTH(salesdata[[#This Row],[Order Date]])</f>
        <v>11</v>
      </c>
      <c r="D3635" t="s">
        <v>1729</v>
      </c>
      <c r="E3635" t="s">
        <v>167</v>
      </c>
      <c r="F3635" t="s">
        <v>34</v>
      </c>
      <c r="G3635" t="s">
        <v>47</v>
      </c>
      <c r="H3635" t="s">
        <v>2253</v>
      </c>
      <c r="I3635" s="33" t="s">
        <v>3036</v>
      </c>
      <c r="J3635" s="2">
        <v>2</v>
      </c>
      <c r="K3635" s="33" t="s">
        <v>7681</v>
      </c>
    </row>
    <row r="3636" spans="1:11" x14ac:dyDescent="0.3">
      <c r="A3636" s="1">
        <v>42327</v>
      </c>
      <c r="B3636" s="2">
        <f>YEAR(salesdata[[#This Row],[Order Date]])</f>
        <v>2015</v>
      </c>
      <c r="C3636" s="2">
        <f>MONTH(salesdata[[#This Row],[Order Date]])</f>
        <v>11</v>
      </c>
      <c r="D3636" t="s">
        <v>582</v>
      </c>
      <c r="E3636" t="s">
        <v>127</v>
      </c>
      <c r="F3636" t="s">
        <v>11</v>
      </c>
      <c r="G3636" t="s">
        <v>93</v>
      </c>
      <c r="H3636" t="s">
        <v>1870</v>
      </c>
      <c r="I3636" s="33" t="s">
        <v>7682</v>
      </c>
      <c r="J3636" s="2">
        <v>4</v>
      </c>
      <c r="K3636" s="33" t="s">
        <v>3549</v>
      </c>
    </row>
    <row r="3637" spans="1:11" x14ac:dyDescent="0.3">
      <c r="A3637" s="1">
        <v>42327</v>
      </c>
      <c r="B3637" s="2">
        <f>YEAR(salesdata[[#This Row],[Order Date]])</f>
        <v>2015</v>
      </c>
      <c r="C3637" s="2">
        <f>MONTH(salesdata[[#This Row],[Order Date]])</f>
        <v>11</v>
      </c>
      <c r="D3637" t="s">
        <v>1237</v>
      </c>
      <c r="E3637" t="s">
        <v>152</v>
      </c>
      <c r="F3637" t="s">
        <v>11</v>
      </c>
      <c r="G3637" t="s">
        <v>20</v>
      </c>
      <c r="H3637" t="s">
        <v>1535</v>
      </c>
      <c r="I3637" s="33" t="s">
        <v>4377</v>
      </c>
      <c r="J3637" s="2">
        <v>2</v>
      </c>
      <c r="K3637" s="33" t="s">
        <v>7376</v>
      </c>
    </row>
    <row r="3638" spans="1:11" x14ac:dyDescent="0.3">
      <c r="A3638" s="1">
        <v>42327</v>
      </c>
      <c r="B3638" s="2">
        <f>YEAR(salesdata[[#This Row],[Order Date]])</f>
        <v>2015</v>
      </c>
      <c r="C3638" s="2">
        <f>MONTH(salesdata[[#This Row],[Order Date]])</f>
        <v>11</v>
      </c>
      <c r="D3638" t="s">
        <v>1237</v>
      </c>
      <c r="E3638" t="s">
        <v>152</v>
      </c>
      <c r="F3638" t="s">
        <v>39</v>
      </c>
      <c r="G3638" t="s">
        <v>40</v>
      </c>
      <c r="H3638" t="s">
        <v>2401</v>
      </c>
      <c r="I3638" s="33" t="s">
        <v>7683</v>
      </c>
      <c r="J3638" s="2">
        <v>4</v>
      </c>
      <c r="K3638" s="33" t="s">
        <v>7684</v>
      </c>
    </row>
    <row r="3639" spans="1:11" x14ac:dyDescent="0.3">
      <c r="A3639" s="1">
        <v>42328</v>
      </c>
      <c r="B3639" s="2">
        <f>YEAR(salesdata[[#This Row],[Order Date]])</f>
        <v>2015</v>
      </c>
      <c r="C3639" s="2">
        <f>MONTH(salesdata[[#This Row],[Order Date]])</f>
        <v>11</v>
      </c>
      <c r="D3639" t="s">
        <v>947</v>
      </c>
      <c r="E3639" t="s">
        <v>152</v>
      </c>
      <c r="F3639" t="s">
        <v>11</v>
      </c>
      <c r="G3639" t="s">
        <v>24</v>
      </c>
      <c r="H3639" t="s">
        <v>2313</v>
      </c>
      <c r="I3639" s="33" t="s">
        <v>7437</v>
      </c>
      <c r="J3639" s="2">
        <v>3</v>
      </c>
      <c r="K3639" s="33" t="s">
        <v>5154</v>
      </c>
    </row>
    <row r="3640" spans="1:11" x14ac:dyDescent="0.3">
      <c r="A3640" s="1">
        <v>42328</v>
      </c>
      <c r="B3640" s="2">
        <f>YEAR(salesdata[[#This Row],[Order Date]])</f>
        <v>2015</v>
      </c>
      <c r="C3640" s="2">
        <f>MONTH(salesdata[[#This Row],[Order Date]])</f>
        <v>11</v>
      </c>
      <c r="D3640" t="s">
        <v>947</v>
      </c>
      <c r="E3640" t="s">
        <v>152</v>
      </c>
      <c r="F3640" t="s">
        <v>11</v>
      </c>
      <c r="G3640" t="s">
        <v>24</v>
      </c>
      <c r="H3640" t="s">
        <v>644</v>
      </c>
      <c r="I3640" s="33" t="s">
        <v>4219</v>
      </c>
      <c r="J3640" s="2">
        <v>4</v>
      </c>
      <c r="K3640" s="33" t="s">
        <v>7685</v>
      </c>
    </row>
    <row r="3641" spans="1:11" x14ac:dyDescent="0.3">
      <c r="A3641" s="1">
        <v>42328</v>
      </c>
      <c r="B3641" s="2">
        <f>YEAR(salesdata[[#This Row],[Order Date]])</f>
        <v>2015</v>
      </c>
      <c r="C3641" s="2">
        <f>MONTH(salesdata[[#This Row],[Order Date]])</f>
        <v>11</v>
      </c>
      <c r="D3641" t="s">
        <v>947</v>
      </c>
      <c r="E3641" t="s">
        <v>152</v>
      </c>
      <c r="F3641" t="s">
        <v>34</v>
      </c>
      <c r="G3641" t="s">
        <v>74</v>
      </c>
      <c r="H3641" t="s">
        <v>2090</v>
      </c>
      <c r="I3641" s="33" t="s">
        <v>7686</v>
      </c>
      <c r="J3641" s="2">
        <v>4</v>
      </c>
      <c r="K3641" s="33" t="s">
        <v>3454</v>
      </c>
    </row>
    <row r="3642" spans="1:11" x14ac:dyDescent="0.3">
      <c r="A3642" s="1">
        <v>42328</v>
      </c>
      <c r="B3642" s="2">
        <f>YEAR(salesdata[[#This Row],[Order Date]])</f>
        <v>2015</v>
      </c>
      <c r="C3642" s="2">
        <f>MONTH(salesdata[[#This Row],[Order Date]])</f>
        <v>11</v>
      </c>
      <c r="D3642" t="s">
        <v>2187</v>
      </c>
      <c r="E3642" t="s">
        <v>27</v>
      </c>
      <c r="F3642" t="s">
        <v>11</v>
      </c>
      <c r="G3642" t="s">
        <v>24</v>
      </c>
      <c r="H3642" t="s">
        <v>330</v>
      </c>
      <c r="I3642" s="33" t="s">
        <v>3133</v>
      </c>
      <c r="J3642" s="2">
        <v>7</v>
      </c>
      <c r="K3642" s="33" t="s">
        <v>6738</v>
      </c>
    </row>
    <row r="3643" spans="1:11" x14ac:dyDescent="0.3">
      <c r="A3643" s="1">
        <v>42328</v>
      </c>
      <c r="B3643" s="2">
        <f>YEAR(salesdata[[#This Row],[Order Date]])</f>
        <v>2015</v>
      </c>
      <c r="C3643" s="2">
        <f>MONTH(salesdata[[#This Row],[Order Date]])</f>
        <v>11</v>
      </c>
      <c r="D3643" t="s">
        <v>907</v>
      </c>
      <c r="E3643" t="s">
        <v>152</v>
      </c>
      <c r="F3643" t="s">
        <v>11</v>
      </c>
      <c r="G3643" t="s">
        <v>12</v>
      </c>
      <c r="H3643" t="s">
        <v>877</v>
      </c>
      <c r="I3643" s="33" t="s">
        <v>4004</v>
      </c>
      <c r="J3643" s="2">
        <v>3</v>
      </c>
      <c r="K3643" s="33" t="s">
        <v>4005</v>
      </c>
    </row>
    <row r="3644" spans="1:11" x14ac:dyDescent="0.3">
      <c r="A3644" s="1">
        <v>42328</v>
      </c>
      <c r="B3644" s="2">
        <f>YEAR(salesdata[[#This Row],[Order Date]])</f>
        <v>2015</v>
      </c>
      <c r="C3644" s="2">
        <f>MONTH(salesdata[[#This Row],[Order Date]])</f>
        <v>11</v>
      </c>
      <c r="D3644" t="s">
        <v>576</v>
      </c>
      <c r="E3644" t="s">
        <v>27</v>
      </c>
      <c r="F3644" t="s">
        <v>39</v>
      </c>
      <c r="G3644" t="s">
        <v>40</v>
      </c>
      <c r="H3644" t="s">
        <v>2441</v>
      </c>
      <c r="I3644" s="33" t="s">
        <v>7687</v>
      </c>
      <c r="J3644" s="2">
        <v>7</v>
      </c>
      <c r="K3644" s="33" t="s">
        <v>7688</v>
      </c>
    </row>
    <row r="3645" spans="1:11" x14ac:dyDescent="0.3">
      <c r="A3645" s="1">
        <v>42328</v>
      </c>
      <c r="B3645" s="2">
        <f>YEAR(salesdata[[#This Row],[Order Date]])</f>
        <v>2015</v>
      </c>
      <c r="C3645" s="2">
        <f>MONTH(salesdata[[#This Row],[Order Date]])</f>
        <v>11</v>
      </c>
      <c r="D3645" t="s">
        <v>576</v>
      </c>
      <c r="E3645" t="s">
        <v>27</v>
      </c>
      <c r="F3645" t="s">
        <v>34</v>
      </c>
      <c r="G3645" t="s">
        <v>35</v>
      </c>
      <c r="H3645" t="s">
        <v>1732</v>
      </c>
      <c r="I3645" s="33" t="s">
        <v>5747</v>
      </c>
      <c r="J3645" s="2">
        <v>3</v>
      </c>
      <c r="K3645" s="33" t="s">
        <v>5748</v>
      </c>
    </row>
    <row r="3646" spans="1:11" x14ac:dyDescent="0.3">
      <c r="A3646" s="1">
        <v>42328</v>
      </c>
      <c r="B3646" s="2">
        <f>YEAR(salesdata[[#This Row],[Order Date]])</f>
        <v>2015</v>
      </c>
      <c r="C3646" s="2">
        <f>MONTH(salesdata[[#This Row],[Order Date]])</f>
        <v>11</v>
      </c>
      <c r="D3646" t="s">
        <v>2442</v>
      </c>
      <c r="E3646" t="s">
        <v>27</v>
      </c>
      <c r="F3646" t="s">
        <v>11</v>
      </c>
      <c r="G3646" t="s">
        <v>20</v>
      </c>
      <c r="H3646" t="s">
        <v>916</v>
      </c>
      <c r="I3646" s="33" t="s">
        <v>7689</v>
      </c>
      <c r="J3646" s="2">
        <v>9</v>
      </c>
      <c r="K3646" s="33" t="s">
        <v>6550</v>
      </c>
    </row>
    <row r="3647" spans="1:11" x14ac:dyDescent="0.3">
      <c r="A3647" s="1">
        <v>42328</v>
      </c>
      <c r="B3647" s="2">
        <f>YEAR(salesdata[[#This Row],[Order Date]])</f>
        <v>2015</v>
      </c>
      <c r="C3647" s="2">
        <f>MONTH(salesdata[[#This Row],[Order Date]])</f>
        <v>11</v>
      </c>
      <c r="D3647" t="s">
        <v>2443</v>
      </c>
      <c r="E3647" t="s">
        <v>167</v>
      </c>
      <c r="F3647" t="s">
        <v>11</v>
      </c>
      <c r="G3647" t="s">
        <v>24</v>
      </c>
      <c r="H3647" t="s">
        <v>1015</v>
      </c>
      <c r="I3647" s="33" t="s">
        <v>7649</v>
      </c>
      <c r="J3647" s="2">
        <v>6</v>
      </c>
      <c r="K3647" s="33" t="s">
        <v>7690</v>
      </c>
    </row>
    <row r="3648" spans="1:11" x14ac:dyDescent="0.3">
      <c r="A3648" s="1">
        <v>42328</v>
      </c>
      <c r="B3648" s="2">
        <f>YEAR(salesdata[[#This Row],[Order Date]])</f>
        <v>2015</v>
      </c>
      <c r="C3648" s="2">
        <f>MONTH(salesdata[[#This Row],[Order Date]])</f>
        <v>11</v>
      </c>
      <c r="D3648" t="s">
        <v>2443</v>
      </c>
      <c r="E3648" t="s">
        <v>167</v>
      </c>
      <c r="F3648" t="s">
        <v>34</v>
      </c>
      <c r="G3648" t="s">
        <v>47</v>
      </c>
      <c r="H3648" t="s">
        <v>1578</v>
      </c>
      <c r="I3648" s="33" t="s">
        <v>7691</v>
      </c>
      <c r="J3648" s="2">
        <v>3</v>
      </c>
      <c r="K3648" s="33" t="s">
        <v>7692</v>
      </c>
    </row>
    <row r="3649" spans="1:11" x14ac:dyDescent="0.3">
      <c r="A3649" s="1">
        <v>42328</v>
      </c>
      <c r="B3649" s="2">
        <f>YEAR(salesdata[[#This Row],[Order Date]])</f>
        <v>2015</v>
      </c>
      <c r="C3649" s="2">
        <f>MONTH(salesdata[[#This Row],[Order Date]])</f>
        <v>11</v>
      </c>
      <c r="D3649" t="s">
        <v>2443</v>
      </c>
      <c r="E3649" t="s">
        <v>167</v>
      </c>
      <c r="F3649" t="s">
        <v>39</v>
      </c>
      <c r="G3649" t="s">
        <v>52</v>
      </c>
      <c r="H3649" t="s">
        <v>2421</v>
      </c>
      <c r="I3649" s="33" t="s">
        <v>3001</v>
      </c>
      <c r="J3649" s="2">
        <v>2</v>
      </c>
      <c r="K3649" s="33" t="s">
        <v>6249</v>
      </c>
    </row>
    <row r="3650" spans="1:11" x14ac:dyDescent="0.3">
      <c r="A3650" s="1">
        <v>42328</v>
      </c>
      <c r="B3650" s="2">
        <f>YEAR(salesdata[[#This Row],[Order Date]])</f>
        <v>2015</v>
      </c>
      <c r="C3650" s="2">
        <f>MONTH(salesdata[[#This Row],[Order Date]])</f>
        <v>11</v>
      </c>
      <c r="D3650" t="s">
        <v>962</v>
      </c>
      <c r="E3650" t="s">
        <v>79</v>
      </c>
      <c r="F3650" t="s">
        <v>34</v>
      </c>
      <c r="G3650" t="s">
        <v>47</v>
      </c>
      <c r="H3650" t="s">
        <v>2444</v>
      </c>
      <c r="I3650" s="33" t="s">
        <v>7693</v>
      </c>
      <c r="J3650" s="2">
        <v>2</v>
      </c>
      <c r="K3650" s="33" t="s">
        <v>5769</v>
      </c>
    </row>
    <row r="3651" spans="1:11" x14ac:dyDescent="0.3">
      <c r="A3651" s="1">
        <v>42328</v>
      </c>
      <c r="B3651" s="2">
        <f>YEAR(salesdata[[#This Row],[Order Date]])</f>
        <v>2015</v>
      </c>
      <c r="C3651" s="2">
        <f>MONTH(salesdata[[#This Row],[Order Date]])</f>
        <v>11</v>
      </c>
      <c r="D3651" t="s">
        <v>962</v>
      </c>
      <c r="E3651" t="s">
        <v>79</v>
      </c>
      <c r="F3651" t="s">
        <v>11</v>
      </c>
      <c r="G3651" t="s">
        <v>18</v>
      </c>
      <c r="H3651" t="s">
        <v>2310</v>
      </c>
      <c r="I3651" s="33" t="s">
        <v>7694</v>
      </c>
      <c r="J3651" s="2">
        <v>3</v>
      </c>
      <c r="K3651" s="33" t="s">
        <v>7695</v>
      </c>
    </row>
    <row r="3652" spans="1:11" x14ac:dyDescent="0.3">
      <c r="A3652" s="1">
        <v>42328</v>
      </c>
      <c r="B3652" s="2">
        <f>YEAR(salesdata[[#This Row],[Order Date]])</f>
        <v>2015</v>
      </c>
      <c r="C3652" s="2">
        <f>MONTH(salesdata[[#This Row],[Order Date]])</f>
        <v>11</v>
      </c>
      <c r="D3652" t="s">
        <v>898</v>
      </c>
      <c r="E3652" t="s">
        <v>10</v>
      </c>
      <c r="F3652" t="s">
        <v>39</v>
      </c>
      <c r="G3652" t="s">
        <v>306</v>
      </c>
      <c r="H3652" t="s">
        <v>2445</v>
      </c>
      <c r="I3652" s="33" t="s">
        <v>7696</v>
      </c>
      <c r="J3652" s="2">
        <v>2</v>
      </c>
      <c r="K3652" s="33" t="s">
        <v>1646</v>
      </c>
    </row>
    <row r="3653" spans="1:11" x14ac:dyDescent="0.3">
      <c r="A3653" s="1">
        <v>42328</v>
      </c>
      <c r="B3653" s="2">
        <f>YEAR(salesdata[[#This Row],[Order Date]])</f>
        <v>2015</v>
      </c>
      <c r="C3653" s="2">
        <f>MONTH(salesdata[[#This Row],[Order Date]])</f>
        <v>11</v>
      </c>
      <c r="D3653" t="s">
        <v>1840</v>
      </c>
      <c r="E3653" t="s">
        <v>124</v>
      </c>
      <c r="F3653" t="s">
        <v>11</v>
      </c>
      <c r="G3653" t="s">
        <v>20</v>
      </c>
      <c r="H3653" t="s">
        <v>193</v>
      </c>
      <c r="I3653" s="33" t="s">
        <v>6723</v>
      </c>
      <c r="J3653" s="2">
        <v>5</v>
      </c>
      <c r="K3653" s="33" t="s">
        <v>6724</v>
      </c>
    </row>
    <row r="3654" spans="1:11" x14ac:dyDescent="0.3">
      <c r="A3654" s="1">
        <v>42328</v>
      </c>
      <c r="B3654" s="2">
        <f>YEAR(salesdata[[#This Row],[Order Date]])</f>
        <v>2015</v>
      </c>
      <c r="C3654" s="2">
        <f>MONTH(salesdata[[#This Row],[Order Date]])</f>
        <v>11</v>
      </c>
      <c r="D3654" t="s">
        <v>1840</v>
      </c>
      <c r="E3654" t="s">
        <v>124</v>
      </c>
      <c r="F3654" t="s">
        <v>11</v>
      </c>
      <c r="G3654" t="s">
        <v>18</v>
      </c>
      <c r="H3654" t="s">
        <v>356</v>
      </c>
      <c r="I3654" s="33" t="s">
        <v>7697</v>
      </c>
      <c r="J3654" s="2">
        <v>2</v>
      </c>
      <c r="K3654" s="33" t="s">
        <v>4163</v>
      </c>
    </row>
    <row r="3655" spans="1:11" x14ac:dyDescent="0.3">
      <c r="A3655" s="1">
        <v>42328</v>
      </c>
      <c r="B3655" s="2">
        <f>YEAR(salesdata[[#This Row],[Order Date]])</f>
        <v>2015</v>
      </c>
      <c r="C3655" s="2">
        <f>MONTH(salesdata[[#This Row],[Order Date]])</f>
        <v>11</v>
      </c>
      <c r="D3655" t="s">
        <v>1840</v>
      </c>
      <c r="E3655" t="s">
        <v>124</v>
      </c>
      <c r="F3655" t="s">
        <v>11</v>
      </c>
      <c r="G3655" t="s">
        <v>20</v>
      </c>
      <c r="H3655" t="s">
        <v>168</v>
      </c>
      <c r="I3655" s="33" t="s">
        <v>7698</v>
      </c>
      <c r="J3655" s="2">
        <v>4</v>
      </c>
      <c r="K3655" s="33" t="s">
        <v>7699</v>
      </c>
    </row>
    <row r="3656" spans="1:11" x14ac:dyDescent="0.3">
      <c r="A3656" s="1">
        <v>42328</v>
      </c>
      <c r="B3656" s="2">
        <f>YEAR(salesdata[[#This Row],[Order Date]])</f>
        <v>2015</v>
      </c>
      <c r="C3656" s="2">
        <f>MONTH(salesdata[[#This Row],[Order Date]])</f>
        <v>11</v>
      </c>
      <c r="D3656" t="s">
        <v>1840</v>
      </c>
      <c r="E3656" t="s">
        <v>124</v>
      </c>
      <c r="F3656" t="s">
        <v>34</v>
      </c>
      <c r="G3656" t="s">
        <v>74</v>
      </c>
      <c r="H3656" t="s">
        <v>420</v>
      </c>
      <c r="I3656" s="33" t="s">
        <v>7700</v>
      </c>
      <c r="J3656" s="2">
        <v>3</v>
      </c>
      <c r="K3656" s="33" t="s">
        <v>5089</v>
      </c>
    </row>
    <row r="3657" spans="1:11" x14ac:dyDescent="0.3">
      <c r="A3657" s="1">
        <v>42328</v>
      </c>
      <c r="B3657" s="2">
        <f>YEAR(salesdata[[#This Row],[Order Date]])</f>
        <v>2015</v>
      </c>
      <c r="C3657" s="2">
        <f>MONTH(salesdata[[#This Row],[Order Date]])</f>
        <v>11</v>
      </c>
      <c r="D3657" t="s">
        <v>14</v>
      </c>
      <c r="E3657" t="s">
        <v>23</v>
      </c>
      <c r="F3657" t="s">
        <v>34</v>
      </c>
      <c r="G3657" t="s">
        <v>35</v>
      </c>
      <c r="H3657" t="s">
        <v>943</v>
      </c>
      <c r="I3657" s="33" t="s">
        <v>7701</v>
      </c>
      <c r="J3657" s="2">
        <v>4</v>
      </c>
      <c r="K3657" s="33" t="s">
        <v>7702</v>
      </c>
    </row>
    <row r="3658" spans="1:11" x14ac:dyDescent="0.3">
      <c r="A3658" s="1">
        <v>42328</v>
      </c>
      <c r="B3658" s="2">
        <f>YEAR(salesdata[[#This Row],[Order Date]])</f>
        <v>2015</v>
      </c>
      <c r="C3658" s="2">
        <f>MONTH(salesdata[[#This Row],[Order Date]])</f>
        <v>11</v>
      </c>
      <c r="D3658" t="s">
        <v>523</v>
      </c>
      <c r="E3658" t="s">
        <v>282</v>
      </c>
      <c r="F3658" t="s">
        <v>11</v>
      </c>
      <c r="G3658" t="s">
        <v>20</v>
      </c>
      <c r="H3658" t="s">
        <v>1005</v>
      </c>
      <c r="I3658" s="33" t="s">
        <v>6463</v>
      </c>
      <c r="J3658" s="2">
        <v>3</v>
      </c>
      <c r="K3658" s="33" t="s">
        <v>6464</v>
      </c>
    </row>
    <row r="3659" spans="1:11" x14ac:dyDescent="0.3">
      <c r="A3659" s="1">
        <v>42328</v>
      </c>
      <c r="B3659" s="2">
        <f>YEAR(salesdata[[#This Row],[Order Date]])</f>
        <v>2015</v>
      </c>
      <c r="C3659" s="2">
        <f>MONTH(salesdata[[#This Row],[Order Date]])</f>
        <v>11</v>
      </c>
      <c r="D3659" t="s">
        <v>523</v>
      </c>
      <c r="E3659" t="s">
        <v>282</v>
      </c>
      <c r="F3659" t="s">
        <v>34</v>
      </c>
      <c r="G3659" t="s">
        <v>74</v>
      </c>
      <c r="H3659" t="s">
        <v>2446</v>
      </c>
      <c r="I3659" s="33" t="s">
        <v>7703</v>
      </c>
      <c r="J3659" s="2">
        <v>6</v>
      </c>
      <c r="K3659" s="33" t="s">
        <v>7704</v>
      </c>
    </row>
    <row r="3660" spans="1:11" x14ac:dyDescent="0.3">
      <c r="A3660" s="1">
        <v>42328</v>
      </c>
      <c r="B3660" s="2">
        <f>YEAR(salesdata[[#This Row],[Order Date]])</f>
        <v>2015</v>
      </c>
      <c r="C3660" s="2">
        <f>MONTH(salesdata[[#This Row],[Order Date]])</f>
        <v>11</v>
      </c>
      <c r="D3660" t="s">
        <v>523</v>
      </c>
      <c r="E3660" t="s">
        <v>282</v>
      </c>
      <c r="F3660" t="s">
        <v>11</v>
      </c>
      <c r="G3660" t="s">
        <v>20</v>
      </c>
      <c r="H3660" t="s">
        <v>143</v>
      </c>
      <c r="I3660" s="33" t="s">
        <v>7705</v>
      </c>
      <c r="J3660" s="2">
        <v>6</v>
      </c>
      <c r="K3660" s="33" t="s">
        <v>7706</v>
      </c>
    </row>
    <row r="3661" spans="1:11" x14ac:dyDescent="0.3">
      <c r="A3661" s="1">
        <v>42328</v>
      </c>
      <c r="B3661" s="2">
        <f>YEAR(salesdata[[#This Row],[Order Date]])</f>
        <v>2015</v>
      </c>
      <c r="C3661" s="2">
        <f>MONTH(salesdata[[#This Row],[Order Date]])</f>
        <v>11</v>
      </c>
      <c r="D3661" t="s">
        <v>61</v>
      </c>
      <c r="E3661" t="s">
        <v>27</v>
      </c>
      <c r="F3661" t="s">
        <v>11</v>
      </c>
      <c r="G3661" t="s">
        <v>20</v>
      </c>
      <c r="H3661" t="s">
        <v>1141</v>
      </c>
      <c r="I3661" s="33" t="s">
        <v>7707</v>
      </c>
      <c r="J3661" s="2">
        <v>4</v>
      </c>
      <c r="K3661" s="33" t="s">
        <v>3192</v>
      </c>
    </row>
    <row r="3662" spans="1:11" x14ac:dyDescent="0.3">
      <c r="A3662" s="1">
        <v>42328</v>
      </c>
      <c r="B3662" s="2">
        <f>YEAR(salesdata[[#This Row],[Order Date]])</f>
        <v>2015</v>
      </c>
      <c r="C3662" s="2">
        <f>MONTH(salesdata[[#This Row],[Order Date]])</f>
        <v>11</v>
      </c>
      <c r="D3662" t="s">
        <v>61</v>
      </c>
      <c r="E3662" t="s">
        <v>27</v>
      </c>
      <c r="F3662" t="s">
        <v>11</v>
      </c>
      <c r="G3662" t="s">
        <v>16</v>
      </c>
      <c r="H3662" t="s">
        <v>1052</v>
      </c>
      <c r="I3662" s="33" t="s">
        <v>6195</v>
      </c>
      <c r="J3662" s="2">
        <v>4</v>
      </c>
      <c r="K3662" s="33" t="s">
        <v>7708</v>
      </c>
    </row>
    <row r="3663" spans="1:11" x14ac:dyDescent="0.3">
      <c r="A3663" s="1">
        <v>42328</v>
      </c>
      <c r="B3663" s="2">
        <f>YEAR(salesdata[[#This Row],[Order Date]])</f>
        <v>2015</v>
      </c>
      <c r="C3663" s="2">
        <f>MONTH(salesdata[[#This Row],[Order Date]])</f>
        <v>11</v>
      </c>
      <c r="D3663" t="s">
        <v>1451</v>
      </c>
      <c r="E3663" t="s">
        <v>27</v>
      </c>
      <c r="F3663" t="s">
        <v>34</v>
      </c>
      <c r="G3663" t="s">
        <v>47</v>
      </c>
      <c r="H3663" t="s">
        <v>1393</v>
      </c>
      <c r="I3663" s="33" t="s">
        <v>7709</v>
      </c>
      <c r="J3663" s="2">
        <v>3</v>
      </c>
      <c r="K3663" s="33" t="s">
        <v>7710</v>
      </c>
    </row>
    <row r="3664" spans="1:11" x14ac:dyDescent="0.3">
      <c r="A3664" s="1">
        <v>42329</v>
      </c>
      <c r="B3664" s="2">
        <f>YEAR(salesdata[[#This Row],[Order Date]])</f>
        <v>2015</v>
      </c>
      <c r="C3664" s="2">
        <f>MONTH(salesdata[[#This Row],[Order Date]])</f>
        <v>11</v>
      </c>
      <c r="D3664" t="s">
        <v>880</v>
      </c>
      <c r="E3664" t="s">
        <v>79</v>
      </c>
      <c r="F3664" t="s">
        <v>34</v>
      </c>
      <c r="G3664" t="s">
        <v>35</v>
      </c>
      <c r="H3664" t="s">
        <v>885</v>
      </c>
      <c r="I3664" s="33" t="s">
        <v>7711</v>
      </c>
      <c r="J3664" s="2">
        <v>7</v>
      </c>
      <c r="K3664" s="33" t="s">
        <v>7712</v>
      </c>
    </row>
    <row r="3665" spans="1:11" x14ac:dyDescent="0.3">
      <c r="A3665" s="1">
        <v>42329</v>
      </c>
      <c r="B3665" s="2">
        <f>YEAR(salesdata[[#This Row],[Order Date]])</f>
        <v>2015</v>
      </c>
      <c r="C3665" s="2">
        <f>MONTH(salesdata[[#This Row],[Order Date]])</f>
        <v>11</v>
      </c>
      <c r="D3665" t="s">
        <v>880</v>
      </c>
      <c r="E3665" t="s">
        <v>79</v>
      </c>
      <c r="F3665" t="s">
        <v>11</v>
      </c>
      <c r="G3665" t="s">
        <v>204</v>
      </c>
      <c r="H3665" t="s">
        <v>1897</v>
      </c>
      <c r="I3665" s="33" t="s">
        <v>7713</v>
      </c>
      <c r="J3665" s="2">
        <v>5</v>
      </c>
      <c r="K3665" s="33" t="s">
        <v>4938</v>
      </c>
    </row>
    <row r="3666" spans="1:11" x14ac:dyDescent="0.3">
      <c r="A3666" s="1">
        <v>42329</v>
      </c>
      <c r="B3666" s="2">
        <f>YEAR(salesdata[[#This Row],[Order Date]])</f>
        <v>2015</v>
      </c>
      <c r="C3666" s="2">
        <f>MONTH(salesdata[[#This Row],[Order Date]])</f>
        <v>11</v>
      </c>
      <c r="D3666" t="s">
        <v>871</v>
      </c>
      <c r="E3666" t="s">
        <v>127</v>
      </c>
      <c r="F3666" t="s">
        <v>34</v>
      </c>
      <c r="G3666" t="s">
        <v>74</v>
      </c>
      <c r="H3666" t="s">
        <v>1970</v>
      </c>
      <c r="I3666" s="33" t="s">
        <v>3036</v>
      </c>
      <c r="J3666" s="2">
        <v>2</v>
      </c>
      <c r="K3666" s="33" t="s">
        <v>7714</v>
      </c>
    </row>
    <row r="3667" spans="1:11" x14ac:dyDescent="0.3">
      <c r="A3667" s="1">
        <v>42329</v>
      </c>
      <c r="B3667" s="2">
        <f>YEAR(salesdata[[#This Row],[Order Date]])</f>
        <v>2015</v>
      </c>
      <c r="C3667" s="2">
        <f>MONTH(salesdata[[#This Row],[Order Date]])</f>
        <v>11</v>
      </c>
      <c r="D3667" t="s">
        <v>871</v>
      </c>
      <c r="E3667" t="s">
        <v>127</v>
      </c>
      <c r="F3667" t="s">
        <v>11</v>
      </c>
      <c r="G3667" t="s">
        <v>20</v>
      </c>
      <c r="H3667" t="s">
        <v>1204</v>
      </c>
      <c r="I3667" s="33" t="s">
        <v>7715</v>
      </c>
      <c r="J3667" s="2">
        <v>4</v>
      </c>
      <c r="K3667" s="33" t="s">
        <v>7716</v>
      </c>
    </row>
    <row r="3668" spans="1:11" x14ac:dyDescent="0.3">
      <c r="A3668" s="1">
        <v>42329</v>
      </c>
      <c r="B3668" s="2">
        <f>YEAR(salesdata[[#This Row],[Order Date]])</f>
        <v>2015</v>
      </c>
      <c r="C3668" s="2">
        <f>MONTH(salesdata[[#This Row],[Order Date]])</f>
        <v>11</v>
      </c>
      <c r="D3668" t="s">
        <v>141</v>
      </c>
      <c r="E3668" t="s">
        <v>10</v>
      </c>
      <c r="F3668" t="s">
        <v>34</v>
      </c>
      <c r="G3668" t="s">
        <v>74</v>
      </c>
      <c r="H3668" t="s">
        <v>2250</v>
      </c>
      <c r="I3668" s="33" t="s">
        <v>7717</v>
      </c>
      <c r="J3668" s="2">
        <v>2</v>
      </c>
      <c r="K3668" s="33" t="s">
        <v>7718</v>
      </c>
    </row>
    <row r="3669" spans="1:11" x14ac:dyDescent="0.3">
      <c r="A3669" s="1">
        <v>42329</v>
      </c>
      <c r="B3669" s="2">
        <f>YEAR(salesdata[[#This Row],[Order Date]])</f>
        <v>2015</v>
      </c>
      <c r="C3669" s="2">
        <f>MONTH(salesdata[[#This Row],[Order Date]])</f>
        <v>11</v>
      </c>
      <c r="D3669" t="s">
        <v>141</v>
      </c>
      <c r="E3669" t="s">
        <v>10</v>
      </c>
      <c r="F3669" t="s">
        <v>11</v>
      </c>
      <c r="G3669" t="s">
        <v>16</v>
      </c>
      <c r="H3669" t="s">
        <v>1068</v>
      </c>
      <c r="I3669" s="33" t="s">
        <v>3359</v>
      </c>
      <c r="J3669" s="2">
        <v>2</v>
      </c>
      <c r="K3669" s="33" t="s">
        <v>3646</v>
      </c>
    </row>
    <row r="3670" spans="1:11" x14ac:dyDescent="0.3">
      <c r="A3670" s="1">
        <v>42329</v>
      </c>
      <c r="B3670" s="2">
        <f>YEAR(salesdata[[#This Row],[Order Date]])</f>
        <v>2015</v>
      </c>
      <c r="C3670" s="2">
        <f>MONTH(salesdata[[#This Row],[Order Date]])</f>
        <v>11</v>
      </c>
      <c r="D3670" t="s">
        <v>141</v>
      </c>
      <c r="E3670" t="s">
        <v>10</v>
      </c>
      <c r="F3670" t="s">
        <v>39</v>
      </c>
      <c r="G3670" t="s">
        <v>614</v>
      </c>
      <c r="H3670" t="s">
        <v>1117</v>
      </c>
      <c r="I3670" s="33" t="s">
        <v>7460</v>
      </c>
      <c r="J3670" s="2">
        <v>1</v>
      </c>
      <c r="K3670" s="33" t="s">
        <v>2390</v>
      </c>
    </row>
    <row r="3671" spans="1:11" x14ac:dyDescent="0.3">
      <c r="A3671" s="1">
        <v>42329</v>
      </c>
      <c r="B3671" s="2">
        <f>YEAR(salesdata[[#This Row],[Order Date]])</f>
        <v>2015</v>
      </c>
      <c r="C3671" s="2">
        <f>MONTH(salesdata[[#This Row],[Order Date]])</f>
        <v>11</v>
      </c>
      <c r="D3671" t="s">
        <v>891</v>
      </c>
      <c r="E3671" t="s">
        <v>130</v>
      </c>
      <c r="F3671" t="s">
        <v>11</v>
      </c>
      <c r="G3671" t="s">
        <v>24</v>
      </c>
      <c r="H3671" t="s">
        <v>2447</v>
      </c>
      <c r="I3671" s="33" t="s">
        <v>4074</v>
      </c>
      <c r="J3671" s="2">
        <v>6</v>
      </c>
      <c r="K3671" s="33" t="s">
        <v>3164</v>
      </c>
    </row>
    <row r="3672" spans="1:11" x14ac:dyDescent="0.3">
      <c r="A3672" s="1">
        <v>42329</v>
      </c>
      <c r="B3672" s="2">
        <f>YEAR(salesdata[[#This Row],[Order Date]])</f>
        <v>2015</v>
      </c>
      <c r="C3672" s="2">
        <f>MONTH(salesdata[[#This Row],[Order Date]])</f>
        <v>11</v>
      </c>
      <c r="D3672" t="s">
        <v>891</v>
      </c>
      <c r="E3672" t="s">
        <v>130</v>
      </c>
      <c r="F3672" t="s">
        <v>39</v>
      </c>
      <c r="G3672" t="s">
        <v>306</v>
      </c>
      <c r="H3672" t="s">
        <v>2448</v>
      </c>
      <c r="I3672" s="33" t="s">
        <v>7719</v>
      </c>
      <c r="J3672" s="2">
        <v>2</v>
      </c>
      <c r="K3672" s="33" t="s">
        <v>4343</v>
      </c>
    </row>
    <row r="3673" spans="1:11" x14ac:dyDescent="0.3">
      <c r="A3673" s="1">
        <v>42329</v>
      </c>
      <c r="B3673" s="2">
        <f>YEAR(salesdata[[#This Row],[Order Date]])</f>
        <v>2015</v>
      </c>
      <c r="C3673" s="2">
        <f>MONTH(salesdata[[#This Row],[Order Date]])</f>
        <v>11</v>
      </c>
      <c r="D3673" t="s">
        <v>891</v>
      </c>
      <c r="E3673" t="s">
        <v>130</v>
      </c>
      <c r="F3673" t="s">
        <v>11</v>
      </c>
      <c r="G3673" t="s">
        <v>93</v>
      </c>
      <c r="H3673" t="s">
        <v>1511</v>
      </c>
      <c r="I3673" s="33" t="s">
        <v>4291</v>
      </c>
      <c r="J3673" s="2">
        <v>5</v>
      </c>
      <c r="K3673" s="33" t="s">
        <v>3243</v>
      </c>
    </row>
    <row r="3674" spans="1:11" x14ac:dyDescent="0.3">
      <c r="A3674" s="1">
        <v>42329</v>
      </c>
      <c r="B3674" s="2">
        <f>YEAR(salesdata[[#This Row],[Order Date]])</f>
        <v>2015</v>
      </c>
      <c r="C3674" s="2">
        <f>MONTH(salesdata[[#This Row],[Order Date]])</f>
        <v>11</v>
      </c>
      <c r="D3674" t="s">
        <v>891</v>
      </c>
      <c r="E3674" t="s">
        <v>130</v>
      </c>
      <c r="F3674" t="s">
        <v>39</v>
      </c>
      <c r="G3674" t="s">
        <v>52</v>
      </c>
      <c r="H3674" t="s">
        <v>2449</v>
      </c>
      <c r="I3674" s="33" t="s">
        <v>7720</v>
      </c>
      <c r="J3674" s="2">
        <v>3</v>
      </c>
      <c r="K3674" s="33" t="s">
        <v>7721</v>
      </c>
    </row>
    <row r="3675" spans="1:11" x14ac:dyDescent="0.3">
      <c r="A3675" s="1">
        <v>42329</v>
      </c>
      <c r="B3675" s="2">
        <f>YEAR(salesdata[[#This Row],[Order Date]])</f>
        <v>2015</v>
      </c>
      <c r="C3675" s="2">
        <f>MONTH(salesdata[[#This Row],[Order Date]])</f>
        <v>11</v>
      </c>
      <c r="D3675" t="s">
        <v>2254</v>
      </c>
      <c r="E3675" t="s">
        <v>96</v>
      </c>
      <c r="F3675" t="s">
        <v>11</v>
      </c>
      <c r="G3675" t="s">
        <v>93</v>
      </c>
      <c r="H3675" t="s">
        <v>2450</v>
      </c>
      <c r="I3675" s="33" t="s">
        <v>7722</v>
      </c>
      <c r="J3675" s="2">
        <v>6</v>
      </c>
      <c r="K3675" s="33" t="s">
        <v>7723</v>
      </c>
    </row>
    <row r="3676" spans="1:11" x14ac:dyDescent="0.3">
      <c r="A3676" s="1">
        <v>42329</v>
      </c>
      <c r="B3676" s="2">
        <f>YEAR(salesdata[[#This Row],[Order Date]])</f>
        <v>2015</v>
      </c>
      <c r="C3676" s="2">
        <f>MONTH(salesdata[[#This Row],[Order Date]])</f>
        <v>11</v>
      </c>
      <c r="D3676" t="s">
        <v>2254</v>
      </c>
      <c r="E3676" t="s">
        <v>96</v>
      </c>
      <c r="F3676" t="s">
        <v>39</v>
      </c>
      <c r="G3676" t="s">
        <v>52</v>
      </c>
      <c r="H3676" t="s">
        <v>1258</v>
      </c>
      <c r="I3676" s="33" t="s">
        <v>2993</v>
      </c>
      <c r="J3676" s="2">
        <v>2</v>
      </c>
      <c r="K3676" s="33" t="s">
        <v>7724</v>
      </c>
    </row>
    <row r="3677" spans="1:11" x14ac:dyDescent="0.3">
      <c r="A3677" s="1">
        <v>42329</v>
      </c>
      <c r="B3677" s="2">
        <f>YEAR(salesdata[[#This Row],[Order Date]])</f>
        <v>2015</v>
      </c>
      <c r="C3677" s="2">
        <f>MONTH(salesdata[[#This Row],[Order Date]])</f>
        <v>11</v>
      </c>
      <c r="D3677" t="s">
        <v>2254</v>
      </c>
      <c r="E3677" t="s">
        <v>96</v>
      </c>
      <c r="F3677" t="s">
        <v>11</v>
      </c>
      <c r="G3677" t="s">
        <v>16</v>
      </c>
      <c r="H3677" t="s">
        <v>652</v>
      </c>
      <c r="I3677" s="33" t="s">
        <v>3586</v>
      </c>
      <c r="J3677" s="2">
        <v>5</v>
      </c>
      <c r="K3677" s="33" t="s">
        <v>3278</v>
      </c>
    </row>
    <row r="3678" spans="1:11" x14ac:dyDescent="0.3">
      <c r="A3678" s="1">
        <v>42329</v>
      </c>
      <c r="B3678" s="2">
        <f>YEAR(salesdata[[#This Row],[Order Date]])</f>
        <v>2015</v>
      </c>
      <c r="C3678" s="2">
        <f>MONTH(salesdata[[#This Row],[Order Date]])</f>
        <v>11</v>
      </c>
      <c r="D3678" t="s">
        <v>757</v>
      </c>
      <c r="E3678" t="s">
        <v>23</v>
      </c>
      <c r="F3678" t="s">
        <v>34</v>
      </c>
      <c r="G3678" t="s">
        <v>147</v>
      </c>
      <c r="H3678" t="s">
        <v>259</v>
      </c>
      <c r="I3678" s="33" t="s">
        <v>7725</v>
      </c>
      <c r="J3678" s="2">
        <v>8</v>
      </c>
      <c r="K3678" s="33" t="s">
        <v>7726</v>
      </c>
    </row>
    <row r="3679" spans="1:11" x14ac:dyDescent="0.3">
      <c r="A3679" s="1">
        <v>42329</v>
      </c>
      <c r="B3679" s="2">
        <f>YEAR(salesdata[[#This Row],[Order Date]])</f>
        <v>2015</v>
      </c>
      <c r="C3679" s="2">
        <f>MONTH(salesdata[[#This Row],[Order Date]])</f>
        <v>11</v>
      </c>
      <c r="D3679" t="s">
        <v>757</v>
      </c>
      <c r="E3679" t="s">
        <v>23</v>
      </c>
      <c r="F3679" t="s">
        <v>39</v>
      </c>
      <c r="G3679" t="s">
        <v>40</v>
      </c>
      <c r="H3679" t="s">
        <v>924</v>
      </c>
      <c r="I3679" s="33" t="s">
        <v>7727</v>
      </c>
      <c r="J3679" s="2">
        <v>5</v>
      </c>
      <c r="K3679" s="33" t="s">
        <v>7728</v>
      </c>
    </row>
    <row r="3680" spans="1:11" x14ac:dyDescent="0.3">
      <c r="A3680" s="1">
        <v>42329</v>
      </c>
      <c r="B3680" s="2">
        <f>YEAR(salesdata[[#This Row],[Order Date]])</f>
        <v>2015</v>
      </c>
      <c r="C3680" s="2">
        <f>MONTH(salesdata[[#This Row],[Order Date]])</f>
        <v>11</v>
      </c>
      <c r="D3680" t="s">
        <v>2173</v>
      </c>
      <c r="E3680" t="s">
        <v>10</v>
      </c>
      <c r="F3680" t="s">
        <v>11</v>
      </c>
      <c r="G3680" t="s">
        <v>24</v>
      </c>
      <c r="H3680" t="s">
        <v>1900</v>
      </c>
      <c r="I3680" s="33" t="s">
        <v>2943</v>
      </c>
      <c r="J3680" s="2">
        <v>2</v>
      </c>
      <c r="K3680" s="33" t="s">
        <v>6379</v>
      </c>
    </row>
    <row r="3681" spans="1:11" x14ac:dyDescent="0.3">
      <c r="A3681" s="1">
        <v>42329</v>
      </c>
      <c r="B3681" s="2">
        <f>YEAR(salesdata[[#This Row],[Order Date]])</f>
        <v>2015</v>
      </c>
      <c r="C3681" s="2">
        <f>MONTH(salesdata[[#This Row],[Order Date]])</f>
        <v>11</v>
      </c>
      <c r="D3681" t="s">
        <v>2173</v>
      </c>
      <c r="E3681" t="s">
        <v>10</v>
      </c>
      <c r="F3681" t="s">
        <v>11</v>
      </c>
      <c r="G3681" t="s">
        <v>20</v>
      </c>
      <c r="H3681" t="s">
        <v>857</v>
      </c>
      <c r="I3681" s="33" t="s">
        <v>3209</v>
      </c>
      <c r="J3681" s="2">
        <v>2</v>
      </c>
      <c r="K3681" s="33" t="s">
        <v>7729</v>
      </c>
    </row>
    <row r="3682" spans="1:11" x14ac:dyDescent="0.3">
      <c r="A3682" s="1">
        <v>42329</v>
      </c>
      <c r="B3682" s="2">
        <f>YEAR(salesdata[[#This Row],[Order Date]])</f>
        <v>2015</v>
      </c>
      <c r="C3682" s="2">
        <f>MONTH(salesdata[[#This Row],[Order Date]])</f>
        <v>11</v>
      </c>
      <c r="D3682" t="s">
        <v>2173</v>
      </c>
      <c r="E3682" t="s">
        <v>10</v>
      </c>
      <c r="F3682" t="s">
        <v>11</v>
      </c>
      <c r="G3682" t="s">
        <v>93</v>
      </c>
      <c r="H3682" t="s">
        <v>1928</v>
      </c>
      <c r="I3682" s="33" t="s">
        <v>3898</v>
      </c>
      <c r="J3682" s="2">
        <v>3</v>
      </c>
      <c r="K3682" s="33" t="s">
        <v>7730</v>
      </c>
    </row>
    <row r="3683" spans="1:11" x14ac:dyDescent="0.3">
      <c r="A3683" s="1">
        <v>42329</v>
      </c>
      <c r="B3683" s="2">
        <f>YEAR(salesdata[[#This Row],[Order Date]])</f>
        <v>2015</v>
      </c>
      <c r="C3683" s="2">
        <f>MONTH(salesdata[[#This Row],[Order Date]])</f>
        <v>11</v>
      </c>
      <c r="D3683" t="s">
        <v>2173</v>
      </c>
      <c r="E3683" t="s">
        <v>10</v>
      </c>
      <c r="F3683" t="s">
        <v>11</v>
      </c>
      <c r="G3683" t="s">
        <v>20</v>
      </c>
      <c r="H3683" t="s">
        <v>2252</v>
      </c>
      <c r="I3683" s="33" t="s">
        <v>3219</v>
      </c>
      <c r="J3683" s="2">
        <v>5</v>
      </c>
      <c r="K3683" s="33" t="s">
        <v>5941</v>
      </c>
    </row>
    <row r="3684" spans="1:11" x14ac:dyDescent="0.3">
      <c r="A3684" s="1">
        <v>42329</v>
      </c>
      <c r="B3684" s="2">
        <f>YEAR(salesdata[[#This Row],[Order Date]])</f>
        <v>2015</v>
      </c>
      <c r="C3684" s="2">
        <f>MONTH(salesdata[[#This Row],[Order Date]])</f>
        <v>11</v>
      </c>
      <c r="D3684" t="s">
        <v>696</v>
      </c>
      <c r="E3684" t="s">
        <v>249</v>
      </c>
      <c r="F3684" t="s">
        <v>34</v>
      </c>
      <c r="G3684" t="s">
        <v>47</v>
      </c>
      <c r="H3684" t="s">
        <v>2074</v>
      </c>
      <c r="I3684" s="33" t="s">
        <v>7731</v>
      </c>
      <c r="J3684" s="2">
        <v>1</v>
      </c>
      <c r="K3684" s="33" t="s">
        <v>3106</v>
      </c>
    </row>
    <row r="3685" spans="1:11" x14ac:dyDescent="0.3">
      <c r="A3685" s="1">
        <v>42330</v>
      </c>
      <c r="B3685" s="2">
        <f>YEAR(salesdata[[#This Row],[Order Date]])</f>
        <v>2015</v>
      </c>
      <c r="C3685" s="2">
        <f>MONTH(salesdata[[#This Row],[Order Date]])</f>
        <v>11</v>
      </c>
      <c r="D3685" t="s">
        <v>638</v>
      </c>
      <c r="E3685" t="s">
        <v>10</v>
      </c>
      <c r="F3685" t="s">
        <v>11</v>
      </c>
      <c r="G3685" t="s">
        <v>93</v>
      </c>
      <c r="H3685" t="s">
        <v>115</v>
      </c>
      <c r="I3685" s="33" t="s">
        <v>7732</v>
      </c>
      <c r="J3685" s="2">
        <v>5</v>
      </c>
      <c r="K3685" s="33" t="s">
        <v>7733</v>
      </c>
    </row>
    <row r="3686" spans="1:11" x14ac:dyDescent="0.3">
      <c r="A3686" s="1">
        <v>42330</v>
      </c>
      <c r="B3686" s="2">
        <f>YEAR(salesdata[[#This Row],[Order Date]])</f>
        <v>2015</v>
      </c>
      <c r="C3686" s="2">
        <f>MONTH(salesdata[[#This Row],[Order Date]])</f>
        <v>11</v>
      </c>
      <c r="D3686" t="s">
        <v>638</v>
      </c>
      <c r="E3686" t="s">
        <v>10</v>
      </c>
      <c r="F3686" t="s">
        <v>11</v>
      </c>
      <c r="G3686" t="s">
        <v>20</v>
      </c>
      <c r="H3686" t="s">
        <v>857</v>
      </c>
      <c r="I3686" s="33" t="s">
        <v>7734</v>
      </c>
      <c r="J3686" s="2">
        <v>3</v>
      </c>
      <c r="K3686" s="33" t="s">
        <v>7735</v>
      </c>
    </row>
    <row r="3687" spans="1:11" x14ac:dyDescent="0.3">
      <c r="A3687" s="1">
        <v>42330</v>
      </c>
      <c r="B3687" s="2">
        <f>YEAR(salesdata[[#This Row],[Order Date]])</f>
        <v>2015</v>
      </c>
      <c r="C3687" s="2">
        <f>MONTH(salesdata[[#This Row],[Order Date]])</f>
        <v>11</v>
      </c>
      <c r="D3687" t="s">
        <v>1859</v>
      </c>
      <c r="E3687" t="s">
        <v>23</v>
      </c>
      <c r="F3687" t="s">
        <v>11</v>
      </c>
      <c r="G3687" t="s">
        <v>20</v>
      </c>
      <c r="H3687" t="s">
        <v>557</v>
      </c>
      <c r="I3687" s="33" t="s">
        <v>7736</v>
      </c>
      <c r="J3687" s="2">
        <v>2</v>
      </c>
      <c r="K3687" s="33" t="s">
        <v>7737</v>
      </c>
    </row>
    <row r="3688" spans="1:11" x14ac:dyDescent="0.3">
      <c r="A3688" s="1">
        <v>42330</v>
      </c>
      <c r="B3688" s="2">
        <f>YEAR(salesdata[[#This Row],[Order Date]])</f>
        <v>2015</v>
      </c>
      <c r="C3688" s="2">
        <f>MONTH(salesdata[[#This Row],[Order Date]])</f>
        <v>11</v>
      </c>
      <c r="D3688" t="s">
        <v>2329</v>
      </c>
      <c r="E3688" t="s">
        <v>10</v>
      </c>
      <c r="F3688" t="s">
        <v>34</v>
      </c>
      <c r="G3688" t="s">
        <v>147</v>
      </c>
      <c r="H3688" t="s">
        <v>1370</v>
      </c>
      <c r="I3688" s="33" t="s">
        <v>7738</v>
      </c>
      <c r="J3688" s="2">
        <v>2</v>
      </c>
      <c r="K3688" s="33" t="s">
        <v>7739</v>
      </c>
    </row>
    <row r="3689" spans="1:11" x14ac:dyDescent="0.3">
      <c r="A3689" s="1">
        <v>42330</v>
      </c>
      <c r="B3689" s="2">
        <f>YEAR(salesdata[[#This Row],[Order Date]])</f>
        <v>2015</v>
      </c>
      <c r="C3689" s="2">
        <f>MONTH(salesdata[[#This Row],[Order Date]])</f>
        <v>11</v>
      </c>
      <c r="D3689" t="s">
        <v>1758</v>
      </c>
      <c r="E3689" t="s">
        <v>443</v>
      </c>
      <c r="F3689" t="s">
        <v>11</v>
      </c>
      <c r="G3689" t="s">
        <v>12</v>
      </c>
      <c r="H3689" t="s">
        <v>1763</v>
      </c>
      <c r="I3689" s="33" t="s">
        <v>3088</v>
      </c>
      <c r="J3689" s="2">
        <v>3</v>
      </c>
      <c r="K3689" s="33" t="s">
        <v>3218</v>
      </c>
    </row>
    <row r="3690" spans="1:11" x14ac:dyDescent="0.3">
      <c r="A3690" s="1">
        <v>42330</v>
      </c>
      <c r="B3690" s="2">
        <f>YEAR(salesdata[[#This Row],[Order Date]])</f>
        <v>2015</v>
      </c>
      <c r="C3690" s="2">
        <f>MONTH(salesdata[[#This Row],[Order Date]])</f>
        <v>11</v>
      </c>
      <c r="D3690" t="s">
        <v>250</v>
      </c>
      <c r="E3690" t="s">
        <v>10</v>
      </c>
      <c r="F3690" t="s">
        <v>39</v>
      </c>
      <c r="G3690" t="s">
        <v>52</v>
      </c>
      <c r="H3690" t="s">
        <v>2451</v>
      </c>
      <c r="I3690" s="33" t="s">
        <v>7740</v>
      </c>
      <c r="J3690" s="2">
        <v>4</v>
      </c>
      <c r="K3690" s="33" t="s">
        <v>4711</v>
      </c>
    </row>
    <row r="3691" spans="1:11" x14ac:dyDescent="0.3">
      <c r="A3691" s="1">
        <v>42330</v>
      </c>
      <c r="B3691" s="2">
        <f>YEAR(salesdata[[#This Row],[Order Date]])</f>
        <v>2015</v>
      </c>
      <c r="C3691" s="2">
        <f>MONTH(salesdata[[#This Row],[Order Date]])</f>
        <v>11</v>
      </c>
      <c r="D3691" t="s">
        <v>1282</v>
      </c>
      <c r="E3691" t="s">
        <v>121</v>
      </c>
      <c r="F3691" t="s">
        <v>11</v>
      </c>
      <c r="G3691" t="s">
        <v>20</v>
      </c>
      <c r="H3691" t="s">
        <v>1348</v>
      </c>
      <c r="I3691" s="33" t="s">
        <v>4399</v>
      </c>
      <c r="J3691" s="2">
        <v>2</v>
      </c>
      <c r="K3691" s="33" t="s">
        <v>7274</v>
      </c>
    </row>
    <row r="3692" spans="1:11" x14ac:dyDescent="0.3">
      <c r="A3692" s="1">
        <v>42330</v>
      </c>
      <c r="B3692" s="2">
        <f>YEAR(salesdata[[#This Row],[Order Date]])</f>
        <v>2015</v>
      </c>
      <c r="C3692" s="2">
        <f>MONTH(salesdata[[#This Row],[Order Date]])</f>
        <v>11</v>
      </c>
      <c r="D3692" t="s">
        <v>1282</v>
      </c>
      <c r="E3692" t="s">
        <v>121</v>
      </c>
      <c r="F3692" t="s">
        <v>11</v>
      </c>
      <c r="G3692" t="s">
        <v>43</v>
      </c>
      <c r="H3692" t="s">
        <v>1138</v>
      </c>
      <c r="I3692" s="33" t="s">
        <v>7741</v>
      </c>
      <c r="J3692" s="2">
        <v>6</v>
      </c>
      <c r="K3692" s="33" t="s">
        <v>7742</v>
      </c>
    </row>
    <row r="3693" spans="1:11" x14ac:dyDescent="0.3">
      <c r="A3693" s="1">
        <v>42330</v>
      </c>
      <c r="B3693" s="2">
        <f>YEAR(salesdata[[#This Row],[Order Date]])</f>
        <v>2015</v>
      </c>
      <c r="C3693" s="2">
        <f>MONTH(salesdata[[#This Row],[Order Date]])</f>
        <v>11</v>
      </c>
      <c r="D3693" t="s">
        <v>1740</v>
      </c>
      <c r="E3693" t="s">
        <v>27</v>
      </c>
      <c r="F3693" t="s">
        <v>11</v>
      </c>
      <c r="G3693" t="s">
        <v>12</v>
      </c>
      <c r="H3693" t="s">
        <v>310</v>
      </c>
      <c r="I3693" s="33" t="s">
        <v>6434</v>
      </c>
      <c r="J3693" s="2">
        <v>2</v>
      </c>
      <c r="K3693" s="33" t="s">
        <v>6435</v>
      </c>
    </row>
    <row r="3694" spans="1:11" x14ac:dyDescent="0.3">
      <c r="A3694" s="1">
        <v>42330</v>
      </c>
      <c r="B3694" s="2">
        <f>YEAR(salesdata[[#This Row],[Order Date]])</f>
        <v>2015</v>
      </c>
      <c r="C3694" s="2">
        <f>MONTH(salesdata[[#This Row],[Order Date]])</f>
        <v>11</v>
      </c>
      <c r="D3694" t="s">
        <v>1740</v>
      </c>
      <c r="E3694" t="s">
        <v>27</v>
      </c>
      <c r="F3694" t="s">
        <v>11</v>
      </c>
      <c r="G3694" t="s">
        <v>12</v>
      </c>
      <c r="H3694" t="s">
        <v>246</v>
      </c>
      <c r="I3694" s="33" t="s">
        <v>7743</v>
      </c>
      <c r="J3694" s="2">
        <v>10</v>
      </c>
      <c r="K3694" s="33" t="s">
        <v>7744</v>
      </c>
    </row>
    <row r="3695" spans="1:11" x14ac:dyDescent="0.3">
      <c r="A3695" s="1">
        <v>42330</v>
      </c>
      <c r="B3695" s="2">
        <f>YEAR(salesdata[[#This Row],[Order Date]])</f>
        <v>2015</v>
      </c>
      <c r="C3695" s="2">
        <f>MONTH(salesdata[[#This Row],[Order Date]])</f>
        <v>11</v>
      </c>
      <c r="D3695" t="s">
        <v>1740</v>
      </c>
      <c r="E3695" t="s">
        <v>27</v>
      </c>
      <c r="F3695" t="s">
        <v>11</v>
      </c>
      <c r="G3695" t="s">
        <v>18</v>
      </c>
      <c r="H3695" t="s">
        <v>560</v>
      </c>
      <c r="I3695" s="33" t="s">
        <v>7745</v>
      </c>
      <c r="J3695" s="2">
        <v>3</v>
      </c>
      <c r="K3695" s="33" t="s">
        <v>7746</v>
      </c>
    </row>
    <row r="3696" spans="1:11" x14ac:dyDescent="0.3">
      <c r="A3696" s="1">
        <v>42330</v>
      </c>
      <c r="B3696" s="2">
        <f>YEAR(salesdata[[#This Row],[Order Date]])</f>
        <v>2015</v>
      </c>
      <c r="C3696" s="2">
        <f>MONTH(salesdata[[#This Row],[Order Date]])</f>
        <v>11</v>
      </c>
      <c r="D3696" t="s">
        <v>817</v>
      </c>
      <c r="E3696" t="s">
        <v>124</v>
      </c>
      <c r="F3696" t="s">
        <v>39</v>
      </c>
      <c r="G3696" t="s">
        <v>306</v>
      </c>
      <c r="H3696" t="s">
        <v>848</v>
      </c>
      <c r="I3696" s="33" t="s">
        <v>7747</v>
      </c>
      <c r="J3696" s="2">
        <v>3</v>
      </c>
      <c r="K3696" s="33" t="s">
        <v>7748</v>
      </c>
    </row>
    <row r="3697" spans="1:11" x14ac:dyDescent="0.3">
      <c r="A3697" s="1">
        <v>42330</v>
      </c>
      <c r="B3697" s="2">
        <f>YEAR(salesdata[[#This Row],[Order Date]])</f>
        <v>2015</v>
      </c>
      <c r="C3697" s="2">
        <f>MONTH(salesdata[[#This Row],[Order Date]])</f>
        <v>11</v>
      </c>
      <c r="D3697" t="s">
        <v>675</v>
      </c>
      <c r="E3697" t="s">
        <v>443</v>
      </c>
      <c r="F3697" t="s">
        <v>11</v>
      </c>
      <c r="G3697" t="s">
        <v>24</v>
      </c>
      <c r="H3697" t="s">
        <v>868</v>
      </c>
      <c r="I3697" s="33" t="s">
        <v>7253</v>
      </c>
      <c r="J3697" s="2">
        <v>4</v>
      </c>
      <c r="K3697" s="33" t="s">
        <v>5297</v>
      </c>
    </row>
    <row r="3698" spans="1:11" x14ac:dyDescent="0.3">
      <c r="A3698" s="1">
        <v>42330</v>
      </c>
      <c r="B3698" s="2">
        <f>YEAR(salesdata[[#This Row],[Order Date]])</f>
        <v>2015</v>
      </c>
      <c r="C3698" s="2">
        <f>MONTH(salesdata[[#This Row],[Order Date]])</f>
        <v>11</v>
      </c>
      <c r="D3698" t="s">
        <v>675</v>
      </c>
      <c r="E3698" t="s">
        <v>443</v>
      </c>
      <c r="F3698" t="s">
        <v>11</v>
      </c>
      <c r="G3698" t="s">
        <v>12</v>
      </c>
      <c r="H3698" t="s">
        <v>2452</v>
      </c>
      <c r="I3698" s="33" t="s">
        <v>6955</v>
      </c>
      <c r="J3698" s="2">
        <v>3</v>
      </c>
      <c r="K3698" s="33" t="s">
        <v>6956</v>
      </c>
    </row>
    <row r="3699" spans="1:11" x14ac:dyDescent="0.3">
      <c r="A3699" s="1">
        <v>42331</v>
      </c>
      <c r="B3699" s="2">
        <f>YEAR(salesdata[[#This Row],[Order Date]])</f>
        <v>2015</v>
      </c>
      <c r="C3699" s="2">
        <f>MONTH(salesdata[[#This Row],[Order Date]])</f>
        <v>11</v>
      </c>
      <c r="D3699" t="s">
        <v>2237</v>
      </c>
      <c r="E3699" t="s">
        <v>10</v>
      </c>
      <c r="F3699" t="s">
        <v>11</v>
      </c>
      <c r="G3699" t="s">
        <v>12</v>
      </c>
      <c r="H3699" t="s">
        <v>2324</v>
      </c>
      <c r="I3699" s="33" t="s">
        <v>4046</v>
      </c>
      <c r="J3699" s="2">
        <v>4</v>
      </c>
      <c r="K3699" s="33" t="s">
        <v>4047</v>
      </c>
    </row>
    <row r="3700" spans="1:11" x14ac:dyDescent="0.3">
      <c r="A3700" s="1">
        <v>42331</v>
      </c>
      <c r="B3700" s="2">
        <f>YEAR(salesdata[[#This Row],[Order Date]])</f>
        <v>2015</v>
      </c>
      <c r="C3700" s="2">
        <f>MONTH(salesdata[[#This Row],[Order Date]])</f>
        <v>11</v>
      </c>
      <c r="D3700" t="s">
        <v>2237</v>
      </c>
      <c r="E3700" t="s">
        <v>10</v>
      </c>
      <c r="F3700" t="s">
        <v>11</v>
      </c>
      <c r="G3700" t="s">
        <v>20</v>
      </c>
      <c r="H3700" t="s">
        <v>911</v>
      </c>
      <c r="I3700" s="33" t="s">
        <v>7749</v>
      </c>
      <c r="J3700" s="2">
        <v>2</v>
      </c>
      <c r="K3700" s="33" t="s">
        <v>7750</v>
      </c>
    </row>
    <row r="3701" spans="1:11" x14ac:dyDescent="0.3">
      <c r="A3701" s="1">
        <v>42331</v>
      </c>
      <c r="B3701" s="2">
        <f>YEAR(salesdata[[#This Row],[Order Date]])</f>
        <v>2015</v>
      </c>
      <c r="C3701" s="2">
        <f>MONTH(salesdata[[#This Row],[Order Date]])</f>
        <v>11</v>
      </c>
      <c r="D3701" t="s">
        <v>2237</v>
      </c>
      <c r="E3701" t="s">
        <v>10</v>
      </c>
      <c r="F3701" t="s">
        <v>11</v>
      </c>
      <c r="G3701" t="s">
        <v>18</v>
      </c>
      <c r="H3701" t="s">
        <v>2020</v>
      </c>
      <c r="I3701" s="33" t="s">
        <v>5001</v>
      </c>
      <c r="J3701" s="2">
        <v>2</v>
      </c>
      <c r="K3701" s="33" t="s">
        <v>3504</v>
      </c>
    </row>
    <row r="3702" spans="1:11" x14ac:dyDescent="0.3">
      <c r="A3702" s="1">
        <v>42331</v>
      </c>
      <c r="B3702" s="2">
        <f>YEAR(salesdata[[#This Row],[Order Date]])</f>
        <v>2015</v>
      </c>
      <c r="C3702" s="2">
        <f>MONTH(salesdata[[#This Row],[Order Date]])</f>
        <v>11</v>
      </c>
      <c r="D3702" t="s">
        <v>1225</v>
      </c>
      <c r="E3702" t="s">
        <v>181</v>
      </c>
      <c r="F3702" t="s">
        <v>11</v>
      </c>
      <c r="G3702" t="s">
        <v>93</v>
      </c>
      <c r="H3702" t="s">
        <v>2376</v>
      </c>
      <c r="I3702" s="33" t="s">
        <v>7751</v>
      </c>
      <c r="J3702" s="2">
        <v>8</v>
      </c>
      <c r="K3702" s="33" t="s">
        <v>7752</v>
      </c>
    </row>
    <row r="3703" spans="1:11" x14ac:dyDescent="0.3">
      <c r="A3703" s="1">
        <v>42331</v>
      </c>
      <c r="B3703" s="2">
        <f>YEAR(salesdata[[#This Row],[Order Date]])</f>
        <v>2015</v>
      </c>
      <c r="C3703" s="2">
        <f>MONTH(salesdata[[#This Row],[Order Date]])</f>
        <v>11</v>
      </c>
      <c r="D3703" t="s">
        <v>1225</v>
      </c>
      <c r="E3703" t="s">
        <v>181</v>
      </c>
      <c r="F3703" t="s">
        <v>11</v>
      </c>
      <c r="G3703" t="s">
        <v>24</v>
      </c>
      <c r="H3703" t="s">
        <v>985</v>
      </c>
      <c r="I3703" s="33" t="s">
        <v>3188</v>
      </c>
      <c r="J3703" s="2">
        <v>3</v>
      </c>
      <c r="K3703" s="33" t="s">
        <v>4101</v>
      </c>
    </row>
    <row r="3704" spans="1:11" x14ac:dyDescent="0.3">
      <c r="A3704" s="1">
        <v>42331</v>
      </c>
      <c r="B3704" s="2">
        <f>YEAR(salesdata[[#This Row],[Order Date]])</f>
        <v>2015</v>
      </c>
      <c r="C3704" s="2">
        <f>MONTH(salesdata[[#This Row],[Order Date]])</f>
        <v>11</v>
      </c>
      <c r="D3704" t="s">
        <v>1694</v>
      </c>
      <c r="E3704" t="s">
        <v>59</v>
      </c>
      <c r="F3704" t="s">
        <v>39</v>
      </c>
      <c r="G3704" t="s">
        <v>40</v>
      </c>
      <c r="H3704" t="s">
        <v>1384</v>
      </c>
      <c r="I3704" s="33" t="s">
        <v>6896</v>
      </c>
      <c r="J3704" s="2">
        <v>2</v>
      </c>
      <c r="K3704" s="33" t="s">
        <v>6897</v>
      </c>
    </row>
    <row r="3705" spans="1:11" x14ac:dyDescent="0.3">
      <c r="A3705" s="1">
        <v>42331</v>
      </c>
      <c r="B3705" s="2">
        <f>YEAR(salesdata[[#This Row],[Order Date]])</f>
        <v>2015</v>
      </c>
      <c r="C3705" s="2">
        <f>MONTH(salesdata[[#This Row],[Order Date]])</f>
        <v>11</v>
      </c>
      <c r="D3705" t="s">
        <v>1694</v>
      </c>
      <c r="E3705" t="s">
        <v>59</v>
      </c>
      <c r="F3705" t="s">
        <v>11</v>
      </c>
      <c r="G3705" t="s">
        <v>12</v>
      </c>
      <c r="H3705" t="s">
        <v>1719</v>
      </c>
      <c r="I3705" s="33" t="s">
        <v>7753</v>
      </c>
      <c r="J3705" s="2">
        <v>6</v>
      </c>
      <c r="K3705" s="33" t="s">
        <v>7754</v>
      </c>
    </row>
    <row r="3706" spans="1:11" x14ac:dyDescent="0.3">
      <c r="A3706" s="1">
        <v>42331</v>
      </c>
      <c r="B3706" s="2">
        <f>YEAR(salesdata[[#This Row],[Order Date]])</f>
        <v>2015</v>
      </c>
      <c r="C3706" s="2">
        <f>MONTH(salesdata[[#This Row],[Order Date]])</f>
        <v>11</v>
      </c>
      <c r="D3706" t="s">
        <v>1694</v>
      </c>
      <c r="E3706" t="s">
        <v>59</v>
      </c>
      <c r="F3706" t="s">
        <v>11</v>
      </c>
      <c r="G3706" t="s">
        <v>24</v>
      </c>
      <c r="H3706" t="s">
        <v>2453</v>
      </c>
      <c r="I3706" s="33" t="s">
        <v>3560</v>
      </c>
      <c r="J3706" s="2">
        <v>4</v>
      </c>
      <c r="K3706" s="33" t="s">
        <v>2948</v>
      </c>
    </row>
    <row r="3707" spans="1:11" x14ac:dyDescent="0.3">
      <c r="A3707" s="1">
        <v>42331</v>
      </c>
      <c r="B3707" s="2">
        <f>YEAR(salesdata[[#This Row],[Order Date]])</f>
        <v>2015</v>
      </c>
      <c r="C3707" s="2">
        <f>MONTH(salesdata[[#This Row],[Order Date]])</f>
        <v>11</v>
      </c>
      <c r="D3707" t="s">
        <v>1694</v>
      </c>
      <c r="E3707" t="s">
        <v>59</v>
      </c>
      <c r="F3707" t="s">
        <v>11</v>
      </c>
      <c r="G3707" t="s">
        <v>63</v>
      </c>
      <c r="H3707" t="s">
        <v>64</v>
      </c>
      <c r="I3707" s="33" t="s">
        <v>7755</v>
      </c>
      <c r="J3707" s="2">
        <v>2</v>
      </c>
      <c r="K3707" s="33" t="s">
        <v>5285</v>
      </c>
    </row>
    <row r="3708" spans="1:11" x14ac:dyDescent="0.3">
      <c r="A3708" s="1">
        <v>42331</v>
      </c>
      <c r="B3708" s="2">
        <f>YEAR(salesdata[[#This Row],[Order Date]])</f>
        <v>2015</v>
      </c>
      <c r="C3708" s="2">
        <f>MONTH(salesdata[[#This Row],[Order Date]])</f>
        <v>11</v>
      </c>
      <c r="D3708" t="s">
        <v>1694</v>
      </c>
      <c r="E3708" t="s">
        <v>59</v>
      </c>
      <c r="F3708" t="s">
        <v>11</v>
      </c>
      <c r="G3708" t="s">
        <v>12</v>
      </c>
      <c r="H3708" t="s">
        <v>502</v>
      </c>
      <c r="I3708" s="33" t="s">
        <v>6782</v>
      </c>
      <c r="J3708" s="2">
        <v>6</v>
      </c>
      <c r="K3708" s="33" t="s">
        <v>6783</v>
      </c>
    </row>
    <row r="3709" spans="1:11" x14ac:dyDescent="0.3">
      <c r="A3709" s="1">
        <v>42332</v>
      </c>
      <c r="B3709" s="2">
        <f>YEAR(salesdata[[#This Row],[Order Date]])</f>
        <v>2015</v>
      </c>
      <c r="C3709" s="2">
        <f>MONTH(salesdata[[#This Row],[Order Date]])</f>
        <v>11</v>
      </c>
      <c r="D3709" t="s">
        <v>413</v>
      </c>
      <c r="E3709" t="s">
        <v>27</v>
      </c>
      <c r="F3709" t="s">
        <v>39</v>
      </c>
      <c r="G3709" t="s">
        <v>52</v>
      </c>
      <c r="H3709" t="s">
        <v>1360</v>
      </c>
      <c r="I3709" s="33" t="s">
        <v>3001</v>
      </c>
      <c r="J3709" s="2">
        <v>2</v>
      </c>
      <c r="K3709" s="33" t="s">
        <v>7756</v>
      </c>
    </row>
    <row r="3710" spans="1:11" x14ac:dyDescent="0.3">
      <c r="A3710" s="1">
        <v>42332</v>
      </c>
      <c r="B3710" s="2">
        <f>YEAR(salesdata[[#This Row],[Order Date]])</f>
        <v>2015</v>
      </c>
      <c r="C3710" s="2">
        <f>MONTH(salesdata[[#This Row],[Order Date]])</f>
        <v>11</v>
      </c>
      <c r="D3710" t="s">
        <v>413</v>
      </c>
      <c r="E3710" t="s">
        <v>27</v>
      </c>
      <c r="F3710" t="s">
        <v>11</v>
      </c>
      <c r="G3710" t="s">
        <v>20</v>
      </c>
      <c r="H3710" t="s">
        <v>643</v>
      </c>
      <c r="I3710" s="33" t="s">
        <v>7757</v>
      </c>
      <c r="J3710" s="2">
        <v>6</v>
      </c>
      <c r="K3710" s="33" t="s">
        <v>3205</v>
      </c>
    </row>
    <row r="3711" spans="1:11" x14ac:dyDescent="0.3">
      <c r="A3711" s="1">
        <v>42332</v>
      </c>
      <c r="B3711" s="2">
        <f>YEAR(salesdata[[#This Row],[Order Date]])</f>
        <v>2015</v>
      </c>
      <c r="C3711" s="2">
        <f>MONTH(salesdata[[#This Row],[Order Date]])</f>
        <v>11</v>
      </c>
      <c r="D3711" t="s">
        <v>413</v>
      </c>
      <c r="E3711" t="s">
        <v>27</v>
      </c>
      <c r="F3711" t="s">
        <v>11</v>
      </c>
      <c r="G3711" t="s">
        <v>12</v>
      </c>
      <c r="H3711" t="s">
        <v>2454</v>
      </c>
      <c r="I3711" s="33" t="s">
        <v>5045</v>
      </c>
      <c r="J3711" s="2">
        <v>3</v>
      </c>
      <c r="K3711" s="33" t="s">
        <v>5046</v>
      </c>
    </row>
    <row r="3712" spans="1:11" x14ac:dyDescent="0.3">
      <c r="A3712" s="1">
        <v>42332</v>
      </c>
      <c r="B3712" s="2">
        <f>YEAR(salesdata[[#This Row],[Order Date]])</f>
        <v>2015</v>
      </c>
      <c r="C3712" s="2">
        <f>MONTH(salesdata[[#This Row],[Order Date]])</f>
        <v>11</v>
      </c>
      <c r="D3712" t="s">
        <v>413</v>
      </c>
      <c r="E3712" t="s">
        <v>27</v>
      </c>
      <c r="F3712" t="s">
        <v>34</v>
      </c>
      <c r="G3712" t="s">
        <v>47</v>
      </c>
      <c r="H3712" t="s">
        <v>1635</v>
      </c>
      <c r="I3712" s="33" t="s">
        <v>7102</v>
      </c>
      <c r="J3712" s="2">
        <v>4</v>
      </c>
      <c r="K3712" s="33" t="s">
        <v>7758</v>
      </c>
    </row>
    <row r="3713" spans="1:11" x14ac:dyDescent="0.3">
      <c r="A3713" s="1">
        <v>42332</v>
      </c>
      <c r="B3713" s="2">
        <f>YEAR(salesdata[[#This Row],[Order Date]])</f>
        <v>2015</v>
      </c>
      <c r="C3713" s="2">
        <f>MONTH(salesdata[[#This Row],[Order Date]])</f>
        <v>11</v>
      </c>
      <c r="D3713" t="s">
        <v>9</v>
      </c>
      <c r="E3713" t="s">
        <v>27</v>
      </c>
      <c r="F3713" t="s">
        <v>11</v>
      </c>
      <c r="G3713" t="s">
        <v>12</v>
      </c>
      <c r="H3713" t="s">
        <v>367</v>
      </c>
      <c r="I3713" s="33" t="s">
        <v>7759</v>
      </c>
      <c r="J3713" s="2">
        <v>9</v>
      </c>
      <c r="K3713" s="33" t="s">
        <v>7760</v>
      </c>
    </row>
    <row r="3714" spans="1:11" x14ac:dyDescent="0.3">
      <c r="A3714" s="1">
        <v>42332</v>
      </c>
      <c r="B3714" s="2">
        <f>YEAR(salesdata[[#This Row],[Order Date]])</f>
        <v>2015</v>
      </c>
      <c r="C3714" s="2">
        <f>MONTH(salesdata[[#This Row],[Order Date]])</f>
        <v>11</v>
      </c>
      <c r="D3714" t="s">
        <v>9</v>
      </c>
      <c r="E3714" t="s">
        <v>27</v>
      </c>
      <c r="F3714" t="s">
        <v>11</v>
      </c>
      <c r="G3714" t="s">
        <v>24</v>
      </c>
      <c r="H3714" t="s">
        <v>1283</v>
      </c>
      <c r="I3714" s="33" t="s">
        <v>7761</v>
      </c>
      <c r="J3714" s="2">
        <v>5</v>
      </c>
      <c r="K3714" s="33" t="s">
        <v>3230</v>
      </c>
    </row>
    <row r="3715" spans="1:11" x14ac:dyDescent="0.3">
      <c r="A3715" s="1">
        <v>42332</v>
      </c>
      <c r="B3715" s="2">
        <f>YEAR(salesdata[[#This Row],[Order Date]])</f>
        <v>2015</v>
      </c>
      <c r="C3715" s="2">
        <f>MONTH(salesdata[[#This Row],[Order Date]])</f>
        <v>11</v>
      </c>
      <c r="D3715" t="s">
        <v>95</v>
      </c>
      <c r="E3715" t="s">
        <v>27</v>
      </c>
      <c r="F3715" t="s">
        <v>11</v>
      </c>
      <c r="G3715" t="s">
        <v>20</v>
      </c>
      <c r="H3715" t="s">
        <v>2372</v>
      </c>
      <c r="I3715" s="33" t="s">
        <v>4041</v>
      </c>
      <c r="J3715" s="2">
        <v>2</v>
      </c>
      <c r="K3715" s="33" t="s">
        <v>4760</v>
      </c>
    </row>
    <row r="3716" spans="1:11" x14ac:dyDescent="0.3">
      <c r="A3716" s="1">
        <v>42332</v>
      </c>
      <c r="B3716" s="2">
        <f>YEAR(salesdata[[#This Row],[Order Date]])</f>
        <v>2015</v>
      </c>
      <c r="C3716" s="2">
        <f>MONTH(salesdata[[#This Row],[Order Date]])</f>
        <v>11</v>
      </c>
      <c r="D3716" t="s">
        <v>95</v>
      </c>
      <c r="E3716" t="s">
        <v>27</v>
      </c>
      <c r="F3716" t="s">
        <v>11</v>
      </c>
      <c r="G3716" t="s">
        <v>12</v>
      </c>
      <c r="H3716" t="s">
        <v>28</v>
      </c>
      <c r="I3716" s="33" t="s">
        <v>2910</v>
      </c>
      <c r="J3716" s="2">
        <v>3</v>
      </c>
      <c r="K3716" s="33" t="s">
        <v>2911</v>
      </c>
    </row>
    <row r="3717" spans="1:11" x14ac:dyDescent="0.3">
      <c r="A3717" s="1">
        <v>42332</v>
      </c>
      <c r="B3717" s="2">
        <f>YEAR(salesdata[[#This Row],[Order Date]])</f>
        <v>2015</v>
      </c>
      <c r="C3717" s="2">
        <f>MONTH(salesdata[[#This Row],[Order Date]])</f>
        <v>11</v>
      </c>
      <c r="D3717" t="s">
        <v>95</v>
      </c>
      <c r="E3717" t="s">
        <v>27</v>
      </c>
      <c r="F3717" t="s">
        <v>11</v>
      </c>
      <c r="G3717" t="s">
        <v>18</v>
      </c>
      <c r="H3717" t="s">
        <v>2455</v>
      </c>
      <c r="I3717" s="33" t="s">
        <v>7762</v>
      </c>
      <c r="J3717" s="2">
        <v>7</v>
      </c>
      <c r="K3717" s="33" t="s">
        <v>7763</v>
      </c>
    </row>
    <row r="3718" spans="1:11" x14ac:dyDescent="0.3">
      <c r="A3718" s="1">
        <v>42332</v>
      </c>
      <c r="B3718" s="2">
        <f>YEAR(salesdata[[#This Row],[Order Date]])</f>
        <v>2015</v>
      </c>
      <c r="C3718" s="2">
        <f>MONTH(salesdata[[#This Row],[Order Date]])</f>
        <v>11</v>
      </c>
      <c r="D3718" t="s">
        <v>95</v>
      </c>
      <c r="E3718" t="s">
        <v>27</v>
      </c>
      <c r="F3718" t="s">
        <v>11</v>
      </c>
      <c r="G3718" t="s">
        <v>20</v>
      </c>
      <c r="H3718" t="s">
        <v>841</v>
      </c>
      <c r="I3718" s="33" t="s">
        <v>7764</v>
      </c>
      <c r="J3718" s="2">
        <v>8</v>
      </c>
      <c r="K3718" s="33" t="s">
        <v>3015</v>
      </c>
    </row>
    <row r="3719" spans="1:11" x14ac:dyDescent="0.3">
      <c r="A3719" s="1">
        <v>42333</v>
      </c>
      <c r="B3719" s="2">
        <f>YEAR(salesdata[[#This Row],[Order Date]])</f>
        <v>2015</v>
      </c>
      <c r="C3719" s="2">
        <f>MONTH(salesdata[[#This Row],[Order Date]])</f>
        <v>11</v>
      </c>
      <c r="D3719" t="s">
        <v>1305</v>
      </c>
      <c r="E3719" t="s">
        <v>249</v>
      </c>
      <c r="F3719" t="s">
        <v>11</v>
      </c>
      <c r="G3719" t="s">
        <v>24</v>
      </c>
      <c r="H3719" t="s">
        <v>2456</v>
      </c>
      <c r="I3719" s="33" t="s">
        <v>3560</v>
      </c>
      <c r="J3719" s="2">
        <v>5</v>
      </c>
      <c r="K3719" s="33" t="s">
        <v>2919</v>
      </c>
    </row>
    <row r="3720" spans="1:11" x14ac:dyDescent="0.3">
      <c r="A3720" s="1">
        <v>42334</v>
      </c>
      <c r="B3720" s="2">
        <f>YEAR(salesdata[[#This Row],[Order Date]])</f>
        <v>2015</v>
      </c>
      <c r="C3720" s="2">
        <f>MONTH(salesdata[[#This Row],[Order Date]])</f>
        <v>11</v>
      </c>
      <c r="D3720" t="s">
        <v>479</v>
      </c>
      <c r="E3720" t="s">
        <v>443</v>
      </c>
      <c r="F3720" t="s">
        <v>11</v>
      </c>
      <c r="G3720" t="s">
        <v>20</v>
      </c>
      <c r="H3720" t="s">
        <v>153</v>
      </c>
      <c r="I3720" s="33" t="s">
        <v>3013</v>
      </c>
      <c r="J3720" s="2">
        <v>3</v>
      </c>
      <c r="K3720" s="33" t="s">
        <v>4831</v>
      </c>
    </row>
    <row r="3721" spans="1:11" x14ac:dyDescent="0.3">
      <c r="A3721" s="1">
        <v>42334</v>
      </c>
      <c r="B3721" s="2">
        <f>YEAR(salesdata[[#This Row],[Order Date]])</f>
        <v>2015</v>
      </c>
      <c r="C3721" s="2">
        <f>MONTH(salesdata[[#This Row],[Order Date]])</f>
        <v>11</v>
      </c>
      <c r="D3721" t="s">
        <v>479</v>
      </c>
      <c r="E3721" t="s">
        <v>443</v>
      </c>
      <c r="F3721" t="s">
        <v>11</v>
      </c>
      <c r="G3721" t="s">
        <v>18</v>
      </c>
      <c r="H3721" t="s">
        <v>2029</v>
      </c>
      <c r="I3721" s="33" t="s">
        <v>7765</v>
      </c>
      <c r="J3721" s="2">
        <v>5</v>
      </c>
      <c r="K3721" s="33" t="s">
        <v>6827</v>
      </c>
    </row>
    <row r="3722" spans="1:11" x14ac:dyDescent="0.3">
      <c r="A3722" s="1">
        <v>42334</v>
      </c>
      <c r="B3722" s="2">
        <f>YEAR(salesdata[[#This Row],[Order Date]])</f>
        <v>2015</v>
      </c>
      <c r="C3722" s="2">
        <f>MONTH(salesdata[[#This Row],[Order Date]])</f>
        <v>11</v>
      </c>
      <c r="D3722" t="s">
        <v>479</v>
      </c>
      <c r="E3722" t="s">
        <v>443</v>
      </c>
      <c r="F3722" t="s">
        <v>11</v>
      </c>
      <c r="G3722" t="s">
        <v>20</v>
      </c>
      <c r="H3722" t="s">
        <v>2058</v>
      </c>
      <c r="I3722" s="33" t="s">
        <v>7766</v>
      </c>
      <c r="J3722" s="2">
        <v>4</v>
      </c>
      <c r="K3722" s="33" t="s">
        <v>7767</v>
      </c>
    </row>
    <row r="3723" spans="1:11" x14ac:dyDescent="0.3">
      <c r="A3723" s="1">
        <v>42334</v>
      </c>
      <c r="B3723" s="2">
        <f>YEAR(salesdata[[#This Row],[Order Date]])</f>
        <v>2015</v>
      </c>
      <c r="C3723" s="2">
        <f>MONTH(salesdata[[#This Row],[Order Date]])</f>
        <v>11</v>
      </c>
      <c r="D3723" t="s">
        <v>479</v>
      </c>
      <c r="E3723" t="s">
        <v>443</v>
      </c>
      <c r="F3723" t="s">
        <v>11</v>
      </c>
      <c r="G3723" t="s">
        <v>12</v>
      </c>
      <c r="H3723" t="s">
        <v>2411</v>
      </c>
      <c r="I3723" s="33" t="s">
        <v>5328</v>
      </c>
      <c r="J3723" s="2">
        <v>3</v>
      </c>
      <c r="K3723" s="33" t="s">
        <v>7768</v>
      </c>
    </row>
    <row r="3724" spans="1:11" x14ac:dyDescent="0.3">
      <c r="A3724" s="1">
        <v>42334</v>
      </c>
      <c r="B3724" s="2">
        <f>YEAR(salesdata[[#This Row],[Order Date]])</f>
        <v>2015</v>
      </c>
      <c r="C3724" s="2">
        <f>MONTH(salesdata[[#This Row],[Order Date]])</f>
        <v>11</v>
      </c>
      <c r="D3724" t="s">
        <v>1854</v>
      </c>
      <c r="E3724" t="s">
        <v>121</v>
      </c>
      <c r="F3724" t="s">
        <v>34</v>
      </c>
      <c r="G3724" t="s">
        <v>47</v>
      </c>
      <c r="H3724" t="s">
        <v>1837</v>
      </c>
      <c r="I3724" s="33" t="s">
        <v>7769</v>
      </c>
      <c r="J3724" s="2">
        <v>11</v>
      </c>
      <c r="K3724" s="33" t="s">
        <v>7770</v>
      </c>
    </row>
    <row r="3725" spans="1:11" x14ac:dyDescent="0.3">
      <c r="A3725" s="1">
        <v>42334</v>
      </c>
      <c r="B3725" s="2">
        <f>YEAR(salesdata[[#This Row],[Order Date]])</f>
        <v>2015</v>
      </c>
      <c r="C3725" s="2">
        <f>MONTH(salesdata[[#This Row],[Order Date]])</f>
        <v>11</v>
      </c>
      <c r="D3725" t="s">
        <v>1319</v>
      </c>
      <c r="E3725" t="s">
        <v>190</v>
      </c>
      <c r="F3725" t="s">
        <v>39</v>
      </c>
      <c r="G3725" t="s">
        <v>614</v>
      </c>
      <c r="H3725" t="s">
        <v>1385</v>
      </c>
      <c r="I3725" s="33" t="s">
        <v>7771</v>
      </c>
      <c r="J3725" s="2">
        <v>1</v>
      </c>
      <c r="K3725" s="33" t="s">
        <v>2457</v>
      </c>
    </row>
    <row r="3726" spans="1:11" x14ac:dyDescent="0.3">
      <c r="A3726" s="1">
        <v>42335</v>
      </c>
      <c r="B3726" s="2">
        <f>YEAR(salesdata[[#This Row],[Order Date]])</f>
        <v>2015</v>
      </c>
      <c r="C3726" s="2">
        <f>MONTH(salesdata[[#This Row],[Order Date]])</f>
        <v>11</v>
      </c>
      <c r="D3726" t="s">
        <v>1465</v>
      </c>
      <c r="E3726" t="s">
        <v>124</v>
      </c>
      <c r="F3726" t="s">
        <v>34</v>
      </c>
      <c r="G3726" t="s">
        <v>147</v>
      </c>
      <c r="H3726" t="s">
        <v>1546</v>
      </c>
      <c r="I3726" s="33" t="s">
        <v>7772</v>
      </c>
      <c r="J3726" s="2">
        <v>3</v>
      </c>
      <c r="K3726" s="33" t="s">
        <v>7773</v>
      </c>
    </row>
    <row r="3727" spans="1:11" x14ac:dyDescent="0.3">
      <c r="A3727" s="1">
        <v>42335</v>
      </c>
      <c r="B3727" s="2">
        <f>YEAR(salesdata[[#This Row],[Order Date]])</f>
        <v>2015</v>
      </c>
      <c r="C3727" s="2">
        <f>MONTH(salesdata[[#This Row],[Order Date]])</f>
        <v>11</v>
      </c>
      <c r="D3727" t="s">
        <v>1465</v>
      </c>
      <c r="E3727" t="s">
        <v>124</v>
      </c>
      <c r="F3727" t="s">
        <v>39</v>
      </c>
      <c r="G3727" t="s">
        <v>52</v>
      </c>
      <c r="H3727" t="s">
        <v>2458</v>
      </c>
      <c r="I3727" s="33" t="s">
        <v>3807</v>
      </c>
      <c r="J3727" s="2">
        <v>3</v>
      </c>
      <c r="K3727" s="33" t="s">
        <v>5768</v>
      </c>
    </row>
    <row r="3728" spans="1:11" x14ac:dyDescent="0.3">
      <c r="A3728" s="1">
        <v>42335</v>
      </c>
      <c r="B3728" s="2">
        <f>YEAR(salesdata[[#This Row],[Order Date]])</f>
        <v>2015</v>
      </c>
      <c r="C3728" s="2">
        <f>MONTH(salesdata[[#This Row],[Order Date]])</f>
        <v>11</v>
      </c>
      <c r="D3728" t="s">
        <v>385</v>
      </c>
      <c r="E3728" t="s">
        <v>27</v>
      </c>
      <c r="F3728" t="s">
        <v>34</v>
      </c>
      <c r="G3728" t="s">
        <v>35</v>
      </c>
      <c r="H3728" t="s">
        <v>814</v>
      </c>
      <c r="I3728" s="33" t="s">
        <v>5974</v>
      </c>
      <c r="J3728" s="2">
        <v>5</v>
      </c>
      <c r="K3728" s="33" t="s">
        <v>3174</v>
      </c>
    </row>
    <row r="3729" spans="1:11" x14ac:dyDescent="0.3">
      <c r="A3729" s="1">
        <v>42335</v>
      </c>
      <c r="B3729" s="2">
        <f>YEAR(salesdata[[#This Row],[Order Date]])</f>
        <v>2015</v>
      </c>
      <c r="C3729" s="2">
        <f>MONTH(salesdata[[#This Row],[Order Date]])</f>
        <v>11</v>
      </c>
      <c r="D3729" t="s">
        <v>1903</v>
      </c>
      <c r="E3729" t="s">
        <v>102</v>
      </c>
      <c r="F3729" t="s">
        <v>11</v>
      </c>
      <c r="G3729" t="s">
        <v>20</v>
      </c>
      <c r="H3729" t="s">
        <v>445</v>
      </c>
      <c r="I3729" s="33" t="s">
        <v>3428</v>
      </c>
      <c r="J3729" s="2">
        <v>2</v>
      </c>
      <c r="K3729" s="33" t="s">
        <v>3429</v>
      </c>
    </row>
    <row r="3730" spans="1:11" x14ac:dyDescent="0.3">
      <c r="A3730" s="1">
        <v>42335</v>
      </c>
      <c r="B3730" s="2">
        <f>YEAR(salesdata[[#This Row],[Order Date]])</f>
        <v>2015</v>
      </c>
      <c r="C3730" s="2">
        <f>MONTH(salesdata[[#This Row],[Order Date]])</f>
        <v>11</v>
      </c>
      <c r="D3730" t="s">
        <v>1686</v>
      </c>
      <c r="E3730" t="s">
        <v>59</v>
      </c>
      <c r="F3730" t="s">
        <v>39</v>
      </c>
      <c r="G3730" t="s">
        <v>40</v>
      </c>
      <c r="H3730" t="s">
        <v>2459</v>
      </c>
      <c r="I3730" s="33" t="s">
        <v>7774</v>
      </c>
      <c r="J3730" s="2">
        <v>3</v>
      </c>
      <c r="K3730" s="33" t="s">
        <v>7775</v>
      </c>
    </row>
    <row r="3731" spans="1:11" x14ac:dyDescent="0.3">
      <c r="A3731" s="1">
        <v>42335</v>
      </c>
      <c r="B3731" s="2">
        <f>YEAR(salesdata[[#This Row],[Order Date]])</f>
        <v>2015</v>
      </c>
      <c r="C3731" s="2">
        <f>MONTH(salesdata[[#This Row],[Order Date]])</f>
        <v>11</v>
      </c>
      <c r="D3731" t="s">
        <v>1686</v>
      </c>
      <c r="E3731" t="s">
        <v>59</v>
      </c>
      <c r="F3731" t="s">
        <v>39</v>
      </c>
      <c r="G3731" t="s">
        <v>52</v>
      </c>
      <c r="H3731" t="s">
        <v>2460</v>
      </c>
      <c r="I3731" s="33" t="s">
        <v>7776</v>
      </c>
      <c r="J3731" s="2">
        <v>3</v>
      </c>
      <c r="K3731" s="33" t="s">
        <v>7777</v>
      </c>
    </row>
    <row r="3732" spans="1:11" x14ac:dyDescent="0.3">
      <c r="A3732" s="1">
        <v>42335</v>
      </c>
      <c r="B3732" s="2">
        <f>YEAR(salesdata[[#This Row],[Order Date]])</f>
        <v>2015</v>
      </c>
      <c r="C3732" s="2">
        <f>MONTH(salesdata[[#This Row],[Order Date]])</f>
        <v>11</v>
      </c>
      <c r="D3732" t="s">
        <v>2015</v>
      </c>
      <c r="E3732" t="s">
        <v>152</v>
      </c>
      <c r="F3732" t="s">
        <v>11</v>
      </c>
      <c r="G3732" t="s">
        <v>24</v>
      </c>
      <c r="H3732" t="s">
        <v>414</v>
      </c>
      <c r="I3732" s="33" t="s">
        <v>6912</v>
      </c>
      <c r="J3732" s="2">
        <v>3</v>
      </c>
      <c r="K3732" s="33" t="s">
        <v>6162</v>
      </c>
    </row>
    <row r="3733" spans="1:11" x14ac:dyDescent="0.3">
      <c r="A3733" s="1">
        <v>42335</v>
      </c>
      <c r="B3733" s="2">
        <f>YEAR(salesdata[[#This Row],[Order Date]])</f>
        <v>2015</v>
      </c>
      <c r="C3733" s="2">
        <f>MONTH(salesdata[[#This Row],[Order Date]])</f>
        <v>11</v>
      </c>
      <c r="D3733" t="s">
        <v>640</v>
      </c>
      <c r="E3733" t="s">
        <v>27</v>
      </c>
      <c r="F3733" t="s">
        <v>39</v>
      </c>
      <c r="G3733" t="s">
        <v>52</v>
      </c>
      <c r="H3733" t="s">
        <v>890</v>
      </c>
      <c r="I3733" s="33" t="s">
        <v>7778</v>
      </c>
      <c r="J3733" s="2">
        <v>3</v>
      </c>
      <c r="K3733" s="33" t="s">
        <v>7779</v>
      </c>
    </row>
    <row r="3734" spans="1:11" x14ac:dyDescent="0.3">
      <c r="A3734" s="1">
        <v>42335</v>
      </c>
      <c r="B3734" s="2">
        <f>YEAR(salesdata[[#This Row],[Order Date]])</f>
        <v>2015</v>
      </c>
      <c r="C3734" s="2">
        <f>MONTH(salesdata[[#This Row],[Order Date]])</f>
        <v>11</v>
      </c>
      <c r="D3734" t="s">
        <v>640</v>
      </c>
      <c r="E3734" t="s">
        <v>27</v>
      </c>
      <c r="F3734" t="s">
        <v>11</v>
      </c>
      <c r="G3734" t="s">
        <v>12</v>
      </c>
      <c r="H3734" t="s">
        <v>1286</v>
      </c>
      <c r="I3734" s="33" t="s">
        <v>7780</v>
      </c>
      <c r="J3734" s="2">
        <v>3</v>
      </c>
      <c r="K3734" s="33" t="s">
        <v>7781</v>
      </c>
    </row>
    <row r="3735" spans="1:11" x14ac:dyDescent="0.3">
      <c r="A3735" s="1">
        <v>42335</v>
      </c>
      <c r="B3735" s="2">
        <f>YEAR(salesdata[[#This Row],[Order Date]])</f>
        <v>2015</v>
      </c>
      <c r="C3735" s="2">
        <f>MONTH(salesdata[[#This Row],[Order Date]])</f>
        <v>11</v>
      </c>
      <c r="D3735" t="s">
        <v>1539</v>
      </c>
      <c r="E3735" t="s">
        <v>23</v>
      </c>
      <c r="F3735" t="s">
        <v>39</v>
      </c>
      <c r="G3735" t="s">
        <v>40</v>
      </c>
      <c r="H3735" t="s">
        <v>2461</v>
      </c>
      <c r="I3735" s="33" t="s">
        <v>7782</v>
      </c>
      <c r="J3735" s="2">
        <v>8</v>
      </c>
      <c r="K3735" s="33" t="s">
        <v>7783</v>
      </c>
    </row>
    <row r="3736" spans="1:11" x14ac:dyDescent="0.3">
      <c r="A3736" s="1">
        <v>42335</v>
      </c>
      <c r="B3736" s="2">
        <f>YEAR(salesdata[[#This Row],[Order Date]])</f>
        <v>2015</v>
      </c>
      <c r="C3736" s="2">
        <f>MONTH(salesdata[[#This Row],[Order Date]])</f>
        <v>11</v>
      </c>
      <c r="D3736" t="s">
        <v>1116</v>
      </c>
      <c r="E3736" t="s">
        <v>443</v>
      </c>
      <c r="F3736" t="s">
        <v>11</v>
      </c>
      <c r="G3736" t="s">
        <v>12</v>
      </c>
      <c r="H3736" t="s">
        <v>2046</v>
      </c>
      <c r="I3736" s="33" t="s">
        <v>3021</v>
      </c>
      <c r="J3736" s="2">
        <v>6</v>
      </c>
      <c r="K3736" s="33" t="s">
        <v>3022</v>
      </c>
    </row>
    <row r="3737" spans="1:11" x14ac:dyDescent="0.3">
      <c r="A3737" s="1">
        <v>42335</v>
      </c>
      <c r="B3737" s="2">
        <f>YEAR(salesdata[[#This Row],[Order Date]])</f>
        <v>2015</v>
      </c>
      <c r="C3737" s="2">
        <f>MONTH(salesdata[[#This Row],[Order Date]])</f>
        <v>11</v>
      </c>
      <c r="D3737" t="s">
        <v>1116</v>
      </c>
      <c r="E3737" t="s">
        <v>443</v>
      </c>
      <c r="F3737" t="s">
        <v>11</v>
      </c>
      <c r="G3737" t="s">
        <v>12</v>
      </c>
      <c r="H3737" t="s">
        <v>1080</v>
      </c>
      <c r="I3737" s="33" t="s">
        <v>6955</v>
      </c>
      <c r="J3737" s="2">
        <v>3</v>
      </c>
      <c r="K3737" s="33" t="s">
        <v>6956</v>
      </c>
    </row>
    <row r="3738" spans="1:11" x14ac:dyDescent="0.3">
      <c r="A3738" s="1">
        <v>42335</v>
      </c>
      <c r="B3738" s="2">
        <f>YEAR(salesdata[[#This Row],[Order Date]])</f>
        <v>2015</v>
      </c>
      <c r="C3738" s="2">
        <f>MONTH(salesdata[[#This Row],[Order Date]])</f>
        <v>11</v>
      </c>
      <c r="D3738" t="s">
        <v>1116</v>
      </c>
      <c r="E3738" t="s">
        <v>443</v>
      </c>
      <c r="F3738" t="s">
        <v>39</v>
      </c>
      <c r="G3738" t="s">
        <v>52</v>
      </c>
      <c r="H3738" t="s">
        <v>2150</v>
      </c>
      <c r="I3738" s="33" t="s">
        <v>7784</v>
      </c>
      <c r="J3738" s="2">
        <v>2</v>
      </c>
      <c r="K3738" s="33" t="s">
        <v>7785</v>
      </c>
    </row>
    <row r="3739" spans="1:11" x14ac:dyDescent="0.3">
      <c r="A3739" s="1">
        <v>42335</v>
      </c>
      <c r="B3739" s="2">
        <f>YEAR(salesdata[[#This Row],[Order Date]])</f>
        <v>2015</v>
      </c>
      <c r="C3739" s="2">
        <f>MONTH(salesdata[[#This Row],[Order Date]])</f>
        <v>11</v>
      </c>
      <c r="D3739" t="s">
        <v>1116</v>
      </c>
      <c r="E3739" t="s">
        <v>443</v>
      </c>
      <c r="F3739" t="s">
        <v>34</v>
      </c>
      <c r="G3739" t="s">
        <v>74</v>
      </c>
      <c r="H3739" t="s">
        <v>1067</v>
      </c>
      <c r="I3739" s="33" t="s">
        <v>7786</v>
      </c>
      <c r="J3739" s="2">
        <v>1</v>
      </c>
      <c r="K3739" s="33" t="s">
        <v>7787</v>
      </c>
    </row>
    <row r="3740" spans="1:11" x14ac:dyDescent="0.3">
      <c r="A3740" s="1">
        <v>42335</v>
      </c>
      <c r="B3740" s="2">
        <f>YEAR(salesdata[[#This Row],[Order Date]])</f>
        <v>2015</v>
      </c>
      <c r="C3740" s="2">
        <f>MONTH(salesdata[[#This Row],[Order Date]])</f>
        <v>11</v>
      </c>
      <c r="D3740" t="s">
        <v>1116</v>
      </c>
      <c r="E3740" t="s">
        <v>443</v>
      </c>
      <c r="F3740" t="s">
        <v>34</v>
      </c>
      <c r="G3740" t="s">
        <v>47</v>
      </c>
      <c r="H3740" t="s">
        <v>2157</v>
      </c>
      <c r="I3740" s="33" t="s">
        <v>6851</v>
      </c>
      <c r="J3740" s="2">
        <v>3</v>
      </c>
      <c r="K3740" s="33" t="s">
        <v>4159</v>
      </c>
    </row>
    <row r="3741" spans="1:11" x14ac:dyDescent="0.3">
      <c r="A3741" s="1">
        <v>42335</v>
      </c>
      <c r="B3741" s="2">
        <f>YEAR(salesdata[[#This Row],[Order Date]])</f>
        <v>2015</v>
      </c>
      <c r="C3741" s="2">
        <f>MONTH(salesdata[[#This Row],[Order Date]])</f>
        <v>11</v>
      </c>
      <c r="D3741" t="s">
        <v>1116</v>
      </c>
      <c r="E3741" t="s">
        <v>443</v>
      </c>
      <c r="F3741" t="s">
        <v>11</v>
      </c>
      <c r="G3741" t="s">
        <v>12</v>
      </c>
      <c r="H3741" t="s">
        <v>1481</v>
      </c>
      <c r="I3741" s="33" t="s">
        <v>3433</v>
      </c>
      <c r="J3741" s="2">
        <v>5</v>
      </c>
      <c r="K3741" s="33" t="s">
        <v>4464</v>
      </c>
    </row>
    <row r="3742" spans="1:11" x14ac:dyDescent="0.3">
      <c r="A3742" s="1">
        <v>42335</v>
      </c>
      <c r="B3742" s="2">
        <f>YEAR(salesdata[[#This Row],[Order Date]])</f>
        <v>2015</v>
      </c>
      <c r="C3742" s="2">
        <f>MONTH(salesdata[[#This Row],[Order Date]])</f>
        <v>11</v>
      </c>
      <c r="D3742" t="s">
        <v>1116</v>
      </c>
      <c r="E3742" t="s">
        <v>443</v>
      </c>
      <c r="F3742" t="s">
        <v>34</v>
      </c>
      <c r="G3742" t="s">
        <v>147</v>
      </c>
      <c r="H3742" t="s">
        <v>1828</v>
      </c>
      <c r="I3742" s="33" t="s">
        <v>7788</v>
      </c>
      <c r="J3742" s="2">
        <v>4</v>
      </c>
      <c r="K3742" s="33" t="s">
        <v>132</v>
      </c>
    </row>
    <row r="3743" spans="1:11" x14ac:dyDescent="0.3">
      <c r="A3743" s="1">
        <v>42336</v>
      </c>
      <c r="B3743" s="2">
        <f>YEAR(salesdata[[#This Row],[Order Date]])</f>
        <v>2015</v>
      </c>
      <c r="C3743" s="2">
        <f>MONTH(salesdata[[#This Row],[Order Date]])</f>
        <v>11</v>
      </c>
      <c r="D3743" t="s">
        <v>2347</v>
      </c>
      <c r="E3743" t="s">
        <v>15</v>
      </c>
      <c r="F3743" t="s">
        <v>34</v>
      </c>
      <c r="G3743" t="s">
        <v>47</v>
      </c>
      <c r="H3743" t="s">
        <v>1678</v>
      </c>
      <c r="I3743" s="33" t="s">
        <v>7789</v>
      </c>
      <c r="J3743" s="2">
        <v>9</v>
      </c>
      <c r="K3743" s="33" t="s">
        <v>7790</v>
      </c>
    </row>
    <row r="3744" spans="1:11" x14ac:dyDescent="0.3">
      <c r="A3744" s="1">
        <v>42336</v>
      </c>
      <c r="B3744" s="2">
        <f>YEAR(salesdata[[#This Row],[Order Date]])</f>
        <v>2015</v>
      </c>
      <c r="C3744" s="2">
        <f>MONTH(salesdata[[#This Row],[Order Date]])</f>
        <v>11</v>
      </c>
      <c r="D3744" t="s">
        <v>2347</v>
      </c>
      <c r="E3744" t="s">
        <v>15</v>
      </c>
      <c r="F3744" t="s">
        <v>11</v>
      </c>
      <c r="G3744" t="s">
        <v>18</v>
      </c>
      <c r="H3744" t="s">
        <v>1043</v>
      </c>
      <c r="I3744" s="33" t="s">
        <v>6617</v>
      </c>
      <c r="J3744" s="2">
        <v>2</v>
      </c>
      <c r="K3744" s="33" t="s">
        <v>6618</v>
      </c>
    </row>
    <row r="3745" spans="1:11" x14ac:dyDescent="0.3">
      <c r="A3745" s="1">
        <v>42336</v>
      </c>
      <c r="B3745" s="2">
        <f>YEAR(salesdata[[#This Row],[Order Date]])</f>
        <v>2015</v>
      </c>
      <c r="C3745" s="2">
        <f>MONTH(salesdata[[#This Row],[Order Date]])</f>
        <v>11</v>
      </c>
      <c r="D3745" t="s">
        <v>2347</v>
      </c>
      <c r="E3745" t="s">
        <v>15</v>
      </c>
      <c r="F3745" t="s">
        <v>11</v>
      </c>
      <c r="G3745" t="s">
        <v>18</v>
      </c>
      <c r="H3745" t="s">
        <v>2162</v>
      </c>
      <c r="I3745" s="33" t="s">
        <v>7791</v>
      </c>
      <c r="J3745" s="2">
        <v>5</v>
      </c>
      <c r="K3745" s="33" t="s">
        <v>5021</v>
      </c>
    </row>
    <row r="3746" spans="1:11" x14ac:dyDescent="0.3">
      <c r="A3746" s="1">
        <v>42336</v>
      </c>
      <c r="B3746" s="2">
        <f>YEAR(salesdata[[#This Row],[Order Date]])</f>
        <v>2015</v>
      </c>
      <c r="C3746" s="2">
        <f>MONTH(salesdata[[#This Row],[Order Date]])</f>
        <v>11</v>
      </c>
      <c r="D3746" t="s">
        <v>2347</v>
      </c>
      <c r="E3746" t="s">
        <v>15</v>
      </c>
      <c r="F3746" t="s">
        <v>39</v>
      </c>
      <c r="G3746" t="s">
        <v>40</v>
      </c>
      <c r="H3746" t="s">
        <v>1760</v>
      </c>
      <c r="I3746" s="33" t="s">
        <v>7792</v>
      </c>
      <c r="J3746" s="2">
        <v>6</v>
      </c>
      <c r="K3746" s="33" t="s">
        <v>6325</v>
      </c>
    </row>
    <row r="3747" spans="1:11" x14ac:dyDescent="0.3">
      <c r="A3747" s="1">
        <v>42336</v>
      </c>
      <c r="B3747" s="2">
        <f>YEAR(salesdata[[#This Row],[Order Date]])</f>
        <v>2015</v>
      </c>
      <c r="C3747" s="2">
        <f>MONTH(salesdata[[#This Row],[Order Date]])</f>
        <v>11</v>
      </c>
      <c r="D3747" t="s">
        <v>576</v>
      </c>
      <c r="E3747" t="s">
        <v>15</v>
      </c>
      <c r="F3747" t="s">
        <v>34</v>
      </c>
      <c r="G3747" t="s">
        <v>47</v>
      </c>
      <c r="H3747" t="s">
        <v>1908</v>
      </c>
      <c r="I3747" s="33" t="s">
        <v>6542</v>
      </c>
      <c r="J3747" s="2">
        <v>5</v>
      </c>
      <c r="K3747" s="33" t="s">
        <v>7793</v>
      </c>
    </row>
    <row r="3748" spans="1:11" x14ac:dyDescent="0.3">
      <c r="A3748" s="1">
        <v>42336</v>
      </c>
      <c r="B3748" s="2">
        <f>YEAR(salesdata[[#This Row],[Order Date]])</f>
        <v>2015</v>
      </c>
      <c r="C3748" s="2">
        <f>MONTH(salesdata[[#This Row],[Order Date]])</f>
        <v>11</v>
      </c>
      <c r="D3748" t="s">
        <v>2462</v>
      </c>
      <c r="E3748" t="s">
        <v>152</v>
      </c>
      <c r="F3748" t="s">
        <v>34</v>
      </c>
      <c r="G3748" t="s">
        <v>47</v>
      </c>
      <c r="H3748" t="s">
        <v>2463</v>
      </c>
      <c r="I3748" s="33" t="s">
        <v>7794</v>
      </c>
      <c r="J3748" s="2">
        <v>3</v>
      </c>
      <c r="K3748" s="33" t="s">
        <v>7795</v>
      </c>
    </row>
    <row r="3749" spans="1:11" x14ac:dyDescent="0.3">
      <c r="A3749" s="1">
        <v>42336</v>
      </c>
      <c r="B3749" s="2">
        <f>YEAR(salesdata[[#This Row],[Order Date]])</f>
        <v>2015</v>
      </c>
      <c r="C3749" s="2">
        <f>MONTH(salesdata[[#This Row],[Order Date]])</f>
        <v>11</v>
      </c>
      <c r="D3749" t="s">
        <v>766</v>
      </c>
      <c r="E3749" t="s">
        <v>152</v>
      </c>
      <c r="F3749" t="s">
        <v>34</v>
      </c>
      <c r="G3749" t="s">
        <v>47</v>
      </c>
      <c r="H3749" t="s">
        <v>2074</v>
      </c>
      <c r="I3749" s="33" t="s">
        <v>7796</v>
      </c>
      <c r="J3749" s="2">
        <v>3</v>
      </c>
      <c r="K3749" s="33" t="s">
        <v>7797</v>
      </c>
    </row>
    <row r="3750" spans="1:11" x14ac:dyDescent="0.3">
      <c r="A3750" s="1">
        <v>42336</v>
      </c>
      <c r="B3750" s="2">
        <f>YEAR(salesdata[[#This Row],[Order Date]])</f>
        <v>2015</v>
      </c>
      <c r="C3750" s="2">
        <f>MONTH(salesdata[[#This Row],[Order Date]])</f>
        <v>11</v>
      </c>
      <c r="D3750" t="s">
        <v>766</v>
      </c>
      <c r="E3750" t="s">
        <v>152</v>
      </c>
      <c r="F3750" t="s">
        <v>11</v>
      </c>
      <c r="G3750" t="s">
        <v>63</v>
      </c>
      <c r="H3750" t="s">
        <v>64</v>
      </c>
      <c r="I3750" s="33" t="s">
        <v>5257</v>
      </c>
      <c r="J3750" s="2">
        <v>8</v>
      </c>
      <c r="K3750" s="33" t="s">
        <v>7798</v>
      </c>
    </row>
    <row r="3751" spans="1:11" x14ac:dyDescent="0.3">
      <c r="A3751" s="1">
        <v>42336</v>
      </c>
      <c r="B3751" s="2">
        <f>YEAR(salesdata[[#This Row],[Order Date]])</f>
        <v>2015</v>
      </c>
      <c r="C3751" s="2">
        <f>MONTH(salesdata[[#This Row],[Order Date]])</f>
        <v>11</v>
      </c>
      <c r="D3751" t="s">
        <v>1447</v>
      </c>
      <c r="E3751" t="s">
        <v>10</v>
      </c>
      <c r="F3751" t="s">
        <v>11</v>
      </c>
      <c r="G3751" t="s">
        <v>12</v>
      </c>
      <c r="H3751" t="s">
        <v>905</v>
      </c>
      <c r="I3751" s="33" t="s">
        <v>4046</v>
      </c>
      <c r="J3751" s="2">
        <v>4</v>
      </c>
      <c r="K3751" s="33" t="s">
        <v>4047</v>
      </c>
    </row>
    <row r="3752" spans="1:11" x14ac:dyDescent="0.3">
      <c r="A3752" s="1">
        <v>42336</v>
      </c>
      <c r="B3752" s="2">
        <f>YEAR(salesdata[[#This Row],[Order Date]])</f>
        <v>2015</v>
      </c>
      <c r="C3752" s="2">
        <f>MONTH(salesdata[[#This Row],[Order Date]])</f>
        <v>11</v>
      </c>
      <c r="D3752" t="s">
        <v>1375</v>
      </c>
      <c r="E3752" t="s">
        <v>407</v>
      </c>
      <c r="F3752" t="s">
        <v>11</v>
      </c>
      <c r="G3752" t="s">
        <v>24</v>
      </c>
      <c r="H3752" t="s">
        <v>1266</v>
      </c>
      <c r="I3752" s="33" t="s">
        <v>5131</v>
      </c>
      <c r="J3752" s="2">
        <v>2</v>
      </c>
      <c r="K3752" s="33" t="s">
        <v>4772</v>
      </c>
    </row>
    <row r="3753" spans="1:11" x14ac:dyDescent="0.3">
      <c r="A3753" s="1">
        <v>42336</v>
      </c>
      <c r="B3753" s="2">
        <f>YEAR(salesdata[[#This Row],[Order Date]])</f>
        <v>2015</v>
      </c>
      <c r="C3753" s="2">
        <f>MONTH(salesdata[[#This Row],[Order Date]])</f>
        <v>11</v>
      </c>
      <c r="D3753" t="s">
        <v>248</v>
      </c>
      <c r="E3753" t="s">
        <v>27</v>
      </c>
      <c r="F3753" t="s">
        <v>11</v>
      </c>
      <c r="G3753" t="s">
        <v>93</v>
      </c>
      <c r="H3753" t="s">
        <v>2464</v>
      </c>
      <c r="I3753" s="33" t="s">
        <v>7799</v>
      </c>
      <c r="J3753" s="2">
        <v>4</v>
      </c>
      <c r="K3753" s="33" t="s">
        <v>7800</v>
      </c>
    </row>
    <row r="3754" spans="1:11" x14ac:dyDescent="0.3">
      <c r="A3754" s="1">
        <v>42336</v>
      </c>
      <c r="B3754" s="2">
        <f>YEAR(salesdata[[#This Row],[Order Date]])</f>
        <v>2015</v>
      </c>
      <c r="C3754" s="2">
        <f>MONTH(salesdata[[#This Row],[Order Date]])</f>
        <v>11</v>
      </c>
      <c r="D3754" t="s">
        <v>2082</v>
      </c>
      <c r="E3754" t="s">
        <v>79</v>
      </c>
      <c r="F3754" t="s">
        <v>34</v>
      </c>
      <c r="G3754" t="s">
        <v>47</v>
      </c>
      <c r="H3754" t="s">
        <v>1966</v>
      </c>
      <c r="I3754" s="33" t="s">
        <v>7801</v>
      </c>
      <c r="J3754" s="2">
        <v>5</v>
      </c>
      <c r="K3754" s="33" t="s">
        <v>7802</v>
      </c>
    </row>
    <row r="3755" spans="1:11" x14ac:dyDescent="0.3">
      <c r="A3755" s="1">
        <v>42336</v>
      </c>
      <c r="B3755" s="2">
        <f>YEAR(salesdata[[#This Row],[Order Date]])</f>
        <v>2015</v>
      </c>
      <c r="C3755" s="2">
        <f>MONTH(salesdata[[#This Row],[Order Date]])</f>
        <v>11</v>
      </c>
      <c r="D3755" t="s">
        <v>2082</v>
      </c>
      <c r="E3755" t="s">
        <v>79</v>
      </c>
      <c r="F3755" t="s">
        <v>11</v>
      </c>
      <c r="G3755" t="s">
        <v>43</v>
      </c>
      <c r="H3755" t="s">
        <v>163</v>
      </c>
      <c r="I3755" s="33" t="s">
        <v>2927</v>
      </c>
      <c r="J3755" s="2">
        <v>2</v>
      </c>
      <c r="K3755" s="33" t="s">
        <v>6154</v>
      </c>
    </row>
    <row r="3756" spans="1:11" x14ac:dyDescent="0.3">
      <c r="A3756" s="1">
        <v>42337</v>
      </c>
      <c r="B3756" s="2">
        <f>YEAR(salesdata[[#This Row],[Order Date]])</f>
        <v>2015</v>
      </c>
      <c r="C3756" s="2">
        <f>MONTH(salesdata[[#This Row],[Order Date]])</f>
        <v>11</v>
      </c>
      <c r="D3756" t="s">
        <v>1547</v>
      </c>
      <c r="E3756" t="s">
        <v>111</v>
      </c>
      <c r="F3756" t="s">
        <v>34</v>
      </c>
      <c r="G3756" t="s">
        <v>35</v>
      </c>
      <c r="H3756" t="s">
        <v>2234</v>
      </c>
      <c r="I3756" s="33" t="s">
        <v>6733</v>
      </c>
      <c r="J3756" s="2">
        <v>2</v>
      </c>
      <c r="K3756" s="33" t="s">
        <v>7803</v>
      </c>
    </row>
    <row r="3757" spans="1:11" x14ac:dyDescent="0.3">
      <c r="A3757" s="1">
        <v>42337</v>
      </c>
      <c r="B3757" s="2">
        <f>YEAR(salesdata[[#This Row],[Order Date]])</f>
        <v>2015</v>
      </c>
      <c r="C3757" s="2">
        <f>MONTH(salesdata[[#This Row],[Order Date]])</f>
        <v>11</v>
      </c>
      <c r="D3757" t="s">
        <v>1547</v>
      </c>
      <c r="E3757" t="s">
        <v>111</v>
      </c>
      <c r="F3757" t="s">
        <v>11</v>
      </c>
      <c r="G3757" t="s">
        <v>93</v>
      </c>
      <c r="H3757" t="s">
        <v>2069</v>
      </c>
      <c r="I3757" s="33" t="s">
        <v>7804</v>
      </c>
      <c r="J3757" s="2">
        <v>5</v>
      </c>
      <c r="K3757" s="33" t="s">
        <v>7805</v>
      </c>
    </row>
    <row r="3758" spans="1:11" x14ac:dyDescent="0.3">
      <c r="A3758" s="1">
        <v>42337</v>
      </c>
      <c r="B3758" s="2">
        <f>YEAR(salesdata[[#This Row],[Order Date]])</f>
        <v>2015</v>
      </c>
      <c r="C3758" s="2">
        <f>MONTH(salesdata[[#This Row],[Order Date]])</f>
        <v>11</v>
      </c>
      <c r="D3758" t="s">
        <v>1547</v>
      </c>
      <c r="E3758" t="s">
        <v>111</v>
      </c>
      <c r="F3758" t="s">
        <v>11</v>
      </c>
      <c r="G3758" t="s">
        <v>18</v>
      </c>
      <c r="H3758" t="s">
        <v>2465</v>
      </c>
      <c r="I3758" s="33" t="s">
        <v>7806</v>
      </c>
      <c r="J3758" s="2">
        <v>4</v>
      </c>
      <c r="K3758" s="33" t="s">
        <v>7807</v>
      </c>
    </row>
    <row r="3759" spans="1:11" x14ac:dyDescent="0.3">
      <c r="A3759" s="1">
        <v>42337</v>
      </c>
      <c r="B3759" s="2">
        <f>YEAR(salesdata[[#This Row],[Order Date]])</f>
        <v>2015</v>
      </c>
      <c r="C3759" s="2">
        <f>MONTH(salesdata[[#This Row],[Order Date]])</f>
        <v>11</v>
      </c>
      <c r="D3759" t="s">
        <v>1547</v>
      </c>
      <c r="E3759" t="s">
        <v>111</v>
      </c>
      <c r="F3759" t="s">
        <v>11</v>
      </c>
      <c r="G3759" t="s">
        <v>24</v>
      </c>
      <c r="H3759" t="s">
        <v>1230</v>
      </c>
      <c r="I3759" s="33" t="s">
        <v>7808</v>
      </c>
      <c r="J3759" s="2">
        <v>9</v>
      </c>
      <c r="K3759" s="33" t="s">
        <v>7809</v>
      </c>
    </row>
    <row r="3760" spans="1:11" x14ac:dyDescent="0.3">
      <c r="A3760" s="1">
        <v>42337</v>
      </c>
      <c r="B3760" s="2">
        <f>YEAR(salesdata[[#This Row],[Order Date]])</f>
        <v>2015</v>
      </c>
      <c r="C3760" s="2">
        <f>MONTH(salesdata[[#This Row],[Order Date]])</f>
        <v>11</v>
      </c>
      <c r="D3760" t="s">
        <v>1563</v>
      </c>
      <c r="E3760" t="s">
        <v>111</v>
      </c>
      <c r="F3760" t="s">
        <v>11</v>
      </c>
      <c r="G3760" t="s">
        <v>12</v>
      </c>
      <c r="H3760" t="s">
        <v>637</v>
      </c>
      <c r="I3760" s="33" t="s">
        <v>4063</v>
      </c>
      <c r="J3760" s="2">
        <v>4</v>
      </c>
      <c r="K3760" s="33" t="s">
        <v>3205</v>
      </c>
    </row>
    <row r="3761" spans="1:11" x14ac:dyDescent="0.3">
      <c r="A3761" s="1">
        <v>42337</v>
      </c>
      <c r="B3761" s="2">
        <f>YEAR(salesdata[[#This Row],[Order Date]])</f>
        <v>2015</v>
      </c>
      <c r="C3761" s="2">
        <f>MONTH(salesdata[[#This Row],[Order Date]])</f>
        <v>11</v>
      </c>
      <c r="D3761" t="s">
        <v>1563</v>
      </c>
      <c r="E3761" t="s">
        <v>111</v>
      </c>
      <c r="F3761" t="s">
        <v>34</v>
      </c>
      <c r="G3761" t="s">
        <v>35</v>
      </c>
      <c r="H3761" t="s">
        <v>943</v>
      </c>
      <c r="I3761" s="33" t="s">
        <v>7810</v>
      </c>
      <c r="J3761" s="2">
        <v>9</v>
      </c>
      <c r="K3761" s="33" t="s">
        <v>7811</v>
      </c>
    </row>
    <row r="3762" spans="1:11" x14ac:dyDescent="0.3">
      <c r="A3762" s="1">
        <v>42337</v>
      </c>
      <c r="B3762" s="2">
        <f>YEAR(salesdata[[#This Row],[Order Date]])</f>
        <v>2015</v>
      </c>
      <c r="C3762" s="2">
        <f>MONTH(salesdata[[#This Row],[Order Date]])</f>
        <v>11</v>
      </c>
      <c r="D3762" t="s">
        <v>2077</v>
      </c>
      <c r="E3762" t="s">
        <v>10</v>
      </c>
      <c r="F3762" t="s">
        <v>39</v>
      </c>
      <c r="G3762" t="s">
        <v>52</v>
      </c>
      <c r="H3762" t="s">
        <v>1461</v>
      </c>
      <c r="I3762" s="33" t="s">
        <v>5251</v>
      </c>
      <c r="J3762" s="2">
        <v>3</v>
      </c>
      <c r="K3762" s="33" t="s">
        <v>7812</v>
      </c>
    </row>
    <row r="3763" spans="1:11" x14ac:dyDescent="0.3">
      <c r="A3763" s="1">
        <v>42337</v>
      </c>
      <c r="B3763" s="2">
        <f>YEAR(salesdata[[#This Row],[Order Date]])</f>
        <v>2015</v>
      </c>
      <c r="C3763" s="2">
        <f>MONTH(salesdata[[#This Row],[Order Date]])</f>
        <v>11</v>
      </c>
      <c r="D3763" t="s">
        <v>2077</v>
      </c>
      <c r="E3763" t="s">
        <v>10</v>
      </c>
      <c r="F3763" t="s">
        <v>11</v>
      </c>
      <c r="G3763" t="s">
        <v>20</v>
      </c>
      <c r="H3763" t="s">
        <v>2023</v>
      </c>
      <c r="I3763" s="33" t="s">
        <v>7813</v>
      </c>
      <c r="J3763" s="2">
        <v>4</v>
      </c>
      <c r="K3763" s="33" t="s">
        <v>7814</v>
      </c>
    </row>
    <row r="3764" spans="1:11" x14ac:dyDescent="0.3">
      <c r="A3764" s="1">
        <v>42337</v>
      </c>
      <c r="B3764" s="2">
        <f>YEAR(salesdata[[#This Row],[Order Date]])</f>
        <v>2015</v>
      </c>
      <c r="C3764" s="2">
        <f>MONTH(salesdata[[#This Row],[Order Date]])</f>
        <v>11</v>
      </c>
      <c r="D3764" t="s">
        <v>14</v>
      </c>
      <c r="E3764" t="s">
        <v>27</v>
      </c>
      <c r="F3764" t="s">
        <v>11</v>
      </c>
      <c r="G3764" t="s">
        <v>20</v>
      </c>
      <c r="H3764" t="s">
        <v>643</v>
      </c>
      <c r="I3764" s="33" t="s">
        <v>7815</v>
      </c>
      <c r="J3764" s="2">
        <v>1</v>
      </c>
      <c r="K3764" s="33" t="s">
        <v>5922</v>
      </c>
    </row>
    <row r="3765" spans="1:11" x14ac:dyDescent="0.3">
      <c r="A3765" s="1">
        <v>42337</v>
      </c>
      <c r="B3765" s="2">
        <f>YEAR(salesdata[[#This Row],[Order Date]])</f>
        <v>2015</v>
      </c>
      <c r="C3765" s="2">
        <f>MONTH(salesdata[[#This Row],[Order Date]])</f>
        <v>11</v>
      </c>
      <c r="D3765" t="s">
        <v>347</v>
      </c>
      <c r="E3765" t="s">
        <v>27</v>
      </c>
      <c r="F3765" t="s">
        <v>11</v>
      </c>
      <c r="G3765" t="s">
        <v>24</v>
      </c>
      <c r="H3765" t="s">
        <v>1650</v>
      </c>
      <c r="I3765" s="33" t="s">
        <v>6595</v>
      </c>
      <c r="J3765" s="2">
        <v>2</v>
      </c>
      <c r="K3765" s="33" t="s">
        <v>6596</v>
      </c>
    </row>
    <row r="3766" spans="1:11" x14ac:dyDescent="0.3">
      <c r="A3766" s="1">
        <v>42338</v>
      </c>
      <c r="B3766" s="2">
        <f>YEAR(salesdata[[#This Row],[Order Date]])</f>
        <v>2015</v>
      </c>
      <c r="C3766" s="2">
        <f>MONTH(salesdata[[#This Row],[Order Date]])</f>
        <v>11</v>
      </c>
      <c r="D3766" t="s">
        <v>1611</v>
      </c>
      <c r="E3766" t="s">
        <v>23</v>
      </c>
      <c r="F3766" t="s">
        <v>11</v>
      </c>
      <c r="G3766" t="s">
        <v>20</v>
      </c>
      <c r="H3766" t="s">
        <v>537</v>
      </c>
      <c r="I3766" s="33" t="s">
        <v>7816</v>
      </c>
      <c r="J3766" s="2">
        <v>3</v>
      </c>
      <c r="K3766" s="33" t="s">
        <v>7817</v>
      </c>
    </row>
    <row r="3767" spans="1:11" x14ac:dyDescent="0.3">
      <c r="A3767" s="1">
        <v>42338</v>
      </c>
      <c r="B3767" s="2">
        <f>YEAR(salesdata[[#This Row],[Order Date]])</f>
        <v>2015</v>
      </c>
      <c r="C3767" s="2">
        <f>MONTH(salesdata[[#This Row],[Order Date]])</f>
        <v>11</v>
      </c>
      <c r="D3767" t="s">
        <v>1611</v>
      </c>
      <c r="E3767" t="s">
        <v>23</v>
      </c>
      <c r="F3767" t="s">
        <v>11</v>
      </c>
      <c r="G3767" t="s">
        <v>43</v>
      </c>
      <c r="H3767" t="s">
        <v>1342</v>
      </c>
      <c r="I3767" s="33" t="s">
        <v>7818</v>
      </c>
      <c r="J3767" s="2">
        <v>7</v>
      </c>
      <c r="K3767" s="33" t="s">
        <v>7819</v>
      </c>
    </row>
    <row r="3768" spans="1:11" x14ac:dyDescent="0.3">
      <c r="A3768" s="1">
        <v>42338</v>
      </c>
      <c r="B3768" s="2">
        <f>YEAR(salesdata[[#This Row],[Order Date]])</f>
        <v>2015</v>
      </c>
      <c r="C3768" s="2">
        <f>MONTH(salesdata[[#This Row],[Order Date]])</f>
        <v>11</v>
      </c>
      <c r="D3768" t="s">
        <v>1611</v>
      </c>
      <c r="E3768" t="s">
        <v>23</v>
      </c>
      <c r="F3768" t="s">
        <v>39</v>
      </c>
      <c r="G3768" t="s">
        <v>40</v>
      </c>
      <c r="H3768" t="s">
        <v>2466</v>
      </c>
      <c r="I3768" s="33" t="s">
        <v>7820</v>
      </c>
      <c r="J3768" s="2">
        <v>4</v>
      </c>
      <c r="K3768" s="33" t="s">
        <v>7821</v>
      </c>
    </row>
    <row r="3769" spans="1:11" x14ac:dyDescent="0.3">
      <c r="A3769" s="1">
        <v>42338</v>
      </c>
      <c r="B3769" s="2">
        <f>YEAR(salesdata[[#This Row],[Order Date]])</f>
        <v>2015</v>
      </c>
      <c r="C3769" s="2">
        <f>MONTH(salesdata[[#This Row],[Order Date]])</f>
        <v>11</v>
      </c>
      <c r="D3769" t="s">
        <v>170</v>
      </c>
      <c r="E3769" t="s">
        <v>10</v>
      </c>
      <c r="F3769" t="s">
        <v>11</v>
      </c>
      <c r="G3769" t="s">
        <v>20</v>
      </c>
      <c r="H3769" t="s">
        <v>1406</v>
      </c>
      <c r="I3769" s="33" t="s">
        <v>6612</v>
      </c>
      <c r="J3769" s="2">
        <v>3</v>
      </c>
      <c r="K3769" s="33" t="s">
        <v>7822</v>
      </c>
    </row>
    <row r="3770" spans="1:11" x14ac:dyDescent="0.3">
      <c r="A3770" s="1">
        <v>42338</v>
      </c>
      <c r="B3770" s="2">
        <f>YEAR(salesdata[[#This Row],[Order Date]])</f>
        <v>2015</v>
      </c>
      <c r="C3770" s="2">
        <f>MONTH(salesdata[[#This Row],[Order Date]])</f>
        <v>11</v>
      </c>
      <c r="D3770" t="s">
        <v>542</v>
      </c>
      <c r="E3770" t="s">
        <v>33</v>
      </c>
      <c r="F3770" t="s">
        <v>11</v>
      </c>
      <c r="G3770" t="s">
        <v>63</v>
      </c>
      <c r="H3770" t="s">
        <v>806</v>
      </c>
      <c r="I3770" s="33" t="s">
        <v>5905</v>
      </c>
      <c r="J3770" s="2">
        <v>2</v>
      </c>
      <c r="K3770" s="33" t="s">
        <v>5832</v>
      </c>
    </row>
    <row r="3771" spans="1:11" x14ac:dyDescent="0.3">
      <c r="A3771" s="1">
        <v>42338</v>
      </c>
      <c r="B3771" s="2">
        <f>YEAR(salesdata[[#This Row],[Order Date]])</f>
        <v>2015</v>
      </c>
      <c r="C3771" s="2">
        <f>MONTH(salesdata[[#This Row],[Order Date]])</f>
        <v>11</v>
      </c>
      <c r="D3771" t="s">
        <v>542</v>
      </c>
      <c r="E3771" t="s">
        <v>33</v>
      </c>
      <c r="F3771" t="s">
        <v>11</v>
      </c>
      <c r="G3771" t="s">
        <v>63</v>
      </c>
      <c r="H3771" t="s">
        <v>2467</v>
      </c>
      <c r="I3771" s="33" t="s">
        <v>7823</v>
      </c>
      <c r="J3771" s="2">
        <v>2</v>
      </c>
      <c r="K3771" s="33" t="s">
        <v>7824</v>
      </c>
    </row>
    <row r="3772" spans="1:11" x14ac:dyDescent="0.3">
      <c r="A3772" s="1">
        <v>42338</v>
      </c>
      <c r="B3772" s="2">
        <f>YEAR(salesdata[[#This Row],[Order Date]])</f>
        <v>2015</v>
      </c>
      <c r="C3772" s="2">
        <f>MONTH(salesdata[[#This Row],[Order Date]])</f>
        <v>11</v>
      </c>
      <c r="D3772" t="s">
        <v>669</v>
      </c>
      <c r="E3772" t="s">
        <v>249</v>
      </c>
      <c r="F3772" t="s">
        <v>39</v>
      </c>
      <c r="G3772" t="s">
        <v>40</v>
      </c>
      <c r="H3772" t="s">
        <v>2468</v>
      </c>
      <c r="I3772" s="33" t="s">
        <v>7825</v>
      </c>
      <c r="J3772" s="2">
        <v>3</v>
      </c>
      <c r="K3772" s="33" t="s">
        <v>4069</v>
      </c>
    </row>
    <row r="3773" spans="1:11" x14ac:dyDescent="0.3">
      <c r="A3773" s="1">
        <v>42338</v>
      </c>
      <c r="B3773" s="2">
        <f>YEAR(salesdata[[#This Row],[Order Date]])</f>
        <v>2015</v>
      </c>
      <c r="C3773" s="2">
        <f>MONTH(salesdata[[#This Row],[Order Date]])</f>
        <v>11</v>
      </c>
      <c r="D3773" t="s">
        <v>730</v>
      </c>
      <c r="E3773" t="s">
        <v>152</v>
      </c>
      <c r="F3773" t="s">
        <v>11</v>
      </c>
      <c r="G3773" t="s">
        <v>12</v>
      </c>
      <c r="H3773" t="s">
        <v>1209</v>
      </c>
      <c r="I3773" s="33" t="s">
        <v>7826</v>
      </c>
      <c r="J3773" s="2">
        <v>7</v>
      </c>
      <c r="K3773" s="33" t="s">
        <v>4790</v>
      </c>
    </row>
    <row r="3774" spans="1:11" x14ac:dyDescent="0.3">
      <c r="A3774" s="1">
        <v>42338</v>
      </c>
      <c r="B3774" s="2">
        <f>YEAR(salesdata[[#This Row],[Order Date]])</f>
        <v>2015</v>
      </c>
      <c r="C3774" s="2">
        <f>MONTH(salesdata[[#This Row],[Order Date]])</f>
        <v>11</v>
      </c>
      <c r="D3774" t="s">
        <v>730</v>
      </c>
      <c r="E3774" t="s">
        <v>152</v>
      </c>
      <c r="F3774" t="s">
        <v>34</v>
      </c>
      <c r="G3774" t="s">
        <v>74</v>
      </c>
      <c r="H3774" t="s">
        <v>858</v>
      </c>
      <c r="I3774" s="33" t="s">
        <v>7827</v>
      </c>
      <c r="J3774" s="2">
        <v>12</v>
      </c>
      <c r="K3774" s="33" t="s">
        <v>7828</v>
      </c>
    </row>
    <row r="3775" spans="1:11" x14ac:dyDescent="0.3">
      <c r="A3775" s="1">
        <v>42338</v>
      </c>
      <c r="B3775" s="2">
        <f>YEAR(salesdata[[#This Row],[Order Date]])</f>
        <v>2015</v>
      </c>
      <c r="C3775" s="2">
        <f>MONTH(salesdata[[#This Row],[Order Date]])</f>
        <v>11</v>
      </c>
      <c r="D3775" t="s">
        <v>1714</v>
      </c>
      <c r="E3775" t="s">
        <v>127</v>
      </c>
      <c r="F3775" t="s">
        <v>34</v>
      </c>
      <c r="G3775" t="s">
        <v>47</v>
      </c>
      <c r="H3775" t="s">
        <v>388</v>
      </c>
      <c r="I3775" s="33" t="s">
        <v>7673</v>
      </c>
      <c r="J3775" s="2">
        <v>4</v>
      </c>
      <c r="K3775" s="33" t="s">
        <v>7007</v>
      </c>
    </row>
    <row r="3776" spans="1:11" x14ac:dyDescent="0.3">
      <c r="A3776" s="1">
        <v>42338</v>
      </c>
      <c r="B3776" s="2">
        <f>YEAR(salesdata[[#This Row],[Order Date]])</f>
        <v>2015</v>
      </c>
      <c r="C3776" s="2">
        <f>MONTH(salesdata[[#This Row],[Order Date]])</f>
        <v>11</v>
      </c>
      <c r="D3776" t="s">
        <v>1714</v>
      </c>
      <c r="E3776" t="s">
        <v>127</v>
      </c>
      <c r="F3776" t="s">
        <v>11</v>
      </c>
      <c r="G3776" t="s">
        <v>12</v>
      </c>
      <c r="H3776" t="s">
        <v>2008</v>
      </c>
      <c r="I3776" s="33" t="s">
        <v>3857</v>
      </c>
      <c r="J3776" s="2">
        <v>4</v>
      </c>
      <c r="K3776" s="33" t="s">
        <v>3858</v>
      </c>
    </row>
    <row r="3777" spans="1:11" x14ac:dyDescent="0.3">
      <c r="A3777" s="1">
        <v>42338</v>
      </c>
      <c r="B3777" s="2">
        <f>YEAR(salesdata[[#This Row],[Order Date]])</f>
        <v>2015</v>
      </c>
      <c r="C3777" s="2">
        <f>MONTH(salesdata[[#This Row],[Order Date]])</f>
        <v>11</v>
      </c>
      <c r="D3777" t="s">
        <v>1700</v>
      </c>
      <c r="E3777" t="s">
        <v>249</v>
      </c>
      <c r="F3777" t="s">
        <v>34</v>
      </c>
      <c r="G3777" t="s">
        <v>47</v>
      </c>
      <c r="H3777" t="s">
        <v>1393</v>
      </c>
      <c r="I3777" s="33" t="s">
        <v>3425</v>
      </c>
      <c r="J3777" s="2">
        <v>2</v>
      </c>
      <c r="K3777" s="33" t="s">
        <v>3154</v>
      </c>
    </row>
    <row r="3778" spans="1:11" x14ac:dyDescent="0.3">
      <c r="A3778" s="1">
        <v>42338</v>
      </c>
      <c r="B3778" s="2">
        <f>YEAR(salesdata[[#This Row],[Order Date]])</f>
        <v>2015</v>
      </c>
      <c r="C3778" s="2">
        <f>MONTH(salesdata[[#This Row],[Order Date]])</f>
        <v>11</v>
      </c>
      <c r="D3778" t="s">
        <v>1107</v>
      </c>
      <c r="E3778" t="s">
        <v>249</v>
      </c>
      <c r="F3778" t="s">
        <v>11</v>
      </c>
      <c r="G3778" t="s">
        <v>20</v>
      </c>
      <c r="H3778" t="s">
        <v>922</v>
      </c>
      <c r="I3778" s="33" t="s">
        <v>3323</v>
      </c>
      <c r="J3778" s="2">
        <v>7</v>
      </c>
      <c r="K3778" s="33" t="s">
        <v>7829</v>
      </c>
    </row>
    <row r="3779" spans="1:11" x14ac:dyDescent="0.3">
      <c r="A3779" s="1">
        <v>42338</v>
      </c>
      <c r="B3779" s="2">
        <f>YEAR(salesdata[[#This Row],[Order Date]])</f>
        <v>2015</v>
      </c>
      <c r="C3779" s="2">
        <f>MONTH(salesdata[[#This Row],[Order Date]])</f>
        <v>11</v>
      </c>
      <c r="D3779" t="s">
        <v>1107</v>
      </c>
      <c r="E3779" t="s">
        <v>249</v>
      </c>
      <c r="F3779" t="s">
        <v>11</v>
      </c>
      <c r="G3779" t="s">
        <v>93</v>
      </c>
      <c r="H3779" t="s">
        <v>203</v>
      </c>
      <c r="I3779" s="33" t="s">
        <v>5053</v>
      </c>
      <c r="J3779" s="2">
        <v>3</v>
      </c>
      <c r="K3779" s="33" t="s">
        <v>4322</v>
      </c>
    </row>
    <row r="3780" spans="1:11" x14ac:dyDescent="0.3">
      <c r="A3780" s="1">
        <v>42338</v>
      </c>
      <c r="B3780" s="2">
        <f>YEAR(salesdata[[#This Row],[Order Date]])</f>
        <v>2015</v>
      </c>
      <c r="C3780" s="2">
        <f>MONTH(salesdata[[#This Row],[Order Date]])</f>
        <v>11</v>
      </c>
      <c r="D3780" t="s">
        <v>1107</v>
      </c>
      <c r="E3780" t="s">
        <v>249</v>
      </c>
      <c r="F3780" t="s">
        <v>34</v>
      </c>
      <c r="G3780" t="s">
        <v>47</v>
      </c>
      <c r="H3780" t="s">
        <v>2469</v>
      </c>
      <c r="I3780" s="33" t="s">
        <v>7830</v>
      </c>
      <c r="J3780" s="2">
        <v>2</v>
      </c>
      <c r="K3780" s="33" t="s">
        <v>6827</v>
      </c>
    </row>
    <row r="3781" spans="1:11" x14ac:dyDescent="0.3">
      <c r="A3781" s="1">
        <v>42339</v>
      </c>
      <c r="B3781" s="2">
        <f>YEAR(salesdata[[#This Row],[Order Date]])</f>
        <v>2015</v>
      </c>
      <c r="C3781" s="2">
        <f>MONTH(salesdata[[#This Row],[Order Date]])</f>
        <v>12</v>
      </c>
      <c r="D3781" t="s">
        <v>1294</v>
      </c>
      <c r="E3781" t="s">
        <v>167</v>
      </c>
      <c r="F3781" t="s">
        <v>11</v>
      </c>
      <c r="G3781" t="s">
        <v>20</v>
      </c>
      <c r="H3781" t="s">
        <v>782</v>
      </c>
      <c r="I3781" s="33" t="s">
        <v>7831</v>
      </c>
      <c r="J3781" s="2">
        <v>2</v>
      </c>
      <c r="K3781" s="33" t="s">
        <v>7832</v>
      </c>
    </row>
    <row r="3782" spans="1:11" x14ac:dyDescent="0.3">
      <c r="A3782" s="1">
        <v>42339</v>
      </c>
      <c r="B3782" s="2">
        <f>YEAR(salesdata[[#This Row],[Order Date]])</f>
        <v>2015</v>
      </c>
      <c r="C3782" s="2">
        <f>MONTH(salesdata[[#This Row],[Order Date]])</f>
        <v>12</v>
      </c>
      <c r="D3782" t="s">
        <v>2309</v>
      </c>
      <c r="E3782" t="s">
        <v>10</v>
      </c>
      <c r="F3782" t="s">
        <v>34</v>
      </c>
      <c r="G3782" t="s">
        <v>47</v>
      </c>
      <c r="H3782" t="s">
        <v>1834</v>
      </c>
      <c r="I3782" s="33" t="s">
        <v>7833</v>
      </c>
      <c r="J3782" s="2">
        <v>4</v>
      </c>
      <c r="K3782" s="33" t="s">
        <v>7834</v>
      </c>
    </row>
    <row r="3783" spans="1:11" x14ac:dyDescent="0.3">
      <c r="A3783" s="1">
        <v>42339</v>
      </c>
      <c r="B3783" s="2">
        <f>YEAR(salesdata[[#This Row],[Order Date]])</f>
        <v>2015</v>
      </c>
      <c r="C3783" s="2">
        <f>MONTH(salesdata[[#This Row],[Order Date]])</f>
        <v>12</v>
      </c>
      <c r="D3783" t="s">
        <v>578</v>
      </c>
      <c r="E3783" t="s">
        <v>167</v>
      </c>
      <c r="F3783" t="s">
        <v>11</v>
      </c>
      <c r="G3783" t="s">
        <v>24</v>
      </c>
      <c r="H3783" t="s">
        <v>892</v>
      </c>
      <c r="I3783" s="33" t="s">
        <v>4166</v>
      </c>
      <c r="J3783" s="2">
        <v>5</v>
      </c>
      <c r="K3783" s="33" t="s">
        <v>4110</v>
      </c>
    </row>
    <row r="3784" spans="1:11" x14ac:dyDescent="0.3">
      <c r="A3784" s="1">
        <v>42339</v>
      </c>
      <c r="B3784" s="2">
        <f>YEAR(salesdata[[#This Row],[Order Date]])</f>
        <v>2015</v>
      </c>
      <c r="C3784" s="2">
        <f>MONTH(salesdata[[#This Row],[Order Date]])</f>
        <v>12</v>
      </c>
      <c r="D3784" t="s">
        <v>1433</v>
      </c>
      <c r="E3784" t="s">
        <v>55</v>
      </c>
      <c r="F3784" t="s">
        <v>11</v>
      </c>
      <c r="G3784" t="s">
        <v>18</v>
      </c>
      <c r="H3784" t="s">
        <v>1368</v>
      </c>
      <c r="I3784" s="33" t="s">
        <v>7835</v>
      </c>
      <c r="J3784" s="2">
        <v>4</v>
      </c>
      <c r="K3784" s="33" t="s">
        <v>7632</v>
      </c>
    </row>
    <row r="3785" spans="1:11" x14ac:dyDescent="0.3">
      <c r="A3785" s="1">
        <v>42339</v>
      </c>
      <c r="B3785" s="2">
        <f>YEAR(salesdata[[#This Row],[Order Date]])</f>
        <v>2015</v>
      </c>
      <c r="C3785" s="2">
        <f>MONTH(salesdata[[#This Row],[Order Date]])</f>
        <v>12</v>
      </c>
      <c r="D3785" t="s">
        <v>1433</v>
      </c>
      <c r="E3785" t="s">
        <v>55</v>
      </c>
      <c r="F3785" t="s">
        <v>11</v>
      </c>
      <c r="G3785" t="s">
        <v>20</v>
      </c>
      <c r="H3785" t="s">
        <v>761</v>
      </c>
      <c r="I3785" s="33" t="s">
        <v>7227</v>
      </c>
      <c r="J3785" s="2">
        <v>4</v>
      </c>
      <c r="K3785" s="33" t="s">
        <v>7836</v>
      </c>
    </row>
    <row r="3786" spans="1:11" x14ac:dyDescent="0.3">
      <c r="A3786" s="1">
        <v>42339</v>
      </c>
      <c r="B3786" s="2">
        <f>YEAR(salesdata[[#This Row],[Order Date]])</f>
        <v>2015</v>
      </c>
      <c r="C3786" s="2">
        <f>MONTH(salesdata[[#This Row],[Order Date]])</f>
        <v>12</v>
      </c>
      <c r="D3786" t="s">
        <v>1882</v>
      </c>
      <c r="E3786" t="s">
        <v>167</v>
      </c>
      <c r="F3786" t="s">
        <v>34</v>
      </c>
      <c r="G3786" t="s">
        <v>35</v>
      </c>
      <c r="H3786" t="s">
        <v>1016</v>
      </c>
      <c r="I3786" s="33" t="s">
        <v>7180</v>
      </c>
      <c r="J3786" s="2">
        <v>5</v>
      </c>
      <c r="K3786" s="33" t="s">
        <v>7837</v>
      </c>
    </row>
    <row r="3787" spans="1:11" x14ac:dyDescent="0.3">
      <c r="A3787" s="1">
        <v>42339</v>
      </c>
      <c r="B3787" s="2">
        <f>YEAR(salesdata[[#This Row],[Order Date]])</f>
        <v>2015</v>
      </c>
      <c r="C3787" s="2">
        <f>MONTH(salesdata[[#This Row],[Order Date]])</f>
        <v>12</v>
      </c>
      <c r="D3787" t="s">
        <v>1882</v>
      </c>
      <c r="E3787" t="s">
        <v>167</v>
      </c>
      <c r="F3787" t="s">
        <v>11</v>
      </c>
      <c r="G3787" t="s">
        <v>12</v>
      </c>
      <c r="H3787" t="s">
        <v>2155</v>
      </c>
      <c r="I3787" s="33" t="s">
        <v>3540</v>
      </c>
      <c r="J3787" s="2">
        <v>5</v>
      </c>
      <c r="K3787" s="33" t="s">
        <v>3175</v>
      </c>
    </row>
    <row r="3788" spans="1:11" x14ac:dyDescent="0.3">
      <c r="A3788" s="1">
        <v>42339</v>
      </c>
      <c r="B3788" s="2">
        <f>YEAR(salesdata[[#This Row],[Order Date]])</f>
        <v>2015</v>
      </c>
      <c r="C3788" s="2">
        <f>MONTH(salesdata[[#This Row],[Order Date]])</f>
        <v>12</v>
      </c>
      <c r="D3788" t="s">
        <v>1882</v>
      </c>
      <c r="E3788" t="s">
        <v>167</v>
      </c>
      <c r="F3788" t="s">
        <v>34</v>
      </c>
      <c r="G3788" t="s">
        <v>147</v>
      </c>
      <c r="H3788" t="s">
        <v>559</v>
      </c>
      <c r="I3788" s="33" t="s">
        <v>7838</v>
      </c>
      <c r="J3788" s="2">
        <v>9</v>
      </c>
      <c r="K3788" s="33" t="s">
        <v>7839</v>
      </c>
    </row>
    <row r="3789" spans="1:11" x14ac:dyDescent="0.3">
      <c r="A3789" s="1">
        <v>42339</v>
      </c>
      <c r="B3789" s="2">
        <f>YEAR(salesdata[[#This Row],[Order Date]])</f>
        <v>2015</v>
      </c>
      <c r="C3789" s="2">
        <f>MONTH(salesdata[[#This Row],[Order Date]])</f>
        <v>12</v>
      </c>
      <c r="D3789" t="s">
        <v>1882</v>
      </c>
      <c r="E3789" t="s">
        <v>167</v>
      </c>
      <c r="F3789" t="s">
        <v>11</v>
      </c>
      <c r="G3789" t="s">
        <v>18</v>
      </c>
      <c r="H3789" t="s">
        <v>1929</v>
      </c>
      <c r="I3789" s="33" t="s">
        <v>5045</v>
      </c>
      <c r="J3789" s="2">
        <v>3</v>
      </c>
      <c r="K3789" s="33" t="s">
        <v>5625</v>
      </c>
    </row>
    <row r="3790" spans="1:11" x14ac:dyDescent="0.3">
      <c r="A3790" s="1">
        <v>42339</v>
      </c>
      <c r="B3790" s="2">
        <f>YEAR(salesdata[[#This Row],[Order Date]])</f>
        <v>2015</v>
      </c>
      <c r="C3790" s="2">
        <f>MONTH(salesdata[[#This Row],[Order Date]])</f>
        <v>12</v>
      </c>
      <c r="D3790" t="s">
        <v>1882</v>
      </c>
      <c r="E3790" t="s">
        <v>167</v>
      </c>
      <c r="F3790" t="s">
        <v>11</v>
      </c>
      <c r="G3790" t="s">
        <v>12</v>
      </c>
      <c r="H3790" t="s">
        <v>1827</v>
      </c>
      <c r="I3790" s="33" t="s">
        <v>4423</v>
      </c>
      <c r="J3790" s="2">
        <v>5</v>
      </c>
      <c r="K3790" s="33" t="s">
        <v>4424</v>
      </c>
    </row>
    <row r="3791" spans="1:11" x14ac:dyDescent="0.3">
      <c r="A3791" s="1">
        <v>42339</v>
      </c>
      <c r="B3791" s="2">
        <f>YEAR(salesdata[[#This Row],[Order Date]])</f>
        <v>2015</v>
      </c>
      <c r="C3791" s="2">
        <f>MONTH(salesdata[[#This Row],[Order Date]])</f>
        <v>12</v>
      </c>
      <c r="D3791" t="s">
        <v>1985</v>
      </c>
      <c r="E3791" t="s">
        <v>27</v>
      </c>
      <c r="F3791" t="s">
        <v>34</v>
      </c>
      <c r="G3791" t="s">
        <v>35</v>
      </c>
      <c r="H3791" t="s">
        <v>581</v>
      </c>
      <c r="I3791" s="33" t="s">
        <v>7840</v>
      </c>
      <c r="J3791" s="2">
        <v>9</v>
      </c>
      <c r="K3791" s="33" t="s">
        <v>7841</v>
      </c>
    </row>
    <row r="3792" spans="1:11" x14ac:dyDescent="0.3">
      <c r="A3792" s="1">
        <v>42339</v>
      </c>
      <c r="B3792" s="2">
        <f>YEAR(salesdata[[#This Row],[Order Date]])</f>
        <v>2015</v>
      </c>
      <c r="C3792" s="2">
        <f>MONTH(salesdata[[#This Row],[Order Date]])</f>
        <v>12</v>
      </c>
      <c r="D3792" t="s">
        <v>1116</v>
      </c>
      <c r="E3792" t="s">
        <v>111</v>
      </c>
      <c r="F3792" t="s">
        <v>11</v>
      </c>
      <c r="G3792" t="s">
        <v>12</v>
      </c>
      <c r="H3792" t="s">
        <v>2470</v>
      </c>
      <c r="I3792" s="33" t="s">
        <v>2910</v>
      </c>
      <c r="J3792" s="2">
        <v>3</v>
      </c>
      <c r="K3792" s="33" t="s">
        <v>2911</v>
      </c>
    </row>
    <row r="3793" spans="1:11" x14ac:dyDescent="0.3">
      <c r="A3793" s="1">
        <v>42339</v>
      </c>
      <c r="B3793" s="2">
        <f>YEAR(salesdata[[#This Row],[Order Date]])</f>
        <v>2015</v>
      </c>
      <c r="C3793" s="2">
        <f>MONTH(salesdata[[#This Row],[Order Date]])</f>
        <v>12</v>
      </c>
      <c r="D3793" t="s">
        <v>1116</v>
      </c>
      <c r="E3793" t="s">
        <v>111</v>
      </c>
      <c r="F3793" t="s">
        <v>11</v>
      </c>
      <c r="G3793" t="s">
        <v>24</v>
      </c>
      <c r="H3793" t="s">
        <v>2471</v>
      </c>
      <c r="I3793" s="33" t="s">
        <v>7842</v>
      </c>
      <c r="J3793" s="2">
        <v>2</v>
      </c>
      <c r="K3793" s="33" t="s">
        <v>7843</v>
      </c>
    </row>
    <row r="3794" spans="1:11" x14ac:dyDescent="0.3">
      <c r="A3794" s="1">
        <v>42339</v>
      </c>
      <c r="B3794" s="2">
        <f>YEAR(salesdata[[#This Row],[Order Date]])</f>
        <v>2015</v>
      </c>
      <c r="C3794" s="2">
        <f>MONTH(salesdata[[#This Row],[Order Date]])</f>
        <v>12</v>
      </c>
      <c r="D3794" t="s">
        <v>1116</v>
      </c>
      <c r="E3794" t="s">
        <v>111</v>
      </c>
      <c r="F3794" t="s">
        <v>11</v>
      </c>
      <c r="G3794" t="s">
        <v>12</v>
      </c>
      <c r="H3794" t="s">
        <v>1658</v>
      </c>
      <c r="I3794" s="33" t="s">
        <v>7201</v>
      </c>
      <c r="J3794" s="2">
        <v>2</v>
      </c>
      <c r="K3794" s="33" t="s">
        <v>7202</v>
      </c>
    </row>
    <row r="3795" spans="1:11" x14ac:dyDescent="0.3">
      <c r="A3795" s="1">
        <v>42341</v>
      </c>
      <c r="B3795" s="2">
        <f>YEAR(salesdata[[#This Row],[Order Date]])</f>
        <v>2015</v>
      </c>
      <c r="C3795" s="2">
        <f>MONTH(salesdata[[#This Row],[Order Date]])</f>
        <v>12</v>
      </c>
      <c r="D3795" t="s">
        <v>295</v>
      </c>
      <c r="E3795" t="s">
        <v>23</v>
      </c>
      <c r="F3795" t="s">
        <v>39</v>
      </c>
      <c r="G3795" t="s">
        <v>306</v>
      </c>
      <c r="H3795" t="s">
        <v>2472</v>
      </c>
      <c r="I3795" s="33" t="s">
        <v>7844</v>
      </c>
      <c r="J3795" s="2">
        <v>4</v>
      </c>
      <c r="K3795" s="33" t="s">
        <v>7845</v>
      </c>
    </row>
    <row r="3796" spans="1:11" x14ac:dyDescent="0.3">
      <c r="A3796" s="1">
        <v>42341</v>
      </c>
      <c r="B3796" s="2">
        <f>YEAR(salesdata[[#This Row],[Order Date]])</f>
        <v>2015</v>
      </c>
      <c r="C3796" s="2">
        <f>MONTH(salesdata[[#This Row],[Order Date]])</f>
        <v>12</v>
      </c>
      <c r="D3796" t="s">
        <v>295</v>
      </c>
      <c r="E3796" t="s">
        <v>23</v>
      </c>
      <c r="F3796" t="s">
        <v>34</v>
      </c>
      <c r="G3796" t="s">
        <v>47</v>
      </c>
      <c r="H3796" t="s">
        <v>780</v>
      </c>
      <c r="I3796" s="33" t="s">
        <v>4886</v>
      </c>
      <c r="J3796" s="2">
        <v>1</v>
      </c>
      <c r="K3796" s="33" t="s">
        <v>7846</v>
      </c>
    </row>
    <row r="3797" spans="1:11" x14ac:dyDescent="0.3">
      <c r="A3797" s="1">
        <v>42341</v>
      </c>
      <c r="B3797" s="2">
        <f>YEAR(salesdata[[#This Row],[Order Date]])</f>
        <v>2015</v>
      </c>
      <c r="C3797" s="2">
        <f>MONTH(salesdata[[#This Row],[Order Date]])</f>
        <v>12</v>
      </c>
      <c r="D3797" t="s">
        <v>421</v>
      </c>
      <c r="E3797" t="s">
        <v>152</v>
      </c>
      <c r="F3797" t="s">
        <v>11</v>
      </c>
      <c r="G3797" t="s">
        <v>20</v>
      </c>
      <c r="H3797" t="s">
        <v>916</v>
      </c>
      <c r="I3797" s="33" t="s">
        <v>3562</v>
      </c>
      <c r="J3797" s="2">
        <v>4</v>
      </c>
      <c r="K3797" s="33" t="s">
        <v>3374</v>
      </c>
    </row>
    <row r="3798" spans="1:11" x14ac:dyDescent="0.3">
      <c r="A3798" s="1">
        <v>42341</v>
      </c>
      <c r="B3798" s="2">
        <f>YEAR(salesdata[[#This Row],[Order Date]])</f>
        <v>2015</v>
      </c>
      <c r="C3798" s="2">
        <f>MONTH(salesdata[[#This Row],[Order Date]])</f>
        <v>12</v>
      </c>
      <c r="D3798" t="s">
        <v>1028</v>
      </c>
      <c r="E3798" t="s">
        <v>23</v>
      </c>
      <c r="F3798" t="s">
        <v>11</v>
      </c>
      <c r="G3798" t="s">
        <v>12</v>
      </c>
      <c r="H3798" t="s">
        <v>13</v>
      </c>
      <c r="I3798" s="33" t="s">
        <v>2900</v>
      </c>
      <c r="J3798" s="2">
        <v>2</v>
      </c>
      <c r="K3798" s="33" t="s">
        <v>2901</v>
      </c>
    </row>
    <row r="3799" spans="1:11" x14ac:dyDescent="0.3">
      <c r="A3799" s="1">
        <v>42341</v>
      </c>
      <c r="B3799" s="2">
        <f>YEAR(salesdata[[#This Row],[Order Date]])</f>
        <v>2015</v>
      </c>
      <c r="C3799" s="2">
        <f>MONTH(salesdata[[#This Row],[Order Date]])</f>
        <v>12</v>
      </c>
      <c r="D3799" t="s">
        <v>1028</v>
      </c>
      <c r="E3799" t="s">
        <v>23</v>
      </c>
      <c r="F3799" t="s">
        <v>39</v>
      </c>
      <c r="G3799" t="s">
        <v>52</v>
      </c>
      <c r="H3799" t="s">
        <v>2033</v>
      </c>
      <c r="I3799" s="33" t="s">
        <v>6443</v>
      </c>
      <c r="J3799" s="2">
        <v>2</v>
      </c>
      <c r="K3799" s="33" t="s">
        <v>7818</v>
      </c>
    </row>
    <row r="3800" spans="1:11" x14ac:dyDescent="0.3">
      <c r="A3800" s="1">
        <v>42341</v>
      </c>
      <c r="B3800" s="2">
        <f>YEAR(salesdata[[#This Row],[Order Date]])</f>
        <v>2015</v>
      </c>
      <c r="C3800" s="2">
        <f>MONTH(salesdata[[#This Row],[Order Date]])</f>
        <v>12</v>
      </c>
      <c r="D3800" t="s">
        <v>1775</v>
      </c>
      <c r="E3800" t="s">
        <v>152</v>
      </c>
      <c r="F3800" t="s">
        <v>11</v>
      </c>
      <c r="G3800" t="s">
        <v>20</v>
      </c>
      <c r="H3800" t="s">
        <v>2473</v>
      </c>
      <c r="I3800" s="33" t="s">
        <v>7847</v>
      </c>
      <c r="J3800" s="2">
        <v>6</v>
      </c>
      <c r="K3800" s="33" t="s">
        <v>7848</v>
      </c>
    </row>
    <row r="3801" spans="1:11" x14ac:dyDescent="0.3">
      <c r="A3801" s="1">
        <v>42341</v>
      </c>
      <c r="B3801" s="2">
        <f>YEAR(salesdata[[#This Row],[Order Date]])</f>
        <v>2015</v>
      </c>
      <c r="C3801" s="2">
        <f>MONTH(salesdata[[#This Row],[Order Date]])</f>
        <v>12</v>
      </c>
      <c r="D3801" t="s">
        <v>1694</v>
      </c>
      <c r="E3801" t="s">
        <v>27</v>
      </c>
      <c r="F3801" t="s">
        <v>34</v>
      </c>
      <c r="G3801" t="s">
        <v>74</v>
      </c>
      <c r="H3801" t="s">
        <v>2245</v>
      </c>
      <c r="I3801" s="33" t="s">
        <v>7849</v>
      </c>
      <c r="J3801" s="2">
        <v>3</v>
      </c>
      <c r="K3801" s="33" t="s">
        <v>7850</v>
      </c>
    </row>
    <row r="3802" spans="1:11" x14ac:dyDescent="0.3">
      <c r="A3802" s="1">
        <v>42341</v>
      </c>
      <c r="B3802" s="2">
        <f>YEAR(salesdata[[#This Row],[Order Date]])</f>
        <v>2015</v>
      </c>
      <c r="C3802" s="2">
        <f>MONTH(salesdata[[#This Row],[Order Date]])</f>
        <v>12</v>
      </c>
      <c r="D3802" t="s">
        <v>1383</v>
      </c>
      <c r="E3802" t="s">
        <v>249</v>
      </c>
      <c r="F3802" t="s">
        <v>34</v>
      </c>
      <c r="G3802" t="s">
        <v>47</v>
      </c>
      <c r="H3802" t="s">
        <v>1346</v>
      </c>
      <c r="I3802" s="33" t="s">
        <v>7851</v>
      </c>
      <c r="J3802" s="2">
        <v>3</v>
      </c>
      <c r="K3802" s="33" t="s">
        <v>4426</v>
      </c>
    </row>
    <row r="3803" spans="1:11" x14ac:dyDescent="0.3">
      <c r="A3803" s="1">
        <v>42341</v>
      </c>
      <c r="B3803" s="2">
        <f>YEAR(salesdata[[#This Row],[Order Date]])</f>
        <v>2015</v>
      </c>
      <c r="C3803" s="2">
        <f>MONTH(salesdata[[#This Row],[Order Date]])</f>
        <v>12</v>
      </c>
      <c r="D3803" t="s">
        <v>1383</v>
      </c>
      <c r="E3803" t="s">
        <v>249</v>
      </c>
      <c r="F3803" t="s">
        <v>11</v>
      </c>
      <c r="G3803" t="s">
        <v>20</v>
      </c>
      <c r="H3803" t="s">
        <v>1165</v>
      </c>
      <c r="I3803" s="33" t="s">
        <v>3996</v>
      </c>
      <c r="J3803" s="2">
        <v>5</v>
      </c>
      <c r="K3803" s="33" t="s">
        <v>7852</v>
      </c>
    </row>
    <row r="3804" spans="1:11" x14ac:dyDescent="0.3">
      <c r="A3804" s="1">
        <v>42341</v>
      </c>
      <c r="B3804" s="2">
        <f>YEAR(salesdata[[#This Row],[Order Date]])</f>
        <v>2015</v>
      </c>
      <c r="C3804" s="2">
        <f>MONTH(salesdata[[#This Row],[Order Date]])</f>
        <v>12</v>
      </c>
      <c r="D3804" t="s">
        <v>1383</v>
      </c>
      <c r="E3804" t="s">
        <v>249</v>
      </c>
      <c r="F3804" t="s">
        <v>39</v>
      </c>
      <c r="G3804" t="s">
        <v>40</v>
      </c>
      <c r="H3804" t="s">
        <v>2386</v>
      </c>
      <c r="I3804" s="33" t="s">
        <v>3530</v>
      </c>
      <c r="J3804" s="2">
        <v>2</v>
      </c>
      <c r="K3804" s="33" t="s">
        <v>3531</v>
      </c>
    </row>
    <row r="3805" spans="1:11" x14ac:dyDescent="0.3">
      <c r="A3805" s="1">
        <v>42341</v>
      </c>
      <c r="B3805" s="2">
        <f>YEAR(salesdata[[#This Row],[Order Date]])</f>
        <v>2015</v>
      </c>
      <c r="C3805" s="2">
        <f>MONTH(salesdata[[#This Row],[Order Date]])</f>
        <v>12</v>
      </c>
      <c r="D3805" t="s">
        <v>1383</v>
      </c>
      <c r="E3805" t="s">
        <v>249</v>
      </c>
      <c r="F3805" t="s">
        <v>11</v>
      </c>
      <c r="G3805" t="s">
        <v>24</v>
      </c>
      <c r="H3805" t="s">
        <v>51</v>
      </c>
      <c r="I3805" s="33" t="s">
        <v>2932</v>
      </c>
      <c r="J3805" s="2">
        <v>2</v>
      </c>
      <c r="K3805" s="33" t="s">
        <v>2933</v>
      </c>
    </row>
    <row r="3806" spans="1:11" x14ac:dyDescent="0.3">
      <c r="A3806" s="1">
        <v>42341</v>
      </c>
      <c r="B3806" s="2">
        <f>YEAR(salesdata[[#This Row],[Order Date]])</f>
        <v>2015</v>
      </c>
      <c r="C3806" s="2">
        <f>MONTH(salesdata[[#This Row],[Order Date]])</f>
        <v>12</v>
      </c>
      <c r="D3806" t="s">
        <v>638</v>
      </c>
      <c r="E3806" t="s">
        <v>700</v>
      </c>
      <c r="F3806" t="s">
        <v>11</v>
      </c>
      <c r="G3806" t="s">
        <v>12</v>
      </c>
      <c r="H3806" t="s">
        <v>2474</v>
      </c>
      <c r="I3806" s="33" t="s">
        <v>7853</v>
      </c>
      <c r="J3806" s="2">
        <v>7</v>
      </c>
      <c r="K3806" s="33" t="s">
        <v>7854</v>
      </c>
    </row>
    <row r="3807" spans="1:11" x14ac:dyDescent="0.3">
      <c r="A3807" s="1">
        <v>42342</v>
      </c>
      <c r="B3807" s="2">
        <f>YEAR(salesdata[[#This Row],[Order Date]])</f>
        <v>2015</v>
      </c>
      <c r="C3807" s="2">
        <f>MONTH(salesdata[[#This Row],[Order Date]])</f>
        <v>12</v>
      </c>
      <c r="D3807" t="s">
        <v>2475</v>
      </c>
      <c r="E3807" t="s">
        <v>124</v>
      </c>
      <c r="F3807" t="s">
        <v>11</v>
      </c>
      <c r="G3807" t="s">
        <v>20</v>
      </c>
      <c r="H3807" t="s">
        <v>888</v>
      </c>
      <c r="I3807" s="33" t="s">
        <v>4021</v>
      </c>
      <c r="J3807" s="2">
        <v>3</v>
      </c>
      <c r="K3807" s="33" t="s">
        <v>4022</v>
      </c>
    </row>
    <row r="3808" spans="1:11" x14ac:dyDescent="0.3">
      <c r="A3808" s="1">
        <v>42342</v>
      </c>
      <c r="B3808" s="2">
        <f>YEAR(salesdata[[#This Row],[Order Date]])</f>
        <v>2015</v>
      </c>
      <c r="C3808" s="2">
        <f>MONTH(salesdata[[#This Row],[Order Date]])</f>
        <v>12</v>
      </c>
      <c r="D3808" t="s">
        <v>2369</v>
      </c>
      <c r="E3808" t="s">
        <v>152</v>
      </c>
      <c r="F3808" t="s">
        <v>34</v>
      </c>
      <c r="G3808" t="s">
        <v>47</v>
      </c>
      <c r="H3808" t="s">
        <v>2116</v>
      </c>
      <c r="I3808" s="33" t="s">
        <v>7855</v>
      </c>
      <c r="J3808" s="2">
        <v>3</v>
      </c>
      <c r="K3808" s="33" t="s">
        <v>7856</v>
      </c>
    </row>
    <row r="3809" spans="1:11" x14ac:dyDescent="0.3">
      <c r="A3809" s="1">
        <v>42342</v>
      </c>
      <c r="B3809" s="2">
        <f>YEAR(salesdata[[#This Row],[Order Date]])</f>
        <v>2015</v>
      </c>
      <c r="C3809" s="2">
        <f>MONTH(salesdata[[#This Row],[Order Date]])</f>
        <v>12</v>
      </c>
      <c r="D3809" t="s">
        <v>2369</v>
      </c>
      <c r="E3809" t="s">
        <v>152</v>
      </c>
      <c r="F3809" t="s">
        <v>34</v>
      </c>
      <c r="G3809" t="s">
        <v>35</v>
      </c>
      <c r="H3809" t="s">
        <v>989</v>
      </c>
      <c r="I3809" s="33" t="s">
        <v>7857</v>
      </c>
      <c r="J3809" s="2">
        <v>5</v>
      </c>
      <c r="K3809" s="33" t="s">
        <v>7858</v>
      </c>
    </row>
    <row r="3810" spans="1:11" x14ac:dyDescent="0.3">
      <c r="A3810" s="1">
        <v>42342</v>
      </c>
      <c r="B3810" s="2">
        <f>YEAR(salesdata[[#This Row],[Order Date]])</f>
        <v>2015</v>
      </c>
      <c r="C3810" s="2">
        <f>MONTH(salesdata[[#This Row],[Order Date]])</f>
        <v>12</v>
      </c>
      <c r="D3810" t="s">
        <v>2369</v>
      </c>
      <c r="E3810" t="s">
        <v>152</v>
      </c>
      <c r="F3810" t="s">
        <v>39</v>
      </c>
      <c r="G3810" t="s">
        <v>40</v>
      </c>
      <c r="H3810" t="s">
        <v>607</v>
      </c>
      <c r="I3810" s="33" t="s">
        <v>3702</v>
      </c>
      <c r="J3810" s="2">
        <v>4</v>
      </c>
      <c r="K3810" s="33" t="s">
        <v>5073</v>
      </c>
    </row>
    <row r="3811" spans="1:11" x14ac:dyDescent="0.3">
      <c r="A3811" s="1">
        <v>42342</v>
      </c>
      <c r="B3811" s="2">
        <f>YEAR(salesdata[[#This Row],[Order Date]])</f>
        <v>2015</v>
      </c>
      <c r="C3811" s="2">
        <f>MONTH(salesdata[[#This Row],[Order Date]])</f>
        <v>12</v>
      </c>
      <c r="D3811" t="s">
        <v>2369</v>
      </c>
      <c r="E3811" t="s">
        <v>152</v>
      </c>
      <c r="F3811" t="s">
        <v>34</v>
      </c>
      <c r="G3811" t="s">
        <v>35</v>
      </c>
      <c r="H3811" t="s">
        <v>439</v>
      </c>
      <c r="I3811" s="33" t="s">
        <v>7859</v>
      </c>
      <c r="J3811" s="2">
        <v>2</v>
      </c>
      <c r="K3811" s="33" t="s">
        <v>7860</v>
      </c>
    </row>
    <row r="3812" spans="1:11" x14ac:dyDescent="0.3">
      <c r="A3812" s="1">
        <v>42342</v>
      </c>
      <c r="B3812" s="2">
        <f>YEAR(salesdata[[#This Row],[Order Date]])</f>
        <v>2015</v>
      </c>
      <c r="C3812" s="2">
        <f>MONTH(salesdata[[#This Row],[Order Date]])</f>
        <v>12</v>
      </c>
      <c r="D3812" t="s">
        <v>1289</v>
      </c>
      <c r="E3812" t="s">
        <v>152</v>
      </c>
      <c r="F3812" t="s">
        <v>11</v>
      </c>
      <c r="G3812" t="s">
        <v>63</v>
      </c>
      <c r="H3812" t="s">
        <v>2142</v>
      </c>
      <c r="I3812" s="33" t="s">
        <v>3188</v>
      </c>
      <c r="J3812" s="2">
        <v>3</v>
      </c>
      <c r="K3812" s="33" t="s">
        <v>3772</v>
      </c>
    </row>
    <row r="3813" spans="1:11" x14ac:dyDescent="0.3">
      <c r="A3813" s="1">
        <v>42342</v>
      </c>
      <c r="B3813" s="2">
        <f>YEAR(salesdata[[#This Row],[Order Date]])</f>
        <v>2015</v>
      </c>
      <c r="C3813" s="2">
        <f>MONTH(salesdata[[#This Row],[Order Date]])</f>
        <v>12</v>
      </c>
      <c r="D3813" t="s">
        <v>1289</v>
      </c>
      <c r="E3813" t="s">
        <v>152</v>
      </c>
      <c r="F3813" t="s">
        <v>34</v>
      </c>
      <c r="G3813" t="s">
        <v>35</v>
      </c>
      <c r="H3813" t="s">
        <v>2107</v>
      </c>
      <c r="I3813" s="33" t="s">
        <v>7861</v>
      </c>
      <c r="J3813" s="2">
        <v>7</v>
      </c>
      <c r="K3813" s="33" t="s">
        <v>7862</v>
      </c>
    </row>
    <row r="3814" spans="1:11" x14ac:dyDescent="0.3">
      <c r="A3814" s="1">
        <v>42342</v>
      </c>
      <c r="B3814" s="2">
        <f>YEAR(salesdata[[#This Row],[Order Date]])</f>
        <v>2015</v>
      </c>
      <c r="C3814" s="2">
        <f>MONTH(salesdata[[#This Row],[Order Date]])</f>
        <v>12</v>
      </c>
      <c r="D3814" t="s">
        <v>1289</v>
      </c>
      <c r="E3814" t="s">
        <v>152</v>
      </c>
      <c r="F3814" t="s">
        <v>39</v>
      </c>
      <c r="G3814" t="s">
        <v>40</v>
      </c>
      <c r="H3814" t="s">
        <v>921</v>
      </c>
      <c r="I3814" s="33" t="s">
        <v>7863</v>
      </c>
      <c r="J3814" s="2">
        <v>5</v>
      </c>
      <c r="K3814" s="33" t="s">
        <v>7864</v>
      </c>
    </row>
    <row r="3815" spans="1:11" x14ac:dyDescent="0.3">
      <c r="A3815" s="1">
        <v>42342</v>
      </c>
      <c r="B3815" s="2">
        <f>YEAR(salesdata[[#This Row],[Order Date]])</f>
        <v>2015</v>
      </c>
      <c r="C3815" s="2">
        <f>MONTH(salesdata[[#This Row],[Order Date]])</f>
        <v>12</v>
      </c>
      <c r="D3815" t="s">
        <v>915</v>
      </c>
      <c r="E3815" t="s">
        <v>190</v>
      </c>
      <c r="F3815" t="s">
        <v>11</v>
      </c>
      <c r="G3815" t="s">
        <v>12</v>
      </c>
      <c r="H3815" t="s">
        <v>960</v>
      </c>
      <c r="I3815" s="33" t="s">
        <v>5506</v>
      </c>
      <c r="J3815" s="2">
        <v>7</v>
      </c>
      <c r="K3815" s="33" t="s">
        <v>5507</v>
      </c>
    </row>
    <row r="3816" spans="1:11" x14ac:dyDescent="0.3">
      <c r="A3816" s="1">
        <v>42342</v>
      </c>
      <c r="B3816" s="2">
        <f>YEAR(salesdata[[#This Row],[Order Date]])</f>
        <v>2015</v>
      </c>
      <c r="C3816" s="2">
        <f>MONTH(salesdata[[#This Row],[Order Date]])</f>
        <v>12</v>
      </c>
      <c r="D3816" t="s">
        <v>2138</v>
      </c>
      <c r="E3816" t="s">
        <v>121</v>
      </c>
      <c r="F3816" t="s">
        <v>11</v>
      </c>
      <c r="G3816" t="s">
        <v>20</v>
      </c>
      <c r="H3816" t="s">
        <v>2198</v>
      </c>
      <c r="I3816" s="33" t="s">
        <v>7865</v>
      </c>
      <c r="J3816" s="2">
        <v>7</v>
      </c>
      <c r="K3816" s="33" t="s">
        <v>7866</v>
      </c>
    </row>
    <row r="3817" spans="1:11" x14ac:dyDescent="0.3">
      <c r="A3817" s="1">
        <v>42342</v>
      </c>
      <c r="B3817" s="2">
        <f>YEAR(salesdata[[#This Row],[Order Date]])</f>
        <v>2015</v>
      </c>
      <c r="C3817" s="2">
        <f>MONTH(salesdata[[#This Row],[Order Date]])</f>
        <v>12</v>
      </c>
      <c r="D3817" t="s">
        <v>2138</v>
      </c>
      <c r="E3817" t="s">
        <v>121</v>
      </c>
      <c r="F3817" t="s">
        <v>11</v>
      </c>
      <c r="G3817" t="s">
        <v>24</v>
      </c>
      <c r="H3817" t="s">
        <v>829</v>
      </c>
      <c r="I3817" s="33" t="s">
        <v>7867</v>
      </c>
      <c r="J3817" s="2">
        <v>4</v>
      </c>
      <c r="K3817" s="33" t="s">
        <v>7868</v>
      </c>
    </row>
    <row r="3818" spans="1:11" x14ac:dyDescent="0.3">
      <c r="A3818" s="1">
        <v>42342</v>
      </c>
      <c r="B3818" s="2">
        <f>YEAR(salesdata[[#This Row],[Order Date]])</f>
        <v>2015</v>
      </c>
      <c r="C3818" s="2">
        <f>MONTH(salesdata[[#This Row],[Order Date]])</f>
        <v>12</v>
      </c>
      <c r="D3818" t="s">
        <v>1017</v>
      </c>
      <c r="E3818" t="s">
        <v>27</v>
      </c>
      <c r="F3818" t="s">
        <v>11</v>
      </c>
      <c r="G3818" t="s">
        <v>63</v>
      </c>
      <c r="H3818" t="s">
        <v>2104</v>
      </c>
      <c r="I3818" s="33" t="s">
        <v>7869</v>
      </c>
      <c r="J3818" s="2">
        <v>3</v>
      </c>
      <c r="K3818" s="33" t="s">
        <v>7870</v>
      </c>
    </row>
    <row r="3819" spans="1:11" x14ac:dyDescent="0.3">
      <c r="A3819" s="1">
        <v>42342</v>
      </c>
      <c r="B3819" s="2">
        <f>YEAR(salesdata[[#This Row],[Order Date]])</f>
        <v>2015</v>
      </c>
      <c r="C3819" s="2">
        <f>MONTH(salesdata[[#This Row],[Order Date]])</f>
        <v>12</v>
      </c>
      <c r="D3819" t="s">
        <v>1017</v>
      </c>
      <c r="E3819" t="s">
        <v>27</v>
      </c>
      <c r="F3819" t="s">
        <v>39</v>
      </c>
      <c r="G3819" t="s">
        <v>40</v>
      </c>
      <c r="H3819" t="s">
        <v>2476</v>
      </c>
      <c r="I3819" s="33" t="s">
        <v>7871</v>
      </c>
      <c r="J3819" s="2">
        <v>3</v>
      </c>
      <c r="K3819" s="33" t="s">
        <v>5131</v>
      </c>
    </row>
    <row r="3820" spans="1:11" x14ac:dyDescent="0.3">
      <c r="A3820" s="1">
        <v>42342</v>
      </c>
      <c r="B3820" s="2">
        <f>YEAR(salesdata[[#This Row],[Order Date]])</f>
        <v>2015</v>
      </c>
      <c r="C3820" s="2">
        <f>MONTH(salesdata[[#This Row],[Order Date]])</f>
        <v>12</v>
      </c>
      <c r="D3820" t="s">
        <v>1017</v>
      </c>
      <c r="E3820" t="s">
        <v>27</v>
      </c>
      <c r="F3820" t="s">
        <v>34</v>
      </c>
      <c r="G3820" t="s">
        <v>47</v>
      </c>
      <c r="H3820" t="s">
        <v>185</v>
      </c>
      <c r="I3820" s="33" t="s">
        <v>3153</v>
      </c>
      <c r="J3820" s="2">
        <v>5</v>
      </c>
      <c r="K3820" s="33" t="s">
        <v>7872</v>
      </c>
    </row>
    <row r="3821" spans="1:11" x14ac:dyDescent="0.3">
      <c r="A3821" s="1">
        <v>42342</v>
      </c>
      <c r="B3821" s="2">
        <f>YEAR(salesdata[[#This Row],[Order Date]])</f>
        <v>2015</v>
      </c>
      <c r="C3821" s="2">
        <f>MONTH(salesdata[[#This Row],[Order Date]])</f>
        <v>12</v>
      </c>
      <c r="D3821" t="s">
        <v>1644</v>
      </c>
      <c r="E3821" t="s">
        <v>27</v>
      </c>
      <c r="F3821" t="s">
        <v>11</v>
      </c>
      <c r="G3821" t="s">
        <v>24</v>
      </c>
      <c r="H3821" t="s">
        <v>296</v>
      </c>
      <c r="I3821" s="33" t="s">
        <v>7195</v>
      </c>
      <c r="J3821" s="2">
        <v>5</v>
      </c>
      <c r="K3821" s="33" t="s">
        <v>4416</v>
      </c>
    </row>
    <row r="3822" spans="1:11" x14ac:dyDescent="0.3">
      <c r="A3822" s="1">
        <v>42342</v>
      </c>
      <c r="B3822" s="2">
        <f>YEAR(salesdata[[#This Row],[Order Date]])</f>
        <v>2015</v>
      </c>
      <c r="C3822" s="2">
        <f>MONTH(salesdata[[#This Row],[Order Date]])</f>
        <v>12</v>
      </c>
      <c r="D3822" t="s">
        <v>1644</v>
      </c>
      <c r="E3822" t="s">
        <v>27</v>
      </c>
      <c r="F3822" t="s">
        <v>34</v>
      </c>
      <c r="G3822" t="s">
        <v>47</v>
      </c>
      <c r="H3822" t="s">
        <v>1834</v>
      </c>
      <c r="I3822" s="33" t="s">
        <v>7873</v>
      </c>
      <c r="J3822" s="2">
        <v>6</v>
      </c>
      <c r="K3822" s="33" t="s">
        <v>7874</v>
      </c>
    </row>
    <row r="3823" spans="1:11" x14ac:dyDescent="0.3">
      <c r="A3823" s="1">
        <v>42343</v>
      </c>
      <c r="B3823" s="2">
        <f>YEAR(salesdata[[#This Row],[Order Date]])</f>
        <v>2015</v>
      </c>
      <c r="C3823" s="2">
        <f>MONTH(salesdata[[#This Row],[Order Date]])</f>
        <v>12</v>
      </c>
      <c r="D3823" t="s">
        <v>2477</v>
      </c>
      <c r="E3823" t="s">
        <v>27</v>
      </c>
      <c r="F3823" t="s">
        <v>34</v>
      </c>
      <c r="G3823" t="s">
        <v>47</v>
      </c>
      <c r="H3823" t="s">
        <v>1849</v>
      </c>
      <c r="I3823" s="33" t="s">
        <v>5677</v>
      </c>
      <c r="J3823" s="2">
        <v>2</v>
      </c>
      <c r="K3823" s="33" t="s">
        <v>5437</v>
      </c>
    </row>
    <row r="3824" spans="1:11" x14ac:dyDescent="0.3">
      <c r="A3824" s="1">
        <v>42343</v>
      </c>
      <c r="B3824" s="2">
        <f>YEAR(salesdata[[#This Row],[Order Date]])</f>
        <v>2015</v>
      </c>
      <c r="C3824" s="2">
        <f>MONTH(salesdata[[#This Row],[Order Date]])</f>
        <v>12</v>
      </c>
      <c r="D3824" t="s">
        <v>1002</v>
      </c>
      <c r="E3824" t="s">
        <v>23</v>
      </c>
      <c r="F3824" t="s">
        <v>39</v>
      </c>
      <c r="G3824" t="s">
        <v>52</v>
      </c>
      <c r="H3824" t="s">
        <v>1603</v>
      </c>
      <c r="I3824" s="33" t="s">
        <v>4725</v>
      </c>
      <c r="J3824" s="2">
        <v>2</v>
      </c>
      <c r="K3824" s="33" t="s">
        <v>3930</v>
      </c>
    </row>
    <row r="3825" spans="1:11" x14ac:dyDescent="0.3">
      <c r="A3825" s="1">
        <v>42343</v>
      </c>
      <c r="B3825" s="2">
        <f>YEAR(salesdata[[#This Row],[Order Date]])</f>
        <v>2015</v>
      </c>
      <c r="C3825" s="2">
        <f>MONTH(salesdata[[#This Row],[Order Date]])</f>
        <v>12</v>
      </c>
      <c r="D3825" t="s">
        <v>1002</v>
      </c>
      <c r="E3825" t="s">
        <v>23</v>
      </c>
      <c r="F3825" t="s">
        <v>11</v>
      </c>
      <c r="G3825" t="s">
        <v>20</v>
      </c>
      <c r="H3825" t="s">
        <v>1701</v>
      </c>
      <c r="I3825" s="33" t="s">
        <v>7875</v>
      </c>
      <c r="J3825" s="2">
        <v>6</v>
      </c>
      <c r="K3825" s="33" t="s">
        <v>7876</v>
      </c>
    </row>
    <row r="3826" spans="1:11" x14ac:dyDescent="0.3">
      <c r="A3826" s="1">
        <v>42343</v>
      </c>
      <c r="B3826" s="2">
        <f>YEAR(salesdata[[#This Row],[Order Date]])</f>
        <v>2015</v>
      </c>
      <c r="C3826" s="2">
        <f>MONTH(salesdata[[#This Row],[Order Date]])</f>
        <v>12</v>
      </c>
      <c r="D3826" t="s">
        <v>2478</v>
      </c>
      <c r="E3826" t="s">
        <v>111</v>
      </c>
      <c r="F3826" t="s">
        <v>11</v>
      </c>
      <c r="G3826" t="s">
        <v>20</v>
      </c>
      <c r="H3826" t="s">
        <v>165</v>
      </c>
      <c r="I3826" s="33" t="s">
        <v>7877</v>
      </c>
      <c r="J3826" s="2">
        <v>5</v>
      </c>
      <c r="K3826" s="33" t="s">
        <v>7878</v>
      </c>
    </row>
    <row r="3827" spans="1:11" x14ac:dyDescent="0.3">
      <c r="A3827" s="1">
        <v>42343</v>
      </c>
      <c r="B3827" s="2">
        <f>YEAR(salesdata[[#This Row],[Order Date]])</f>
        <v>2015</v>
      </c>
      <c r="C3827" s="2">
        <f>MONTH(salesdata[[#This Row],[Order Date]])</f>
        <v>12</v>
      </c>
      <c r="D3827" t="s">
        <v>1305</v>
      </c>
      <c r="E3827" t="s">
        <v>10</v>
      </c>
      <c r="F3827" t="s">
        <v>11</v>
      </c>
      <c r="G3827" t="s">
        <v>24</v>
      </c>
      <c r="H3827" t="s">
        <v>1650</v>
      </c>
      <c r="I3827" s="33" t="s">
        <v>7879</v>
      </c>
      <c r="J3827" s="2">
        <v>2</v>
      </c>
      <c r="K3827" s="33" t="s">
        <v>4245</v>
      </c>
    </row>
    <row r="3828" spans="1:11" x14ac:dyDescent="0.3">
      <c r="A3828" s="1">
        <v>42343</v>
      </c>
      <c r="B3828" s="2">
        <f>YEAR(salesdata[[#This Row],[Order Date]])</f>
        <v>2015</v>
      </c>
      <c r="C3828" s="2">
        <f>MONTH(salesdata[[#This Row],[Order Date]])</f>
        <v>12</v>
      </c>
      <c r="D3828" t="s">
        <v>1475</v>
      </c>
      <c r="E3828" t="s">
        <v>152</v>
      </c>
      <c r="F3828" t="s">
        <v>11</v>
      </c>
      <c r="G3828" t="s">
        <v>20</v>
      </c>
      <c r="H3828" t="s">
        <v>676</v>
      </c>
      <c r="I3828" s="33" t="s">
        <v>7880</v>
      </c>
      <c r="J3828" s="2">
        <v>5</v>
      </c>
      <c r="K3828" s="33" t="s">
        <v>7881</v>
      </c>
    </row>
    <row r="3829" spans="1:11" x14ac:dyDescent="0.3">
      <c r="A3829" s="1">
        <v>42343</v>
      </c>
      <c r="B3829" s="2">
        <f>YEAR(salesdata[[#This Row],[Order Date]])</f>
        <v>2015</v>
      </c>
      <c r="C3829" s="2">
        <f>MONTH(salesdata[[#This Row],[Order Date]])</f>
        <v>12</v>
      </c>
      <c r="D3829" t="s">
        <v>1475</v>
      </c>
      <c r="E3829" t="s">
        <v>152</v>
      </c>
      <c r="F3829" t="s">
        <v>34</v>
      </c>
      <c r="G3829" t="s">
        <v>35</v>
      </c>
      <c r="H3829" t="s">
        <v>2107</v>
      </c>
      <c r="I3829" s="33" t="s">
        <v>7882</v>
      </c>
      <c r="J3829" s="2">
        <v>3</v>
      </c>
      <c r="K3829" s="33" t="s">
        <v>7883</v>
      </c>
    </row>
    <row r="3830" spans="1:11" x14ac:dyDescent="0.3">
      <c r="A3830" s="1">
        <v>42343</v>
      </c>
      <c r="B3830" s="2">
        <f>YEAR(salesdata[[#This Row],[Order Date]])</f>
        <v>2015</v>
      </c>
      <c r="C3830" s="2">
        <f>MONTH(salesdata[[#This Row],[Order Date]])</f>
        <v>12</v>
      </c>
      <c r="D3830" t="s">
        <v>1475</v>
      </c>
      <c r="E3830" t="s">
        <v>152</v>
      </c>
      <c r="F3830" t="s">
        <v>11</v>
      </c>
      <c r="G3830" t="s">
        <v>12</v>
      </c>
      <c r="H3830" t="s">
        <v>2186</v>
      </c>
      <c r="I3830" s="33" t="s">
        <v>3385</v>
      </c>
      <c r="J3830" s="2">
        <v>2</v>
      </c>
      <c r="K3830" s="33" t="s">
        <v>7884</v>
      </c>
    </row>
    <row r="3831" spans="1:11" x14ac:dyDescent="0.3">
      <c r="A3831" s="1">
        <v>42343</v>
      </c>
      <c r="B3831" s="2">
        <f>YEAR(salesdata[[#This Row],[Order Date]])</f>
        <v>2015</v>
      </c>
      <c r="C3831" s="2">
        <f>MONTH(salesdata[[#This Row],[Order Date]])</f>
        <v>12</v>
      </c>
      <c r="D3831" t="s">
        <v>592</v>
      </c>
      <c r="E3831" t="s">
        <v>27</v>
      </c>
      <c r="F3831" t="s">
        <v>39</v>
      </c>
      <c r="G3831" t="s">
        <v>52</v>
      </c>
      <c r="H3831" t="s">
        <v>53</v>
      </c>
      <c r="I3831" s="33" t="s">
        <v>2110</v>
      </c>
      <c r="J3831" s="2">
        <v>3</v>
      </c>
      <c r="K3831" s="33" t="s">
        <v>5909</v>
      </c>
    </row>
    <row r="3832" spans="1:11" x14ac:dyDescent="0.3">
      <c r="A3832" s="1">
        <v>42343</v>
      </c>
      <c r="B3832" s="2">
        <f>YEAR(salesdata[[#This Row],[Order Date]])</f>
        <v>2015</v>
      </c>
      <c r="C3832" s="2">
        <f>MONTH(salesdata[[#This Row],[Order Date]])</f>
        <v>12</v>
      </c>
      <c r="D3832" t="s">
        <v>592</v>
      </c>
      <c r="E3832" t="s">
        <v>27</v>
      </c>
      <c r="F3832" t="s">
        <v>11</v>
      </c>
      <c r="G3832" t="s">
        <v>16</v>
      </c>
      <c r="H3832" t="s">
        <v>591</v>
      </c>
      <c r="I3832" s="33" t="s">
        <v>3613</v>
      </c>
      <c r="J3832" s="2">
        <v>4</v>
      </c>
      <c r="K3832" s="33" t="s">
        <v>3323</v>
      </c>
    </row>
    <row r="3833" spans="1:11" x14ac:dyDescent="0.3">
      <c r="A3833" s="1">
        <v>42343</v>
      </c>
      <c r="B3833" s="2">
        <f>YEAR(salesdata[[#This Row],[Order Date]])</f>
        <v>2015</v>
      </c>
      <c r="C3833" s="2">
        <f>MONTH(salesdata[[#This Row],[Order Date]])</f>
        <v>12</v>
      </c>
      <c r="D3833" t="s">
        <v>1291</v>
      </c>
      <c r="E3833" t="s">
        <v>121</v>
      </c>
      <c r="F3833" t="s">
        <v>34</v>
      </c>
      <c r="G3833" t="s">
        <v>35</v>
      </c>
      <c r="H3833" t="s">
        <v>269</v>
      </c>
      <c r="I3833" s="33" t="s">
        <v>7885</v>
      </c>
      <c r="J3833" s="2">
        <v>2</v>
      </c>
      <c r="K3833" s="33" t="s">
        <v>5331</v>
      </c>
    </row>
    <row r="3834" spans="1:11" x14ac:dyDescent="0.3">
      <c r="A3834" s="1">
        <v>42343</v>
      </c>
      <c r="B3834" s="2">
        <f>YEAR(salesdata[[#This Row],[Order Date]])</f>
        <v>2015</v>
      </c>
      <c r="C3834" s="2">
        <f>MONTH(salesdata[[#This Row],[Order Date]])</f>
        <v>12</v>
      </c>
      <c r="D3834" t="s">
        <v>1816</v>
      </c>
      <c r="E3834" t="s">
        <v>15</v>
      </c>
      <c r="F3834" t="s">
        <v>11</v>
      </c>
      <c r="G3834" t="s">
        <v>63</v>
      </c>
      <c r="H3834" t="s">
        <v>790</v>
      </c>
      <c r="I3834" s="33" t="s">
        <v>6512</v>
      </c>
      <c r="J3834" s="2">
        <v>2</v>
      </c>
      <c r="K3834" s="33" t="s">
        <v>3091</v>
      </c>
    </row>
    <row r="3835" spans="1:11" x14ac:dyDescent="0.3">
      <c r="A3835" s="1">
        <v>42344</v>
      </c>
      <c r="B3835" s="2">
        <f>YEAR(salesdata[[#This Row],[Order Date]])</f>
        <v>2015</v>
      </c>
      <c r="C3835" s="2">
        <f>MONTH(salesdata[[#This Row],[Order Date]])</f>
        <v>12</v>
      </c>
      <c r="D3835" t="s">
        <v>681</v>
      </c>
      <c r="E3835" t="s">
        <v>27</v>
      </c>
      <c r="F3835" t="s">
        <v>11</v>
      </c>
      <c r="G3835" t="s">
        <v>24</v>
      </c>
      <c r="H3835" t="s">
        <v>475</v>
      </c>
      <c r="I3835" s="33" t="s">
        <v>7886</v>
      </c>
      <c r="J3835" s="2">
        <v>9</v>
      </c>
      <c r="K3835" s="33" t="s">
        <v>3192</v>
      </c>
    </row>
    <row r="3836" spans="1:11" x14ac:dyDescent="0.3">
      <c r="A3836" s="1">
        <v>42344</v>
      </c>
      <c r="B3836" s="2">
        <f>YEAR(salesdata[[#This Row],[Order Date]])</f>
        <v>2015</v>
      </c>
      <c r="C3836" s="2">
        <f>MONTH(salesdata[[#This Row],[Order Date]])</f>
        <v>12</v>
      </c>
      <c r="D3836" t="s">
        <v>681</v>
      </c>
      <c r="E3836" t="s">
        <v>27</v>
      </c>
      <c r="F3836" t="s">
        <v>39</v>
      </c>
      <c r="G3836" t="s">
        <v>40</v>
      </c>
      <c r="H3836" t="s">
        <v>530</v>
      </c>
      <c r="I3836" s="33" t="s">
        <v>7887</v>
      </c>
      <c r="J3836" s="2">
        <v>2</v>
      </c>
      <c r="K3836" s="33" t="s">
        <v>3703</v>
      </c>
    </row>
    <row r="3837" spans="1:11" x14ac:dyDescent="0.3">
      <c r="A3837" s="1">
        <v>42344</v>
      </c>
      <c r="B3837" s="2">
        <f>YEAR(salesdata[[#This Row],[Order Date]])</f>
        <v>2015</v>
      </c>
      <c r="C3837" s="2">
        <f>MONTH(salesdata[[#This Row],[Order Date]])</f>
        <v>12</v>
      </c>
      <c r="D3837" t="s">
        <v>2290</v>
      </c>
      <c r="E3837" t="s">
        <v>10</v>
      </c>
      <c r="F3837" t="s">
        <v>11</v>
      </c>
      <c r="G3837" t="s">
        <v>20</v>
      </c>
      <c r="H3837" t="s">
        <v>2372</v>
      </c>
      <c r="I3837" s="33" t="s">
        <v>6969</v>
      </c>
      <c r="J3837" s="2">
        <v>7</v>
      </c>
      <c r="K3837" s="33" t="s">
        <v>4636</v>
      </c>
    </row>
    <row r="3838" spans="1:11" x14ac:dyDescent="0.3">
      <c r="A3838" s="1">
        <v>42344</v>
      </c>
      <c r="B3838" s="2">
        <f>YEAR(salesdata[[#This Row],[Order Date]])</f>
        <v>2015</v>
      </c>
      <c r="C3838" s="2">
        <f>MONTH(salesdata[[#This Row],[Order Date]])</f>
        <v>12</v>
      </c>
      <c r="D3838" t="s">
        <v>849</v>
      </c>
      <c r="E3838" t="s">
        <v>96</v>
      </c>
      <c r="F3838" t="s">
        <v>34</v>
      </c>
      <c r="G3838" t="s">
        <v>47</v>
      </c>
      <c r="H3838" t="s">
        <v>1592</v>
      </c>
      <c r="I3838" s="33" t="s">
        <v>7888</v>
      </c>
      <c r="J3838" s="2">
        <v>6</v>
      </c>
      <c r="K3838" s="33" t="s">
        <v>7889</v>
      </c>
    </row>
    <row r="3839" spans="1:11" x14ac:dyDescent="0.3">
      <c r="A3839" s="1">
        <v>42344</v>
      </c>
      <c r="B3839" s="2">
        <f>YEAR(salesdata[[#This Row],[Order Date]])</f>
        <v>2015</v>
      </c>
      <c r="C3839" s="2">
        <f>MONTH(salesdata[[#This Row],[Order Date]])</f>
        <v>12</v>
      </c>
      <c r="D3839" t="s">
        <v>849</v>
      </c>
      <c r="E3839" t="s">
        <v>96</v>
      </c>
      <c r="F3839" t="s">
        <v>11</v>
      </c>
      <c r="G3839" t="s">
        <v>12</v>
      </c>
      <c r="H3839" t="s">
        <v>1763</v>
      </c>
      <c r="I3839" s="33" t="s">
        <v>4063</v>
      </c>
      <c r="J3839" s="2">
        <v>5</v>
      </c>
      <c r="K3839" s="33" t="s">
        <v>5189</v>
      </c>
    </row>
    <row r="3840" spans="1:11" x14ac:dyDescent="0.3">
      <c r="A3840" s="1">
        <v>42344</v>
      </c>
      <c r="B3840" s="2">
        <f>YEAR(salesdata[[#This Row],[Order Date]])</f>
        <v>2015</v>
      </c>
      <c r="C3840" s="2">
        <f>MONTH(salesdata[[#This Row],[Order Date]])</f>
        <v>12</v>
      </c>
      <c r="D3840" t="s">
        <v>849</v>
      </c>
      <c r="E3840" t="s">
        <v>96</v>
      </c>
      <c r="F3840" t="s">
        <v>11</v>
      </c>
      <c r="G3840" t="s">
        <v>12</v>
      </c>
      <c r="H3840" t="s">
        <v>1359</v>
      </c>
      <c r="I3840" s="33" t="s">
        <v>6457</v>
      </c>
      <c r="J3840" s="2">
        <v>8</v>
      </c>
      <c r="K3840" s="33" t="s">
        <v>2963</v>
      </c>
    </row>
    <row r="3841" spans="1:11" x14ac:dyDescent="0.3">
      <c r="A3841" s="1">
        <v>42344</v>
      </c>
      <c r="B3841" s="2">
        <f>YEAR(salesdata[[#This Row],[Order Date]])</f>
        <v>2015</v>
      </c>
      <c r="C3841" s="2">
        <f>MONTH(salesdata[[#This Row],[Order Date]])</f>
        <v>12</v>
      </c>
      <c r="D3841" t="s">
        <v>849</v>
      </c>
      <c r="E3841" t="s">
        <v>96</v>
      </c>
      <c r="F3841" t="s">
        <v>11</v>
      </c>
      <c r="G3841" t="s">
        <v>18</v>
      </c>
      <c r="H3841" t="s">
        <v>1043</v>
      </c>
      <c r="I3841" s="33" t="s">
        <v>7890</v>
      </c>
      <c r="J3841" s="2">
        <v>6</v>
      </c>
      <c r="K3841" s="33" t="s">
        <v>7891</v>
      </c>
    </row>
    <row r="3842" spans="1:11" x14ac:dyDescent="0.3">
      <c r="A3842" s="1">
        <v>42344</v>
      </c>
      <c r="B3842" s="2">
        <f>YEAR(salesdata[[#This Row],[Order Date]])</f>
        <v>2015</v>
      </c>
      <c r="C3842" s="2">
        <f>MONTH(salesdata[[#This Row],[Order Date]])</f>
        <v>12</v>
      </c>
      <c r="D3842" t="s">
        <v>849</v>
      </c>
      <c r="E3842" t="s">
        <v>96</v>
      </c>
      <c r="F3842" t="s">
        <v>11</v>
      </c>
      <c r="G3842" t="s">
        <v>24</v>
      </c>
      <c r="H3842" t="s">
        <v>1230</v>
      </c>
      <c r="I3842" s="33" t="s">
        <v>7166</v>
      </c>
      <c r="J3842" s="2">
        <v>6</v>
      </c>
      <c r="K3842" s="33" t="s">
        <v>7167</v>
      </c>
    </row>
    <row r="3843" spans="1:11" x14ac:dyDescent="0.3">
      <c r="A3843" s="1">
        <v>42344</v>
      </c>
      <c r="B3843" s="2">
        <f>YEAR(salesdata[[#This Row],[Order Date]])</f>
        <v>2015</v>
      </c>
      <c r="C3843" s="2">
        <f>MONTH(salesdata[[#This Row],[Order Date]])</f>
        <v>12</v>
      </c>
      <c r="D3843" t="s">
        <v>1252</v>
      </c>
      <c r="E3843" t="s">
        <v>79</v>
      </c>
      <c r="F3843" t="s">
        <v>39</v>
      </c>
      <c r="G3843" t="s">
        <v>40</v>
      </c>
      <c r="H3843" t="s">
        <v>879</v>
      </c>
      <c r="I3843" s="33" t="s">
        <v>7892</v>
      </c>
      <c r="J3843" s="2">
        <v>2</v>
      </c>
      <c r="K3843" s="33" t="s">
        <v>7893</v>
      </c>
    </row>
    <row r="3844" spans="1:11" x14ac:dyDescent="0.3">
      <c r="A3844" s="1">
        <v>42344</v>
      </c>
      <c r="B3844" s="2">
        <f>YEAR(salesdata[[#This Row],[Order Date]])</f>
        <v>2015</v>
      </c>
      <c r="C3844" s="2">
        <f>MONTH(salesdata[[#This Row],[Order Date]])</f>
        <v>12</v>
      </c>
      <c r="D3844" t="s">
        <v>1252</v>
      </c>
      <c r="E3844" t="s">
        <v>79</v>
      </c>
      <c r="F3844" t="s">
        <v>11</v>
      </c>
      <c r="G3844" t="s">
        <v>24</v>
      </c>
      <c r="H3844" t="s">
        <v>51</v>
      </c>
      <c r="I3844" s="33" t="s">
        <v>7366</v>
      </c>
      <c r="J3844" s="2">
        <v>8</v>
      </c>
      <c r="K3844" s="33" t="s">
        <v>4908</v>
      </c>
    </row>
    <row r="3845" spans="1:11" x14ac:dyDescent="0.3">
      <c r="A3845" s="1">
        <v>42344</v>
      </c>
      <c r="B3845" s="2">
        <f>YEAR(salesdata[[#This Row],[Order Date]])</f>
        <v>2015</v>
      </c>
      <c r="C3845" s="2">
        <f>MONTH(salesdata[[#This Row],[Order Date]])</f>
        <v>12</v>
      </c>
      <c r="D3845" t="s">
        <v>1252</v>
      </c>
      <c r="E3845" t="s">
        <v>79</v>
      </c>
      <c r="F3845" t="s">
        <v>34</v>
      </c>
      <c r="G3845" t="s">
        <v>35</v>
      </c>
      <c r="H3845" t="s">
        <v>1875</v>
      </c>
      <c r="I3845" s="33" t="s">
        <v>7894</v>
      </c>
      <c r="J3845" s="2">
        <v>1</v>
      </c>
      <c r="K3845" s="33" t="s">
        <v>7895</v>
      </c>
    </row>
    <row r="3846" spans="1:11" x14ac:dyDescent="0.3">
      <c r="A3846" s="1">
        <v>42344</v>
      </c>
      <c r="B3846" s="2">
        <f>YEAR(salesdata[[#This Row],[Order Date]])</f>
        <v>2015</v>
      </c>
      <c r="C3846" s="2">
        <f>MONTH(salesdata[[#This Row],[Order Date]])</f>
        <v>12</v>
      </c>
      <c r="D3846" t="s">
        <v>998</v>
      </c>
      <c r="E3846" t="s">
        <v>27</v>
      </c>
      <c r="F3846" t="s">
        <v>11</v>
      </c>
      <c r="G3846" t="s">
        <v>12</v>
      </c>
      <c r="H3846" t="s">
        <v>877</v>
      </c>
      <c r="I3846" s="33" t="s">
        <v>7896</v>
      </c>
      <c r="J3846" s="2">
        <v>5</v>
      </c>
      <c r="K3846" s="33" t="s">
        <v>4937</v>
      </c>
    </row>
    <row r="3847" spans="1:11" x14ac:dyDescent="0.3">
      <c r="A3847" s="1">
        <v>42344</v>
      </c>
      <c r="B3847" s="2">
        <f>YEAR(salesdata[[#This Row],[Order Date]])</f>
        <v>2015</v>
      </c>
      <c r="C3847" s="2">
        <f>MONTH(salesdata[[#This Row],[Order Date]])</f>
        <v>12</v>
      </c>
      <c r="D3847" t="s">
        <v>129</v>
      </c>
      <c r="E3847" t="s">
        <v>152</v>
      </c>
      <c r="F3847" t="s">
        <v>11</v>
      </c>
      <c r="G3847" t="s">
        <v>12</v>
      </c>
      <c r="H3847" t="s">
        <v>2155</v>
      </c>
      <c r="I3847" s="33" t="s">
        <v>4243</v>
      </c>
      <c r="J3847" s="2">
        <v>1</v>
      </c>
      <c r="K3847" s="33" t="s">
        <v>4791</v>
      </c>
    </row>
    <row r="3848" spans="1:11" x14ac:dyDescent="0.3">
      <c r="A3848" s="1">
        <v>42344</v>
      </c>
      <c r="B3848" s="2">
        <f>YEAR(salesdata[[#This Row],[Order Date]])</f>
        <v>2015</v>
      </c>
      <c r="C3848" s="2">
        <f>MONTH(salesdata[[#This Row],[Order Date]])</f>
        <v>12</v>
      </c>
      <c r="D3848" t="s">
        <v>129</v>
      </c>
      <c r="E3848" t="s">
        <v>152</v>
      </c>
      <c r="F3848" t="s">
        <v>11</v>
      </c>
      <c r="G3848" t="s">
        <v>12</v>
      </c>
      <c r="H3848" t="s">
        <v>1513</v>
      </c>
      <c r="I3848" s="33" t="s">
        <v>7897</v>
      </c>
      <c r="J3848" s="2">
        <v>7</v>
      </c>
      <c r="K3848" s="33" t="s">
        <v>7898</v>
      </c>
    </row>
    <row r="3849" spans="1:11" x14ac:dyDescent="0.3">
      <c r="A3849" s="1">
        <v>42344</v>
      </c>
      <c r="B3849" s="2">
        <f>YEAR(salesdata[[#This Row],[Order Date]])</f>
        <v>2015</v>
      </c>
      <c r="C3849" s="2">
        <f>MONTH(salesdata[[#This Row],[Order Date]])</f>
        <v>12</v>
      </c>
      <c r="D3849" t="s">
        <v>129</v>
      </c>
      <c r="E3849" t="s">
        <v>152</v>
      </c>
      <c r="F3849" t="s">
        <v>39</v>
      </c>
      <c r="G3849" t="s">
        <v>52</v>
      </c>
      <c r="H3849" t="s">
        <v>2422</v>
      </c>
      <c r="I3849" s="33" t="s">
        <v>7899</v>
      </c>
      <c r="J3849" s="2">
        <v>9</v>
      </c>
      <c r="K3849" s="33" t="s">
        <v>3559</v>
      </c>
    </row>
    <row r="3850" spans="1:11" x14ac:dyDescent="0.3">
      <c r="A3850" s="1">
        <v>42344</v>
      </c>
      <c r="B3850" s="2">
        <f>YEAR(salesdata[[#This Row],[Order Date]])</f>
        <v>2015</v>
      </c>
      <c r="C3850" s="2">
        <f>MONTH(salesdata[[#This Row],[Order Date]])</f>
        <v>12</v>
      </c>
      <c r="D3850" t="s">
        <v>129</v>
      </c>
      <c r="E3850" t="s">
        <v>152</v>
      </c>
      <c r="F3850" t="s">
        <v>34</v>
      </c>
      <c r="G3850" t="s">
        <v>47</v>
      </c>
      <c r="H3850" t="s">
        <v>796</v>
      </c>
      <c r="I3850" s="33" t="s">
        <v>6888</v>
      </c>
      <c r="J3850" s="2">
        <v>4</v>
      </c>
      <c r="K3850" s="33" t="s">
        <v>7900</v>
      </c>
    </row>
    <row r="3851" spans="1:11" x14ac:dyDescent="0.3">
      <c r="A3851" s="1">
        <v>42344</v>
      </c>
      <c r="B3851" s="2">
        <f>YEAR(salesdata[[#This Row],[Order Date]])</f>
        <v>2015</v>
      </c>
      <c r="C3851" s="2">
        <f>MONTH(salesdata[[#This Row],[Order Date]])</f>
        <v>12</v>
      </c>
      <c r="D3851" t="s">
        <v>272</v>
      </c>
      <c r="E3851" t="s">
        <v>130</v>
      </c>
      <c r="F3851" t="s">
        <v>39</v>
      </c>
      <c r="G3851" t="s">
        <v>614</v>
      </c>
      <c r="H3851" t="s">
        <v>1512</v>
      </c>
      <c r="I3851" s="33" t="s">
        <v>7901</v>
      </c>
      <c r="J3851" s="2">
        <v>2</v>
      </c>
      <c r="K3851" s="33" t="s">
        <v>7902</v>
      </c>
    </row>
    <row r="3852" spans="1:11" x14ac:dyDescent="0.3">
      <c r="A3852" s="1">
        <v>42344</v>
      </c>
      <c r="B3852" s="2">
        <f>YEAR(salesdata[[#This Row],[Order Date]])</f>
        <v>2015</v>
      </c>
      <c r="C3852" s="2">
        <f>MONTH(salesdata[[#This Row],[Order Date]])</f>
        <v>12</v>
      </c>
      <c r="D3852" t="s">
        <v>1070</v>
      </c>
      <c r="E3852" t="s">
        <v>127</v>
      </c>
      <c r="F3852" t="s">
        <v>11</v>
      </c>
      <c r="G3852" t="s">
        <v>12</v>
      </c>
      <c r="H3852" t="s">
        <v>2479</v>
      </c>
      <c r="I3852" s="33" t="s">
        <v>4243</v>
      </c>
      <c r="J3852" s="2">
        <v>1</v>
      </c>
      <c r="K3852" s="33" t="s">
        <v>4791</v>
      </c>
    </row>
    <row r="3853" spans="1:11" x14ac:dyDescent="0.3">
      <c r="A3853" s="1">
        <v>42344</v>
      </c>
      <c r="B3853" s="2">
        <f>YEAR(salesdata[[#This Row],[Order Date]])</f>
        <v>2015</v>
      </c>
      <c r="C3853" s="2">
        <f>MONTH(salesdata[[#This Row],[Order Date]])</f>
        <v>12</v>
      </c>
      <c r="D3853" t="s">
        <v>1070</v>
      </c>
      <c r="E3853" t="s">
        <v>127</v>
      </c>
      <c r="F3853" t="s">
        <v>11</v>
      </c>
      <c r="G3853" t="s">
        <v>18</v>
      </c>
      <c r="H3853" t="s">
        <v>73</v>
      </c>
      <c r="I3853" s="33" t="s">
        <v>2954</v>
      </c>
      <c r="J3853" s="2">
        <v>5</v>
      </c>
      <c r="K3853" s="33" t="s">
        <v>2955</v>
      </c>
    </row>
    <row r="3854" spans="1:11" x14ac:dyDescent="0.3">
      <c r="A3854" s="1">
        <v>42344</v>
      </c>
      <c r="B3854" s="2">
        <f>YEAR(salesdata[[#This Row],[Order Date]])</f>
        <v>2015</v>
      </c>
      <c r="C3854" s="2">
        <f>MONTH(salesdata[[#This Row],[Order Date]])</f>
        <v>12</v>
      </c>
      <c r="D3854" t="s">
        <v>1070</v>
      </c>
      <c r="E3854" t="s">
        <v>127</v>
      </c>
      <c r="F3854" t="s">
        <v>11</v>
      </c>
      <c r="G3854" t="s">
        <v>16</v>
      </c>
      <c r="H3854" t="s">
        <v>192</v>
      </c>
      <c r="I3854" s="33" t="s">
        <v>3088</v>
      </c>
      <c r="J3854" s="2">
        <v>3</v>
      </c>
      <c r="K3854" s="33" t="s">
        <v>3089</v>
      </c>
    </row>
    <row r="3855" spans="1:11" x14ac:dyDescent="0.3">
      <c r="A3855" s="1">
        <v>42344</v>
      </c>
      <c r="B3855" s="2">
        <f>YEAR(salesdata[[#This Row],[Order Date]])</f>
        <v>2015</v>
      </c>
      <c r="C3855" s="2">
        <f>MONTH(salesdata[[#This Row],[Order Date]])</f>
        <v>12</v>
      </c>
      <c r="D3855" t="s">
        <v>2480</v>
      </c>
      <c r="E3855" t="s">
        <v>27</v>
      </c>
      <c r="F3855" t="s">
        <v>11</v>
      </c>
      <c r="G3855" t="s">
        <v>93</v>
      </c>
      <c r="H3855" t="s">
        <v>797</v>
      </c>
      <c r="I3855" s="33" t="s">
        <v>5285</v>
      </c>
      <c r="J3855" s="2">
        <v>2</v>
      </c>
      <c r="K3855" s="33" t="s">
        <v>5286</v>
      </c>
    </row>
    <row r="3856" spans="1:11" x14ac:dyDescent="0.3">
      <c r="A3856" s="1">
        <v>42344</v>
      </c>
      <c r="B3856" s="2">
        <f>YEAR(salesdata[[#This Row],[Order Date]])</f>
        <v>2015</v>
      </c>
      <c r="C3856" s="2">
        <f>MONTH(salesdata[[#This Row],[Order Date]])</f>
        <v>12</v>
      </c>
      <c r="D3856" t="s">
        <v>2138</v>
      </c>
      <c r="E3856" t="s">
        <v>55</v>
      </c>
      <c r="F3856" t="s">
        <v>39</v>
      </c>
      <c r="G3856" t="s">
        <v>40</v>
      </c>
      <c r="H3856" t="s">
        <v>178</v>
      </c>
      <c r="I3856" s="33" t="s">
        <v>7903</v>
      </c>
      <c r="J3856" s="2">
        <v>6</v>
      </c>
      <c r="K3856" s="33" t="s">
        <v>7904</v>
      </c>
    </row>
    <row r="3857" spans="1:11" x14ac:dyDescent="0.3">
      <c r="A3857" s="1">
        <v>42344</v>
      </c>
      <c r="B3857" s="2">
        <f>YEAR(salesdata[[#This Row],[Order Date]])</f>
        <v>2015</v>
      </c>
      <c r="C3857" s="2">
        <f>MONTH(salesdata[[#This Row],[Order Date]])</f>
        <v>12</v>
      </c>
      <c r="D3857" t="s">
        <v>409</v>
      </c>
      <c r="E3857" t="s">
        <v>79</v>
      </c>
      <c r="F3857" t="s">
        <v>11</v>
      </c>
      <c r="G3857" t="s">
        <v>20</v>
      </c>
      <c r="H3857" t="s">
        <v>478</v>
      </c>
      <c r="I3857" s="33" t="s">
        <v>3409</v>
      </c>
      <c r="J3857" s="2">
        <v>3</v>
      </c>
      <c r="K3857" s="33" t="s">
        <v>7905</v>
      </c>
    </row>
    <row r="3858" spans="1:11" x14ac:dyDescent="0.3">
      <c r="A3858" s="1">
        <v>42344</v>
      </c>
      <c r="B3858" s="2">
        <f>YEAR(salesdata[[#This Row],[Order Date]])</f>
        <v>2015</v>
      </c>
      <c r="C3858" s="2">
        <f>MONTH(salesdata[[#This Row],[Order Date]])</f>
        <v>12</v>
      </c>
      <c r="D3858" t="s">
        <v>2120</v>
      </c>
      <c r="E3858" t="s">
        <v>27</v>
      </c>
      <c r="F3858" t="s">
        <v>11</v>
      </c>
      <c r="G3858" t="s">
        <v>12</v>
      </c>
      <c r="H3858" t="s">
        <v>1533</v>
      </c>
      <c r="I3858" s="33" t="s">
        <v>3496</v>
      </c>
      <c r="J3858" s="2">
        <v>2</v>
      </c>
      <c r="K3858" s="33" t="s">
        <v>4146</v>
      </c>
    </row>
    <row r="3859" spans="1:11" x14ac:dyDescent="0.3">
      <c r="A3859" s="1">
        <v>42345</v>
      </c>
      <c r="B3859" s="2">
        <f>YEAR(salesdata[[#This Row],[Order Date]])</f>
        <v>2015</v>
      </c>
      <c r="C3859" s="2">
        <f>MONTH(salesdata[[#This Row],[Order Date]])</f>
        <v>12</v>
      </c>
      <c r="D3859" t="s">
        <v>1746</v>
      </c>
      <c r="E3859" t="s">
        <v>33</v>
      </c>
      <c r="F3859" t="s">
        <v>11</v>
      </c>
      <c r="G3859" t="s">
        <v>93</v>
      </c>
      <c r="H3859" t="s">
        <v>1090</v>
      </c>
      <c r="I3859" s="33" t="s">
        <v>7906</v>
      </c>
      <c r="J3859" s="2">
        <v>3</v>
      </c>
      <c r="K3859" s="33" t="s">
        <v>7907</v>
      </c>
    </row>
    <row r="3860" spans="1:11" x14ac:dyDescent="0.3">
      <c r="A3860" s="1">
        <v>42345</v>
      </c>
      <c r="B3860" s="2">
        <f>YEAR(salesdata[[#This Row],[Order Date]])</f>
        <v>2015</v>
      </c>
      <c r="C3860" s="2">
        <f>MONTH(salesdata[[#This Row],[Order Date]])</f>
        <v>12</v>
      </c>
      <c r="D3860" t="s">
        <v>1746</v>
      </c>
      <c r="E3860" t="s">
        <v>33</v>
      </c>
      <c r="F3860" t="s">
        <v>34</v>
      </c>
      <c r="G3860" t="s">
        <v>35</v>
      </c>
      <c r="H3860" t="s">
        <v>814</v>
      </c>
      <c r="I3860" s="33" t="s">
        <v>5974</v>
      </c>
      <c r="J3860" s="2">
        <v>4</v>
      </c>
      <c r="K3860" s="33" t="s">
        <v>6711</v>
      </c>
    </row>
    <row r="3861" spans="1:11" x14ac:dyDescent="0.3">
      <c r="A3861" s="1">
        <v>42345</v>
      </c>
      <c r="B3861" s="2">
        <f>YEAR(salesdata[[#This Row],[Order Date]])</f>
        <v>2015</v>
      </c>
      <c r="C3861" s="2">
        <f>MONTH(salesdata[[#This Row],[Order Date]])</f>
        <v>12</v>
      </c>
      <c r="D3861" t="s">
        <v>1532</v>
      </c>
      <c r="E3861" t="s">
        <v>167</v>
      </c>
      <c r="F3861" t="s">
        <v>11</v>
      </c>
      <c r="G3861" t="s">
        <v>43</v>
      </c>
      <c r="H3861" t="s">
        <v>131</v>
      </c>
      <c r="I3861" s="33" t="s">
        <v>3665</v>
      </c>
      <c r="J3861" s="2">
        <v>2</v>
      </c>
      <c r="K3861" s="33" t="s">
        <v>132</v>
      </c>
    </row>
    <row r="3862" spans="1:11" x14ac:dyDescent="0.3">
      <c r="A3862" s="1">
        <v>42345</v>
      </c>
      <c r="B3862" s="2">
        <f>YEAR(salesdata[[#This Row],[Order Date]])</f>
        <v>2015</v>
      </c>
      <c r="C3862" s="2">
        <f>MONTH(salesdata[[#This Row],[Order Date]])</f>
        <v>12</v>
      </c>
      <c r="D3862" t="s">
        <v>1532</v>
      </c>
      <c r="E3862" t="s">
        <v>167</v>
      </c>
      <c r="F3862" t="s">
        <v>11</v>
      </c>
      <c r="G3862" t="s">
        <v>16</v>
      </c>
      <c r="H3862" t="s">
        <v>1794</v>
      </c>
      <c r="I3862" s="33" t="s">
        <v>7908</v>
      </c>
      <c r="J3862" s="2">
        <v>1</v>
      </c>
      <c r="K3862" s="33" t="s">
        <v>3322</v>
      </c>
    </row>
    <row r="3863" spans="1:11" x14ac:dyDescent="0.3">
      <c r="A3863" s="1">
        <v>42345</v>
      </c>
      <c r="B3863" s="2">
        <f>YEAR(salesdata[[#This Row],[Order Date]])</f>
        <v>2015</v>
      </c>
      <c r="C3863" s="2">
        <f>MONTH(salesdata[[#This Row],[Order Date]])</f>
        <v>12</v>
      </c>
      <c r="D3863" t="s">
        <v>50</v>
      </c>
      <c r="E3863" t="s">
        <v>27</v>
      </c>
      <c r="F3863" t="s">
        <v>34</v>
      </c>
      <c r="G3863" t="s">
        <v>47</v>
      </c>
      <c r="H3863" t="s">
        <v>1789</v>
      </c>
      <c r="I3863" s="33" t="s">
        <v>7909</v>
      </c>
      <c r="J3863" s="2">
        <v>4</v>
      </c>
      <c r="K3863" s="33" t="s">
        <v>5850</v>
      </c>
    </row>
    <row r="3864" spans="1:11" x14ac:dyDescent="0.3">
      <c r="A3864" s="1">
        <v>42345</v>
      </c>
      <c r="B3864" s="2">
        <f>YEAR(salesdata[[#This Row],[Order Date]])</f>
        <v>2015</v>
      </c>
      <c r="C3864" s="2">
        <f>MONTH(salesdata[[#This Row],[Order Date]])</f>
        <v>12</v>
      </c>
      <c r="D3864" t="s">
        <v>1776</v>
      </c>
      <c r="E3864" t="s">
        <v>152</v>
      </c>
      <c r="F3864" t="s">
        <v>11</v>
      </c>
      <c r="G3864" t="s">
        <v>20</v>
      </c>
      <c r="H3864" t="s">
        <v>207</v>
      </c>
      <c r="I3864" s="33" t="s">
        <v>3107</v>
      </c>
      <c r="J3864" s="2">
        <v>5</v>
      </c>
      <c r="K3864" s="33" t="s">
        <v>3108</v>
      </c>
    </row>
    <row r="3865" spans="1:11" x14ac:dyDescent="0.3">
      <c r="A3865" s="1">
        <v>42345</v>
      </c>
      <c r="B3865" s="2">
        <f>YEAR(salesdata[[#This Row],[Order Date]])</f>
        <v>2015</v>
      </c>
      <c r="C3865" s="2">
        <f>MONTH(salesdata[[#This Row],[Order Date]])</f>
        <v>12</v>
      </c>
      <c r="D3865" t="s">
        <v>1776</v>
      </c>
      <c r="E3865" t="s">
        <v>152</v>
      </c>
      <c r="F3865" t="s">
        <v>11</v>
      </c>
      <c r="G3865" t="s">
        <v>20</v>
      </c>
      <c r="H3865" t="s">
        <v>1536</v>
      </c>
      <c r="I3865" s="33" t="s">
        <v>7833</v>
      </c>
      <c r="J3865" s="2">
        <v>2</v>
      </c>
      <c r="K3865" s="33" t="s">
        <v>3127</v>
      </c>
    </row>
    <row r="3866" spans="1:11" x14ac:dyDescent="0.3">
      <c r="A3866" s="1">
        <v>42345</v>
      </c>
      <c r="B3866" s="2">
        <f>YEAR(salesdata[[#This Row],[Order Date]])</f>
        <v>2015</v>
      </c>
      <c r="C3866" s="2">
        <f>MONTH(salesdata[[#This Row],[Order Date]])</f>
        <v>12</v>
      </c>
      <c r="D3866" t="s">
        <v>1776</v>
      </c>
      <c r="E3866" t="s">
        <v>152</v>
      </c>
      <c r="F3866" t="s">
        <v>39</v>
      </c>
      <c r="G3866" t="s">
        <v>40</v>
      </c>
      <c r="H3866" t="s">
        <v>1564</v>
      </c>
      <c r="I3866" s="33" t="s">
        <v>7910</v>
      </c>
      <c r="J3866" s="2">
        <v>6</v>
      </c>
      <c r="K3866" s="33" t="s">
        <v>7911</v>
      </c>
    </row>
    <row r="3867" spans="1:11" x14ac:dyDescent="0.3">
      <c r="A3867" s="1">
        <v>42345</v>
      </c>
      <c r="B3867" s="2">
        <f>YEAR(salesdata[[#This Row],[Order Date]])</f>
        <v>2015</v>
      </c>
      <c r="C3867" s="2">
        <f>MONTH(salesdata[[#This Row],[Order Date]])</f>
        <v>12</v>
      </c>
      <c r="D3867" t="s">
        <v>364</v>
      </c>
      <c r="E3867" t="s">
        <v>27</v>
      </c>
      <c r="F3867" t="s">
        <v>11</v>
      </c>
      <c r="G3867" t="s">
        <v>12</v>
      </c>
      <c r="H3867" t="s">
        <v>2481</v>
      </c>
      <c r="I3867" s="33" t="s">
        <v>3122</v>
      </c>
      <c r="J3867" s="2">
        <v>2</v>
      </c>
      <c r="K3867" s="33" t="s">
        <v>3123</v>
      </c>
    </row>
    <row r="3868" spans="1:11" x14ac:dyDescent="0.3">
      <c r="A3868" s="1">
        <v>42346</v>
      </c>
      <c r="B3868" s="2">
        <f>YEAR(salesdata[[#This Row],[Order Date]])</f>
        <v>2015</v>
      </c>
      <c r="C3868" s="2">
        <f>MONTH(salesdata[[#This Row],[Order Date]])</f>
        <v>12</v>
      </c>
      <c r="D3868" t="s">
        <v>2482</v>
      </c>
      <c r="E3868" t="s">
        <v>10</v>
      </c>
      <c r="F3868" t="s">
        <v>11</v>
      </c>
      <c r="G3868" t="s">
        <v>12</v>
      </c>
      <c r="H3868" t="s">
        <v>500</v>
      </c>
      <c r="I3868" s="33" t="s">
        <v>7912</v>
      </c>
      <c r="J3868" s="2">
        <v>11</v>
      </c>
      <c r="K3868" s="33" t="s">
        <v>7913</v>
      </c>
    </row>
    <row r="3869" spans="1:11" x14ac:dyDescent="0.3">
      <c r="A3869" s="1">
        <v>42346</v>
      </c>
      <c r="B3869" s="2">
        <f>YEAR(salesdata[[#This Row],[Order Date]])</f>
        <v>2015</v>
      </c>
      <c r="C3869" s="2">
        <f>MONTH(salesdata[[#This Row],[Order Date]])</f>
        <v>12</v>
      </c>
      <c r="D3869" t="s">
        <v>2482</v>
      </c>
      <c r="E3869" t="s">
        <v>10</v>
      </c>
      <c r="F3869" t="s">
        <v>39</v>
      </c>
      <c r="G3869" t="s">
        <v>40</v>
      </c>
      <c r="H3869" t="s">
        <v>661</v>
      </c>
      <c r="I3869" s="33" t="s">
        <v>7914</v>
      </c>
      <c r="J3869" s="2">
        <v>6</v>
      </c>
      <c r="K3869" s="33" t="s">
        <v>7915</v>
      </c>
    </row>
    <row r="3870" spans="1:11" x14ac:dyDescent="0.3">
      <c r="A3870" s="1">
        <v>42346</v>
      </c>
      <c r="B3870" s="2">
        <f>YEAR(salesdata[[#This Row],[Order Date]])</f>
        <v>2015</v>
      </c>
      <c r="C3870" s="2">
        <f>MONTH(salesdata[[#This Row],[Order Date]])</f>
        <v>12</v>
      </c>
      <c r="D3870" t="s">
        <v>2364</v>
      </c>
      <c r="E3870" t="s">
        <v>10</v>
      </c>
      <c r="F3870" t="s">
        <v>39</v>
      </c>
      <c r="G3870" t="s">
        <v>40</v>
      </c>
      <c r="H3870" t="s">
        <v>1711</v>
      </c>
      <c r="I3870" s="33" t="s">
        <v>5546</v>
      </c>
      <c r="J3870" s="2">
        <v>5</v>
      </c>
      <c r="K3870" s="33" t="s">
        <v>1829</v>
      </c>
    </row>
    <row r="3871" spans="1:11" x14ac:dyDescent="0.3">
      <c r="A3871" s="1">
        <v>42346</v>
      </c>
      <c r="B3871" s="2">
        <f>YEAR(salesdata[[#This Row],[Order Date]])</f>
        <v>2015</v>
      </c>
      <c r="C3871" s="2">
        <f>MONTH(salesdata[[#This Row],[Order Date]])</f>
        <v>12</v>
      </c>
      <c r="D3871" t="s">
        <v>1951</v>
      </c>
      <c r="E3871" t="s">
        <v>27</v>
      </c>
      <c r="F3871" t="s">
        <v>11</v>
      </c>
      <c r="G3871" t="s">
        <v>18</v>
      </c>
      <c r="H3871" t="s">
        <v>1643</v>
      </c>
      <c r="I3871" s="33" t="s">
        <v>7916</v>
      </c>
      <c r="J3871" s="2">
        <v>2</v>
      </c>
      <c r="K3871" s="33" t="s">
        <v>4469</v>
      </c>
    </row>
    <row r="3872" spans="1:11" x14ac:dyDescent="0.3">
      <c r="A3872" s="1">
        <v>42346</v>
      </c>
      <c r="B3872" s="2">
        <f>YEAR(salesdata[[#This Row],[Order Date]])</f>
        <v>2015</v>
      </c>
      <c r="C3872" s="2">
        <f>MONTH(salesdata[[#This Row],[Order Date]])</f>
        <v>12</v>
      </c>
      <c r="D3872" t="s">
        <v>1951</v>
      </c>
      <c r="E3872" t="s">
        <v>27</v>
      </c>
      <c r="F3872" t="s">
        <v>39</v>
      </c>
      <c r="G3872" t="s">
        <v>52</v>
      </c>
      <c r="H3872" t="s">
        <v>1327</v>
      </c>
      <c r="I3872" s="33" t="s">
        <v>2483</v>
      </c>
      <c r="J3872" s="2">
        <v>4</v>
      </c>
      <c r="K3872" s="33" t="s">
        <v>7917</v>
      </c>
    </row>
    <row r="3873" spans="1:11" x14ac:dyDescent="0.3">
      <c r="A3873" s="1">
        <v>42346</v>
      </c>
      <c r="B3873" s="2">
        <f>YEAR(salesdata[[#This Row],[Order Date]])</f>
        <v>2015</v>
      </c>
      <c r="C3873" s="2">
        <f>MONTH(salesdata[[#This Row],[Order Date]])</f>
        <v>12</v>
      </c>
      <c r="D3873" t="s">
        <v>1380</v>
      </c>
      <c r="E3873" t="s">
        <v>282</v>
      </c>
      <c r="F3873" t="s">
        <v>11</v>
      </c>
      <c r="G3873" t="s">
        <v>12</v>
      </c>
      <c r="H3873" t="s">
        <v>1442</v>
      </c>
      <c r="I3873" s="33" t="s">
        <v>5142</v>
      </c>
      <c r="J3873" s="2">
        <v>3</v>
      </c>
      <c r="K3873" s="33" t="s">
        <v>5143</v>
      </c>
    </row>
    <row r="3874" spans="1:11" x14ac:dyDescent="0.3">
      <c r="A3874" s="1">
        <v>42347</v>
      </c>
      <c r="B3874" s="2">
        <f>YEAR(salesdata[[#This Row],[Order Date]])</f>
        <v>2015</v>
      </c>
      <c r="C3874" s="2">
        <f>MONTH(salesdata[[#This Row],[Order Date]])</f>
        <v>12</v>
      </c>
      <c r="D3874" t="s">
        <v>1925</v>
      </c>
      <c r="E3874" t="s">
        <v>130</v>
      </c>
      <c r="F3874" t="s">
        <v>11</v>
      </c>
      <c r="G3874" t="s">
        <v>12</v>
      </c>
      <c r="H3874" t="s">
        <v>2186</v>
      </c>
      <c r="I3874" s="33" t="s">
        <v>7918</v>
      </c>
      <c r="J3874" s="2">
        <v>3</v>
      </c>
      <c r="K3874" s="33" t="s">
        <v>7919</v>
      </c>
    </row>
    <row r="3875" spans="1:11" x14ac:dyDescent="0.3">
      <c r="A3875" s="1">
        <v>42348</v>
      </c>
      <c r="B3875" s="2">
        <f>YEAR(salesdata[[#This Row],[Order Date]])</f>
        <v>2015</v>
      </c>
      <c r="C3875" s="2">
        <f>MONTH(salesdata[[#This Row],[Order Date]])</f>
        <v>12</v>
      </c>
      <c r="D3875" t="s">
        <v>1433</v>
      </c>
      <c r="E3875" t="s">
        <v>111</v>
      </c>
      <c r="F3875" t="s">
        <v>11</v>
      </c>
      <c r="G3875" t="s">
        <v>24</v>
      </c>
      <c r="H3875" t="s">
        <v>1638</v>
      </c>
      <c r="I3875" s="33" t="s">
        <v>3655</v>
      </c>
      <c r="J3875" s="2">
        <v>2</v>
      </c>
      <c r="K3875" s="33" t="s">
        <v>5260</v>
      </c>
    </row>
    <row r="3876" spans="1:11" x14ac:dyDescent="0.3">
      <c r="A3876" s="1">
        <v>42348</v>
      </c>
      <c r="B3876" s="2">
        <f>YEAR(salesdata[[#This Row],[Order Date]])</f>
        <v>2015</v>
      </c>
      <c r="C3876" s="2">
        <f>MONTH(salesdata[[#This Row],[Order Date]])</f>
        <v>12</v>
      </c>
      <c r="D3876" t="s">
        <v>1433</v>
      </c>
      <c r="E3876" t="s">
        <v>111</v>
      </c>
      <c r="F3876" t="s">
        <v>34</v>
      </c>
      <c r="G3876" t="s">
        <v>147</v>
      </c>
      <c r="H3876" t="s">
        <v>1218</v>
      </c>
      <c r="I3876" s="33" t="s">
        <v>7154</v>
      </c>
      <c r="J3876" s="2">
        <v>2</v>
      </c>
      <c r="K3876" s="33" t="s">
        <v>7155</v>
      </c>
    </row>
    <row r="3877" spans="1:11" x14ac:dyDescent="0.3">
      <c r="A3877" s="1">
        <v>42348</v>
      </c>
      <c r="B3877" s="2">
        <f>YEAR(salesdata[[#This Row],[Order Date]])</f>
        <v>2015</v>
      </c>
      <c r="C3877" s="2">
        <f>MONTH(salesdata[[#This Row],[Order Date]])</f>
        <v>12</v>
      </c>
      <c r="D3877" t="s">
        <v>1433</v>
      </c>
      <c r="E3877" t="s">
        <v>111</v>
      </c>
      <c r="F3877" t="s">
        <v>34</v>
      </c>
      <c r="G3877" t="s">
        <v>35</v>
      </c>
      <c r="H3877" t="s">
        <v>1287</v>
      </c>
      <c r="I3877" s="33" t="s">
        <v>6338</v>
      </c>
      <c r="J3877" s="2">
        <v>2</v>
      </c>
      <c r="K3877" s="33" t="s">
        <v>7920</v>
      </c>
    </row>
    <row r="3878" spans="1:11" x14ac:dyDescent="0.3">
      <c r="A3878" s="1">
        <v>42348</v>
      </c>
      <c r="B3878" s="2">
        <f>YEAR(salesdata[[#This Row],[Order Date]])</f>
        <v>2015</v>
      </c>
      <c r="C3878" s="2">
        <f>MONTH(salesdata[[#This Row],[Order Date]])</f>
        <v>12</v>
      </c>
      <c r="D3878" t="s">
        <v>1433</v>
      </c>
      <c r="E3878" t="s">
        <v>111</v>
      </c>
      <c r="F3878" t="s">
        <v>11</v>
      </c>
      <c r="G3878" t="s">
        <v>16</v>
      </c>
      <c r="H3878" t="s">
        <v>1683</v>
      </c>
      <c r="I3878" s="33" t="s">
        <v>7908</v>
      </c>
      <c r="J3878" s="2">
        <v>1</v>
      </c>
      <c r="K3878" s="33" t="s">
        <v>3322</v>
      </c>
    </row>
    <row r="3879" spans="1:11" x14ac:dyDescent="0.3">
      <c r="A3879" s="1">
        <v>42348</v>
      </c>
      <c r="B3879" s="2">
        <f>YEAR(salesdata[[#This Row],[Order Date]])</f>
        <v>2015</v>
      </c>
      <c r="C3879" s="2">
        <f>MONTH(salesdata[[#This Row],[Order Date]])</f>
        <v>12</v>
      </c>
      <c r="D3879" t="s">
        <v>1878</v>
      </c>
      <c r="E3879" t="s">
        <v>30</v>
      </c>
      <c r="F3879" t="s">
        <v>11</v>
      </c>
      <c r="G3879" t="s">
        <v>24</v>
      </c>
      <c r="H3879" t="s">
        <v>211</v>
      </c>
      <c r="I3879" s="33" t="s">
        <v>7921</v>
      </c>
      <c r="J3879" s="2">
        <v>1</v>
      </c>
      <c r="K3879" s="33" t="s">
        <v>5767</v>
      </c>
    </row>
    <row r="3880" spans="1:11" x14ac:dyDescent="0.3">
      <c r="A3880" s="1">
        <v>42348</v>
      </c>
      <c r="B3880" s="2">
        <f>YEAR(salesdata[[#This Row],[Order Date]])</f>
        <v>2015</v>
      </c>
      <c r="C3880" s="2">
        <f>MONTH(salesdata[[#This Row],[Order Date]])</f>
        <v>12</v>
      </c>
      <c r="D3880" t="s">
        <v>1878</v>
      </c>
      <c r="E3880" t="s">
        <v>30</v>
      </c>
      <c r="F3880" t="s">
        <v>11</v>
      </c>
      <c r="G3880" t="s">
        <v>12</v>
      </c>
      <c r="H3880" t="s">
        <v>2484</v>
      </c>
      <c r="I3880" s="33" t="s">
        <v>3857</v>
      </c>
      <c r="J3880" s="2">
        <v>4</v>
      </c>
      <c r="K3880" s="33" t="s">
        <v>3858</v>
      </c>
    </row>
    <row r="3881" spans="1:11" x14ac:dyDescent="0.3">
      <c r="A3881" s="1">
        <v>42348</v>
      </c>
      <c r="B3881" s="2">
        <f>YEAR(salesdata[[#This Row],[Order Date]])</f>
        <v>2015</v>
      </c>
      <c r="C3881" s="2">
        <f>MONTH(salesdata[[#This Row],[Order Date]])</f>
        <v>12</v>
      </c>
      <c r="D3881" t="s">
        <v>1878</v>
      </c>
      <c r="E3881" t="s">
        <v>30</v>
      </c>
      <c r="F3881" t="s">
        <v>39</v>
      </c>
      <c r="G3881" t="s">
        <v>52</v>
      </c>
      <c r="H3881" t="s">
        <v>1555</v>
      </c>
      <c r="I3881" s="33" t="s">
        <v>7922</v>
      </c>
      <c r="J3881" s="2">
        <v>6</v>
      </c>
      <c r="K3881" s="33" t="s">
        <v>7923</v>
      </c>
    </row>
    <row r="3882" spans="1:11" x14ac:dyDescent="0.3">
      <c r="A3882" s="1">
        <v>42348</v>
      </c>
      <c r="B3882" s="2">
        <f>YEAR(salesdata[[#This Row],[Order Date]])</f>
        <v>2015</v>
      </c>
      <c r="C3882" s="2">
        <f>MONTH(salesdata[[#This Row],[Order Date]])</f>
        <v>12</v>
      </c>
      <c r="D3882" t="s">
        <v>1116</v>
      </c>
      <c r="E3882" t="s">
        <v>152</v>
      </c>
      <c r="F3882" t="s">
        <v>11</v>
      </c>
      <c r="G3882" t="s">
        <v>16</v>
      </c>
      <c r="H3882" t="s">
        <v>2096</v>
      </c>
      <c r="I3882" s="33" t="s">
        <v>4792</v>
      </c>
      <c r="J3882" s="2">
        <v>1</v>
      </c>
      <c r="K3882" s="33" t="s">
        <v>2961</v>
      </c>
    </row>
    <row r="3883" spans="1:11" x14ac:dyDescent="0.3">
      <c r="A3883" s="1">
        <v>42348</v>
      </c>
      <c r="B3883" s="2">
        <f>YEAR(salesdata[[#This Row],[Order Date]])</f>
        <v>2015</v>
      </c>
      <c r="C3883" s="2">
        <f>MONTH(salesdata[[#This Row],[Order Date]])</f>
        <v>12</v>
      </c>
      <c r="D3883" t="s">
        <v>1116</v>
      </c>
      <c r="E3883" t="s">
        <v>152</v>
      </c>
      <c r="F3883" t="s">
        <v>39</v>
      </c>
      <c r="G3883" t="s">
        <v>614</v>
      </c>
      <c r="H3883" t="s">
        <v>1512</v>
      </c>
      <c r="I3883" s="33" t="s">
        <v>7924</v>
      </c>
      <c r="J3883" s="2">
        <v>2</v>
      </c>
      <c r="K3883" s="33" t="s">
        <v>2485</v>
      </c>
    </row>
    <row r="3884" spans="1:11" x14ac:dyDescent="0.3">
      <c r="A3884" s="1">
        <v>42348</v>
      </c>
      <c r="B3884" s="2">
        <f>YEAR(salesdata[[#This Row],[Order Date]])</f>
        <v>2015</v>
      </c>
      <c r="C3884" s="2">
        <f>MONTH(salesdata[[#This Row],[Order Date]])</f>
        <v>12</v>
      </c>
      <c r="D3884" t="s">
        <v>1116</v>
      </c>
      <c r="E3884" t="s">
        <v>152</v>
      </c>
      <c r="F3884" t="s">
        <v>11</v>
      </c>
      <c r="G3884" t="s">
        <v>12</v>
      </c>
      <c r="H3884" t="s">
        <v>2486</v>
      </c>
      <c r="I3884" s="33" t="s">
        <v>7925</v>
      </c>
      <c r="J3884" s="2">
        <v>6</v>
      </c>
      <c r="K3884" s="33" t="s">
        <v>7926</v>
      </c>
    </row>
    <row r="3885" spans="1:11" x14ac:dyDescent="0.3">
      <c r="A3885" s="1">
        <v>42348</v>
      </c>
      <c r="B3885" s="2">
        <f>YEAR(salesdata[[#This Row],[Order Date]])</f>
        <v>2015</v>
      </c>
      <c r="C3885" s="2">
        <f>MONTH(salesdata[[#This Row],[Order Date]])</f>
        <v>12</v>
      </c>
      <c r="D3885" t="s">
        <v>1116</v>
      </c>
      <c r="E3885" t="s">
        <v>152</v>
      </c>
      <c r="F3885" t="s">
        <v>11</v>
      </c>
      <c r="G3885" t="s">
        <v>12</v>
      </c>
      <c r="H3885" t="s">
        <v>2031</v>
      </c>
      <c r="I3885" s="33" t="s">
        <v>7853</v>
      </c>
      <c r="J3885" s="2">
        <v>7</v>
      </c>
      <c r="K3885" s="33" t="s">
        <v>7854</v>
      </c>
    </row>
    <row r="3886" spans="1:11" x14ac:dyDescent="0.3">
      <c r="A3886" s="1">
        <v>42348</v>
      </c>
      <c r="B3886" s="2">
        <f>YEAR(salesdata[[#This Row],[Order Date]])</f>
        <v>2015</v>
      </c>
      <c r="C3886" s="2">
        <f>MONTH(salesdata[[#This Row],[Order Date]])</f>
        <v>12</v>
      </c>
      <c r="D3886" t="s">
        <v>2221</v>
      </c>
      <c r="E3886" t="s">
        <v>540</v>
      </c>
      <c r="F3886" t="s">
        <v>11</v>
      </c>
      <c r="G3886" t="s">
        <v>24</v>
      </c>
      <c r="H3886" t="s">
        <v>2312</v>
      </c>
      <c r="I3886" s="33" t="s">
        <v>3804</v>
      </c>
      <c r="J3886" s="2">
        <v>9</v>
      </c>
      <c r="K3886" s="33" t="s">
        <v>3454</v>
      </c>
    </row>
    <row r="3887" spans="1:11" x14ac:dyDescent="0.3">
      <c r="A3887" s="1">
        <v>42348</v>
      </c>
      <c r="B3887" s="2">
        <f>YEAR(salesdata[[#This Row],[Order Date]])</f>
        <v>2015</v>
      </c>
      <c r="C3887" s="2">
        <f>MONTH(salesdata[[#This Row],[Order Date]])</f>
        <v>12</v>
      </c>
      <c r="D3887" t="s">
        <v>2221</v>
      </c>
      <c r="E3887" t="s">
        <v>540</v>
      </c>
      <c r="F3887" t="s">
        <v>11</v>
      </c>
      <c r="G3887" t="s">
        <v>12</v>
      </c>
      <c r="H3887" t="s">
        <v>1631</v>
      </c>
      <c r="I3887" s="33" t="s">
        <v>7927</v>
      </c>
      <c r="J3887" s="2">
        <v>5</v>
      </c>
      <c r="K3887" s="33" t="s">
        <v>7928</v>
      </c>
    </row>
    <row r="3888" spans="1:11" x14ac:dyDescent="0.3">
      <c r="A3888" s="1">
        <v>42348</v>
      </c>
      <c r="B3888" s="2">
        <f>YEAR(salesdata[[#This Row],[Order Date]])</f>
        <v>2015</v>
      </c>
      <c r="C3888" s="2">
        <f>MONTH(salesdata[[#This Row],[Order Date]])</f>
        <v>12</v>
      </c>
      <c r="D3888" t="s">
        <v>2221</v>
      </c>
      <c r="E3888" t="s">
        <v>540</v>
      </c>
      <c r="F3888" t="s">
        <v>39</v>
      </c>
      <c r="G3888" t="s">
        <v>40</v>
      </c>
      <c r="H3888" t="s">
        <v>354</v>
      </c>
      <c r="I3888" s="33" t="s">
        <v>7929</v>
      </c>
      <c r="J3888" s="2">
        <v>1</v>
      </c>
      <c r="K3888" s="33" t="s">
        <v>5705</v>
      </c>
    </row>
    <row r="3889" spans="1:11" x14ac:dyDescent="0.3">
      <c r="A3889" s="1">
        <v>42348</v>
      </c>
      <c r="B3889" s="2">
        <f>YEAR(salesdata[[#This Row],[Order Date]])</f>
        <v>2015</v>
      </c>
      <c r="C3889" s="2">
        <f>MONTH(salesdata[[#This Row],[Order Date]])</f>
        <v>12</v>
      </c>
      <c r="D3889" t="s">
        <v>2221</v>
      </c>
      <c r="E3889" t="s">
        <v>540</v>
      </c>
      <c r="F3889" t="s">
        <v>11</v>
      </c>
      <c r="G3889" t="s">
        <v>12</v>
      </c>
      <c r="H3889" t="s">
        <v>1822</v>
      </c>
      <c r="I3889" s="33" t="s">
        <v>6811</v>
      </c>
      <c r="J3889" s="2">
        <v>5</v>
      </c>
      <c r="K3889" s="33" t="s">
        <v>4426</v>
      </c>
    </row>
    <row r="3890" spans="1:11" x14ac:dyDescent="0.3">
      <c r="A3890" s="1">
        <v>42348</v>
      </c>
      <c r="B3890" s="2">
        <f>YEAR(salesdata[[#This Row],[Order Date]])</f>
        <v>2015</v>
      </c>
      <c r="C3890" s="2">
        <f>MONTH(salesdata[[#This Row],[Order Date]])</f>
        <v>12</v>
      </c>
      <c r="D3890" t="s">
        <v>2221</v>
      </c>
      <c r="E3890" t="s">
        <v>540</v>
      </c>
      <c r="F3890" t="s">
        <v>34</v>
      </c>
      <c r="G3890" t="s">
        <v>35</v>
      </c>
      <c r="H3890" t="s">
        <v>2257</v>
      </c>
      <c r="I3890" s="33" t="s">
        <v>6972</v>
      </c>
      <c r="J3890" s="2">
        <v>3</v>
      </c>
      <c r="K3890" s="33" t="s">
        <v>7221</v>
      </c>
    </row>
    <row r="3891" spans="1:11" x14ac:dyDescent="0.3">
      <c r="A3891" s="1">
        <v>42348</v>
      </c>
      <c r="B3891" s="2">
        <f>YEAR(salesdata[[#This Row],[Order Date]])</f>
        <v>2015</v>
      </c>
      <c r="C3891" s="2">
        <f>MONTH(salesdata[[#This Row],[Order Date]])</f>
        <v>12</v>
      </c>
      <c r="D3891" t="s">
        <v>2185</v>
      </c>
      <c r="E3891" t="s">
        <v>27</v>
      </c>
      <c r="F3891" t="s">
        <v>11</v>
      </c>
      <c r="G3891" t="s">
        <v>24</v>
      </c>
      <c r="H3891" t="s">
        <v>1650</v>
      </c>
      <c r="I3891" s="33" t="s">
        <v>6595</v>
      </c>
      <c r="J3891" s="2">
        <v>2</v>
      </c>
      <c r="K3891" s="33" t="s">
        <v>6596</v>
      </c>
    </row>
    <row r="3892" spans="1:11" x14ac:dyDescent="0.3">
      <c r="A3892" s="1">
        <v>42348</v>
      </c>
      <c r="B3892" s="2">
        <f>YEAR(salesdata[[#This Row],[Order Date]])</f>
        <v>2015</v>
      </c>
      <c r="C3892" s="2">
        <f>MONTH(salesdata[[#This Row],[Order Date]])</f>
        <v>12</v>
      </c>
      <c r="D3892" t="s">
        <v>2030</v>
      </c>
      <c r="E3892" t="s">
        <v>15</v>
      </c>
      <c r="F3892" t="s">
        <v>11</v>
      </c>
      <c r="G3892" t="s">
        <v>93</v>
      </c>
      <c r="H3892" t="s">
        <v>2081</v>
      </c>
      <c r="I3892" s="33" t="s">
        <v>7930</v>
      </c>
      <c r="J3892" s="2">
        <v>7</v>
      </c>
      <c r="K3892" s="33" t="s">
        <v>7931</v>
      </c>
    </row>
    <row r="3893" spans="1:11" x14ac:dyDescent="0.3">
      <c r="A3893" s="1">
        <v>42348</v>
      </c>
      <c r="B3893" s="2">
        <f>YEAR(salesdata[[#This Row],[Order Date]])</f>
        <v>2015</v>
      </c>
      <c r="C3893" s="2">
        <f>MONTH(salesdata[[#This Row],[Order Date]])</f>
        <v>12</v>
      </c>
      <c r="D3893" t="s">
        <v>2409</v>
      </c>
      <c r="E3893" t="s">
        <v>27</v>
      </c>
      <c r="F3893" t="s">
        <v>11</v>
      </c>
      <c r="G3893" t="s">
        <v>16</v>
      </c>
      <c r="H3893" t="s">
        <v>593</v>
      </c>
      <c r="I3893" s="33" t="s">
        <v>4578</v>
      </c>
      <c r="J3893" s="2">
        <v>2</v>
      </c>
      <c r="K3893" s="33" t="s">
        <v>4759</v>
      </c>
    </row>
    <row r="3894" spans="1:11" x14ac:dyDescent="0.3">
      <c r="A3894" s="1">
        <v>42348</v>
      </c>
      <c r="B3894" s="2">
        <f>YEAR(salesdata[[#This Row],[Order Date]])</f>
        <v>2015</v>
      </c>
      <c r="C3894" s="2">
        <f>MONTH(salesdata[[#This Row],[Order Date]])</f>
        <v>12</v>
      </c>
      <c r="D3894" t="s">
        <v>1222</v>
      </c>
      <c r="E3894" t="s">
        <v>79</v>
      </c>
      <c r="F3894" t="s">
        <v>39</v>
      </c>
      <c r="G3894" t="s">
        <v>52</v>
      </c>
      <c r="H3894" t="s">
        <v>608</v>
      </c>
      <c r="I3894" s="33" t="s">
        <v>6232</v>
      </c>
      <c r="J3894" s="2">
        <v>2</v>
      </c>
      <c r="K3894" s="33" t="s">
        <v>3895</v>
      </c>
    </row>
    <row r="3895" spans="1:11" x14ac:dyDescent="0.3">
      <c r="A3895" s="1">
        <v>42349</v>
      </c>
      <c r="B3895" s="2">
        <f>YEAR(salesdata[[#This Row],[Order Date]])</f>
        <v>2015</v>
      </c>
      <c r="C3895" s="2">
        <f>MONTH(salesdata[[#This Row],[Order Date]])</f>
        <v>12</v>
      </c>
      <c r="D3895" t="s">
        <v>2197</v>
      </c>
      <c r="E3895" t="s">
        <v>55</v>
      </c>
      <c r="F3895" t="s">
        <v>11</v>
      </c>
      <c r="G3895" t="s">
        <v>16</v>
      </c>
      <c r="H3895" t="s">
        <v>835</v>
      </c>
      <c r="I3895" s="33" t="s">
        <v>5461</v>
      </c>
      <c r="J3895" s="2">
        <v>2</v>
      </c>
      <c r="K3895" s="33" t="s">
        <v>5462</v>
      </c>
    </row>
    <row r="3896" spans="1:11" x14ac:dyDescent="0.3">
      <c r="A3896" s="1">
        <v>42349</v>
      </c>
      <c r="B3896" s="2">
        <f>YEAR(salesdata[[#This Row],[Order Date]])</f>
        <v>2015</v>
      </c>
      <c r="C3896" s="2">
        <f>MONTH(salesdata[[#This Row],[Order Date]])</f>
        <v>12</v>
      </c>
      <c r="D3896" t="s">
        <v>2487</v>
      </c>
      <c r="E3896" t="s">
        <v>10</v>
      </c>
      <c r="F3896" t="s">
        <v>39</v>
      </c>
      <c r="G3896" t="s">
        <v>52</v>
      </c>
      <c r="H3896" t="s">
        <v>747</v>
      </c>
      <c r="I3896" s="33" t="s">
        <v>3443</v>
      </c>
      <c r="J3896" s="2">
        <v>2</v>
      </c>
      <c r="K3896" s="33" t="s">
        <v>1923</v>
      </c>
    </row>
    <row r="3897" spans="1:11" x14ac:dyDescent="0.3">
      <c r="A3897" s="1">
        <v>42349</v>
      </c>
      <c r="B3897" s="2">
        <f>YEAR(salesdata[[#This Row],[Order Date]])</f>
        <v>2015</v>
      </c>
      <c r="C3897" s="2">
        <f>MONTH(salesdata[[#This Row],[Order Date]])</f>
        <v>12</v>
      </c>
      <c r="D3897" t="s">
        <v>2487</v>
      </c>
      <c r="E3897" t="s">
        <v>10</v>
      </c>
      <c r="F3897" t="s">
        <v>11</v>
      </c>
      <c r="G3897" t="s">
        <v>18</v>
      </c>
      <c r="H3897" t="s">
        <v>1352</v>
      </c>
      <c r="I3897" s="33" t="s">
        <v>7932</v>
      </c>
      <c r="J3897" s="2">
        <v>3</v>
      </c>
      <c r="K3897" s="33" t="s">
        <v>4913</v>
      </c>
    </row>
    <row r="3898" spans="1:11" x14ac:dyDescent="0.3">
      <c r="A3898" s="1">
        <v>42349</v>
      </c>
      <c r="B3898" s="2">
        <f>YEAR(salesdata[[#This Row],[Order Date]])</f>
        <v>2015</v>
      </c>
      <c r="C3898" s="2">
        <f>MONTH(salesdata[[#This Row],[Order Date]])</f>
        <v>12</v>
      </c>
      <c r="D3898" t="s">
        <v>849</v>
      </c>
      <c r="E3898" t="s">
        <v>124</v>
      </c>
      <c r="F3898" t="s">
        <v>11</v>
      </c>
      <c r="G3898" t="s">
        <v>20</v>
      </c>
      <c r="H3898" t="s">
        <v>977</v>
      </c>
      <c r="I3898" s="33" t="s">
        <v>6246</v>
      </c>
      <c r="J3898" s="2">
        <v>2</v>
      </c>
      <c r="K3898" s="33" t="s">
        <v>6959</v>
      </c>
    </row>
    <row r="3899" spans="1:11" x14ac:dyDescent="0.3">
      <c r="A3899" s="1">
        <v>42349</v>
      </c>
      <c r="B3899" s="2">
        <f>YEAR(salesdata[[#This Row],[Order Date]])</f>
        <v>2015</v>
      </c>
      <c r="C3899" s="2">
        <f>MONTH(salesdata[[#This Row],[Order Date]])</f>
        <v>12</v>
      </c>
      <c r="D3899" t="s">
        <v>1859</v>
      </c>
      <c r="E3899" t="s">
        <v>282</v>
      </c>
      <c r="F3899" t="s">
        <v>11</v>
      </c>
      <c r="G3899" t="s">
        <v>24</v>
      </c>
      <c r="H3899" t="s">
        <v>1356</v>
      </c>
      <c r="I3899" s="33" t="s">
        <v>3560</v>
      </c>
      <c r="J3899" s="2">
        <v>5</v>
      </c>
      <c r="K3899" s="33" t="s">
        <v>4433</v>
      </c>
    </row>
    <row r="3900" spans="1:11" x14ac:dyDescent="0.3">
      <c r="A3900" s="1">
        <v>42349</v>
      </c>
      <c r="B3900" s="2">
        <f>YEAR(salesdata[[#This Row],[Order Date]])</f>
        <v>2015</v>
      </c>
      <c r="C3900" s="2">
        <f>MONTH(salesdata[[#This Row],[Order Date]])</f>
        <v>12</v>
      </c>
      <c r="D3900" t="s">
        <v>1859</v>
      </c>
      <c r="E3900" t="s">
        <v>282</v>
      </c>
      <c r="F3900" t="s">
        <v>34</v>
      </c>
      <c r="G3900" t="s">
        <v>74</v>
      </c>
      <c r="H3900" t="s">
        <v>2488</v>
      </c>
      <c r="I3900" s="33" t="s">
        <v>7933</v>
      </c>
      <c r="J3900" s="2">
        <v>4</v>
      </c>
      <c r="K3900" s="33" t="s">
        <v>7934</v>
      </c>
    </row>
    <row r="3901" spans="1:11" x14ac:dyDescent="0.3">
      <c r="A3901" s="1">
        <v>42349</v>
      </c>
      <c r="B3901" s="2">
        <f>YEAR(salesdata[[#This Row],[Order Date]])</f>
        <v>2015</v>
      </c>
      <c r="C3901" s="2">
        <f>MONTH(salesdata[[#This Row],[Order Date]])</f>
        <v>12</v>
      </c>
      <c r="D3901" t="s">
        <v>1859</v>
      </c>
      <c r="E3901" t="s">
        <v>282</v>
      </c>
      <c r="F3901" t="s">
        <v>11</v>
      </c>
      <c r="G3901" t="s">
        <v>24</v>
      </c>
      <c r="H3901" t="s">
        <v>2489</v>
      </c>
      <c r="I3901" s="33" t="s">
        <v>4459</v>
      </c>
      <c r="J3901" s="2">
        <v>3</v>
      </c>
      <c r="K3901" s="33" t="s">
        <v>5318</v>
      </c>
    </row>
    <row r="3902" spans="1:11" x14ac:dyDescent="0.3">
      <c r="A3902" s="1">
        <v>42349</v>
      </c>
      <c r="B3902" s="2">
        <f>YEAR(salesdata[[#This Row],[Order Date]])</f>
        <v>2015</v>
      </c>
      <c r="C3902" s="2">
        <f>MONTH(salesdata[[#This Row],[Order Date]])</f>
        <v>12</v>
      </c>
      <c r="D3902" t="s">
        <v>1859</v>
      </c>
      <c r="E3902" t="s">
        <v>282</v>
      </c>
      <c r="F3902" t="s">
        <v>39</v>
      </c>
      <c r="G3902" t="s">
        <v>52</v>
      </c>
      <c r="H3902" t="s">
        <v>2089</v>
      </c>
      <c r="I3902" s="33" t="s">
        <v>7935</v>
      </c>
      <c r="J3902" s="2">
        <v>4</v>
      </c>
      <c r="K3902" s="33" t="s">
        <v>7936</v>
      </c>
    </row>
    <row r="3903" spans="1:11" x14ac:dyDescent="0.3">
      <c r="A3903" s="1">
        <v>42349</v>
      </c>
      <c r="B3903" s="2">
        <f>YEAR(salesdata[[#This Row],[Order Date]])</f>
        <v>2015</v>
      </c>
      <c r="C3903" s="2">
        <f>MONTH(salesdata[[#This Row],[Order Date]])</f>
        <v>12</v>
      </c>
      <c r="D3903" t="s">
        <v>1859</v>
      </c>
      <c r="E3903" t="s">
        <v>282</v>
      </c>
      <c r="F3903" t="s">
        <v>34</v>
      </c>
      <c r="G3903" t="s">
        <v>47</v>
      </c>
      <c r="H3903" t="s">
        <v>1217</v>
      </c>
      <c r="I3903" s="33" t="s">
        <v>7937</v>
      </c>
      <c r="J3903" s="2">
        <v>9</v>
      </c>
      <c r="K3903" s="33" t="s">
        <v>4937</v>
      </c>
    </row>
    <row r="3904" spans="1:11" x14ac:dyDescent="0.3">
      <c r="A3904" s="1">
        <v>42349</v>
      </c>
      <c r="B3904" s="2">
        <f>YEAR(salesdata[[#This Row],[Order Date]])</f>
        <v>2015</v>
      </c>
      <c r="C3904" s="2">
        <f>MONTH(salesdata[[#This Row],[Order Date]])</f>
        <v>12</v>
      </c>
      <c r="D3904" t="s">
        <v>1859</v>
      </c>
      <c r="E3904" t="s">
        <v>282</v>
      </c>
      <c r="F3904" t="s">
        <v>34</v>
      </c>
      <c r="G3904" t="s">
        <v>47</v>
      </c>
      <c r="H3904" t="s">
        <v>372</v>
      </c>
      <c r="I3904" s="33" t="s">
        <v>7938</v>
      </c>
      <c r="J3904" s="2">
        <v>5</v>
      </c>
      <c r="K3904" s="33" t="s">
        <v>5291</v>
      </c>
    </row>
    <row r="3905" spans="1:11" x14ac:dyDescent="0.3">
      <c r="A3905" s="1">
        <v>42349</v>
      </c>
      <c r="B3905" s="2">
        <f>YEAR(salesdata[[#This Row],[Order Date]])</f>
        <v>2015</v>
      </c>
      <c r="C3905" s="2">
        <f>MONTH(salesdata[[#This Row],[Order Date]])</f>
        <v>12</v>
      </c>
      <c r="D3905" t="s">
        <v>1859</v>
      </c>
      <c r="E3905" t="s">
        <v>282</v>
      </c>
      <c r="F3905" t="s">
        <v>34</v>
      </c>
      <c r="G3905" t="s">
        <v>147</v>
      </c>
      <c r="H3905" t="s">
        <v>1695</v>
      </c>
      <c r="I3905" s="33" t="s">
        <v>7939</v>
      </c>
      <c r="J3905" s="2">
        <v>5</v>
      </c>
      <c r="K3905" s="33" t="s">
        <v>7940</v>
      </c>
    </row>
    <row r="3906" spans="1:11" x14ac:dyDescent="0.3">
      <c r="A3906" s="1">
        <v>42349</v>
      </c>
      <c r="B3906" s="2">
        <f>YEAR(salesdata[[#This Row],[Order Date]])</f>
        <v>2015</v>
      </c>
      <c r="C3906" s="2">
        <f>MONTH(salesdata[[#This Row],[Order Date]])</f>
        <v>12</v>
      </c>
      <c r="D3906" t="s">
        <v>1859</v>
      </c>
      <c r="E3906" t="s">
        <v>282</v>
      </c>
      <c r="F3906" t="s">
        <v>11</v>
      </c>
      <c r="G3906" t="s">
        <v>12</v>
      </c>
      <c r="H3906" t="s">
        <v>2490</v>
      </c>
      <c r="I3906" s="33" t="s">
        <v>6536</v>
      </c>
      <c r="J3906" s="2">
        <v>3</v>
      </c>
      <c r="K3906" s="33" t="s">
        <v>6537</v>
      </c>
    </row>
    <row r="3907" spans="1:11" x14ac:dyDescent="0.3">
      <c r="A3907" s="1">
        <v>42349</v>
      </c>
      <c r="B3907" s="2">
        <f>YEAR(salesdata[[#This Row],[Order Date]])</f>
        <v>2015</v>
      </c>
      <c r="C3907" s="2">
        <f>MONTH(salesdata[[#This Row],[Order Date]])</f>
        <v>12</v>
      </c>
      <c r="D3907" t="s">
        <v>1859</v>
      </c>
      <c r="E3907" t="s">
        <v>282</v>
      </c>
      <c r="F3907" t="s">
        <v>11</v>
      </c>
      <c r="G3907" t="s">
        <v>12</v>
      </c>
      <c r="H3907" t="s">
        <v>2491</v>
      </c>
      <c r="I3907" s="33" t="s">
        <v>7402</v>
      </c>
      <c r="J3907" s="2">
        <v>3</v>
      </c>
      <c r="K3907" s="33" t="s">
        <v>7941</v>
      </c>
    </row>
    <row r="3908" spans="1:11" x14ac:dyDescent="0.3">
      <c r="A3908" s="1">
        <v>42349</v>
      </c>
      <c r="B3908" s="2">
        <f>YEAR(salesdata[[#This Row],[Order Date]])</f>
        <v>2015</v>
      </c>
      <c r="C3908" s="2">
        <f>MONTH(salesdata[[#This Row],[Order Date]])</f>
        <v>12</v>
      </c>
      <c r="D3908" t="s">
        <v>576</v>
      </c>
      <c r="E3908" t="s">
        <v>79</v>
      </c>
      <c r="F3908" t="s">
        <v>11</v>
      </c>
      <c r="G3908" t="s">
        <v>20</v>
      </c>
      <c r="H3908" t="s">
        <v>2305</v>
      </c>
      <c r="I3908" s="33" t="s">
        <v>3759</v>
      </c>
      <c r="J3908" s="2">
        <v>3</v>
      </c>
      <c r="K3908" s="33" t="s">
        <v>7942</v>
      </c>
    </row>
    <row r="3909" spans="1:11" x14ac:dyDescent="0.3">
      <c r="A3909" s="1">
        <v>42349</v>
      </c>
      <c r="B3909" s="2">
        <f>YEAR(salesdata[[#This Row],[Order Date]])</f>
        <v>2015</v>
      </c>
      <c r="C3909" s="2">
        <f>MONTH(salesdata[[#This Row],[Order Date]])</f>
        <v>12</v>
      </c>
      <c r="D3909" t="s">
        <v>1369</v>
      </c>
      <c r="E3909" t="s">
        <v>27</v>
      </c>
      <c r="F3909" t="s">
        <v>11</v>
      </c>
      <c r="G3909" t="s">
        <v>20</v>
      </c>
      <c r="H3909" t="s">
        <v>171</v>
      </c>
      <c r="I3909" s="33" t="s">
        <v>7943</v>
      </c>
      <c r="J3909" s="2">
        <v>4</v>
      </c>
      <c r="K3909" s="33" t="s">
        <v>7944</v>
      </c>
    </row>
    <row r="3910" spans="1:11" x14ac:dyDescent="0.3">
      <c r="A3910" s="1">
        <v>42349</v>
      </c>
      <c r="B3910" s="2">
        <f>YEAR(salesdata[[#This Row],[Order Date]])</f>
        <v>2015</v>
      </c>
      <c r="C3910" s="2">
        <f>MONTH(salesdata[[#This Row],[Order Date]])</f>
        <v>12</v>
      </c>
      <c r="D3910" t="s">
        <v>902</v>
      </c>
      <c r="E3910" t="s">
        <v>111</v>
      </c>
      <c r="F3910" t="s">
        <v>39</v>
      </c>
      <c r="G3910" t="s">
        <v>52</v>
      </c>
      <c r="H3910" t="s">
        <v>2492</v>
      </c>
      <c r="I3910" s="33" t="s">
        <v>7945</v>
      </c>
      <c r="J3910" s="2">
        <v>11</v>
      </c>
      <c r="K3910" s="33" t="s">
        <v>7946</v>
      </c>
    </row>
    <row r="3911" spans="1:11" x14ac:dyDescent="0.3">
      <c r="A3911" s="1">
        <v>42349</v>
      </c>
      <c r="B3911" s="2">
        <f>YEAR(salesdata[[#This Row],[Order Date]])</f>
        <v>2015</v>
      </c>
      <c r="C3911" s="2">
        <f>MONTH(salesdata[[#This Row],[Order Date]])</f>
        <v>12</v>
      </c>
      <c r="D3911" t="s">
        <v>902</v>
      </c>
      <c r="E3911" t="s">
        <v>111</v>
      </c>
      <c r="F3911" t="s">
        <v>39</v>
      </c>
      <c r="G3911" t="s">
        <v>40</v>
      </c>
      <c r="H3911" t="s">
        <v>1143</v>
      </c>
      <c r="I3911" s="33" t="s">
        <v>7492</v>
      </c>
      <c r="J3911" s="2">
        <v>1</v>
      </c>
      <c r="K3911" s="33" t="s">
        <v>6476</v>
      </c>
    </row>
    <row r="3912" spans="1:11" x14ac:dyDescent="0.3">
      <c r="A3912" s="1">
        <v>42349</v>
      </c>
      <c r="B3912" s="2">
        <f>YEAR(salesdata[[#This Row],[Order Date]])</f>
        <v>2015</v>
      </c>
      <c r="C3912" s="2">
        <f>MONTH(salesdata[[#This Row],[Order Date]])</f>
        <v>12</v>
      </c>
      <c r="D3912" t="s">
        <v>902</v>
      </c>
      <c r="E3912" t="s">
        <v>111</v>
      </c>
      <c r="F3912" t="s">
        <v>11</v>
      </c>
      <c r="G3912" t="s">
        <v>20</v>
      </c>
      <c r="H3912" t="s">
        <v>1411</v>
      </c>
      <c r="I3912" s="33" t="s">
        <v>2360</v>
      </c>
      <c r="J3912" s="2">
        <v>2</v>
      </c>
      <c r="K3912" s="33" t="s">
        <v>3643</v>
      </c>
    </row>
    <row r="3913" spans="1:11" x14ac:dyDescent="0.3">
      <c r="A3913" s="1">
        <v>42350</v>
      </c>
      <c r="B3913" s="2">
        <f>YEAR(salesdata[[#This Row],[Order Date]])</f>
        <v>2015</v>
      </c>
      <c r="C3913" s="2">
        <f>MONTH(salesdata[[#This Row],[Order Date]])</f>
        <v>12</v>
      </c>
      <c r="D3913" t="s">
        <v>779</v>
      </c>
      <c r="E3913" t="s">
        <v>27</v>
      </c>
      <c r="F3913" t="s">
        <v>34</v>
      </c>
      <c r="G3913" t="s">
        <v>35</v>
      </c>
      <c r="H3913" t="s">
        <v>645</v>
      </c>
      <c r="I3913" s="33" t="s">
        <v>7947</v>
      </c>
      <c r="J3913" s="2">
        <v>2</v>
      </c>
      <c r="K3913" s="33" t="s">
        <v>7948</v>
      </c>
    </row>
    <row r="3914" spans="1:11" x14ac:dyDescent="0.3">
      <c r="A3914" s="1">
        <v>42350</v>
      </c>
      <c r="B3914" s="2">
        <f>YEAR(salesdata[[#This Row],[Order Date]])</f>
        <v>2015</v>
      </c>
      <c r="C3914" s="2">
        <f>MONTH(salesdata[[#This Row],[Order Date]])</f>
        <v>12</v>
      </c>
      <c r="D3914" t="s">
        <v>1252</v>
      </c>
      <c r="E3914" t="s">
        <v>27</v>
      </c>
      <c r="F3914" t="s">
        <v>11</v>
      </c>
      <c r="G3914" t="s">
        <v>43</v>
      </c>
      <c r="H3914" t="s">
        <v>163</v>
      </c>
      <c r="I3914" s="33" t="s">
        <v>5176</v>
      </c>
      <c r="J3914" s="2">
        <v>2</v>
      </c>
      <c r="K3914" s="33" t="s">
        <v>5808</v>
      </c>
    </row>
    <row r="3915" spans="1:11" x14ac:dyDescent="0.3">
      <c r="A3915" s="1">
        <v>42350</v>
      </c>
      <c r="B3915" s="2">
        <f>YEAR(salesdata[[#This Row],[Order Date]])</f>
        <v>2015</v>
      </c>
      <c r="C3915" s="2">
        <f>MONTH(salesdata[[#This Row],[Order Date]])</f>
        <v>12</v>
      </c>
      <c r="D3915" t="s">
        <v>1252</v>
      </c>
      <c r="E3915" t="s">
        <v>27</v>
      </c>
      <c r="F3915" t="s">
        <v>11</v>
      </c>
      <c r="G3915" t="s">
        <v>20</v>
      </c>
      <c r="H3915" t="s">
        <v>2339</v>
      </c>
      <c r="I3915" s="33" t="s">
        <v>7208</v>
      </c>
      <c r="J3915" s="2">
        <v>2</v>
      </c>
      <c r="K3915" s="33" t="s">
        <v>6404</v>
      </c>
    </row>
    <row r="3916" spans="1:11" x14ac:dyDescent="0.3">
      <c r="A3916" s="1">
        <v>42350</v>
      </c>
      <c r="B3916" s="2">
        <f>YEAR(salesdata[[#This Row],[Order Date]])</f>
        <v>2015</v>
      </c>
      <c r="C3916" s="2">
        <f>MONTH(salesdata[[#This Row],[Order Date]])</f>
        <v>12</v>
      </c>
      <c r="D3916" t="s">
        <v>2359</v>
      </c>
      <c r="E3916" t="s">
        <v>540</v>
      </c>
      <c r="F3916" t="s">
        <v>11</v>
      </c>
      <c r="G3916" t="s">
        <v>24</v>
      </c>
      <c r="H3916" t="s">
        <v>38</v>
      </c>
      <c r="I3916" s="33" t="s">
        <v>5832</v>
      </c>
      <c r="J3916" s="2">
        <v>3</v>
      </c>
      <c r="K3916" s="33" t="s">
        <v>4111</v>
      </c>
    </row>
    <row r="3917" spans="1:11" x14ac:dyDescent="0.3">
      <c r="A3917" s="1">
        <v>42350</v>
      </c>
      <c r="B3917" s="2">
        <f>YEAR(salesdata[[#This Row],[Order Date]])</f>
        <v>2015</v>
      </c>
      <c r="C3917" s="2">
        <f>MONTH(salesdata[[#This Row],[Order Date]])</f>
        <v>12</v>
      </c>
      <c r="D3917" t="s">
        <v>1806</v>
      </c>
      <c r="E3917" t="s">
        <v>10</v>
      </c>
      <c r="F3917" t="s">
        <v>39</v>
      </c>
      <c r="G3917" t="s">
        <v>52</v>
      </c>
      <c r="H3917" t="s">
        <v>2421</v>
      </c>
      <c r="I3917" s="33" t="s">
        <v>5510</v>
      </c>
      <c r="J3917" s="2">
        <v>4</v>
      </c>
      <c r="K3917" s="33" t="s">
        <v>7949</v>
      </c>
    </row>
    <row r="3918" spans="1:11" x14ac:dyDescent="0.3">
      <c r="A3918" s="1">
        <v>42350</v>
      </c>
      <c r="B3918" s="2">
        <f>YEAR(salesdata[[#This Row],[Order Date]])</f>
        <v>2015</v>
      </c>
      <c r="C3918" s="2">
        <f>MONTH(salesdata[[#This Row],[Order Date]])</f>
        <v>12</v>
      </c>
      <c r="D3918" t="s">
        <v>110</v>
      </c>
      <c r="E3918" t="s">
        <v>27</v>
      </c>
      <c r="F3918" t="s">
        <v>11</v>
      </c>
      <c r="G3918" t="s">
        <v>24</v>
      </c>
      <c r="H3918" t="s">
        <v>2153</v>
      </c>
      <c r="I3918" s="33" t="s">
        <v>3830</v>
      </c>
      <c r="J3918" s="2">
        <v>1</v>
      </c>
      <c r="K3918" s="33" t="s">
        <v>3930</v>
      </c>
    </row>
    <row r="3919" spans="1:11" x14ac:dyDescent="0.3">
      <c r="A3919" s="1">
        <v>42350</v>
      </c>
      <c r="B3919" s="2">
        <f>YEAR(salesdata[[#This Row],[Order Date]])</f>
        <v>2015</v>
      </c>
      <c r="C3919" s="2">
        <f>MONTH(salesdata[[#This Row],[Order Date]])</f>
        <v>12</v>
      </c>
      <c r="D3919" t="s">
        <v>110</v>
      </c>
      <c r="E3919" t="s">
        <v>27</v>
      </c>
      <c r="F3919" t="s">
        <v>11</v>
      </c>
      <c r="G3919" t="s">
        <v>63</v>
      </c>
      <c r="H3919" t="s">
        <v>1304</v>
      </c>
      <c r="I3919" s="33" t="s">
        <v>4244</v>
      </c>
      <c r="J3919" s="2">
        <v>4</v>
      </c>
      <c r="K3919" s="33" t="s">
        <v>7950</v>
      </c>
    </row>
    <row r="3920" spans="1:11" x14ac:dyDescent="0.3">
      <c r="A3920" s="1">
        <v>42350</v>
      </c>
      <c r="B3920" s="2">
        <f>YEAR(salesdata[[#This Row],[Order Date]])</f>
        <v>2015</v>
      </c>
      <c r="C3920" s="2">
        <f>MONTH(salesdata[[#This Row],[Order Date]])</f>
        <v>12</v>
      </c>
      <c r="D3920" t="s">
        <v>110</v>
      </c>
      <c r="E3920" t="s">
        <v>27</v>
      </c>
      <c r="F3920" t="s">
        <v>11</v>
      </c>
      <c r="G3920" t="s">
        <v>12</v>
      </c>
      <c r="H3920" t="s">
        <v>2426</v>
      </c>
      <c r="I3920" s="33" t="s">
        <v>3041</v>
      </c>
      <c r="J3920" s="2">
        <v>4</v>
      </c>
      <c r="K3920" s="33" t="s">
        <v>4309</v>
      </c>
    </row>
    <row r="3921" spans="1:11" x14ac:dyDescent="0.3">
      <c r="A3921" s="1">
        <v>42350</v>
      </c>
      <c r="B3921" s="2">
        <f>YEAR(salesdata[[#This Row],[Order Date]])</f>
        <v>2015</v>
      </c>
      <c r="C3921" s="2">
        <f>MONTH(salesdata[[#This Row],[Order Date]])</f>
        <v>12</v>
      </c>
      <c r="D3921" t="s">
        <v>910</v>
      </c>
      <c r="E3921" t="s">
        <v>27</v>
      </c>
      <c r="F3921" t="s">
        <v>34</v>
      </c>
      <c r="G3921" t="s">
        <v>47</v>
      </c>
      <c r="H3921" t="s">
        <v>350</v>
      </c>
      <c r="I3921" s="33" t="s">
        <v>7951</v>
      </c>
      <c r="J3921" s="2">
        <v>3</v>
      </c>
      <c r="K3921" s="33" t="s">
        <v>7952</v>
      </c>
    </row>
    <row r="3922" spans="1:11" x14ac:dyDescent="0.3">
      <c r="A3922" s="1">
        <v>42350</v>
      </c>
      <c r="B3922" s="2">
        <f>YEAR(salesdata[[#This Row],[Order Date]])</f>
        <v>2015</v>
      </c>
      <c r="C3922" s="2">
        <f>MONTH(salesdata[[#This Row],[Order Date]])</f>
        <v>12</v>
      </c>
      <c r="D3922" t="s">
        <v>910</v>
      </c>
      <c r="E3922" t="s">
        <v>27</v>
      </c>
      <c r="F3922" t="s">
        <v>11</v>
      </c>
      <c r="G3922" t="s">
        <v>18</v>
      </c>
      <c r="H3922" t="s">
        <v>1811</v>
      </c>
      <c r="I3922" s="33" t="s">
        <v>7953</v>
      </c>
      <c r="J3922" s="2">
        <v>2</v>
      </c>
      <c r="K3922" s="33" t="s">
        <v>7954</v>
      </c>
    </row>
    <row r="3923" spans="1:11" x14ac:dyDescent="0.3">
      <c r="A3923" s="1">
        <v>42350</v>
      </c>
      <c r="B3923" s="2">
        <f>YEAR(salesdata[[#This Row],[Order Date]])</f>
        <v>2015</v>
      </c>
      <c r="C3923" s="2">
        <f>MONTH(salesdata[[#This Row],[Order Date]])</f>
        <v>12</v>
      </c>
      <c r="D3923" t="s">
        <v>394</v>
      </c>
      <c r="E3923" t="s">
        <v>127</v>
      </c>
      <c r="F3923" t="s">
        <v>11</v>
      </c>
      <c r="G3923" t="s">
        <v>12</v>
      </c>
      <c r="H3923" t="s">
        <v>2493</v>
      </c>
      <c r="I3923" s="33" t="s">
        <v>3540</v>
      </c>
      <c r="J3923" s="2">
        <v>5</v>
      </c>
      <c r="K3923" s="33" t="s">
        <v>7713</v>
      </c>
    </row>
    <row r="3924" spans="1:11" x14ac:dyDescent="0.3">
      <c r="A3924" s="1">
        <v>42350</v>
      </c>
      <c r="B3924" s="2">
        <f>YEAR(salesdata[[#This Row],[Order Date]])</f>
        <v>2015</v>
      </c>
      <c r="C3924" s="2">
        <f>MONTH(salesdata[[#This Row],[Order Date]])</f>
        <v>12</v>
      </c>
      <c r="D3924" t="s">
        <v>394</v>
      </c>
      <c r="E3924" t="s">
        <v>127</v>
      </c>
      <c r="F3924" t="s">
        <v>11</v>
      </c>
      <c r="G3924" t="s">
        <v>12</v>
      </c>
      <c r="H3924" t="s">
        <v>1069</v>
      </c>
      <c r="I3924" s="33" t="s">
        <v>6976</v>
      </c>
      <c r="J3924" s="2">
        <v>2</v>
      </c>
      <c r="K3924" s="33" t="s">
        <v>4281</v>
      </c>
    </row>
    <row r="3925" spans="1:11" x14ac:dyDescent="0.3">
      <c r="A3925" s="1">
        <v>42350</v>
      </c>
      <c r="B3925" s="2">
        <f>YEAR(salesdata[[#This Row],[Order Date]])</f>
        <v>2015</v>
      </c>
      <c r="C3925" s="2">
        <f>MONTH(salesdata[[#This Row],[Order Date]])</f>
        <v>12</v>
      </c>
      <c r="D3925" t="s">
        <v>1648</v>
      </c>
      <c r="E3925" t="s">
        <v>27</v>
      </c>
      <c r="F3925" t="s">
        <v>39</v>
      </c>
      <c r="G3925" t="s">
        <v>52</v>
      </c>
      <c r="H3925" t="s">
        <v>463</v>
      </c>
      <c r="I3925" s="33" t="s">
        <v>7955</v>
      </c>
      <c r="J3925" s="2">
        <v>6</v>
      </c>
      <c r="K3925" s="33" t="s">
        <v>7956</v>
      </c>
    </row>
    <row r="3926" spans="1:11" x14ac:dyDescent="0.3">
      <c r="A3926" s="1">
        <v>42350</v>
      </c>
      <c r="B3926" s="2">
        <f>YEAR(salesdata[[#This Row],[Order Date]])</f>
        <v>2015</v>
      </c>
      <c r="C3926" s="2">
        <f>MONTH(salesdata[[#This Row],[Order Date]])</f>
        <v>12</v>
      </c>
      <c r="D3926" t="s">
        <v>1648</v>
      </c>
      <c r="E3926" t="s">
        <v>27</v>
      </c>
      <c r="F3926" t="s">
        <v>11</v>
      </c>
      <c r="G3926" t="s">
        <v>204</v>
      </c>
      <c r="H3926" t="s">
        <v>828</v>
      </c>
      <c r="I3926" s="33" t="s">
        <v>7957</v>
      </c>
      <c r="J3926" s="2">
        <v>7</v>
      </c>
      <c r="K3926" s="33" t="s">
        <v>6159</v>
      </c>
    </row>
    <row r="3927" spans="1:11" x14ac:dyDescent="0.3">
      <c r="A3927" s="1">
        <v>42351</v>
      </c>
      <c r="B3927" s="2">
        <f>YEAR(salesdata[[#This Row],[Order Date]])</f>
        <v>2015</v>
      </c>
      <c r="C3927" s="2">
        <f>MONTH(salesdata[[#This Row],[Order Date]])</f>
        <v>12</v>
      </c>
      <c r="D3927" t="s">
        <v>1534</v>
      </c>
      <c r="E3927" t="s">
        <v>27</v>
      </c>
      <c r="F3927" t="s">
        <v>11</v>
      </c>
      <c r="G3927" t="s">
        <v>12</v>
      </c>
      <c r="H3927" t="s">
        <v>533</v>
      </c>
      <c r="I3927" s="33" t="s">
        <v>3122</v>
      </c>
      <c r="J3927" s="2">
        <v>2</v>
      </c>
      <c r="K3927" s="33" t="s">
        <v>3123</v>
      </c>
    </row>
    <row r="3928" spans="1:11" x14ac:dyDescent="0.3">
      <c r="A3928" s="1">
        <v>42351</v>
      </c>
      <c r="B3928" s="2">
        <f>YEAR(salesdata[[#This Row],[Order Date]])</f>
        <v>2015</v>
      </c>
      <c r="C3928" s="2">
        <f>MONTH(salesdata[[#This Row],[Order Date]])</f>
        <v>12</v>
      </c>
      <c r="D3928" t="s">
        <v>1534</v>
      </c>
      <c r="E3928" t="s">
        <v>27</v>
      </c>
      <c r="F3928" t="s">
        <v>11</v>
      </c>
      <c r="G3928" t="s">
        <v>93</v>
      </c>
      <c r="H3928" t="s">
        <v>2494</v>
      </c>
      <c r="I3928" s="33" t="s">
        <v>7958</v>
      </c>
      <c r="J3928" s="2">
        <v>4</v>
      </c>
      <c r="K3928" s="33" t="s">
        <v>7959</v>
      </c>
    </row>
    <row r="3929" spans="1:11" x14ac:dyDescent="0.3">
      <c r="A3929" s="1">
        <v>42351</v>
      </c>
      <c r="B3929" s="2">
        <f>YEAR(salesdata[[#This Row],[Order Date]])</f>
        <v>2015</v>
      </c>
      <c r="C3929" s="2">
        <f>MONTH(salesdata[[#This Row],[Order Date]])</f>
        <v>12</v>
      </c>
      <c r="D3929" t="s">
        <v>1792</v>
      </c>
      <c r="E3929" t="s">
        <v>27</v>
      </c>
      <c r="F3929" t="s">
        <v>11</v>
      </c>
      <c r="G3929" t="s">
        <v>16</v>
      </c>
      <c r="H3929" t="s">
        <v>792</v>
      </c>
      <c r="I3929" s="33" t="s">
        <v>4714</v>
      </c>
      <c r="J3929" s="2">
        <v>2</v>
      </c>
      <c r="K3929" s="33" t="s">
        <v>3470</v>
      </c>
    </row>
    <row r="3930" spans="1:11" x14ac:dyDescent="0.3">
      <c r="A3930" s="1">
        <v>42351</v>
      </c>
      <c r="B3930" s="2">
        <f>YEAR(salesdata[[#This Row],[Order Date]])</f>
        <v>2015</v>
      </c>
      <c r="C3930" s="2">
        <f>MONTH(salesdata[[#This Row],[Order Date]])</f>
        <v>12</v>
      </c>
      <c r="D3930" t="s">
        <v>446</v>
      </c>
      <c r="E3930" t="s">
        <v>27</v>
      </c>
      <c r="F3930" t="s">
        <v>39</v>
      </c>
      <c r="G3930" t="s">
        <v>40</v>
      </c>
      <c r="H3930" t="s">
        <v>709</v>
      </c>
      <c r="I3930" s="33" t="s">
        <v>7960</v>
      </c>
      <c r="J3930" s="2">
        <v>3</v>
      </c>
      <c r="K3930" s="33" t="s">
        <v>6776</v>
      </c>
    </row>
    <row r="3931" spans="1:11" x14ac:dyDescent="0.3">
      <c r="A3931" s="1">
        <v>42351</v>
      </c>
      <c r="B3931" s="2">
        <f>YEAR(salesdata[[#This Row],[Order Date]])</f>
        <v>2015</v>
      </c>
      <c r="C3931" s="2">
        <f>MONTH(salesdata[[#This Row],[Order Date]])</f>
        <v>12</v>
      </c>
      <c r="D3931" t="s">
        <v>446</v>
      </c>
      <c r="E3931" t="s">
        <v>27</v>
      </c>
      <c r="F3931" t="s">
        <v>11</v>
      </c>
      <c r="G3931" t="s">
        <v>20</v>
      </c>
      <c r="H3931" t="s">
        <v>1256</v>
      </c>
      <c r="I3931" s="33" t="s">
        <v>7961</v>
      </c>
      <c r="J3931" s="2">
        <v>5</v>
      </c>
      <c r="K3931" s="33" t="s">
        <v>7962</v>
      </c>
    </row>
    <row r="3932" spans="1:11" x14ac:dyDescent="0.3">
      <c r="A3932" s="1">
        <v>42351</v>
      </c>
      <c r="B3932" s="2">
        <f>YEAR(salesdata[[#This Row],[Order Date]])</f>
        <v>2015</v>
      </c>
      <c r="C3932" s="2">
        <f>MONTH(salesdata[[#This Row],[Order Date]])</f>
        <v>12</v>
      </c>
      <c r="D3932" t="s">
        <v>446</v>
      </c>
      <c r="E3932" t="s">
        <v>27</v>
      </c>
      <c r="F3932" t="s">
        <v>39</v>
      </c>
      <c r="G3932" t="s">
        <v>52</v>
      </c>
      <c r="H3932" t="s">
        <v>2397</v>
      </c>
      <c r="I3932" s="33" t="s">
        <v>7963</v>
      </c>
      <c r="J3932" s="2">
        <v>5</v>
      </c>
      <c r="K3932" s="33" t="s">
        <v>7964</v>
      </c>
    </row>
    <row r="3933" spans="1:11" x14ac:dyDescent="0.3">
      <c r="A3933" s="1">
        <v>42351</v>
      </c>
      <c r="B3933" s="2">
        <f>YEAR(salesdata[[#This Row],[Order Date]])</f>
        <v>2015</v>
      </c>
      <c r="C3933" s="2">
        <f>MONTH(salesdata[[#This Row],[Order Date]])</f>
        <v>12</v>
      </c>
      <c r="D3933" t="s">
        <v>446</v>
      </c>
      <c r="E3933" t="s">
        <v>27</v>
      </c>
      <c r="F3933" t="s">
        <v>39</v>
      </c>
      <c r="G3933" t="s">
        <v>52</v>
      </c>
      <c r="H3933" t="s">
        <v>527</v>
      </c>
      <c r="I3933" s="33" t="s">
        <v>7965</v>
      </c>
      <c r="J3933" s="2">
        <v>1</v>
      </c>
      <c r="K3933" s="33" t="s">
        <v>3087</v>
      </c>
    </row>
    <row r="3934" spans="1:11" x14ac:dyDescent="0.3">
      <c r="A3934" s="1">
        <v>42351</v>
      </c>
      <c r="B3934" s="2">
        <f>YEAR(salesdata[[#This Row],[Order Date]])</f>
        <v>2015</v>
      </c>
      <c r="C3934" s="2">
        <f>MONTH(salesdata[[#This Row],[Order Date]])</f>
        <v>12</v>
      </c>
      <c r="D3934" t="s">
        <v>740</v>
      </c>
      <c r="E3934" t="s">
        <v>443</v>
      </c>
      <c r="F3934" t="s">
        <v>11</v>
      </c>
      <c r="G3934" t="s">
        <v>12</v>
      </c>
      <c r="H3934" t="s">
        <v>2178</v>
      </c>
      <c r="I3934" s="33" t="s">
        <v>2910</v>
      </c>
      <c r="J3934" s="2">
        <v>3</v>
      </c>
      <c r="K3934" s="33" t="s">
        <v>2911</v>
      </c>
    </row>
    <row r="3935" spans="1:11" x14ac:dyDescent="0.3">
      <c r="A3935" s="1">
        <v>42351</v>
      </c>
      <c r="B3935" s="2">
        <f>YEAR(salesdata[[#This Row],[Order Date]])</f>
        <v>2015</v>
      </c>
      <c r="C3935" s="2">
        <f>MONTH(salesdata[[#This Row],[Order Date]])</f>
        <v>12</v>
      </c>
      <c r="D3935" t="s">
        <v>740</v>
      </c>
      <c r="E3935" t="s">
        <v>443</v>
      </c>
      <c r="F3935" t="s">
        <v>11</v>
      </c>
      <c r="G3935" t="s">
        <v>20</v>
      </c>
      <c r="H3935" t="s">
        <v>1504</v>
      </c>
      <c r="I3935" s="33" t="s">
        <v>7966</v>
      </c>
      <c r="J3935" s="2">
        <v>2</v>
      </c>
      <c r="K3935" s="33" t="s">
        <v>3296</v>
      </c>
    </row>
    <row r="3936" spans="1:11" x14ac:dyDescent="0.3">
      <c r="A3936" s="1">
        <v>42352</v>
      </c>
      <c r="B3936" s="2">
        <f>YEAR(salesdata[[#This Row],[Order Date]])</f>
        <v>2015</v>
      </c>
      <c r="C3936" s="2">
        <f>MONTH(salesdata[[#This Row],[Order Date]])</f>
        <v>12</v>
      </c>
      <c r="D3936" t="s">
        <v>120</v>
      </c>
      <c r="E3936" t="s">
        <v>30</v>
      </c>
      <c r="F3936" t="s">
        <v>11</v>
      </c>
      <c r="G3936" t="s">
        <v>20</v>
      </c>
      <c r="H3936" t="s">
        <v>67</v>
      </c>
      <c r="I3936" s="33" t="s">
        <v>3989</v>
      </c>
      <c r="J3936" s="2">
        <v>2</v>
      </c>
      <c r="K3936" s="33" t="s">
        <v>5987</v>
      </c>
    </row>
    <row r="3937" spans="1:11" x14ac:dyDescent="0.3">
      <c r="A3937" s="1">
        <v>42352</v>
      </c>
      <c r="B3937" s="2">
        <f>YEAR(salesdata[[#This Row],[Order Date]])</f>
        <v>2015</v>
      </c>
      <c r="C3937" s="2">
        <f>MONTH(salesdata[[#This Row],[Order Date]])</f>
        <v>12</v>
      </c>
      <c r="D3937" t="s">
        <v>2495</v>
      </c>
      <c r="E3937" t="s">
        <v>92</v>
      </c>
      <c r="F3937" t="s">
        <v>39</v>
      </c>
      <c r="G3937" t="s">
        <v>40</v>
      </c>
      <c r="H3937" t="s">
        <v>1922</v>
      </c>
      <c r="I3937" s="33" t="s">
        <v>5055</v>
      </c>
      <c r="J3937" s="2">
        <v>4</v>
      </c>
      <c r="K3937" s="33" t="s">
        <v>1923</v>
      </c>
    </row>
    <row r="3938" spans="1:11" x14ac:dyDescent="0.3">
      <c r="A3938" s="1">
        <v>42352</v>
      </c>
      <c r="B3938" s="2">
        <f>YEAR(salesdata[[#This Row],[Order Date]])</f>
        <v>2015</v>
      </c>
      <c r="C3938" s="2">
        <f>MONTH(salesdata[[#This Row],[Order Date]])</f>
        <v>12</v>
      </c>
      <c r="D3938" t="s">
        <v>815</v>
      </c>
      <c r="E3938" t="s">
        <v>27</v>
      </c>
      <c r="F3938" t="s">
        <v>11</v>
      </c>
      <c r="G3938" t="s">
        <v>20</v>
      </c>
      <c r="H3938" t="s">
        <v>1226</v>
      </c>
      <c r="I3938" s="33" t="s">
        <v>7858</v>
      </c>
      <c r="J3938" s="2">
        <v>2</v>
      </c>
      <c r="K3938" s="33" t="s">
        <v>4589</v>
      </c>
    </row>
    <row r="3939" spans="1:11" x14ac:dyDescent="0.3">
      <c r="A3939" s="1">
        <v>42352</v>
      </c>
      <c r="B3939" s="2">
        <f>YEAR(salesdata[[#This Row],[Order Date]])</f>
        <v>2015</v>
      </c>
      <c r="C3939" s="2">
        <f>MONTH(salesdata[[#This Row],[Order Date]])</f>
        <v>12</v>
      </c>
      <c r="D3939" t="s">
        <v>1433</v>
      </c>
      <c r="E3939" t="s">
        <v>333</v>
      </c>
      <c r="F3939" t="s">
        <v>34</v>
      </c>
      <c r="G3939" t="s">
        <v>47</v>
      </c>
      <c r="H3939" t="s">
        <v>1845</v>
      </c>
      <c r="I3939" s="33" t="s">
        <v>3933</v>
      </c>
      <c r="J3939" s="2">
        <v>2</v>
      </c>
      <c r="K3939" s="33" t="s">
        <v>3919</v>
      </c>
    </row>
    <row r="3940" spans="1:11" x14ac:dyDescent="0.3">
      <c r="A3940" s="1">
        <v>42352</v>
      </c>
      <c r="B3940" s="2">
        <f>YEAR(salesdata[[#This Row],[Order Date]])</f>
        <v>2015</v>
      </c>
      <c r="C3940" s="2">
        <f>MONTH(salesdata[[#This Row],[Order Date]])</f>
        <v>12</v>
      </c>
      <c r="D3940" t="s">
        <v>1433</v>
      </c>
      <c r="E3940" t="s">
        <v>333</v>
      </c>
      <c r="F3940" t="s">
        <v>11</v>
      </c>
      <c r="G3940" t="s">
        <v>24</v>
      </c>
      <c r="H3940" t="s">
        <v>1650</v>
      </c>
      <c r="I3940" s="33" t="s">
        <v>6595</v>
      </c>
      <c r="J3940" s="2">
        <v>2</v>
      </c>
      <c r="K3940" s="33" t="s">
        <v>6596</v>
      </c>
    </row>
    <row r="3941" spans="1:11" x14ac:dyDescent="0.3">
      <c r="A3941" s="1">
        <v>42352</v>
      </c>
      <c r="B3941" s="2">
        <f>YEAR(salesdata[[#This Row],[Order Date]])</f>
        <v>2015</v>
      </c>
      <c r="C3941" s="2">
        <f>MONTH(salesdata[[#This Row],[Order Date]])</f>
        <v>12</v>
      </c>
      <c r="D3941" t="s">
        <v>1210</v>
      </c>
      <c r="E3941" t="s">
        <v>27</v>
      </c>
      <c r="F3941" t="s">
        <v>34</v>
      </c>
      <c r="G3941" t="s">
        <v>47</v>
      </c>
      <c r="H3941" t="s">
        <v>2496</v>
      </c>
      <c r="I3941" s="33" t="s">
        <v>4903</v>
      </c>
      <c r="J3941" s="2">
        <v>3</v>
      </c>
      <c r="K3941" s="33" t="s">
        <v>3274</v>
      </c>
    </row>
    <row r="3942" spans="1:11" x14ac:dyDescent="0.3">
      <c r="A3942" s="1">
        <v>42352</v>
      </c>
      <c r="B3942" s="2">
        <f>YEAR(salesdata[[#This Row],[Order Date]])</f>
        <v>2015</v>
      </c>
      <c r="C3942" s="2">
        <f>MONTH(salesdata[[#This Row],[Order Date]])</f>
        <v>12</v>
      </c>
      <c r="D3942" t="s">
        <v>923</v>
      </c>
      <c r="E3942" t="s">
        <v>27</v>
      </c>
      <c r="F3942" t="s">
        <v>34</v>
      </c>
      <c r="G3942" t="s">
        <v>47</v>
      </c>
      <c r="H3942" t="s">
        <v>1041</v>
      </c>
      <c r="I3942" s="33" t="s">
        <v>7589</v>
      </c>
      <c r="J3942" s="2">
        <v>3</v>
      </c>
      <c r="K3942" s="33" t="s">
        <v>4604</v>
      </c>
    </row>
    <row r="3943" spans="1:11" x14ac:dyDescent="0.3">
      <c r="A3943" s="1">
        <v>42352</v>
      </c>
      <c r="B3943" s="2">
        <f>YEAR(salesdata[[#This Row],[Order Date]])</f>
        <v>2015</v>
      </c>
      <c r="C3943" s="2">
        <f>MONTH(salesdata[[#This Row],[Order Date]])</f>
        <v>12</v>
      </c>
      <c r="D3943" t="s">
        <v>248</v>
      </c>
      <c r="E3943" t="s">
        <v>27</v>
      </c>
      <c r="F3943" t="s">
        <v>39</v>
      </c>
      <c r="G3943" t="s">
        <v>52</v>
      </c>
      <c r="H3943" t="s">
        <v>2497</v>
      </c>
      <c r="I3943" s="33" t="s">
        <v>2353</v>
      </c>
      <c r="J3943" s="2">
        <v>2</v>
      </c>
      <c r="K3943" s="33" t="s">
        <v>3394</v>
      </c>
    </row>
    <row r="3944" spans="1:11" x14ac:dyDescent="0.3">
      <c r="A3944" s="1">
        <v>42352</v>
      </c>
      <c r="B3944" s="2">
        <f>YEAR(salesdata[[#This Row],[Order Date]])</f>
        <v>2015</v>
      </c>
      <c r="C3944" s="2">
        <f>MONTH(salesdata[[#This Row],[Order Date]])</f>
        <v>12</v>
      </c>
      <c r="D3944" t="s">
        <v>1664</v>
      </c>
      <c r="E3944" t="s">
        <v>27</v>
      </c>
      <c r="F3944" t="s">
        <v>11</v>
      </c>
      <c r="G3944" t="s">
        <v>20</v>
      </c>
      <c r="H3944" t="s">
        <v>2498</v>
      </c>
      <c r="I3944" s="33" t="s">
        <v>7967</v>
      </c>
      <c r="J3944" s="2">
        <v>2</v>
      </c>
      <c r="K3944" s="33" t="s">
        <v>6636</v>
      </c>
    </row>
    <row r="3945" spans="1:11" x14ac:dyDescent="0.3">
      <c r="A3945" s="1">
        <v>42352</v>
      </c>
      <c r="B3945" s="2">
        <f>YEAR(salesdata[[#This Row],[Order Date]])</f>
        <v>2015</v>
      </c>
      <c r="C3945" s="2">
        <f>MONTH(salesdata[[#This Row],[Order Date]])</f>
        <v>12</v>
      </c>
      <c r="D3945" t="s">
        <v>1664</v>
      </c>
      <c r="E3945" t="s">
        <v>27</v>
      </c>
      <c r="F3945" t="s">
        <v>11</v>
      </c>
      <c r="G3945" t="s">
        <v>12</v>
      </c>
      <c r="H3945" t="s">
        <v>1199</v>
      </c>
      <c r="I3945" s="33" t="s">
        <v>4243</v>
      </c>
      <c r="J3945" s="2">
        <v>1</v>
      </c>
      <c r="K3945" s="33" t="s">
        <v>4791</v>
      </c>
    </row>
    <row r="3946" spans="1:11" x14ac:dyDescent="0.3">
      <c r="A3946" s="1">
        <v>42352</v>
      </c>
      <c r="B3946" s="2">
        <f>YEAR(salesdata[[#This Row],[Order Date]])</f>
        <v>2015</v>
      </c>
      <c r="C3946" s="2">
        <f>MONTH(salesdata[[#This Row],[Order Date]])</f>
        <v>12</v>
      </c>
      <c r="D3946" t="s">
        <v>1664</v>
      </c>
      <c r="E3946" t="s">
        <v>27</v>
      </c>
      <c r="F3946" t="s">
        <v>11</v>
      </c>
      <c r="G3946" t="s">
        <v>20</v>
      </c>
      <c r="H3946" t="s">
        <v>1249</v>
      </c>
      <c r="I3946" s="33" t="s">
        <v>7968</v>
      </c>
      <c r="J3946" s="2">
        <v>3</v>
      </c>
      <c r="K3946" s="33" t="s">
        <v>4451</v>
      </c>
    </row>
    <row r="3947" spans="1:11" x14ac:dyDescent="0.3">
      <c r="A3947" s="1">
        <v>42352</v>
      </c>
      <c r="B3947" s="2">
        <f>YEAR(salesdata[[#This Row],[Order Date]])</f>
        <v>2015</v>
      </c>
      <c r="C3947" s="2">
        <f>MONTH(salesdata[[#This Row],[Order Date]])</f>
        <v>12</v>
      </c>
      <c r="D3947" t="s">
        <v>1664</v>
      </c>
      <c r="E3947" t="s">
        <v>27</v>
      </c>
      <c r="F3947" t="s">
        <v>34</v>
      </c>
      <c r="G3947" t="s">
        <v>147</v>
      </c>
      <c r="H3947" t="s">
        <v>2499</v>
      </c>
      <c r="I3947" s="33" t="s">
        <v>5212</v>
      </c>
      <c r="J3947" s="2">
        <v>2</v>
      </c>
      <c r="K3947" s="33" t="s">
        <v>7969</v>
      </c>
    </row>
    <row r="3948" spans="1:11" x14ac:dyDescent="0.3">
      <c r="A3948" s="1">
        <v>42353</v>
      </c>
      <c r="B3948" s="2">
        <f>YEAR(salesdata[[#This Row],[Order Date]])</f>
        <v>2015</v>
      </c>
      <c r="C3948" s="2">
        <f>MONTH(salesdata[[#This Row],[Order Date]])</f>
        <v>12</v>
      </c>
      <c r="D3948" t="s">
        <v>1369</v>
      </c>
      <c r="E3948" t="s">
        <v>152</v>
      </c>
      <c r="F3948" t="s">
        <v>11</v>
      </c>
      <c r="G3948" t="s">
        <v>24</v>
      </c>
      <c r="H3948" t="s">
        <v>2453</v>
      </c>
      <c r="I3948" s="33" t="s">
        <v>3785</v>
      </c>
      <c r="J3948" s="2">
        <v>1</v>
      </c>
      <c r="K3948" s="33" t="s">
        <v>4102</v>
      </c>
    </row>
    <row r="3949" spans="1:11" x14ac:dyDescent="0.3">
      <c r="A3949" s="1">
        <v>42353</v>
      </c>
      <c r="B3949" s="2">
        <f>YEAR(salesdata[[#This Row],[Order Date]])</f>
        <v>2015</v>
      </c>
      <c r="C3949" s="2">
        <f>MONTH(salesdata[[#This Row],[Order Date]])</f>
        <v>12</v>
      </c>
      <c r="D3949" t="s">
        <v>1131</v>
      </c>
      <c r="E3949" t="s">
        <v>167</v>
      </c>
      <c r="F3949" t="s">
        <v>11</v>
      </c>
      <c r="G3949" t="s">
        <v>93</v>
      </c>
      <c r="H3949" t="s">
        <v>2500</v>
      </c>
      <c r="I3949" s="33" t="s">
        <v>5623</v>
      </c>
      <c r="J3949" s="2">
        <v>4</v>
      </c>
      <c r="K3949" s="33" t="s">
        <v>7970</v>
      </c>
    </row>
    <row r="3950" spans="1:11" x14ac:dyDescent="0.3">
      <c r="A3950" s="1">
        <v>42353</v>
      </c>
      <c r="B3950" s="2">
        <f>YEAR(salesdata[[#This Row],[Order Date]])</f>
        <v>2015</v>
      </c>
      <c r="C3950" s="2">
        <f>MONTH(salesdata[[#This Row],[Order Date]])</f>
        <v>12</v>
      </c>
      <c r="D3950" t="s">
        <v>1131</v>
      </c>
      <c r="E3950" t="s">
        <v>167</v>
      </c>
      <c r="F3950" t="s">
        <v>39</v>
      </c>
      <c r="G3950" t="s">
        <v>52</v>
      </c>
      <c r="H3950" t="s">
        <v>1106</v>
      </c>
      <c r="I3950" s="33" t="s">
        <v>7263</v>
      </c>
      <c r="J3950" s="2">
        <v>9</v>
      </c>
      <c r="K3950" s="33" t="s">
        <v>7971</v>
      </c>
    </row>
    <row r="3951" spans="1:11" x14ac:dyDescent="0.3">
      <c r="A3951" s="1">
        <v>42353</v>
      </c>
      <c r="B3951" s="2">
        <f>YEAR(salesdata[[#This Row],[Order Date]])</f>
        <v>2015</v>
      </c>
      <c r="C3951" s="2">
        <f>MONTH(salesdata[[#This Row],[Order Date]])</f>
        <v>12</v>
      </c>
      <c r="D3951" t="s">
        <v>1131</v>
      </c>
      <c r="E3951" t="s">
        <v>167</v>
      </c>
      <c r="F3951" t="s">
        <v>11</v>
      </c>
      <c r="G3951" t="s">
        <v>20</v>
      </c>
      <c r="H3951" t="s">
        <v>977</v>
      </c>
      <c r="I3951" s="33" t="s">
        <v>7972</v>
      </c>
      <c r="J3951" s="2">
        <v>3</v>
      </c>
      <c r="K3951" s="33" t="s">
        <v>7742</v>
      </c>
    </row>
    <row r="3952" spans="1:11" x14ac:dyDescent="0.3">
      <c r="A3952" s="1">
        <v>42353</v>
      </c>
      <c r="B3952" s="2">
        <f>YEAR(salesdata[[#This Row],[Order Date]])</f>
        <v>2015</v>
      </c>
      <c r="C3952" s="2">
        <f>MONTH(salesdata[[#This Row],[Order Date]])</f>
        <v>12</v>
      </c>
      <c r="D3952" t="s">
        <v>186</v>
      </c>
      <c r="E3952" t="s">
        <v>79</v>
      </c>
      <c r="F3952" t="s">
        <v>39</v>
      </c>
      <c r="G3952" t="s">
        <v>52</v>
      </c>
      <c r="H3952" t="s">
        <v>1934</v>
      </c>
      <c r="I3952" s="33" t="s">
        <v>7973</v>
      </c>
      <c r="J3952" s="2">
        <v>6</v>
      </c>
      <c r="K3952" s="33" t="s">
        <v>7974</v>
      </c>
    </row>
    <row r="3953" spans="1:11" x14ac:dyDescent="0.3">
      <c r="A3953" s="1">
        <v>42353</v>
      </c>
      <c r="B3953" s="2">
        <f>YEAR(salesdata[[#This Row],[Order Date]])</f>
        <v>2015</v>
      </c>
      <c r="C3953" s="2">
        <f>MONTH(salesdata[[#This Row],[Order Date]])</f>
        <v>12</v>
      </c>
      <c r="D3953" t="s">
        <v>186</v>
      </c>
      <c r="E3953" t="s">
        <v>79</v>
      </c>
      <c r="F3953" t="s">
        <v>39</v>
      </c>
      <c r="G3953" t="s">
        <v>306</v>
      </c>
      <c r="H3953" t="s">
        <v>2501</v>
      </c>
      <c r="I3953" s="33" t="s">
        <v>7975</v>
      </c>
      <c r="J3953" s="2">
        <v>2</v>
      </c>
      <c r="K3953" s="33" t="s">
        <v>7976</v>
      </c>
    </row>
    <row r="3954" spans="1:11" x14ac:dyDescent="0.3">
      <c r="A3954" s="1">
        <v>42353</v>
      </c>
      <c r="B3954" s="2">
        <f>YEAR(salesdata[[#This Row],[Order Date]])</f>
        <v>2015</v>
      </c>
      <c r="C3954" s="2">
        <f>MONTH(salesdata[[#This Row],[Order Date]])</f>
        <v>12</v>
      </c>
      <c r="D3954" t="s">
        <v>186</v>
      </c>
      <c r="E3954" t="s">
        <v>79</v>
      </c>
      <c r="F3954" t="s">
        <v>39</v>
      </c>
      <c r="G3954" t="s">
        <v>40</v>
      </c>
      <c r="H3954" t="s">
        <v>1937</v>
      </c>
      <c r="I3954" s="33" t="s">
        <v>4971</v>
      </c>
      <c r="J3954" s="2">
        <v>2</v>
      </c>
      <c r="K3954" s="33" t="s">
        <v>2502</v>
      </c>
    </row>
    <row r="3955" spans="1:11" x14ac:dyDescent="0.3">
      <c r="A3955" s="1">
        <v>42353</v>
      </c>
      <c r="B3955" s="2">
        <f>YEAR(salesdata[[#This Row],[Order Date]])</f>
        <v>2015</v>
      </c>
      <c r="C3955" s="2">
        <f>MONTH(salesdata[[#This Row],[Order Date]])</f>
        <v>12</v>
      </c>
      <c r="D3955" t="s">
        <v>186</v>
      </c>
      <c r="E3955" t="s">
        <v>79</v>
      </c>
      <c r="F3955" t="s">
        <v>34</v>
      </c>
      <c r="G3955" t="s">
        <v>47</v>
      </c>
      <c r="H3955" t="s">
        <v>544</v>
      </c>
      <c r="I3955" s="33" t="s">
        <v>7977</v>
      </c>
      <c r="J3955" s="2">
        <v>7</v>
      </c>
      <c r="K3955" s="33" t="s">
        <v>2503</v>
      </c>
    </row>
    <row r="3956" spans="1:11" x14ac:dyDescent="0.3">
      <c r="A3956" s="1">
        <v>42353</v>
      </c>
      <c r="B3956" s="2">
        <f>YEAR(salesdata[[#This Row],[Order Date]])</f>
        <v>2015</v>
      </c>
      <c r="C3956" s="2">
        <f>MONTH(salesdata[[#This Row],[Order Date]])</f>
        <v>12</v>
      </c>
      <c r="D3956" t="s">
        <v>1291</v>
      </c>
      <c r="E3956" t="s">
        <v>249</v>
      </c>
      <c r="F3956" t="s">
        <v>39</v>
      </c>
      <c r="G3956" t="s">
        <v>40</v>
      </c>
      <c r="H3956" t="s">
        <v>2504</v>
      </c>
      <c r="I3956" s="33" t="s">
        <v>7978</v>
      </c>
      <c r="J3956" s="2">
        <v>3</v>
      </c>
      <c r="K3956" s="33" t="s">
        <v>7979</v>
      </c>
    </row>
    <row r="3957" spans="1:11" x14ac:dyDescent="0.3">
      <c r="A3957" s="1">
        <v>42354</v>
      </c>
      <c r="B3957" s="2">
        <f>YEAR(salesdata[[#This Row],[Order Date]])</f>
        <v>2015</v>
      </c>
      <c r="C3957" s="2">
        <f>MONTH(salesdata[[#This Row],[Order Date]])</f>
        <v>12</v>
      </c>
      <c r="D3957" t="s">
        <v>2394</v>
      </c>
      <c r="E3957" t="s">
        <v>167</v>
      </c>
      <c r="F3957" t="s">
        <v>11</v>
      </c>
      <c r="G3957" t="s">
        <v>12</v>
      </c>
      <c r="H3957" t="s">
        <v>386</v>
      </c>
      <c r="I3957" s="33" t="s">
        <v>5813</v>
      </c>
      <c r="J3957" s="2">
        <v>1</v>
      </c>
      <c r="K3957" s="33" t="s">
        <v>3127</v>
      </c>
    </row>
    <row r="3958" spans="1:11" x14ac:dyDescent="0.3">
      <c r="A3958" s="1">
        <v>42355</v>
      </c>
      <c r="B3958" s="2">
        <f>YEAR(salesdata[[#This Row],[Order Date]])</f>
        <v>2015</v>
      </c>
      <c r="C3958" s="2">
        <f>MONTH(salesdata[[#This Row],[Order Date]])</f>
        <v>12</v>
      </c>
      <c r="D3958" t="s">
        <v>546</v>
      </c>
      <c r="E3958" t="s">
        <v>111</v>
      </c>
      <c r="F3958" t="s">
        <v>11</v>
      </c>
      <c r="G3958" t="s">
        <v>20</v>
      </c>
      <c r="H3958" t="s">
        <v>226</v>
      </c>
      <c r="I3958" s="33" t="s">
        <v>7980</v>
      </c>
      <c r="J3958" s="2">
        <v>4</v>
      </c>
      <c r="K3958" s="33" t="s">
        <v>7258</v>
      </c>
    </row>
    <row r="3959" spans="1:11" x14ac:dyDescent="0.3">
      <c r="A3959" s="1">
        <v>42355</v>
      </c>
      <c r="B3959" s="2">
        <f>YEAR(salesdata[[#This Row],[Order Date]])</f>
        <v>2015</v>
      </c>
      <c r="C3959" s="2">
        <f>MONTH(salesdata[[#This Row],[Order Date]])</f>
        <v>12</v>
      </c>
      <c r="D3959" t="s">
        <v>546</v>
      </c>
      <c r="E3959" t="s">
        <v>111</v>
      </c>
      <c r="F3959" t="s">
        <v>34</v>
      </c>
      <c r="G3959" t="s">
        <v>35</v>
      </c>
      <c r="H3959" t="s">
        <v>2505</v>
      </c>
      <c r="I3959" s="33" t="s">
        <v>7981</v>
      </c>
      <c r="J3959" s="2">
        <v>3</v>
      </c>
      <c r="K3959" s="33" t="s">
        <v>7982</v>
      </c>
    </row>
    <row r="3960" spans="1:11" x14ac:dyDescent="0.3">
      <c r="A3960" s="1">
        <v>42355</v>
      </c>
      <c r="B3960" s="2">
        <f>YEAR(salesdata[[#This Row],[Order Date]])</f>
        <v>2015</v>
      </c>
      <c r="C3960" s="2">
        <f>MONTH(salesdata[[#This Row],[Order Date]])</f>
        <v>12</v>
      </c>
      <c r="D3960" t="s">
        <v>546</v>
      </c>
      <c r="E3960" t="s">
        <v>111</v>
      </c>
      <c r="F3960" t="s">
        <v>34</v>
      </c>
      <c r="G3960" t="s">
        <v>35</v>
      </c>
      <c r="H3960" t="s">
        <v>1877</v>
      </c>
      <c r="I3960" s="33" t="s">
        <v>7983</v>
      </c>
      <c r="J3960" s="2">
        <v>2</v>
      </c>
      <c r="K3960" s="33" t="s">
        <v>7984</v>
      </c>
    </row>
    <row r="3961" spans="1:11" x14ac:dyDescent="0.3">
      <c r="A3961" s="1">
        <v>42355</v>
      </c>
      <c r="B3961" s="2">
        <f>YEAR(salesdata[[#This Row],[Order Date]])</f>
        <v>2015</v>
      </c>
      <c r="C3961" s="2">
        <f>MONTH(salesdata[[#This Row],[Order Date]])</f>
        <v>12</v>
      </c>
      <c r="D3961" t="s">
        <v>546</v>
      </c>
      <c r="E3961" t="s">
        <v>111</v>
      </c>
      <c r="F3961" t="s">
        <v>34</v>
      </c>
      <c r="G3961" t="s">
        <v>35</v>
      </c>
      <c r="H3961" t="s">
        <v>1094</v>
      </c>
      <c r="I3961" s="33" t="s">
        <v>7985</v>
      </c>
      <c r="J3961" s="2">
        <v>9</v>
      </c>
      <c r="K3961" s="33" t="s">
        <v>7986</v>
      </c>
    </row>
    <row r="3962" spans="1:11" x14ac:dyDescent="0.3">
      <c r="A3962" s="1">
        <v>42355</v>
      </c>
      <c r="B3962" s="2">
        <f>YEAR(salesdata[[#This Row],[Order Date]])</f>
        <v>2015</v>
      </c>
      <c r="C3962" s="2">
        <f>MONTH(salesdata[[#This Row],[Order Date]])</f>
        <v>12</v>
      </c>
      <c r="D3962" t="s">
        <v>546</v>
      </c>
      <c r="E3962" t="s">
        <v>111</v>
      </c>
      <c r="F3962" t="s">
        <v>34</v>
      </c>
      <c r="G3962" t="s">
        <v>47</v>
      </c>
      <c r="H3962" t="s">
        <v>1235</v>
      </c>
      <c r="I3962" s="33" t="s">
        <v>7987</v>
      </c>
      <c r="J3962" s="2">
        <v>3</v>
      </c>
      <c r="K3962" s="33" t="s">
        <v>6220</v>
      </c>
    </row>
    <row r="3963" spans="1:11" x14ac:dyDescent="0.3">
      <c r="A3963" s="1">
        <v>42355</v>
      </c>
      <c r="B3963" s="2">
        <f>YEAR(salesdata[[#This Row],[Order Date]])</f>
        <v>2015</v>
      </c>
      <c r="C3963" s="2">
        <f>MONTH(salesdata[[#This Row],[Order Date]])</f>
        <v>12</v>
      </c>
      <c r="D3963" t="s">
        <v>854</v>
      </c>
      <c r="E3963" t="s">
        <v>15</v>
      </c>
      <c r="F3963" t="s">
        <v>11</v>
      </c>
      <c r="G3963" t="s">
        <v>18</v>
      </c>
      <c r="H3963" t="s">
        <v>1620</v>
      </c>
      <c r="I3963" s="33" t="s">
        <v>7988</v>
      </c>
      <c r="J3963" s="2">
        <v>1</v>
      </c>
      <c r="K3963" s="33" t="s">
        <v>7989</v>
      </c>
    </row>
    <row r="3964" spans="1:11" x14ac:dyDescent="0.3">
      <c r="A3964" s="1">
        <v>42355</v>
      </c>
      <c r="B3964" s="2">
        <f>YEAR(salesdata[[#This Row],[Order Date]])</f>
        <v>2015</v>
      </c>
      <c r="C3964" s="2">
        <f>MONTH(salesdata[[#This Row],[Order Date]])</f>
        <v>12</v>
      </c>
      <c r="D3964" t="s">
        <v>854</v>
      </c>
      <c r="E3964" t="s">
        <v>15</v>
      </c>
      <c r="F3964" t="s">
        <v>34</v>
      </c>
      <c r="G3964" t="s">
        <v>47</v>
      </c>
      <c r="H3964" t="s">
        <v>57</v>
      </c>
      <c r="I3964" s="33" t="s">
        <v>7990</v>
      </c>
      <c r="J3964" s="2">
        <v>2</v>
      </c>
      <c r="K3964" s="33" t="s">
        <v>7991</v>
      </c>
    </row>
    <row r="3965" spans="1:11" x14ac:dyDescent="0.3">
      <c r="A3965" s="1">
        <v>42355</v>
      </c>
      <c r="B3965" s="2">
        <f>YEAR(salesdata[[#This Row],[Order Date]])</f>
        <v>2015</v>
      </c>
      <c r="C3965" s="2">
        <f>MONTH(salesdata[[#This Row],[Order Date]])</f>
        <v>12</v>
      </c>
      <c r="D3965" t="s">
        <v>854</v>
      </c>
      <c r="E3965" t="s">
        <v>15</v>
      </c>
      <c r="F3965" t="s">
        <v>11</v>
      </c>
      <c r="G3965" t="s">
        <v>24</v>
      </c>
      <c r="H3965" t="s">
        <v>321</v>
      </c>
      <c r="I3965" s="33" t="s">
        <v>3560</v>
      </c>
      <c r="J3965" s="2">
        <v>5</v>
      </c>
      <c r="K3965" s="33" t="s">
        <v>2919</v>
      </c>
    </row>
    <row r="3966" spans="1:11" x14ac:dyDescent="0.3">
      <c r="A3966" s="1">
        <v>42355</v>
      </c>
      <c r="B3966" s="2">
        <f>YEAR(salesdata[[#This Row],[Order Date]])</f>
        <v>2015</v>
      </c>
      <c r="C3966" s="2">
        <f>MONTH(salesdata[[#This Row],[Order Date]])</f>
        <v>12</v>
      </c>
      <c r="D3966" t="s">
        <v>665</v>
      </c>
      <c r="E3966" t="s">
        <v>27</v>
      </c>
      <c r="F3966" t="s">
        <v>11</v>
      </c>
      <c r="G3966" t="s">
        <v>24</v>
      </c>
      <c r="H3966" t="s">
        <v>1137</v>
      </c>
      <c r="I3966" s="33" t="s">
        <v>6671</v>
      </c>
      <c r="J3966" s="2">
        <v>5</v>
      </c>
      <c r="K3966" s="33" t="s">
        <v>4324</v>
      </c>
    </row>
    <row r="3967" spans="1:11" x14ac:dyDescent="0.3">
      <c r="A3967" s="1">
        <v>42355</v>
      </c>
      <c r="B3967" s="2">
        <f>YEAR(salesdata[[#This Row],[Order Date]])</f>
        <v>2015</v>
      </c>
      <c r="C3967" s="2">
        <f>MONTH(salesdata[[#This Row],[Order Date]])</f>
        <v>12</v>
      </c>
      <c r="D3967" t="s">
        <v>665</v>
      </c>
      <c r="E3967" t="s">
        <v>27</v>
      </c>
      <c r="F3967" t="s">
        <v>39</v>
      </c>
      <c r="G3967" t="s">
        <v>40</v>
      </c>
      <c r="H3967" t="s">
        <v>1937</v>
      </c>
      <c r="I3967" s="33" t="s">
        <v>3782</v>
      </c>
      <c r="J3967" s="2">
        <v>2</v>
      </c>
      <c r="K3967" s="33" t="s">
        <v>2506</v>
      </c>
    </row>
    <row r="3968" spans="1:11" x14ac:dyDescent="0.3">
      <c r="A3968" s="1">
        <v>42355</v>
      </c>
      <c r="B3968" s="2">
        <f>YEAR(salesdata[[#This Row],[Order Date]])</f>
        <v>2015</v>
      </c>
      <c r="C3968" s="2">
        <f>MONTH(salesdata[[#This Row],[Order Date]])</f>
        <v>12</v>
      </c>
      <c r="D3968" t="s">
        <v>665</v>
      </c>
      <c r="E3968" t="s">
        <v>27</v>
      </c>
      <c r="F3968" t="s">
        <v>11</v>
      </c>
      <c r="G3968" t="s">
        <v>24</v>
      </c>
      <c r="H3968" t="s">
        <v>2453</v>
      </c>
      <c r="I3968" s="33" t="s">
        <v>4309</v>
      </c>
      <c r="J3968" s="2">
        <v>5</v>
      </c>
      <c r="K3968" s="33" t="s">
        <v>4109</v>
      </c>
    </row>
    <row r="3969" spans="1:11" x14ac:dyDescent="0.3">
      <c r="A3969" s="1">
        <v>42355</v>
      </c>
      <c r="B3969" s="2">
        <f>YEAR(salesdata[[#This Row],[Order Date]])</f>
        <v>2015</v>
      </c>
      <c r="C3969" s="2">
        <f>MONTH(salesdata[[#This Row],[Order Date]])</f>
        <v>12</v>
      </c>
      <c r="D3969" t="s">
        <v>665</v>
      </c>
      <c r="E3969" t="s">
        <v>27</v>
      </c>
      <c r="F3969" t="s">
        <v>11</v>
      </c>
      <c r="G3969" t="s">
        <v>20</v>
      </c>
      <c r="H3969" t="s">
        <v>676</v>
      </c>
      <c r="I3969" s="33" t="s">
        <v>7992</v>
      </c>
      <c r="J3969" s="2">
        <v>2</v>
      </c>
      <c r="K3969" s="33" t="s">
        <v>7993</v>
      </c>
    </row>
    <row r="3970" spans="1:11" x14ac:dyDescent="0.3">
      <c r="A3970" s="1">
        <v>42356</v>
      </c>
      <c r="B3970" s="2">
        <f>YEAR(salesdata[[#This Row],[Order Date]])</f>
        <v>2015</v>
      </c>
      <c r="C3970" s="2">
        <f>MONTH(salesdata[[#This Row],[Order Date]])</f>
        <v>12</v>
      </c>
      <c r="D3970" t="s">
        <v>901</v>
      </c>
      <c r="E3970" t="s">
        <v>79</v>
      </c>
      <c r="F3970" t="s">
        <v>11</v>
      </c>
      <c r="G3970" t="s">
        <v>18</v>
      </c>
      <c r="H3970" t="s">
        <v>745</v>
      </c>
      <c r="I3970" s="33" t="s">
        <v>7994</v>
      </c>
      <c r="J3970" s="2">
        <v>9</v>
      </c>
      <c r="K3970" s="33" t="s">
        <v>7995</v>
      </c>
    </row>
    <row r="3971" spans="1:11" x14ac:dyDescent="0.3">
      <c r="A3971" s="1">
        <v>42356</v>
      </c>
      <c r="B3971" s="2">
        <f>YEAR(salesdata[[#This Row],[Order Date]])</f>
        <v>2015</v>
      </c>
      <c r="C3971" s="2">
        <f>MONTH(salesdata[[#This Row],[Order Date]])</f>
        <v>12</v>
      </c>
      <c r="D3971" t="s">
        <v>1201</v>
      </c>
      <c r="E3971" t="s">
        <v>152</v>
      </c>
      <c r="F3971" t="s">
        <v>39</v>
      </c>
      <c r="G3971" t="s">
        <v>52</v>
      </c>
      <c r="H3971" t="s">
        <v>2045</v>
      </c>
      <c r="I3971" s="33" t="s">
        <v>6170</v>
      </c>
      <c r="J3971" s="2">
        <v>1</v>
      </c>
      <c r="K3971" s="33" t="s">
        <v>6171</v>
      </c>
    </row>
    <row r="3972" spans="1:11" x14ac:dyDescent="0.3">
      <c r="A3972" s="1">
        <v>42356</v>
      </c>
      <c r="B3972" s="2">
        <f>YEAR(salesdata[[#This Row],[Order Date]])</f>
        <v>2015</v>
      </c>
      <c r="C3972" s="2">
        <f>MONTH(salesdata[[#This Row],[Order Date]])</f>
        <v>12</v>
      </c>
      <c r="D3972" t="s">
        <v>1709</v>
      </c>
      <c r="E3972" t="s">
        <v>282</v>
      </c>
      <c r="F3972" t="s">
        <v>11</v>
      </c>
      <c r="G3972" t="s">
        <v>24</v>
      </c>
      <c r="H3972" t="s">
        <v>1302</v>
      </c>
      <c r="I3972" s="33" t="s">
        <v>4712</v>
      </c>
      <c r="J3972" s="2">
        <v>2</v>
      </c>
      <c r="K3972" s="33" t="s">
        <v>3930</v>
      </c>
    </row>
    <row r="3973" spans="1:11" x14ac:dyDescent="0.3">
      <c r="A3973" s="1">
        <v>42356</v>
      </c>
      <c r="B3973" s="2">
        <f>YEAR(salesdata[[#This Row],[Order Date]])</f>
        <v>2015</v>
      </c>
      <c r="C3973" s="2">
        <f>MONTH(salesdata[[#This Row],[Order Date]])</f>
        <v>12</v>
      </c>
      <c r="D3973" t="s">
        <v>1180</v>
      </c>
      <c r="E3973" t="s">
        <v>121</v>
      </c>
      <c r="F3973" t="s">
        <v>11</v>
      </c>
      <c r="G3973" t="s">
        <v>63</v>
      </c>
      <c r="H3973" t="s">
        <v>806</v>
      </c>
      <c r="I3973" s="33" t="s">
        <v>7424</v>
      </c>
      <c r="J3973" s="2">
        <v>8</v>
      </c>
      <c r="K3973" s="33" t="s">
        <v>7996</v>
      </c>
    </row>
    <row r="3974" spans="1:11" x14ac:dyDescent="0.3">
      <c r="A3974" s="1">
        <v>42356</v>
      </c>
      <c r="B3974" s="2">
        <f>YEAR(salesdata[[#This Row],[Order Date]])</f>
        <v>2015</v>
      </c>
      <c r="C3974" s="2">
        <f>MONTH(salesdata[[#This Row],[Order Date]])</f>
        <v>12</v>
      </c>
      <c r="D3974" t="s">
        <v>1180</v>
      </c>
      <c r="E3974" t="s">
        <v>121</v>
      </c>
      <c r="F3974" t="s">
        <v>11</v>
      </c>
      <c r="G3974" t="s">
        <v>16</v>
      </c>
      <c r="H3974" t="s">
        <v>2385</v>
      </c>
      <c r="I3974" s="33" t="s">
        <v>7997</v>
      </c>
      <c r="J3974" s="2">
        <v>8</v>
      </c>
      <c r="K3974" s="33" t="s">
        <v>7998</v>
      </c>
    </row>
    <row r="3975" spans="1:11" x14ac:dyDescent="0.3">
      <c r="A3975" s="1">
        <v>42356</v>
      </c>
      <c r="B3975" s="2">
        <f>YEAR(salesdata[[#This Row],[Order Date]])</f>
        <v>2015</v>
      </c>
      <c r="C3975" s="2">
        <f>MONTH(salesdata[[#This Row],[Order Date]])</f>
        <v>12</v>
      </c>
      <c r="D3975" t="s">
        <v>1180</v>
      </c>
      <c r="E3975" t="s">
        <v>121</v>
      </c>
      <c r="F3975" t="s">
        <v>34</v>
      </c>
      <c r="G3975" t="s">
        <v>47</v>
      </c>
      <c r="H3975" t="s">
        <v>218</v>
      </c>
      <c r="I3975" s="33" t="s">
        <v>3120</v>
      </c>
      <c r="J3975" s="2">
        <v>5</v>
      </c>
      <c r="K3975" s="33" t="s">
        <v>5231</v>
      </c>
    </row>
    <row r="3976" spans="1:11" x14ac:dyDescent="0.3">
      <c r="A3976" s="1">
        <v>42356</v>
      </c>
      <c r="B3976" s="2">
        <f>YEAR(salesdata[[#This Row],[Order Date]])</f>
        <v>2015</v>
      </c>
      <c r="C3976" s="2">
        <f>MONTH(salesdata[[#This Row],[Order Date]])</f>
        <v>12</v>
      </c>
      <c r="D3976" t="s">
        <v>1369</v>
      </c>
      <c r="E3976" t="s">
        <v>79</v>
      </c>
      <c r="F3976" t="s">
        <v>11</v>
      </c>
      <c r="G3976" t="s">
        <v>12</v>
      </c>
      <c r="H3976" t="s">
        <v>502</v>
      </c>
      <c r="I3976" s="33" t="s">
        <v>5315</v>
      </c>
      <c r="J3976" s="2">
        <v>4</v>
      </c>
      <c r="K3976" s="33" t="s">
        <v>3710</v>
      </c>
    </row>
    <row r="3977" spans="1:11" x14ac:dyDescent="0.3">
      <c r="A3977" s="1">
        <v>42357</v>
      </c>
      <c r="B3977" s="2">
        <f>YEAR(salesdata[[#This Row],[Order Date]])</f>
        <v>2015</v>
      </c>
      <c r="C3977" s="2">
        <f>MONTH(salesdata[[#This Row],[Order Date]])</f>
        <v>12</v>
      </c>
      <c r="D3977" t="s">
        <v>759</v>
      </c>
      <c r="E3977" t="s">
        <v>27</v>
      </c>
      <c r="F3977" t="s">
        <v>39</v>
      </c>
      <c r="G3977" t="s">
        <v>40</v>
      </c>
      <c r="H3977" t="s">
        <v>2130</v>
      </c>
      <c r="I3977" s="33" t="s">
        <v>7999</v>
      </c>
      <c r="J3977" s="2">
        <v>5</v>
      </c>
      <c r="K3977" s="33" t="s">
        <v>8000</v>
      </c>
    </row>
    <row r="3978" spans="1:11" x14ac:dyDescent="0.3">
      <c r="A3978" s="1">
        <v>42357</v>
      </c>
      <c r="B3978" s="2">
        <f>YEAR(salesdata[[#This Row],[Order Date]])</f>
        <v>2015</v>
      </c>
      <c r="C3978" s="2">
        <f>MONTH(salesdata[[#This Row],[Order Date]])</f>
        <v>12</v>
      </c>
      <c r="D3978" t="s">
        <v>759</v>
      </c>
      <c r="E3978" t="s">
        <v>27</v>
      </c>
      <c r="F3978" t="s">
        <v>39</v>
      </c>
      <c r="G3978" t="s">
        <v>52</v>
      </c>
      <c r="H3978" t="s">
        <v>1934</v>
      </c>
      <c r="I3978" s="33" t="s">
        <v>8001</v>
      </c>
      <c r="J3978" s="2">
        <v>3</v>
      </c>
      <c r="K3978" s="33" t="s">
        <v>8002</v>
      </c>
    </row>
    <row r="3979" spans="1:11" x14ac:dyDescent="0.3">
      <c r="A3979" s="1">
        <v>42357</v>
      </c>
      <c r="B3979" s="2">
        <f>YEAR(salesdata[[#This Row],[Order Date]])</f>
        <v>2015</v>
      </c>
      <c r="C3979" s="2">
        <f>MONTH(salesdata[[#This Row],[Order Date]])</f>
        <v>12</v>
      </c>
      <c r="D3979" t="s">
        <v>514</v>
      </c>
      <c r="E3979" t="s">
        <v>23</v>
      </c>
      <c r="F3979" t="s">
        <v>11</v>
      </c>
      <c r="G3979" t="s">
        <v>93</v>
      </c>
      <c r="H3979" t="s">
        <v>1891</v>
      </c>
      <c r="I3979" s="33" t="s">
        <v>8003</v>
      </c>
      <c r="J3979" s="2">
        <v>3</v>
      </c>
      <c r="K3979" s="33" t="s">
        <v>8004</v>
      </c>
    </row>
    <row r="3980" spans="1:11" x14ac:dyDescent="0.3">
      <c r="A3980" s="1">
        <v>42357</v>
      </c>
      <c r="B3980" s="2">
        <f>YEAR(salesdata[[#This Row],[Order Date]])</f>
        <v>2015</v>
      </c>
      <c r="C3980" s="2">
        <f>MONTH(salesdata[[#This Row],[Order Date]])</f>
        <v>12</v>
      </c>
      <c r="D3980" t="s">
        <v>514</v>
      </c>
      <c r="E3980" t="s">
        <v>23</v>
      </c>
      <c r="F3980" t="s">
        <v>11</v>
      </c>
      <c r="G3980" t="s">
        <v>93</v>
      </c>
      <c r="H3980" t="s">
        <v>1991</v>
      </c>
      <c r="I3980" s="33" t="s">
        <v>3563</v>
      </c>
      <c r="J3980" s="2">
        <v>2</v>
      </c>
      <c r="K3980" s="33" t="s">
        <v>6040</v>
      </c>
    </row>
    <row r="3981" spans="1:11" x14ac:dyDescent="0.3">
      <c r="A3981" s="1">
        <v>42357</v>
      </c>
      <c r="B3981" s="2">
        <f>YEAR(salesdata[[#This Row],[Order Date]])</f>
        <v>2015</v>
      </c>
      <c r="C3981" s="2">
        <f>MONTH(salesdata[[#This Row],[Order Date]])</f>
        <v>12</v>
      </c>
      <c r="D3981" t="s">
        <v>514</v>
      </c>
      <c r="E3981" t="s">
        <v>23</v>
      </c>
      <c r="F3981" t="s">
        <v>11</v>
      </c>
      <c r="G3981" t="s">
        <v>93</v>
      </c>
      <c r="H3981" t="s">
        <v>874</v>
      </c>
      <c r="I3981" s="33" t="s">
        <v>8005</v>
      </c>
      <c r="J3981" s="2">
        <v>4</v>
      </c>
      <c r="K3981" s="33" t="s">
        <v>5121</v>
      </c>
    </row>
    <row r="3982" spans="1:11" x14ac:dyDescent="0.3">
      <c r="A3982" s="1">
        <v>42357</v>
      </c>
      <c r="B3982" s="2">
        <f>YEAR(salesdata[[#This Row],[Order Date]])</f>
        <v>2015</v>
      </c>
      <c r="C3982" s="2">
        <f>MONTH(salesdata[[#This Row],[Order Date]])</f>
        <v>12</v>
      </c>
      <c r="D3982" t="s">
        <v>1440</v>
      </c>
      <c r="E3982" t="s">
        <v>1021</v>
      </c>
      <c r="F3982" t="s">
        <v>11</v>
      </c>
      <c r="G3982" t="s">
        <v>20</v>
      </c>
      <c r="H3982" t="s">
        <v>904</v>
      </c>
      <c r="I3982" s="33" t="s">
        <v>8006</v>
      </c>
      <c r="J3982" s="2">
        <v>2</v>
      </c>
      <c r="K3982" s="33" t="s">
        <v>8007</v>
      </c>
    </row>
    <row r="3983" spans="1:11" x14ac:dyDescent="0.3">
      <c r="A3983" s="1">
        <v>42357</v>
      </c>
      <c r="B3983" s="2">
        <f>YEAR(salesdata[[#This Row],[Order Date]])</f>
        <v>2015</v>
      </c>
      <c r="C3983" s="2">
        <f>MONTH(salesdata[[#This Row],[Order Date]])</f>
        <v>12</v>
      </c>
      <c r="D3983" t="s">
        <v>1440</v>
      </c>
      <c r="E3983" t="s">
        <v>1021</v>
      </c>
      <c r="F3983" t="s">
        <v>11</v>
      </c>
      <c r="G3983" t="s">
        <v>43</v>
      </c>
      <c r="H3983" t="s">
        <v>2166</v>
      </c>
      <c r="I3983" s="33" t="s">
        <v>3792</v>
      </c>
      <c r="J3983" s="2">
        <v>4</v>
      </c>
      <c r="K3983" s="33" t="s">
        <v>5784</v>
      </c>
    </row>
    <row r="3984" spans="1:11" x14ac:dyDescent="0.3">
      <c r="A3984" s="1">
        <v>42357</v>
      </c>
      <c r="B3984" s="2">
        <f>YEAR(salesdata[[#This Row],[Order Date]])</f>
        <v>2015</v>
      </c>
      <c r="C3984" s="2">
        <f>MONTH(salesdata[[#This Row],[Order Date]])</f>
        <v>12</v>
      </c>
      <c r="D3984" t="s">
        <v>1440</v>
      </c>
      <c r="E3984" t="s">
        <v>1021</v>
      </c>
      <c r="F3984" t="s">
        <v>11</v>
      </c>
      <c r="G3984" t="s">
        <v>12</v>
      </c>
      <c r="H3984" t="s">
        <v>1082</v>
      </c>
      <c r="I3984" s="33" t="s">
        <v>3796</v>
      </c>
      <c r="J3984" s="2">
        <v>3</v>
      </c>
      <c r="K3984" s="33" t="s">
        <v>3797</v>
      </c>
    </row>
    <row r="3985" spans="1:11" x14ac:dyDescent="0.3">
      <c r="A3985" s="1">
        <v>42357</v>
      </c>
      <c r="B3985" s="2">
        <f>YEAR(salesdata[[#This Row],[Order Date]])</f>
        <v>2015</v>
      </c>
      <c r="C3985" s="2">
        <f>MONTH(salesdata[[#This Row],[Order Date]])</f>
        <v>12</v>
      </c>
      <c r="D3985" t="s">
        <v>1242</v>
      </c>
      <c r="E3985" t="s">
        <v>15</v>
      </c>
      <c r="F3985" t="s">
        <v>39</v>
      </c>
      <c r="G3985" t="s">
        <v>40</v>
      </c>
      <c r="H3985" t="s">
        <v>1598</v>
      </c>
      <c r="I3985" s="33" t="s">
        <v>6405</v>
      </c>
      <c r="J3985" s="2">
        <v>3</v>
      </c>
      <c r="K3985" s="33" t="s">
        <v>6406</v>
      </c>
    </row>
    <row r="3986" spans="1:11" x14ac:dyDescent="0.3">
      <c r="A3986" s="1">
        <v>42357</v>
      </c>
      <c r="B3986" s="2">
        <f>YEAR(salesdata[[#This Row],[Order Date]])</f>
        <v>2015</v>
      </c>
      <c r="C3986" s="2">
        <f>MONTH(salesdata[[#This Row],[Order Date]])</f>
        <v>12</v>
      </c>
      <c r="D3986" t="s">
        <v>2507</v>
      </c>
      <c r="E3986" t="s">
        <v>700</v>
      </c>
      <c r="F3986" t="s">
        <v>11</v>
      </c>
      <c r="G3986" t="s">
        <v>12</v>
      </c>
      <c r="H3986" t="s">
        <v>1513</v>
      </c>
      <c r="I3986" s="33" t="s">
        <v>5980</v>
      </c>
      <c r="J3986" s="2">
        <v>5</v>
      </c>
      <c r="K3986" s="33" t="s">
        <v>8008</v>
      </c>
    </row>
    <row r="3987" spans="1:11" x14ac:dyDescent="0.3">
      <c r="A3987" s="1">
        <v>42357</v>
      </c>
      <c r="B3987" s="2">
        <f>YEAR(salesdata[[#This Row],[Order Date]])</f>
        <v>2015</v>
      </c>
      <c r="C3987" s="2">
        <f>MONTH(salesdata[[#This Row],[Order Date]])</f>
        <v>12</v>
      </c>
      <c r="D3987" t="s">
        <v>2507</v>
      </c>
      <c r="E3987" t="s">
        <v>700</v>
      </c>
      <c r="F3987" t="s">
        <v>39</v>
      </c>
      <c r="G3987" t="s">
        <v>52</v>
      </c>
      <c r="H3987" t="s">
        <v>2435</v>
      </c>
      <c r="I3987" s="33" t="s">
        <v>8009</v>
      </c>
      <c r="J3987" s="2">
        <v>9</v>
      </c>
      <c r="K3987" s="33" t="s">
        <v>8010</v>
      </c>
    </row>
    <row r="3988" spans="1:11" x14ac:dyDescent="0.3">
      <c r="A3988" s="1">
        <v>42357</v>
      </c>
      <c r="B3988" s="2">
        <f>YEAR(salesdata[[#This Row],[Order Date]])</f>
        <v>2015</v>
      </c>
      <c r="C3988" s="2">
        <f>MONTH(salesdata[[#This Row],[Order Date]])</f>
        <v>12</v>
      </c>
      <c r="D3988" t="s">
        <v>2507</v>
      </c>
      <c r="E3988" t="s">
        <v>700</v>
      </c>
      <c r="F3988" t="s">
        <v>34</v>
      </c>
      <c r="G3988" t="s">
        <v>147</v>
      </c>
      <c r="H3988" t="s">
        <v>324</v>
      </c>
      <c r="I3988" s="33" t="s">
        <v>8011</v>
      </c>
      <c r="J3988" s="2">
        <v>4</v>
      </c>
      <c r="K3988" s="33" t="s">
        <v>8012</v>
      </c>
    </row>
    <row r="3989" spans="1:11" x14ac:dyDescent="0.3">
      <c r="A3989" s="1">
        <v>42357</v>
      </c>
      <c r="B3989" s="2">
        <f>YEAR(salesdata[[#This Row],[Order Date]])</f>
        <v>2015</v>
      </c>
      <c r="C3989" s="2">
        <f>MONTH(salesdata[[#This Row],[Order Date]])</f>
        <v>12</v>
      </c>
      <c r="D3989" t="s">
        <v>347</v>
      </c>
      <c r="E3989" t="s">
        <v>15</v>
      </c>
      <c r="F3989" t="s">
        <v>39</v>
      </c>
      <c r="G3989" t="s">
        <v>52</v>
      </c>
      <c r="H3989" t="s">
        <v>2492</v>
      </c>
      <c r="I3989" s="33" t="s">
        <v>6232</v>
      </c>
      <c r="J3989" s="2">
        <v>2</v>
      </c>
      <c r="K3989" s="33" t="s">
        <v>4314</v>
      </c>
    </row>
    <row r="3990" spans="1:11" x14ac:dyDescent="0.3">
      <c r="A3990" s="1">
        <v>42357</v>
      </c>
      <c r="B3990" s="2">
        <f>YEAR(salesdata[[#This Row],[Order Date]])</f>
        <v>2015</v>
      </c>
      <c r="C3990" s="2">
        <f>MONTH(salesdata[[#This Row],[Order Date]])</f>
        <v>12</v>
      </c>
      <c r="D3990" t="s">
        <v>1030</v>
      </c>
      <c r="E3990" t="s">
        <v>23</v>
      </c>
      <c r="F3990" t="s">
        <v>11</v>
      </c>
      <c r="G3990" t="s">
        <v>16</v>
      </c>
      <c r="H3990" t="s">
        <v>2287</v>
      </c>
      <c r="I3990" s="33" t="s">
        <v>3121</v>
      </c>
      <c r="J3990" s="2">
        <v>3</v>
      </c>
      <c r="K3990" s="33" t="s">
        <v>3621</v>
      </c>
    </row>
    <row r="3991" spans="1:11" x14ac:dyDescent="0.3">
      <c r="A3991" s="1">
        <v>42358</v>
      </c>
      <c r="B3991" s="2">
        <f>YEAR(salesdata[[#This Row],[Order Date]])</f>
        <v>2015</v>
      </c>
      <c r="C3991" s="2">
        <f>MONTH(salesdata[[#This Row],[Order Date]])</f>
        <v>12</v>
      </c>
      <c r="D3991" t="s">
        <v>1092</v>
      </c>
      <c r="E3991" t="s">
        <v>10</v>
      </c>
      <c r="F3991" t="s">
        <v>11</v>
      </c>
      <c r="G3991" t="s">
        <v>18</v>
      </c>
      <c r="H3991" t="s">
        <v>651</v>
      </c>
      <c r="I3991" s="33" t="s">
        <v>5846</v>
      </c>
      <c r="J3991" s="2">
        <v>4</v>
      </c>
      <c r="K3991" s="33" t="s">
        <v>8013</v>
      </c>
    </row>
    <row r="3992" spans="1:11" x14ac:dyDescent="0.3">
      <c r="A3992" s="1">
        <v>42358</v>
      </c>
      <c r="B3992" s="2">
        <f>YEAR(salesdata[[#This Row],[Order Date]])</f>
        <v>2015</v>
      </c>
      <c r="C3992" s="2">
        <f>MONTH(salesdata[[#This Row],[Order Date]])</f>
        <v>12</v>
      </c>
      <c r="D3992" t="s">
        <v>743</v>
      </c>
      <c r="E3992" t="s">
        <v>152</v>
      </c>
      <c r="F3992" t="s">
        <v>11</v>
      </c>
      <c r="G3992" t="s">
        <v>12</v>
      </c>
      <c r="H3992" t="s">
        <v>466</v>
      </c>
      <c r="I3992" s="33" t="s">
        <v>3457</v>
      </c>
      <c r="J3992" s="2">
        <v>1</v>
      </c>
      <c r="K3992" s="33" t="s">
        <v>3458</v>
      </c>
    </row>
    <row r="3993" spans="1:11" x14ac:dyDescent="0.3">
      <c r="A3993" s="1">
        <v>42358</v>
      </c>
      <c r="B3993" s="2">
        <f>YEAR(salesdata[[#This Row],[Order Date]])</f>
        <v>2015</v>
      </c>
      <c r="C3993" s="2">
        <f>MONTH(salesdata[[#This Row],[Order Date]])</f>
        <v>12</v>
      </c>
      <c r="D3993" t="s">
        <v>1237</v>
      </c>
      <c r="E3993" t="s">
        <v>15</v>
      </c>
      <c r="F3993" t="s">
        <v>39</v>
      </c>
      <c r="G3993" t="s">
        <v>40</v>
      </c>
      <c r="H3993" t="s">
        <v>103</v>
      </c>
      <c r="I3993" s="33" t="s">
        <v>3443</v>
      </c>
      <c r="J3993" s="2">
        <v>2</v>
      </c>
      <c r="K3993" s="33" t="s">
        <v>1829</v>
      </c>
    </row>
    <row r="3994" spans="1:11" x14ac:dyDescent="0.3">
      <c r="A3994" s="1">
        <v>42358</v>
      </c>
      <c r="B3994" s="2">
        <f>YEAR(salesdata[[#This Row],[Order Date]])</f>
        <v>2015</v>
      </c>
      <c r="C3994" s="2">
        <f>MONTH(salesdata[[#This Row],[Order Date]])</f>
        <v>12</v>
      </c>
      <c r="D3994" t="s">
        <v>1237</v>
      </c>
      <c r="E3994" t="s">
        <v>15</v>
      </c>
      <c r="F3994" t="s">
        <v>39</v>
      </c>
      <c r="G3994" t="s">
        <v>52</v>
      </c>
      <c r="H3994" t="s">
        <v>202</v>
      </c>
      <c r="I3994" s="33" t="s">
        <v>6473</v>
      </c>
      <c r="J3994" s="2">
        <v>4</v>
      </c>
      <c r="K3994" s="33" t="s">
        <v>8014</v>
      </c>
    </row>
    <row r="3995" spans="1:11" x14ac:dyDescent="0.3">
      <c r="A3995" s="1">
        <v>42358</v>
      </c>
      <c r="B3995" s="2">
        <f>YEAR(salesdata[[#This Row],[Order Date]])</f>
        <v>2015</v>
      </c>
      <c r="C3995" s="2">
        <f>MONTH(salesdata[[#This Row],[Order Date]])</f>
        <v>12</v>
      </c>
      <c r="D3995" t="s">
        <v>1237</v>
      </c>
      <c r="E3995" t="s">
        <v>15</v>
      </c>
      <c r="F3995" t="s">
        <v>34</v>
      </c>
      <c r="G3995" t="s">
        <v>74</v>
      </c>
      <c r="H3995" t="s">
        <v>158</v>
      </c>
      <c r="I3995" s="33" t="s">
        <v>6157</v>
      </c>
      <c r="J3995" s="2">
        <v>3</v>
      </c>
      <c r="K3995" s="33" t="s">
        <v>8015</v>
      </c>
    </row>
    <row r="3996" spans="1:11" x14ac:dyDescent="0.3">
      <c r="A3996" s="1">
        <v>42358</v>
      </c>
      <c r="B3996" s="2">
        <f>YEAR(salesdata[[#This Row],[Order Date]])</f>
        <v>2015</v>
      </c>
      <c r="C3996" s="2">
        <f>MONTH(salesdata[[#This Row],[Order Date]])</f>
        <v>12</v>
      </c>
      <c r="D3996" t="s">
        <v>1102</v>
      </c>
      <c r="E3996" t="s">
        <v>96</v>
      </c>
      <c r="F3996" t="s">
        <v>11</v>
      </c>
      <c r="G3996" t="s">
        <v>63</v>
      </c>
      <c r="H3996" t="s">
        <v>2345</v>
      </c>
      <c r="I3996" s="33" t="s">
        <v>5278</v>
      </c>
      <c r="J3996" s="2">
        <v>1</v>
      </c>
      <c r="K3996" s="33" t="s">
        <v>6969</v>
      </c>
    </row>
    <row r="3997" spans="1:11" x14ac:dyDescent="0.3">
      <c r="A3997" s="1">
        <v>42358</v>
      </c>
      <c r="B3997" s="2">
        <f>YEAR(salesdata[[#This Row],[Order Date]])</f>
        <v>2015</v>
      </c>
      <c r="C3997" s="2">
        <f>MONTH(salesdata[[#This Row],[Order Date]])</f>
        <v>12</v>
      </c>
      <c r="D3997" t="s">
        <v>1102</v>
      </c>
      <c r="E3997" t="s">
        <v>96</v>
      </c>
      <c r="F3997" t="s">
        <v>34</v>
      </c>
      <c r="G3997" t="s">
        <v>47</v>
      </c>
      <c r="H3997" t="s">
        <v>1121</v>
      </c>
      <c r="I3997" s="33" t="s">
        <v>7027</v>
      </c>
      <c r="J3997" s="2">
        <v>2</v>
      </c>
      <c r="K3997" s="33" t="s">
        <v>3646</v>
      </c>
    </row>
    <row r="3998" spans="1:11" x14ac:dyDescent="0.3">
      <c r="A3998" s="1">
        <v>42358</v>
      </c>
      <c r="B3998" s="2">
        <f>YEAR(salesdata[[#This Row],[Order Date]])</f>
        <v>2015</v>
      </c>
      <c r="C3998" s="2">
        <f>MONTH(salesdata[[#This Row],[Order Date]])</f>
        <v>12</v>
      </c>
      <c r="D3998" t="s">
        <v>2508</v>
      </c>
      <c r="E3998" t="s">
        <v>124</v>
      </c>
      <c r="F3998" t="s">
        <v>11</v>
      </c>
      <c r="G3998" t="s">
        <v>16</v>
      </c>
      <c r="H3998" t="s">
        <v>2096</v>
      </c>
      <c r="I3998" s="33" t="s">
        <v>3359</v>
      </c>
      <c r="J3998" s="2">
        <v>2</v>
      </c>
      <c r="K3998" s="33" t="s">
        <v>3646</v>
      </c>
    </row>
    <row r="3999" spans="1:11" x14ac:dyDescent="0.3">
      <c r="A3999" s="1">
        <v>42358</v>
      </c>
      <c r="B3999" s="2">
        <f>YEAR(salesdata[[#This Row],[Order Date]])</f>
        <v>2015</v>
      </c>
      <c r="C3999" s="2">
        <f>MONTH(salesdata[[#This Row],[Order Date]])</f>
        <v>12</v>
      </c>
      <c r="D3999" t="s">
        <v>596</v>
      </c>
      <c r="E3999" t="s">
        <v>27</v>
      </c>
      <c r="F3999" t="s">
        <v>11</v>
      </c>
      <c r="G3999" t="s">
        <v>12</v>
      </c>
      <c r="H3999" t="s">
        <v>637</v>
      </c>
      <c r="I3999" s="33" t="s">
        <v>7253</v>
      </c>
      <c r="J3999" s="2">
        <v>4</v>
      </c>
      <c r="K3999" s="33" t="s">
        <v>3814</v>
      </c>
    </row>
    <row r="4000" spans="1:11" x14ac:dyDescent="0.3">
      <c r="A4000" s="1">
        <v>42358</v>
      </c>
      <c r="B4000" s="2">
        <f>YEAR(salesdata[[#This Row],[Order Date]])</f>
        <v>2015</v>
      </c>
      <c r="C4000" s="2">
        <f>MONTH(salesdata[[#This Row],[Order Date]])</f>
        <v>12</v>
      </c>
      <c r="D4000" t="s">
        <v>1714</v>
      </c>
      <c r="E4000" t="s">
        <v>55</v>
      </c>
      <c r="F4000" t="s">
        <v>11</v>
      </c>
      <c r="G4000" t="s">
        <v>93</v>
      </c>
      <c r="H4000" t="s">
        <v>1058</v>
      </c>
      <c r="I4000" s="33" t="s">
        <v>4789</v>
      </c>
      <c r="J4000" s="2">
        <v>3</v>
      </c>
      <c r="K4000" s="33" t="s">
        <v>4790</v>
      </c>
    </row>
    <row r="4001" spans="1:11" x14ac:dyDescent="0.3">
      <c r="A4001" s="1">
        <v>42358</v>
      </c>
      <c r="B4001" s="2">
        <f>YEAR(salesdata[[#This Row],[Order Date]])</f>
        <v>2015</v>
      </c>
      <c r="C4001" s="2">
        <f>MONTH(salesdata[[#This Row],[Order Date]])</f>
        <v>12</v>
      </c>
      <c r="D4001" t="s">
        <v>1126</v>
      </c>
      <c r="E4001" t="s">
        <v>10</v>
      </c>
      <c r="F4001" t="s">
        <v>39</v>
      </c>
      <c r="G4001" t="s">
        <v>52</v>
      </c>
      <c r="H4001" t="s">
        <v>247</v>
      </c>
      <c r="I4001" s="33" t="s">
        <v>8016</v>
      </c>
      <c r="J4001" s="2">
        <v>2</v>
      </c>
      <c r="K4001" s="33" t="s">
        <v>8017</v>
      </c>
    </row>
    <row r="4002" spans="1:11" x14ac:dyDescent="0.3">
      <c r="A4002" s="1">
        <v>42359</v>
      </c>
      <c r="B4002" s="2">
        <f>YEAR(salesdata[[#This Row],[Order Date]])</f>
        <v>2015</v>
      </c>
      <c r="C4002" s="2">
        <f>MONTH(salesdata[[#This Row],[Order Date]])</f>
        <v>12</v>
      </c>
      <c r="D4002" t="s">
        <v>512</v>
      </c>
      <c r="E4002" t="s">
        <v>167</v>
      </c>
      <c r="F4002" t="s">
        <v>34</v>
      </c>
      <c r="G4002" t="s">
        <v>147</v>
      </c>
      <c r="H4002" t="s">
        <v>510</v>
      </c>
      <c r="I4002" s="33" t="s">
        <v>8018</v>
      </c>
      <c r="J4002" s="2">
        <v>13</v>
      </c>
      <c r="K4002" s="33" t="s">
        <v>8019</v>
      </c>
    </row>
    <row r="4003" spans="1:11" x14ac:dyDescent="0.3">
      <c r="A4003" s="1">
        <v>42359</v>
      </c>
      <c r="B4003" s="2">
        <f>YEAR(salesdata[[#This Row],[Order Date]])</f>
        <v>2015</v>
      </c>
      <c r="C4003" s="2">
        <f>MONTH(salesdata[[#This Row],[Order Date]])</f>
        <v>12</v>
      </c>
      <c r="D4003" t="s">
        <v>512</v>
      </c>
      <c r="E4003" t="s">
        <v>167</v>
      </c>
      <c r="F4003" t="s">
        <v>39</v>
      </c>
      <c r="G4003" t="s">
        <v>52</v>
      </c>
      <c r="H4003" t="s">
        <v>1906</v>
      </c>
      <c r="I4003" s="33" t="s">
        <v>6309</v>
      </c>
      <c r="J4003" s="2">
        <v>1</v>
      </c>
      <c r="K4003" s="33" t="s">
        <v>6310</v>
      </c>
    </row>
    <row r="4004" spans="1:11" x14ac:dyDescent="0.3">
      <c r="A4004" s="1">
        <v>42359</v>
      </c>
      <c r="B4004" s="2">
        <f>YEAR(salesdata[[#This Row],[Order Date]])</f>
        <v>2015</v>
      </c>
      <c r="C4004" s="2">
        <f>MONTH(salesdata[[#This Row],[Order Date]])</f>
        <v>12</v>
      </c>
      <c r="D4004" t="s">
        <v>2509</v>
      </c>
      <c r="E4004" t="s">
        <v>282</v>
      </c>
      <c r="F4004" t="s">
        <v>11</v>
      </c>
      <c r="G4004" t="s">
        <v>93</v>
      </c>
      <c r="H4004" t="s">
        <v>338</v>
      </c>
      <c r="I4004" s="33" t="s">
        <v>8020</v>
      </c>
      <c r="J4004" s="2">
        <v>7</v>
      </c>
      <c r="K4004" s="33" t="s">
        <v>6298</v>
      </c>
    </row>
    <row r="4005" spans="1:11" x14ac:dyDescent="0.3">
      <c r="A4005" s="1">
        <v>42359</v>
      </c>
      <c r="B4005" s="2">
        <f>YEAR(salesdata[[#This Row],[Order Date]])</f>
        <v>2015</v>
      </c>
      <c r="C4005" s="2">
        <f>MONTH(salesdata[[#This Row],[Order Date]])</f>
        <v>12</v>
      </c>
      <c r="D4005" t="s">
        <v>1519</v>
      </c>
      <c r="E4005" t="s">
        <v>249</v>
      </c>
      <c r="F4005" t="s">
        <v>39</v>
      </c>
      <c r="G4005" t="s">
        <v>40</v>
      </c>
      <c r="H4005" t="s">
        <v>2510</v>
      </c>
      <c r="I4005" s="33" t="s">
        <v>4725</v>
      </c>
      <c r="J4005" s="2">
        <v>3</v>
      </c>
      <c r="K4005" s="33" t="s">
        <v>8021</v>
      </c>
    </row>
    <row r="4006" spans="1:11" x14ac:dyDescent="0.3">
      <c r="A4006" s="1">
        <v>42359</v>
      </c>
      <c r="B4006" s="2">
        <f>YEAR(salesdata[[#This Row],[Order Date]])</f>
        <v>2015</v>
      </c>
      <c r="C4006" s="2">
        <f>MONTH(salesdata[[#This Row],[Order Date]])</f>
        <v>12</v>
      </c>
      <c r="D4006" t="s">
        <v>1008</v>
      </c>
      <c r="E4006" t="s">
        <v>124</v>
      </c>
      <c r="F4006" t="s">
        <v>39</v>
      </c>
      <c r="G4006" t="s">
        <v>52</v>
      </c>
      <c r="H4006" t="s">
        <v>1075</v>
      </c>
      <c r="I4006" s="33" t="s">
        <v>8022</v>
      </c>
      <c r="J4006" s="2">
        <v>6</v>
      </c>
      <c r="K4006" s="33" t="s">
        <v>7162</v>
      </c>
    </row>
    <row r="4007" spans="1:11" x14ac:dyDescent="0.3">
      <c r="A4007" s="1">
        <v>42359</v>
      </c>
      <c r="B4007" s="2">
        <f>YEAR(salesdata[[#This Row],[Order Date]])</f>
        <v>2015</v>
      </c>
      <c r="C4007" s="2">
        <f>MONTH(salesdata[[#This Row],[Order Date]])</f>
        <v>12</v>
      </c>
      <c r="D4007" t="s">
        <v>1008</v>
      </c>
      <c r="E4007" t="s">
        <v>124</v>
      </c>
      <c r="F4007" t="s">
        <v>11</v>
      </c>
      <c r="G4007" t="s">
        <v>63</v>
      </c>
      <c r="H4007" t="s">
        <v>2511</v>
      </c>
      <c r="I4007" s="33" t="s">
        <v>5441</v>
      </c>
      <c r="J4007" s="2">
        <v>2</v>
      </c>
      <c r="K4007" s="33" t="s">
        <v>7000</v>
      </c>
    </row>
    <row r="4008" spans="1:11" x14ac:dyDescent="0.3">
      <c r="A4008" s="1">
        <v>42359</v>
      </c>
      <c r="B4008" s="2">
        <f>YEAR(salesdata[[#This Row],[Order Date]])</f>
        <v>2015</v>
      </c>
      <c r="C4008" s="2">
        <f>MONTH(salesdata[[#This Row],[Order Date]])</f>
        <v>12</v>
      </c>
      <c r="D4008" t="s">
        <v>1682</v>
      </c>
      <c r="E4008" t="s">
        <v>79</v>
      </c>
      <c r="F4008" t="s">
        <v>11</v>
      </c>
      <c r="G4008" t="s">
        <v>24</v>
      </c>
      <c r="H4008" t="s">
        <v>867</v>
      </c>
      <c r="I4008" s="33" t="s">
        <v>2927</v>
      </c>
      <c r="J4008" s="2">
        <v>2</v>
      </c>
      <c r="K4008" s="33" t="s">
        <v>8023</v>
      </c>
    </row>
    <row r="4009" spans="1:11" x14ac:dyDescent="0.3">
      <c r="A4009" s="1">
        <v>42359</v>
      </c>
      <c r="B4009" s="2">
        <f>YEAR(salesdata[[#This Row],[Order Date]])</f>
        <v>2015</v>
      </c>
      <c r="C4009" s="2">
        <f>MONTH(salesdata[[#This Row],[Order Date]])</f>
        <v>12</v>
      </c>
      <c r="D4009" t="s">
        <v>1254</v>
      </c>
      <c r="E4009" t="s">
        <v>15</v>
      </c>
      <c r="F4009" t="s">
        <v>39</v>
      </c>
      <c r="G4009" t="s">
        <v>306</v>
      </c>
      <c r="H4009" t="s">
        <v>1438</v>
      </c>
      <c r="I4009" s="33" t="s">
        <v>8024</v>
      </c>
      <c r="J4009" s="2">
        <v>2</v>
      </c>
      <c r="K4009" s="33" t="s">
        <v>8025</v>
      </c>
    </row>
    <row r="4010" spans="1:11" x14ac:dyDescent="0.3">
      <c r="A4010" s="1">
        <v>42359</v>
      </c>
      <c r="B4010" s="2">
        <f>YEAR(salesdata[[#This Row],[Order Date]])</f>
        <v>2015</v>
      </c>
      <c r="C4010" s="2">
        <f>MONTH(salesdata[[#This Row],[Order Date]])</f>
        <v>12</v>
      </c>
      <c r="D4010" t="s">
        <v>1254</v>
      </c>
      <c r="E4010" t="s">
        <v>15</v>
      </c>
      <c r="F4010" t="s">
        <v>11</v>
      </c>
      <c r="G4010" t="s">
        <v>24</v>
      </c>
      <c r="H4010" t="s">
        <v>2125</v>
      </c>
      <c r="I4010" s="33" t="s">
        <v>6408</v>
      </c>
      <c r="J4010" s="2">
        <v>2</v>
      </c>
      <c r="K4010" s="33" t="s">
        <v>6409</v>
      </c>
    </row>
    <row r="4011" spans="1:11" x14ac:dyDescent="0.3">
      <c r="A4011" s="1">
        <v>42359</v>
      </c>
      <c r="B4011" s="2">
        <f>YEAR(salesdata[[#This Row],[Order Date]])</f>
        <v>2015</v>
      </c>
      <c r="C4011" s="2">
        <f>MONTH(salesdata[[#This Row],[Order Date]])</f>
        <v>12</v>
      </c>
      <c r="D4011" t="s">
        <v>1254</v>
      </c>
      <c r="E4011" t="s">
        <v>15</v>
      </c>
      <c r="F4011" t="s">
        <v>39</v>
      </c>
      <c r="G4011" t="s">
        <v>52</v>
      </c>
      <c r="H4011" t="s">
        <v>1906</v>
      </c>
      <c r="I4011" s="33" t="s">
        <v>8026</v>
      </c>
      <c r="J4011" s="2">
        <v>8</v>
      </c>
      <c r="K4011" s="33" t="s">
        <v>8027</v>
      </c>
    </row>
    <row r="4012" spans="1:11" x14ac:dyDescent="0.3">
      <c r="A4012" s="1">
        <v>42359</v>
      </c>
      <c r="B4012" s="2">
        <f>YEAR(salesdata[[#This Row],[Order Date]])</f>
        <v>2015</v>
      </c>
      <c r="C4012" s="2">
        <f>MONTH(salesdata[[#This Row],[Order Date]])</f>
        <v>12</v>
      </c>
      <c r="D4012" t="s">
        <v>1254</v>
      </c>
      <c r="E4012" t="s">
        <v>15</v>
      </c>
      <c r="F4012" t="s">
        <v>34</v>
      </c>
      <c r="G4012" t="s">
        <v>47</v>
      </c>
      <c r="H4012" t="s">
        <v>944</v>
      </c>
      <c r="I4012" s="33" t="s">
        <v>8028</v>
      </c>
      <c r="J4012" s="2">
        <v>3</v>
      </c>
      <c r="K4012" s="33" t="s">
        <v>8029</v>
      </c>
    </row>
    <row r="4013" spans="1:11" x14ac:dyDescent="0.3">
      <c r="A4013" s="1">
        <v>42360</v>
      </c>
      <c r="B4013" s="2">
        <f>YEAR(salesdata[[#This Row],[Order Date]])</f>
        <v>2015</v>
      </c>
      <c r="C4013" s="2">
        <f>MONTH(salesdata[[#This Row],[Order Date]])</f>
        <v>12</v>
      </c>
      <c r="D4013" t="s">
        <v>578</v>
      </c>
      <c r="E4013" t="s">
        <v>160</v>
      </c>
      <c r="F4013" t="s">
        <v>11</v>
      </c>
      <c r="G4013" t="s">
        <v>24</v>
      </c>
      <c r="H4013" t="s">
        <v>2278</v>
      </c>
      <c r="I4013" s="33" t="s">
        <v>7253</v>
      </c>
      <c r="J4013" s="2">
        <v>4</v>
      </c>
      <c r="K4013" s="33" t="s">
        <v>5297</v>
      </c>
    </row>
    <row r="4014" spans="1:11" x14ac:dyDescent="0.3">
      <c r="A4014" s="1">
        <v>42360</v>
      </c>
      <c r="B4014" s="2">
        <f>YEAR(salesdata[[#This Row],[Order Date]])</f>
        <v>2015</v>
      </c>
      <c r="C4014" s="2">
        <f>MONTH(salesdata[[#This Row],[Order Date]])</f>
        <v>12</v>
      </c>
      <c r="D4014" t="s">
        <v>1741</v>
      </c>
      <c r="E4014" t="s">
        <v>23</v>
      </c>
      <c r="F4014" t="s">
        <v>11</v>
      </c>
      <c r="G4014" t="s">
        <v>18</v>
      </c>
      <c r="H4014" t="s">
        <v>2029</v>
      </c>
      <c r="I4014" s="33" t="s">
        <v>3313</v>
      </c>
      <c r="J4014" s="2">
        <v>2</v>
      </c>
      <c r="K4014" s="33" t="s">
        <v>4728</v>
      </c>
    </row>
    <row r="4015" spans="1:11" x14ac:dyDescent="0.3">
      <c r="A4015" s="1">
        <v>42360</v>
      </c>
      <c r="B4015" s="2">
        <f>YEAR(salesdata[[#This Row],[Order Date]])</f>
        <v>2015</v>
      </c>
      <c r="C4015" s="2">
        <f>MONTH(salesdata[[#This Row],[Order Date]])</f>
        <v>12</v>
      </c>
      <c r="D4015" t="s">
        <v>1741</v>
      </c>
      <c r="E4015" t="s">
        <v>23</v>
      </c>
      <c r="F4015" t="s">
        <v>34</v>
      </c>
      <c r="G4015" t="s">
        <v>35</v>
      </c>
      <c r="H4015" t="s">
        <v>239</v>
      </c>
      <c r="I4015" s="33" t="s">
        <v>8030</v>
      </c>
      <c r="J4015" s="2">
        <v>7</v>
      </c>
      <c r="K4015" s="33" t="s">
        <v>132</v>
      </c>
    </row>
    <row r="4016" spans="1:11" x14ac:dyDescent="0.3">
      <c r="A4016" s="1">
        <v>42361</v>
      </c>
      <c r="B4016" s="2">
        <f>YEAR(salesdata[[#This Row],[Order Date]])</f>
        <v>2015</v>
      </c>
      <c r="C4016" s="2">
        <f>MONTH(salesdata[[#This Row],[Order Date]])</f>
        <v>12</v>
      </c>
      <c r="D4016" t="s">
        <v>159</v>
      </c>
      <c r="E4016" t="s">
        <v>55</v>
      </c>
      <c r="F4016" t="s">
        <v>11</v>
      </c>
      <c r="G4016" t="s">
        <v>93</v>
      </c>
      <c r="H4016" t="s">
        <v>1876</v>
      </c>
      <c r="I4016" s="33" t="s">
        <v>7217</v>
      </c>
      <c r="J4016" s="2">
        <v>4</v>
      </c>
      <c r="K4016" s="33" t="s">
        <v>8031</v>
      </c>
    </row>
    <row r="4017" spans="1:11" x14ac:dyDescent="0.3">
      <c r="A4017" s="1">
        <v>42362</v>
      </c>
      <c r="B4017" s="2">
        <f>YEAR(salesdata[[#This Row],[Order Date]])</f>
        <v>2015</v>
      </c>
      <c r="C4017" s="2">
        <f>MONTH(salesdata[[#This Row],[Order Date]])</f>
        <v>12</v>
      </c>
      <c r="D4017" t="s">
        <v>1806</v>
      </c>
      <c r="E4017" t="s">
        <v>79</v>
      </c>
      <c r="F4017" t="s">
        <v>11</v>
      </c>
      <c r="G4017" t="s">
        <v>43</v>
      </c>
      <c r="H4017" t="s">
        <v>1609</v>
      </c>
      <c r="I4017" s="33" t="s">
        <v>3442</v>
      </c>
      <c r="J4017" s="2">
        <v>2</v>
      </c>
      <c r="K4017" s="33" t="s">
        <v>5763</v>
      </c>
    </row>
    <row r="4018" spans="1:11" x14ac:dyDescent="0.3">
      <c r="A4018" s="1">
        <v>42362</v>
      </c>
      <c r="B4018" s="2">
        <f>YEAR(salesdata[[#This Row],[Order Date]])</f>
        <v>2015</v>
      </c>
      <c r="C4018" s="2">
        <f>MONTH(salesdata[[#This Row],[Order Date]])</f>
        <v>12</v>
      </c>
      <c r="D4018" t="s">
        <v>1806</v>
      </c>
      <c r="E4018" t="s">
        <v>79</v>
      </c>
      <c r="F4018" t="s">
        <v>11</v>
      </c>
      <c r="G4018" t="s">
        <v>12</v>
      </c>
      <c r="H4018" t="s">
        <v>1392</v>
      </c>
      <c r="I4018" s="33" t="s">
        <v>8032</v>
      </c>
      <c r="J4018" s="2">
        <v>6</v>
      </c>
      <c r="K4018" s="33" t="s">
        <v>4021</v>
      </c>
    </row>
    <row r="4019" spans="1:11" x14ac:dyDescent="0.3">
      <c r="A4019" s="1">
        <v>42362</v>
      </c>
      <c r="B4019" s="2">
        <f>YEAR(salesdata[[#This Row],[Order Date]])</f>
        <v>2015</v>
      </c>
      <c r="C4019" s="2">
        <f>MONTH(salesdata[[#This Row],[Order Date]])</f>
        <v>12</v>
      </c>
      <c r="D4019" t="s">
        <v>1806</v>
      </c>
      <c r="E4019" t="s">
        <v>79</v>
      </c>
      <c r="F4019" t="s">
        <v>11</v>
      </c>
      <c r="G4019" t="s">
        <v>20</v>
      </c>
      <c r="H4019" t="s">
        <v>478</v>
      </c>
      <c r="I4019" s="33" t="s">
        <v>8033</v>
      </c>
      <c r="J4019" s="2">
        <v>4</v>
      </c>
      <c r="K4019" s="33" t="s">
        <v>8034</v>
      </c>
    </row>
    <row r="4020" spans="1:11" x14ac:dyDescent="0.3">
      <c r="A4020" s="1">
        <v>42362</v>
      </c>
      <c r="B4020" s="2">
        <f>YEAR(salesdata[[#This Row],[Order Date]])</f>
        <v>2015</v>
      </c>
      <c r="C4020" s="2">
        <f>MONTH(salesdata[[#This Row],[Order Date]])</f>
        <v>12</v>
      </c>
      <c r="D4020" t="s">
        <v>1806</v>
      </c>
      <c r="E4020" t="s">
        <v>79</v>
      </c>
      <c r="F4020" t="s">
        <v>34</v>
      </c>
      <c r="G4020" t="s">
        <v>47</v>
      </c>
      <c r="H4020" t="s">
        <v>2074</v>
      </c>
      <c r="I4020" s="33" t="s">
        <v>8035</v>
      </c>
      <c r="J4020" s="2">
        <v>4</v>
      </c>
      <c r="K4020" s="33" t="s">
        <v>8036</v>
      </c>
    </row>
    <row r="4021" spans="1:11" x14ac:dyDescent="0.3">
      <c r="A4021" s="1">
        <v>42362</v>
      </c>
      <c r="B4021" s="2">
        <f>YEAR(salesdata[[#This Row],[Order Date]])</f>
        <v>2015</v>
      </c>
      <c r="C4021" s="2">
        <f>MONTH(salesdata[[#This Row],[Order Date]])</f>
        <v>12</v>
      </c>
      <c r="D4021" t="s">
        <v>1806</v>
      </c>
      <c r="E4021" t="s">
        <v>79</v>
      </c>
      <c r="F4021" t="s">
        <v>39</v>
      </c>
      <c r="G4021" t="s">
        <v>306</v>
      </c>
      <c r="H4021" t="s">
        <v>352</v>
      </c>
      <c r="I4021" s="33" t="s">
        <v>7696</v>
      </c>
      <c r="J4021" s="2">
        <v>4</v>
      </c>
      <c r="K4021" s="33" t="s">
        <v>8037</v>
      </c>
    </row>
    <row r="4022" spans="1:11" x14ac:dyDescent="0.3">
      <c r="A4022" s="1">
        <v>42362</v>
      </c>
      <c r="B4022" s="2">
        <f>YEAR(salesdata[[#This Row],[Order Date]])</f>
        <v>2015</v>
      </c>
      <c r="C4022" s="2">
        <f>MONTH(salesdata[[#This Row],[Order Date]])</f>
        <v>12</v>
      </c>
      <c r="D4022" t="s">
        <v>1806</v>
      </c>
      <c r="E4022" t="s">
        <v>79</v>
      </c>
      <c r="F4022" t="s">
        <v>11</v>
      </c>
      <c r="G4022" t="s">
        <v>24</v>
      </c>
      <c r="H4022" t="s">
        <v>2512</v>
      </c>
      <c r="I4022" s="33" t="s">
        <v>7740</v>
      </c>
      <c r="J4022" s="2">
        <v>2</v>
      </c>
      <c r="K4022" s="33" t="s">
        <v>3673</v>
      </c>
    </row>
    <row r="4023" spans="1:11" x14ac:dyDescent="0.3">
      <c r="A4023" s="1">
        <v>42362</v>
      </c>
      <c r="B4023" s="2">
        <f>YEAR(salesdata[[#This Row],[Order Date]])</f>
        <v>2015</v>
      </c>
      <c r="C4023" s="2">
        <f>MONTH(salesdata[[#This Row],[Order Date]])</f>
        <v>12</v>
      </c>
      <c r="D4023" t="s">
        <v>2120</v>
      </c>
      <c r="E4023" t="s">
        <v>152</v>
      </c>
      <c r="F4023" t="s">
        <v>11</v>
      </c>
      <c r="G4023" t="s">
        <v>12</v>
      </c>
      <c r="H4023" t="s">
        <v>310</v>
      </c>
      <c r="I4023" s="33" t="s">
        <v>8038</v>
      </c>
      <c r="J4023" s="2">
        <v>7</v>
      </c>
      <c r="K4023" s="33" t="s">
        <v>8039</v>
      </c>
    </row>
    <row r="4024" spans="1:11" x14ac:dyDescent="0.3">
      <c r="A4024" s="1">
        <v>42362</v>
      </c>
      <c r="B4024" s="2">
        <f>YEAR(salesdata[[#This Row],[Order Date]])</f>
        <v>2015</v>
      </c>
      <c r="C4024" s="2">
        <f>MONTH(salesdata[[#This Row],[Order Date]])</f>
        <v>12</v>
      </c>
      <c r="D4024" t="s">
        <v>2120</v>
      </c>
      <c r="E4024" t="s">
        <v>152</v>
      </c>
      <c r="F4024" t="s">
        <v>11</v>
      </c>
      <c r="G4024" t="s">
        <v>12</v>
      </c>
      <c r="H4024" t="s">
        <v>332</v>
      </c>
      <c r="I4024" s="33" t="s">
        <v>3122</v>
      </c>
      <c r="J4024" s="2">
        <v>2</v>
      </c>
      <c r="K4024" s="33" t="s">
        <v>3123</v>
      </c>
    </row>
    <row r="4025" spans="1:11" x14ac:dyDescent="0.3">
      <c r="A4025" s="1">
        <v>42362</v>
      </c>
      <c r="B4025" s="2">
        <f>YEAR(salesdata[[#This Row],[Order Date]])</f>
        <v>2015</v>
      </c>
      <c r="C4025" s="2">
        <f>MONTH(salesdata[[#This Row],[Order Date]])</f>
        <v>12</v>
      </c>
      <c r="D4025" t="s">
        <v>2120</v>
      </c>
      <c r="E4025" t="s">
        <v>152</v>
      </c>
      <c r="F4025" t="s">
        <v>11</v>
      </c>
      <c r="G4025" t="s">
        <v>16</v>
      </c>
      <c r="H4025" t="s">
        <v>1469</v>
      </c>
      <c r="I4025" s="33" t="s">
        <v>3642</v>
      </c>
      <c r="J4025" s="2">
        <v>7</v>
      </c>
      <c r="K4025" s="33" t="s">
        <v>3643</v>
      </c>
    </row>
    <row r="4026" spans="1:11" x14ac:dyDescent="0.3">
      <c r="A4026" s="1">
        <v>42362</v>
      </c>
      <c r="B4026" s="2">
        <f>YEAR(salesdata[[#This Row],[Order Date]])</f>
        <v>2015</v>
      </c>
      <c r="C4026" s="2">
        <f>MONTH(salesdata[[#This Row],[Order Date]])</f>
        <v>12</v>
      </c>
      <c r="D4026" t="s">
        <v>2513</v>
      </c>
      <c r="E4026" t="s">
        <v>282</v>
      </c>
      <c r="F4026" t="s">
        <v>34</v>
      </c>
      <c r="G4026" t="s">
        <v>74</v>
      </c>
      <c r="H4026" t="s">
        <v>1931</v>
      </c>
      <c r="I4026" s="33" t="s">
        <v>8040</v>
      </c>
      <c r="J4026" s="2">
        <v>7</v>
      </c>
      <c r="K4026" s="33" t="s">
        <v>8041</v>
      </c>
    </row>
    <row r="4027" spans="1:11" x14ac:dyDescent="0.3">
      <c r="A4027" s="1">
        <v>42362</v>
      </c>
      <c r="B4027" s="2">
        <f>YEAR(salesdata[[#This Row],[Order Date]])</f>
        <v>2015</v>
      </c>
      <c r="C4027" s="2">
        <f>MONTH(salesdata[[#This Row],[Order Date]])</f>
        <v>12</v>
      </c>
      <c r="D4027" t="s">
        <v>2513</v>
      </c>
      <c r="E4027" t="s">
        <v>282</v>
      </c>
      <c r="F4027" t="s">
        <v>11</v>
      </c>
      <c r="G4027" t="s">
        <v>24</v>
      </c>
      <c r="H4027" t="s">
        <v>908</v>
      </c>
      <c r="I4027" s="33" t="s">
        <v>4400</v>
      </c>
      <c r="J4027" s="2">
        <v>3</v>
      </c>
      <c r="K4027" s="33" t="s">
        <v>7106</v>
      </c>
    </row>
    <row r="4028" spans="1:11" x14ac:dyDescent="0.3">
      <c r="A4028" s="1">
        <v>42362</v>
      </c>
      <c r="B4028" s="2">
        <f>YEAR(salesdata[[#This Row],[Order Date]])</f>
        <v>2015</v>
      </c>
      <c r="C4028" s="2">
        <f>MONTH(salesdata[[#This Row],[Order Date]])</f>
        <v>12</v>
      </c>
      <c r="D4028" t="s">
        <v>1289</v>
      </c>
      <c r="E4028" t="s">
        <v>96</v>
      </c>
      <c r="F4028" t="s">
        <v>11</v>
      </c>
      <c r="G4028" t="s">
        <v>12</v>
      </c>
      <c r="H4028" t="s">
        <v>1888</v>
      </c>
      <c r="I4028" s="33" t="s">
        <v>8042</v>
      </c>
      <c r="J4028" s="2">
        <v>7</v>
      </c>
      <c r="K4028" s="33" t="s">
        <v>8043</v>
      </c>
    </row>
    <row r="4029" spans="1:11" x14ac:dyDescent="0.3">
      <c r="A4029" s="1">
        <v>42362</v>
      </c>
      <c r="B4029" s="2">
        <f>YEAR(salesdata[[#This Row],[Order Date]])</f>
        <v>2015</v>
      </c>
      <c r="C4029" s="2">
        <f>MONTH(salesdata[[#This Row],[Order Date]])</f>
        <v>12</v>
      </c>
      <c r="D4029" t="s">
        <v>1289</v>
      </c>
      <c r="E4029" t="s">
        <v>96</v>
      </c>
      <c r="F4029" t="s">
        <v>39</v>
      </c>
      <c r="G4029" t="s">
        <v>40</v>
      </c>
      <c r="H4029" t="s">
        <v>1761</v>
      </c>
      <c r="I4029" s="33" t="s">
        <v>8044</v>
      </c>
      <c r="J4029" s="2">
        <v>2</v>
      </c>
      <c r="K4029" s="33" t="s">
        <v>4029</v>
      </c>
    </row>
    <row r="4030" spans="1:11" x14ac:dyDescent="0.3">
      <c r="A4030" s="1">
        <v>42362</v>
      </c>
      <c r="B4030" s="2">
        <f>YEAR(salesdata[[#This Row],[Order Date]])</f>
        <v>2015</v>
      </c>
      <c r="C4030" s="2">
        <f>MONTH(salesdata[[#This Row],[Order Date]])</f>
        <v>12</v>
      </c>
      <c r="D4030" t="s">
        <v>1289</v>
      </c>
      <c r="E4030" t="s">
        <v>96</v>
      </c>
      <c r="F4030" t="s">
        <v>34</v>
      </c>
      <c r="G4030" t="s">
        <v>47</v>
      </c>
      <c r="H4030" t="s">
        <v>2388</v>
      </c>
      <c r="I4030" s="33" t="s">
        <v>4127</v>
      </c>
      <c r="J4030" s="2">
        <v>2</v>
      </c>
      <c r="K4030" s="33" t="s">
        <v>4430</v>
      </c>
    </row>
    <row r="4031" spans="1:11" x14ac:dyDescent="0.3">
      <c r="A4031" s="1">
        <v>42362</v>
      </c>
      <c r="B4031" s="2">
        <f>YEAR(salesdata[[#This Row],[Order Date]])</f>
        <v>2015</v>
      </c>
      <c r="C4031" s="2">
        <f>MONTH(salesdata[[#This Row],[Order Date]])</f>
        <v>12</v>
      </c>
      <c r="D4031" t="s">
        <v>1741</v>
      </c>
      <c r="E4031" t="s">
        <v>96</v>
      </c>
      <c r="F4031" t="s">
        <v>34</v>
      </c>
      <c r="G4031" t="s">
        <v>35</v>
      </c>
      <c r="H4031" t="s">
        <v>1268</v>
      </c>
      <c r="I4031" s="33" t="s">
        <v>7642</v>
      </c>
      <c r="J4031" s="2">
        <v>4</v>
      </c>
      <c r="K4031" s="33" t="s">
        <v>7643</v>
      </c>
    </row>
    <row r="4032" spans="1:11" x14ac:dyDescent="0.3">
      <c r="A4032" s="1">
        <v>42362</v>
      </c>
      <c r="B4032" s="2">
        <f>YEAR(salesdata[[#This Row],[Order Date]])</f>
        <v>2015</v>
      </c>
      <c r="C4032" s="2">
        <f>MONTH(salesdata[[#This Row],[Order Date]])</f>
        <v>12</v>
      </c>
      <c r="D4032" t="s">
        <v>1285</v>
      </c>
      <c r="E4032" t="s">
        <v>27</v>
      </c>
      <c r="F4032" t="s">
        <v>11</v>
      </c>
      <c r="G4032" t="s">
        <v>20</v>
      </c>
      <c r="H4032" t="s">
        <v>437</v>
      </c>
      <c r="I4032" s="33" t="s">
        <v>8045</v>
      </c>
      <c r="J4032" s="2">
        <v>4</v>
      </c>
      <c r="K4032" s="33" t="s">
        <v>6723</v>
      </c>
    </row>
    <row r="4033" spans="1:11" x14ac:dyDescent="0.3">
      <c r="A4033" s="1">
        <v>42362</v>
      </c>
      <c r="B4033" s="2">
        <f>YEAR(salesdata[[#This Row],[Order Date]])</f>
        <v>2015</v>
      </c>
      <c r="C4033" s="2">
        <f>MONTH(salesdata[[#This Row],[Order Date]])</f>
        <v>12</v>
      </c>
      <c r="D4033" t="s">
        <v>1285</v>
      </c>
      <c r="E4033" t="s">
        <v>27</v>
      </c>
      <c r="F4033" t="s">
        <v>11</v>
      </c>
      <c r="G4033" t="s">
        <v>43</v>
      </c>
      <c r="H4033" t="s">
        <v>1138</v>
      </c>
      <c r="I4033" s="33" t="s">
        <v>4453</v>
      </c>
      <c r="J4033" s="2">
        <v>4</v>
      </c>
      <c r="K4033" s="33" t="s">
        <v>8046</v>
      </c>
    </row>
    <row r="4034" spans="1:11" x14ac:dyDescent="0.3">
      <c r="A4034" s="1">
        <v>42362</v>
      </c>
      <c r="B4034" s="2">
        <f>YEAR(salesdata[[#This Row],[Order Date]])</f>
        <v>2015</v>
      </c>
      <c r="C4034" s="2">
        <f>MONTH(salesdata[[#This Row],[Order Date]])</f>
        <v>12</v>
      </c>
      <c r="D4034" t="s">
        <v>1017</v>
      </c>
      <c r="E4034" t="s">
        <v>190</v>
      </c>
      <c r="F4034" t="s">
        <v>34</v>
      </c>
      <c r="G4034" t="s">
        <v>47</v>
      </c>
      <c r="H4034" t="s">
        <v>2391</v>
      </c>
      <c r="I4034" s="33" t="s">
        <v>8047</v>
      </c>
      <c r="J4034" s="2">
        <v>2</v>
      </c>
      <c r="K4034" s="33" t="s">
        <v>8048</v>
      </c>
    </row>
    <row r="4035" spans="1:11" x14ac:dyDescent="0.3">
      <c r="A4035" s="1">
        <v>42362</v>
      </c>
      <c r="B4035" s="2">
        <f>YEAR(salesdata[[#This Row],[Order Date]])</f>
        <v>2015</v>
      </c>
      <c r="C4035" s="2">
        <f>MONTH(salesdata[[#This Row],[Order Date]])</f>
        <v>12</v>
      </c>
      <c r="D4035" t="s">
        <v>1017</v>
      </c>
      <c r="E4035" t="s">
        <v>190</v>
      </c>
      <c r="F4035" t="s">
        <v>39</v>
      </c>
      <c r="G4035" t="s">
        <v>614</v>
      </c>
      <c r="H4035" t="s">
        <v>2002</v>
      </c>
      <c r="I4035" s="33" t="s">
        <v>8049</v>
      </c>
      <c r="J4035" s="2">
        <v>7</v>
      </c>
      <c r="K4035" s="33" t="s">
        <v>8050</v>
      </c>
    </row>
    <row r="4036" spans="1:11" x14ac:dyDescent="0.3">
      <c r="A4036" s="1">
        <v>42363</v>
      </c>
      <c r="B4036" s="2">
        <f>YEAR(salesdata[[#This Row],[Order Date]])</f>
        <v>2015</v>
      </c>
      <c r="C4036" s="2">
        <f>MONTH(salesdata[[#This Row],[Order Date]])</f>
        <v>12</v>
      </c>
      <c r="D4036" t="s">
        <v>1686</v>
      </c>
      <c r="E4036" t="s">
        <v>23</v>
      </c>
      <c r="F4036" t="s">
        <v>34</v>
      </c>
      <c r="G4036" t="s">
        <v>47</v>
      </c>
      <c r="H4036" t="s">
        <v>1601</v>
      </c>
      <c r="I4036" s="33" t="s">
        <v>6218</v>
      </c>
      <c r="J4036" s="2">
        <v>4</v>
      </c>
      <c r="K4036" s="33" t="s">
        <v>6219</v>
      </c>
    </row>
    <row r="4037" spans="1:11" x14ac:dyDescent="0.3">
      <c r="A4037" s="1">
        <v>42363</v>
      </c>
      <c r="B4037" s="2">
        <f>YEAR(salesdata[[#This Row],[Order Date]])</f>
        <v>2015</v>
      </c>
      <c r="C4037" s="2">
        <f>MONTH(salesdata[[#This Row],[Order Date]])</f>
        <v>12</v>
      </c>
      <c r="D4037" t="s">
        <v>1112</v>
      </c>
      <c r="E4037" t="s">
        <v>121</v>
      </c>
      <c r="F4037" t="s">
        <v>11</v>
      </c>
      <c r="G4037" t="s">
        <v>16</v>
      </c>
      <c r="H4037" t="s">
        <v>2287</v>
      </c>
      <c r="I4037" s="33" t="s">
        <v>7000</v>
      </c>
      <c r="J4037" s="2">
        <v>4</v>
      </c>
      <c r="K4037" s="33" t="s">
        <v>7685</v>
      </c>
    </row>
    <row r="4038" spans="1:11" x14ac:dyDescent="0.3">
      <c r="A4038" s="1">
        <v>42363</v>
      </c>
      <c r="B4038" s="2">
        <f>YEAR(salesdata[[#This Row],[Order Date]])</f>
        <v>2015</v>
      </c>
      <c r="C4038" s="2">
        <f>MONTH(salesdata[[#This Row],[Order Date]])</f>
        <v>12</v>
      </c>
      <c r="D4038" t="s">
        <v>1112</v>
      </c>
      <c r="E4038" t="s">
        <v>121</v>
      </c>
      <c r="F4038" t="s">
        <v>11</v>
      </c>
      <c r="G4038" t="s">
        <v>12</v>
      </c>
      <c r="H4038" t="s">
        <v>2271</v>
      </c>
      <c r="I4038" s="33" t="s">
        <v>3520</v>
      </c>
      <c r="J4038" s="2">
        <v>2</v>
      </c>
      <c r="K4038" s="33" t="s">
        <v>3521</v>
      </c>
    </row>
    <row r="4039" spans="1:11" x14ac:dyDescent="0.3">
      <c r="A4039" s="1">
        <v>42363</v>
      </c>
      <c r="B4039" s="2">
        <f>YEAR(salesdata[[#This Row],[Order Date]])</f>
        <v>2015</v>
      </c>
      <c r="C4039" s="2">
        <f>MONTH(salesdata[[#This Row],[Order Date]])</f>
        <v>12</v>
      </c>
      <c r="D4039" t="s">
        <v>2514</v>
      </c>
      <c r="E4039" t="s">
        <v>111</v>
      </c>
      <c r="F4039" t="s">
        <v>39</v>
      </c>
      <c r="G4039" t="s">
        <v>40</v>
      </c>
      <c r="H4039" t="s">
        <v>924</v>
      </c>
      <c r="I4039" s="33" t="s">
        <v>4068</v>
      </c>
      <c r="J4039" s="2">
        <v>2</v>
      </c>
      <c r="K4039" s="33" t="s">
        <v>4069</v>
      </c>
    </row>
    <row r="4040" spans="1:11" x14ac:dyDescent="0.3">
      <c r="A4040" s="1">
        <v>42363</v>
      </c>
      <c r="B4040" s="2">
        <f>YEAR(salesdata[[#This Row],[Order Date]])</f>
        <v>2015</v>
      </c>
      <c r="C4040" s="2">
        <f>MONTH(salesdata[[#This Row],[Order Date]])</f>
        <v>12</v>
      </c>
      <c r="D4040" t="s">
        <v>2514</v>
      </c>
      <c r="E4040" t="s">
        <v>111</v>
      </c>
      <c r="F4040" t="s">
        <v>34</v>
      </c>
      <c r="G4040" t="s">
        <v>74</v>
      </c>
      <c r="H4040" t="s">
        <v>2515</v>
      </c>
      <c r="I4040" s="33" t="s">
        <v>8051</v>
      </c>
      <c r="J4040" s="2">
        <v>1</v>
      </c>
      <c r="K4040" s="33" t="s">
        <v>4881</v>
      </c>
    </row>
    <row r="4041" spans="1:11" x14ac:dyDescent="0.3">
      <c r="A4041" s="1">
        <v>42363</v>
      </c>
      <c r="B4041" s="2">
        <f>YEAR(salesdata[[#This Row],[Order Date]])</f>
        <v>2015</v>
      </c>
      <c r="C4041" s="2">
        <f>MONTH(salesdata[[#This Row],[Order Date]])</f>
        <v>12</v>
      </c>
      <c r="D4041" t="s">
        <v>2514</v>
      </c>
      <c r="E4041" t="s">
        <v>111</v>
      </c>
      <c r="F4041" t="s">
        <v>11</v>
      </c>
      <c r="G4041" t="s">
        <v>12</v>
      </c>
      <c r="H4041" t="s">
        <v>1208</v>
      </c>
      <c r="I4041" s="33" t="s">
        <v>4493</v>
      </c>
      <c r="J4041" s="2">
        <v>3</v>
      </c>
      <c r="K4041" s="33" t="s">
        <v>4494</v>
      </c>
    </row>
    <row r="4042" spans="1:11" x14ac:dyDescent="0.3">
      <c r="A4042" s="1">
        <v>42363</v>
      </c>
      <c r="B4042" s="2">
        <f>YEAR(salesdata[[#This Row],[Order Date]])</f>
        <v>2015</v>
      </c>
      <c r="C4042" s="2">
        <f>MONTH(salesdata[[#This Row],[Order Date]])</f>
        <v>12</v>
      </c>
      <c r="D4042" t="s">
        <v>2514</v>
      </c>
      <c r="E4042" t="s">
        <v>111</v>
      </c>
      <c r="F4042" t="s">
        <v>11</v>
      </c>
      <c r="G4042" t="s">
        <v>24</v>
      </c>
      <c r="H4042" t="s">
        <v>104</v>
      </c>
      <c r="I4042" s="33" t="s">
        <v>3785</v>
      </c>
      <c r="J4042" s="2">
        <v>1</v>
      </c>
      <c r="K4042" s="33" t="s">
        <v>8052</v>
      </c>
    </row>
    <row r="4043" spans="1:11" x14ac:dyDescent="0.3">
      <c r="A4043" s="1">
        <v>42363</v>
      </c>
      <c r="B4043" s="2">
        <f>YEAR(salesdata[[#This Row],[Order Date]])</f>
        <v>2015</v>
      </c>
      <c r="C4043" s="2">
        <f>MONTH(salesdata[[#This Row],[Order Date]])</f>
        <v>12</v>
      </c>
      <c r="D4043" t="s">
        <v>1369</v>
      </c>
      <c r="E4043" t="s">
        <v>152</v>
      </c>
      <c r="F4043" t="s">
        <v>11</v>
      </c>
      <c r="G4043" t="s">
        <v>93</v>
      </c>
      <c r="H4043" t="s">
        <v>2114</v>
      </c>
      <c r="I4043" s="33" t="s">
        <v>8053</v>
      </c>
      <c r="J4043" s="2">
        <v>2</v>
      </c>
      <c r="K4043" s="33" t="s">
        <v>7472</v>
      </c>
    </row>
    <row r="4044" spans="1:11" x14ac:dyDescent="0.3">
      <c r="A4044" s="1">
        <v>42363</v>
      </c>
      <c r="B4044" s="2">
        <f>YEAR(salesdata[[#This Row],[Order Date]])</f>
        <v>2015</v>
      </c>
      <c r="C4044" s="2">
        <f>MONTH(salesdata[[#This Row],[Order Date]])</f>
        <v>12</v>
      </c>
      <c r="D4044" t="s">
        <v>1836</v>
      </c>
      <c r="E4044" t="s">
        <v>27</v>
      </c>
      <c r="F4044" t="s">
        <v>39</v>
      </c>
      <c r="G4044" t="s">
        <v>614</v>
      </c>
      <c r="H4044" t="s">
        <v>615</v>
      </c>
      <c r="I4044" s="33" t="s">
        <v>8054</v>
      </c>
      <c r="J4044" s="2">
        <v>5</v>
      </c>
      <c r="K4044" s="33" t="s">
        <v>8055</v>
      </c>
    </row>
    <row r="4045" spans="1:11" x14ac:dyDescent="0.3">
      <c r="A4045" s="1">
        <v>42363</v>
      </c>
      <c r="B4045" s="2">
        <f>YEAR(salesdata[[#This Row],[Order Date]])</f>
        <v>2015</v>
      </c>
      <c r="C4045" s="2">
        <f>MONTH(salesdata[[#This Row],[Order Date]])</f>
        <v>12</v>
      </c>
      <c r="D4045" t="s">
        <v>1836</v>
      </c>
      <c r="E4045" t="s">
        <v>27</v>
      </c>
      <c r="F4045" t="s">
        <v>11</v>
      </c>
      <c r="G4045" t="s">
        <v>12</v>
      </c>
      <c r="H4045" t="s">
        <v>2214</v>
      </c>
      <c r="I4045" s="33" t="s">
        <v>3613</v>
      </c>
      <c r="J4045" s="2">
        <v>3</v>
      </c>
      <c r="K4045" s="33" t="s">
        <v>7396</v>
      </c>
    </row>
    <row r="4046" spans="1:11" x14ac:dyDescent="0.3">
      <c r="A4046" s="1">
        <v>42363</v>
      </c>
      <c r="B4046" s="2">
        <f>YEAR(salesdata[[#This Row],[Order Date]])</f>
        <v>2015</v>
      </c>
      <c r="C4046" s="2">
        <f>MONTH(salesdata[[#This Row],[Order Date]])</f>
        <v>12</v>
      </c>
      <c r="D4046" t="s">
        <v>1836</v>
      </c>
      <c r="E4046" t="s">
        <v>27</v>
      </c>
      <c r="F4046" t="s">
        <v>11</v>
      </c>
      <c r="G4046" t="s">
        <v>12</v>
      </c>
      <c r="H4046" t="s">
        <v>1134</v>
      </c>
      <c r="I4046" s="33" t="s">
        <v>3188</v>
      </c>
      <c r="J4046" s="2">
        <v>3</v>
      </c>
      <c r="K4046" s="33" t="s">
        <v>4529</v>
      </c>
    </row>
    <row r="4047" spans="1:11" x14ac:dyDescent="0.3">
      <c r="A4047" s="1">
        <v>42363</v>
      </c>
      <c r="B4047" s="2">
        <f>YEAR(salesdata[[#This Row],[Order Date]])</f>
        <v>2015</v>
      </c>
      <c r="C4047" s="2">
        <f>MONTH(salesdata[[#This Row],[Order Date]])</f>
        <v>12</v>
      </c>
      <c r="D4047" t="s">
        <v>1167</v>
      </c>
      <c r="E4047" t="s">
        <v>30</v>
      </c>
      <c r="F4047" t="s">
        <v>34</v>
      </c>
      <c r="G4047" t="s">
        <v>47</v>
      </c>
      <c r="H4047" t="s">
        <v>488</v>
      </c>
      <c r="I4047" s="33" t="s">
        <v>8056</v>
      </c>
      <c r="J4047" s="2">
        <v>6</v>
      </c>
      <c r="K4047" s="33" t="s">
        <v>6160</v>
      </c>
    </row>
    <row r="4048" spans="1:11" x14ac:dyDescent="0.3">
      <c r="A4048" s="1">
        <v>42363</v>
      </c>
      <c r="B4048" s="2">
        <f>YEAR(salesdata[[#This Row],[Order Date]])</f>
        <v>2015</v>
      </c>
      <c r="C4048" s="2">
        <f>MONTH(salesdata[[#This Row],[Order Date]])</f>
        <v>12</v>
      </c>
      <c r="D4048" t="s">
        <v>1167</v>
      </c>
      <c r="E4048" t="s">
        <v>30</v>
      </c>
      <c r="F4048" t="s">
        <v>11</v>
      </c>
      <c r="G4048" t="s">
        <v>20</v>
      </c>
      <c r="H4048" t="s">
        <v>2230</v>
      </c>
      <c r="I4048" s="33" t="s">
        <v>8057</v>
      </c>
      <c r="J4048" s="2">
        <v>5</v>
      </c>
      <c r="K4048" s="33" t="s">
        <v>8058</v>
      </c>
    </row>
    <row r="4049" spans="1:11" x14ac:dyDescent="0.3">
      <c r="A4049" s="1">
        <v>42363</v>
      </c>
      <c r="B4049" s="2">
        <f>YEAR(salesdata[[#This Row],[Order Date]])</f>
        <v>2015</v>
      </c>
      <c r="C4049" s="2">
        <f>MONTH(salesdata[[#This Row],[Order Date]])</f>
        <v>12</v>
      </c>
      <c r="D4049" t="s">
        <v>768</v>
      </c>
      <c r="E4049" t="s">
        <v>152</v>
      </c>
      <c r="F4049" t="s">
        <v>39</v>
      </c>
      <c r="G4049" t="s">
        <v>52</v>
      </c>
      <c r="H4049" t="s">
        <v>1934</v>
      </c>
      <c r="I4049" s="33" t="s">
        <v>8059</v>
      </c>
      <c r="J4049" s="2">
        <v>2</v>
      </c>
      <c r="K4049" s="33" t="s">
        <v>8060</v>
      </c>
    </row>
    <row r="4050" spans="1:11" x14ac:dyDescent="0.3">
      <c r="A4050" s="1">
        <v>42363</v>
      </c>
      <c r="B4050" s="2">
        <f>YEAR(salesdata[[#This Row],[Order Date]])</f>
        <v>2015</v>
      </c>
      <c r="C4050" s="2">
        <f>MONTH(salesdata[[#This Row],[Order Date]])</f>
        <v>12</v>
      </c>
      <c r="D4050" t="s">
        <v>768</v>
      </c>
      <c r="E4050" t="s">
        <v>152</v>
      </c>
      <c r="F4050" t="s">
        <v>34</v>
      </c>
      <c r="G4050" t="s">
        <v>74</v>
      </c>
      <c r="H4050" t="s">
        <v>1931</v>
      </c>
      <c r="I4050" s="33" t="s">
        <v>8061</v>
      </c>
      <c r="J4050" s="2">
        <v>2</v>
      </c>
      <c r="K4050" s="33" t="s">
        <v>3795</v>
      </c>
    </row>
    <row r="4051" spans="1:11" x14ac:dyDescent="0.3">
      <c r="A4051" s="1">
        <v>42363</v>
      </c>
      <c r="B4051" s="2">
        <f>YEAR(salesdata[[#This Row],[Order Date]])</f>
        <v>2015</v>
      </c>
      <c r="C4051" s="2">
        <f>MONTH(salesdata[[#This Row],[Order Date]])</f>
        <v>12</v>
      </c>
      <c r="D4051" t="s">
        <v>341</v>
      </c>
      <c r="E4051" t="s">
        <v>27</v>
      </c>
      <c r="F4051" t="s">
        <v>11</v>
      </c>
      <c r="G4051" t="s">
        <v>12</v>
      </c>
      <c r="H4051" t="s">
        <v>694</v>
      </c>
      <c r="I4051" s="33" t="s">
        <v>4714</v>
      </c>
      <c r="J4051" s="2">
        <v>2</v>
      </c>
      <c r="K4051" s="33" t="s">
        <v>2909</v>
      </c>
    </row>
    <row r="4052" spans="1:11" x14ac:dyDescent="0.3">
      <c r="A4052" s="1">
        <v>42364</v>
      </c>
      <c r="B4052" s="2">
        <f>YEAR(salesdata[[#This Row],[Order Date]])</f>
        <v>2015</v>
      </c>
      <c r="C4052" s="2">
        <f>MONTH(salesdata[[#This Row],[Order Date]])</f>
        <v>12</v>
      </c>
      <c r="D4052" t="s">
        <v>72</v>
      </c>
      <c r="E4052" t="s">
        <v>443</v>
      </c>
      <c r="F4052" t="s">
        <v>11</v>
      </c>
      <c r="G4052" t="s">
        <v>43</v>
      </c>
      <c r="H4052" t="s">
        <v>163</v>
      </c>
      <c r="I4052" s="33" t="s">
        <v>3337</v>
      </c>
      <c r="J4052" s="2">
        <v>5</v>
      </c>
      <c r="K4052" s="33" t="s">
        <v>2930</v>
      </c>
    </row>
    <row r="4053" spans="1:11" x14ac:dyDescent="0.3">
      <c r="A4053" s="1">
        <v>42364</v>
      </c>
      <c r="B4053" s="2">
        <f>YEAR(salesdata[[#This Row],[Order Date]])</f>
        <v>2015</v>
      </c>
      <c r="C4053" s="2">
        <f>MONTH(salesdata[[#This Row],[Order Date]])</f>
        <v>12</v>
      </c>
      <c r="D4053" t="s">
        <v>854</v>
      </c>
      <c r="E4053" t="s">
        <v>79</v>
      </c>
      <c r="F4053" t="s">
        <v>34</v>
      </c>
      <c r="G4053" t="s">
        <v>147</v>
      </c>
      <c r="H4053" t="s">
        <v>482</v>
      </c>
      <c r="I4053" s="33" t="s">
        <v>8062</v>
      </c>
      <c r="J4053" s="2">
        <v>1</v>
      </c>
      <c r="K4053" s="33" t="s">
        <v>8063</v>
      </c>
    </row>
    <row r="4054" spans="1:11" x14ac:dyDescent="0.3">
      <c r="A4054" s="1">
        <v>42364</v>
      </c>
      <c r="B4054" s="2">
        <f>YEAR(salesdata[[#This Row],[Order Date]])</f>
        <v>2015</v>
      </c>
      <c r="C4054" s="2">
        <f>MONTH(salesdata[[#This Row],[Order Date]])</f>
        <v>12</v>
      </c>
      <c r="D4054" t="s">
        <v>2283</v>
      </c>
      <c r="E4054" t="s">
        <v>10</v>
      </c>
      <c r="F4054" t="s">
        <v>34</v>
      </c>
      <c r="G4054" t="s">
        <v>35</v>
      </c>
      <c r="H4054" t="s">
        <v>2516</v>
      </c>
      <c r="I4054" s="33" t="s">
        <v>8064</v>
      </c>
      <c r="J4054" s="2">
        <v>3</v>
      </c>
      <c r="K4054" s="33" t="s">
        <v>8065</v>
      </c>
    </row>
    <row r="4055" spans="1:11" x14ac:dyDescent="0.3">
      <c r="A4055" s="1">
        <v>42364</v>
      </c>
      <c r="B4055" s="2">
        <f>YEAR(salesdata[[#This Row],[Order Date]])</f>
        <v>2015</v>
      </c>
      <c r="C4055" s="2">
        <f>MONTH(salesdata[[#This Row],[Order Date]])</f>
        <v>12</v>
      </c>
      <c r="D4055" t="s">
        <v>1470</v>
      </c>
      <c r="E4055" t="s">
        <v>152</v>
      </c>
      <c r="F4055" t="s">
        <v>11</v>
      </c>
      <c r="G4055" t="s">
        <v>12</v>
      </c>
      <c r="H4055" t="s">
        <v>1913</v>
      </c>
      <c r="I4055" s="33" t="s">
        <v>6178</v>
      </c>
      <c r="J4055" s="2">
        <v>6</v>
      </c>
      <c r="K4055" s="33" t="s">
        <v>6179</v>
      </c>
    </row>
    <row r="4056" spans="1:11" x14ac:dyDescent="0.3">
      <c r="A4056" s="1">
        <v>42365</v>
      </c>
      <c r="B4056" s="2">
        <f>YEAR(salesdata[[#This Row],[Order Date]])</f>
        <v>2015</v>
      </c>
      <c r="C4056" s="2">
        <f>MONTH(salesdata[[#This Row],[Order Date]])</f>
        <v>12</v>
      </c>
      <c r="D4056" t="s">
        <v>640</v>
      </c>
      <c r="E4056" t="s">
        <v>10</v>
      </c>
      <c r="F4056" t="s">
        <v>11</v>
      </c>
      <c r="G4056" t="s">
        <v>63</v>
      </c>
      <c r="H4056" t="s">
        <v>2517</v>
      </c>
      <c r="I4056" s="33" t="s">
        <v>8066</v>
      </c>
      <c r="J4056" s="2">
        <v>9</v>
      </c>
      <c r="K4056" s="33" t="s">
        <v>8067</v>
      </c>
    </row>
    <row r="4057" spans="1:11" x14ac:dyDescent="0.3">
      <c r="A4057" s="1">
        <v>42365</v>
      </c>
      <c r="B4057" s="2">
        <f>YEAR(salesdata[[#This Row],[Order Date]])</f>
        <v>2015</v>
      </c>
      <c r="C4057" s="2">
        <f>MONTH(salesdata[[#This Row],[Order Date]])</f>
        <v>12</v>
      </c>
      <c r="D4057" t="s">
        <v>640</v>
      </c>
      <c r="E4057" t="s">
        <v>10</v>
      </c>
      <c r="F4057" t="s">
        <v>34</v>
      </c>
      <c r="G4057" t="s">
        <v>74</v>
      </c>
      <c r="H4057" t="s">
        <v>1654</v>
      </c>
      <c r="I4057" s="33" t="s">
        <v>8068</v>
      </c>
      <c r="J4057" s="2">
        <v>3</v>
      </c>
      <c r="K4057" s="33" t="s">
        <v>8069</v>
      </c>
    </row>
    <row r="4058" spans="1:11" x14ac:dyDescent="0.3">
      <c r="A4058" s="1">
        <v>42365</v>
      </c>
      <c r="B4058" s="2">
        <f>YEAR(salesdata[[#This Row],[Order Date]])</f>
        <v>2015</v>
      </c>
      <c r="C4058" s="2">
        <f>MONTH(salesdata[[#This Row],[Order Date]])</f>
        <v>12</v>
      </c>
      <c r="D4058" t="s">
        <v>640</v>
      </c>
      <c r="E4058" t="s">
        <v>10</v>
      </c>
      <c r="F4058" t="s">
        <v>34</v>
      </c>
      <c r="G4058" t="s">
        <v>35</v>
      </c>
      <c r="H4058" t="s">
        <v>1935</v>
      </c>
      <c r="I4058" s="33" t="s">
        <v>8070</v>
      </c>
      <c r="J4058" s="2">
        <v>3</v>
      </c>
      <c r="K4058" s="33" t="s">
        <v>8071</v>
      </c>
    </row>
    <row r="4059" spans="1:11" x14ac:dyDescent="0.3">
      <c r="A4059" s="1">
        <v>42365</v>
      </c>
      <c r="B4059" s="2">
        <f>YEAR(salesdata[[#This Row],[Order Date]])</f>
        <v>2015</v>
      </c>
      <c r="C4059" s="2">
        <f>MONTH(salesdata[[#This Row],[Order Date]])</f>
        <v>12</v>
      </c>
      <c r="D4059" t="s">
        <v>640</v>
      </c>
      <c r="E4059" t="s">
        <v>10</v>
      </c>
      <c r="F4059" t="s">
        <v>39</v>
      </c>
      <c r="G4059" t="s">
        <v>40</v>
      </c>
      <c r="H4059" t="s">
        <v>746</v>
      </c>
      <c r="I4059" s="33" t="s">
        <v>8072</v>
      </c>
      <c r="J4059" s="2">
        <v>4</v>
      </c>
      <c r="K4059" s="33" t="s">
        <v>8073</v>
      </c>
    </row>
    <row r="4060" spans="1:11" x14ac:dyDescent="0.3">
      <c r="A4060" s="1">
        <v>42365</v>
      </c>
      <c r="B4060" s="2">
        <f>YEAR(salesdata[[#This Row],[Order Date]])</f>
        <v>2015</v>
      </c>
      <c r="C4060" s="2">
        <f>MONTH(salesdata[[#This Row],[Order Date]])</f>
        <v>12</v>
      </c>
      <c r="D4060" t="s">
        <v>1619</v>
      </c>
      <c r="E4060" t="s">
        <v>102</v>
      </c>
      <c r="F4060" t="s">
        <v>11</v>
      </c>
      <c r="G4060" t="s">
        <v>63</v>
      </c>
      <c r="H4060" t="s">
        <v>654</v>
      </c>
      <c r="I4060" s="33" t="s">
        <v>8074</v>
      </c>
      <c r="J4060" s="2">
        <v>2</v>
      </c>
      <c r="K4060" s="33" t="s">
        <v>8075</v>
      </c>
    </row>
    <row r="4061" spans="1:11" x14ac:dyDescent="0.3">
      <c r="A4061" s="1">
        <v>42365</v>
      </c>
      <c r="B4061" s="2">
        <f>YEAR(salesdata[[#This Row],[Order Date]])</f>
        <v>2015</v>
      </c>
      <c r="C4061" s="2">
        <f>MONTH(salesdata[[#This Row],[Order Date]])</f>
        <v>12</v>
      </c>
      <c r="D4061" t="s">
        <v>2518</v>
      </c>
      <c r="E4061" t="s">
        <v>540</v>
      </c>
      <c r="F4061" t="s">
        <v>11</v>
      </c>
      <c r="G4061" t="s">
        <v>12</v>
      </c>
      <c r="H4061" t="s">
        <v>2519</v>
      </c>
      <c r="I4061" s="33" t="s">
        <v>7117</v>
      </c>
      <c r="J4061" s="2">
        <v>5</v>
      </c>
      <c r="K4061" s="33" t="s">
        <v>7118</v>
      </c>
    </row>
    <row r="4062" spans="1:11" x14ac:dyDescent="0.3">
      <c r="A4062" s="1">
        <v>42365</v>
      </c>
      <c r="B4062" s="2">
        <f>YEAR(salesdata[[#This Row],[Order Date]])</f>
        <v>2015</v>
      </c>
      <c r="C4062" s="2">
        <f>MONTH(salesdata[[#This Row],[Order Date]])</f>
        <v>12</v>
      </c>
      <c r="D4062" t="s">
        <v>2518</v>
      </c>
      <c r="E4062" t="s">
        <v>540</v>
      </c>
      <c r="F4062" t="s">
        <v>11</v>
      </c>
      <c r="G4062" t="s">
        <v>93</v>
      </c>
      <c r="H4062" t="s">
        <v>1269</v>
      </c>
      <c r="I4062" s="33" t="s">
        <v>8076</v>
      </c>
      <c r="J4062" s="2">
        <v>2</v>
      </c>
      <c r="K4062" s="33" t="s">
        <v>8077</v>
      </c>
    </row>
    <row r="4063" spans="1:11" x14ac:dyDescent="0.3">
      <c r="A4063" s="1">
        <v>42365</v>
      </c>
      <c r="B4063" s="2">
        <f>YEAR(salesdata[[#This Row],[Order Date]])</f>
        <v>2015</v>
      </c>
      <c r="C4063" s="2">
        <f>MONTH(salesdata[[#This Row],[Order Date]])</f>
        <v>12</v>
      </c>
      <c r="D4063" t="s">
        <v>1030</v>
      </c>
      <c r="E4063" t="s">
        <v>27</v>
      </c>
      <c r="F4063" t="s">
        <v>11</v>
      </c>
      <c r="G4063" t="s">
        <v>93</v>
      </c>
      <c r="H4063" t="s">
        <v>543</v>
      </c>
      <c r="I4063" s="33" t="s">
        <v>3552</v>
      </c>
      <c r="J4063" s="2">
        <v>2</v>
      </c>
      <c r="K4063" s="33" t="s">
        <v>3553</v>
      </c>
    </row>
    <row r="4064" spans="1:11" x14ac:dyDescent="0.3">
      <c r="A4064" s="1">
        <v>42365</v>
      </c>
      <c r="B4064" s="2">
        <f>YEAR(salesdata[[#This Row],[Order Date]])</f>
        <v>2015</v>
      </c>
      <c r="C4064" s="2">
        <f>MONTH(salesdata[[#This Row],[Order Date]])</f>
        <v>12</v>
      </c>
      <c r="D4064" t="s">
        <v>1030</v>
      </c>
      <c r="E4064" t="s">
        <v>27</v>
      </c>
      <c r="F4064" t="s">
        <v>11</v>
      </c>
      <c r="G4064" t="s">
        <v>16</v>
      </c>
      <c r="H4064" t="s">
        <v>2520</v>
      </c>
      <c r="I4064" s="33" t="s">
        <v>3642</v>
      </c>
      <c r="J4064" s="2">
        <v>7</v>
      </c>
      <c r="K4064" s="33" t="s">
        <v>3643</v>
      </c>
    </row>
    <row r="4065" spans="1:11" x14ac:dyDescent="0.3">
      <c r="A4065" s="1">
        <v>42365</v>
      </c>
      <c r="B4065" s="2">
        <f>YEAR(salesdata[[#This Row],[Order Date]])</f>
        <v>2015</v>
      </c>
      <c r="C4065" s="2">
        <f>MONTH(salesdata[[#This Row],[Order Date]])</f>
        <v>12</v>
      </c>
      <c r="D4065" t="s">
        <v>406</v>
      </c>
      <c r="E4065" t="s">
        <v>15</v>
      </c>
      <c r="F4065" t="s">
        <v>11</v>
      </c>
      <c r="G4065" t="s">
        <v>18</v>
      </c>
      <c r="H4065" t="s">
        <v>416</v>
      </c>
      <c r="I4065" s="33" t="s">
        <v>4426</v>
      </c>
      <c r="J4065" s="2">
        <v>3</v>
      </c>
      <c r="K4065" s="33" t="s">
        <v>8078</v>
      </c>
    </row>
    <row r="4066" spans="1:11" x14ac:dyDescent="0.3">
      <c r="A4066" s="1">
        <v>42365</v>
      </c>
      <c r="B4066" s="2">
        <f>YEAR(salesdata[[#This Row],[Order Date]])</f>
        <v>2015</v>
      </c>
      <c r="C4066" s="2">
        <f>MONTH(salesdata[[#This Row],[Order Date]])</f>
        <v>12</v>
      </c>
      <c r="D4066" t="s">
        <v>528</v>
      </c>
      <c r="E4066" t="s">
        <v>27</v>
      </c>
      <c r="F4066" t="s">
        <v>39</v>
      </c>
      <c r="G4066" t="s">
        <v>52</v>
      </c>
      <c r="H4066" t="s">
        <v>986</v>
      </c>
      <c r="I4066" s="33" t="s">
        <v>5278</v>
      </c>
      <c r="J4066" s="2">
        <v>8</v>
      </c>
      <c r="K4066" s="33" t="s">
        <v>4772</v>
      </c>
    </row>
    <row r="4067" spans="1:11" x14ac:dyDescent="0.3">
      <c r="A4067" s="1">
        <v>42365</v>
      </c>
      <c r="B4067" s="2">
        <f>YEAR(salesdata[[#This Row],[Order Date]])</f>
        <v>2015</v>
      </c>
      <c r="C4067" s="2">
        <f>MONTH(salesdata[[#This Row],[Order Date]])</f>
        <v>12</v>
      </c>
      <c r="D4067" t="s">
        <v>791</v>
      </c>
      <c r="E4067" t="s">
        <v>160</v>
      </c>
      <c r="F4067" t="s">
        <v>11</v>
      </c>
      <c r="G4067" t="s">
        <v>12</v>
      </c>
      <c r="H4067" t="s">
        <v>1537</v>
      </c>
      <c r="I4067" s="33" t="s">
        <v>5874</v>
      </c>
      <c r="J4067" s="2">
        <v>4</v>
      </c>
      <c r="K4067" s="33" t="s">
        <v>5875</v>
      </c>
    </row>
    <row r="4068" spans="1:11" x14ac:dyDescent="0.3">
      <c r="A4068" s="1">
        <v>42365</v>
      </c>
      <c r="B4068" s="2">
        <f>YEAR(salesdata[[#This Row],[Order Date]])</f>
        <v>2015</v>
      </c>
      <c r="C4068" s="2">
        <f>MONTH(salesdata[[#This Row],[Order Date]])</f>
        <v>12</v>
      </c>
      <c r="D4068" t="s">
        <v>791</v>
      </c>
      <c r="E4068" t="s">
        <v>160</v>
      </c>
      <c r="F4068" t="s">
        <v>39</v>
      </c>
      <c r="G4068" t="s">
        <v>40</v>
      </c>
      <c r="H4068" t="s">
        <v>2521</v>
      </c>
      <c r="I4068" s="33" t="s">
        <v>8079</v>
      </c>
      <c r="J4068" s="2">
        <v>2</v>
      </c>
      <c r="K4068" s="33" t="s">
        <v>8080</v>
      </c>
    </row>
    <row r="4069" spans="1:11" x14ac:dyDescent="0.3">
      <c r="A4069" s="1">
        <v>42365</v>
      </c>
      <c r="B4069" s="2">
        <f>YEAR(salesdata[[#This Row],[Order Date]])</f>
        <v>2015</v>
      </c>
      <c r="C4069" s="2">
        <f>MONTH(salesdata[[#This Row],[Order Date]])</f>
        <v>12</v>
      </c>
      <c r="D4069" t="s">
        <v>2120</v>
      </c>
      <c r="E4069" t="s">
        <v>79</v>
      </c>
      <c r="F4069" t="s">
        <v>34</v>
      </c>
      <c r="G4069" t="s">
        <v>147</v>
      </c>
      <c r="H4069" t="s">
        <v>1257</v>
      </c>
      <c r="I4069" s="33" t="s">
        <v>8081</v>
      </c>
      <c r="J4069" s="2">
        <v>9</v>
      </c>
      <c r="K4069" s="33" t="s">
        <v>8082</v>
      </c>
    </row>
    <row r="4070" spans="1:11" x14ac:dyDescent="0.3">
      <c r="A4070" s="1">
        <v>42365</v>
      </c>
      <c r="B4070" s="2">
        <f>YEAR(salesdata[[#This Row],[Order Date]])</f>
        <v>2015</v>
      </c>
      <c r="C4070" s="2">
        <f>MONTH(salesdata[[#This Row],[Order Date]])</f>
        <v>12</v>
      </c>
      <c r="D4070" t="s">
        <v>2120</v>
      </c>
      <c r="E4070" t="s">
        <v>79</v>
      </c>
      <c r="F4070" t="s">
        <v>11</v>
      </c>
      <c r="G4070" t="s">
        <v>63</v>
      </c>
      <c r="H4070" t="s">
        <v>64</v>
      </c>
      <c r="I4070" s="33" t="s">
        <v>5511</v>
      </c>
      <c r="J4070" s="2">
        <v>3</v>
      </c>
      <c r="K4070" s="33" t="s">
        <v>7465</v>
      </c>
    </row>
    <row r="4071" spans="1:11" x14ac:dyDescent="0.3">
      <c r="A4071" s="1">
        <v>42365</v>
      </c>
      <c r="B4071" s="2">
        <f>YEAR(salesdata[[#This Row],[Order Date]])</f>
        <v>2015</v>
      </c>
      <c r="C4071" s="2">
        <f>MONTH(salesdata[[#This Row],[Order Date]])</f>
        <v>12</v>
      </c>
      <c r="D4071" t="s">
        <v>1846</v>
      </c>
      <c r="E4071" t="s">
        <v>121</v>
      </c>
      <c r="F4071" t="s">
        <v>39</v>
      </c>
      <c r="G4071" t="s">
        <v>52</v>
      </c>
      <c r="H4071" t="s">
        <v>1428</v>
      </c>
      <c r="I4071" s="33" t="s">
        <v>7562</v>
      </c>
      <c r="J4071" s="2">
        <v>3</v>
      </c>
      <c r="K4071" s="33" t="s">
        <v>8083</v>
      </c>
    </row>
    <row r="4072" spans="1:11" x14ac:dyDescent="0.3">
      <c r="A4072" s="1">
        <v>42365</v>
      </c>
      <c r="B4072" s="2">
        <f>YEAR(salesdata[[#This Row],[Order Date]])</f>
        <v>2015</v>
      </c>
      <c r="C4072" s="2">
        <f>MONTH(salesdata[[#This Row],[Order Date]])</f>
        <v>12</v>
      </c>
      <c r="D4072" t="s">
        <v>1846</v>
      </c>
      <c r="E4072" t="s">
        <v>121</v>
      </c>
      <c r="F4072" t="s">
        <v>34</v>
      </c>
      <c r="G4072" t="s">
        <v>47</v>
      </c>
      <c r="H4072" t="s">
        <v>2522</v>
      </c>
      <c r="I4072" s="33" t="s">
        <v>5445</v>
      </c>
      <c r="J4072" s="2">
        <v>3</v>
      </c>
      <c r="K4072" s="33" t="s">
        <v>4498</v>
      </c>
    </row>
    <row r="4073" spans="1:11" x14ac:dyDescent="0.3">
      <c r="A4073" s="1">
        <v>42365</v>
      </c>
      <c r="B4073" s="2">
        <f>YEAR(salesdata[[#This Row],[Order Date]])</f>
        <v>2015</v>
      </c>
      <c r="C4073" s="2">
        <f>MONTH(salesdata[[#This Row],[Order Date]])</f>
        <v>12</v>
      </c>
      <c r="D4073" t="s">
        <v>1846</v>
      </c>
      <c r="E4073" t="s">
        <v>121</v>
      </c>
      <c r="F4073" t="s">
        <v>34</v>
      </c>
      <c r="G4073" t="s">
        <v>74</v>
      </c>
      <c r="H4073" t="s">
        <v>2523</v>
      </c>
      <c r="I4073" s="33" t="s">
        <v>8084</v>
      </c>
      <c r="J4073" s="2">
        <v>2</v>
      </c>
      <c r="K4073" s="33" t="s">
        <v>8085</v>
      </c>
    </row>
    <row r="4074" spans="1:11" x14ac:dyDescent="0.3">
      <c r="A4074" s="1">
        <v>42365</v>
      </c>
      <c r="B4074" s="2">
        <f>YEAR(salesdata[[#This Row],[Order Date]])</f>
        <v>2015</v>
      </c>
      <c r="C4074" s="2">
        <f>MONTH(salesdata[[#This Row],[Order Date]])</f>
        <v>12</v>
      </c>
      <c r="D4074" t="s">
        <v>1846</v>
      </c>
      <c r="E4074" t="s">
        <v>121</v>
      </c>
      <c r="F4074" t="s">
        <v>11</v>
      </c>
      <c r="G4074" t="s">
        <v>18</v>
      </c>
      <c r="H4074" t="s">
        <v>303</v>
      </c>
      <c r="I4074" s="33" t="s">
        <v>8086</v>
      </c>
      <c r="J4074" s="2">
        <v>3</v>
      </c>
      <c r="K4074" s="33" t="s">
        <v>3452</v>
      </c>
    </row>
    <row r="4075" spans="1:11" x14ac:dyDescent="0.3">
      <c r="A4075" s="1">
        <v>42365</v>
      </c>
      <c r="B4075" s="2">
        <f>YEAR(salesdata[[#This Row],[Order Date]])</f>
        <v>2015</v>
      </c>
      <c r="C4075" s="2">
        <f>MONTH(salesdata[[#This Row],[Order Date]])</f>
        <v>12</v>
      </c>
      <c r="D4075" t="s">
        <v>1846</v>
      </c>
      <c r="E4075" t="s">
        <v>121</v>
      </c>
      <c r="F4075" t="s">
        <v>39</v>
      </c>
      <c r="G4075" t="s">
        <v>52</v>
      </c>
      <c r="H4075" t="s">
        <v>706</v>
      </c>
      <c r="I4075" s="33" t="s">
        <v>7687</v>
      </c>
      <c r="J4075" s="2">
        <v>7</v>
      </c>
      <c r="K4075" s="33" t="s">
        <v>8087</v>
      </c>
    </row>
    <row r="4076" spans="1:11" x14ac:dyDescent="0.3">
      <c r="A4076" s="1">
        <v>42365</v>
      </c>
      <c r="B4076" s="2">
        <f>YEAR(salesdata[[#This Row],[Order Date]])</f>
        <v>2015</v>
      </c>
      <c r="C4076" s="2">
        <f>MONTH(salesdata[[#This Row],[Order Date]])</f>
        <v>12</v>
      </c>
      <c r="D4076" t="s">
        <v>567</v>
      </c>
      <c r="E4076" t="s">
        <v>27</v>
      </c>
      <c r="F4076" t="s">
        <v>11</v>
      </c>
      <c r="G4076" t="s">
        <v>18</v>
      </c>
      <c r="H4076" t="s">
        <v>1449</v>
      </c>
      <c r="I4076" s="33" t="s">
        <v>6551</v>
      </c>
      <c r="J4076" s="2">
        <v>2</v>
      </c>
      <c r="K4076" s="33" t="s">
        <v>6552</v>
      </c>
    </row>
    <row r="4077" spans="1:11" x14ac:dyDescent="0.3">
      <c r="A4077" s="1">
        <v>42365</v>
      </c>
      <c r="B4077" s="2">
        <f>YEAR(salesdata[[#This Row],[Order Date]])</f>
        <v>2015</v>
      </c>
      <c r="C4077" s="2">
        <f>MONTH(salesdata[[#This Row],[Order Date]])</f>
        <v>12</v>
      </c>
      <c r="D4077" t="s">
        <v>567</v>
      </c>
      <c r="E4077" t="s">
        <v>27</v>
      </c>
      <c r="F4077" t="s">
        <v>39</v>
      </c>
      <c r="G4077" t="s">
        <v>40</v>
      </c>
      <c r="H4077" t="s">
        <v>762</v>
      </c>
      <c r="I4077" s="33" t="s">
        <v>8088</v>
      </c>
      <c r="J4077" s="2">
        <v>9</v>
      </c>
      <c r="K4077" s="33" t="s">
        <v>8089</v>
      </c>
    </row>
    <row r="4078" spans="1:11" x14ac:dyDescent="0.3">
      <c r="A4078" s="1">
        <v>42366</v>
      </c>
      <c r="B4078" s="2">
        <f>YEAR(salesdata[[#This Row],[Order Date]])</f>
        <v>2015</v>
      </c>
      <c r="C4078" s="2">
        <f>MONTH(salesdata[[#This Row],[Order Date]])</f>
        <v>12</v>
      </c>
      <c r="D4078" t="s">
        <v>2359</v>
      </c>
      <c r="E4078" t="s">
        <v>23</v>
      </c>
      <c r="F4078" t="s">
        <v>39</v>
      </c>
      <c r="G4078" t="s">
        <v>52</v>
      </c>
      <c r="H4078" t="s">
        <v>2183</v>
      </c>
      <c r="I4078" s="33" t="s">
        <v>8090</v>
      </c>
      <c r="J4078" s="2">
        <v>2</v>
      </c>
      <c r="K4078" s="33" t="s">
        <v>2937</v>
      </c>
    </row>
    <row r="4079" spans="1:11" x14ac:dyDescent="0.3">
      <c r="A4079" s="1">
        <v>42366</v>
      </c>
      <c r="B4079" s="2">
        <f>YEAR(salesdata[[#This Row],[Order Date]])</f>
        <v>2015</v>
      </c>
      <c r="C4079" s="2">
        <f>MONTH(salesdata[[#This Row],[Order Date]])</f>
        <v>12</v>
      </c>
      <c r="D4079" t="s">
        <v>2286</v>
      </c>
      <c r="E4079" t="s">
        <v>15</v>
      </c>
      <c r="F4079" t="s">
        <v>11</v>
      </c>
      <c r="G4079" t="s">
        <v>18</v>
      </c>
      <c r="H4079" t="s">
        <v>2524</v>
      </c>
      <c r="I4079" s="33" t="s">
        <v>5573</v>
      </c>
      <c r="J4079" s="2">
        <v>2</v>
      </c>
      <c r="K4079" s="33" t="s">
        <v>4495</v>
      </c>
    </row>
    <row r="4080" spans="1:11" x14ac:dyDescent="0.3">
      <c r="A4080" s="1">
        <v>42367</v>
      </c>
      <c r="B4080" s="2">
        <f>YEAR(salesdata[[#This Row],[Order Date]])</f>
        <v>2015</v>
      </c>
      <c r="C4080" s="2">
        <f>MONTH(salesdata[[#This Row],[Order Date]])</f>
        <v>12</v>
      </c>
      <c r="D4080" t="s">
        <v>1660</v>
      </c>
      <c r="E4080" t="s">
        <v>152</v>
      </c>
      <c r="F4080" t="s">
        <v>11</v>
      </c>
      <c r="G4080" t="s">
        <v>204</v>
      </c>
      <c r="H4080" t="s">
        <v>1175</v>
      </c>
      <c r="I4080" s="33" t="s">
        <v>5314</v>
      </c>
      <c r="J4080" s="2">
        <v>2</v>
      </c>
      <c r="K4080" s="33" t="s">
        <v>5086</v>
      </c>
    </row>
    <row r="4081" spans="1:11" x14ac:dyDescent="0.3">
      <c r="A4081" s="1">
        <v>42368</v>
      </c>
      <c r="B4081" s="2">
        <f>YEAR(salesdata[[#This Row],[Order Date]])</f>
        <v>2015</v>
      </c>
      <c r="C4081" s="2">
        <f>MONTH(salesdata[[#This Row],[Order Date]])</f>
        <v>12</v>
      </c>
      <c r="D4081" t="s">
        <v>260</v>
      </c>
      <c r="E4081" t="s">
        <v>27</v>
      </c>
      <c r="F4081" t="s">
        <v>11</v>
      </c>
      <c r="G4081" t="s">
        <v>12</v>
      </c>
      <c r="H4081" t="s">
        <v>1161</v>
      </c>
      <c r="I4081" s="33" t="s">
        <v>8091</v>
      </c>
      <c r="J4081" s="2">
        <v>3</v>
      </c>
      <c r="K4081" s="33" t="s">
        <v>8092</v>
      </c>
    </row>
    <row r="4082" spans="1:11" x14ac:dyDescent="0.3">
      <c r="A4082" s="1">
        <v>42368</v>
      </c>
      <c r="B4082" s="2">
        <f>YEAR(salesdata[[#This Row],[Order Date]])</f>
        <v>2015</v>
      </c>
      <c r="C4082" s="2">
        <f>MONTH(salesdata[[#This Row],[Order Date]])</f>
        <v>12</v>
      </c>
      <c r="D4082" t="s">
        <v>260</v>
      </c>
      <c r="E4082" t="s">
        <v>27</v>
      </c>
      <c r="F4082" t="s">
        <v>11</v>
      </c>
      <c r="G4082" t="s">
        <v>18</v>
      </c>
      <c r="H4082" t="s">
        <v>605</v>
      </c>
      <c r="I4082" s="33" t="s">
        <v>8093</v>
      </c>
      <c r="J4082" s="2">
        <v>3</v>
      </c>
      <c r="K4082" s="33" t="s">
        <v>8094</v>
      </c>
    </row>
    <row r="4083" spans="1:11" x14ac:dyDescent="0.3">
      <c r="A4083" s="1">
        <v>42368</v>
      </c>
      <c r="B4083" s="2">
        <f>YEAR(salesdata[[#This Row],[Order Date]])</f>
        <v>2015</v>
      </c>
      <c r="C4083" s="2">
        <f>MONTH(salesdata[[#This Row],[Order Date]])</f>
        <v>12</v>
      </c>
      <c r="D4083" t="s">
        <v>260</v>
      </c>
      <c r="E4083" t="s">
        <v>27</v>
      </c>
      <c r="F4083" t="s">
        <v>39</v>
      </c>
      <c r="G4083" t="s">
        <v>306</v>
      </c>
      <c r="H4083" t="s">
        <v>2147</v>
      </c>
      <c r="I4083" s="33" t="s">
        <v>8095</v>
      </c>
      <c r="J4083" s="2">
        <v>6</v>
      </c>
      <c r="K4083" s="33" t="s">
        <v>8096</v>
      </c>
    </row>
    <row r="4084" spans="1:11" x14ac:dyDescent="0.3">
      <c r="A4084" s="1">
        <v>42368</v>
      </c>
      <c r="B4084" s="2">
        <f>YEAR(salesdata[[#This Row],[Order Date]])</f>
        <v>2015</v>
      </c>
      <c r="C4084" s="2">
        <f>MONTH(salesdata[[#This Row],[Order Date]])</f>
        <v>12</v>
      </c>
      <c r="D4084" t="s">
        <v>260</v>
      </c>
      <c r="E4084" t="s">
        <v>27</v>
      </c>
      <c r="F4084" t="s">
        <v>11</v>
      </c>
      <c r="G4084" t="s">
        <v>63</v>
      </c>
      <c r="H4084" t="s">
        <v>2104</v>
      </c>
      <c r="I4084" s="33" t="s">
        <v>7869</v>
      </c>
      <c r="J4084" s="2">
        <v>3</v>
      </c>
      <c r="K4084" s="33" t="s">
        <v>7870</v>
      </c>
    </row>
    <row r="4085" spans="1:11" x14ac:dyDescent="0.3">
      <c r="A4085" s="1">
        <v>42368</v>
      </c>
      <c r="B4085" s="2">
        <f>YEAR(salesdata[[#This Row],[Order Date]])</f>
        <v>2015</v>
      </c>
      <c r="C4085" s="2">
        <f>MONTH(salesdata[[#This Row],[Order Date]])</f>
        <v>12</v>
      </c>
      <c r="D4085" t="s">
        <v>260</v>
      </c>
      <c r="E4085" t="s">
        <v>27</v>
      </c>
      <c r="F4085" t="s">
        <v>39</v>
      </c>
      <c r="G4085" t="s">
        <v>40</v>
      </c>
      <c r="H4085" t="s">
        <v>2521</v>
      </c>
      <c r="I4085" s="33" t="s">
        <v>8097</v>
      </c>
      <c r="J4085" s="2">
        <v>3</v>
      </c>
      <c r="K4085" s="33" t="s">
        <v>6569</v>
      </c>
    </row>
    <row r="4086" spans="1:11" x14ac:dyDescent="0.3">
      <c r="A4086" s="1">
        <v>42369</v>
      </c>
      <c r="B4086" s="2">
        <f>YEAR(salesdata[[#This Row],[Order Date]])</f>
        <v>2015</v>
      </c>
      <c r="C4086" s="2">
        <f>MONTH(salesdata[[#This Row],[Order Date]])</f>
        <v>12</v>
      </c>
      <c r="D4086" t="s">
        <v>430</v>
      </c>
      <c r="E4086" t="s">
        <v>524</v>
      </c>
      <c r="F4086" t="s">
        <v>11</v>
      </c>
      <c r="G4086" t="s">
        <v>20</v>
      </c>
      <c r="H4086" t="s">
        <v>37</v>
      </c>
      <c r="I4086" s="33" t="s">
        <v>5718</v>
      </c>
      <c r="J4086" s="2">
        <v>2</v>
      </c>
      <c r="K4086" s="33" t="s">
        <v>5719</v>
      </c>
    </row>
    <row r="4087" spans="1:11" x14ac:dyDescent="0.3">
      <c r="A4087" s="1">
        <v>42369</v>
      </c>
      <c r="B4087" s="2">
        <f>YEAR(salesdata[[#This Row],[Order Date]])</f>
        <v>2015</v>
      </c>
      <c r="C4087" s="2">
        <f>MONTH(salesdata[[#This Row],[Order Date]])</f>
        <v>12</v>
      </c>
      <c r="D4087" t="s">
        <v>1105</v>
      </c>
      <c r="E4087" t="s">
        <v>10</v>
      </c>
      <c r="F4087" t="s">
        <v>34</v>
      </c>
      <c r="G4087" t="s">
        <v>47</v>
      </c>
      <c r="H4087" t="s">
        <v>1578</v>
      </c>
      <c r="I4087" s="33" t="s">
        <v>4563</v>
      </c>
      <c r="J4087" s="2">
        <v>5</v>
      </c>
      <c r="K4087" s="33" t="s">
        <v>6868</v>
      </c>
    </row>
    <row r="4088" spans="1:11" x14ac:dyDescent="0.3">
      <c r="A4088" s="1">
        <v>42369</v>
      </c>
      <c r="B4088" s="2">
        <f>YEAR(salesdata[[#This Row],[Order Date]])</f>
        <v>2015</v>
      </c>
      <c r="C4088" s="2">
        <f>MONTH(salesdata[[#This Row],[Order Date]])</f>
        <v>12</v>
      </c>
      <c r="D4088" t="s">
        <v>1105</v>
      </c>
      <c r="E4088" t="s">
        <v>10</v>
      </c>
      <c r="F4088" t="s">
        <v>11</v>
      </c>
      <c r="G4088" t="s">
        <v>20</v>
      </c>
      <c r="H4088" t="s">
        <v>961</v>
      </c>
      <c r="I4088" s="33" t="s">
        <v>8098</v>
      </c>
      <c r="J4088" s="2">
        <v>4</v>
      </c>
      <c r="K4088" s="33" t="s">
        <v>8099</v>
      </c>
    </row>
    <row r="4089" spans="1:11" x14ac:dyDescent="0.3">
      <c r="A4089" s="1">
        <v>42369</v>
      </c>
      <c r="B4089" s="2">
        <f>YEAR(salesdata[[#This Row],[Order Date]])</f>
        <v>2015</v>
      </c>
      <c r="C4089" s="2">
        <f>MONTH(salesdata[[#This Row],[Order Date]])</f>
        <v>12</v>
      </c>
      <c r="D4089" t="s">
        <v>1273</v>
      </c>
      <c r="E4089" t="s">
        <v>33</v>
      </c>
      <c r="F4089" t="s">
        <v>11</v>
      </c>
      <c r="G4089" t="s">
        <v>20</v>
      </c>
      <c r="H4089" t="s">
        <v>2230</v>
      </c>
      <c r="I4089" s="33" t="s">
        <v>8100</v>
      </c>
      <c r="J4089" s="2">
        <v>3</v>
      </c>
      <c r="K4089" s="33" t="s">
        <v>8101</v>
      </c>
    </row>
    <row r="4090" spans="1:11" x14ac:dyDescent="0.3">
      <c r="A4090" s="1">
        <v>42369</v>
      </c>
      <c r="B4090" s="2">
        <f>YEAR(salesdata[[#This Row],[Order Date]])</f>
        <v>2015</v>
      </c>
      <c r="C4090" s="2">
        <f>MONTH(salesdata[[#This Row],[Order Date]])</f>
        <v>12</v>
      </c>
      <c r="D4090" t="s">
        <v>1273</v>
      </c>
      <c r="E4090" t="s">
        <v>33</v>
      </c>
      <c r="F4090" t="s">
        <v>11</v>
      </c>
      <c r="G4090" t="s">
        <v>20</v>
      </c>
      <c r="H4090" t="s">
        <v>777</v>
      </c>
      <c r="I4090" s="33" t="s">
        <v>8102</v>
      </c>
      <c r="J4090" s="2">
        <v>4</v>
      </c>
      <c r="K4090" s="33" t="s">
        <v>5617</v>
      </c>
    </row>
    <row r="4091" spans="1:11" x14ac:dyDescent="0.3">
      <c r="A4091" s="1">
        <v>42369</v>
      </c>
      <c r="B4091" s="2">
        <f>YEAR(salesdata[[#This Row],[Order Date]])</f>
        <v>2015</v>
      </c>
      <c r="C4091" s="2">
        <f>MONTH(salesdata[[#This Row],[Order Date]])</f>
        <v>12</v>
      </c>
      <c r="D4091" t="s">
        <v>1273</v>
      </c>
      <c r="E4091" t="s">
        <v>33</v>
      </c>
      <c r="F4091" t="s">
        <v>11</v>
      </c>
      <c r="G4091" t="s">
        <v>20</v>
      </c>
      <c r="H4091" t="s">
        <v>2058</v>
      </c>
      <c r="I4091" s="33" t="s">
        <v>8103</v>
      </c>
      <c r="J4091" s="2">
        <v>5</v>
      </c>
      <c r="K4091" s="33" t="s">
        <v>8104</v>
      </c>
    </row>
    <row r="4092" spans="1:11" x14ac:dyDescent="0.3">
      <c r="A4092" s="1">
        <v>42369</v>
      </c>
      <c r="B4092" s="2">
        <f>YEAR(salesdata[[#This Row],[Order Date]])</f>
        <v>2015</v>
      </c>
      <c r="C4092" s="2">
        <f>MONTH(salesdata[[#This Row],[Order Date]])</f>
        <v>12</v>
      </c>
      <c r="D4092" t="s">
        <v>1273</v>
      </c>
      <c r="E4092" t="s">
        <v>33</v>
      </c>
      <c r="F4092" t="s">
        <v>11</v>
      </c>
      <c r="G4092" t="s">
        <v>20</v>
      </c>
      <c r="H4092" t="s">
        <v>716</v>
      </c>
      <c r="I4092" s="33" t="s">
        <v>8105</v>
      </c>
      <c r="J4092" s="2">
        <v>12</v>
      </c>
      <c r="K4092" s="33" t="s">
        <v>8106</v>
      </c>
    </row>
    <row r="4093" spans="1:11" x14ac:dyDescent="0.3">
      <c r="A4093" s="1">
        <v>42369</v>
      </c>
      <c r="B4093" s="2">
        <f>YEAR(salesdata[[#This Row],[Order Date]])</f>
        <v>2015</v>
      </c>
      <c r="C4093" s="2">
        <f>MONTH(salesdata[[#This Row],[Order Date]])</f>
        <v>12</v>
      </c>
      <c r="D4093" t="s">
        <v>1622</v>
      </c>
      <c r="E4093" t="s">
        <v>10</v>
      </c>
      <c r="F4093" t="s">
        <v>11</v>
      </c>
      <c r="G4093" t="s">
        <v>18</v>
      </c>
      <c r="H4093" t="s">
        <v>68</v>
      </c>
      <c r="I4093" s="33" t="s">
        <v>8107</v>
      </c>
      <c r="J4093" s="2">
        <v>2</v>
      </c>
      <c r="K4093" s="33" t="s">
        <v>8108</v>
      </c>
    </row>
    <row r="4094" spans="1:11" x14ac:dyDescent="0.3">
      <c r="A4094" s="1">
        <v>42369</v>
      </c>
      <c r="B4094" s="2">
        <f>YEAR(salesdata[[#This Row],[Order Date]])</f>
        <v>2015</v>
      </c>
      <c r="C4094" s="2">
        <f>MONTH(salesdata[[#This Row],[Order Date]])</f>
        <v>12</v>
      </c>
      <c r="D4094" t="s">
        <v>1622</v>
      </c>
      <c r="E4094" t="s">
        <v>10</v>
      </c>
      <c r="F4094" t="s">
        <v>11</v>
      </c>
      <c r="G4094" t="s">
        <v>43</v>
      </c>
      <c r="H4094" t="s">
        <v>286</v>
      </c>
      <c r="I4094" s="33" t="s">
        <v>4141</v>
      </c>
      <c r="J4094" s="2">
        <v>2</v>
      </c>
      <c r="K4094" s="33" t="s">
        <v>4142</v>
      </c>
    </row>
    <row r="4095" spans="1:11" x14ac:dyDescent="0.3">
      <c r="A4095" s="1">
        <v>42369</v>
      </c>
      <c r="B4095" s="2">
        <f>YEAR(salesdata[[#This Row],[Order Date]])</f>
        <v>2015</v>
      </c>
      <c r="C4095" s="2">
        <f>MONTH(salesdata[[#This Row],[Order Date]])</f>
        <v>12</v>
      </c>
      <c r="D4095" t="s">
        <v>1622</v>
      </c>
      <c r="E4095" t="s">
        <v>10</v>
      </c>
      <c r="F4095" t="s">
        <v>11</v>
      </c>
      <c r="G4095" t="s">
        <v>204</v>
      </c>
      <c r="H4095" t="s">
        <v>828</v>
      </c>
      <c r="I4095" s="33" t="s">
        <v>4723</v>
      </c>
      <c r="J4095" s="2">
        <v>2</v>
      </c>
      <c r="K4095" s="33" t="s">
        <v>8109</v>
      </c>
    </row>
    <row r="4096" spans="1:11" x14ac:dyDescent="0.3">
      <c r="A4096" s="1">
        <v>42369</v>
      </c>
      <c r="B4096" s="2">
        <f>YEAR(salesdata[[#This Row],[Order Date]])</f>
        <v>2015</v>
      </c>
      <c r="C4096" s="2">
        <f>MONTH(salesdata[[#This Row],[Order Date]])</f>
        <v>12</v>
      </c>
      <c r="D4096" t="s">
        <v>452</v>
      </c>
      <c r="E4096" t="s">
        <v>111</v>
      </c>
      <c r="F4096" t="s">
        <v>11</v>
      </c>
      <c r="G4096" t="s">
        <v>20</v>
      </c>
      <c r="H4096" t="s">
        <v>750</v>
      </c>
      <c r="I4096" s="33" t="s">
        <v>8110</v>
      </c>
      <c r="J4096" s="2">
        <v>8</v>
      </c>
      <c r="K4096" s="33" t="s">
        <v>8111</v>
      </c>
    </row>
    <row r="4097" spans="1:11" x14ac:dyDescent="0.3">
      <c r="A4097" s="1">
        <v>42371</v>
      </c>
      <c r="B4097" s="2">
        <f>YEAR(salesdata[[#This Row],[Order Date]])</f>
        <v>2016</v>
      </c>
      <c r="C4097" s="2">
        <f>MONTH(salesdata[[#This Row],[Order Date]])</f>
        <v>1</v>
      </c>
      <c r="D4097" t="s">
        <v>2325</v>
      </c>
      <c r="E4097" t="s">
        <v>540</v>
      </c>
      <c r="F4097" t="s">
        <v>34</v>
      </c>
      <c r="G4097" t="s">
        <v>74</v>
      </c>
      <c r="H4097" t="s">
        <v>2236</v>
      </c>
      <c r="I4097" s="33" t="s">
        <v>7903</v>
      </c>
      <c r="J4097" s="2">
        <v>3</v>
      </c>
      <c r="K4097" s="33" t="s">
        <v>4149</v>
      </c>
    </row>
    <row r="4098" spans="1:11" x14ac:dyDescent="0.3">
      <c r="A4098" s="1">
        <v>42371</v>
      </c>
      <c r="B4098" s="2">
        <f>YEAR(salesdata[[#This Row],[Order Date]])</f>
        <v>2016</v>
      </c>
      <c r="C4098" s="2">
        <f>MONTH(salesdata[[#This Row],[Order Date]])</f>
        <v>1</v>
      </c>
      <c r="D4098" t="s">
        <v>2325</v>
      </c>
      <c r="E4098" t="s">
        <v>540</v>
      </c>
      <c r="F4098" t="s">
        <v>39</v>
      </c>
      <c r="G4098" t="s">
        <v>40</v>
      </c>
      <c r="H4098" t="s">
        <v>1216</v>
      </c>
      <c r="I4098" s="33" t="s">
        <v>8112</v>
      </c>
      <c r="J4098" s="2">
        <v>2</v>
      </c>
      <c r="K4098" s="33" t="s">
        <v>8113</v>
      </c>
    </row>
    <row r="4099" spans="1:11" x14ac:dyDescent="0.3">
      <c r="A4099" s="1">
        <v>42372</v>
      </c>
      <c r="B4099" s="2">
        <f>YEAR(salesdata[[#This Row],[Order Date]])</f>
        <v>2016</v>
      </c>
      <c r="C4099" s="2">
        <f>MONTH(salesdata[[#This Row],[Order Date]])</f>
        <v>1</v>
      </c>
      <c r="D4099" t="s">
        <v>1107</v>
      </c>
      <c r="E4099" t="s">
        <v>27</v>
      </c>
      <c r="F4099" t="s">
        <v>11</v>
      </c>
      <c r="G4099" t="s">
        <v>18</v>
      </c>
      <c r="H4099" t="s">
        <v>146</v>
      </c>
      <c r="I4099" s="33" t="s">
        <v>8114</v>
      </c>
      <c r="J4099" s="2">
        <v>2</v>
      </c>
      <c r="K4099" s="33" t="s">
        <v>8115</v>
      </c>
    </row>
    <row r="4100" spans="1:11" x14ac:dyDescent="0.3">
      <c r="A4100" s="1">
        <v>42372</v>
      </c>
      <c r="B4100" s="2">
        <f>YEAR(salesdata[[#This Row],[Order Date]])</f>
        <v>2016</v>
      </c>
      <c r="C4100" s="2">
        <f>MONTH(salesdata[[#This Row],[Order Date]])</f>
        <v>1</v>
      </c>
      <c r="D4100" t="s">
        <v>992</v>
      </c>
      <c r="E4100" t="s">
        <v>10</v>
      </c>
      <c r="F4100" t="s">
        <v>39</v>
      </c>
      <c r="G4100" t="s">
        <v>52</v>
      </c>
      <c r="H4100" t="s">
        <v>688</v>
      </c>
      <c r="I4100" s="33" t="s">
        <v>6949</v>
      </c>
      <c r="J4100" s="2">
        <v>2</v>
      </c>
      <c r="K4100" s="33" t="s">
        <v>6950</v>
      </c>
    </row>
    <row r="4101" spans="1:11" x14ac:dyDescent="0.3">
      <c r="A4101" s="1">
        <v>42372</v>
      </c>
      <c r="B4101" s="2">
        <f>YEAR(salesdata[[#This Row],[Order Date]])</f>
        <v>2016</v>
      </c>
      <c r="C4101" s="2">
        <f>MONTH(salesdata[[#This Row],[Order Date]])</f>
        <v>1</v>
      </c>
      <c r="D4101" t="s">
        <v>992</v>
      </c>
      <c r="E4101" t="s">
        <v>10</v>
      </c>
      <c r="F4101" t="s">
        <v>39</v>
      </c>
      <c r="G4101" t="s">
        <v>52</v>
      </c>
      <c r="H4101" t="s">
        <v>1492</v>
      </c>
      <c r="I4101" s="33" t="s">
        <v>8116</v>
      </c>
      <c r="J4101" s="2">
        <v>3</v>
      </c>
      <c r="K4101" s="33" t="s">
        <v>8117</v>
      </c>
    </row>
    <row r="4102" spans="1:11" x14ac:dyDescent="0.3">
      <c r="A4102" s="1">
        <v>42372</v>
      </c>
      <c r="B4102" s="2">
        <f>YEAR(salesdata[[#This Row],[Order Date]])</f>
        <v>2016</v>
      </c>
      <c r="C4102" s="2">
        <f>MONTH(salesdata[[#This Row],[Order Date]])</f>
        <v>1</v>
      </c>
      <c r="D4102" t="s">
        <v>992</v>
      </c>
      <c r="E4102" t="s">
        <v>10</v>
      </c>
      <c r="F4102" t="s">
        <v>39</v>
      </c>
      <c r="G4102" t="s">
        <v>40</v>
      </c>
      <c r="H4102" t="s">
        <v>166</v>
      </c>
      <c r="I4102" s="33" t="s">
        <v>3056</v>
      </c>
      <c r="J4102" s="2">
        <v>5</v>
      </c>
      <c r="K4102" s="33" t="s">
        <v>3057</v>
      </c>
    </row>
    <row r="4103" spans="1:11" x14ac:dyDescent="0.3">
      <c r="A4103" s="1">
        <v>42372</v>
      </c>
      <c r="B4103" s="2">
        <f>YEAR(salesdata[[#This Row],[Order Date]])</f>
        <v>2016</v>
      </c>
      <c r="C4103" s="2">
        <f>MONTH(salesdata[[#This Row],[Order Date]])</f>
        <v>1</v>
      </c>
      <c r="D4103" t="s">
        <v>2525</v>
      </c>
      <c r="E4103" t="s">
        <v>863</v>
      </c>
      <c r="F4103" t="s">
        <v>34</v>
      </c>
      <c r="G4103" t="s">
        <v>147</v>
      </c>
      <c r="H4103" t="s">
        <v>1546</v>
      </c>
      <c r="I4103" s="33" t="s">
        <v>8118</v>
      </c>
      <c r="J4103" s="2">
        <v>7</v>
      </c>
      <c r="K4103" s="33" t="s">
        <v>8119</v>
      </c>
    </row>
    <row r="4104" spans="1:11" x14ac:dyDescent="0.3">
      <c r="A4104" s="1">
        <v>42372</v>
      </c>
      <c r="B4104" s="2">
        <f>YEAR(salesdata[[#This Row],[Order Date]])</f>
        <v>2016</v>
      </c>
      <c r="C4104" s="2">
        <f>MONTH(salesdata[[#This Row],[Order Date]])</f>
        <v>1</v>
      </c>
      <c r="D4104" t="s">
        <v>2525</v>
      </c>
      <c r="E4104" t="s">
        <v>863</v>
      </c>
      <c r="F4104" t="s">
        <v>11</v>
      </c>
      <c r="G4104" t="s">
        <v>20</v>
      </c>
      <c r="H4104" t="s">
        <v>119</v>
      </c>
      <c r="I4104" s="33" t="s">
        <v>3666</v>
      </c>
      <c r="J4104" s="2">
        <v>2</v>
      </c>
      <c r="K4104" s="33" t="s">
        <v>3667</v>
      </c>
    </row>
    <row r="4105" spans="1:11" x14ac:dyDescent="0.3">
      <c r="A4105" s="1">
        <v>42373</v>
      </c>
      <c r="B4105" s="2">
        <f>YEAR(salesdata[[#This Row],[Order Date]])</f>
        <v>2016</v>
      </c>
      <c r="C4105" s="2">
        <f>MONTH(salesdata[[#This Row],[Order Date]])</f>
        <v>1</v>
      </c>
      <c r="D4105" t="s">
        <v>2526</v>
      </c>
      <c r="E4105" t="s">
        <v>249</v>
      </c>
      <c r="F4105" t="s">
        <v>39</v>
      </c>
      <c r="G4105" t="s">
        <v>614</v>
      </c>
      <c r="H4105" t="s">
        <v>2319</v>
      </c>
      <c r="I4105" s="33" t="s">
        <v>8120</v>
      </c>
      <c r="J4105" s="2">
        <v>4</v>
      </c>
      <c r="K4105" s="33" t="s">
        <v>2527</v>
      </c>
    </row>
    <row r="4106" spans="1:11" x14ac:dyDescent="0.3">
      <c r="A4106" s="1">
        <v>42373</v>
      </c>
      <c r="B4106" s="2">
        <f>YEAR(salesdata[[#This Row],[Order Date]])</f>
        <v>2016</v>
      </c>
      <c r="C4106" s="2">
        <f>MONTH(salesdata[[#This Row],[Order Date]])</f>
        <v>1</v>
      </c>
      <c r="D4106" t="s">
        <v>2039</v>
      </c>
      <c r="E4106" t="s">
        <v>23</v>
      </c>
      <c r="F4106" t="s">
        <v>11</v>
      </c>
      <c r="G4106" t="s">
        <v>24</v>
      </c>
      <c r="H4106" t="s">
        <v>51</v>
      </c>
      <c r="I4106" s="33" t="s">
        <v>4908</v>
      </c>
      <c r="J4106" s="2">
        <v>1</v>
      </c>
      <c r="K4106" s="33" t="s">
        <v>7115</v>
      </c>
    </row>
    <row r="4107" spans="1:11" x14ac:dyDescent="0.3">
      <c r="A4107" s="1">
        <v>42373</v>
      </c>
      <c r="B4107" s="2">
        <f>YEAR(salesdata[[#This Row],[Order Date]])</f>
        <v>2016</v>
      </c>
      <c r="C4107" s="2">
        <f>MONTH(salesdata[[#This Row],[Order Date]])</f>
        <v>1</v>
      </c>
      <c r="D4107" t="s">
        <v>2039</v>
      </c>
      <c r="E4107" t="s">
        <v>23</v>
      </c>
      <c r="F4107" t="s">
        <v>11</v>
      </c>
      <c r="G4107" t="s">
        <v>20</v>
      </c>
      <c r="H4107" t="s">
        <v>676</v>
      </c>
      <c r="I4107" s="33" t="s">
        <v>3721</v>
      </c>
      <c r="J4107" s="2">
        <v>6</v>
      </c>
      <c r="K4107" s="33" t="s">
        <v>8121</v>
      </c>
    </row>
    <row r="4108" spans="1:11" x14ac:dyDescent="0.3">
      <c r="A4108" s="1">
        <v>42374</v>
      </c>
      <c r="B4108" s="2">
        <f>YEAR(salesdata[[#This Row],[Order Date]])</f>
        <v>2016</v>
      </c>
      <c r="C4108" s="2">
        <f>MONTH(salesdata[[#This Row],[Order Date]])</f>
        <v>1</v>
      </c>
      <c r="D4108" t="s">
        <v>684</v>
      </c>
      <c r="E4108" t="s">
        <v>124</v>
      </c>
      <c r="F4108" t="s">
        <v>39</v>
      </c>
      <c r="G4108" t="s">
        <v>52</v>
      </c>
      <c r="H4108" t="s">
        <v>2528</v>
      </c>
      <c r="I4108" s="33" t="s">
        <v>8122</v>
      </c>
      <c r="J4108" s="2">
        <v>6</v>
      </c>
      <c r="K4108" s="33" t="s">
        <v>8123</v>
      </c>
    </row>
    <row r="4109" spans="1:11" x14ac:dyDescent="0.3">
      <c r="A4109" s="1">
        <v>42374</v>
      </c>
      <c r="B4109" s="2">
        <f>YEAR(salesdata[[#This Row],[Order Date]])</f>
        <v>2016</v>
      </c>
      <c r="C4109" s="2">
        <f>MONTH(salesdata[[#This Row],[Order Date]])</f>
        <v>1</v>
      </c>
      <c r="D4109" t="s">
        <v>684</v>
      </c>
      <c r="E4109" t="s">
        <v>124</v>
      </c>
      <c r="F4109" t="s">
        <v>11</v>
      </c>
      <c r="G4109" t="s">
        <v>24</v>
      </c>
      <c r="H4109" t="s">
        <v>2529</v>
      </c>
      <c r="I4109" s="33" t="s">
        <v>4056</v>
      </c>
      <c r="J4109" s="2">
        <v>2</v>
      </c>
      <c r="K4109" s="33" t="s">
        <v>6430</v>
      </c>
    </row>
    <row r="4110" spans="1:11" x14ac:dyDescent="0.3">
      <c r="A4110" s="1">
        <v>42374</v>
      </c>
      <c r="B4110" s="2">
        <f>YEAR(salesdata[[#This Row],[Order Date]])</f>
        <v>2016</v>
      </c>
      <c r="C4110" s="2">
        <f>MONTH(salesdata[[#This Row],[Order Date]])</f>
        <v>1</v>
      </c>
      <c r="D4110" t="s">
        <v>684</v>
      </c>
      <c r="E4110" t="s">
        <v>124</v>
      </c>
      <c r="F4110" t="s">
        <v>39</v>
      </c>
      <c r="G4110" t="s">
        <v>40</v>
      </c>
      <c r="H4110" t="s">
        <v>924</v>
      </c>
      <c r="I4110" s="33" t="s">
        <v>8124</v>
      </c>
      <c r="J4110" s="2">
        <v>2</v>
      </c>
      <c r="K4110" s="33" t="s">
        <v>3274</v>
      </c>
    </row>
    <row r="4111" spans="1:11" x14ac:dyDescent="0.3">
      <c r="A4111" s="1">
        <v>42376</v>
      </c>
      <c r="B4111" s="2">
        <f>YEAR(salesdata[[#This Row],[Order Date]])</f>
        <v>2016</v>
      </c>
      <c r="C4111" s="2">
        <f>MONTH(salesdata[[#This Row],[Order Date]])</f>
        <v>1</v>
      </c>
      <c r="D4111" t="s">
        <v>771</v>
      </c>
      <c r="E4111" t="s">
        <v>27</v>
      </c>
      <c r="F4111" t="s">
        <v>11</v>
      </c>
      <c r="G4111" t="s">
        <v>24</v>
      </c>
      <c r="H4111" t="s">
        <v>1992</v>
      </c>
      <c r="I4111" s="33" t="s">
        <v>8125</v>
      </c>
      <c r="J4111" s="2">
        <v>1</v>
      </c>
      <c r="K4111" s="33" t="s">
        <v>8126</v>
      </c>
    </row>
    <row r="4112" spans="1:11" x14ac:dyDescent="0.3">
      <c r="A4112" s="1">
        <v>42376</v>
      </c>
      <c r="B4112" s="2">
        <f>YEAR(salesdata[[#This Row],[Order Date]])</f>
        <v>2016</v>
      </c>
      <c r="C4112" s="2">
        <f>MONTH(salesdata[[#This Row],[Order Date]])</f>
        <v>1</v>
      </c>
      <c r="D4112" t="s">
        <v>2309</v>
      </c>
      <c r="E4112" t="s">
        <v>10</v>
      </c>
      <c r="F4112" t="s">
        <v>34</v>
      </c>
      <c r="G4112" t="s">
        <v>47</v>
      </c>
      <c r="H4112" t="s">
        <v>345</v>
      </c>
      <c r="I4112" s="33" t="s">
        <v>8127</v>
      </c>
      <c r="J4112" s="2">
        <v>3</v>
      </c>
      <c r="K4112" s="33" t="s">
        <v>8128</v>
      </c>
    </row>
    <row r="4113" spans="1:11" x14ac:dyDescent="0.3">
      <c r="A4113" s="1">
        <v>42376</v>
      </c>
      <c r="B4113" s="2">
        <f>YEAR(salesdata[[#This Row],[Order Date]])</f>
        <v>2016</v>
      </c>
      <c r="C4113" s="2">
        <f>MONTH(salesdata[[#This Row],[Order Date]])</f>
        <v>1</v>
      </c>
      <c r="D4113" t="s">
        <v>2309</v>
      </c>
      <c r="E4113" t="s">
        <v>10</v>
      </c>
      <c r="F4113" t="s">
        <v>11</v>
      </c>
      <c r="G4113" t="s">
        <v>12</v>
      </c>
      <c r="H4113" t="s">
        <v>2247</v>
      </c>
      <c r="I4113" s="33" t="s">
        <v>3857</v>
      </c>
      <c r="J4113" s="2">
        <v>5</v>
      </c>
      <c r="K4113" s="33" t="s">
        <v>3446</v>
      </c>
    </row>
    <row r="4114" spans="1:11" x14ac:dyDescent="0.3">
      <c r="A4114" s="1">
        <v>42377</v>
      </c>
      <c r="B4114" s="2">
        <f>YEAR(salesdata[[#This Row],[Order Date]])</f>
        <v>2016</v>
      </c>
      <c r="C4114" s="2">
        <f>MONTH(salesdata[[#This Row],[Order Date]])</f>
        <v>1</v>
      </c>
      <c r="D4114" t="s">
        <v>29</v>
      </c>
      <c r="E4114" t="s">
        <v>160</v>
      </c>
      <c r="F4114" t="s">
        <v>34</v>
      </c>
      <c r="G4114" t="s">
        <v>74</v>
      </c>
      <c r="H4114" t="s">
        <v>1654</v>
      </c>
      <c r="I4114" s="33" t="s">
        <v>8129</v>
      </c>
      <c r="J4114" s="2">
        <v>6</v>
      </c>
      <c r="K4114" s="33" t="s">
        <v>8130</v>
      </c>
    </row>
    <row r="4115" spans="1:11" x14ac:dyDescent="0.3">
      <c r="A4115" s="1">
        <v>42377</v>
      </c>
      <c r="B4115" s="2">
        <f>YEAR(salesdata[[#This Row],[Order Date]])</f>
        <v>2016</v>
      </c>
      <c r="C4115" s="2">
        <f>MONTH(salesdata[[#This Row],[Order Date]])</f>
        <v>1</v>
      </c>
      <c r="D4115" t="s">
        <v>29</v>
      </c>
      <c r="E4115" t="s">
        <v>160</v>
      </c>
      <c r="F4115" t="s">
        <v>11</v>
      </c>
      <c r="G4115" t="s">
        <v>20</v>
      </c>
      <c r="H4115" t="s">
        <v>1548</v>
      </c>
      <c r="I4115" s="33" t="s">
        <v>8131</v>
      </c>
      <c r="J4115" s="2">
        <v>7</v>
      </c>
      <c r="K4115" s="33" t="s">
        <v>8132</v>
      </c>
    </row>
    <row r="4116" spans="1:11" x14ac:dyDescent="0.3">
      <c r="A4116" s="1">
        <v>42377</v>
      </c>
      <c r="B4116" s="2">
        <f>YEAR(salesdata[[#This Row],[Order Date]])</f>
        <v>2016</v>
      </c>
      <c r="C4116" s="2">
        <f>MONTH(salesdata[[#This Row],[Order Date]])</f>
        <v>1</v>
      </c>
      <c r="D4116" t="s">
        <v>46</v>
      </c>
      <c r="E4116" t="s">
        <v>249</v>
      </c>
      <c r="F4116" t="s">
        <v>11</v>
      </c>
      <c r="G4116" t="s">
        <v>20</v>
      </c>
      <c r="H4116" t="s">
        <v>1990</v>
      </c>
      <c r="I4116" s="33" t="s">
        <v>8133</v>
      </c>
      <c r="J4116" s="2">
        <v>7</v>
      </c>
      <c r="K4116" s="33" t="s">
        <v>8134</v>
      </c>
    </row>
    <row r="4117" spans="1:11" x14ac:dyDescent="0.3">
      <c r="A4117" s="1">
        <v>42377</v>
      </c>
      <c r="B4117" s="2">
        <f>YEAR(salesdata[[#This Row],[Order Date]])</f>
        <v>2016</v>
      </c>
      <c r="C4117" s="2">
        <f>MONTH(salesdata[[#This Row],[Order Date]])</f>
        <v>1</v>
      </c>
      <c r="D4117" t="s">
        <v>46</v>
      </c>
      <c r="E4117" t="s">
        <v>249</v>
      </c>
      <c r="F4117" t="s">
        <v>11</v>
      </c>
      <c r="G4117" t="s">
        <v>24</v>
      </c>
      <c r="H4117" t="s">
        <v>458</v>
      </c>
      <c r="I4117" s="33" t="s">
        <v>8135</v>
      </c>
      <c r="J4117" s="2">
        <v>3</v>
      </c>
      <c r="K4117" s="33" t="s">
        <v>5565</v>
      </c>
    </row>
    <row r="4118" spans="1:11" x14ac:dyDescent="0.3">
      <c r="A4118" s="1">
        <v>42377</v>
      </c>
      <c r="B4118" s="2">
        <f>YEAR(salesdata[[#This Row],[Order Date]])</f>
        <v>2016</v>
      </c>
      <c r="C4118" s="2">
        <f>MONTH(salesdata[[#This Row],[Order Date]])</f>
        <v>1</v>
      </c>
      <c r="D4118" t="s">
        <v>46</v>
      </c>
      <c r="E4118" t="s">
        <v>249</v>
      </c>
      <c r="F4118" t="s">
        <v>39</v>
      </c>
      <c r="G4118" t="s">
        <v>40</v>
      </c>
      <c r="H4118" t="s">
        <v>2530</v>
      </c>
      <c r="I4118" s="33" t="s">
        <v>8136</v>
      </c>
      <c r="J4118" s="2">
        <v>2</v>
      </c>
      <c r="K4118" s="33" t="s">
        <v>4790</v>
      </c>
    </row>
    <row r="4119" spans="1:11" x14ac:dyDescent="0.3">
      <c r="A4119" s="1">
        <v>42378</v>
      </c>
      <c r="B4119" s="2">
        <f>YEAR(salesdata[[#This Row],[Order Date]])</f>
        <v>2016</v>
      </c>
      <c r="C4119" s="2">
        <f>MONTH(salesdata[[#This Row],[Order Date]])</f>
        <v>1</v>
      </c>
      <c r="D4119" t="s">
        <v>603</v>
      </c>
      <c r="E4119" t="s">
        <v>27</v>
      </c>
      <c r="F4119" t="s">
        <v>39</v>
      </c>
      <c r="G4119" t="s">
        <v>52</v>
      </c>
      <c r="H4119" t="s">
        <v>2531</v>
      </c>
      <c r="I4119" s="33" t="s">
        <v>8137</v>
      </c>
      <c r="J4119" s="2">
        <v>5</v>
      </c>
      <c r="K4119" s="33" t="s">
        <v>8138</v>
      </c>
    </row>
    <row r="4120" spans="1:11" x14ac:dyDescent="0.3">
      <c r="A4120" s="1">
        <v>42378</v>
      </c>
      <c r="B4120" s="2">
        <f>YEAR(salesdata[[#This Row],[Order Date]])</f>
        <v>2016</v>
      </c>
      <c r="C4120" s="2">
        <f>MONTH(salesdata[[#This Row],[Order Date]])</f>
        <v>1</v>
      </c>
      <c r="D4120" t="s">
        <v>603</v>
      </c>
      <c r="E4120" t="s">
        <v>27</v>
      </c>
      <c r="F4120" t="s">
        <v>39</v>
      </c>
      <c r="G4120" t="s">
        <v>40</v>
      </c>
      <c r="H4120" t="s">
        <v>737</v>
      </c>
      <c r="I4120" s="33" t="s">
        <v>8139</v>
      </c>
      <c r="J4120" s="2">
        <v>9</v>
      </c>
      <c r="K4120" s="33" t="s">
        <v>8140</v>
      </c>
    </row>
    <row r="4121" spans="1:11" x14ac:dyDescent="0.3">
      <c r="A4121" s="1">
        <v>42378</v>
      </c>
      <c r="B4121" s="2">
        <f>YEAR(salesdata[[#This Row],[Order Date]])</f>
        <v>2016</v>
      </c>
      <c r="C4121" s="2">
        <f>MONTH(salesdata[[#This Row],[Order Date]])</f>
        <v>1</v>
      </c>
      <c r="D4121" t="s">
        <v>1926</v>
      </c>
      <c r="E4121" t="s">
        <v>79</v>
      </c>
      <c r="F4121" t="s">
        <v>34</v>
      </c>
      <c r="G4121" t="s">
        <v>47</v>
      </c>
      <c r="H4121" t="s">
        <v>2116</v>
      </c>
      <c r="I4121" s="33" t="s">
        <v>8141</v>
      </c>
      <c r="J4121" s="2">
        <v>2</v>
      </c>
      <c r="K4121" s="33" t="s">
        <v>5077</v>
      </c>
    </row>
    <row r="4122" spans="1:11" x14ac:dyDescent="0.3">
      <c r="A4122" s="1">
        <v>42379</v>
      </c>
      <c r="B4122" s="2">
        <f>YEAR(salesdata[[#This Row],[Order Date]])</f>
        <v>2016</v>
      </c>
      <c r="C4122" s="2">
        <f>MONTH(salesdata[[#This Row],[Order Date]])</f>
        <v>1</v>
      </c>
      <c r="D4122" t="s">
        <v>461</v>
      </c>
      <c r="E4122" t="s">
        <v>167</v>
      </c>
      <c r="F4122" t="s">
        <v>34</v>
      </c>
      <c r="G4122" t="s">
        <v>47</v>
      </c>
      <c r="H4122" t="s">
        <v>703</v>
      </c>
      <c r="I4122" s="33" t="s">
        <v>7909</v>
      </c>
      <c r="J4122" s="2">
        <v>4</v>
      </c>
      <c r="K4122" s="33" t="s">
        <v>8142</v>
      </c>
    </row>
    <row r="4123" spans="1:11" x14ac:dyDescent="0.3">
      <c r="A4123" s="1">
        <v>42379</v>
      </c>
      <c r="B4123" s="2">
        <f>YEAR(salesdata[[#This Row],[Order Date]])</f>
        <v>2016</v>
      </c>
      <c r="C4123" s="2">
        <f>MONTH(salesdata[[#This Row],[Order Date]])</f>
        <v>1</v>
      </c>
      <c r="D4123" t="s">
        <v>461</v>
      </c>
      <c r="E4123" t="s">
        <v>167</v>
      </c>
      <c r="F4123" t="s">
        <v>39</v>
      </c>
      <c r="G4123" t="s">
        <v>52</v>
      </c>
      <c r="H4123" t="s">
        <v>2458</v>
      </c>
      <c r="I4123" s="33" t="s">
        <v>8143</v>
      </c>
      <c r="J4123" s="2">
        <v>2</v>
      </c>
      <c r="K4123" s="33" t="s">
        <v>5830</v>
      </c>
    </row>
    <row r="4124" spans="1:11" x14ac:dyDescent="0.3">
      <c r="A4124" s="1">
        <v>42379</v>
      </c>
      <c r="B4124" s="2">
        <f>YEAR(salesdata[[#This Row],[Order Date]])</f>
        <v>2016</v>
      </c>
      <c r="C4124" s="2">
        <f>MONTH(salesdata[[#This Row],[Order Date]])</f>
        <v>1</v>
      </c>
      <c r="D4124" t="s">
        <v>2532</v>
      </c>
      <c r="E4124" t="s">
        <v>167</v>
      </c>
      <c r="F4124" t="s">
        <v>34</v>
      </c>
      <c r="G4124" t="s">
        <v>47</v>
      </c>
      <c r="H4124" t="s">
        <v>60</v>
      </c>
      <c r="I4124" s="33" t="s">
        <v>8144</v>
      </c>
      <c r="J4124" s="2">
        <v>5</v>
      </c>
      <c r="K4124" s="33" t="s">
        <v>3814</v>
      </c>
    </row>
    <row r="4125" spans="1:11" x14ac:dyDescent="0.3">
      <c r="A4125" s="1">
        <v>42380</v>
      </c>
      <c r="B4125" s="2">
        <f>YEAR(salesdata[[#This Row],[Order Date]])</f>
        <v>2016</v>
      </c>
      <c r="C4125" s="2">
        <f>MONTH(salesdata[[#This Row],[Order Date]])</f>
        <v>1</v>
      </c>
      <c r="D4125" t="s">
        <v>1172</v>
      </c>
      <c r="E4125" t="s">
        <v>79</v>
      </c>
      <c r="F4125" t="s">
        <v>11</v>
      </c>
      <c r="G4125" t="s">
        <v>12</v>
      </c>
      <c r="H4125" t="s">
        <v>859</v>
      </c>
      <c r="I4125" s="33" t="s">
        <v>3175</v>
      </c>
      <c r="J4125" s="2">
        <v>3</v>
      </c>
      <c r="K4125" s="33" t="s">
        <v>3276</v>
      </c>
    </row>
    <row r="4126" spans="1:11" x14ac:dyDescent="0.3">
      <c r="A4126" s="1">
        <v>42380</v>
      </c>
      <c r="B4126" s="2">
        <f>YEAR(salesdata[[#This Row],[Order Date]])</f>
        <v>2016</v>
      </c>
      <c r="C4126" s="2">
        <f>MONTH(salesdata[[#This Row],[Order Date]])</f>
        <v>1</v>
      </c>
      <c r="D4126" t="s">
        <v>1172</v>
      </c>
      <c r="E4126" t="s">
        <v>79</v>
      </c>
      <c r="F4126" t="s">
        <v>11</v>
      </c>
      <c r="G4126" t="s">
        <v>12</v>
      </c>
      <c r="H4126" t="s">
        <v>2474</v>
      </c>
      <c r="I4126" s="33" t="s">
        <v>8145</v>
      </c>
      <c r="J4126" s="2">
        <v>3</v>
      </c>
      <c r="K4126" s="33" t="s">
        <v>7647</v>
      </c>
    </row>
    <row r="4127" spans="1:11" x14ac:dyDescent="0.3">
      <c r="A4127" s="1">
        <v>42380</v>
      </c>
      <c r="B4127" s="2">
        <f>YEAR(salesdata[[#This Row],[Order Date]])</f>
        <v>2016</v>
      </c>
      <c r="C4127" s="2">
        <f>MONTH(salesdata[[#This Row],[Order Date]])</f>
        <v>1</v>
      </c>
      <c r="D4127" t="s">
        <v>1172</v>
      </c>
      <c r="E4127" t="s">
        <v>79</v>
      </c>
      <c r="F4127" t="s">
        <v>39</v>
      </c>
      <c r="G4127" t="s">
        <v>40</v>
      </c>
      <c r="H4127" t="s">
        <v>2533</v>
      </c>
      <c r="I4127" s="33" t="s">
        <v>5545</v>
      </c>
      <c r="J4127" s="2">
        <v>2</v>
      </c>
      <c r="K4127" s="33" t="s">
        <v>8146</v>
      </c>
    </row>
    <row r="4128" spans="1:11" x14ac:dyDescent="0.3">
      <c r="A4128" s="1">
        <v>42380</v>
      </c>
      <c r="B4128" s="2">
        <f>YEAR(salesdata[[#This Row],[Order Date]])</f>
        <v>2016</v>
      </c>
      <c r="C4128" s="2">
        <f>MONTH(salesdata[[#This Row],[Order Date]])</f>
        <v>1</v>
      </c>
      <c r="D4128" t="s">
        <v>421</v>
      </c>
      <c r="E4128" t="s">
        <v>79</v>
      </c>
      <c r="F4128" t="s">
        <v>34</v>
      </c>
      <c r="G4128" t="s">
        <v>47</v>
      </c>
      <c r="H4128" t="s">
        <v>118</v>
      </c>
      <c r="I4128" s="33" t="s">
        <v>8147</v>
      </c>
      <c r="J4128" s="2">
        <v>14</v>
      </c>
      <c r="K4128" s="33" t="s">
        <v>5652</v>
      </c>
    </row>
    <row r="4129" spans="1:11" x14ac:dyDescent="0.3">
      <c r="A4129" s="1">
        <v>42383</v>
      </c>
      <c r="B4129" s="2">
        <f>YEAR(salesdata[[#This Row],[Order Date]])</f>
        <v>2016</v>
      </c>
      <c r="C4129" s="2">
        <f>MONTH(salesdata[[#This Row],[Order Date]])</f>
        <v>1</v>
      </c>
      <c r="D4129" t="s">
        <v>2132</v>
      </c>
      <c r="E4129" t="s">
        <v>249</v>
      </c>
      <c r="F4129" t="s">
        <v>11</v>
      </c>
      <c r="G4129" t="s">
        <v>12</v>
      </c>
      <c r="H4129" t="s">
        <v>1659</v>
      </c>
      <c r="I4129" s="33" t="s">
        <v>8148</v>
      </c>
      <c r="J4129" s="2">
        <v>2</v>
      </c>
      <c r="K4129" s="33" t="s">
        <v>8149</v>
      </c>
    </row>
    <row r="4130" spans="1:11" x14ac:dyDescent="0.3">
      <c r="A4130" s="1">
        <v>42383</v>
      </c>
      <c r="B4130" s="2">
        <f>YEAR(salesdata[[#This Row],[Order Date]])</f>
        <v>2016</v>
      </c>
      <c r="C4130" s="2">
        <f>MONTH(salesdata[[#This Row],[Order Date]])</f>
        <v>1</v>
      </c>
      <c r="D4130" t="s">
        <v>2132</v>
      </c>
      <c r="E4130" t="s">
        <v>249</v>
      </c>
      <c r="F4130" t="s">
        <v>34</v>
      </c>
      <c r="G4130" t="s">
        <v>47</v>
      </c>
      <c r="H4130" t="s">
        <v>2534</v>
      </c>
      <c r="I4130" s="33" t="s">
        <v>8150</v>
      </c>
      <c r="J4130" s="2">
        <v>8</v>
      </c>
      <c r="K4130" s="33" t="s">
        <v>5057</v>
      </c>
    </row>
    <row r="4131" spans="1:11" x14ac:dyDescent="0.3">
      <c r="A4131" s="1">
        <v>42384</v>
      </c>
      <c r="B4131" s="2">
        <f>YEAR(salesdata[[#This Row],[Order Date]])</f>
        <v>2016</v>
      </c>
      <c r="C4131" s="2">
        <f>MONTH(salesdata[[#This Row],[Order Date]])</f>
        <v>1</v>
      </c>
      <c r="D4131" t="s">
        <v>740</v>
      </c>
      <c r="E4131" t="s">
        <v>181</v>
      </c>
      <c r="F4131" t="s">
        <v>11</v>
      </c>
      <c r="G4131" t="s">
        <v>63</v>
      </c>
      <c r="H4131" t="s">
        <v>1736</v>
      </c>
      <c r="I4131" s="33" t="s">
        <v>8151</v>
      </c>
      <c r="J4131" s="2">
        <v>2</v>
      </c>
      <c r="K4131" s="33" t="s">
        <v>8152</v>
      </c>
    </row>
    <row r="4132" spans="1:11" x14ac:dyDescent="0.3">
      <c r="A4132" s="1">
        <v>42384</v>
      </c>
      <c r="B4132" s="2">
        <f>YEAR(salesdata[[#This Row],[Order Date]])</f>
        <v>2016</v>
      </c>
      <c r="C4132" s="2">
        <f>MONTH(salesdata[[#This Row],[Order Date]])</f>
        <v>1</v>
      </c>
      <c r="D4132" t="s">
        <v>740</v>
      </c>
      <c r="E4132" t="s">
        <v>181</v>
      </c>
      <c r="F4132" t="s">
        <v>11</v>
      </c>
      <c r="G4132" t="s">
        <v>24</v>
      </c>
      <c r="H4132" t="s">
        <v>368</v>
      </c>
      <c r="I4132" s="33" t="s">
        <v>3189</v>
      </c>
      <c r="J4132" s="2">
        <v>2</v>
      </c>
      <c r="K4132" s="33" t="s">
        <v>8153</v>
      </c>
    </row>
    <row r="4133" spans="1:11" x14ac:dyDescent="0.3">
      <c r="A4133" s="1">
        <v>42384</v>
      </c>
      <c r="B4133" s="2">
        <f>YEAR(salesdata[[#This Row],[Order Date]])</f>
        <v>2016</v>
      </c>
      <c r="C4133" s="2">
        <f>MONTH(salesdata[[#This Row],[Order Date]])</f>
        <v>1</v>
      </c>
      <c r="D4133" t="s">
        <v>740</v>
      </c>
      <c r="E4133" t="s">
        <v>181</v>
      </c>
      <c r="F4133" t="s">
        <v>39</v>
      </c>
      <c r="G4133" t="s">
        <v>52</v>
      </c>
      <c r="H4133" t="s">
        <v>1163</v>
      </c>
      <c r="I4133" s="33" t="s">
        <v>5646</v>
      </c>
      <c r="J4133" s="2">
        <v>3</v>
      </c>
      <c r="K4133" s="33" t="s">
        <v>8154</v>
      </c>
    </row>
    <row r="4134" spans="1:11" x14ac:dyDescent="0.3">
      <c r="A4134" s="1">
        <v>42384</v>
      </c>
      <c r="B4134" s="2">
        <f>YEAR(salesdata[[#This Row],[Order Date]])</f>
        <v>2016</v>
      </c>
      <c r="C4134" s="2">
        <f>MONTH(salesdata[[#This Row],[Order Date]])</f>
        <v>1</v>
      </c>
      <c r="D4134" t="s">
        <v>1801</v>
      </c>
      <c r="E4134" t="s">
        <v>625</v>
      </c>
      <c r="F4134" t="s">
        <v>34</v>
      </c>
      <c r="G4134" t="s">
        <v>147</v>
      </c>
      <c r="H4134" t="s">
        <v>1502</v>
      </c>
      <c r="I4134" s="33" t="s">
        <v>8155</v>
      </c>
      <c r="J4134" s="2">
        <v>1</v>
      </c>
      <c r="K4134" s="33" t="s">
        <v>8156</v>
      </c>
    </row>
    <row r="4135" spans="1:11" x14ac:dyDescent="0.3">
      <c r="A4135" s="1">
        <v>42384</v>
      </c>
      <c r="B4135" s="2">
        <f>YEAR(salesdata[[#This Row],[Order Date]])</f>
        <v>2016</v>
      </c>
      <c r="C4135" s="2">
        <f>MONTH(salesdata[[#This Row],[Order Date]])</f>
        <v>1</v>
      </c>
      <c r="D4135" t="s">
        <v>1611</v>
      </c>
      <c r="E4135" t="s">
        <v>152</v>
      </c>
      <c r="F4135" t="s">
        <v>11</v>
      </c>
      <c r="G4135" t="s">
        <v>63</v>
      </c>
      <c r="H4135" t="s">
        <v>2404</v>
      </c>
      <c r="I4135" s="33" t="s">
        <v>3586</v>
      </c>
      <c r="J4135" s="2">
        <v>4</v>
      </c>
      <c r="K4135" s="33" t="s">
        <v>4645</v>
      </c>
    </row>
    <row r="4136" spans="1:11" x14ac:dyDescent="0.3">
      <c r="A4136" s="1">
        <v>42384</v>
      </c>
      <c r="B4136" s="2">
        <f>YEAR(salesdata[[#This Row],[Order Date]])</f>
        <v>2016</v>
      </c>
      <c r="C4136" s="2">
        <f>MONTH(salesdata[[#This Row],[Order Date]])</f>
        <v>1</v>
      </c>
      <c r="D4136" t="s">
        <v>1611</v>
      </c>
      <c r="E4136" t="s">
        <v>152</v>
      </c>
      <c r="F4136" t="s">
        <v>11</v>
      </c>
      <c r="G4136" t="s">
        <v>12</v>
      </c>
      <c r="H4136" t="s">
        <v>1944</v>
      </c>
      <c r="I4136" s="33" t="s">
        <v>8157</v>
      </c>
      <c r="J4136" s="2">
        <v>9</v>
      </c>
      <c r="K4136" s="33" t="s">
        <v>7207</v>
      </c>
    </row>
    <row r="4137" spans="1:11" x14ac:dyDescent="0.3">
      <c r="A4137" s="1">
        <v>42384</v>
      </c>
      <c r="B4137" s="2">
        <f>YEAR(salesdata[[#This Row],[Order Date]])</f>
        <v>2016</v>
      </c>
      <c r="C4137" s="2">
        <f>MONTH(salesdata[[#This Row],[Order Date]])</f>
        <v>1</v>
      </c>
      <c r="D4137" t="s">
        <v>1611</v>
      </c>
      <c r="E4137" t="s">
        <v>152</v>
      </c>
      <c r="F4137" t="s">
        <v>11</v>
      </c>
      <c r="G4137" t="s">
        <v>20</v>
      </c>
      <c r="H4137" t="s">
        <v>1204</v>
      </c>
      <c r="I4137" s="33" t="s">
        <v>8158</v>
      </c>
      <c r="J4137" s="2">
        <v>3</v>
      </c>
      <c r="K4137" s="33" t="s">
        <v>4493</v>
      </c>
    </row>
    <row r="4138" spans="1:11" x14ac:dyDescent="0.3">
      <c r="A4138" s="1">
        <v>42384</v>
      </c>
      <c r="B4138" s="2">
        <f>YEAR(salesdata[[#This Row],[Order Date]])</f>
        <v>2016</v>
      </c>
      <c r="C4138" s="2">
        <f>MONTH(salesdata[[#This Row],[Order Date]])</f>
        <v>1</v>
      </c>
      <c r="D4138" t="s">
        <v>2535</v>
      </c>
      <c r="E4138" t="s">
        <v>152</v>
      </c>
      <c r="F4138" t="s">
        <v>11</v>
      </c>
      <c r="G4138" t="s">
        <v>12</v>
      </c>
      <c r="H4138" t="s">
        <v>1651</v>
      </c>
      <c r="I4138" s="33" t="s">
        <v>4861</v>
      </c>
      <c r="J4138" s="2">
        <v>2</v>
      </c>
      <c r="K4138" s="33" t="s">
        <v>4862</v>
      </c>
    </row>
    <row r="4139" spans="1:11" x14ac:dyDescent="0.3">
      <c r="A4139" s="1">
        <v>42385</v>
      </c>
      <c r="B4139" s="2">
        <f>YEAR(salesdata[[#This Row],[Order Date]])</f>
        <v>2016</v>
      </c>
      <c r="C4139" s="2">
        <f>MONTH(salesdata[[#This Row],[Order Date]])</f>
        <v>1</v>
      </c>
      <c r="D4139" t="s">
        <v>923</v>
      </c>
      <c r="E4139" t="s">
        <v>27</v>
      </c>
      <c r="F4139" t="s">
        <v>11</v>
      </c>
      <c r="G4139" t="s">
        <v>20</v>
      </c>
      <c r="H4139" t="s">
        <v>1681</v>
      </c>
      <c r="I4139" s="33" t="s">
        <v>3972</v>
      </c>
      <c r="J4139" s="2">
        <v>2</v>
      </c>
      <c r="K4139" s="33" t="s">
        <v>4459</v>
      </c>
    </row>
    <row r="4140" spans="1:11" x14ac:dyDescent="0.3">
      <c r="A4140" s="1">
        <v>42385</v>
      </c>
      <c r="B4140" s="2">
        <f>YEAR(salesdata[[#This Row],[Order Date]])</f>
        <v>2016</v>
      </c>
      <c r="C4140" s="2">
        <f>MONTH(salesdata[[#This Row],[Order Date]])</f>
        <v>1</v>
      </c>
      <c r="D4140" t="s">
        <v>923</v>
      </c>
      <c r="E4140" t="s">
        <v>27</v>
      </c>
      <c r="F4140" t="s">
        <v>39</v>
      </c>
      <c r="G4140" t="s">
        <v>52</v>
      </c>
      <c r="H4140" t="s">
        <v>2536</v>
      </c>
      <c r="I4140" s="33" t="s">
        <v>8159</v>
      </c>
      <c r="J4140" s="2">
        <v>3</v>
      </c>
      <c r="K4140" s="33" t="s">
        <v>8160</v>
      </c>
    </row>
    <row r="4141" spans="1:11" x14ac:dyDescent="0.3">
      <c r="A4141" s="1">
        <v>42386</v>
      </c>
      <c r="B4141" s="2">
        <f>YEAR(salesdata[[#This Row],[Order Date]])</f>
        <v>2016</v>
      </c>
      <c r="C4141" s="2">
        <f>MONTH(salesdata[[#This Row],[Order Date]])</f>
        <v>1</v>
      </c>
      <c r="D4141" t="s">
        <v>2304</v>
      </c>
      <c r="E4141" t="s">
        <v>700</v>
      </c>
      <c r="F4141" t="s">
        <v>34</v>
      </c>
      <c r="G4141" t="s">
        <v>47</v>
      </c>
      <c r="H4141" t="s">
        <v>2463</v>
      </c>
      <c r="I4141" s="33" t="s">
        <v>7794</v>
      </c>
      <c r="J4141" s="2">
        <v>3</v>
      </c>
      <c r="K4141" s="33" t="s">
        <v>7795</v>
      </c>
    </row>
    <row r="4142" spans="1:11" x14ac:dyDescent="0.3">
      <c r="A4142" s="1">
        <v>42386</v>
      </c>
      <c r="B4142" s="2">
        <f>YEAR(salesdata[[#This Row],[Order Date]])</f>
        <v>2016</v>
      </c>
      <c r="C4142" s="2">
        <f>MONTH(salesdata[[#This Row],[Order Date]])</f>
        <v>1</v>
      </c>
      <c r="D4142" t="s">
        <v>2304</v>
      </c>
      <c r="E4142" t="s">
        <v>700</v>
      </c>
      <c r="F4142" t="s">
        <v>39</v>
      </c>
      <c r="G4142" t="s">
        <v>52</v>
      </c>
      <c r="H4142" t="s">
        <v>85</v>
      </c>
      <c r="I4142" s="33" t="s">
        <v>5425</v>
      </c>
      <c r="J4142" s="2">
        <v>1</v>
      </c>
      <c r="K4142" s="33" t="s">
        <v>4726</v>
      </c>
    </row>
    <row r="4143" spans="1:11" x14ac:dyDescent="0.3">
      <c r="A4143" s="1">
        <v>42386</v>
      </c>
      <c r="B4143" s="2">
        <f>YEAR(salesdata[[#This Row],[Order Date]])</f>
        <v>2016</v>
      </c>
      <c r="C4143" s="2">
        <f>MONTH(salesdata[[#This Row],[Order Date]])</f>
        <v>1</v>
      </c>
      <c r="D4143" t="s">
        <v>2304</v>
      </c>
      <c r="E4143" t="s">
        <v>700</v>
      </c>
      <c r="F4143" t="s">
        <v>39</v>
      </c>
      <c r="G4143" t="s">
        <v>52</v>
      </c>
      <c r="H4143" t="s">
        <v>2300</v>
      </c>
      <c r="I4143" s="33" t="s">
        <v>7545</v>
      </c>
      <c r="J4143" s="2">
        <v>3</v>
      </c>
      <c r="K4143" s="33" t="s">
        <v>7546</v>
      </c>
    </row>
    <row r="4144" spans="1:11" x14ac:dyDescent="0.3">
      <c r="A4144" s="1">
        <v>42386</v>
      </c>
      <c r="B4144" s="2">
        <f>YEAR(salesdata[[#This Row],[Order Date]])</f>
        <v>2016</v>
      </c>
      <c r="C4144" s="2">
        <f>MONTH(salesdata[[#This Row],[Order Date]])</f>
        <v>1</v>
      </c>
      <c r="D4144" t="s">
        <v>2514</v>
      </c>
      <c r="E4144" t="s">
        <v>30</v>
      </c>
      <c r="F4144" t="s">
        <v>39</v>
      </c>
      <c r="G4144" t="s">
        <v>52</v>
      </c>
      <c r="H4144" t="s">
        <v>1850</v>
      </c>
      <c r="I4144" s="33" t="s">
        <v>2537</v>
      </c>
      <c r="J4144" s="2">
        <v>4</v>
      </c>
      <c r="K4144" s="33" t="s">
        <v>8161</v>
      </c>
    </row>
    <row r="4145" spans="1:11" x14ac:dyDescent="0.3">
      <c r="A4145" s="1">
        <v>42390</v>
      </c>
      <c r="B4145" s="2">
        <f>YEAR(salesdata[[#This Row],[Order Date]])</f>
        <v>2016</v>
      </c>
      <c r="C4145" s="2">
        <f>MONTH(salesdata[[#This Row],[Order Date]])</f>
        <v>1</v>
      </c>
      <c r="D4145" t="s">
        <v>698</v>
      </c>
      <c r="E4145" t="s">
        <v>27</v>
      </c>
      <c r="F4145" t="s">
        <v>34</v>
      </c>
      <c r="G4145" t="s">
        <v>35</v>
      </c>
      <c r="H4145" t="s">
        <v>1287</v>
      </c>
      <c r="I4145" s="33" t="s">
        <v>8162</v>
      </c>
      <c r="J4145" s="2">
        <v>2</v>
      </c>
      <c r="K4145" s="33" t="s">
        <v>8163</v>
      </c>
    </row>
    <row r="4146" spans="1:11" x14ac:dyDescent="0.3">
      <c r="A4146" s="1">
        <v>42390</v>
      </c>
      <c r="B4146" s="2">
        <f>YEAR(salesdata[[#This Row],[Order Date]])</f>
        <v>2016</v>
      </c>
      <c r="C4146" s="2">
        <f>MONTH(salesdata[[#This Row],[Order Date]])</f>
        <v>1</v>
      </c>
      <c r="D4146" t="s">
        <v>698</v>
      </c>
      <c r="E4146" t="s">
        <v>27</v>
      </c>
      <c r="F4146" t="s">
        <v>34</v>
      </c>
      <c r="G4146" t="s">
        <v>35</v>
      </c>
      <c r="H4146" t="s">
        <v>2257</v>
      </c>
      <c r="I4146" s="33" t="s">
        <v>8164</v>
      </c>
      <c r="J4146" s="2">
        <v>7</v>
      </c>
      <c r="K4146" s="33" t="s">
        <v>8165</v>
      </c>
    </row>
    <row r="4147" spans="1:11" x14ac:dyDescent="0.3">
      <c r="A4147" s="1">
        <v>42391</v>
      </c>
      <c r="B4147" s="2">
        <f>YEAR(salesdata[[#This Row],[Order Date]])</f>
        <v>2016</v>
      </c>
      <c r="C4147" s="2">
        <f>MONTH(salesdata[[#This Row],[Order Date]])</f>
        <v>1</v>
      </c>
      <c r="D4147" t="s">
        <v>665</v>
      </c>
      <c r="E4147" t="s">
        <v>181</v>
      </c>
      <c r="F4147" t="s">
        <v>11</v>
      </c>
      <c r="G4147" t="s">
        <v>43</v>
      </c>
      <c r="H4147" t="s">
        <v>2166</v>
      </c>
      <c r="I4147" s="33" t="s">
        <v>6550</v>
      </c>
      <c r="J4147" s="2">
        <v>6</v>
      </c>
      <c r="K4147" s="33" t="s">
        <v>5665</v>
      </c>
    </row>
    <row r="4148" spans="1:11" x14ac:dyDescent="0.3">
      <c r="A4148" s="1">
        <v>42391</v>
      </c>
      <c r="B4148" s="2">
        <f>YEAR(salesdata[[#This Row],[Order Date]])</f>
        <v>2016</v>
      </c>
      <c r="C4148" s="2">
        <f>MONTH(salesdata[[#This Row],[Order Date]])</f>
        <v>1</v>
      </c>
      <c r="D4148" t="s">
        <v>2344</v>
      </c>
      <c r="E4148" t="s">
        <v>249</v>
      </c>
      <c r="F4148" t="s">
        <v>34</v>
      </c>
      <c r="G4148" t="s">
        <v>47</v>
      </c>
      <c r="H4148" t="s">
        <v>1497</v>
      </c>
      <c r="I4148" s="33" t="s">
        <v>5333</v>
      </c>
      <c r="J4148" s="2">
        <v>8</v>
      </c>
      <c r="K4148" s="33" t="s">
        <v>5117</v>
      </c>
    </row>
    <row r="4149" spans="1:11" x14ac:dyDescent="0.3">
      <c r="A4149" s="1">
        <v>42391</v>
      </c>
      <c r="B4149" s="2">
        <f>YEAR(salesdata[[#This Row],[Order Date]])</f>
        <v>2016</v>
      </c>
      <c r="C4149" s="2">
        <f>MONTH(salesdata[[#This Row],[Order Date]])</f>
        <v>1</v>
      </c>
      <c r="D4149" t="s">
        <v>2344</v>
      </c>
      <c r="E4149" t="s">
        <v>249</v>
      </c>
      <c r="F4149" t="s">
        <v>34</v>
      </c>
      <c r="G4149" t="s">
        <v>74</v>
      </c>
      <c r="H4149" t="s">
        <v>2245</v>
      </c>
      <c r="I4149" s="33" t="s">
        <v>8166</v>
      </c>
      <c r="J4149" s="2">
        <v>4</v>
      </c>
      <c r="K4149" s="33" t="s">
        <v>6127</v>
      </c>
    </row>
    <row r="4150" spans="1:11" x14ac:dyDescent="0.3">
      <c r="A4150" s="1">
        <v>42391</v>
      </c>
      <c r="B4150" s="2">
        <f>YEAR(salesdata[[#This Row],[Order Date]])</f>
        <v>2016</v>
      </c>
      <c r="C4150" s="2">
        <f>MONTH(salesdata[[#This Row],[Order Date]])</f>
        <v>1</v>
      </c>
      <c r="D4150" t="s">
        <v>2344</v>
      </c>
      <c r="E4150" t="s">
        <v>249</v>
      </c>
      <c r="F4150" t="s">
        <v>11</v>
      </c>
      <c r="G4150" t="s">
        <v>93</v>
      </c>
      <c r="H4150" t="s">
        <v>94</v>
      </c>
      <c r="I4150" s="33" t="s">
        <v>2975</v>
      </c>
      <c r="J4150" s="2">
        <v>4</v>
      </c>
      <c r="K4150" s="33" t="s">
        <v>2976</v>
      </c>
    </row>
    <row r="4151" spans="1:11" x14ac:dyDescent="0.3">
      <c r="A4151" s="1">
        <v>42391</v>
      </c>
      <c r="B4151" s="2">
        <f>YEAR(salesdata[[#This Row],[Order Date]])</f>
        <v>2016</v>
      </c>
      <c r="C4151" s="2">
        <f>MONTH(salesdata[[#This Row],[Order Date]])</f>
        <v>1</v>
      </c>
      <c r="D4151" t="s">
        <v>684</v>
      </c>
      <c r="E4151" t="s">
        <v>167</v>
      </c>
      <c r="F4151" t="s">
        <v>34</v>
      </c>
      <c r="G4151" t="s">
        <v>47</v>
      </c>
      <c r="H4151" t="s">
        <v>793</v>
      </c>
      <c r="I4151" s="33" t="s">
        <v>8167</v>
      </c>
      <c r="J4151" s="2">
        <v>5</v>
      </c>
      <c r="K4151" s="33" t="s">
        <v>8168</v>
      </c>
    </row>
    <row r="4152" spans="1:11" x14ac:dyDescent="0.3">
      <c r="A4152" s="1">
        <v>42391</v>
      </c>
      <c r="B4152" s="2">
        <f>YEAR(salesdata[[#This Row],[Order Date]])</f>
        <v>2016</v>
      </c>
      <c r="C4152" s="2">
        <f>MONTH(salesdata[[#This Row],[Order Date]])</f>
        <v>1</v>
      </c>
      <c r="D4152" t="s">
        <v>1282</v>
      </c>
      <c r="E4152" t="s">
        <v>167</v>
      </c>
      <c r="F4152" t="s">
        <v>11</v>
      </c>
      <c r="G4152" t="s">
        <v>12</v>
      </c>
      <c r="H4152" t="s">
        <v>2481</v>
      </c>
      <c r="I4152" s="33" t="s">
        <v>3122</v>
      </c>
      <c r="J4152" s="2">
        <v>2</v>
      </c>
      <c r="K4152" s="33" t="s">
        <v>3123</v>
      </c>
    </row>
    <row r="4153" spans="1:11" x14ac:dyDescent="0.3">
      <c r="A4153" s="1">
        <v>42391</v>
      </c>
      <c r="B4153" s="2">
        <f>YEAR(salesdata[[#This Row],[Order Date]])</f>
        <v>2016</v>
      </c>
      <c r="C4153" s="2">
        <f>MONTH(salesdata[[#This Row],[Order Date]])</f>
        <v>1</v>
      </c>
      <c r="D4153" t="s">
        <v>1812</v>
      </c>
      <c r="E4153" t="s">
        <v>27</v>
      </c>
      <c r="F4153" t="s">
        <v>11</v>
      </c>
      <c r="G4153" t="s">
        <v>16</v>
      </c>
      <c r="H4153" t="s">
        <v>1589</v>
      </c>
      <c r="I4153" s="33" t="s">
        <v>3393</v>
      </c>
      <c r="J4153" s="2">
        <v>3</v>
      </c>
      <c r="K4153" s="33" t="s">
        <v>3337</v>
      </c>
    </row>
    <row r="4154" spans="1:11" x14ac:dyDescent="0.3">
      <c r="A4154" s="1">
        <v>42391</v>
      </c>
      <c r="B4154" s="2">
        <f>YEAR(salesdata[[#This Row],[Order Date]])</f>
        <v>2016</v>
      </c>
      <c r="C4154" s="2">
        <f>MONTH(salesdata[[#This Row],[Order Date]])</f>
        <v>1</v>
      </c>
      <c r="D4154" t="s">
        <v>1812</v>
      </c>
      <c r="E4154" t="s">
        <v>27</v>
      </c>
      <c r="F4154" t="s">
        <v>11</v>
      </c>
      <c r="G4154" t="s">
        <v>16</v>
      </c>
      <c r="H4154" t="s">
        <v>384</v>
      </c>
      <c r="I4154" s="33" t="s">
        <v>3193</v>
      </c>
      <c r="J4154" s="2">
        <v>5</v>
      </c>
      <c r="K4154" s="33" t="s">
        <v>3194</v>
      </c>
    </row>
    <row r="4155" spans="1:11" x14ac:dyDescent="0.3">
      <c r="A4155" s="1">
        <v>42391</v>
      </c>
      <c r="B4155" s="2">
        <f>YEAR(salesdata[[#This Row],[Order Date]])</f>
        <v>2016</v>
      </c>
      <c r="C4155" s="2">
        <f>MONTH(salesdata[[#This Row],[Order Date]])</f>
        <v>1</v>
      </c>
      <c r="D4155" t="s">
        <v>710</v>
      </c>
      <c r="E4155" t="s">
        <v>79</v>
      </c>
      <c r="F4155" t="s">
        <v>39</v>
      </c>
      <c r="G4155" t="s">
        <v>40</v>
      </c>
      <c r="H4155" t="s">
        <v>886</v>
      </c>
      <c r="I4155" s="33" t="s">
        <v>8169</v>
      </c>
      <c r="J4155" s="2">
        <v>4</v>
      </c>
      <c r="K4155" s="33" t="s">
        <v>8170</v>
      </c>
    </row>
    <row r="4156" spans="1:11" x14ac:dyDescent="0.3">
      <c r="A4156" s="1">
        <v>42391</v>
      </c>
      <c r="B4156" s="2">
        <f>YEAR(salesdata[[#This Row],[Order Date]])</f>
        <v>2016</v>
      </c>
      <c r="C4156" s="2">
        <f>MONTH(salesdata[[#This Row],[Order Date]])</f>
        <v>1</v>
      </c>
      <c r="D4156" t="s">
        <v>710</v>
      </c>
      <c r="E4156" t="s">
        <v>79</v>
      </c>
      <c r="F4156" t="s">
        <v>39</v>
      </c>
      <c r="G4156" t="s">
        <v>52</v>
      </c>
      <c r="H4156" t="s">
        <v>2033</v>
      </c>
      <c r="I4156" s="33" t="s">
        <v>8171</v>
      </c>
      <c r="J4156" s="2">
        <v>3</v>
      </c>
      <c r="K4156" s="33" t="s">
        <v>6923</v>
      </c>
    </row>
    <row r="4157" spans="1:11" x14ac:dyDescent="0.3">
      <c r="A4157" s="1">
        <v>42391</v>
      </c>
      <c r="B4157" s="2">
        <f>YEAR(salesdata[[#This Row],[Order Date]])</f>
        <v>2016</v>
      </c>
      <c r="C4157" s="2">
        <f>MONTH(salesdata[[#This Row],[Order Date]])</f>
        <v>1</v>
      </c>
      <c r="D4157" t="s">
        <v>876</v>
      </c>
      <c r="E4157" t="s">
        <v>152</v>
      </c>
      <c r="F4157" t="s">
        <v>11</v>
      </c>
      <c r="G4157" t="s">
        <v>20</v>
      </c>
      <c r="H4157" t="s">
        <v>1071</v>
      </c>
      <c r="I4157" s="33" t="s">
        <v>8172</v>
      </c>
      <c r="J4157" s="2">
        <v>4</v>
      </c>
      <c r="K4157" s="33" t="s">
        <v>7000</v>
      </c>
    </row>
    <row r="4158" spans="1:11" x14ac:dyDescent="0.3">
      <c r="A4158" s="1">
        <v>42392</v>
      </c>
      <c r="B4158" s="2">
        <f>YEAR(salesdata[[#This Row],[Order Date]])</f>
        <v>2016</v>
      </c>
      <c r="C4158" s="2">
        <f>MONTH(salesdata[[#This Row],[Order Date]])</f>
        <v>1</v>
      </c>
      <c r="D4158" t="s">
        <v>2408</v>
      </c>
      <c r="E4158" t="s">
        <v>27</v>
      </c>
      <c r="F4158" t="s">
        <v>34</v>
      </c>
      <c r="G4158" t="s">
        <v>47</v>
      </c>
      <c r="H4158" t="s">
        <v>1053</v>
      </c>
      <c r="I4158" s="33" t="s">
        <v>7459</v>
      </c>
      <c r="J4158" s="2">
        <v>7</v>
      </c>
      <c r="K4158" s="33" t="s">
        <v>4612</v>
      </c>
    </row>
    <row r="4159" spans="1:11" x14ac:dyDescent="0.3">
      <c r="A4159" s="1">
        <v>42392</v>
      </c>
      <c r="B4159" s="2">
        <f>YEAR(salesdata[[#This Row],[Order Date]])</f>
        <v>2016</v>
      </c>
      <c r="C4159" s="2">
        <f>MONTH(salesdata[[#This Row],[Order Date]])</f>
        <v>1</v>
      </c>
      <c r="D4159" t="s">
        <v>1943</v>
      </c>
      <c r="E4159" t="s">
        <v>2412</v>
      </c>
      <c r="F4159" t="s">
        <v>39</v>
      </c>
      <c r="G4159" t="s">
        <v>52</v>
      </c>
      <c r="H4159" t="s">
        <v>463</v>
      </c>
      <c r="I4159" s="33" t="s">
        <v>3455</v>
      </c>
      <c r="J4159" s="2">
        <v>2</v>
      </c>
      <c r="K4159" s="33" t="s">
        <v>3456</v>
      </c>
    </row>
    <row r="4160" spans="1:11" x14ac:dyDescent="0.3">
      <c r="A4160" s="1">
        <v>42392</v>
      </c>
      <c r="B4160" s="2">
        <f>YEAR(salesdata[[#This Row],[Order Date]])</f>
        <v>2016</v>
      </c>
      <c r="C4160" s="2">
        <f>MONTH(salesdata[[#This Row],[Order Date]])</f>
        <v>1</v>
      </c>
      <c r="D4160" t="s">
        <v>1943</v>
      </c>
      <c r="E4160" t="s">
        <v>2412</v>
      </c>
      <c r="F4160" t="s">
        <v>11</v>
      </c>
      <c r="G4160" t="s">
        <v>24</v>
      </c>
      <c r="H4160" t="s">
        <v>2538</v>
      </c>
      <c r="I4160" s="33" t="s">
        <v>6534</v>
      </c>
      <c r="J4160" s="2">
        <v>6</v>
      </c>
      <c r="K4160" s="33" t="s">
        <v>4589</v>
      </c>
    </row>
    <row r="4161" spans="1:11" x14ac:dyDescent="0.3">
      <c r="A4161" s="1">
        <v>42392</v>
      </c>
      <c r="B4161" s="2">
        <f>YEAR(salesdata[[#This Row],[Order Date]])</f>
        <v>2016</v>
      </c>
      <c r="C4161" s="2">
        <f>MONTH(salesdata[[#This Row],[Order Date]])</f>
        <v>1</v>
      </c>
      <c r="D4161" t="s">
        <v>1943</v>
      </c>
      <c r="E4161" t="s">
        <v>2412</v>
      </c>
      <c r="F4161" t="s">
        <v>11</v>
      </c>
      <c r="G4161" t="s">
        <v>18</v>
      </c>
      <c r="H4161" t="s">
        <v>2222</v>
      </c>
      <c r="I4161" s="33" t="s">
        <v>8173</v>
      </c>
      <c r="J4161" s="2">
        <v>13</v>
      </c>
      <c r="K4161" s="33" t="s">
        <v>8174</v>
      </c>
    </row>
    <row r="4162" spans="1:11" x14ac:dyDescent="0.3">
      <c r="A4162" s="1">
        <v>42393</v>
      </c>
      <c r="B4162" s="2">
        <f>YEAR(salesdata[[#This Row],[Order Date]])</f>
        <v>2016</v>
      </c>
      <c r="C4162" s="2">
        <f>MONTH(salesdata[[#This Row],[Order Date]])</f>
        <v>1</v>
      </c>
      <c r="D4162" t="s">
        <v>1380</v>
      </c>
      <c r="E4162" t="s">
        <v>333</v>
      </c>
      <c r="F4162" t="s">
        <v>11</v>
      </c>
      <c r="G4162" t="s">
        <v>20</v>
      </c>
      <c r="H4162" t="s">
        <v>2034</v>
      </c>
      <c r="I4162" s="33" t="s">
        <v>8175</v>
      </c>
      <c r="J4162" s="2">
        <v>4</v>
      </c>
      <c r="K4162" s="33" t="s">
        <v>5119</v>
      </c>
    </row>
    <row r="4163" spans="1:11" x14ac:dyDescent="0.3">
      <c r="A4163" s="1">
        <v>42394</v>
      </c>
      <c r="B4163" s="2">
        <f>YEAR(salesdata[[#This Row],[Order Date]])</f>
        <v>2016</v>
      </c>
      <c r="C4163" s="2">
        <f>MONTH(salesdata[[#This Row],[Order Date]])</f>
        <v>1</v>
      </c>
      <c r="D4163" t="s">
        <v>2539</v>
      </c>
      <c r="E4163" t="s">
        <v>181</v>
      </c>
      <c r="F4163" t="s">
        <v>11</v>
      </c>
      <c r="G4163" t="s">
        <v>24</v>
      </c>
      <c r="H4163" t="s">
        <v>2540</v>
      </c>
      <c r="I4163" s="33" t="s">
        <v>8176</v>
      </c>
      <c r="J4163" s="2">
        <v>3</v>
      </c>
      <c r="K4163" s="33" t="s">
        <v>6931</v>
      </c>
    </row>
    <row r="4164" spans="1:11" x14ac:dyDescent="0.3">
      <c r="A4164" s="1">
        <v>42394</v>
      </c>
      <c r="B4164" s="2">
        <f>YEAR(salesdata[[#This Row],[Order Date]])</f>
        <v>2016</v>
      </c>
      <c r="C4164" s="2">
        <f>MONTH(salesdata[[#This Row],[Order Date]])</f>
        <v>1</v>
      </c>
      <c r="D4164" t="s">
        <v>2539</v>
      </c>
      <c r="E4164" t="s">
        <v>181</v>
      </c>
      <c r="F4164" t="s">
        <v>11</v>
      </c>
      <c r="G4164" t="s">
        <v>12</v>
      </c>
      <c r="H4164" t="s">
        <v>2541</v>
      </c>
      <c r="I4164" s="33" t="s">
        <v>2086</v>
      </c>
      <c r="J4164" s="2">
        <v>5</v>
      </c>
      <c r="K4164" s="33" t="s">
        <v>5131</v>
      </c>
    </row>
    <row r="4165" spans="1:11" x14ac:dyDescent="0.3">
      <c r="A4165" s="1">
        <v>42394</v>
      </c>
      <c r="B4165" s="2">
        <f>YEAR(salesdata[[#This Row],[Order Date]])</f>
        <v>2016</v>
      </c>
      <c r="C4165" s="2">
        <f>MONTH(salesdata[[#This Row],[Order Date]])</f>
        <v>1</v>
      </c>
      <c r="D4165" t="s">
        <v>394</v>
      </c>
      <c r="E4165" t="s">
        <v>152</v>
      </c>
      <c r="F4165" t="s">
        <v>11</v>
      </c>
      <c r="G4165" t="s">
        <v>20</v>
      </c>
      <c r="H4165" t="s">
        <v>97</v>
      </c>
      <c r="I4165" s="33" t="s">
        <v>8177</v>
      </c>
      <c r="J4165" s="2">
        <v>5</v>
      </c>
      <c r="K4165" s="33" t="s">
        <v>4418</v>
      </c>
    </row>
    <row r="4166" spans="1:11" x14ac:dyDescent="0.3">
      <c r="A4166" s="1">
        <v>42394</v>
      </c>
      <c r="B4166" s="2">
        <f>YEAR(salesdata[[#This Row],[Order Date]])</f>
        <v>2016</v>
      </c>
      <c r="C4166" s="2">
        <f>MONTH(salesdata[[#This Row],[Order Date]])</f>
        <v>1</v>
      </c>
      <c r="D4166" t="s">
        <v>394</v>
      </c>
      <c r="E4166" t="s">
        <v>152</v>
      </c>
      <c r="F4166" t="s">
        <v>34</v>
      </c>
      <c r="G4166" t="s">
        <v>147</v>
      </c>
      <c r="H4166" t="s">
        <v>2133</v>
      </c>
      <c r="I4166" s="33" t="s">
        <v>8178</v>
      </c>
      <c r="J4166" s="2">
        <v>3</v>
      </c>
      <c r="K4166" s="33" t="s">
        <v>8179</v>
      </c>
    </row>
    <row r="4167" spans="1:11" x14ac:dyDescent="0.3">
      <c r="A4167" s="1">
        <v>42394</v>
      </c>
      <c r="B4167" s="2">
        <f>YEAR(salesdata[[#This Row],[Order Date]])</f>
        <v>2016</v>
      </c>
      <c r="C4167" s="2">
        <f>MONTH(salesdata[[#This Row],[Order Date]])</f>
        <v>1</v>
      </c>
      <c r="D4167" t="s">
        <v>394</v>
      </c>
      <c r="E4167" t="s">
        <v>152</v>
      </c>
      <c r="F4167" t="s">
        <v>34</v>
      </c>
      <c r="G4167" t="s">
        <v>47</v>
      </c>
      <c r="H4167" t="s">
        <v>488</v>
      </c>
      <c r="I4167" s="33" t="s">
        <v>3186</v>
      </c>
      <c r="J4167" s="2">
        <v>1</v>
      </c>
      <c r="K4167" s="33" t="s">
        <v>3597</v>
      </c>
    </row>
    <row r="4168" spans="1:11" x14ac:dyDescent="0.3">
      <c r="A4168" s="1">
        <v>42394</v>
      </c>
      <c r="B4168" s="2">
        <f>YEAR(salesdata[[#This Row],[Order Date]])</f>
        <v>2016</v>
      </c>
      <c r="C4168" s="2">
        <f>MONTH(salesdata[[#This Row],[Order Date]])</f>
        <v>1</v>
      </c>
      <c r="D4168" t="s">
        <v>394</v>
      </c>
      <c r="E4168" t="s">
        <v>152</v>
      </c>
      <c r="F4168" t="s">
        <v>11</v>
      </c>
      <c r="G4168" t="s">
        <v>18</v>
      </c>
      <c r="H4168" t="s">
        <v>135</v>
      </c>
      <c r="I4168" s="33" t="s">
        <v>8180</v>
      </c>
      <c r="J4168" s="2">
        <v>7</v>
      </c>
      <c r="K4168" s="33" t="s">
        <v>132</v>
      </c>
    </row>
    <row r="4169" spans="1:11" x14ac:dyDescent="0.3">
      <c r="A4169" s="1">
        <v>42397</v>
      </c>
      <c r="B4169" s="2">
        <f>YEAR(salesdata[[#This Row],[Order Date]])</f>
        <v>2016</v>
      </c>
      <c r="C4169" s="2">
        <f>MONTH(salesdata[[#This Row],[Order Date]])</f>
        <v>1</v>
      </c>
      <c r="D4169" t="s">
        <v>1380</v>
      </c>
      <c r="E4169" t="s">
        <v>27</v>
      </c>
      <c r="F4169" t="s">
        <v>11</v>
      </c>
      <c r="G4169" t="s">
        <v>24</v>
      </c>
      <c r="H4169" t="s">
        <v>264</v>
      </c>
      <c r="I4169" s="33" t="s">
        <v>3541</v>
      </c>
      <c r="J4169" s="2">
        <v>2</v>
      </c>
      <c r="K4169" s="33" t="s">
        <v>3986</v>
      </c>
    </row>
    <row r="4170" spans="1:11" x14ac:dyDescent="0.3">
      <c r="A4170" s="1">
        <v>42399</v>
      </c>
      <c r="B4170" s="2">
        <f>YEAR(salesdata[[#This Row],[Order Date]])</f>
        <v>2016</v>
      </c>
      <c r="C4170" s="2">
        <f>MONTH(salesdata[[#This Row],[Order Date]])</f>
        <v>1</v>
      </c>
      <c r="D4170" t="s">
        <v>1532</v>
      </c>
      <c r="E4170" t="s">
        <v>27</v>
      </c>
      <c r="F4170" t="s">
        <v>11</v>
      </c>
      <c r="G4170" t="s">
        <v>20</v>
      </c>
      <c r="H4170" t="s">
        <v>2322</v>
      </c>
      <c r="I4170" s="33" t="s">
        <v>3084</v>
      </c>
      <c r="J4170" s="2">
        <v>2</v>
      </c>
      <c r="K4170" s="33" t="s">
        <v>4723</v>
      </c>
    </row>
    <row r="4171" spans="1:11" x14ac:dyDescent="0.3">
      <c r="A4171" s="1">
        <v>42399</v>
      </c>
      <c r="B4171" s="2">
        <f>YEAR(salesdata[[#This Row],[Order Date]])</f>
        <v>2016</v>
      </c>
      <c r="C4171" s="2">
        <f>MONTH(salesdata[[#This Row],[Order Date]])</f>
        <v>1</v>
      </c>
      <c r="D4171" t="s">
        <v>788</v>
      </c>
      <c r="E4171" t="s">
        <v>27</v>
      </c>
      <c r="F4171" t="s">
        <v>11</v>
      </c>
      <c r="G4171" t="s">
        <v>18</v>
      </c>
      <c r="H4171" t="s">
        <v>1398</v>
      </c>
      <c r="I4171" s="33" t="s">
        <v>8181</v>
      </c>
      <c r="J4171" s="2">
        <v>9</v>
      </c>
      <c r="K4171" s="33" t="s">
        <v>8182</v>
      </c>
    </row>
    <row r="4172" spans="1:11" x14ac:dyDescent="0.3">
      <c r="A4172" s="1">
        <v>42399</v>
      </c>
      <c r="B4172" s="2">
        <f>YEAR(salesdata[[#This Row],[Order Date]])</f>
        <v>2016</v>
      </c>
      <c r="C4172" s="2">
        <f>MONTH(salesdata[[#This Row],[Order Date]])</f>
        <v>1</v>
      </c>
      <c r="D4172" t="s">
        <v>788</v>
      </c>
      <c r="E4172" t="s">
        <v>27</v>
      </c>
      <c r="F4172" t="s">
        <v>11</v>
      </c>
      <c r="G4172" t="s">
        <v>20</v>
      </c>
      <c r="H4172" t="s">
        <v>2307</v>
      </c>
      <c r="I4172" s="33" t="s">
        <v>8183</v>
      </c>
      <c r="J4172" s="2">
        <v>2</v>
      </c>
      <c r="K4172" s="33" t="s">
        <v>8184</v>
      </c>
    </row>
    <row r="4173" spans="1:11" x14ac:dyDescent="0.3">
      <c r="A4173" s="1">
        <v>42399</v>
      </c>
      <c r="B4173" s="2">
        <f>YEAR(salesdata[[#This Row],[Order Date]])</f>
        <v>2016</v>
      </c>
      <c r="C4173" s="2">
        <f>MONTH(salesdata[[#This Row],[Order Date]])</f>
        <v>1</v>
      </c>
      <c r="D4173" t="s">
        <v>788</v>
      </c>
      <c r="E4173" t="s">
        <v>27</v>
      </c>
      <c r="F4173" t="s">
        <v>11</v>
      </c>
      <c r="G4173" t="s">
        <v>16</v>
      </c>
      <c r="H4173" t="s">
        <v>1471</v>
      </c>
      <c r="I4173" s="33" t="s">
        <v>8185</v>
      </c>
      <c r="J4173" s="2">
        <v>9</v>
      </c>
      <c r="K4173" s="33" t="s">
        <v>6512</v>
      </c>
    </row>
    <row r="4174" spans="1:11" x14ac:dyDescent="0.3">
      <c r="A4174" s="1">
        <v>42399</v>
      </c>
      <c r="B4174" s="2">
        <f>YEAR(salesdata[[#This Row],[Order Date]])</f>
        <v>2016</v>
      </c>
      <c r="C4174" s="2">
        <f>MONTH(salesdata[[#This Row],[Order Date]])</f>
        <v>1</v>
      </c>
      <c r="D4174" t="s">
        <v>1816</v>
      </c>
      <c r="E4174" t="s">
        <v>167</v>
      </c>
      <c r="F4174" t="s">
        <v>34</v>
      </c>
      <c r="G4174" t="s">
        <v>35</v>
      </c>
      <c r="H4174" t="s">
        <v>2542</v>
      </c>
      <c r="I4174" s="33" t="s">
        <v>8186</v>
      </c>
      <c r="J4174" s="2">
        <v>4</v>
      </c>
      <c r="K4174" s="33" t="s">
        <v>8187</v>
      </c>
    </row>
    <row r="4175" spans="1:11" x14ac:dyDescent="0.3">
      <c r="A4175" s="1">
        <v>42399</v>
      </c>
      <c r="B4175" s="2">
        <f>YEAR(salesdata[[#This Row],[Order Date]])</f>
        <v>2016</v>
      </c>
      <c r="C4175" s="2">
        <f>MONTH(salesdata[[#This Row],[Order Date]])</f>
        <v>1</v>
      </c>
      <c r="D4175" t="s">
        <v>1816</v>
      </c>
      <c r="E4175" t="s">
        <v>167</v>
      </c>
      <c r="F4175" t="s">
        <v>34</v>
      </c>
      <c r="G4175" t="s">
        <v>74</v>
      </c>
      <c r="H4175" t="s">
        <v>1123</v>
      </c>
      <c r="I4175" s="33" t="s">
        <v>8188</v>
      </c>
      <c r="J4175" s="2">
        <v>1</v>
      </c>
      <c r="K4175" s="33" t="s">
        <v>5121</v>
      </c>
    </row>
    <row r="4176" spans="1:11" x14ac:dyDescent="0.3">
      <c r="A4176" s="1">
        <v>42399</v>
      </c>
      <c r="B4176" s="2">
        <f>YEAR(salesdata[[#This Row],[Order Date]])</f>
        <v>2016</v>
      </c>
      <c r="C4176" s="2">
        <f>MONTH(salesdata[[#This Row],[Order Date]])</f>
        <v>1</v>
      </c>
      <c r="D4176" t="s">
        <v>2543</v>
      </c>
      <c r="E4176" t="s">
        <v>15</v>
      </c>
      <c r="F4176" t="s">
        <v>11</v>
      </c>
      <c r="G4176" t="s">
        <v>12</v>
      </c>
      <c r="H4176" t="s">
        <v>2454</v>
      </c>
      <c r="I4176" s="33" t="s">
        <v>8189</v>
      </c>
      <c r="J4176" s="2">
        <v>4</v>
      </c>
      <c r="K4176" s="33" t="s">
        <v>8190</v>
      </c>
    </row>
    <row r="4177" spans="1:11" x14ac:dyDescent="0.3">
      <c r="A4177" s="1">
        <v>42399</v>
      </c>
      <c r="B4177" s="2">
        <f>YEAR(salesdata[[#This Row],[Order Date]])</f>
        <v>2016</v>
      </c>
      <c r="C4177" s="2">
        <f>MONTH(salesdata[[#This Row],[Order Date]])</f>
        <v>1</v>
      </c>
      <c r="D4177" t="s">
        <v>1470</v>
      </c>
      <c r="E4177" t="s">
        <v>15</v>
      </c>
      <c r="F4177" t="s">
        <v>39</v>
      </c>
      <c r="G4177" t="s">
        <v>40</v>
      </c>
      <c r="H4177" t="s">
        <v>2544</v>
      </c>
      <c r="I4177" s="33" t="s">
        <v>6291</v>
      </c>
      <c r="J4177" s="2">
        <v>4</v>
      </c>
      <c r="K4177" s="33" t="s">
        <v>2545</v>
      </c>
    </row>
    <row r="4178" spans="1:11" x14ac:dyDescent="0.3">
      <c r="A4178" s="1">
        <v>42399</v>
      </c>
      <c r="B4178" s="2">
        <f>YEAR(salesdata[[#This Row],[Order Date]])</f>
        <v>2016</v>
      </c>
      <c r="C4178" s="2">
        <f>MONTH(salesdata[[#This Row],[Order Date]])</f>
        <v>1</v>
      </c>
      <c r="D4178" t="s">
        <v>1470</v>
      </c>
      <c r="E4178" t="s">
        <v>15</v>
      </c>
      <c r="F4178" t="s">
        <v>11</v>
      </c>
      <c r="G4178" t="s">
        <v>20</v>
      </c>
      <c r="H4178" t="s">
        <v>922</v>
      </c>
      <c r="I4178" s="33" t="s">
        <v>5727</v>
      </c>
      <c r="J4178" s="2">
        <v>3</v>
      </c>
      <c r="K4178" s="33" t="s">
        <v>8191</v>
      </c>
    </row>
    <row r="4179" spans="1:11" x14ac:dyDescent="0.3">
      <c r="A4179" s="1">
        <v>42399</v>
      </c>
      <c r="B4179" s="2">
        <f>YEAR(salesdata[[#This Row],[Order Date]])</f>
        <v>2016</v>
      </c>
      <c r="C4179" s="2">
        <f>MONTH(salesdata[[#This Row],[Order Date]])</f>
        <v>1</v>
      </c>
      <c r="D4179" t="s">
        <v>1470</v>
      </c>
      <c r="E4179" t="s">
        <v>15</v>
      </c>
      <c r="F4179" t="s">
        <v>34</v>
      </c>
      <c r="G4179" t="s">
        <v>147</v>
      </c>
      <c r="H4179" t="s">
        <v>2546</v>
      </c>
      <c r="I4179" s="33" t="s">
        <v>8192</v>
      </c>
      <c r="J4179" s="2">
        <v>3</v>
      </c>
      <c r="K4179" s="33" t="s">
        <v>8193</v>
      </c>
    </row>
    <row r="4180" spans="1:11" x14ac:dyDescent="0.3">
      <c r="A4180" s="1">
        <v>42400</v>
      </c>
      <c r="B4180" s="2">
        <f>YEAR(salesdata[[#This Row],[Order Date]])</f>
        <v>2016</v>
      </c>
      <c r="C4180" s="2">
        <f>MONTH(salesdata[[#This Row],[Order Date]])</f>
        <v>1</v>
      </c>
      <c r="D4180" t="s">
        <v>349</v>
      </c>
      <c r="E4180" t="s">
        <v>27</v>
      </c>
      <c r="F4180" t="s">
        <v>39</v>
      </c>
      <c r="G4180" t="s">
        <v>40</v>
      </c>
      <c r="H4180" t="s">
        <v>2343</v>
      </c>
      <c r="I4180" s="33" t="s">
        <v>8194</v>
      </c>
      <c r="J4180" s="2">
        <v>1</v>
      </c>
      <c r="K4180" s="33" t="s">
        <v>5832</v>
      </c>
    </row>
    <row r="4181" spans="1:11" x14ac:dyDescent="0.3">
      <c r="A4181" s="1">
        <v>42400</v>
      </c>
      <c r="B4181" s="2">
        <f>YEAR(salesdata[[#This Row],[Order Date]])</f>
        <v>2016</v>
      </c>
      <c r="C4181" s="2">
        <f>MONTH(salesdata[[#This Row],[Order Date]])</f>
        <v>1</v>
      </c>
      <c r="D4181" t="s">
        <v>349</v>
      </c>
      <c r="E4181" t="s">
        <v>27</v>
      </c>
      <c r="F4181" t="s">
        <v>11</v>
      </c>
      <c r="G4181" t="s">
        <v>12</v>
      </c>
      <c r="H4181" t="s">
        <v>637</v>
      </c>
      <c r="I4181" s="33" t="s">
        <v>6872</v>
      </c>
      <c r="J4181" s="2">
        <v>5</v>
      </c>
      <c r="K4181" s="33" t="s">
        <v>8195</v>
      </c>
    </row>
    <row r="4182" spans="1:11" x14ac:dyDescent="0.3">
      <c r="A4182" s="1">
        <v>42400</v>
      </c>
      <c r="B4182" s="2">
        <f>YEAR(salesdata[[#This Row],[Order Date]])</f>
        <v>2016</v>
      </c>
      <c r="C4182" s="2">
        <f>MONTH(salesdata[[#This Row],[Order Date]])</f>
        <v>1</v>
      </c>
      <c r="D4182" t="s">
        <v>263</v>
      </c>
      <c r="E4182" t="s">
        <v>10</v>
      </c>
      <c r="F4182" t="s">
        <v>11</v>
      </c>
      <c r="G4182" t="s">
        <v>12</v>
      </c>
      <c r="H4182" t="s">
        <v>1178</v>
      </c>
      <c r="I4182" s="33" t="s">
        <v>3175</v>
      </c>
      <c r="J4182" s="2">
        <v>3</v>
      </c>
      <c r="K4182" s="33" t="s">
        <v>3276</v>
      </c>
    </row>
    <row r="4183" spans="1:11" x14ac:dyDescent="0.3">
      <c r="A4183" s="1">
        <v>42400</v>
      </c>
      <c r="B4183" s="2">
        <f>YEAR(salesdata[[#This Row],[Order Date]])</f>
        <v>2016</v>
      </c>
      <c r="C4183" s="2">
        <f>MONTH(salesdata[[#This Row],[Order Date]])</f>
        <v>1</v>
      </c>
      <c r="D4183" t="s">
        <v>1724</v>
      </c>
      <c r="E4183" t="s">
        <v>181</v>
      </c>
      <c r="F4183" t="s">
        <v>11</v>
      </c>
      <c r="G4183" t="s">
        <v>63</v>
      </c>
      <c r="H4183" t="s">
        <v>64</v>
      </c>
      <c r="I4183" s="33" t="s">
        <v>8196</v>
      </c>
      <c r="J4183" s="2">
        <v>2</v>
      </c>
      <c r="K4183" s="33" t="s">
        <v>7193</v>
      </c>
    </row>
    <row r="4184" spans="1:11" x14ac:dyDescent="0.3">
      <c r="A4184" s="1">
        <v>42400</v>
      </c>
      <c r="B4184" s="2">
        <f>YEAR(salesdata[[#This Row],[Order Date]])</f>
        <v>2016</v>
      </c>
      <c r="C4184" s="2">
        <f>MONTH(salesdata[[#This Row],[Order Date]])</f>
        <v>1</v>
      </c>
      <c r="D4184" t="s">
        <v>539</v>
      </c>
      <c r="E4184" t="s">
        <v>30</v>
      </c>
      <c r="F4184" t="s">
        <v>11</v>
      </c>
      <c r="G4184" t="s">
        <v>20</v>
      </c>
      <c r="H4184" t="s">
        <v>1656</v>
      </c>
      <c r="I4184" s="33" t="s">
        <v>6022</v>
      </c>
      <c r="J4184" s="2">
        <v>1</v>
      </c>
      <c r="K4184" s="33" t="s">
        <v>8197</v>
      </c>
    </row>
    <row r="4185" spans="1:11" x14ac:dyDescent="0.3">
      <c r="A4185" s="1">
        <v>42400</v>
      </c>
      <c r="B4185" s="2">
        <f>YEAR(salesdata[[#This Row],[Order Date]])</f>
        <v>2016</v>
      </c>
      <c r="C4185" s="2">
        <f>MONTH(salesdata[[#This Row],[Order Date]])</f>
        <v>1</v>
      </c>
      <c r="D4185" t="s">
        <v>539</v>
      </c>
      <c r="E4185" t="s">
        <v>30</v>
      </c>
      <c r="F4185" t="s">
        <v>11</v>
      </c>
      <c r="G4185" t="s">
        <v>63</v>
      </c>
      <c r="H4185" t="s">
        <v>1387</v>
      </c>
      <c r="I4185" s="33" t="s">
        <v>8198</v>
      </c>
      <c r="J4185" s="2">
        <v>8</v>
      </c>
      <c r="K4185" s="33" t="s">
        <v>8199</v>
      </c>
    </row>
    <row r="4186" spans="1:11" x14ac:dyDescent="0.3">
      <c r="A4186" s="1">
        <v>42401</v>
      </c>
      <c r="B4186" s="2">
        <f>YEAR(salesdata[[#This Row],[Order Date]])</f>
        <v>2016</v>
      </c>
      <c r="C4186" s="2">
        <f>MONTH(salesdata[[#This Row],[Order Date]])</f>
        <v>2</v>
      </c>
      <c r="D4186" t="s">
        <v>180</v>
      </c>
      <c r="E4186" t="s">
        <v>55</v>
      </c>
      <c r="F4186" t="s">
        <v>11</v>
      </c>
      <c r="G4186" t="s">
        <v>18</v>
      </c>
      <c r="H4186" t="s">
        <v>594</v>
      </c>
      <c r="I4186" s="33" t="s">
        <v>8200</v>
      </c>
      <c r="J4186" s="2">
        <v>5</v>
      </c>
      <c r="K4186" s="33" t="s">
        <v>8201</v>
      </c>
    </row>
    <row r="4187" spans="1:11" x14ac:dyDescent="0.3">
      <c r="A4187" s="1">
        <v>42401</v>
      </c>
      <c r="B4187" s="2">
        <f>YEAR(salesdata[[#This Row],[Order Date]])</f>
        <v>2016</v>
      </c>
      <c r="C4187" s="2">
        <f>MONTH(salesdata[[#This Row],[Order Date]])</f>
        <v>2</v>
      </c>
      <c r="D4187" t="s">
        <v>1440</v>
      </c>
      <c r="E4187" t="s">
        <v>27</v>
      </c>
      <c r="F4187" t="s">
        <v>11</v>
      </c>
      <c r="G4187" t="s">
        <v>12</v>
      </c>
      <c r="H4187" t="s">
        <v>2031</v>
      </c>
      <c r="I4187" s="33" t="s">
        <v>5609</v>
      </c>
      <c r="J4187" s="2">
        <v>4</v>
      </c>
      <c r="K4187" s="33" t="s">
        <v>5610</v>
      </c>
    </row>
    <row r="4188" spans="1:11" x14ac:dyDescent="0.3">
      <c r="A4188" s="1">
        <v>42402</v>
      </c>
      <c r="B4188" s="2">
        <f>YEAR(salesdata[[#This Row],[Order Date]])</f>
        <v>2016</v>
      </c>
      <c r="C4188" s="2">
        <f>MONTH(salesdata[[#This Row],[Order Date]])</f>
        <v>2</v>
      </c>
      <c r="D4188" t="s">
        <v>1873</v>
      </c>
      <c r="E4188" t="s">
        <v>152</v>
      </c>
      <c r="F4188" t="s">
        <v>11</v>
      </c>
      <c r="G4188" t="s">
        <v>18</v>
      </c>
      <c r="H4188" t="s">
        <v>2310</v>
      </c>
      <c r="I4188" s="33" t="s">
        <v>8202</v>
      </c>
      <c r="J4188" s="2">
        <v>2</v>
      </c>
      <c r="K4188" s="33" t="s">
        <v>5476</v>
      </c>
    </row>
    <row r="4189" spans="1:11" x14ac:dyDescent="0.3">
      <c r="A4189" s="1">
        <v>42402</v>
      </c>
      <c r="B4189" s="2">
        <f>YEAR(salesdata[[#This Row],[Order Date]])</f>
        <v>2016</v>
      </c>
      <c r="C4189" s="2">
        <f>MONTH(salesdata[[#This Row],[Order Date]])</f>
        <v>2</v>
      </c>
      <c r="D4189" t="s">
        <v>518</v>
      </c>
      <c r="E4189" t="s">
        <v>55</v>
      </c>
      <c r="F4189" t="s">
        <v>39</v>
      </c>
      <c r="G4189" t="s">
        <v>306</v>
      </c>
      <c r="H4189" t="s">
        <v>1366</v>
      </c>
      <c r="I4189" s="33" t="s">
        <v>8203</v>
      </c>
      <c r="J4189" s="2">
        <v>5</v>
      </c>
      <c r="K4189" s="33" t="s">
        <v>8204</v>
      </c>
    </row>
    <row r="4190" spans="1:11" x14ac:dyDescent="0.3">
      <c r="A4190" s="1">
        <v>42402</v>
      </c>
      <c r="B4190" s="2">
        <f>YEAR(salesdata[[#This Row],[Order Date]])</f>
        <v>2016</v>
      </c>
      <c r="C4190" s="2">
        <f>MONTH(salesdata[[#This Row],[Order Date]])</f>
        <v>2</v>
      </c>
      <c r="D4190" t="s">
        <v>518</v>
      </c>
      <c r="E4190" t="s">
        <v>55</v>
      </c>
      <c r="F4190" t="s">
        <v>11</v>
      </c>
      <c r="G4190" t="s">
        <v>20</v>
      </c>
      <c r="H4190" t="s">
        <v>808</v>
      </c>
      <c r="I4190" s="33" t="s">
        <v>3153</v>
      </c>
      <c r="J4190" s="2">
        <v>8</v>
      </c>
      <c r="K4190" s="33" t="s">
        <v>6412</v>
      </c>
    </row>
    <row r="4191" spans="1:11" x14ac:dyDescent="0.3">
      <c r="A4191" s="1">
        <v>42402</v>
      </c>
      <c r="B4191" s="2">
        <f>YEAR(salesdata[[#This Row],[Order Date]])</f>
        <v>2016</v>
      </c>
      <c r="C4191" s="2">
        <f>MONTH(salesdata[[#This Row],[Order Date]])</f>
        <v>2</v>
      </c>
      <c r="D4191" t="s">
        <v>518</v>
      </c>
      <c r="E4191" t="s">
        <v>55</v>
      </c>
      <c r="F4191" t="s">
        <v>34</v>
      </c>
      <c r="G4191" t="s">
        <v>47</v>
      </c>
      <c r="H4191" t="s">
        <v>895</v>
      </c>
      <c r="I4191" s="33" t="s">
        <v>8205</v>
      </c>
      <c r="J4191" s="2">
        <v>7</v>
      </c>
      <c r="K4191" s="33" t="s">
        <v>3728</v>
      </c>
    </row>
    <row r="4192" spans="1:11" x14ac:dyDescent="0.3">
      <c r="A4192" s="1">
        <v>42402</v>
      </c>
      <c r="B4192" s="2">
        <f>YEAR(salesdata[[#This Row],[Order Date]])</f>
        <v>2016</v>
      </c>
      <c r="C4192" s="2">
        <f>MONTH(salesdata[[#This Row],[Order Date]])</f>
        <v>2</v>
      </c>
      <c r="D4192" t="s">
        <v>896</v>
      </c>
      <c r="E4192" t="s">
        <v>10</v>
      </c>
      <c r="F4192" t="s">
        <v>34</v>
      </c>
      <c r="G4192" t="s">
        <v>47</v>
      </c>
      <c r="H4192" t="s">
        <v>2547</v>
      </c>
      <c r="I4192" s="33" t="s">
        <v>8206</v>
      </c>
      <c r="J4192" s="2">
        <v>2</v>
      </c>
      <c r="K4192" s="33" t="s">
        <v>8207</v>
      </c>
    </row>
    <row r="4193" spans="1:11" x14ac:dyDescent="0.3">
      <c r="A4193" s="1">
        <v>42403</v>
      </c>
      <c r="B4193" s="2">
        <f>YEAR(salesdata[[#This Row],[Order Date]])</f>
        <v>2016</v>
      </c>
      <c r="C4193" s="2">
        <f>MONTH(salesdata[[#This Row],[Order Date]])</f>
        <v>2</v>
      </c>
      <c r="D4193" t="s">
        <v>157</v>
      </c>
      <c r="E4193" t="s">
        <v>33</v>
      </c>
      <c r="F4193" t="s">
        <v>34</v>
      </c>
      <c r="G4193" t="s">
        <v>35</v>
      </c>
      <c r="H4193" t="s">
        <v>674</v>
      </c>
      <c r="I4193" s="33" t="s">
        <v>8208</v>
      </c>
      <c r="J4193" s="2">
        <v>4</v>
      </c>
      <c r="K4193" s="33" t="s">
        <v>8209</v>
      </c>
    </row>
    <row r="4194" spans="1:11" x14ac:dyDescent="0.3">
      <c r="A4194" s="1">
        <v>42404</v>
      </c>
      <c r="B4194" s="2">
        <f>YEAR(salesdata[[#This Row],[Order Date]])</f>
        <v>2016</v>
      </c>
      <c r="C4194" s="2">
        <f>MONTH(salesdata[[#This Row],[Order Date]])</f>
        <v>2</v>
      </c>
      <c r="D4194" t="s">
        <v>1521</v>
      </c>
      <c r="E4194" t="s">
        <v>96</v>
      </c>
      <c r="F4194" t="s">
        <v>34</v>
      </c>
      <c r="G4194" t="s">
        <v>47</v>
      </c>
      <c r="H4194" t="s">
        <v>1121</v>
      </c>
      <c r="I4194" s="33" t="s">
        <v>7027</v>
      </c>
      <c r="J4194" s="2">
        <v>2</v>
      </c>
      <c r="K4194" s="33" t="s">
        <v>3646</v>
      </c>
    </row>
    <row r="4195" spans="1:11" x14ac:dyDescent="0.3">
      <c r="A4195" s="1">
        <v>42404</v>
      </c>
      <c r="B4195" s="2">
        <f>YEAR(salesdata[[#This Row],[Order Date]])</f>
        <v>2016</v>
      </c>
      <c r="C4195" s="2">
        <f>MONTH(salesdata[[#This Row],[Order Date]])</f>
        <v>2</v>
      </c>
      <c r="D4195" t="s">
        <v>1289</v>
      </c>
      <c r="E4195" t="s">
        <v>540</v>
      </c>
      <c r="F4195" t="s">
        <v>39</v>
      </c>
      <c r="G4195" t="s">
        <v>40</v>
      </c>
      <c r="H4195" t="s">
        <v>166</v>
      </c>
      <c r="I4195" s="33" t="s">
        <v>8210</v>
      </c>
      <c r="J4195" s="2">
        <v>2</v>
      </c>
      <c r="K4195" s="33" t="s">
        <v>6187</v>
      </c>
    </row>
    <row r="4196" spans="1:11" x14ac:dyDescent="0.3">
      <c r="A4196" s="1">
        <v>42404</v>
      </c>
      <c r="B4196" s="2">
        <f>YEAR(salesdata[[#This Row],[Order Date]])</f>
        <v>2016</v>
      </c>
      <c r="C4196" s="2">
        <f>MONTH(salesdata[[#This Row],[Order Date]])</f>
        <v>2</v>
      </c>
      <c r="D4196" t="s">
        <v>1330</v>
      </c>
      <c r="E4196" t="s">
        <v>27</v>
      </c>
      <c r="F4196" t="s">
        <v>11</v>
      </c>
      <c r="G4196" t="s">
        <v>18</v>
      </c>
      <c r="H4196" t="s">
        <v>462</v>
      </c>
      <c r="I4196" s="33" t="s">
        <v>4304</v>
      </c>
      <c r="J4196" s="2">
        <v>2</v>
      </c>
      <c r="K4196" s="33" t="s">
        <v>3367</v>
      </c>
    </row>
    <row r="4197" spans="1:11" x14ac:dyDescent="0.3">
      <c r="A4197" s="1">
        <v>42405</v>
      </c>
      <c r="B4197" s="2">
        <f>YEAR(salesdata[[#This Row],[Order Date]])</f>
        <v>2016</v>
      </c>
      <c r="C4197" s="2">
        <f>MONTH(salesdata[[#This Row],[Order Date]])</f>
        <v>2</v>
      </c>
      <c r="D4197" t="s">
        <v>1210</v>
      </c>
      <c r="E4197" t="s">
        <v>30</v>
      </c>
      <c r="F4197" t="s">
        <v>11</v>
      </c>
      <c r="G4197" t="s">
        <v>18</v>
      </c>
      <c r="H4197" t="s">
        <v>271</v>
      </c>
      <c r="I4197" s="33" t="s">
        <v>3227</v>
      </c>
      <c r="J4197" s="2">
        <v>1</v>
      </c>
      <c r="K4197" s="33" t="s">
        <v>8211</v>
      </c>
    </row>
    <row r="4198" spans="1:11" x14ac:dyDescent="0.3">
      <c r="A4198" s="1">
        <v>42405</v>
      </c>
      <c r="B4198" s="2">
        <f>YEAR(salesdata[[#This Row],[Order Date]])</f>
        <v>2016</v>
      </c>
      <c r="C4198" s="2">
        <f>MONTH(salesdata[[#This Row],[Order Date]])</f>
        <v>2</v>
      </c>
      <c r="D4198" t="s">
        <v>1210</v>
      </c>
      <c r="E4198" t="s">
        <v>30</v>
      </c>
      <c r="F4198" t="s">
        <v>11</v>
      </c>
      <c r="G4198" t="s">
        <v>12</v>
      </c>
      <c r="H4198" t="s">
        <v>1082</v>
      </c>
      <c r="I4198" s="33" t="s">
        <v>8212</v>
      </c>
      <c r="J4198" s="2">
        <v>9</v>
      </c>
      <c r="K4198" s="33" t="s">
        <v>8213</v>
      </c>
    </row>
    <row r="4199" spans="1:11" x14ac:dyDescent="0.3">
      <c r="A4199" s="1">
        <v>42405</v>
      </c>
      <c r="B4199" s="2">
        <f>YEAR(salesdata[[#This Row],[Order Date]])</f>
        <v>2016</v>
      </c>
      <c r="C4199" s="2">
        <f>MONTH(salesdata[[#This Row],[Order Date]])</f>
        <v>2</v>
      </c>
      <c r="D4199" t="s">
        <v>1210</v>
      </c>
      <c r="E4199" t="s">
        <v>30</v>
      </c>
      <c r="F4199" t="s">
        <v>11</v>
      </c>
      <c r="G4199" t="s">
        <v>43</v>
      </c>
      <c r="H4199" t="s">
        <v>1342</v>
      </c>
      <c r="I4199" s="33" t="s">
        <v>3690</v>
      </c>
      <c r="J4199" s="2">
        <v>5</v>
      </c>
      <c r="K4199" s="33" t="s">
        <v>8214</v>
      </c>
    </row>
    <row r="4200" spans="1:11" x14ac:dyDescent="0.3">
      <c r="A4200" s="1">
        <v>42405</v>
      </c>
      <c r="B4200" s="2">
        <f>YEAR(salesdata[[#This Row],[Order Date]])</f>
        <v>2016</v>
      </c>
      <c r="C4200" s="2">
        <f>MONTH(salesdata[[#This Row],[Order Date]])</f>
        <v>2</v>
      </c>
      <c r="D4200" t="s">
        <v>1210</v>
      </c>
      <c r="E4200" t="s">
        <v>30</v>
      </c>
      <c r="F4200" t="s">
        <v>34</v>
      </c>
      <c r="G4200" t="s">
        <v>47</v>
      </c>
      <c r="H4200" t="s">
        <v>1634</v>
      </c>
      <c r="I4200" s="33" t="s">
        <v>3142</v>
      </c>
      <c r="J4200" s="2">
        <v>3</v>
      </c>
      <c r="K4200" s="33" t="s">
        <v>4660</v>
      </c>
    </row>
    <row r="4201" spans="1:11" x14ac:dyDescent="0.3">
      <c r="A4201" s="1">
        <v>42405</v>
      </c>
      <c r="B4201" s="2">
        <f>YEAR(salesdata[[#This Row],[Order Date]])</f>
        <v>2016</v>
      </c>
      <c r="C4201" s="2">
        <f>MONTH(salesdata[[#This Row],[Order Date]])</f>
        <v>2</v>
      </c>
      <c r="D4201" t="s">
        <v>1210</v>
      </c>
      <c r="E4201" t="s">
        <v>30</v>
      </c>
      <c r="F4201" t="s">
        <v>34</v>
      </c>
      <c r="G4201" t="s">
        <v>74</v>
      </c>
      <c r="H4201" t="s">
        <v>1688</v>
      </c>
      <c r="I4201" s="33" t="s">
        <v>4532</v>
      </c>
      <c r="J4201" s="2">
        <v>2</v>
      </c>
      <c r="K4201" s="33" t="s">
        <v>8215</v>
      </c>
    </row>
    <row r="4202" spans="1:11" x14ac:dyDescent="0.3">
      <c r="A4202" s="1">
        <v>42405</v>
      </c>
      <c r="B4202" s="2">
        <f>YEAR(salesdata[[#This Row],[Order Date]])</f>
        <v>2016</v>
      </c>
      <c r="C4202" s="2">
        <f>MONTH(salesdata[[#This Row],[Order Date]])</f>
        <v>2</v>
      </c>
      <c r="D4202" t="s">
        <v>1210</v>
      </c>
      <c r="E4202" t="s">
        <v>30</v>
      </c>
      <c r="F4202" t="s">
        <v>11</v>
      </c>
      <c r="G4202" t="s">
        <v>63</v>
      </c>
      <c r="H4202" t="s">
        <v>1677</v>
      </c>
      <c r="I4202" s="33" t="s">
        <v>8216</v>
      </c>
      <c r="J4202" s="2">
        <v>2</v>
      </c>
      <c r="K4202" s="33" t="s">
        <v>8217</v>
      </c>
    </row>
    <row r="4203" spans="1:11" x14ac:dyDescent="0.3">
      <c r="A4203" s="1">
        <v>42405</v>
      </c>
      <c r="B4203" s="2">
        <f>YEAR(salesdata[[#This Row],[Order Date]])</f>
        <v>2016</v>
      </c>
      <c r="C4203" s="2">
        <f>MONTH(salesdata[[#This Row],[Order Date]])</f>
        <v>2</v>
      </c>
      <c r="D4203" t="s">
        <v>1210</v>
      </c>
      <c r="E4203" t="s">
        <v>30</v>
      </c>
      <c r="F4203" t="s">
        <v>39</v>
      </c>
      <c r="G4203" t="s">
        <v>40</v>
      </c>
      <c r="H4203" t="s">
        <v>855</v>
      </c>
      <c r="I4203" s="33" t="s">
        <v>4186</v>
      </c>
      <c r="J4203" s="2">
        <v>3</v>
      </c>
      <c r="K4203" s="33" t="s">
        <v>4559</v>
      </c>
    </row>
    <row r="4204" spans="1:11" x14ac:dyDescent="0.3">
      <c r="A4204" s="1">
        <v>42405</v>
      </c>
      <c r="B4204" s="2">
        <f>YEAR(salesdata[[#This Row],[Order Date]])</f>
        <v>2016</v>
      </c>
      <c r="C4204" s="2">
        <f>MONTH(salesdata[[#This Row],[Order Date]])</f>
        <v>2</v>
      </c>
      <c r="D4204" t="s">
        <v>1210</v>
      </c>
      <c r="E4204" t="s">
        <v>30</v>
      </c>
      <c r="F4204" t="s">
        <v>39</v>
      </c>
      <c r="G4204" t="s">
        <v>40</v>
      </c>
      <c r="H4204" t="s">
        <v>177</v>
      </c>
      <c r="I4204" s="33" t="s">
        <v>8218</v>
      </c>
      <c r="J4204" s="2">
        <v>3</v>
      </c>
      <c r="K4204" s="33" t="s">
        <v>8219</v>
      </c>
    </row>
    <row r="4205" spans="1:11" x14ac:dyDescent="0.3">
      <c r="A4205" s="1">
        <v>42405</v>
      </c>
      <c r="B4205" s="2">
        <f>YEAR(salesdata[[#This Row],[Order Date]])</f>
        <v>2016</v>
      </c>
      <c r="C4205" s="2">
        <f>MONTH(salesdata[[#This Row],[Order Date]])</f>
        <v>2</v>
      </c>
      <c r="D4205" t="s">
        <v>1210</v>
      </c>
      <c r="E4205" t="s">
        <v>30</v>
      </c>
      <c r="F4205" t="s">
        <v>11</v>
      </c>
      <c r="G4205" t="s">
        <v>12</v>
      </c>
      <c r="H4205" t="s">
        <v>2054</v>
      </c>
      <c r="I4205" s="33" t="s">
        <v>3330</v>
      </c>
      <c r="J4205" s="2">
        <v>3</v>
      </c>
      <c r="K4205" s="33" t="s">
        <v>3331</v>
      </c>
    </row>
    <row r="4206" spans="1:11" x14ac:dyDescent="0.3">
      <c r="A4206" s="1">
        <v>42405</v>
      </c>
      <c r="B4206" s="2">
        <f>YEAR(salesdata[[#This Row],[Order Date]])</f>
        <v>2016</v>
      </c>
      <c r="C4206" s="2">
        <f>MONTH(salesdata[[#This Row],[Order Date]])</f>
        <v>2</v>
      </c>
      <c r="D4206" t="s">
        <v>1210</v>
      </c>
      <c r="E4206" t="s">
        <v>30</v>
      </c>
      <c r="F4206" t="s">
        <v>11</v>
      </c>
      <c r="G4206" t="s">
        <v>18</v>
      </c>
      <c r="H4206" t="s">
        <v>1043</v>
      </c>
      <c r="I4206" s="33" t="s">
        <v>8220</v>
      </c>
      <c r="J4206" s="2">
        <v>3</v>
      </c>
      <c r="K4206" s="33" t="s">
        <v>8221</v>
      </c>
    </row>
    <row r="4207" spans="1:11" x14ac:dyDescent="0.3">
      <c r="A4207" s="1">
        <v>42405</v>
      </c>
      <c r="B4207" s="2">
        <f>YEAR(salesdata[[#This Row],[Order Date]])</f>
        <v>2016</v>
      </c>
      <c r="C4207" s="2">
        <f>MONTH(salesdata[[#This Row],[Order Date]])</f>
        <v>2</v>
      </c>
      <c r="D4207" t="s">
        <v>1210</v>
      </c>
      <c r="E4207" t="s">
        <v>30</v>
      </c>
      <c r="F4207" t="s">
        <v>11</v>
      </c>
      <c r="G4207" t="s">
        <v>12</v>
      </c>
      <c r="H4207" t="s">
        <v>2454</v>
      </c>
      <c r="I4207" s="33" t="s">
        <v>8222</v>
      </c>
      <c r="J4207" s="2">
        <v>7</v>
      </c>
      <c r="K4207" s="33" t="s">
        <v>8223</v>
      </c>
    </row>
    <row r="4208" spans="1:11" x14ac:dyDescent="0.3">
      <c r="A4208" s="1">
        <v>42405</v>
      </c>
      <c r="B4208" s="2">
        <f>YEAR(salesdata[[#This Row],[Order Date]])</f>
        <v>2016</v>
      </c>
      <c r="C4208" s="2">
        <f>MONTH(salesdata[[#This Row],[Order Date]])</f>
        <v>2</v>
      </c>
      <c r="D4208" t="s">
        <v>329</v>
      </c>
      <c r="E4208" t="s">
        <v>27</v>
      </c>
      <c r="F4208" t="s">
        <v>11</v>
      </c>
      <c r="G4208" t="s">
        <v>16</v>
      </c>
      <c r="H4208" t="s">
        <v>17</v>
      </c>
      <c r="I4208" s="33" t="s">
        <v>3013</v>
      </c>
      <c r="J4208" s="2">
        <v>3</v>
      </c>
      <c r="K4208" s="33" t="s">
        <v>3244</v>
      </c>
    </row>
    <row r="4209" spans="1:11" x14ac:dyDescent="0.3">
      <c r="A4209" s="1">
        <v>42405</v>
      </c>
      <c r="B4209" s="2">
        <f>YEAR(salesdata[[#This Row],[Order Date]])</f>
        <v>2016</v>
      </c>
      <c r="C4209" s="2">
        <f>MONTH(salesdata[[#This Row],[Order Date]])</f>
        <v>2</v>
      </c>
      <c r="D4209" t="s">
        <v>329</v>
      </c>
      <c r="E4209" t="s">
        <v>27</v>
      </c>
      <c r="F4209" t="s">
        <v>11</v>
      </c>
      <c r="G4209" t="s">
        <v>18</v>
      </c>
      <c r="H4209" t="s">
        <v>1439</v>
      </c>
      <c r="I4209" s="33" t="s">
        <v>7556</v>
      </c>
      <c r="J4209" s="2">
        <v>3</v>
      </c>
      <c r="K4209" s="33" t="s">
        <v>8224</v>
      </c>
    </row>
    <row r="4210" spans="1:11" x14ac:dyDescent="0.3">
      <c r="A4210" s="1">
        <v>42405</v>
      </c>
      <c r="B4210" s="2">
        <f>YEAR(salesdata[[#This Row],[Order Date]])</f>
        <v>2016</v>
      </c>
      <c r="C4210" s="2">
        <f>MONTH(salesdata[[#This Row],[Order Date]])</f>
        <v>2</v>
      </c>
      <c r="D4210" t="s">
        <v>329</v>
      </c>
      <c r="E4210" t="s">
        <v>27</v>
      </c>
      <c r="F4210" t="s">
        <v>34</v>
      </c>
      <c r="G4210" t="s">
        <v>147</v>
      </c>
      <c r="H4210" t="s">
        <v>2133</v>
      </c>
      <c r="I4210" s="33" t="s">
        <v>8225</v>
      </c>
      <c r="J4210" s="2">
        <v>4</v>
      </c>
      <c r="K4210" s="33" t="s">
        <v>4064</v>
      </c>
    </row>
    <row r="4211" spans="1:11" x14ac:dyDescent="0.3">
      <c r="A4211" s="1">
        <v>42405</v>
      </c>
      <c r="B4211" s="2">
        <f>YEAR(salesdata[[#This Row],[Order Date]])</f>
        <v>2016</v>
      </c>
      <c r="C4211" s="2">
        <f>MONTH(salesdata[[#This Row],[Order Date]])</f>
        <v>2</v>
      </c>
      <c r="D4211" t="s">
        <v>329</v>
      </c>
      <c r="E4211" t="s">
        <v>27</v>
      </c>
      <c r="F4211" t="s">
        <v>39</v>
      </c>
      <c r="G4211" t="s">
        <v>40</v>
      </c>
      <c r="H4211" t="s">
        <v>2548</v>
      </c>
      <c r="I4211" s="33" t="s">
        <v>7641</v>
      </c>
      <c r="J4211" s="2">
        <v>4</v>
      </c>
      <c r="K4211" s="33" t="s">
        <v>8226</v>
      </c>
    </row>
    <row r="4212" spans="1:11" x14ac:dyDescent="0.3">
      <c r="A4212" s="1">
        <v>42406</v>
      </c>
      <c r="B4212" s="2">
        <f>YEAR(salesdata[[#This Row],[Order Date]])</f>
        <v>2016</v>
      </c>
      <c r="C4212" s="2">
        <f>MONTH(salesdata[[#This Row],[Order Date]])</f>
        <v>2</v>
      </c>
      <c r="D4212" t="s">
        <v>436</v>
      </c>
      <c r="E4212" t="s">
        <v>121</v>
      </c>
      <c r="F4212" t="s">
        <v>34</v>
      </c>
      <c r="G4212" t="s">
        <v>47</v>
      </c>
      <c r="H4212" t="s">
        <v>668</v>
      </c>
      <c r="I4212" s="33" t="s">
        <v>8227</v>
      </c>
      <c r="J4212" s="2">
        <v>4</v>
      </c>
      <c r="K4212" s="33" t="s">
        <v>8228</v>
      </c>
    </row>
    <row r="4213" spans="1:11" x14ac:dyDescent="0.3">
      <c r="A4213" s="1">
        <v>42407</v>
      </c>
      <c r="B4213" s="2">
        <f>YEAR(salesdata[[#This Row],[Order Date]])</f>
        <v>2016</v>
      </c>
      <c r="C4213" s="2">
        <f>MONTH(salesdata[[#This Row],[Order Date]])</f>
        <v>2</v>
      </c>
      <c r="D4213" t="s">
        <v>390</v>
      </c>
      <c r="E4213" t="s">
        <v>55</v>
      </c>
      <c r="F4213" t="s">
        <v>39</v>
      </c>
      <c r="G4213" t="s">
        <v>52</v>
      </c>
      <c r="H4213" t="s">
        <v>2497</v>
      </c>
      <c r="I4213" s="33" t="s">
        <v>2549</v>
      </c>
      <c r="J4213" s="2">
        <v>4</v>
      </c>
      <c r="K4213" s="33" t="s">
        <v>2550</v>
      </c>
    </row>
    <row r="4214" spans="1:11" x14ac:dyDescent="0.3">
      <c r="A4214" s="1">
        <v>42407</v>
      </c>
      <c r="B4214" s="2">
        <f>YEAR(salesdata[[#This Row],[Order Date]])</f>
        <v>2016</v>
      </c>
      <c r="C4214" s="2">
        <f>MONTH(salesdata[[#This Row],[Order Date]])</f>
        <v>2</v>
      </c>
      <c r="D4214" t="s">
        <v>390</v>
      </c>
      <c r="E4214" t="s">
        <v>55</v>
      </c>
      <c r="F4214" t="s">
        <v>11</v>
      </c>
      <c r="G4214" t="s">
        <v>16</v>
      </c>
      <c r="H4214" t="s">
        <v>1683</v>
      </c>
      <c r="I4214" s="33" t="s">
        <v>3550</v>
      </c>
      <c r="J4214" s="2">
        <v>3</v>
      </c>
      <c r="K4214" s="33" t="s">
        <v>3551</v>
      </c>
    </row>
    <row r="4215" spans="1:11" x14ac:dyDescent="0.3">
      <c r="A4215" s="1">
        <v>42407</v>
      </c>
      <c r="B4215" s="2">
        <f>YEAR(salesdata[[#This Row],[Order Date]])</f>
        <v>2016</v>
      </c>
      <c r="C4215" s="2">
        <f>MONTH(salesdata[[#This Row],[Order Date]])</f>
        <v>2</v>
      </c>
      <c r="D4215" t="s">
        <v>2551</v>
      </c>
      <c r="E4215" t="s">
        <v>79</v>
      </c>
      <c r="F4215" t="s">
        <v>11</v>
      </c>
      <c r="G4215" t="s">
        <v>12</v>
      </c>
      <c r="H4215" t="s">
        <v>1632</v>
      </c>
      <c r="I4215" s="33" t="s">
        <v>8229</v>
      </c>
      <c r="J4215" s="2">
        <v>2</v>
      </c>
      <c r="K4215" s="33" t="s">
        <v>8230</v>
      </c>
    </row>
    <row r="4216" spans="1:11" x14ac:dyDescent="0.3">
      <c r="A4216" s="1">
        <v>42407</v>
      </c>
      <c r="B4216" s="2">
        <f>YEAR(salesdata[[#This Row],[Order Date]])</f>
        <v>2016</v>
      </c>
      <c r="C4216" s="2">
        <f>MONTH(salesdata[[#This Row],[Order Date]])</f>
        <v>2</v>
      </c>
      <c r="D4216" t="s">
        <v>2526</v>
      </c>
      <c r="E4216" t="s">
        <v>27</v>
      </c>
      <c r="F4216" t="s">
        <v>39</v>
      </c>
      <c r="G4216" t="s">
        <v>40</v>
      </c>
      <c r="H4216" t="s">
        <v>2246</v>
      </c>
      <c r="I4216" s="33" t="s">
        <v>6837</v>
      </c>
      <c r="J4216" s="2">
        <v>5</v>
      </c>
      <c r="K4216" s="33" t="s">
        <v>2110</v>
      </c>
    </row>
    <row r="4217" spans="1:11" x14ac:dyDescent="0.3">
      <c r="A4217" s="1">
        <v>42408</v>
      </c>
      <c r="B4217" s="2">
        <f>YEAR(salesdata[[#This Row],[Order Date]])</f>
        <v>2016</v>
      </c>
      <c r="C4217" s="2">
        <f>MONTH(salesdata[[#This Row],[Order Date]])</f>
        <v>2</v>
      </c>
      <c r="D4217" t="s">
        <v>2203</v>
      </c>
      <c r="E4217" t="s">
        <v>249</v>
      </c>
      <c r="F4217" t="s">
        <v>39</v>
      </c>
      <c r="G4217" t="s">
        <v>40</v>
      </c>
      <c r="H4217" t="s">
        <v>2269</v>
      </c>
      <c r="I4217" s="33" t="s">
        <v>8231</v>
      </c>
      <c r="J4217" s="2">
        <v>3</v>
      </c>
      <c r="K4217" s="33" t="s">
        <v>8232</v>
      </c>
    </row>
    <row r="4218" spans="1:11" x14ac:dyDescent="0.3">
      <c r="A4218" s="1">
        <v>42408</v>
      </c>
      <c r="B4218" s="2">
        <f>YEAR(salesdata[[#This Row],[Order Date]])</f>
        <v>2016</v>
      </c>
      <c r="C4218" s="2">
        <f>MONTH(salesdata[[#This Row],[Order Date]])</f>
        <v>2</v>
      </c>
      <c r="D4218" t="s">
        <v>173</v>
      </c>
      <c r="E4218" t="s">
        <v>10</v>
      </c>
      <c r="F4218" t="s">
        <v>34</v>
      </c>
      <c r="G4218" t="s">
        <v>35</v>
      </c>
      <c r="H4218" t="s">
        <v>239</v>
      </c>
      <c r="I4218" s="33" t="s">
        <v>8233</v>
      </c>
      <c r="J4218" s="2">
        <v>4</v>
      </c>
      <c r="K4218" s="33" t="s">
        <v>132</v>
      </c>
    </row>
    <row r="4219" spans="1:11" x14ac:dyDescent="0.3">
      <c r="A4219" s="1">
        <v>42409</v>
      </c>
      <c r="B4219" s="2">
        <f>YEAR(salesdata[[#This Row],[Order Date]])</f>
        <v>2016</v>
      </c>
      <c r="C4219" s="2">
        <f>MONTH(salesdata[[#This Row],[Order Date]])</f>
        <v>2</v>
      </c>
      <c r="D4219" t="s">
        <v>2334</v>
      </c>
      <c r="E4219" t="s">
        <v>27</v>
      </c>
      <c r="F4219" t="s">
        <v>39</v>
      </c>
      <c r="G4219" t="s">
        <v>52</v>
      </c>
      <c r="H4219" t="s">
        <v>85</v>
      </c>
      <c r="I4219" s="33" t="s">
        <v>5187</v>
      </c>
      <c r="J4219" s="2">
        <v>3</v>
      </c>
      <c r="K4219" s="33" t="s">
        <v>8234</v>
      </c>
    </row>
    <row r="4220" spans="1:11" x14ac:dyDescent="0.3">
      <c r="A4220" s="1">
        <v>42409</v>
      </c>
      <c r="B4220" s="2">
        <f>YEAR(salesdata[[#This Row],[Order Date]])</f>
        <v>2016</v>
      </c>
      <c r="C4220" s="2">
        <f>MONTH(salesdata[[#This Row],[Order Date]])</f>
        <v>2</v>
      </c>
      <c r="D4220" t="s">
        <v>2334</v>
      </c>
      <c r="E4220" t="s">
        <v>27</v>
      </c>
      <c r="F4220" t="s">
        <v>39</v>
      </c>
      <c r="G4220" t="s">
        <v>52</v>
      </c>
      <c r="H4220" t="s">
        <v>2492</v>
      </c>
      <c r="I4220" s="33" t="s">
        <v>8235</v>
      </c>
      <c r="J4220" s="2">
        <v>2</v>
      </c>
      <c r="K4220" s="33" t="s">
        <v>8236</v>
      </c>
    </row>
    <row r="4221" spans="1:11" x14ac:dyDescent="0.3">
      <c r="A4221" s="1">
        <v>42411</v>
      </c>
      <c r="B4221" s="2">
        <f>YEAR(salesdata[[#This Row],[Order Date]])</f>
        <v>2016</v>
      </c>
      <c r="C4221" s="2">
        <f>MONTH(salesdata[[#This Row],[Order Date]])</f>
        <v>2</v>
      </c>
      <c r="D4221" t="s">
        <v>1735</v>
      </c>
      <c r="E4221" t="s">
        <v>863</v>
      </c>
      <c r="F4221" t="s">
        <v>39</v>
      </c>
      <c r="G4221" t="s">
        <v>40</v>
      </c>
      <c r="H4221" t="s">
        <v>1920</v>
      </c>
      <c r="I4221" s="33" t="s">
        <v>7125</v>
      </c>
      <c r="J4221" s="2">
        <v>7</v>
      </c>
      <c r="K4221" s="33" t="s">
        <v>8237</v>
      </c>
    </row>
    <row r="4222" spans="1:11" x14ac:dyDescent="0.3">
      <c r="A4222" s="1">
        <v>42412</v>
      </c>
      <c r="B4222" s="2">
        <f>YEAR(salesdata[[#This Row],[Order Date]])</f>
        <v>2016</v>
      </c>
      <c r="C4222" s="2">
        <f>MONTH(salesdata[[#This Row],[Order Date]])</f>
        <v>2</v>
      </c>
      <c r="D4222" t="s">
        <v>512</v>
      </c>
      <c r="E4222" t="s">
        <v>30</v>
      </c>
      <c r="F4222" t="s">
        <v>11</v>
      </c>
      <c r="G4222" t="s">
        <v>18</v>
      </c>
      <c r="H4222" t="s">
        <v>1620</v>
      </c>
      <c r="I4222" s="33" t="s">
        <v>8238</v>
      </c>
      <c r="J4222" s="2">
        <v>6</v>
      </c>
      <c r="K4222" s="33" t="s">
        <v>8239</v>
      </c>
    </row>
    <row r="4223" spans="1:11" x14ac:dyDescent="0.3">
      <c r="A4223" s="1">
        <v>42412</v>
      </c>
      <c r="B4223" s="2">
        <f>YEAR(salesdata[[#This Row],[Order Date]])</f>
        <v>2016</v>
      </c>
      <c r="C4223" s="2">
        <f>MONTH(salesdata[[#This Row],[Order Date]])</f>
        <v>2</v>
      </c>
      <c r="D4223" t="s">
        <v>512</v>
      </c>
      <c r="E4223" t="s">
        <v>30</v>
      </c>
      <c r="F4223" t="s">
        <v>11</v>
      </c>
      <c r="G4223" t="s">
        <v>20</v>
      </c>
      <c r="H4223" t="s">
        <v>1425</v>
      </c>
      <c r="I4223" s="33" t="s">
        <v>3369</v>
      </c>
      <c r="J4223" s="2">
        <v>4</v>
      </c>
      <c r="K4223" s="33" t="s">
        <v>3292</v>
      </c>
    </row>
    <row r="4224" spans="1:11" x14ac:dyDescent="0.3">
      <c r="A4224" s="1">
        <v>42413</v>
      </c>
      <c r="B4224" s="2">
        <f>YEAR(salesdata[[#This Row],[Order Date]])</f>
        <v>2016</v>
      </c>
      <c r="C4224" s="2">
        <f>MONTH(salesdata[[#This Row],[Order Date]])</f>
        <v>2</v>
      </c>
      <c r="D4224" t="s">
        <v>1558</v>
      </c>
      <c r="E4224" t="s">
        <v>27</v>
      </c>
      <c r="F4224" t="s">
        <v>11</v>
      </c>
      <c r="G4224" t="s">
        <v>12</v>
      </c>
      <c r="H4224" t="s">
        <v>1450</v>
      </c>
      <c r="I4224" s="33" t="s">
        <v>5560</v>
      </c>
      <c r="J4224" s="2">
        <v>3</v>
      </c>
      <c r="K4224" s="33" t="s">
        <v>5561</v>
      </c>
    </row>
    <row r="4225" spans="1:11" x14ac:dyDescent="0.3">
      <c r="A4225" s="1">
        <v>42414</v>
      </c>
      <c r="B4225" s="2">
        <f>YEAR(salesdata[[#This Row],[Order Date]])</f>
        <v>2016</v>
      </c>
      <c r="C4225" s="2">
        <f>MONTH(salesdata[[#This Row],[Order Date]])</f>
        <v>2</v>
      </c>
      <c r="D4225" t="s">
        <v>1997</v>
      </c>
      <c r="E4225" t="s">
        <v>540</v>
      </c>
      <c r="F4225" t="s">
        <v>11</v>
      </c>
      <c r="G4225" t="s">
        <v>12</v>
      </c>
      <c r="H4225" t="s">
        <v>1976</v>
      </c>
      <c r="I4225" s="33" t="s">
        <v>3106</v>
      </c>
      <c r="J4225" s="2">
        <v>1</v>
      </c>
      <c r="K4225" s="33" t="s">
        <v>6861</v>
      </c>
    </row>
    <row r="4226" spans="1:11" x14ac:dyDescent="0.3">
      <c r="A4226" s="1">
        <v>42414</v>
      </c>
      <c r="B4226" s="2">
        <f>YEAR(salesdata[[#This Row],[Order Date]])</f>
        <v>2016</v>
      </c>
      <c r="C4226" s="2">
        <f>MONTH(salesdata[[#This Row],[Order Date]])</f>
        <v>2</v>
      </c>
      <c r="D4226" t="s">
        <v>1997</v>
      </c>
      <c r="E4226" t="s">
        <v>540</v>
      </c>
      <c r="F4226" t="s">
        <v>11</v>
      </c>
      <c r="G4226" t="s">
        <v>24</v>
      </c>
      <c r="H4226" t="s">
        <v>294</v>
      </c>
      <c r="I4226" s="33" t="s">
        <v>3219</v>
      </c>
      <c r="J4226" s="2">
        <v>3</v>
      </c>
      <c r="K4226" s="33" t="s">
        <v>3220</v>
      </c>
    </row>
    <row r="4227" spans="1:11" x14ac:dyDescent="0.3">
      <c r="A4227" s="1">
        <v>42414</v>
      </c>
      <c r="B4227" s="2">
        <f>YEAR(salesdata[[#This Row],[Order Date]])</f>
        <v>2016</v>
      </c>
      <c r="C4227" s="2">
        <f>MONTH(salesdata[[#This Row],[Order Date]])</f>
        <v>2</v>
      </c>
      <c r="D4227" t="s">
        <v>1997</v>
      </c>
      <c r="E4227" t="s">
        <v>540</v>
      </c>
      <c r="F4227" t="s">
        <v>34</v>
      </c>
      <c r="G4227" t="s">
        <v>147</v>
      </c>
      <c r="H4227" t="s">
        <v>1663</v>
      </c>
      <c r="I4227" s="33" t="s">
        <v>8240</v>
      </c>
      <c r="J4227" s="2">
        <v>3</v>
      </c>
      <c r="K4227" s="33" t="s">
        <v>8241</v>
      </c>
    </row>
    <row r="4228" spans="1:11" x14ac:dyDescent="0.3">
      <c r="A4228" s="1">
        <v>42414</v>
      </c>
      <c r="B4228" s="2">
        <f>YEAR(salesdata[[#This Row],[Order Date]])</f>
        <v>2016</v>
      </c>
      <c r="C4228" s="2">
        <f>MONTH(salesdata[[#This Row],[Order Date]])</f>
        <v>2</v>
      </c>
      <c r="D4228" t="s">
        <v>1997</v>
      </c>
      <c r="E4228" t="s">
        <v>540</v>
      </c>
      <c r="F4228" t="s">
        <v>34</v>
      </c>
      <c r="G4228" t="s">
        <v>47</v>
      </c>
      <c r="H4228" t="s">
        <v>1184</v>
      </c>
      <c r="I4228" s="33" t="s">
        <v>3044</v>
      </c>
      <c r="J4228" s="2">
        <v>6</v>
      </c>
      <c r="K4228" s="33" t="s">
        <v>4107</v>
      </c>
    </row>
    <row r="4229" spans="1:11" x14ac:dyDescent="0.3">
      <c r="A4229" s="1">
        <v>42414</v>
      </c>
      <c r="B4229" s="2">
        <f>YEAR(salesdata[[#This Row],[Order Date]])</f>
        <v>2016</v>
      </c>
      <c r="C4229" s="2">
        <f>MONTH(salesdata[[#This Row],[Order Date]])</f>
        <v>2</v>
      </c>
      <c r="D4229" t="s">
        <v>2231</v>
      </c>
      <c r="E4229" t="s">
        <v>333</v>
      </c>
      <c r="F4229" t="s">
        <v>11</v>
      </c>
      <c r="G4229" t="s">
        <v>24</v>
      </c>
      <c r="H4229" t="s">
        <v>1627</v>
      </c>
      <c r="I4229" s="33" t="s">
        <v>8242</v>
      </c>
      <c r="J4229" s="2">
        <v>7</v>
      </c>
      <c r="K4229" s="33" t="s">
        <v>8243</v>
      </c>
    </row>
    <row r="4230" spans="1:11" x14ac:dyDescent="0.3">
      <c r="A4230" s="1">
        <v>42415</v>
      </c>
      <c r="B4230" s="2">
        <f>YEAR(salesdata[[#This Row],[Order Date]])</f>
        <v>2016</v>
      </c>
      <c r="C4230" s="2">
        <f>MONTH(salesdata[[#This Row],[Order Date]])</f>
        <v>2</v>
      </c>
      <c r="D4230" t="s">
        <v>648</v>
      </c>
      <c r="E4230" t="s">
        <v>152</v>
      </c>
      <c r="F4230" t="s">
        <v>11</v>
      </c>
      <c r="G4230" t="s">
        <v>20</v>
      </c>
      <c r="H4230" t="s">
        <v>680</v>
      </c>
      <c r="I4230" s="33" t="s">
        <v>3730</v>
      </c>
      <c r="J4230" s="2">
        <v>3</v>
      </c>
      <c r="K4230" s="33" t="s">
        <v>7472</v>
      </c>
    </row>
    <row r="4231" spans="1:11" x14ac:dyDescent="0.3">
      <c r="A4231" s="1">
        <v>42415</v>
      </c>
      <c r="B4231" s="2">
        <f>YEAR(salesdata[[#This Row],[Order Date]])</f>
        <v>2016</v>
      </c>
      <c r="C4231" s="2">
        <f>MONTH(salesdata[[#This Row],[Order Date]])</f>
        <v>2</v>
      </c>
      <c r="D4231" t="s">
        <v>648</v>
      </c>
      <c r="E4231" t="s">
        <v>152</v>
      </c>
      <c r="F4231" t="s">
        <v>11</v>
      </c>
      <c r="G4231" t="s">
        <v>43</v>
      </c>
      <c r="H4231" t="s">
        <v>987</v>
      </c>
      <c r="I4231" s="33" t="s">
        <v>4872</v>
      </c>
      <c r="J4231" s="2">
        <v>4</v>
      </c>
      <c r="K4231" s="33" t="s">
        <v>4744</v>
      </c>
    </row>
    <row r="4232" spans="1:11" x14ac:dyDescent="0.3">
      <c r="A4232" s="1">
        <v>42416</v>
      </c>
      <c r="B4232" s="2">
        <f>YEAR(salesdata[[#This Row],[Order Date]])</f>
        <v>2016</v>
      </c>
      <c r="C4232" s="2">
        <f>MONTH(salesdata[[#This Row],[Order Date]])</f>
        <v>2</v>
      </c>
      <c r="D4232" t="s">
        <v>1319</v>
      </c>
      <c r="E4232" t="s">
        <v>15</v>
      </c>
      <c r="F4232" t="s">
        <v>11</v>
      </c>
      <c r="G4232" t="s">
        <v>93</v>
      </c>
      <c r="H4232" t="s">
        <v>2552</v>
      </c>
      <c r="I4232" s="33" t="s">
        <v>8244</v>
      </c>
      <c r="J4232" s="2">
        <v>6</v>
      </c>
      <c r="K4232" s="33" t="s">
        <v>8245</v>
      </c>
    </row>
    <row r="4233" spans="1:11" x14ac:dyDescent="0.3">
      <c r="A4233" s="1">
        <v>42416</v>
      </c>
      <c r="B4233" s="2">
        <f>YEAR(salesdata[[#This Row],[Order Date]])</f>
        <v>2016</v>
      </c>
      <c r="C4233" s="2">
        <f>MONTH(salesdata[[#This Row],[Order Date]])</f>
        <v>2</v>
      </c>
      <c r="D4233" t="s">
        <v>1319</v>
      </c>
      <c r="E4233" t="s">
        <v>15</v>
      </c>
      <c r="F4233" t="s">
        <v>11</v>
      </c>
      <c r="G4233" t="s">
        <v>43</v>
      </c>
      <c r="H4233" t="s">
        <v>987</v>
      </c>
      <c r="I4233" s="33" t="s">
        <v>7558</v>
      </c>
      <c r="J4233" s="2">
        <v>4</v>
      </c>
      <c r="K4233" s="33" t="s">
        <v>4175</v>
      </c>
    </row>
    <row r="4234" spans="1:11" x14ac:dyDescent="0.3">
      <c r="A4234" s="1">
        <v>42416</v>
      </c>
      <c r="B4234" s="2">
        <f>YEAR(salesdata[[#This Row],[Order Date]])</f>
        <v>2016</v>
      </c>
      <c r="C4234" s="2">
        <f>MONTH(salesdata[[#This Row],[Order Date]])</f>
        <v>2</v>
      </c>
      <c r="D4234" t="s">
        <v>1319</v>
      </c>
      <c r="E4234" t="s">
        <v>15</v>
      </c>
      <c r="F4234" t="s">
        <v>34</v>
      </c>
      <c r="G4234" t="s">
        <v>35</v>
      </c>
      <c r="H4234" t="s">
        <v>1623</v>
      </c>
      <c r="I4234" s="33" t="s">
        <v>8246</v>
      </c>
      <c r="J4234" s="2">
        <v>3</v>
      </c>
      <c r="K4234" s="33" t="s">
        <v>7340</v>
      </c>
    </row>
    <row r="4235" spans="1:11" x14ac:dyDescent="0.3">
      <c r="A4235" s="1">
        <v>42416</v>
      </c>
      <c r="B4235" s="2">
        <f>YEAR(salesdata[[#This Row],[Order Date]])</f>
        <v>2016</v>
      </c>
      <c r="C4235" s="2">
        <f>MONTH(salesdata[[#This Row],[Order Date]])</f>
        <v>2</v>
      </c>
      <c r="D4235" t="s">
        <v>1319</v>
      </c>
      <c r="E4235" t="s">
        <v>15</v>
      </c>
      <c r="F4235" t="s">
        <v>11</v>
      </c>
      <c r="G4235" t="s">
        <v>12</v>
      </c>
      <c r="H4235" t="s">
        <v>2285</v>
      </c>
      <c r="I4235" s="33" t="s">
        <v>3274</v>
      </c>
      <c r="J4235" s="2">
        <v>1</v>
      </c>
      <c r="K4235" s="33" t="s">
        <v>5763</v>
      </c>
    </row>
    <row r="4236" spans="1:11" x14ac:dyDescent="0.3">
      <c r="A4236" s="1">
        <v>42416</v>
      </c>
      <c r="B4236" s="2">
        <f>YEAR(salesdata[[#This Row],[Order Date]])</f>
        <v>2016</v>
      </c>
      <c r="C4236" s="2">
        <f>MONTH(salesdata[[#This Row],[Order Date]])</f>
        <v>2</v>
      </c>
      <c r="D4236" t="s">
        <v>2059</v>
      </c>
      <c r="E4236" t="s">
        <v>181</v>
      </c>
      <c r="F4236" t="s">
        <v>34</v>
      </c>
      <c r="G4236" t="s">
        <v>35</v>
      </c>
      <c r="H4236" t="s">
        <v>2348</v>
      </c>
      <c r="I4236" s="33" t="s">
        <v>8247</v>
      </c>
      <c r="J4236" s="2">
        <v>2</v>
      </c>
      <c r="K4236" s="33" t="s">
        <v>6543</v>
      </c>
    </row>
    <row r="4237" spans="1:11" x14ac:dyDescent="0.3">
      <c r="A4237" s="1">
        <v>42416</v>
      </c>
      <c r="B4237" s="2">
        <f>YEAR(salesdata[[#This Row],[Order Date]])</f>
        <v>2016</v>
      </c>
      <c r="C4237" s="2">
        <f>MONTH(salesdata[[#This Row],[Order Date]])</f>
        <v>2</v>
      </c>
      <c r="D4237" t="s">
        <v>241</v>
      </c>
      <c r="E4237" t="s">
        <v>33</v>
      </c>
      <c r="F4237" t="s">
        <v>34</v>
      </c>
      <c r="G4237" t="s">
        <v>47</v>
      </c>
      <c r="H4237" t="s">
        <v>1768</v>
      </c>
      <c r="I4237" s="33" t="s">
        <v>8248</v>
      </c>
      <c r="J4237" s="2">
        <v>4</v>
      </c>
      <c r="K4237" s="33" t="s">
        <v>4948</v>
      </c>
    </row>
    <row r="4238" spans="1:11" x14ac:dyDescent="0.3">
      <c r="A4238" s="1">
        <v>42416</v>
      </c>
      <c r="B4238" s="2">
        <f>YEAR(salesdata[[#This Row],[Order Date]])</f>
        <v>2016</v>
      </c>
      <c r="C4238" s="2">
        <f>MONTH(salesdata[[#This Row],[Order Date]])</f>
        <v>2</v>
      </c>
      <c r="D4238" t="s">
        <v>241</v>
      </c>
      <c r="E4238" t="s">
        <v>33</v>
      </c>
      <c r="F4238" t="s">
        <v>11</v>
      </c>
      <c r="G4238" t="s">
        <v>20</v>
      </c>
      <c r="H4238" t="s">
        <v>2277</v>
      </c>
      <c r="I4238" s="33" t="s">
        <v>3053</v>
      </c>
      <c r="J4238" s="2">
        <v>1</v>
      </c>
      <c r="K4238" s="33" t="s">
        <v>7908</v>
      </c>
    </row>
    <row r="4239" spans="1:11" x14ac:dyDescent="0.3">
      <c r="A4239" s="1">
        <v>42416</v>
      </c>
      <c r="B4239" s="2">
        <f>YEAR(salesdata[[#This Row],[Order Date]])</f>
        <v>2016</v>
      </c>
      <c r="C4239" s="2">
        <f>MONTH(salesdata[[#This Row],[Order Date]])</f>
        <v>2</v>
      </c>
      <c r="D4239" t="s">
        <v>1489</v>
      </c>
      <c r="E4239" t="s">
        <v>152</v>
      </c>
      <c r="F4239" t="s">
        <v>34</v>
      </c>
      <c r="G4239" t="s">
        <v>35</v>
      </c>
      <c r="H4239" t="s">
        <v>2553</v>
      </c>
      <c r="I4239" s="33" t="s">
        <v>8249</v>
      </c>
      <c r="J4239" s="2">
        <v>3</v>
      </c>
      <c r="K4239" s="33" t="s">
        <v>6753</v>
      </c>
    </row>
    <row r="4240" spans="1:11" x14ac:dyDescent="0.3">
      <c r="A4240" s="1">
        <v>42416</v>
      </c>
      <c r="B4240" s="2">
        <f>YEAR(salesdata[[#This Row],[Order Date]])</f>
        <v>2016</v>
      </c>
      <c r="C4240" s="2">
        <f>MONTH(salesdata[[#This Row],[Order Date]])</f>
        <v>2</v>
      </c>
      <c r="D4240" t="s">
        <v>1489</v>
      </c>
      <c r="E4240" t="s">
        <v>152</v>
      </c>
      <c r="F4240" t="s">
        <v>39</v>
      </c>
      <c r="G4240" t="s">
        <v>52</v>
      </c>
      <c r="H4240" t="s">
        <v>85</v>
      </c>
      <c r="I4240" s="33" t="s">
        <v>5187</v>
      </c>
      <c r="J4240" s="2">
        <v>3</v>
      </c>
      <c r="K4240" s="33" t="s">
        <v>8234</v>
      </c>
    </row>
    <row r="4241" spans="1:11" x14ac:dyDescent="0.3">
      <c r="A4241" s="1">
        <v>42419</v>
      </c>
      <c r="B4241" s="2">
        <f>YEAR(salesdata[[#This Row],[Order Date]])</f>
        <v>2016</v>
      </c>
      <c r="C4241" s="2">
        <f>MONTH(salesdata[[#This Row],[Order Date]])</f>
        <v>2</v>
      </c>
      <c r="D4241" t="s">
        <v>725</v>
      </c>
      <c r="E4241" t="s">
        <v>152</v>
      </c>
      <c r="F4241" t="s">
        <v>34</v>
      </c>
      <c r="G4241" t="s">
        <v>47</v>
      </c>
      <c r="H4241" t="s">
        <v>1849</v>
      </c>
      <c r="I4241" s="33" t="s">
        <v>5677</v>
      </c>
      <c r="J4241" s="2">
        <v>2</v>
      </c>
      <c r="K4241" s="33" t="s">
        <v>5437</v>
      </c>
    </row>
    <row r="4242" spans="1:11" x14ac:dyDescent="0.3">
      <c r="A4242" s="1">
        <v>42419</v>
      </c>
      <c r="B4242" s="2">
        <f>YEAR(salesdata[[#This Row],[Order Date]])</f>
        <v>2016</v>
      </c>
      <c r="C4242" s="2">
        <f>MONTH(salesdata[[#This Row],[Order Date]])</f>
        <v>2</v>
      </c>
      <c r="D4242" t="s">
        <v>725</v>
      </c>
      <c r="E4242" t="s">
        <v>152</v>
      </c>
      <c r="F4242" t="s">
        <v>11</v>
      </c>
      <c r="G4242" t="s">
        <v>18</v>
      </c>
      <c r="H4242" t="s">
        <v>301</v>
      </c>
      <c r="I4242" s="33" t="s">
        <v>3190</v>
      </c>
      <c r="J4242" s="2">
        <v>3</v>
      </c>
      <c r="K4242" s="33" t="s">
        <v>4015</v>
      </c>
    </row>
    <row r="4243" spans="1:11" x14ac:dyDescent="0.3">
      <c r="A4243" s="1">
        <v>42419</v>
      </c>
      <c r="B4243" s="2">
        <f>YEAR(salesdata[[#This Row],[Order Date]])</f>
        <v>2016</v>
      </c>
      <c r="C4243" s="2">
        <f>MONTH(salesdata[[#This Row],[Order Date]])</f>
        <v>2</v>
      </c>
      <c r="D4243" t="s">
        <v>180</v>
      </c>
      <c r="E4243" t="s">
        <v>152</v>
      </c>
      <c r="F4243" t="s">
        <v>11</v>
      </c>
      <c r="G4243" t="s">
        <v>16</v>
      </c>
      <c r="H4243" t="s">
        <v>225</v>
      </c>
      <c r="I4243" s="33" t="s">
        <v>5822</v>
      </c>
      <c r="J4243" s="2">
        <v>3</v>
      </c>
      <c r="K4243" s="33" t="s">
        <v>3685</v>
      </c>
    </row>
    <row r="4244" spans="1:11" x14ac:dyDescent="0.3">
      <c r="A4244" s="1">
        <v>42419</v>
      </c>
      <c r="B4244" s="2">
        <f>YEAR(salesdata[[#This Row],[Order Date]])</f>
        <v>2016</v>
      </c>
      <c r="C4244" s="2">
        <f>MONTH(salesdata[[#This Row],[Order Date]])</f>
        <v>2</v>
      </c>
      <c r="D4244" t="s">
        <v>180</v>
      </c>
      <c r="E4244" t="s">
        <v>152</v>
      </c>
      <c r="F4244" t="s">
        <v>11</v>
      </c>
      <c r="G4244" t="s">
        <v>204</v>
      </c>
      <c r="H4244" t="s">
        <v>803</v>
      </c>
      <c r="I4244" s="33" t="s">
        <v>4261</v>
      </c>
      <c r="J4244" s="2">
        <v>3</v>
      </c>
      <c r="K4244" s="33" t="s">
        <v>5937</v>
      </c>
    </row>
    <row r="4245" spans="1:11" x14ac:dyDescent="0.3">
      <c r="A4245" s="1">
        <v>42419</v>
      </c>
      <c r="B4245" s="2">
        <f>YEAR(salesdata[[#This Row],[Order Date]])</f>
        <v>2016</v>
      </c>
      <c r="C4245" s="2">
        <f>MONTH(salesdata[[#This Row],[Order Date]])</f>
        <v>2</v>
      </c>
      <c r="D4245" t="s">
        <v>725</v>
      </c>
      <c r="E4245" t="s">
        <v>27</v>
      </c>
      <c r="F4245" t="s">
        <v>11</v>
      </c>
      <c r="G4245" t="s">
        <v>12</v>
      </c>
      <c r="H4245" t="s">
        <v>2049</v>
      </c>
      <c r="I4245" s="33" t="s">
        <v>8250</v>
      </c>
      <c r="J4245" s="2">
        <v>2</v>
      </c>
      <c r="K4245" s="33" t="s">
        <v>8251</v>
      </c>
    </row>
    <row r="4246" spans="1:11" x14ac:dyDescent="0.3">
      <c r="A4246" s="1">
        <v>42420</v>
      </c>
      <c r="B4246" s="2">
        <f>YEAR(salesdata[[#This Row],[Order Date]])</f>
        <v>2016</v>
      </c>
      <c r="C4246" s="2">
        <f>MONTH(salesdata[[#This Row],[Order Date]])</f>
        <v>2</v>
      </c>
      <c r="D4246" t="s">
        <v>1776</v>
      </c>
      <c r="E4246" t="s">
        <v>121</v>
      </c>
      <c r="F4246" t="s">
        <v>11</v>
      </c>
      <c r="G4246" t="s">
        <v>12</v>
      </c>
      <c r="H4246" t="s">
        <v>1950</v>
      </c>
      <c r="I4246" s="33" t="s">
        <v>8252</v>
      </c>
      <c r="J4246" s="2">
        <v>2</v>
      </c>
      <c r="K4246" s="33" t="s">
        <v>6921</v>
      </c>
    </row>
    <row r="4247" spans="1:11" x14ac:dyDescent="0.3">
      <c r="A4247" s="1">
        <v>42421</v>
      </c>
      <c r="B4247" s="2">
        <f>YEAR(salesdata[[#This Row],[Order Date]])</f>
        <v>2016</v>
      </c>
      <c r="C4247" s="2">
        <f>MONTH(salesdata[[#This Row],[Order Date]])</f>
        <v>2</v>
      </c>
      <c r="D4247" t="s">
        <v>1773</v>
      </c>
      <c r="E4247" t="s">
        <v>27</v>
      </c>
      <c r="F4247" t="s">
        <v>39</v>
      </c>
      <c r="G4247" t="s">
        <v>52</v>
      </c>
      <c r="H4247" t="s">
        <v>706</v>
      </c>
      <c r="I4247" s="33" t="s">
        <v>3627</v>
      </c>
      <c r="J4247" s="2">
        <v>1</v>
      </c>
      <c r="K4247" s="33" t="s">
        <v>7846</v>
      </c>
    </row>
    <row r="4248" spans="1:11" x14ac:dyDescent="0.3">
      <c r="A4248" s="1">
        <v>42421</v>
      </c>
      <c r="B4248" s="2">
        <f>YEAR(salesdata[[#This Row],[Order Date]])</f>
        <v>2016</v>
      </c>
      <c r="C4248" s="2">
        <f>MONTH(salesdata[[#This Row],[Order Date]])</f>
        <v>2</v>
      </c>
      <c r="D4248" t="s">
        <v>1773</v>
      </c>
      <c r="E4248" t="s">
        <v>27</v>
      </c>
      <c r="F4248" t="s">
        <v>11</v>
      </c>
      <c r="G4248" t="s">
        <v>20</v>
      </c>
      <c r="H4248" t="s">
        <v>909</v>
      </c>
      <c r="I4248" s="33" t="s">
        <v>8253</v>
      </c>
      <c r="J4248" s="2">
        <v>4</v>
      </c>
      <c r="K4248" s="33" t="s">
        <v>5989</v>
      </c>
    </row>
    <row r="4249" spans="1:11" x14ac:dyDescent="0.3">
      <c r="A4249" s="1">
        <v>42421</v>
      </c>
      <c r="B4249" s="2">
        <f>YEAR(salesdata[[#This Row],[Order Date]])</f>
        <v>2016</v>
      </c>
      <c r="C4249" s="2">
        <f>MONTH(salesdata[[#This Row],[Order Date]])</f>
        <v>2</v>
      </c>
      <c r="D4249" t="s">
        <v>1773</v>
      </c>
      <c r="E4249" t="s">
        <v>27</v>
      </c>
      <c r="F4249" t="s">
        <v>11</v>
      </c>
      <c r="G4249" t="s">
        <v>18</v>
      </c>
      <c r="H4249" t="s">
        <v>745</v>
      </c>
      <c r="I4249" s="33" t="s">
        <v>4690</v>
      </c>
      <c r="J4249" s="2">
        <v>5</v>
      </c>
      <c r="K4249" s="33" t="s">
        <v>4691</v>
      </c>
    </row>
    <row r="4250" spans="1:11" x14ac:dyDescent="0.3">
      <c r="A4250" s="1">
        <v>42421</v>
      </c>
      <c r="B4250" s="2">
        <f>YEAR(salesdata[[#This Row],[Order Date]])</f>
        <v>2016</v>
      </c>
      <c r="C4250" s="2">
        <f>MONTH(salesdata[[#This Row],[Order Date]])</f>
        <v>2</v>
      </c>
      <c r="D4250" t="s">
        <v>1773</v>
      </c>
      <c r="E4250" t="s">
        <v>27</v>
      </c>
      <c r="F4250" t="s">
        <v>11</v>
      </c>
      <c r="G4250" t="s">
        <v>20</v>
      </c>
      <c r="H4250" t="s">
        <v>1156</v>
      </c>
      <c r="I4250" s="33" t="s">
        <v>8254</v>
      </c>
      <c r="J4250" s="2">
        <v>7</v>
      </c>
      <c r="K4250" s="33" t="s">
        <v>7334</v>
      </c>
    </row>
    <row r="4251" spans="1:11" x14ac:dyDescent="0.3">
      <c r="A4251" s="1">
        <v>42421</v>
      </c>
      <c r="B4251" s="2">
        <f>YEAR(salesdata[[#This Row],[Order Date]])</f>
        <v>2016</v>
      </c>
      <c r="C4251" s="2">
        <f>MONTH(salesdata[[#This Row],[Order Date]])</f>
        <v>2</v>
      </c>
      <c r="D4251" t="s">
        <v>2042</v>
      </c>
      <c r="E4251" t="s">
        <v>152</v>
      </c>
      <c r="F4251" t="s">
        <v>34</v>
      </c>
      <c r="G4251" t="s">
        <v>47</v>
      </c>
      <c r="H4251" t="s">
        <v>955</v>
      </c>
      <c r="I4251" s="33" t="s">
        <v>8255</v>
      </c>
      <c r="J4251" s="2">
        <v>5</v>
      </c>
      <c r="K4251" s="33" t="s">
        <v>7005</v>
      </c>
    </row>
    <row r="4252" spans="1:11" x14ac:dyDescent="0.3">
      <c r="A4252" s="1">
        <v>42421</v>
      </c>
      <c r="B4252" s="2">
        <f>YEAR(salesdata[[#This Row],[Order Date]])</f>
        <v>2016</v>
      </c>
      <c r="C4252" s="2">
        <f>MONTH(salesdata[[#This Row],[Order Date]])</f>
        <v>2</v>
      </c>
      <c r="D4252" t="s">
        <v>2042</v>
      </c>
      <c r="E4252" t="s">
        <v>152</v>
      </c>
      <c r="F4252" t="s">
        <v>11</v>
      </c>
      <c r="G4252" t="s">
        <v>18</v>
      </c>
      <c r="H4252" t="s">
        <v>1742</v>
      </c>
      <c r="I4252" s="33" t="s">
        <v>8256</v>
      </c>
      <c r="J4252" s="2">
        <v>3</v>
      </c>
      <c r="K4252" s="33" t="s">
        <v>5195</v>
      </c>
    </row>
    <row r="4253" spans="1:11" x14ac:dyDescent="0.3">
      <c r="A4253" s="1">
        <v>42421</v>
      </c>
      <c r="B4253" s="2">
        <f>YEAR(salesdata[[#This Row],[Order Date]])</f>
        <v>2016</v>
      </c>
      <c r="C4253" s="2">
        <f>MONTH(salesdata[[#This Row],[Order Date]])</f>
        <v>2</v>
      </c>
      <c r="D4253" t="s">
        <v>2042</v>
      </c>
      <c r="E4253" t="s">
        <v>152</v>
      </c>
      <c r="F4253" t="s">
        <v>39</v>
      </c>
      <c r="G4253" t="s">
        <v>40</v>
      </c>
      <c r="H4253" t="s">
        <v>980</v>
      </c>
      <c r="I4253" s="33" t="s">
        <v>5503</v>
      </c>
      <c r="J4253" s="2">
        <v>2</v>
      </c>
      <c r="K4253" s="33" t="s">
        <v>1244</v>
      </c>
    </row>
    <row r="4254" spans="1:11" x14ac:dyDescent="0.3">
      <c r="A4254" s="1">
        <v>42421</v>
      </c>
      <c r="B4254" s="2">
        <f>YEAR(salesdata[[#This Row],[Order Date]])</f>
        <v>2016</v>
      </c>
      <c r="C4254" s="2">
        <f>MONTH(salesdata[[#This Row],[Order Date]])</f>
        <v>2</v>
      </c>
      <c r="D4254" t="s">
        <v>1985</v>
      </c>
      <c r="E4254" t="s">
        <v>124</v>
      </c>
      <c r="F4254" t="s">
        <v>11</v>
      </c>
      <c r="G4254" t="s">
        <v>20</v>
      </c>
      <c r="H4254" t="s">
        <v>1536</v>
      </c>
      <c r="I4254" s="33" t="s">
        <v>3989</v>
      </c>
      <c r="J4254" s="2">
        <v>3</v>
      </c>
      <c r="K4254" s="33" t="s">
        <v>6943</v>
      </c>
    </row>
    <row r="4255" spans="1:11" x14ac:dyDescent="0.3">
      <c r="A4255" s="1">
        <v>42421</v>
      </c>
      <c r="B4255" s="2">
        <f>YEAR(salesdata[[#This Row],[Order Date]])</f>
        <v>2016</v>
      </c>
      <c r="C4255" s="2">
        <f>MONTH(salesdata[[#This Row],[Order Date]])</f>
        <v>2</v>
      </c>
      <c r="D4255" t="s">
        <v>1985</v>
      </c>
      <c r="E4255" t="s">
        <v>124</v>
      </c>
      <c r="F4255" t="s">
        <v>11</v>
      </c>
      <c r="G4255" t="s">
        <v>20</v>
      </c>
      <c r="H4255" t="s">
        <v>676</v>
      </c>
      <c r="I4255" s="33" t="s">
        <v>3268</v>
      </c>
      <c r="J4255" s="2">
        <v>2</v>
      </c>
      <c r="K4255" s="33" t="s">
        <v>8257</v>
      </c>
    </row>
    <row r="4256" spans="1:11" x14ac:dyDescent="0.3">
      <c r="A4256" s="1">
        <v>42421</v>
      </c>
      <c r="B4256" s="2">
        <f>YEAR(salesdata[[#This Row],[Order Date]])</f>
        <v>2016</v>
      </c>
      <c r="C4256" s="2">
        <f>MONTH(salesdata[[#This Row],[Order Date]])</f>
        <v>2</v>
      </c>
      <c r="D4256" t="s">
        <v>1985</v>
      </c>
      <c r="E4256" t="s">
        <v>124</v>
      </c>
      <c r="F4256" t="s">
        <v>11</v>
      </c>
      <c r="G4256" t="s">
        <v>18</v>
      </c>
      <c r="H4256" t="s">
        <v>1811</v>
      </c>
      <c r="I4256" s="33" t="s">
        <v>8258</v>
      </c>
      <c r="J4256" s="2">
        <v>3</v>
      </c>
      <c r="K4256" s="33" t="s">
        <v>4073</v>
      </c>
    </row>
    <row r="4257" spans="1:11" x14ac:dyDescent="0.3">
      <c r="A4257" s="1">
        <v>42421</v>
      </c>
      <c r="B4257" s="2">
        <f>YEAR(salesdata[[#This Row],[Order Date]])</f>
        <v>2016</v>
      </c>
      <c r="C4257" s="2">
        <f>MONTH(salesdata[[#This Row],[Order Date]])</f>
        <v>2</v>
      </c>
      <c r="D4257" t="s">
        <v>1319</v>
      </c>
      <c r="E4257" t="s">
        <v>152</v>
      </c>
      <c r="F4257" t="s">
        <v>34</v>
      </c>
      <c r="G4257" t="s">
        <v>47</v>
      </c>
      <c r="H4257" t="s">
        <v>1781</v>
      </c>
      <c r="I4257" s="33" t="s">
        <v>8259</v>
      </c>
      <c r="J4257" s="2">
        <v>7</v>
      </c>
      <c r="K4257" s="33" t="s">
        <v>8260</v>
      </c>
    </row>
    <row r="4258" spans="1:11" x14ac:dyDescent="0.3">
      <c r="A4258" s="1">
        <v>42422</v>
      </c>
      <c r="B4258" s="2">
        <f>YEAR(salesdata[[#This Row],[Order Date]])</f>
        <v>2016</v>
      </c>
      <c r="C4258" s="2">
        <f>MONTH(salesdata[[#This Row],[Order Date]])</f>
        <v>2</v>
      </c>
      <c r="D4258" t="s">
        <v>972</v>
      </c>
      <c r="E4258" t="s">
        <v>160</v>
      </c>
      <c r="F4258" t="s">
        <v>11</v>
      </c>
      <c r="G4258" t="s">
        <v>93</v>
      </c>
      <c r="H4258" t="s">
        <v>1948</v>
      </c>
      <c r="I4258" s="33" t="s">
        <v>8261</v>
      </c>
      <c r="J4258" s="2">
        <v>9</v>
      </c>
      <c r="K4258" s="33" t="s">
        <v>8262</v>
      </c>
    </row>
    <row r="4259" spans="1:11" x14ac:dyDescent="0.3">
      <c r="A4259" s="1">
        <v>42422</v>
      </c>
      <c r="B4259" s="2">
        <f>YEAR(salesdata[[#This Row],[Order Date]])</f>
        <v>2016</v>
      </c>
      <c r="C4259" s="2">
        <f>MONTH(salesdata[[#This Row],[Order Date]])</f>
        <v>2</v>
      </c>
      <c r="D4259" t="s">
        <v>1644</v>
      </c>
      <c r="E4259" t="s">
        <v>27</v>
      </c>
      <c r="F4259" t="s">
        <v>39</v>
      </c>
      <c r="G4259" t="s">
        <v>40</v>
      </c>
      <c r="H4259" t="s">
        <v>1110</v>
      </c>
      <c r="I4259" s="33" t="s">
        <v>4350</v>
      </c>
      <c r="J4259" s="2">
        <v>5</v>
      </c>
      <c r="K4259" s="33" t="s">
        <v>4351</v>
      </c>
    </row>
    <row r="4260" spans="1:11" x14ac:dyDescent="0.3">
      <c r="A4260" s="1">
        <v>42422</v>
      </c>
      <c r="B4260" s="2">
        <f>YEAR(salesdata[[#This Row],[Order Date]])</f>
        <v>2016</v>
      </c>
      <c r="C4260" s="2">
        <f>MONTH(salesdata[[#This Row],[Order Date]])</f>
        <v>2</v>
      </c>
      <c r="D4260" t="s">
        <v>1644</v>
      </c>
      <c r="E4260" t="s">
        <v>27</v>
      </c>
      <c r="F4260" t="s">
        <v>39</v>
      </c>
      <c r="G4260" t="s">
        <v>52</v>
      </c>
      <c r="H4260" t="s">
        <v>527</v>
      </c>
      <c r="I4260" s="33" t="s">
        <v>7965</v>
      </c>
      <c r="J4260" s="2">
        <v>1</v>
      </c>
      <c r="K4260" s="33" t="s">
        <v>3087</v>
      </c>
    </row>
    <row r="4261" spans="1:11" x14ac:dyDescent="0.3">
      <c r="A4261" s="1">
        <v>42422</v>
      </c>
      <c r="B4261" s="2">
        <f>YEAR(salesdata[[#This Row],[Order Date]])</f>
        <v>2016</v>
      </c>
      <c r="C4261" s="2">
        <f>MONTH(salesdata[[#This Row],[Order Date]])</f>
        <v>2</v>
      </c>
      <c r="D4261" t="s">
        <v>1644</v>
      </c>
      <c r="E4261" t="s">
        <v>27</v>
      </c>
      <c r="F4261" t="s">
        <v>11</v>
      </c>
      <c r="G4261" t="s">
        <v>43</v>
      </c>
      <c r="H4261" t="s">
        <v>1073</v>
      </c>
      <c r="I4261" s="33" t="s">
        <v>3913</v>
      </c>
      <c r="J4261" s="2">
        <v>3</v>
      </c>
      <c r="K4261" s="33" t="s">
        <v>5957</v>
      </c>
    </row>
    <row r="4262" spans="1:11" x14ac:dyDescent="0.3">
      <c r="A4262" s="1">
        <v>42423</v>
      </c>
      <c r="B4262" s="2">
        <f>YEAR(salesdata[[#This Row],[Order Date]])</f>
        <v>2016</v>
      </c>
      <c r="C4262" s="2">
        <f>MONTH(salesdata[[#This Row],[Order Date]])</f>
        <v>2</v>
      </c>
      <c r="D4262" t="s">
        <v>964</v>
      </c>
      <c r="E4262" t="s">
        <v>23</v>
      </c>
      <c r="F4262" t="s">
        <v>11</v>
      </c>
      <c r="G4262" t="s">
        <v>63</v>
      </c>
      <c r="H4262" t="s">
        <v>2028</v>
      </c>
      <c r="I4262" s="33" t="s">
        <v>8263</v>
      </c>
      <c r="J4262" s="2">
        <v>3</v>
      </c>
      <c r="K4262" s="33" t="s">
        <v>5734</v>
      </c>
    </row>
    <row r="4263" spans="1:11" x14ac:dyDescent="0.3">
      <c r="A4263" s="1">
        <v>42425</v>
      </c>
      <c r="B4263" s="2">
        <f>YEAR(salesdata[[#This Row],[Order Date]])</f>
        <v>2016</v>
      </c>
      <c r="C4263" s="2">
        <f>MONTH(salesdata[[#This Row],[Order Date]])</f>
        <v>2</v>
      </c>
      <c r="D4263" t="s">
        <v>2211</v>
      </c>
      <c r="E4263" t="s">
        <v>79</v>
      </c>
      <c r="F4263" t="s">
        <v>11</v>
      </c>
      <c r="G4263" t="s">
        <v>63</v>
      </c>
      <c r="H4263" t="s">
        <v>64</v>
      </c>
      <c r="I4263" s="33" t="s">
        <v>5549</v>
      </c>
      <c r="J4263" s="2">
        <v>5</v>
      </c>
      <c r="K4263" s="33" t="s">
        <v>6107</v>
      </c>
    </row>
    <row r="4264" spans="1:11" x14ac:dyDescent="0.3">
      <c r="A4264" s="1">
        <v>42427</v>
      </c>
      <c r="B4264" s="2">
        <f>YEAR(salesdata[[#This Row],[Order Date]])</f>
        <v>2016</v>
      </c>
      <c r="C4264" s="2">
        <f>MONTH(salesdata[[#This Row],[Order Date]])</f>
        <v>2</v>
      </c>
      <c r="D4264" t="s">
        <v>907</v>
      </c>
      <c r="E4264" t="s">
        <v>152</v>
      </c>
      <c r="F4264" t="s">
        <v>11</v>
      </c>
      <c r="G4264" t="s">
        <v>93</v>
      </c>
      <c r="H4264" t="s">
        <v>1734</v>
      </c>
      <c r="I4264" s="33" t="s">
        <v>8264</v>
      </c>
      <c r="J4264" s="2">
        <v>3</v>
      </c>
      <c r="K4264" s="33" t="s">
        <v>8265</v>
      </c>
    </row>
    <row r="4265" spans="1:11" x14ac:dyDescent="0.3">
      <c r="A4265" s="1">
        <v>42427</v>
      </c>
      <c r="B4265" s="2">
        <f>YEAR(salesdata[[#This Row],[Order Date]])</f>
        <v>2016</v>
      </c>
      <c r="C4265" s="2">
        <f>MONTH(salesdata[[#This Row],[Order Date]])</f>
        <v>2</v>
      </c>
      <c r="D4265" t="s">
        <v>164</v>
      </c>
      <c r="E4265" t="s">
        <v>160</v>
      </c>
      <c r="F4265" t="s">
        <v>11</v>
      </c>
      <c r="G4265" t="s">
        <v>20</v>
      </c>
      <c r="H4265" t="s">
        <v>1504</v>
      </c>
      <c r="I4265" s="33" t="s">
        <v>8266</v>
      </c>
      <c r="J4265" s="2">
        <v>3</v>
      </c>
      <c r="K4265" s="33" t="s">
        <v>8267</v>
      </c>
    </row>
    <row r="4266" spans="1:11" x14ac:dyDescent="0.3">
      <c r="A4266" s="1">
        <v>42427</v>
      </c>
      <c r="B4266" s="2">
        <f>YEAR(salesdata[[#This Row],[Order Date]])</f>
        <v>2016</v>
      </c>
      <c r="C4266" s="2">
        <f>MONTH(salesdata[[#This Row],[Order Date]])</f>
        <v>2</v>
      </c>
      <c r="D4266" t="s">
        <v>2554</v>
      </c>
      <c r="E4266" t="s">
        <v>10</v>
      </c>
      <c r="F4266" t="s">
        <v>34</v>
      </c>
      <c r="G4266" t="s">
        <v>47</v>
      </c>
      <c r="H4266" t="s">
        <v>2555</v>
      </c>
      <c r="I4266" s="33" t="s">
        <v>5009</v>
      </c>
      <c r="J4266" s="2">
        <v>2</v>
      </c>
      <c r="K4266" s="33" t="s">
        <v>8268</v>
      </c>
    </row>
    <row r="4267" spans="1:11" x14ac:dyDescent="0.3">
      <c r="A4267" s="1">
        <v>42428</v>
      </c>
      <c r="B4267" s="2">
        <f>YEAR(salesdata[[#This Row],[Order Date]])</f>
        <v>2016</v>
      </c>
      <c r="C4267" s="2">
        <f>MONTH(salesdata[[#This Row],[Order Date]])</f>
        <v>2</v>
      </c>
      <c r="D4267" t="s">
        <v>1291</v>
      </c>
      <c r="E4267" t="s">
        <v>152</v>
      </c>
      <c r="F4267" t="s">
        <v>11</v>
      </c>
      <c r="G4267" t="s">
        <v>43</v>
      </c>
      <c r="H4267" t="s">
        <v>163</v>
      </c>
      <c r="I4267" s="33" t="s">
        <v>8269</v>
      </c>
      <c r="J4267" s="2">
        <v>6</v>
      </c>
      <c r="K4267" s="33" t="s">
        <v>3780</v>
      </c>
    </row>
    <row r="4268" spans="1:11" x14ac:dyDescent="0.3">
      <c r="A4268" s="1">
        <v>42429</v>
      </c>
      <c r="B4268" s="2">
        <f>YEAR(salesdata[[#This Row],[Order Date]])</f>
        <v>2016</v>
      </c>
      <c r="C4268" s="2">
        <f>MONTH(salesdata[[#This Row],[Order Date]])</f>
        <v>2</v>
      </c>
      <c r="D4268" t="s">
        <v>2127</v>
      </c>
      <c r="E4268" t="s">
        <v>79</v>
      </c>
      <c r="F4268" t="s">
        <v>11</v>
      </c>
      <c r="G4268" t="s">
        <v>24</v>
      </c>
      <c r="H4268" t="s">
        <v>1388</v>
      </c>
      <c r="I4268" s="33" t="s">
        <v>3483</v>
      </c>
      <c r="J4268" s="2">
        <v>7</v>
      </c>
      <c r="K4268" s="33" t="s">
        <v>7358</v>
      </c>
    </row>
    <row r="4269" spans="1:11" x14ac:dyDescent="0.3">
      <c r="A4269" s="1">
        <v>42430</v>
      </c>
      <c r="B4269" s="2">
        <f>YEAR(salesdata[[#This Row],[Order Date]])</f>
        <v>2016</v>
      </c>
      <c r="C4269" s="2">
        <f>MONTH(salesdata[[#This Row],[Order Date]])</f>
        <v>3</v>
      </c>
      <c r="D4269" t="s">
        <v>1648</v>
      </c>
      <c r="E4269" t="s">
        <v>152</v>
      </c>
      <c r="F4269" t="s">
        <v>34</v>
      </c>
      <c r="G4269" t="s">
        <v>147</v>
      </c>
      <c r="H4269" t="s">
        <v>2133</v>
      </c>
      <c r="I4269" s="33" t="s">
        <v>8270</v>
      </c>
      <c r="J4269" s="2">
        <v>8</v>
      </c>
      <c r="K4269" s="33" t="s">
        <v>8271</v>
      </c>
    </row>
    <row r="4270" spans="1:11" x14ac:dyDescent="0.3">
      <c r="A4270" s="1">
        <v>42430</v>
      </c>
      <c r="B4270" s="2">
        <f>YEAR(salesdata[[#This Row],[Order Date]])</f>
        <v>2016</v>
      </c>
      <c r="C4270" s="2">
        <f>MONTH(salesdata[[#This Row],[Order Date]])</f>
        <v>3</v>
      </c>
      <c r="D4270" t="s">
        <v>1648</v>
      </c>
      <c r="E4270" t="s">
        <v>152</v>
      </c>
      <c r="F4270" t="s">
        <v>11</v>
      </c>
      <c r="G4270" t="s">
        <v>12</v>
      </c>
      <c r="H4270" t="s">
        <v>637</v>
      </c>
      <c r="I4270" s="33" t="s">
        <v>5925</v>
      </c>
      <c r="J4270" s="2">
        <v>1</v>
      </c>
      <c r="K4270" s="33" t="s">
        <v>7789</v>
      </c>
    </row>
    <row r="4271" spans="1:11" x14ac:dyDescent="0.3">
      <c r="A4271" s="1">
        <v>42430</v>
      </c>
      <c r="B4271" s="2">
        <f>YEAR(salesdata[[#This Row],[Order Date]])</f>
        <v>2016</v>
      </c>
      <c r="C4271" s="2">
        <f>MONTH(salesdata[[#This Row],[Order Date]])</f>
        <v>3</v>
      </c>
      <c r="D4271" t="s">
        <v>1648</v>
      </c>
      <c r="E4271" t="s">
        <v>152</v>
      </c>
      <c r="F4271" t="s">
        <v>11</v>
      </c>
      <c r="G4271" t="s">
        <v>18</v>
      </c>
      <c r="H4271" t="s">
        <v>1596</v>
      </c>
      <c r="I4271" s="33" t="s">
        <v>5168</v>
      </c>
      <c r="J4271" s="2">
        <v>2</v>
      </c>
      <c r="K4271" s="33" t="s">
        <v>5169</v>
      </c>
    </row>
    <row r="4272" spans="1:11" x14ac:dyDescent="0.3">
      <c r="A4272" s="1">
        <v>42430</v>
      </c>
      <c r="B4272" s="2">
        <f>YEAR(salesdata[[#This Row],[Order Date]])</f>
        <v>2016</v>
      </c>
      <c r="C4272" s="2">
        <f>MONTH(salesdata[[#This Row],[Order Date]])</f>
        <v>3</v>
      </c>
      <c r="D4272" t="s">
        <v>1648</v>
      </c>
      <c r="E4272" t="s">
        <v>152</v>
      </c>
      <c r="F4272" t="s">
        <v>39</v>
      </c>
      <c r="G4272" t="s">
        <v>306</v>
      </c>
      <c r="H4272" t="s">
        <v>1339</v>
      </c>
      <c r="I4272" s="33" t="s">
        <v>8049</v>
      </c>
      <c r="J4272" s="2">
        <v>7</v>
      </c>
      <c r="K4272" s="33" t="s">
        <v>8272</v>
      </c>
    </row>
    <row r="4273" spans="1:11" x14ac:dyDescent="0.3">
      <c r="A4273" s="1">
        <v>42430</v>
      </c>
      <c r="B4273" s="2">
        <f>YEAR(salesdata[[#This Row],[Order Date]])</f>
        <v>2016</v>
      </c>
      <c r="C4273" s="2">
        <f>MONTH(salesdata[[#This Row],[Order Date]])</f>
        <v>3</v>
      </c>
      <c r="D4273" t="s">
        <v>1322</v>
      </c>
      <c r="E4273" t="s">
        <v>282</v>
      </c>
      <c r="F4273" t="s">
        <v>39</v>
      </c>
      <c r="G4273" t="s">
        <v>40</v>
      </c>
      <c r="H4273" t="s">
        <v>2556</v>
      </c>
      <c r="I4273" s="33" t="s">
        <v>3443</v>
      </c>
      <c r="J4273" s="2">
        <v>2</v>
      </c>
      <c r="K4273" s="33" t="s">
        <v>435</v>
      </c>
    </row>
    <row r="4274" spans="1:11" x14ac:dyDescent="0.3">
      <c r="A4274" s="1">
        <v>42432</v>
      </c>
      <c r="B4274" s="2">
        <f>YEAR(salesdata[[#This Row],[Order Date]])</f>
        <v>2016</v>
      </c>
      <c r="C4274" s="2">
        <f>MONTH(salesdata[[#This Row],[Order Date]])</f>
        <v>3</v>
      </c>
      <c r="D4274" t="s">
        <v>817</v>
      </c>
      <c r="E4274" t="s">
        <v>59</v>
      </c>
      <c r="F4274" t="s">
        <v>11</v>
      </c>
      <c r="G4274" t="s">
        <v>20</v>
      </c>
      <c r="H4274" t="s">
        <v>712</v>
      </c>
      <c r="I4274" s="33" t="s">
        <v>3770</v>
      </c>
      <c r="J4274" s="2">
        <v>7</v>
      </c>
      <c r="K4274" s="33" t="s">
        <v>3771</v>
      </c>
    </row>
    <row r="4275" spans="1:11" x14ac:dyDescent="0.3">
      <c r="A4275" s="1">
        <v>42432</v>
      </c>
      <c r="B4275" s="2">
        <f>YEAR(salesdata[[#This Row],[Order Date]])</f>
        <v>2016</v>
      </c>
      <c r="C4275" s="2">
        <f>MONTH(salesdata[[#This Row],[Order Date]])</f>
        <v>3</v>
      </c>
      <c r="D4275" t="s">
        <v>817</v>
      </c>
      <c r="E4275" t="s">
        <v>59</v>
      </c>
      <c r="F4275" t="s">
        <v>39</v>
      </c>
      <c r="G4275" t="s">
        <v>40</v>
      </c>
      <c r="H4275" t="s">
        <v>529</v>
      </c>
      <c r="I4275" s="33" t="s">
        <v>5994</v>
      </c>
      <c r="J4275" s="2">
        <v>5</v>
      </c>
      <c r="K4275" s="33" t="s">
        <v>8273</v>
      </c>
    </row>
    <row r="4276" spans="1:11" x14ac:dyDescent="0.3">
      <c r="A4276" s="1">
        <v>42432</v>
      </c>
      <c r="B4276" s="2">
        <f>YEAR(salesdata[[#This Row],[Order Date]])</f>
        <v>2016</v>
      </c>
      <c r="C4276" s="2">
        <f>MONTH(salesdata[[#This Row],[Order Date]])</f>
        <v>3</v>
      </c>
      <c r="D4276" t="s">
        <v>817</v>
      </c>
      <c r="E4276" t="s">
        <v>59</v>
      </c>
      <c r="F4276" t="s">
        <v>11</v>
      </c>
      <c r="G4276" t="s">
        <v>12</v>
      </c>
      <c r="H4276" t="s">
        <v>491</v>
      </c>
      <c r="I4276" s="33" t="s">
        <v>4629</v>
      </c>
      <c r="J4276" s="2">
        <v>3</v>
      </c>
      <c r="K4276" s="33" t="s">
        <v>4630</v>
      </c>
    </row>
    <row r="4277" spans="1:11" x14ac:dyDescent="0.3">
      <c r="A4277" s="1">
        <v>42432</v>
      </c>
      <c r="B4277" s="2">
        <f>YEAR(salesdata[[#This Row],[Order Date]])</f>
        <v>2016</v>
      </c>
      <c r="C4277" s="2">
        <f>MONTH(salesdata[[#This Row],[Order Date]])</f>
        <v>3</v>
      </c>
      <c r="D4277" t="s">
        <v>2557</v>
      </c>
      <c r="E4277" t="s">
        <v>10</v>
      </c>
      <c r="F4277" t="s">
        <v>11</v>
      </c>
      <c r="G4277" t="s">
        <v>12</v>
      </c>
      <c r="H4277" t="s">
        <v>2558</v>
      </c>
      <c r="I4277" s="33" t="s">
        <v>8274</v>
      </c>
      <c r="J4277" s="2">
        <v>7</v>
      </c>
      <c r="K4277" s="33" t="s">
        <v>7305</v>
      </c>
    </row>
    <row r="4278" spans="1:11" x14ac:dyDescent="0.3">
      <c r="A4278" s="1">
        <v>42432</v>
      </c>
      <c r="B4278" s="2">
        <f>YEAR(salesdata[[#This Row],[Order Date]])</f>
        <v>2016</v>
      </c>
      <c r="C4278" s="2">
        <f>MONTH(salesdata[[#This Row],[Order Date]])</f>
        <v>3</v>
      </c>
      <c r="D4278" t="s">
        <v>2557</v>
      </c>
      <c r="E4278" t="s">
        <v>10</v>
      </c>
      <c r="F4278" t="s">
        <v>34</v>
      </c>
      <c r="G4278" t="s">
        <v>35</v>
      </c>
      <c r="H4278" t="s">
        <v>1402</v>
      </c>
      <c r="I4278" s="33" t="s">
        <v>8275</v>
      </c>
      <c r="J4278" s="2">
        <v>5</v>
      </c>
      <c r="K4278" s="33" t="s">
        <v>8276</v>
      </c>
    </row>
    <row r="4279" spans="1:11" x14ac:dyDescent="0.3">
      <c r="A4279" s="1">
        <v>42432</v>
      </c>
      <c r="B4279" s="2">
        <f>YEAR(salesdata[[#This Row],[Order Date]])</f>
        <v>2016</v>
      </c>
      <c r="C4279" s="2">
        <f>MONTH(salesdata[[#This Row],[Order Date]])</f>
        <v>3</v>
      </c>
      <c r="D4279" t="s">
        <v>1887</v>
      </c>
      <c r="E4279" t="s">
        <v>130</v>
      </c>
      <c r="F4279" t="s">
        <v>39</v>
      </c>
      <c r="G4279" t="s">
        <v>40</v>
      </c>
      <c r="H4279" t="s">
        <v>720</v>
      </c>
      <c r="I4279" s="33" t="s">
        <v>8277</v>
      </c>
      <c r="J4279" s="2">
        <v>3</v>
      </c>
      <c r="K4279" s="33" t="s">
        <v>8278</v>
      </c>
    </row>
    <row r="4280" spans="1:11" x14ac:dyDescent="0.3">
      <c r="A4280" s="1">
        <v>42432</v>
      </c>
      <c r="B4280" s="2">
        <f>YEAR(salesdata[[#This Row],[Order Date]])</f>
        <v>2016</v>
      </c>
      <c r="C4280" s="2">
        <f>MONTH(salesdata[[#This Row],[Order Date]])</f>
        <v>3</v>
      </c>
      <c r="D4280" t="s">
        <v>1303</v>
      </c>
      <c r="E4280" t="s">
        <v>10</v>
      </c>
      <c r="F4280" t="s">
        <v>34</v>
      </c>
      <c r="G4280" t="s">
        <v>147</v>
      </c>
      <c r="H4280" t="s">
        <v>2559</v>
      </c>
      <c r="I4280" s="33" t="s">
        <v>8279</v>
      </c>
      <c r="J4280" s="2">
        <v>3</v>
      </c>
      <c r="K4280" s="33" t="s">
        <v>8280</v>
      </c>
    </row>
    <row r="4281" spans="1:11" x14ac:dyDescent="0.3">
      <c r="A4281" s="1">
        <v>42432</v>
      </c>
      <c r="B4281" s="2">
        <f>YEAR(salesdata[[#This Row],[Order Date]])</f>
        <v>2016</v>
      </c>
      <c r="C4281" s="2">
        <f>MONTH(salesdata[[#This Row],[Order Date]])</f>
        <v>3</v>
      </c>
      <c r="D4281" t="s">
        <v>1303</v>
      </c>
      <c r="E4281" t="s">
        <v>10</v>
      </c>
      <c r="F4281" t="s">
        <v>39</v>
      </c>
      <c r="G4281" t="s">
        <v>306</v>
      </c>
      <c r="H4281" t="s">
        <v>2415</v>
      </c>
      <c r="I4281" s="33" t="s">
        <v>7543</v>
      </c>
      <c r="J4281" s="2">
        <v>3</v>
      </c>
      <c r="K4281" s="33" t="s">
        <v>7544</v>
      </c>
    </row>
    <row r="4282" spans="1:11" x14ac:dyDescent="0.3">
      <c r="A4282" s="1">
        <v>42432</v>
      </c>
      <c r="B4282" s="2">
        <f>YEAR(salesdata[[#This Row],[Order Date]])</f>
        <v>2016</v>
      </c>
      <c r="C4282" s="2">
        <f>MONTH(salesdata[[#This Row],[Order Date]])</f>
        <v>3</v>
      </c>
      <c r="D4282" t="s">
        <v>1303</v>
      </c>
      <c r="E4282" t="s">
        <v>10</v>
      </c>
      <c r="F4282" t="s">
        <v>11</v>
      </c>
      <c r="G4282" t="s">
        <v>63</v>
      </c>
      <c r="H4282" t="s">
        <v>2235</v>
      </c>
      <c r="I4282" s="33" t="s">
        <v>7676</v>
      </c>
      <c r="J4282" s="2">
        <v>3</v>
      </c>
      <c r="K4282" s="33" t="s">
        <v>6887</v>
      </c>
    </row>
    <row r="4283" spans="1:11" x14ac:dyDescent="0.3">
      <c r="A4283" s="1">
        <v>42432</v>
      </c>
      <c r="B4283" s="2">
        <f>YEAR(salesdata[[#This Row],[Order Date]])</f>
        <v>2016</v>
      </c>
      <c r="C4283" s="2">
        <f>MONTH(salesdata[[#This Row],[Order Date]])</f>
        <v>3</v>
      </c>
      <c r="D4283" t="s">
        <v>569</v>
      </c>
      <c r="E4283" t="s">
        <v>27</v>
      </c>
      <c r="F4283" t="s">
        <v>11</v>
      </c>
      <c r="G4283" t="s">
        <v>204</v>
      </c>
      <c r="H4283" t="s">
        <v>2333</v>
      </c>
      <c r="I4283" s="33" t="s">
        <v>8281</v>
      </c>
      <c r="J4283" s="2">
        <v>3</v>
      </c>
      <c r="K4283" s="33" t="s">
        <v>8282</v>
      </c>
    </row>
    <row r="4284" spans="1:11" x14ac:dyDescent="0.3">
      <c r="A4284" s="1">
        <v>42432</v>
      </c>
      <c r="B4284" s="2">
        <f>YEAR(salesdata[[#This Row],[Order Date]])</f>
        <v>2016</v>
      </c>
      <c r="C4284" s="2">
        <f>MONTH(salesdata[[#This Row],[Order Date]])</f>
        <v>3</v>
      </c>
      <c r="D4284" t="s">
        <v>569</v>
      </c>
      <c r="E4284" t="s">
        <v>27</v>
      </c>
      <c r="F4284" t="s">
        <v>34</v>
      </c>
      <c r="G4284" t="s">
        <v>47</v>
      </c>
      <c r="H4284" t="s">
        <v>1919</v>
      </c>
      <c r="I4284" s="33" t="s">
        <v>6568</v>
      </c>
      <c r="J4284" s="2">
        <v>3</v>
      </c>
      <c r="K4284" s="33" t="s">
        <v>1829</v>
      </c>
    </row>
    <row r="4285" spans="1:11" x14ac:dyDescent="0.3">
      <c r="A4285" s="1">
        <v>42432</v>
      </c>
      <c r="B4285" s="2">
        <f>YEAR(salesdata[[#This Row],[Order Date]])</f>
        <v>2016</v>
      </c>
      <c r="C4285" s="2">
        <f>MONTH(salesdata[[#This Row],[Order Date]])</f>
        <v>3</v>
      </c>
      <c r="D4285" t="s">
        <v>427</v>
      </c>
      <c r="E4285" t="s">
        <v>10</v>
      </c>
      <c r="F4285" t="s">
        <v>11</v>
      </c>
      <c r="G4285" t="s">
        <v>204</v>
      </c>
      <c r="H4285" t="s">
        <v>1040</v>
      </c>
      <c r="I4285" s="33" t="s">
        <v>8283</v>
      </c>
      <c r="J4285" s="2">
        <v>3</v>
      </c>
      <c r="K4285" s="33" t="s">
        <v>8284</v>
      </c>
    </row>
    <row r="4286" spans="1:11" x14ac:dyDescent="0.3">
      <c r="A4286" s="1">
        <v>42432</v>
      </c>
      <c r="B4286" s="2">
        <f>YEAR(salesdata[[#This Row],[Order Date]])</f>
        <v>2016</v>
      </c>
      <c r="C4286" s="2">
        <f>MONTH(salesdata[[#This Row],[Order Date]])</f>
        <v>3</v>
      </c>
      <c r="D4286" t="s">
        <v>427</v>
      </c>
      <c r="E4286" t="s">
        <v>10</v>
      </c>
      <c r="F4286" t="s">
        <v>11</v>
      </c>
      <c r="G4286" t="s">
        <v>43</v>
      </c>
      <c r="H4286" t="s">
        <v>515</v>
      </c>
      <c r="I4286" s="33" t="s">
        <v>6931</v>
      </c>
      <c r="J4286" s="2">
        <v>1</v>
      </c>
      <c r="K4286" s="33" t="s">
        <v>7846</v>
      </c>
    </row>
    <row r="4287" spans="1:11" x14ac:dyDescent="0.3">
      <c r="A4287" s="1">
        <v>42432</v>
      </c>
      <c r="B4287" s="2">
        <f>YEAR(salesdata[[#This Row],[Order Date]])</f>
        <v>2016</v>
      </c>
      <c r="C4287" s="2">
        <f>MONTH(salesdata[[#This Row],[Order Date]])</f>
        <v>3</v>
      </c>
      <c r="D4287" t="s">
        <v>427</v>
      </c>
      <c r="E4287" t="s">
        <v>10</v>
      </c>
      <c r="F4287" t="s">
        <v>39</v>
      </c>
      <c r="G4287" t="s">
        <v>40</v>
      </c>
      <c r="H4287" t="s">
        <v>957</v>
      </c>
      <c r="I4287" s="33" t="s">
        <v>5951</v>
      </c>
      <c r="J4287" s="2">
        <v>3</v>
      </c>
      <c r="K4287" s="33" t="s">
        <v>3540</v>
      </c>
    </row>
    <row r="4288" spans="1:11" x14ac:dyDescent="0.3">
      <c r="A4288" s="1">
        <v>42432</v>
      </c>
      <c r="B4288" s="2">
        <f>YEAR(salesdata[[#This Row],[Order Date]])</f>
        <v>2016</v>
      </c>
      <c r="C4288" s="2">
        <f>MONTH(salesdata[[#This Row],[Order Date]])</f>
        <v>3</v>
      </c>
      <c r="D4288" t="s">
        <v>427</v>
      </c>
      <c r="E4288" t="s">
        <v>10</v>
      </c>
      <c r="F4288" t="s">
        <v>39</v>
      </c>
      <c r="G4288" t="s">
        <v>52</v>
      </c>
      <c r="H4288" t="s">
        <v>971</v>
      </c>
      <c r="I4288" s="33" t="s">
        <v>4396</v>
      </c>
      <c r="J4288" s="2">
        <v>7</v>
      </c>
      <c r="K4288" s="33" t="s">
        <v>3828</v>
      </c>
    </row>
    <row r="4289" spans="1:11" x14ac:dyDescent="0.3">
      <c r="A4289" s="1">
        <v>42433</v>
      </c>
      <c r="B4289" s="2">
        <f>YEAR(salesdata[[#This Row],[Order Date]])</f>
        <v>2016</v>
      </c>
      <c r="C4289" s="2">
        <f>MONTH(salesdata[[#This Row],[Order Date]])</f>
        <v>3</v>
      </c>
      <c r="D4289" t="s">
        <v>1921</v>
      </c>
      <c r="E4289" t="s">
        <v>27</v>
      </c>
      <c r="F4289" t="s">
        <v>11</v>
      </c>
      <c r="G4289" t="s">
        <v>24</v>
      </c>
      <c r="H4289" t="s">
        <v>2560</v>
      </c>
      <c r="I4289" s="33" t="s">
        <v>4706</v>
      </c>
      <c r="J4289" s="2">
        <v>1</v>
      </c>
      <c r="K4289" s="33" t="s">
        <v>4934</v>
      </c>
    </row>
    <row r="4290" spans="1:11" x14ac:dyDescent="0.3">
      <c r="A4290" s="1">
        <v>42433</v>
      </c>
      <c r="B4290" s="2">
        <f>YEAR(salesdata[[#This Row],[Order Date]])</f>
        <v>2016</v>
      </c>
      <c r="C4290" s="2">
        <f>MONTH(salesdata[[#This Row],[Order Date]])</f>
        <v>3</v>
      </c>
      <c r="D4290" t="s">
        <v>699</v>
      </c>
      <c r="E4290" t="s">
        <v>124</v>
      </c>
      <c r="F4290" t="s">
        <v>11</v>
      </c>
      <c r="G4290" t="s">
        <v>16</v>
      </c>
      <c r="H4290" t="s">
        <v>456</v>
      </c>
      <c r="I4290" s="33" t="s">
        <v>4828</v>
      </c>
      <c r="J4290" s="2">
        <v>4</v>
      </c>
      <c r="K4290" s="33" t="s">
        <v>8285</v>
      </c>
    </row>
    <row r="4291" spans="1:11" x14ac:dyDescent="0.3">
      <c r="A4291" s="1">
        <v>42433</v>
      </c>
      <c r="B4291" s="2">
        <f>YEAR(salesdata[[#This Row],[Order Date]])</f>
        <v>2016</v>
      </c>
      <c r="C4291" s="2">
        <f>MONTH(salesdata[[#This Row],[Order Date]])</f>
        <v>3</v>
      </c>
      <c r="D4291" t="s">
        <v>815</v>
      </c>
      <c r="E4291" t="s">
        <v>130</v>
      </c>
      <c r="F4291" t="s">
        <v>11</v>
      </c>
      <c r="G4291" t="s">
        <v>20</v>
      </c>
      <c r="H4291" t="s">
        <v>754</v>
      </c>
      <c r="I4291" s="33" t="s">
        <v>8286</v>
      </c>
      <c r="J4291" s="2">
        <v>3</v>
      </c>
      <c r="K4291" s="33" t="s">
        <v>6587</v>
      </c>
    </row>
    <row r="4292" spans="1:11" x14ac:dyDescent="0.3">
      <c r="A4292" s="1">
        <v>42433</v>
      </c>
      <c r="B4292" s="2">
        <f>YEAR(salesdata[[#This Row],[Order Date]])</f>
        <v>2016</v>
      </c>
      <c r="C4292" s="2">
        <f>MONTH(salesdata[[#This Row],[Order Date]])</f>
        <v>3</v>
      </c>
      <c r="D4292" t="s">
        <v>2174</v>
      </c>
      <c r="E4292" t="s">
        <v>700</v>
      </c>
      <c r="F4292" t="s">
        <v>39</v>
      </c>
      <c r="G4292" t="s">
        <v>52</v>
      </c>
      <c r="H4292" t="s">
        <v>1024</v>
      </c>
      <c r="I4292" s="33" t="s">
        <v>3443</v>
      </c>
      <c r="J4292" s="2">
        <v>2</v>
      </c>
      <c r="K4292" s="33" t="s">
        <v>3444</v>
      </c>
    </row>
    <row r="4293" spans="1:11" x14ac:dyDescent="0.3">
      <c r="A4293" s="1">
        <v>42434</v>
      </c>
      <c r="B4293" s="2">
        <f>YEAR(salesdata[[#This Row],[Order Date]])</f>
        <v>2016</v>
      </c>
      <c r="C4293" s="2">
        <f>MONTH(salesdata[[#This Row],[Order Date]])</f>
        <v>3</v>
      </c>
      <c r="D4293" t="s">
        <v>906</v>
      </c>
      <c r="E4293" t="s">
        <v>10</v>
      </c>
      <c r="F4293" t="s">
        <v>11</v>
      </c>
      <c r="G4293" t="s">
        <v>63</v>
      </c>
      <c r="H4293" t="s">
        <v>552</v>
      </c>
      <c r="I4293" s="33" t="s">
        <v>3569</v>
      </c>
      <c r="J4293" s="2">
        <v>3</v>
      </c>
      <c r="K4293" s="33" t="s">
        <v>3570</v>
      </c>
    </row>
    <row r="4294" spans="1:11" x14ac:dyDescent="0.3">
      <c r="A4294" s="1">
        <v>42434</v>
      </c>
      <c r="B4294" s="2">
        <f>YEAR(salesdata[[#This Row],[Order Date]])</f>
        <v>2016</v>
      </c>
      <c r="C4294" s="2">
        <f>MONTH(salesdata[[#This Row],[Order Date]])</f>
        <v>3</v>
      </c>
      <c r="D4294" t="s">
        <v>906</v>
      </c>
      <c r="E4294" t="s">
        <v>10</v>
      </c>
      <c r="F4294" t="s">
        <v>11</v>
      </c>
      <c r="G4294" t="s">
        <v>18</v>
      </c>
      <c r="H4294" t="s">
        <v>183</v>
      </c>
      <c r="I4294" s="33" t="s">
        <v>3627</v>
      </c>
      <c r="J4294" s="2">
        <v>1</v>
      </c>
      <c r="K4294" s="33" t="s">
        <v>8287</v>
      </c>
    </row>
    <row r="4295" spans="1:11" x14ac:dyDescent="0.3">
      <c r="A4295" s="1">
        <v>42435</v>
      </c>
      <c r="B4295" s="2">
        <f>YEAR(salesdata[[#This Row],[Order Date]])</f>
        <v>2016</v>
      </c>
      <c r="C4295" s="2">
        <f>MONTH(salesdata[[#This Row],[Order Date]])</f>
        <v>3</v>
      </c>
      <c r="D4295" t="s">
        <v>2124</v>
      </c>
      <c r="E4295" t="s">
        <v>23</v>
      </c>
      <c r="F4295" t="s">
        <v>39</v>
      </c>
      <c r="G4295" t="s">
        <v>40</v>
      </c>
      <c r="H4295" t="s">
        <v>921</v>
      </c>
      <c r="I4295" s="33" t="s">
        <v>8288</v>
      </c>
      <c r="J4295" s="2">
        <v>2</v>
      </c>
      <c r="K4295" s="33" t="s">
        <v>8289</v>
      </c>
    </row>
    <row r="4296" spans="1:11" x14ac:dyDescent="0.3">
      <c r="A4296" s="1">
        <v>42435</v>
      </c>
      <c r="B4296" s="2">
        <f>YEAR(salesdata[[#This Row],[Order Date]])</f>
        <v>2016</v>
      </c>
      <c r="C4296" s="2">
        <f>MONTH(salesdata[[#This Row],[Order Date]])</f>
        <v>3</v>
      </c>
      <c r="D4296" t="s">
        <v>2124</v>
      </c>
      <c r="E4296" t="s">
        <v>23</v>
      </c>
      <c r="F4296" t="s">
        <v>11</v>
      </c>
      <c r="G4296" t="s">
        <v>20</v>
      </c>
      <c r="H4296" t="s">
        <v>1416</v>
      </c>
      <c r="I4296" s="33" t="s">
        <v>6801</v>
      </c>
      <c r="J4296" s="2">
        <v>1</v>
      </c>
      <c r="K4296" s="33" t="s">
        <v>7288</v>
      </c>
    </row>
    <row r="4297" spans="1:11" x14ac:dyDescent="0.3">
      <c r="A4297" s="1">
        <v>42435</v>
      </c>
      <c r="B4297" s="2">
        <f>YEAR(salesdata[[#This Row],[Order Date]])</f>
        <v>2016</v>
      </c>
      <c r="C4297" s="2">
        <f>MONTH(salesdata[[#This Row],[Order Date]])</f>
        <v>3</v>
      </c>
      <c r="D4297" t="s">
        <v>2124</v>
      </c>
      <c r="E4297" t="s">
        <v>23</v>
      </c>
      <c r="F4297" t="s">
        <v>39</v>
      </c>
      <c r="G4297" t="s">
        <v>40</v>
      </c>
      <c r="H4297" t="s">
        <v>770</v>
      </c>
      <c r="I4297" s="33" t="s">
        <v>8290</v>
      </c>
      <c r="J4297" s="2">
        <v>3</v>
      </c>
      <c r="K4297" s="33" t="s">
        <v>8291</v>
      </c>
    </row>
    <row r="4298" spans="1:11" x14ac:dyDescent="0.3">
      <c r="A4298" s="1">
        <v>42435</v>
      </c>
      <c r="B4298" s="2">
        <f>YEAR(salesdata[[#This Row],[Order Date]])</f>
        <v>2016</v>
      </c>
      <c r="C4298" s="2">
        <f>MONTH(salesdata[[#This Row],[Order Date]])</f>
        <v>3</v>
      </c>
      <c r="D4298" t="s">
        <v>2127</v>
      </c>
      <c r="E4298" t="s">
        <v>15</v>
      </c>
      <c r="F4298" t="s">
        <v>11</v>
      </c>
      <c r="G4298" t="s">
        <v>93</v>
      </c>
      <c r="H4298" t="s">
        <v>797</v>
      </c>
      <c r="I4298" s="33" t="s">
        <v>3176</v>
      </c>
      <c r="J4298" s="2">
        <v>3</v>
      </c>
      <c r="K4298" s="33" t="s">
        <v>8292</v>
      </c>
    </row>
    <row r="4299" spans="1:11" x14ac:dyDescent="0.3">
      <c r="A4299" s="1">
        <v>42435</v>
      </c>
      <c r="B4299" s="2">
        <f>YEAR(salesdata[[#This Row],[Order Date]])</f>
        <v>2016</v>
      </c>
      <c r="C4299" s="2">
        <f>MONTH(salesdata[[#This Row],[Order Date]])</f>
        <v>3</v>
      </c>
      <c r="D4299" t="s">
        <v>2127</v>
      </c>
      <c r="E4299" t="s">
        <v>15</v>
      </c>
      <c r="F4299" t="s">
        <v>11</v>
      </c>
      <c r="G4299" t="s">
        <v>20</v>
      </c>
      <c r="H4299" t="s">
        <v>1699</v>
      </c>
      <c r="I4299" s="33" t="s">
        <v>5727</v>
      </c>
      <c r="J4299" s="2">
        <v>4</v>
      </c>
      <c r="K4299" s="33" t="s">
        <v>6943</v>
      </c>
    </row>
    <row r="4300" spans="1:11" x14ac:dyDescent="0.3">
      <c r="A4300" s="1">
        <v>42435</v>
      </c>
      <c r="B4300" s="2">
        <f>YEAR(salesdata[[#This Row],[Order Date]])</f>
        <v>2016</v>
      </c>
      <c r="C4300" s="2">
        <f>MONTH(salesdata[[#This Row],[Order Date]])</f>
        <v>3</v>
      </c>
      <c r="D4300" t="s">
        <v>2127</v>
      </c>
      <c r="E4300" t="s">
        <v>15</v>
      </c>
      <c r="F4300" t="s">
        <v>34</v>
      </c>
      <c r="G4300" t="s">
        <v>47</v>
      </c>
      <c r="H4300" t="s">
        <v>1768</v>
      </c>
      <c r="I4300" s="33" t="s">
        <v>8293</v>
      </c>
      <c r="J4300" s="2">
        <v>5</v>
      </c>
      <c r="K4300" s="33" t="s">
        <v>8294</v>
      </c>
    </row>
    <row r="4301" spans="1:11" x14ac:dyDescent="0.3">
      <c r="A4301" s="1">
        <v>42435</v>
      </c>
      <c r="B4301" s="2">
        <f>YEAR(salesdata[[#This Row],[Order Date]])</f>
        <v>2016</v>
      </c>
      <c r="C4301" s="2">
        <f>MONTH(salesdata[[#This Row],[Order Date]])</f>
        <v>3</v>
      </c>
      <c r="D4301" t="s">
        <v>2127</v>
      </c>
      <c r="E4301" t="s">
        <v>15</v>
      </c>
      <c r="F4301" t="s">
        <v>34</v>
      </c>
      <c r="G4301" t="s">
        <v>147</v>
      </c>
      <c r="H4301" t="s">
        <v>1695</v>
      </c>
      <c r="I4301" s="33" t="s">
        <v>5358</v>
      </c>
      <c r="J4301" s="2">
        <v>2</v>
      </c>
      <c r="K4301" s="33" t="s">
        <v>5359</v>
      </c>
    </row>
    <row r="4302" spans="1:11" x14ac:dyDescent="0.3">
      <c r="A4302" s="1">
        <v>42436</v>
      </c>
      <c r="B4302" s="2">
        <f>YEAR(salesdata[[#This Row],[Order Date]])</f>
        <v>2016</v>
      </c>
      <c r="C4302" s="2">
        <f>MONTH(salesdata[[#This Row],[Order Date]])</f>
        <v>3</v>
      </c>
      <c r="D4302" t="s">
        <v>946</v>
      </c>
      <c r="E4302" t="s">
        <v>10</v>
      </c>
      <c r="F4302" t="s">
        <v>39</v>
      </c>
      <c r="G4302" t="s">
        <v>40</v>
      </c>
      <c r="H4302" t="s">
        <v>2561</v>
      </c>
      <c r="I4302" s="33" t="s">
        <v>4710</v>
      </c>
      <c r="J4302" s="2">
        <v>3</v>
      </c>
      <c r="K4302" s="33" t="s">
        <v>7106</v>
      </c>
    </row>
    <row r="4303" spans="1:11" x14ac:dyDescent="0.3">
      <c r="A4303" s="1">
        <v>42437</v>
      </c>
      <c r="B4303" s="2">
        <f>YEAR(salesdata[[#This Row],[Order Date]])</f>
        <v>2016</v>
      </c>
      <c r="C4303" s="2">
        <f>MONTH(salesdata[[#This Row],[Order Date]])</f>
        <v>3</v>
      </c>
      <c r="D4303" t="s">
        <v>1501</v>
      </c>
      <c r="E4303" t="s">
        <v>124</v>
      </c>
      <c r="F4303" t="s">
        <v>39</v>
      </c>
      <c r="G4303" t="s">
        <v>40</v>
      </c>
      <c r="H4303" t="s">
        <v>1129</v>
      </c>
      <c r="I4303" s="33" t="s">
        <v>8295</v>
      </c>
      <c r="J4303" s="2">
        <v>5</v>
      </c>
      <c r="K4303" s="33" t="s">
        <v>8296</v>
      </c>
    </row>
    <row r="4304" spans="1:11" x14ac:dyDescent="0.3">
      <c r="A4304" s="1">
        <v>42437</v>
      </c>
      <c r="B4304" s="2">
        <f>YEAR(salesdata[[#This Row],[Order Date]])</f>
        <v>2016</v>
      </c>
      <c r="C4304" s="2">
        <f>MONTH(salesdata[[#This Row],[Order Date]])</f>
        <v>3</v>
      </c>
      <c r="D4304" t="s">
        <v>1501</v>
      </c>
      <c r="E4304" t="s">
        <v>124</v>
      </c>
      <c r="F4304" t="s">
        <v>34</v>
      </c>
      <c r="G4304" t="s">
        <v>47</v>
      </c>
      <c r="H4304" t="s">
        <v>1308</v>
      </c>
      <c r="I4304" s="33" t="s">
        <v>7606</v>
      </c>
      <c r="J4304" s="2">
        <v>3</v>
      </c>
      <c r="K4304" s="33" t="s">
        <v>7607</v>
      </c>
    </row>
    <row r="4305" spans="1:11" x14ac:dyDescent="0.3">
      <c r="A4305" s="1">
        <v>42437</v>
      </c>
      <c r="B4305" s="2">
        <f>YEAR(salesdata[[#This Row],[Order Date]])</f>
        <v>2016</v>
      </c>
      <c r="C4305" s="2">
        <f>MONTH(salesdata[[#This Row],[Order Date]])</f>
        <v>3</v>
      </c>
      <c r="D4305" t="s">
        <v>648</v>
      </c>
      <c r="E4305" t="s">
        <v>96</v>
      </c>
      <c r="F4305" t="s">
        <v>11</v>
      </c>
      <c r="G4305" t="s">
        <v>20</v>
      </c>
      <c r="H4305" t="s">
        <v>97</v>
      </c>
      <c r="I4305" s="33" t="s">
        <v>3718</v>
      </c>
      <c r="J4305" s="2">
        <v>3</v>
      </c>
      <c r="K4305" s="33" t="s">
        <v>8297</v>
      </c>
    </row>
    <row r="4306" spans="1:11" x14ac:dyDescent="0.3">
      <c r="A4306" s="1">
        <v>42437</v>
      </c>
      <c r="B4306" s="2">
        <f>YEAR(salesdata[[#This Row],[Order Date]])</f>
        <v>2016</v>
      </c>
      <c r="C4306" s="2">
        <f>MONTH(salesdata[[#This Row],[Order Date]])</f>
        <v>3</v>
      </c>
      <c r="D4306" t="s">
        <v>918</v>
      </c>
      <c r="E4306" t="s">
        <v>23</v>
      </c>
      <c r="F4306" t="s">
        <v>39</v>
      </c>
      <c r="G4306" t="s">
        <v>40</v>
      </c>
      <c r="H4306" t="s">
        <v>166</v>
      </c>
      <c r="I4306" s="33" t="s">
        <v>8298</v>
      </c>
      <c r="J4306" s="2">
        <v>4</v>
      </c>
      <c r="K4306" s="33" t="s">
        <v>8299</v>
      </c>
    </row>
    <row r="4307" spans="1:11" x14ac:dyDescent="0.3">
      <c r="A4307" s="1">
        <v>42437</v>
      </c>
      <c r="B4307" s="2">
        <f>YEAR(salesdata[[#This Row],[Order Date]])</f>
        <v>2016</v>
      </c>
      <c r="C4307" s="2">
        <f>MONTH(salesdata[[#This Row],[Order Date]])</f>
        <v>3</v>
      </c>
      <c r="D4307" t="s">
        <v>918</v>
      </c>
      <c r="E4307" t="s">
        <v>23</v>
      </c>
      <c r="F4307" t="s">
        <v>11</v>
      </c>
      <c r="G4307" t="s">
        <v>43</v>
      </c>
      <c r="H4307" t="s">
        <v>2410</v>
      </c>
      <c r="I4307" s="33" t="s">
        <v>4377</v>
      </c>
      <c r="J4307" s="2">
        <v>2</v>
      </c>
      <c r="K4307" s="33" t="s">
        <v>6807</v>
      </c>
    </row>
    <row r="4308" spans="1:11" x14ac:dyDescent="0.3">
      <c r="A4308" s="1">
        <v>42437</v>
      </c>
      <c r="B4308" s="2">
        <f>YEAR(salesdata[[#This Row],[Order Date]])</f>
        <v>2016</v>
      </c>
      <c r="C4308" s="2">
        <f>MONTH(salesdata[[#This Row],[Order Date]])</f>
        <v>3</v>
      </c>
      <c r="D4308" t="s">
        <v>2181</v>
      </c>
      <c r="E4308" t="s">
        <v>152</v>
      </c>
      <c r="F4308" t="s">
        <v>34</v>
      </c>
      <c r="G4308" t="s">
        <v>47</v>
      </c>
      <c r="H4308" t="s">
        <v>1967</v>
      </c>
      <c r="I4308" s="33" t="s">
        <v>8300</v>
      </c>
      <c r="J4308" s="2">
        <v>8</v>
      </c>
      <c r="K4308" s="33" t="s">
        <v>8301</v>
      </c>
    </row>
    <row r="4309" spans="1:11" x14ac:dyDescent="0.3">
      <c r="A4309" s="1">
        <v>42437</v>
      </c>
      <c r="B4309" s="2">
        <f>YEAR(salesdata[[#This Row],[Order Date]])</f>
        <v>2016</v>
      </c>
      <c r="C4309" s="2">
        <f>MONTH(salesdata[[#This Row],[Order Date]])</f>
        <v>3</v>
      </c>
      <c r="D4309" t="s">
        <v>2181</v>
      </c>
      <c r="E4309" t="s">
        <v>152</v>
      </c>
      <c r="F4309" t="s">
        <v>11</v>
      </c>
      <c r="G4309" t="s">
        <v>12</v>
      </c>
      <c r="H4309" t="s">
        <v>1188</v>
      </c>
      <c r="I4309" s="33" t="s">
        <v>3122</v>
      </c>
      <c r="J4309" s="2">
        <v>2</v>
      </c>
      <c r="K4309" s="33" t="s">
        <v>3281</v>
      </c>
    </row>
    <row r="4310" spans="1:11" x14ac:dyDescent="0.3">
      <c r="A4310" s="1">
        <v>42437</v>
      </c>
      <c r="B4310" s="2">
        <f>YEAR(salesdata[[#This Row],[Order Date]])</f>
        <v>2016</v>
      </c>
      <c r="C4310" s="2">
        <f>MONTH(salesdata[[#This Row],[Order Date]])</f>
        <v>3</v>
      </c>
      <c r="D4310" t="s">
        <v>2181</v>
      </c>
      <c r="E4310" t="s">
        <v>152</v>
      </c>
      <c r="F4310" t="s">
        <v>11</v>
      </c>
      <c r="G4310" t="s">
        <v>20</v>
      </c>
      <c r="H4310" t="s">
        <v>1168</v>
      </c>
      <c r="I4310" s="33" t="s">
        <v>4438</v>
      </c>
      <c r="J4310" s="2">
        <v>2</v>
      </c>
      <c r="K4310" s="33" t="s">
        <v>4439</v>
      </c>
    </row>
    <row r="4311" spans="1:11" x14ac:dyDescent="0.3">
      <c r="A4311" s="1">
        <v>42437</v>
      </c>
      <c r="B4311" s="2">
        <f>YEAR(salesdata[[#This Row],[Order Date]])</f>
        <v>2016</v>
      </c>
      <c r="C4311" s="2">
        <f>MONTH(salesdata[[#This Row],[Order Date]])</f>
        <v>3</v>
      </c>
      <c r="D4311" t="s">
        <v>2341</v>
      </c>
      <c r="E4311" t="s">
        <v>10</v>
      </c>
      <c r="F4311" t="s">
        <v>11</v>
      </c>
      <c r="G4311" t="s">
        <v>20</v>
      </c>
      <c r="H4311" t="s">
        <v>1702</v>
      </c>
      <c r="I4311" s="33" t="s">
        <v>6404</v>
      </c>
      <c r="J4311" s="2">
        <v>9</v>
      </c>
      <c r="K4311" s="33" t="s">
        <v>8302</v>
      </c>
    </row>
    <row r="4312" spans="1:11" x14ac:dyDescent="0.3">
      <c r="A4312" s="1">
        <v>42437</v>
      </c>
      <c r="B4312" s="2">
        <f>YEAR(salesdata[[#This Row],[Order Date]])</f>
        <v>2016</v>
      </c>
      <c r="C4312" s="2">
        <f>MONTH(salesdata[[#This Row],[Order Date]])</f>
        <v>3</v>
      </c>
      <c r="D4312" t="s">
        <v>2341</v>
      </c>
      <c r="E4312" t="s">
        <v>10</v>
      </c>
      <c r="F4312" t="s">
        <v>39</v>
      </c>
      <c r="G4312" t="s">
        <v>52</v>
      </c>
      <c r="H4312" t="s">
        <v>1360</v>
      </c>
      <c r="I4312" s="33" t="s">
        <v>8303</v>
      </c>
      <c r="J4312" s="2">
        <v>5</v>
      </c>
      <c r="K4312" s="33" t="s">
        <v>3549</v>
      </c>
    </row>
    <row r="4313" spans="1:11" x14ac:dyDescent="0.3">
      <c r="A4313" s="1">
        <v>42437</v>
      </c>
      <c r="B4313" s="2">
        <f>YEAR(salesdata[[#This Row],[Order Date]])</f>
        <v>2016</v>
      </c>
      <c r="C4313" s="2">
        <f>MONTH(salesdata[[#This Row],[Order Date]])</f>
        <v>3</v>
      </c>
      <c r="D4313" t="s">
        <v>2341</v>
      </c>
      <c r="E4313" t="s">
        <v>10</v>
      </c>
      <c r="F4313" t="s">
        <v>11</v>
      </c>
      <c r="G4313" t="s">
        <v>63</v>
      </c>
      <c r="H4313" t="s">
        <v>1354</v>
      </c>
      <c r="I4313" s="33" t="s">
        <v>5109</v>
      </c>
      <c r="J4313" s="2">
        <v>3</v>
      </c>
      <c r="K4313" s="33" t="s">
        <v>8304</v>
      </c>
    </row>
    <row r="4314" spans="1:11" x14ac:dyDescent="0.3">
      <c r="A4314" s="1">
        <v>42437</v>
      </c>
      <c r="B4314" s="2">
        <f>YEAR(salesdata[[#This Row],[Order Date]])</f>
        <v>2016</v>
      </c>
      <c r="C4314" s="2">
        <f>MONTH(salesdata[[#This Row],[Order Date]])</f>
        <v>3</v>
      </c>
      <c r="D4314" t="s">
        <v>545</v>
      </c>
      <c r="E4314" t="s">
        <v>111</v>
      </c>
      <c r="F4314" t="s">
        <v>11</v>
      </c>
      <c r="G4314" t="s">
        <v>93</v>
      </c>
      <c r="H4314" t="s">
        <v>2552</v>
      </c>
      <c r="I4314" s="33" t="s">
        <v>8305</v>
      </c>
      <c r="J4314" s="2">
        <v>3</v>
      </c>
      <c r="K4314" s="33" t="s">
        <v>8306</v>
      </c>
    </row>
    <row r="4315" spans="1:11" x14ac:dyDescent="0.3">
      <c r="A4315" s="1">
        <v>42437</v>
      </c>
      <c r="B4315" s="2">
        <f>YEAR(salesdata[[#This Row],[Order Date]])</f>
        <v>2016</v>
      </c>
      <c r="C4315" s="2">
        <f>MONTH(salesdata[[#This Row],[Order Date]])</f>
        <v>3</v>
      </c>
      <c r="D4315" t="s">
        <v>545</v>
      </c>
      <c r="E4315" t="s">
        <v>111</v>
      </c>
      <c r="F4315" t="s">
        <v>11</v>
      </c>
      <c r="G4315" t="s">
        <v>24</v>
      </c>
      <c r="H4315" t="s">
        <v>892</v>
      </c>
      <c r="I4315" s="33" t="s">
        <v>4166</v>
      </c>
      <c r="J4315" s="2">
        <v>5</v>
      </c>
      <c r="K4315" s="33" t="s">
        <v>6911</v>
      </c>
    </row>
    <row r="4316" spans="1:11" x14ac:dyDescent="0.3">
      <c r="A4316" s="1">
        <v>42438</v>
      </c>
      <c r="B4316" s="2">
        <f>YEAR(salesdata[[#This Row],[Order Date]])</f>
        <v>2016</v>
      </c>
      <c r="C4316" s="2">
        <f>MONTH(salesdata[[#This Row],[Order Date]])</f>
        <v>3</v>
      </c>
      <c r="D4316" t="s">
        <v>305</v>
      </c>
      <c r="E4316" t="s">
        <v>625</v>
      </c>
      <c r="F4316" t="s">
        <v>39</v>
      </c>
      <c r="G4316" t="s">
        <v>52</v>
      </c>
      <c r="H4316" t="s">
        <v>2003</v>
      </c>
      <c r="I4316" s="33" t="s">
        <v>8307</v>
      </c>
      <c r="J4316" s="2">
        <v>5</v>
      </c>
      <c r="K4316" s="33" t="s">
        <v>8308</v>
      </c>
    </row>
    <row r="4317" spans="1:11" x14ac:dyDescent="0.3">
      <c r="A4317" s="1">
        <v>42438</v>
      </c>
      <c r="B4317" s="2">
        <f>YEAR(salesdata[[#This Row],[Order Date]])</f>
        <v>2016</v>
      </c>
      <c r="C4317" s="2">
        <f>MONTH(salesdata[[#This Row],[Order Date]])</f>
        <v>3</v>
      </c>
      <c r="D4317" t="s">
        <v>842</v>
      </c>
      <c r="E4317" t="s">
        <v>443</v>
      </c>
      <c r="F4317" t="s">
        <v>11</v>
      </c>
      <c r="G4317" t="s">
        <v>18</v>
      </c>
      <c r="H4317" t="s">
        <v>560</v>
      </c>
      <c r="I4317" s="33" t="s">
        <v>5691</v>
      </c>
      <c r="J4317" s="2">
        <v>1</v>
      </c>
      <c r="K4317" s="33" t="s">
        <v>3374</v>
      </c>
    </row>
    <row r="4318" spans="1:11" x14ac:dyDescent="0.3">
      <c r="A4318" s="1">
        <v>42438</v>
      </c>
      <c r="B4318" s="2">
        <f>YEAR(salesdata[[#This Row],[Order Date]])</f>
        <v>2016</v>
      </c>
      <c r="C4318" s="2">
        <f>MONTH(salesdata[[#This Row],[Order Date]])</f>
        <v>3</v>
      </c>
      <c r="D4318" t="s">
        <v>842</v>
      </c>
      <c r="E4318" t="s">
        <v>443</v>
      </c>
      <c r="F4318" t="s">
        <v>34</v>
      </c>
      <c r="G4318" t="s">
        <v>35</v>
      </c>
      <c r="H4318" t="s">
        <v>814</v>
      </c>
      <c r="I4318" s="33" t="s">
        <v>3173</v>
      </c>
      <c r="J4318" s="2">
        <v>5</v>
      </c>
      <c r="K4318" s="33" t="s">
        <v>8309</v>
      </c>
    </row>
    <row r="4319" spans="1:11" x14ac:dyDescent="0.3">
      <c r="A4319" s="1">
        <v>42438</v>
      </c>
      <c r="B4319" s="2">
        <f>YEAR(salesdata[[#This Row],[Order Date]])</f>
        <v>2016</v>
      </c>
      <c r="C4319" s="2">
        <f>MONTH(salesdata[[#This Row],[Order Date]])</f>
        <v>3</v>
      </c>
      <c r="D4319" t="s">
        <v>842</v>
      </c>
      <c r="E4319" t="s">
        <v>443</v>
      </c>
      <c r="F4319" t="s">
        <v>11</v>
      </c>
      <c r="G4319" t="s">
        <v>12</v>
      </c>
      <c r="H4319" t="s">
        <v>2340</v>
      </c>
      <c r="I4319" s="33" t="s">
        <v>3188</v>
      </c>
      <c r="J4319" s="2">
        <v>3</v>
      </c>
      <c r="K4319" s="33" t="s">
        <v>3772</v>
      </c>
    </row>
    <row r="4320" spans="1:11" x14ac:dyDescent="0.3">
      <c r="A4320" s="1">
        <v>42438</v>
      </c>
      <c r="B4320" s="2">
        <f>YEAR(salesdata[[#This Row],[Order Date]])</f>
        <v>2016</v>
      </c>
      <c r="C4320" s="2">
        <f>MONTH(salesdata[[#This Row],[Order Date]])</f>
        <v>3</v>
      </c>
      <c r="D4320" t="s">
        <v>842</v>
      </c>
      <c r="E4320" t="s">
        <v>443</v>
      </c>
      <c r="F4320" t="s">
        <v>11</v>
      </c>
      <c r="G4320" t="s">
        <v>20</v>
      </c>
      <c r="H4320" t="s">
        <v>2262</v>
      </c>
      <c r="I4320" s="33" t="s">
        <v>4628</v>
      </c>
      <c r="J4320" s="2">
        <v>4</v>
      </c>
      <c r="K4320" s="33" t="s">
        <v>8310</v>
      </c>
    </row>
    <row r="4321" spans="1:11" x14ac:dyDescent="0.3">
      <c r="A4321" s="1">
        <v>42439</v>
      </c>
      <c r="B4321" s="2">
        <f>YEAR(salesdata[[#This Row],[Order Date]])</f>
        <v>2016</v>
      </c>
      <c r="C4321" s="2">
        <f>MONTH(salesdata[[#This Row],[Order Date]])</f>
        <v>3</v>
      </c>
      <c r="D4321" t="s">
        <v>2562</v>
      </c>
      <c r="E4321" t="s">
        <v>152</v>
      </c>
      <c r="F4321" t="s">
        <v>34</v>
      </c>
      <c r="G4321" t="s">
        <v>74</v>
      </c>
      <c r="H4321" t="s">
        <v>798</v>
      </c>
      <c r="I4321" s="33" t="s">
        <v>8311</v>
      </c>
      <c r="J4321" s="2">
        <v>1</v>
      </c>
      <c r="K4321" s="33" t="s">
        <v>8312</v>
      </c>
    </row>
    <row r="4322" spans="1:11" x14ac:dyDescent="0.3">
      <c r="A4322" s="1">
        <v>42439</v>
      </c>
      <c r="B4322" s="2">
        <f>YEAR(salesdata[[#This Row],[Order Date]])</f>
        <v>2016</v>
      </c>
      <c r="C4322" s="2">
        <f>MONTH(salesdata[[#This Row],[Order Date]])</f>
        <v>3</v>
      </c>
      <c r="D4322" t="s">
        <v>2563</v>
      </c>
      <c r="E4322" t="s">
        <v>23</v>
      </c>
      <c r="F4322" t="s">
        <v>39</v>
      </c>
      <c r="G4322" t="s">
        <v>52</v>
      </c>
      <c r="H4322" t="s">
        <v>682</v>
      </c>
      <c r="I4322" s="33" t="s">
        <v>8313</v>
      </c>
      <c r="J4322" s="2">
        <v>1</v>
      </c>
      <c r="K4322" s="33" t="s">
        <v>7050</v>
      </c>
    </row>
    <row r="4323" spans="1:11" x14ac:dyDescent="0.3">
      <c r="A4323" s="1">
        <v>42439</v>
      </c>
      <c r="B4323" s="2">
        <f>YEAR(salesdata[[#This Row],[Order Date]])</f>
        <v>2016</v>
      </c>
      <c r="C4323" s="2">
        <f>MONTH(salesdata[[#This Row],[Order Date]])</f>
        <v>3</v>
      </c>
      <c r="D4323" t="s">
        <v>1424</v>
      </c>
      <c r="E4323" t="s">
        <v>27</v>
      </c>
      <c r="F4323" t="s">
        <v>11</v>
      </c>
      <c r="G4323" t="s">
        <v>12</v>
      </c>
      <c r="H4323" t="s">
        <v>1963</v>
      </c>
      <c r="I4323" s="33" t="s">
        <v>4989</v>
      </c>
      <c r="J4323" s="2">
        <v>5</v>
      </c>
      <c r="K4323" s="33" t="s">
        <v>6989</v>
      </c>
    </row>
    <row r="4324" spans="1:11" x14ac:dyDescent="0.3">
      <c r="A4324" s="1">
        <v>42439</v>
      </c>
      <c r="B4324" s="2">
        <f>YEAR(salesdata[[#This Row],[Order Date]])</f>
        <v>2016</v>
      </c>
      <c r="C4324" s="2">
        <f>MONTH(salesdata[[#This Row],[Order Date]])</f>
        <v>3</v>
      </c>
      <c r="D4324" t="s">
        <v>1424</v>
      </c>
      <c r="E4324" t="s">
        <v>27</v>
      </c>
      <c r="F4324" t="s">
        <v>39</v>
      </c>
      <c r="G4324" t="s">
        <v>40</v>
      </c>
      <c r="H4324" t="s">
        <v>691</v>
      </c>
      <c r="I4324" s="33" t="s">
        <v>8314</v>
      </c>
      <c r="J4324" s="2">
        <v>8</v>
      </c>
      <c r="K4324" s="33" t="s">
        <v>8315</v>
      </c>
    </row>
    <row r="4325" spans="1:11" x14ac:dyDescent="0.3">
      <c r="A4325" s="1">
        <v>42439</v>
      </c>
      <c r="B4325" s="2">
        <f>YEAR(salesdata[[#This Row],[Order Date]])</f>
        <v>2016</v>
      </c>
      <c r="C4325" s="2">
        <f>MONTH(salesdata[[#This Row],[Order Date]])</f>
        <v>3</v>
      </c>
      <c r="D4325" t="s">
        <v>1680</v>
      </c>
      <c r="E4325" t="s">
        <v>27</v>
      </c>
      <c r="F4325" t="s">
        <v>39</v>
      </c>
      <c r="G4325" t="s">
        <v>52</v>
      </c>
      <c r="H4325" t="s">
        <v>1461</v>
      </c>
      <c r="I4325" s="33" t="s">
        <v>8316</v>
      </c>
      <c r="J4325" s="2">
        <v>3</v>
      </c>
      <c r="K4325" s="33" t="s">
        <v>5143</v>
      </c>
    </row>
    <row r="4326" spans="1:11" x14ac:dyDescent="0.3">
      <c r="A4326" s="1">
        <v>42439</v>
      </c>
      <c r="B4326" s="2">
        <f>YEAR(salesdata[[#This Row],[Order Date]])</f>
        <v>2016</v>
      </c>
      <c r="C4326" s="2">
        <f>MONTH(salesdata[[#This Row],[Order Date]])</f>
        <v>3</v>
      </c>
      <c r="D4326" t="s">
        <v>1680</v>
      </c>
      <c r="E4326" t="s">
        <v>27</v>
      </c>
      <c r="F4326" t="s">
        <v>39</v>
      </c>
      <c r="G4326" t="s">
        <v>306</v>
      </c>
      <c r="H4326" t="s">
        <v>2564</v>
      </c>
      <c r="I4326" s="33" t="s">
        <v>8317</v>
      </c>
      <c r="J4326" s="2">
        <v>3</v>
      </c>
      <c r="K4326" s="33" t="s">
        <v>8318</v>
      </c>
    </row>
    <row r="4327" spans="1:11" x14ac:dyDescent="0.3">
      <c r="A4327" s="1">
        <v>42439</v>
      </c>
      <c r="B4327" s="2">
        <f>YEAR(salesdata[[#This Row],[Order Date]])</f>
        <v>2016</v>
      </c>
      <c r="C4327" s="2">
        <f>MONTH(salesdata[[#This Row],[Order Date]])</f>
        <v>3</v>
      </c>
      <c r="D4327" t="s">
        <v>743</v>
      </c>
      <c r="E4327" t="s">
        <v>96</v>
      </c>
      <c r="F4327" t="s">
        <v>11</v>
      </c>
      <c r="G4327" t="s">
        <v>18</v>
      </c>
      <c r="H4327" t="s">
        <v>2465</v>
      </c>
      <c r="I4327" s="33" t="s">
        <v>8319</v>
      </c>
      <c r="J4327" s="2">
        <v>1</v>
      </c>
      <c r="K4327" s="33" t="s">
        <v>2926</v>
      </c>
    </row>
    <row r="4328" spans="1:11" x14ac:dyDescent="0.3">
      <c r="A4328" s="1">
        <v>42440</v>
      </c>
      <c r="B4328" s="2">
        <f>YEAR(salesdata[[#This Row],[Order Date]])</f>
        <v>2016</v>
      </c>
      <c r="C4328" s="2">
        <f>MONTH(salesdata[[#This Row],[Order Date]])</f>
        <v>3</v>
      </c>
      <c r="D4328" t="s">
        <v>1322</v>
      </c>
      <c r="E4328" t="s">
        <v>319</v>
      </c>
      <c r="F4328" t="s">
        <v>39</v>
      </c>
      <c r="G4328" t="s">
        <v>52</v>
      </c>
      <c r="H4328" t="s">
        <v>2033</v>
      </c>
      <c r="I4328" s="33" t="s">
        <v>3186</v>
      </c>
      <c r="J4328" s="2">
        <v>2</v>
      </c>
      <c r="K4328" s="33" t="s">
        <v>8320</v>
      </c>
    </row>
    <row r="4329" spans="1:11" x14ac:dyDescent="0.3">
      <c r="A4329" s="1">
        <v>42440</v>
      </c>
      <c r="B4329" s="2">
        <f>YEAR(salesdata[[#This Row],[Order Date]])</f>
        <v>2016</v>
      </c>
      <c r="C4329" s="2">
        <f>MONTH(salesdata[[#This Row],[Order Date]])</f>
        <v>3</v>
      </c>
      <c r="D4329" t="s">
        <v>1322</v>
      </c>
      <c r="E4329" t="s">
        <v>319</v>
      </c>
      <c r="F4329" t="s">
        <v>11</v>
      </c>
      <c r="G4329" t="s">
        <v>20</v>
      </c>
      <c r="H4329" t="s">
        <v>188</v>
      </c>
      <c r="I4329" s="33" t="s">
        <v>3084</v>
      </c>
      <c r="J4329" s="2">
        <v>2</v>
      </c>
      <c r="K4329" s="33" t="s">
        <v>3085</v>
      </c>
    </row>
    <row r="4330" spans="1:11" x14ac:dyDescent="0.3">
      <c r="A4330" s="1">
        <v>42440</v>
      </c>
      <c r="B4330" s="2">
        <f>YEAR(salesdata[[#This Row],[Order Date]])</f>
        <v>2016</v>
      </c>
      <c r="C4330" s="2">
        <f>MONTH(salesdata[[#This Row],[Order Date]])</f>
        <v>3</v>
      </c>
      <c r="D4330" t="s">
        <v>22</v>
      </c>
      <c r="E4330" t="s">
        <v>181</v>
      </c>
      <c r="F4330" t="s">
        <v>34</v>
      </c>
      <c r="G4330" t="s">
        <v>147</v>
      </c>
      <c r="H4330" t="s">
        <v>2133</v>
      </c>
      <c r="I4330" s="33" t="s">
        <v>6426</v>
      </c>
      <c r="J4330" s="2">
        <v>2</v>
      </c>
      <c r="K4330" s="33" t="s">
        <v>6427</v>
      </c>
    </row>
    <row r="4331" spans="1:11" x14ac:dyDescent="0.3">
      <c r="A4331" s="1">
        <v>42440</v>
      </c>
      <c r="B4331" s="2">
        <f>YEAR(salesdata[[#This Row],[Order Date]])</f>
        <v>2016</v>
      </c>
      <c r="C4331" s="2">
        <f>MONTH(salesdata[[#This Row],[Order Date]])</f>
        <v>3</v>
      </c>
      <c r="D4331" t="s">
        <v>1408</v>
      </c>
      <c r="E4331" t="s">
        <v>30</v>
      </c>
      <c r="F4331" t="s">
        <v>34</v>
      </c>
      <c r="G4331" t="s">
        <v>47</v>
      </c>
      <c r="H4331" t="s">
        <v>345</v>
      </c>
      <c r="I4331" s="33" t="s">
        <v>8321</v>
      </c>
      <c r="J4331" s="2">
        <v>4</v>
      </c>
      <c r="K4331" s="33" t="s">
        <v>8322</v>
      </c>
    </row>
    <row r="4332" spans="1:11" x14ac:dyDescent="0.3">
      <c r="A4332" s="1">
        <v>42440</v>
      </c>
      <c r="B4332" s="2">
        <f>YEAR(salesdata[[#This Row],[Order Date]])</f>
        <v>2016</v>
      </c>
      <c r="C4332" s="2">
        <f>MONTH(salesdata[[#This Row],[Order Date]])</f>
        <v>3</v>
      </c>
      <c r="D4332" t="s">
        <v>1408</v>
      </c>
      <c r="E4332" t="s">
        <v>30</v>
      </c>
      <c r="F4332" t="s">
        <v>11</v>
      </c>
      <c r="G4332" t="s">
        <v>18</v>
      </c>
      <c r="H4332" t="s">
        <v>2222</v>
      </c>
      <c r="I4332" s="33" t="s">
        <v>8323</v>
      </c>
      <c r="J4332" s="2">
        <v>4</v>
      </c>
      <c r="K4332" s="33" t="s">
        <v>8324</v>
      </c>
    </row>
    <row r="4333" spans="1:11" x14ac:dyDescent="0.3">
      <c r="A4333" s="1">
        <v>42440</v>
      </c>
      <c r="B4333" s="2">
        <f>YEAR(salesdata[[#This Row],[Order Date]])</f>
        <v>2016</v>
      </c>
      <c r="C4333" s="2">
        <f>MONTH(salesdata[[#This Row],[Order Date]])</f>
        <v>3</v>
      </c>
      <c r="D4333" t="s">
        <v>2518</v>
      </c>
      <c r="E4333" t="s">
        <v>23</v>
      </c>
      <c r="F4333" t="s">
        <v>34</v>
      </c>
      <c r="G4333" t="s">
        <v>47</v>
      </c>
      <c r="H4333" t="s">
        <v>2065</v>
      </c>
      <c r="I4333" s="33" t="s">
        <v>8325</v>
      </c>
      <c r="J4333" s="2">
        <v>4</v>
      </c>
      <c r="K4333" s="33" t="s">
        <v>4797</v>
      </c>
    </row>
    <row r="4334" spans="1:11" x14ac:dyDescent="0.3">
      <c r="A4334" s="1">
        <v>42441</v>
      </c>
      <c r="B4334" s="2">
        <f>YEAR(salesdata[[#This Row],[Order Date]])</f>
        <v>2016</v>
      </c>
      <c r="C4334" s="2">
        <f>MONTH(salesdata[[#This Row],[Order Date]])</f>
        <v>3</v>
      </c>
      <c r="D4334" t="s">
        <v>1367</v>
      </c>
      <c r="E4334" t="s">
        <v>62</v>
      </c>
      <c r="F4334" t="s">
        <v>11</v>
      </c>
      <c r="G4334" t="s">
        <v>12</v>
      </c>
      <c r="H4334" t="s">
        <v>2481</v>
      </c>
      <c r="I4334" s="33" t="s">
        <v>3122</v>
      </c>
      <c r="J4334" s="2">
        <v>2</v>
      </c>
      <c r="K4334" s="33" t="s">
        <v>3123</v>
      </c>
    </row>
    <row r="4335" spans="1:11" x14ac:dyDescent="0.3">
      <c r="A4335" s="1">
        <v>42441</v>
      </c>
      <c r="B4335" s="2">
        <f>YEAR(salesdata[[#This Row],[Order Date]])</f>
        <v>2016</v>
      </c>
      <c r="C4335" s="2">
        <f>MONTH(salesdata[[#This Row],[Order Date]])</f>
        <v>3</v>
      </c>
      <c r="D4335" t="s">
        <v>1896</v>
      </c>
      <c r="E4335" t="s">
        <v>152</v>
      </c>
      <c r="F4335" t="s">
        <v>11</v>
      </c>
      <c r="G4335" t="s">
        <v>63</v>
      </c>
      <c r="H4335" t="s">
        <v>64</v>
      </c>
      <c r="I4335" s="33" t="s">
        <v>6047</v>
      </c>
      <c r="J4335" s="2">
        <v>3</v>
      </c>
      <c r="K4335" s="33" t="s">
        <v>8326</v>
      </c>
    </row>
    <row r="4336" spans="1:11" x14ac:dyDescent="0.3">
      <c r="A4336" s="1">
        <v>42441</v>
      </c>
      <c r="B4336" s="2">
        <f>YEAR(salesdata[[#This Row],[Order Date]])</f>
        <v>2016</v>
      </c>
      <c r="C4336" s="2">
        <f>MONTH(salesdata[[#This Row],[Order Date]])</f>
        <v>3</v>
      </c>
      <c r="D4336" t="s">
        <v>295</v>
      </c>
      <c r="E4336" t="s">
        <v>27</v>
      </c>
      <c r="F4336" t="s">
        <v>11</v>
      </c>
      <c r="G4336" t="s">
        <v>18</v>
      </c>
      <c r="H4336" t="s">
        <v>2097</v>
      </c>
      <c r="I4336" s="33" t="s">
        <v>8327</v>
      </c>
      <c r="J4336" s="2">
        <v>5</v>
      </c>
      <c r="K4336" s="33" t="s">
        <v>8328</v>
      </c>
    </row>
    <row r="4337" spans="1:11" x14ac:dyDescent="0.3">
      <c r="A4337" s="1">
        <v>42441</v>
      </c>
      <c r="B4337" s="2">
        <f>YEAR(salesdata[[#This Row],[Order Date]])</f>
        <v>2016</v>
      </c>
      <c r="C4337" s="2">
        <f>MONTH(salesdata[[#This Row],[Order Date]])</f>
        <v>3</v>
      </c>
      <c r="D4337" t="s">
        <v>295</v>
      </c>
      <c r="E4337" t="s">
        <v>27</v>
      </c>
      <c r="F4337" t="s">
        <v>11</v>
      </c>
      <c r="G4337" t="s">
        <v>93</v>
      </c>
      <c r="H4337" t="s">
        <v>449</v>
      </c>
      <c r="I4337" s="33" t="s">
        <v>3433</v>
      </c>
      <c r="J4337" s="2">
        <v>5</v>
      </c>
      <c r="K4337" s="33" t="s">
        <v>3434</v>
      </c>
    </row>
    <row r="4338" spans="1:11" x14ac:dyDescent="0.3">
      <c r="A4338" s="1">
        <v>42441</v>
      </c>
      <c r="B4338" s="2">
        <f>YEAR(salesdata[[#This Row],[Order Date]])</f>
        <v>2016</v>
      </c>
      <c r="C4338" s="2">
        <f>MONTH(salesdata[[#This Row],[Order Date]])</f>
        <v>3</v>
      </c>
      <c r="D4338" t="s">
        <v>295</v>
      </c>
      <c r="E4338" t="s">
        <v>27</v>
      </c>
      <c r="F4338" t="s">
        <v>11</v>
      </c>
      <c r="G4338" t="s">
        <v>63</v>
      </c>
      <c r="H4338" t="s">
        <v>790</v>
      </c>
      <c r="I4338" s="33" t="s">
        <v>8329</v>
      </c>
      <c r="J4338" s="2">
        <v>4</v>
      </c>
      <c r="K4338" s="33" t="s">
        <v>4609</v>
      </c>
    </row>
    <row r="4339" spans="1:11" x14ac:dyDescent="0.3">
      <c r="A4339" s="1">
        <v>42441</v>
      </c>
      <c r="B4339" s="2">
        <f>YEAR(salesdata[[#This Row],[Order Date]])</f>
        <v>2016</v>
      </c>
      <c r="C4339" s="2">
        <f>MONTH(salesdata[[#This Row],[Order Date]])</f>
        <v>3</v>
      </c>
      <c r="D4339" t="s">
        <v>295</v>
      </c>
      <c r="E4339" t="s">
        <v>27</v>
      </c>
      <c r="F4339" t="s">
        <v>34</v>
      </c>
      <c r="G4339" t="s">
        <v>35</v>
      </c>
      <c r="H4339" t="s">
        <v>1785</v>
      </c>
      <c r="I4339" s="33" t="s">
        <v>6554</v>
      </c>
      <c r="J4339" s="2">
        <v>3</v>
      </c>
      <c r="K4339" s="33" t="s">
        <v>8330</v>
      </c>
    </row>
    <row r="4340" spans="1:11" x14ac:dyDescent="0.3">
      <c r="A4340" s="1">
        <v>42441</v>
      </c>
      <c r="B4340" s="2">
        <f>YEAR(salesdata[[#This Row],[Order Date]])</f>
        <v>2016</v>
      </c>
      <c r="C4340" s="2">
        <f>MONTH(salesdata[[#This Row],[Order Date]])</f>
        <v>3</v>
      </c>
      <c r="D4340" t="s">
        <v>1002</v>
      </c>
      <c r="E4340" t="s">
        <v>27</v>
      </c>
      <c r="F4340" t="s">
        <v>11</v>
      </c>
      <c r="G4340" t="s">
        <v>12</v>
      </c>
      <c r="H4340" t="s">
        <v>2565</v>
      </c>
      <c r="I4340" s="33" t="s">
        <v>3633</v>
      </c>
      <c r="J4340" s="2">
        <v>2</v>
      </c>
      <c r="K4340" s="33" t="s">
        <v>8331</v>
      </c>
    </row>
    <row r="4341" spans="1:11" x14ac:dyDescent="0.3">
      <c r="A4341" s="1">
        <v>42442</v>
      </c>
      <c r="B4341" s="2">
        <f>YEAR(salesdata[[#This Row],[Order Date]])</f>
        <v>2016</v>
      </c>
      <c r="C4341" s="2">
        <f>MONTH(salesdata[[#This Row],[Order Date]])</f>
        <v>3</v>
      </c>
      <c r="D4341" t="s">
        <v>1882</v>
      </c>
      <c r="E4341" t="s">
        <v>96</v>
      </c>
      <c r="F4341" t="s">
        <v>11</v>
      </c>
      <c r="G4341" t="s">
        <v>93</v>
      </c>
      <c r="H4341" t="s">
        <v>2566</v>
      </c>
      <c r="I4341" s="33" t="s">
        <v>8332</v>
      </c>
      <c r="J4341" s="2">
        <v>5</v>
      </c>
      <c r="K4341" s="33" t="s">
        <v>8184</v>
      </c>
    </row>
    <row r="4342" spans="1:11" x14ac:dyDescent="0.3">
      <c r="A4342" s="1">
        <v>42442</v>
      </c>
      <c r="B4342" s="2">
        <f>YEAR(salesdata[[#This Row],[Order Date]])</f>
        <v>2016</v>
      </c>
      <c r="C4342" s="2">
        <f>MONTH(salesdata[[#This Row],[Order Date]])</f>
        <v>3</v>
      </c>
      <c r="D4342" t="s">
        <v>1882</v>
      </c>
      <c r="E4342" t="s">
        <v>96</v>
      </c>
      <c r="F4342" t="s">
        <v>39</v>
      </c>
      <c r="G4342" t="s">
        <v>40</v>
      </c>
      <c r="H4342" t="s">
        <v>2436</v>
      </c>
      <c r="I4342" s="33" t="s">
        <v>8333</v>
      </c>
      <c r="J4342" s="2">
        <v>2</v>
      </c>
      <c r="K4342" s="33" t="s">
        <v>4903</v>
      </c>
    </row>
    <row r="4343" spans="1:11" x14ac:dyDescent="0.3">
      <c r="A4343" s="1">
        <v>42442</v>
      </c>
      <c r="B4343" s="2">
        <f>YEAR(salesdata[[#This Row],[Order Date]])</f>
        <v>2016</v>
      </c>
      <c r="C4343" s="2">
        <f>MONTH(salesdata[[#This Row],[Order Date]])</f>
        <v>3</v>
      </c>
      <c r="D4343" t="s">
        <v>779</v>
      </c>
      <c r="E4343" t="s">
        <v>10</v>
      </c>
      <c r="F4343" t="s">
        <v>11</v>
      </c>
      <c r="G4343" t="s">
        <v>12</v>
      </c>
      <c r="H4343" t="s">
        <v>98</v>
      </c>
      <c r="I4343" s="33" t="s">
        <v>8334</v>
      </c>
      <c r="J4343" s="2">
        <v>5</v>
      </c>
      <c r="K4343" s="33" t="s">
        <v>8335</v>
      </c>
    </row>
    <row r="4344" spans="1:11" x14ac:dyDescent="0.3">
      <c r="A4344" s="1">
        <v>42442</v>
      </c>
      <c r="B4344" s="2">
        <f>YEAR(salesdata[[#This Row],[Order Date]])</f>
        <v>2016</v>
      </c>
      <c r="C4344" s="2">
        <f>MONTH(salesdata[[#This Row],[Order Date]])</f>
        <v>3</v>
      </c>
      <c r="D4344" t="s">
        <v>779</v>
      </c>
      <c r="E4344" t="s">
        <v>10</v>
      </c>
      <c r="F4344" t="s">
        <v>11</v>
      </c>
      <c r="G4344" t="s">
        <v>20</v>
      </c>
      <c r="H4344" t="s">
        <v>1205</v>
      </c>
      <c r="I4344" s="33" t="s">
        <v>4460</v>
      </c>
      <c r="J4344" s="2">
        <v>2</v>
      </c>
      <c r="K4344" s="33" t="s">
        <v>8336</v>
      </c>
    </row>
    <row r="4345" spans="1:11" x14ac:dyDescent="0.3">
      <c r="A4345" s="1">
        <v>42442</v>
      </c>
      <c r="B4345" s="2">
        <f>YEAR(salesdata[[#This Row],[Order Date]])</f>
        <v>2016</v>
      </c>
      <c r="C4345" s="2">
        <f>MONTH(salesdata[[#This Row],[Order Date]])</f>
        <v>3</v>
      </c>
      <c r="D4345" t="s">
        <v>779</v>
      </c>
      <c r="E4345" t="s">
        <v>10</v>
      </c>
      <c r="F4345" t="s">
        <v>34</v>
      </c>
      <c r="G4345" t="s">
        <v>147</v>
      </c>
      <c r="H4345" t="s">
        <v>1828</v>
      </c>
      <c r="I4345" s="33" t="s">
        <v>8337</v>
      </c>
      <c r="J4345" s="2">
        <v>5</v>
      </c>
      <c r="K4345" s="33" t="s">
        <v>132</v>
      </c>
    </row>
    <row r="4346" spans="1:11" x14ac:dyDescent="0.3">
      <c r="A4346" s="1">
        <v>42442</v>
      </c>
      <c r="B4346" s="2">
        <f>YEAR(salesdata[[#This Row],[Order Date]])</f>
        <v>2016</v>
      </c>
      <c r="C4346" s="2">
        <f>MONTH(salesdata[[#This Row],[Order Date]])</f>
        <v>3</v>
      </c>
      <c r="D4346" t="s">
        <v>2335</v>
      </c>
      <c r="E4346" t="s">
        <v>55</v>
      </c>
      <c r="F4346" t="s">
        <v>34</v>
      </c>
      <c r="G4346" t="s">
        <v>47</v>
      </c>
      <c r="H4346" t="s">
        <v>48</v>
      </c>
      <c r="I4346" s="33" t="s">
        <v>8338</v>
      </c>
      <c r="J4346" s="2">
        <v>2</v>
      </c>
      <c r="K4346" s="33" t="s">
        <v>7669</v>
      </c>
    </row>
    <row r="4347" spans="1:11" x14ac:dyDescent="0.3">
      <c r="A4347" s="1">
        <v>42442</v>
      </c>
      <c r="B4347" s="2">
        <f>YEAR(salesdata[[#This Row],[Order Date]])</f>
        <v>2016</v>
      </c>
      <c r="C4347" s="2">
        <f>MONTH(salesdata[[#This Row],[Order Date]])</f>
        <v>3</v>
      </c>
      <c r="D4347" t="s">
        <v>2335</v>
      </c>
      <c r="E4347" t="s">
        <v>55</v>
      </c>
      <c r="F4347" t="s">
        <v>11</v>
      </c>
      <c r="G4347" t="s">
        <v>93</v>
      </c>
      <c r="H4347" t="s">
        <v>2160</v>
      </c>
      <c r="I4347" s="33" t="s">
        <v>6538</v>
      </c>
      <c r="J4347" s="2">
        <v>2</v>
      </c>
      <c r="K4347" s="33" t="s">
        <v>6539</v>
      </c>
    </row>
    <row r="4348" spans="1:11" x14ac:dyDescent="0.3">
      <c r="A4348" s="1">
        <v>42442</v>
      </c>
      <c r="B4348" s="2">
        <f>YEAR(salesdata[[#This Row],[Order Date]])</f>
        <v>2016</v>
      </c>
      <c r="C4348" s="2">
        <f>MONTH(salesdata[[#This Row],[Order Date]])</f>
        <v>3</v>
      </c>
      <c r="D4348" t="s">
        <v>2335</v>
      </c>
      <c r="E4348" t="s">
        <v>55</v>
      </c>
      <c r="F4348" t="s">
        <v>11</v>
      </c>
      <c r="G4348" t="s">
        <v>20</v>
      </c>
      <c r="H4348" t="s">
        <v>1411</v>
      </c>
      <c r="I4348" s="33" t="s">
        <v>2567</v>
      </c>
      <c r="J4348" s="2">
        <v>4</v>
      </c>
      <c r="K4348" s="33" t="s">
        <v>7116</v>
      </c>
    </row>
    <row r="4349" spans="1:11" x14ac:dyDescent="0.3">
      <c r="A4349" s="1">
        <v>42442</v>
      </c>
      <c r="B4349" s="2">
        <f>YEAR(salesdata[[#This Row],[Order Date]])</f>
        <v>2016</v>
      </c>
      <c r="C4349" s="2">
        <f>MONTH(salesdata[[#This Row],[Order Date]])</f>
        <v>3</v>
      </c>
      <c r="D4349" t="s">
        <v>534</v>
      </c>
      <c r="E4349" t="s">
        <v>27</v>
      </c>
      <c r="F4349" t="s">
        <v>34</v>
      </c>
      <c r="G4349" t="s">
        <v>47</v>
      </c>
      <c r="H4349" t="s">
        <v>2568</v>
      </c>
      <c r="I4349" s="33" t="s">
        <v>8339</v>
      </c>
      <c r="J4349" s="2">
        <v>2</v>
      </c>
      <c r="K4349" s="33" t="s">
        <v>7777</v>
      </c>
    </row>
    <row r="4350" spans="1:11" x14ac:dyDescent="0.3">
      <c r="A4350" s="1">
        <v>42442</v>
      </c>
      <c r="B4350" s="2">
        <f>YEAR(salesdata[[#This Row],[Order Date]])</f>
        <v>2016</v>
      </c>
      <c r="C4350" s="2">
        <f>MONTH(salesdata[[#This Row],[Order Date]])</f>
        <v>3</v>
      </c>
      <c r="D4350" t="s">
        <v>534</v>
      </c>
      <c r="E4350" t="s">
        <v>27</v>
      </c>
      <c r="F4350" t="s">
        <v>11</v>
      </c>
      <c r="G4350" t="s">
        <v>204</v>
      </c>
      <c r="H4350" t="s">
        <v>1040</v>
      </c>
      <c r="I4350" s="33" t="s">
        <v>8340</v>
      </c>
      <c r="J4350" s="2">
        <v>3</v>
      </c>
      <c r="K4350" s="33" t="s">
        <v>8341</v>
      </c>
    </row>
    <row r="4351" spans="1:11" x14ac:dyDescent="0.3">
      <c r="A4351" s="1">
        <v>42442</v>
      </c>
      <c r="B4351" s="2">
        <f>YEAR(salesdata[[#This Row],[Order Date]])</f>
        <v>2016</v>
      </c>
      <c r="C4351" s="2">
        <f>MONTH(salesdata[[#This Row],[Order Date]])</f>
        <v>3</v>
      </c>
      <c r="D4351" t="s">
        <v>2194</v>
      </c>
      <c r="E4351" t="s">
        <v>23</v>
      </c>
      <c r="F4351" t="s">
        <v>34</v>
      </c>
      <c r="G4351" t="s">
        <v>35</v>
      </c>
      <c r="H4351" t="s">
        <v>1268</v>
      </c>
      <c r="I4351" s="33" t="s">
        <v>8342</v>
      </c>
      <c r="J4351" s="2">
        <v>2</v>
      </c>
      <c r="K4351" s="33" t="s">
        <v>8343</v>
      </c>
    </row>
    <row r="4352" spans="1:11" x14ac:dyDescent="0.3">
      <c r="A4352" s="1">
        <v>42442</v>
      </c>
      <c r="B4352" s="2">
        <f>YEAR(salesdata[[#This Row],[Order Date]])</f>
        <v>2016</v>
      </c>
      <c r="C4352" s="2">
        <f>MONTH(salesdata[[#This Row],[Order Date]])</f>
        <v>3</v>
      </c>
      <c r="D4352" t="s">
        <v>2194</v>
      </c>
      <c r="E4352" t="s">
        <v>23</v>
      </c>
      <c r="F4352" t="s">
        <v>39</v>
      </c>
      <c r="G4352" t="s">
        <v>52</v>
      </c>
      <c r="H4352" t="s">
        <v>553</v>
      </c>
      <c r="I4352" s="33" t="s">
        <v>8344</v>
      </c>
      <c r="J4352" s="2">
        <v>5</v>
      </c>
      <c r="K4352" s="33" t="s">
        <v>5396</v>
      </c>
    </row>
    <row r="4353" spans="1:11" x14ac:dyDescent="0.3">
      <c r="A4353" s="1">
        <v>42442</v>
      </c>
      <c r="B4353" s="2">
        <f>YEAR(salesdata[[#This Row],[Order Date]])</f>
        <v>2016</v>
      </c>
      <c r="C4353" s="2">
        <f>MONTH(salesdata[[#This Row],[Order Date]])</f>
        <v>3</v>
      </c>
      <c r="D4353" t="s">
        <v>2194</v>
      </c>
      <c r="E4353" t="s">
        <v>23</v>
      </c>
      <c r="F4353" t="s">
        <v>39</v>
      </c>
      <c r="G4353" t="s">
        <v>40</v>
      </c>
      <c r="H4353" t="s">
        <v>2084</v>
      </c>
      <c r="I4353" s="33" t="s">
        <v>8345</v>
      </c>
      <c r="J4353" s="2">
        <v>3</v>
      </c>
      <c r="K4353" s="33" t="s">
        <v>8346</v>
      </c>
    </row>
    <row r="4354" spans="1:11" x14ac:dyDescent="0.3">
      <c r="A4354" s="1">
        <v>42442</v>
      </c>
      <c r="B4354" s="2">
        <f>YEAR(salesdata[[#This Row],[Order Date]])</f>
        <v>2016</v>
      </c>
      <c r="C4354" s="2">
        <f>MONTH(salesdata[[#This Row],[Order Date]])</f>
        <v>3</v>
      </c>
      <c r="D4354" t="s">
        <v>2194</v>
      </c>
      <c r="E4354" t="s">
        <v>23</v>
      </c>
      <c r="F4354" t="s">
        <v>11</v>
      </c>
      <c r="G4354" t="s">
        <v>12</v>
      </c>
      <c r="H4354" t="s">
        <v>1950</v>
      </c>
      <c r="I4354" s="33" t="s">
        <v>8347</v>
      </c>
      <c r="J4354" s="2">
        <v>5</v>
      </c>
      <c r="K4354" s="33" t="s">
        <v>4052</v>
      </c>
    </row>
    <row r="4355" spans="1:11" x14ac:dyDescent="0.3">
      <c r="A4355" s="1">
        <v>42442</v>
      </c>
      <c r="B4355" s="2">
        <f>YEAR(salesdata[[#This Row],[Order Date]])</f>
        <v>2016</v>
      </c>
      <c r="C4355" s="2">
        <f>MONTH(salesdata[[#This Row],[Order Date]])</f>
        <v>3</v>
      </c>
      <c r="D4355" t="s">
        <v>2194</v>
      </c>
      <c r="E4355" t="s">
        <v>23</v>
      </c>
      <c r="F4355" t="s">
        <v>11</v>
      </c>
      <c r="G4355" t="s">
        <v>20</v>
      </c>
      <c r="H4355" t="s">
        <v>2569</v>
      </c>
      <c r="I4355" s="33" t="s">
        <v>3094</v>
      </c>
      <c r="J4355" s="2">
        <v>1</v>
      </c>
      <c r="K4355" s="33" t="s">
        <v>8348</v>
      </c>
    </row>
    <row r="4356" spans="1:11" x14ac:dyDescent="0.3">
      <c r="A4356" s="1">
        <v>42442</v>
      </c>
      <c r="B4356" s="2">
        <f>YEAR(salesdata[[#This Row],[Order Date]])</f>
        <v>2016</v>
      </c>
      <c r="C4356" s="2">
        <f>MONTH(salesdata[[#This Row],[Order Date]])</f>
        <v>3</v>
      </c>
      <c r="D4356" t="s">
        <v>2194</v>
      </c>
      <c r="E4356" t="s">
        <v>23</v>
      </c>
      <c r="F4356" t="s">
        <v>11</v>
      </c>
      <c r="G4356" t="s">
        <v>18</v>
      </c>
      <c r="H4356" t="s">
        <v>566</v>
      </c>
      <c r="I4356" s="33" t="s">
        <v>8349</v>
      </c>
      <c r="J4356" s="2">
        <v>5</v>
      </c>
      <c r="K4356" s="33" t="s">
        <v>8350</v>
      </c>
    </row>
    <row r="4357" spans="1:11" x14ac:dyDescent="0.3">
      <c r="A4357" s="1">
        <v>42442</v>
      </c>
      <c r="B4357" s="2">
        <f>YEAR(salesdata[[#This Row],[Order Date]])</f>
        <v>2016</v>
      </c>
      <c r="C4357" s="2">
        <f>MONTH(salesdata[[#This Row],[Order Date]])</f>
        <v>3</v>
      </c>
      <c r="D4357" t="s">
        <v>2194</v>
      </c>
      <c r="E4357" t="s">
        <v>23</v>
      </c>
      <c r="F4357" t="s">
        <v>11</v>
      </c>
      <c r="G4357" t="s">
        <v>20</v>
      </c>
      <c r="H4357" t="s">
        <v>1554</v>
      </c>
      <c r="I4357" s="33" t="s">
        <v>8351</v>
      </c>
      <c r="J4357" s="2">
        <v>5</v>
      </c>
      <c r="K4357" s="33" t="s">
        <v>8352</v>
      </c>
    </row>
    <row r="4358" spans="1:11" x14ac:dyDescent="0.3">
      <c r="A4358" s="1">
        <v>42442</v>
      </c>
      <c r="B4358" s="2">
        <f>YEAR(salesdata[[#This Row],[Order Date]])</f>
        <v>2016</v>
      </c>
      <c r="C4358" s="2">
        <f>MONTH(salesdata[[#This Row],[Order Date]])</f>
        <v>3</v>
      </c>
      <c r="D4358" t="s">
        <v>2194</v>
      </c>
      <c r="E4358" t="s">
        <v>23</v>
      </c>
      <c r="F4358" t="s">
        <v>11</v>
      </c>
      <c r="G4358" t="s">
        <v>18</v>
      </c>
      <c r="H4358" t="s">
        <v>1507</v>
      </c>
      <c r="I4358" s="33" t="s">
        <v>8353</v>
      </c>
      <c r="J4358" s="2">
        <v>2</v>
      </c>
      <c r="K4358" s="33" t="s">
        <v>8354</v>
      </c>
    </row>
    <row r="4359" spans="1:11" x14ac:dyDescent="0.3">
      <c r="A4359" s="1">
        <v>42442</v>
      </c>
      <c r="B4359" s="2">
        <f>YEAR(salesdata[[#This Row],[Order Date]])</f>
        <v>2016</v>
      </c>
      <c r="C4359" s="2">
        <f>MONTH(salesdata[[#This Row],[Order Date]])</f>
        <v>3</v>
      </c>
      <c r="D4359" t="s">
        <v>2194</v>
      </c>
      <c r="E4359" t="s">
        <v>23</v>
      </c>
      <c r="F4359" t="s">
        <v>39</v>
      </c>
      <c r="G4359" t="s">
        <v>306</v>
      </c>
      <c r="H4359" t="s">
        <v>2570</v>
      </c>
      <c r="I4359" s="33" t="s">
        <v>8355</v>
      </c>
      <c r="J4359" s="2">
        <v>3</v>
      </c>
      <c r="K4359" s="33" t="s">
        <v>8356</v>
      </c>
    </row>
    <row r="4360" spans="1:11" x14ac:dyDescent="0.3">
      <c r="A4360" s="1">
        <v>42442</v>
      </c>
      <c r="B4360" s="2">
        <f>YEAR(salesdata[[#This Row],[Order Date]])</f>
        <v>2016</v>
      </c>
      <c r="C4360" s="2">
        <f>MONTH(salesdata[[#This Row],[Order Date]])</f>
        <v>3</v>
      </c>
      <c r="D4360" t="s">
        <v>1716</v>
      </c>
      <c r="E4360" t="s">
        <v>27</v>
      </c>
      <c r="F4360" t="s">
        <v>11</v>
      </c>
      <c r="G4360" t="s">
        <v>20</v>
      </c>
      <c r="H4360" t="s">
        <v>1613</v>
      </c>
      <c r="I4360" s="33" t="s">
        <v>4601</v>
      </c>
      <c r="J4360" s="2">
        <v>7</v>
      </c>
      <c r="K4360" s="33" t="s">
        <v>5804</v>
      </c>
    </row>
    <row r="4361" spans="1:11" x14ac:dyDescent="0.3">
      <c r="A4361" s="1">
        <v>42443</v>
      </c>
      <c r="B4361" s="2">
        <f>YEAR(salesdata[[#This Row],[Order Date]])</f>
        <v>2016</v>
      </c>
      <c r="C4361" s="2">
        <f>MONTH(salesdata[[#This Row],[Order Date]])</f>
        <v>3</v>
      </c>
      <c r="D4361" t="s">
        <v>2571</v>
      </c>
      <c r="E4361" t="s">
        <v>79</v>
      </c>
      <c r="F4361" t="s">
        <v>34</v>
      </c>
      <c r="G4361" t="s">
        <v>47</v>
      </c>
      <c r="H4361" t="s">
        <v>457</v>
      </c>
      <c r="I4361" s="33" t="s">
        <v>8357</v>
      </c>
      <c r="J4361" s="2">
        <v>5</v>
      </c>
      <c r="K4361" s="33" t="s">
        <v>4152</v>
      </c>
    </row>
    <row r="4362" spans="1:11" x14ac:dyDescent="0.3">
      <c r="A4362" s="1">
        <v>42443</v>
      </c>
      <c r="B4362" s="2">
        <f>YEAR(salesdata[[#This Row],[Order Date]])</f>
        <v>2016</v>
      </c>
      <c r="C4362" s="2">
        <f>MONTH(salesdata[[#This Row],[Order Date]])</f>
        <v>3</v>
      </c>
      <c r="D4362" t="s">
        <v>512</v>
      </c>
      <c r="E4362" t="s">
        <v>10</v>
      </c>
      <c r="F4362" t="s">
        <v>34</v>
      </c>
      <c r="G4362" t="s">
        <v>74</v>
      </c>
      <c r="H4362" t="s">
        <v>144</v>
      </c>
      <c r="I4362" s="33" t="s">
        <v>8358</v>
      </c>
      <c r="J4362" s="2">
        <v>5</v>
      </c>
      <c r="K4362" s="33" t="s">
        <v>8359</v>
      </c>
    </row>
    <row r="4363" spans="1:11" x14ac:dyDescent="0.3">
      <c r="A4363" s="1">
        <v>42443</v>
      </c>
      <c r="B4363" s="2">
        <f>YEAR(salesdata[[#This Row],[Order Date]])</f>
        <v>2016</v>
      </c>
      <c r="C4363" s="2">
        <f>MONTH(salesdata[[#This Row],[Order Date]])</f>
        <v>3</v>
      </c>
      <c r="D4363" t="s">
        <v>512</v>
      </c>
      <c r="E4363" t="s">
        <v>10</v>
      </c>
      <c r="F4363" t="s">
        <v>11</v>
      </c>
      <c r="G4363" t="s">
        <v>12</v>
      </c>
      <c r="H4363" t="s">
        <v>1188</v>
      </c>
      <c r="I4363" s="33" t="s">
        <v>3274</v>
      </c>
      <c r="J4363" s="2">
        <v>1</v>
      </c>
      <c r="K4363" s="33" t="s">
        <v>3275</v>
      </c>
    </row>
    <row r="4364" spans="1:11" x14ac:dyDescent="0.3">
      <c r="A4364" s="1">
        <v>42443</v>
      </c>
      <c r="B4364" s="2">
        <f>YEAR(salesdata[[#This Row],[Order Date]])</f>
        <v>2016</v>
      </c>
      <c r="C4364" s="2">
        <f>MONTH(salesdata[[#This Row],[Order Date]])</f>
        <v>3</v>
      </c>
      <c r="D4364" t="s">
        <v>512</v>
      </c>
      <c r="E4364" t="s">
        <v>10</v>
      </c>
      <c r="F4364" t="s">
        <v>11</v>
      </c>
      <c r="G4364" t="s">
        <v>24</v>
      </c>
      <c r="H4364" t="s">
        <v>283</v>
      </c>
      <c r="I4364" s="33" t="s">
        <v>8360</v>
      </c>
      <c r="J4364" s="2">
        <v>7</v>
      </c>
      <c r="K4364" s="33" t="s">
        <v>8361</v>
      </c>
    </row>
    <row r="4365" spans="1:11" x14ac:dyDescent="0.3">
      <c r="A4365" s="1">
        <v>42443</v>
      </c>
      <c r="B4365" s="2">
        <f>YEAR(salesdata[[#This Row],[Order Date]])</f>
        <v>2016</v>
      </c>
      <c r="C4365" s="2">
        <f>MONTH(salesdata[[#This Row],[Order Date]])</f>
        <v>3</v>
      </c>
      <c r="D4365" t="s">
        <v>120</v>
      </c>
      <c r="E4365" t="s">
        <v>167</v>
      </c>
      <c r="F4365" t="s">
        <v>34</v>
      </c>
      <c r="G4365" t="s">
        <v>35</v>
      </c>
      <c r="H4365" t="s">
        <v>943</v>
      </c>
      <c r="I4365" s="33" t="s">
        <v>4562</v>
      </c>
      <c r="J4365" s="2">
        <v>2</v>
      </c>
      <c r="K4365" s="33" t="s">
        <v>8362</v>
      </c>
    </row>
    <row r="4366" spans="1:11" x14ac:dyDescent="0.3">
      <c r="A4366" s="1">
        <v>42443</v>
      </c>
      <c r="B4366" s="2">
        <f>YEAR(salesdata[[#This Row],[Order Date]])</f>
        <v>2016</v>
      </c>
      <c r="C4366" s="2">
        <f>MONTH(salesdata[[#This Row],[Order Date]])</f>
        <v>3</v>
      </c>
      <c r="D4366" t="s">
        <v>545</v>
      </c>
      <c r="E4366" t="s">
        <v>27</v>
      </c>
      <c r="F4366" t="s">
        <v>11</v>
      </c>
      <c r="G4366" t="s">
        <v>20</v>
      </c>
      <c r="H4366" t="s">
        <v>188</v>
      </c>
      <c r="I4366" s="33" t="s">
        <v>4103</v>
      </c>
      <c r="J4366" s="2">
        <v>6</v>
      </c>
      <c r="K4366" s="33" t="s">
        <v>4104</v>
      </c>
    </row>
    <row r="4367" spans="1:11" x14ac:dyDescent="0.3">
      <c r="A4367" s="1">
        <v>42443</v>
      </c>
      <c r="B4367" s="2">
        <f>YEAR(salesdata[[#This Row],[Order Date]])</f>
        <v>2016</v>
      </c>
      <c r="C4367" s="2">
        <f>MONTH(salesdata[[#This Row],[Order Date]])</f>
        <v>3</v>
      </c>
      <c r="D4367" t="s">
        <v>1505</v>
      </c>
      <c r="E4367" t="s">
        <v>160</v>
      </c>
      <c r="F4367" t="s">
        <v>34</v>
      </c>
      <c r="G4367" t="s">
        <v>47</v>
      </c>
      <c r="H4367" t="s">
        <v>1000</v>
      </c>
      <c r="I4367" s="33" t="s">
        <v>4179</v>
      </c>
      <c r="J4367" s="2">
        <v>2</v>
      </c>
      <c r="K4367" s="33" t="s">
        <v>6202</v>
      </c>
    </row>
    <row r="4368" spans="1:11" x14ac:dyDescent="0.3">
      <c r="A4368" s="1">
        <v>42444</v>
      </c>
      <c r="B4368" s="2">
        <f>YEAR(salesdata[[#This Row],[Order Date]])</f>
        <v>2016</v>
      </c>
      <c r="C4368" s="2">
        <f>MONTH(salesdata[[#This Row],[Order Date]])</f>
        <v>3</v>
      </c>
      <c r="D4368" t="s">
        <v>1588</v>
      </c>
      <c r="E4368" t="s">
        <v>23</v>
      </c>
      <c r="F4368" t="s">
        <v>39</v>
      </c>
      <c r="G4368" t="s">
        <v>52</v>
      </c>
      <c r="H4368" t="s">
        <v>2572</v>
      </c>
      <c r="I4368" s="33" t="s">
        <v>3807</v>
      </c>
      <c r="J4368" s="2">
        <v>3</v>
      </c>
      <c r="K4368" s="33" t="s">
        <v>8363</v>
      </c>
    </row>
    <row r="4369" spans="1:11" x14ac:dyDescent="0.3">
      <c r="A4369" s="1">
        <v>42444</v>
      </c>
      <c r="B4369" s="2">
        <f>YEAR(salesdata[[#This Row],[Order Date]])</f>
        <v>2016</v>
      </c>
      <c r="C4369" s="2">
        <f>MONTH(salesdata[[#This Row],[Order Date]])</f>
        <v>3</v>
      </c>
      <c r="D4369" t="s">
        <v>1487</v>
      </c>
      <c r="E4369" t="s">
        <v>27</v>
      </c>
      <c r="F4369" t="s">
        <v>11</v>
      </c>
      <c r="G4369" t="s">
        <v>20</v>
      </c>
      <c r="H4369" t="s">
        <v>431</v>
      </c>
      <c r="I4369" s="33" t="s">
        <v>3691</v>
      </c>
      <c r="J4369" s="2">
        <v>2</v>
      </c>
      <c r="K4369" s="33" t="s">
        <v>4473</v>
      </c>
    </row>
    <row r="4370" spans="1:11" x14ac:dyDescent="0.3">
      <c r="A4370" s="1">
        <v>42444</v>
      </c>
      <c r="B4370" s="2">
        <f>YEAR(salesdata[[#This Row],[Order Date]])</f>
        <v>2016</v>
      </c>
      <c r="C4370" s="2">
        <f>MONTH(salesdata[[#This Row],[Order Date]])</f>
        <v>3</v>
      </c>
      <c r="D4370" t="s">
        <v>1487</v>
      </c>
      <c r="E4370" t="s">
        <v>27</v>
      </c>
      <c r="F4370" t="s">
        <v>34</v>
      </c>
      <c r="G4370" t="s">
        <v>35</v>
      </c>
      <c r="H4370" t="s">
        <v>2112</v>
      </c>
      <c r="I4370" s="33" t="s">
        <v>8364</v>
      </c>
      <c r="J4370" s="2">
        <v>4</v>
      </c>
      <c r="K4370" s="33" t="s">
        <v>8000</v>
      </c>
    </row>
    <row r="4371" spans="1:11" x14ac:dyDescent="0.3">
      <c r="A4371" s="1">
        <v>42444</v>
      </c>
      <c r="B4371" s="2">
        <f>YEAR(salesdata[[#This Row],[Order Date]])</f>
        <v>2016</v>
      </c>
      <c r="C4371" s="2">
        <f>MONTH(salesdata[[#This Row],[Order Date]])</f>
        <v>3</v>
      </c>
      <c r="D4371" t="s">
        <v>2341</v>
      </c>
      <c r="E4371" t="s">
        <v>333</v>
      </c>
      <c r="F4371" t="s">
        <v>11</v>
      </c>
      <c r="G4371" t="s">
        <v>12</v>
      </c>
      <c r="H4371" t="s">
        <v>1819</v>
      </c>
      <c r="I4371" s="33" t="s">
        <v>8365</v>
      </c>
      <c r="J4371" s="2">
        <v>14</v>
      </c>
      <c r="K4371" s="33" t="s">
        <v>8366</v>
      </c>
    </row>
    <row r="4372" spans="1:11" x14ac:dyDescent="0.3">
      <c r="A4372" s="1">
        <v>42444</v>
      </c>
      <c r="B4372" s="2">
        <f>YEAR(salesdata[[#This Row],[Order Date]])</f>
        <v>2016</v>
      </c>
      <c r="C4372" s="2">
        <f>MONTH(salesdata[[#This Row],[Order Date]])</f>
        <v>3</v>
      </c>
      <c r="D4372" t="s">
        <v>2341</v>
      </c>
      <c r="E4372" t="s">
        <v>333</v>
      </c>
      <c r="F4372" t="s">
        <v>11</v>
      </c>
      <c r="G4372" t="s">
        <v>12</v>
      </c>
      <c r="H4372" t="s">
        <v>1819</v>
      </c>
      <c r="I4372" s="33" t="s">
        <v>5626</v>
      </c>
      <c r="J4372" s="2">
        <v>2</v>
      </c>
      <c r="K4372" s="33" t="s">
        <v>5627</v>
      </c>
    </row>
    <row r="4373" spans="1:11" x14ac:dyDescent="0.3">
      <c r="A4373" s="1">
        <v>42444</v>
      </c>
      <c r="B4373" s="2">
        <f>YEAR(salesdata[[#This Row],[Order Date]])</f>
        <v>2016</v>
      </c>
      <c r="C4373" s="2">
        <f>MONTH(salesdata[[#This Row],[Order Date]])</f>
        <v>3</v>
      </c>
      <c r="D4373" t="s">
        <v>587</v>
      </c>
      <c r="E4373" t="s">
        <v>10</v>
      </c>
      <c r="F4373" t="s">
        <v>34</v>
      </c>
      <c r="G4373" t="s">
        <v>35</v>
      </c>
      <c r="H4373" t="s">
        <v>235</v>
      </c>
      <c r="I4373" s="33" t="s">
        <v>8367</v>
      </c>
      <c r="J4373" s="2">
        <v>5</v>
      </c>
      <c r="K4373" s="33" t="s">
        <v>8368</v>
      </c>
    </row>
    <row r="4374" spans="1:11" x14ac:dyDescent="0.3">
      <c r="A4374" s="1">
        <v>42444</v>
      </c>
      <c r="B4374" s="2">
        <f>YEAR(salesdata[[#This Row],[Order Date]])</f>
        <v>2016</v>
      </c>
      <c r="C4374" s="2">
        <f>MONTH(salesdata[[#This Row],[Order Date]])</f>
        <v>3</v>
      </c>
      <c r="D4374" t="s">
        <v>587</v>
      </c>
      <c r="E4374" t="s">
        <v>10</v>
      </c>
      <c r="F4374" t="s">
        <v>11</v>
      </c>
      <c r="G4374" t="s">
        <v>20</v>
      </c>
      <c r="H4374" t="s">
        <v>761</v>
      </c>
      <c r="I4374" s="33" t="s">
        <v>8369</v>
      </c>
      <c r="J4374" s="2">
        <v>7</v>
      </c>
      <c r="K4374" s="33" t="s">
        <v>8370</v>
      </c>
    </row>
    <row r="4375" spans="1:11" x14ac:dyDescent="0.3">
      <c r="A4375" s="1">
        <v>42446</v>
      </c>
      <c r="B4375" s="2">
        <f>YEAR(salesdata[[#This Row],[Order Date]])</f>
        <v>2016</v>
      </c>
      <c r="C4375" s="2">
        <f>MONTH(salesdata[[#This Row],[Order Date]])</f>
        <v>3</v>
      </c>
      <c r="D4375" t="s">
        <v>1151</v>
      </c>
      <c r="E4375" t="s">
        <v>443</v>
      </c>
      <c r="F4375" t="s">
        <v>11</v>
      </c>
      <c r="G4375" t="s">
        <v>24</v>
      </c>
      <c r="H4375" t="s">
        <v>264</v>
      </c>
      <c r="I4375" s="33" t="s">
        <v>3541</v>
      </c>
      <c r="J4375" s="2">
        <v>2</v>
      </c>
      <c r="K4375" s="33" t="s">
        <v>3986</v>
      </c>
    </row>
    <row r="4376" spans="1:11" x14ac:dyDescent="0.3">
      <c r="A4376" s="1">
        <v>42446</v>
      </c>
      <c r="B4376" s="2">
        <f>YEAR(salesdata[[#This Row],[Order Date]])</f>
        <v>2016</v>
      </c>
      <c r="C4376" s="2">
        <f>MONTH(salesdata[[#This Row],[Order Date]])</f>
        <v>3</v>
      </c>
      <c r="D4376" t="s">
        <v>379</v>
      </c>
      <c r="E4376" t="s">
        <v>59</v>
      </c>
      <c r="F4376" t="s">
        <v>39</v>
      </c>
      <c r="G4376" t="s">
        <v>40</v>
      </c>
      <c r="H4376" t="s">
        <v>1584</v>
      </c>
      <c r="I4376" s="33" t="s">
        <v>5568</v>
      </c>
      <c r="J4376" s="2">
        <v>2</v>
      </c>
      <c r="K4376" s="33" t="s">
        <v>5569</v>
      </c>
    </row>
    <row r="4377" spans="1:11" x14ac:dyDescent="0.3">
      <c r="A4377" s="1">
        <v>42446</v>
      </c>
      <c r="B4377" s="2">
        <f>YEAR(salesdata[[#This Row],[Order Date]])</f>
        <v>2016</v>
      </c>
      <c r="C4377" s="2">
        <f>MONTH(salesdata[[#This Row],[Order Date]])</f>
        <v>3</v>
      </c>
      <c r="D4377" t="s">
        <v>379</v>
      </c>
      <c r="E4377" t="s">
        <v>59</v>
      </c>
      <c r="F4377" t="s">
        <v>11</v>
      </c>
      <c r="G4377" t="s">
        <v>20</v>
      </c>
      <c r="H4377" t="s">
        <v>1615</v>
      </c>
      <c r="I4377" s="33" t="s">
        <v>6743</v>
      </c>
      <c r="J4377" s="2">
        <v>2</v>
      </c>
      <c r="K4377" s="33" t="s">
        <v>3747</v>
      </c>
    </row>
    <row r="4378" spans="1:11" x14ac:dyDescent="0.3">
      <c r="A4378" s="1">
        <v>42446</v>
      </c>
      <c r="B4378" s="2">
        <f>YEAR(salesdata[[#This Row],[Order Date]])</f>
        <v>2016</v>
      </c>
      <c r="C4378" s="2">
        <f>MONTH(salesdata[[#This Row],[Order Date]])</f>
        <v>3</v>
      </c>
      <c r="D4378" t="s">
        <v>1102</v>
      </c>
      <c r="E4378" t="s">
        <v>540</v>
      </c>
      <c r="F4378" t="s">
        <v>11</v>
      </c>
      <c r="G4378" t="s">
        <v>63</v>
      </c>
      <c r="H4378" t="s">
        <v>2346</v>
      </c>
      <c r="I4378" s="33" t="s">
        <v>5502</v>
      </c>
      <c r="J4378" s="2">
        <v>5</v>
      </c>
      <c r="K4378" s="33" t="s">
        <v>8371</v>
      </c>
    </row>
    <row r="4379" spans="1:11" x14ac:dyDescent="0.3">
      <c r="A4379" s="1">
        <v>42446</v>
      </c>
      <c r="B4379" s="2">
        <f>YEAR(salesdata[[#This Row],[Order Date]])</f>
        <v>2016</v>
      </c>
      <c r="C4379" s="2">
        <f>MONTH(salesdata[[#This Row],[Order Date]])</f>
        <v>3</v>
      </c>
      <c r="D4379" t="s">
        <v>1102</v>
      </c>
      <c r="E4379" t="s">
        <v>540</v>
      </c>
      <c r="F4379" t="s">
        <v>11</v>
      </c>
      <c r="G4379" t="s">
        <v>93</v>
      </c>
      <c r="H4379" t="s">
        <v>774</v>
      </c>
      <c r="I4379" s="33" t="s">
        <v>8372</v>
      </c>
      <c r="J4379" s="2">
        <v>3</v>
      </c>
      <c r="K4379" s="33" t="s">
        <v>8373</v>
      </c>
    </row>
    <row r="4380" spans="1:11" x14ac:dyDescent="0.3">
      <c r="A4380" s="1">
        <v>42446</v>
      </c>
      <c r="B4380" s="2">
        <f>YEAR(salesdata[[#This Row],[Order Date]])</f>
        <v>2016</v>
      </c>
      <c r="C4380" s="2">
        <f>MONTH(salesdata[[#This Row],[Order Date]])</f>
        <v>3</v>
      </c>
      <c r="D4380" t="s">
        <v>1102</v>
      </c>
      <c r="E4380" t="s">
        <v>540</v>
      </c>
      <c r="F4380" t="s">
        <v>34</v>
      </c>
      <c r="G4380" t="s">
        <v>47</v>
      </c>
      <c r="H4380" t="s">
        <v>685</v>
      </c>
      <c r="I4380" s="33" t="s">
        <v>8374</v>
      </c>
      <c r="J4380" s="2">
        <v>5</v>
      </c>
      <c r="K4380" s="33" t="s">
        <v>3407</v>
      </c>
    </row>
    <row r="4381" spans="1:11" x14ac:dyDescent="0.3">
      <c r="A4381" s="1">
        <v>42446</v>
      </c>
      <c r="B4381" s="2">
        <f>YEAR(salesdata[[#This Row],[Order Date]])</f>
        <v>2016</v>
      </c>
      <c r="C4381" s="2">
        <f>MONTH(salesdata[[#This Row],[Order Date]])</f>
        <v>3</v>
      </c>
      <c r="D4381" t="s">
        <v>1518</v>
      </c>
      <c r="E4381" t="s">
        <v>27</v>
      </c>
      <c r="F4381" t="s">
        <v>39</v>
      </c>
      <c r="G4381" t="s">
        <v>40</v>
      </c>
      <c r="H4381" t="s">
        <v>1988</v>
      </c>
      <c r="I4381" s="33" t="s">
        <v>7537</v>
      </c>
      <c r="J4381" s="2">
        <v>2</v>
      </c>
      <c r="K4381" s="33" t="s">
        <v>8375</v>
      </c>
    </row>
    <row r="4382" spans="1:11" x14ac:dyDescent="0.3">
      <c r="A4382" s="1">
        <v>42447</v>
      </c>
      <c r="B4382" s="2">
        <f>YEAR(salesdata[[#This Row],[Order Date]])</f>
        <v>2016</v>
      </c>
      <c r="C4382" s="2">
        <f>MONTH(salesdata[[#This Row],[Order Date]])</f>
        <v>3</v>
      </c>
      <c r="D4382" t="s">
        <v>2138</v>
      </c>
      <c r="E4382" t="s">
        <v>121</v>
      </c>
      <c r="F4382" t="s">
        <v>34</v>
      </c>
      <c r="G4382" t="s">
        <v>147</v>
      </c>
      <c r="H4382" t="s">
        <v>1224</v>
      </c>
      <c r="I4382" s="33" t="s">
        <v>8376</v>
      </c>
      <c r="J4382" s="2">
        <v>3</v>
      </c>
      <c r="K4382" s="33" t="s">
        <v>8377</v>
      </c>
    </row>
    <row r="4383" spans="1:11" x14ac:dyDescent="0.3">
      <c r="A4383" s="1">
        <v>42447</v>
      </c>
      <c r="B4383" s="2">
        <f>YEAR(salesdata[[#This Row],[Order Date]])</f>
        <v>2016</v>
      </c>
      <c r="C4383" s="2">
        <f>MONTH(salesdata[[#This Row],[Order Date]])</f>
        <v>3</v>
      </c>
      <c r="D4383" t="s">
        <v>231</v>
      </c>
      <c r="E4383" t="s">
        <v>121</v>
      </c>
      <c r="F4383" t="s">
        <v>11</v>
      </c>
      <c r="G4383" t="s">
        <v>93</v>
      </c>
      <c r="H4383" t="s">
        <v>1084</v>
      </c>
      <c r="I4383" s="33" t="s">
        <v>8378</v>
      </c>
      <c r="J4383" s="2">
        <v>3</v>
      </c>
      <c r="K4383" s="33" t="s">
        <v>8379</v>
      </c>
    </row>
    <row r="4384" spans="1:11" x14ac:dyDescent="0.3">
      <c r="A4384" s="1">
        <v>42448</v>
      </c>
      <c r="B4384" s="2">
        <f>YEAR(salesdata[[#This Row],[Order Date]])</f>
        <v>2016</v>
      </c>
      <c r="C4384" s="2">
        <f>MONTH(salesdata[[#This Row],[Order Date]])</f>
        <v>3</v>
      </c>
      <c r="D4384" t="s">
        <v>795</v>
      </c>
      <c r="E4384" t="s">
        <v>282</v>
      </c>
      <c r="F4384" t="s">
        <v>34</v>
      </c>
      <c r="G4384" t="s">
        <v>74</v>
      </c>
      <c r="H4384" t="s">
        <v>2573</v>
      </c>
      <c r="I4384" s="33" t="s">
        <v>8380</v>
      </c>
      <c r="J4384" s="2">
        <v>1</v>
      </c>
      <c r="K4384" s="33" t="s">
        <v>8381</v>
      </c>
    </row>
    <row r="4385" spans="1:11" x14ac:dyDescent="0.3">
      <c r="A4385" s="1">
        <v>42448</v>
      </c>
      <c r="B4385" s="2">
        <f>YEAR(salesdata[[#This Row],[Order Date]])</f>
        <v>2016</v>
      </c>
      <c r="C4385" s="2">
        <f>MONTH(salesdata[[#This Row],[Order Date]])</f>
        <v>3</v>
      </c>
      <c r="D4385" t="s">
        <v>2574</v>
      </c>
      <c r="E4385" t="s">
        <v>152</v>
      </c>
      <c r="F4385" t="s">
        <v>34</v>
      </c>
      <c r="G4385" t="s">
        <v>47</v>
      </c>
      <c r="H4385" t="s">
        <v>562</v>
      </c>
      <c r="I4385" s="33" t="s">
        <v>6081</v>
      </c>
      <c r="J4385" s="2">
        <v>1</v>
      </c>
      <c r="K4385" s="33" t="s">
        <v>3507</v>
      </c>
    </row>
    <row r="4386" spans="1:11" x14ac:dyDescent="0.3">
      <c r="A4386" s="1">
        <v>42448</v>
      </c>
      <c r="B4386" s="2">
        <f>YEAR(salesdata[[#This Row],[Order Date]])</f>
        <v>2016</v>
      </c>
      <c r="C4386" s="2">
        <f>MONTH(salesdata[[#This Row],[Order Date]])</f>
        <v>3</v>
      </c>
      <c r="D4386" t="s">
        <v>2574</v>
      </c>
      <c r="E4386" t="s">
        <v>152</v>
      </c>
      <c r="F4386" t="s">
        <v>34</v>
      </c>
      <c r="G4386" t="s">
        <v>47</v>
      </c>
      <c r="H4386" t="s">
        <v>218</v>
      </c>
      <c r="I4386" s="33" t="s">
        <v>3120</v>
      </c>
      <c r="J4386" s="2">
        <v>4</v>
      </c>
      <c r="K4386" s="33" t="s">
        <v>3121</v>
      </c>
    </row>
    <row r="4387" spans="1:11" x14ac:dyDescent="0.3">
      <c r="A4387" s="1">
        <v>42448</v>
      </c>
      <c r="B4387" s="2">
        <f>YEAR(salesdata[[#This Row],[Order Date]])</f>
        <v>2016</v>
      </c>
      <c r="C4387" s="2">
        <f>MONTH(salesdata[[#This Row],[Order Date]])</f>
        <v>3</v>
      </c>
      <c r="D4387" t="s">
        <v>1215</v>
      </c>
      <c r="E4387" t="s">
        <v>121</v>
      </c>
      <c r="F4387" t="s">
        <v>11</v>
      </c>
      <c r="G4387" t="s">
        <v>20</v>
      </c>
      <c r="H4387" t="s">
        <v>2498</v>
      </c>
      <c r="I4387" s="33" t="s">
        <v>4044</v>
      </c>
      <c r="J4387" s="2">
        <v>3</v>
      </c>
      <c r="K4387" s="33" t="s">
        <v>8382</v>
      </c>
    </row>
    <row r="4388" spans="1:11" x14ac:dyDescent="0.3">
      <c r="A4388" s="1">
        <v>42449</v>
      </c>
      <c r="B4388" s="2">
        <f>YEAR(salesdata[[#This Row],[Order Date]])</f>
        <v>2016</v>
      </c>
      <c r="C4388" s="2">
        <f>MONTH(salesdata[[#This Row],[Order Date]])</f>
        <v>3</v>
      </c>
      <c r="D4388" t="s">
        <v>1501</v>
      </c>
      <c r="E4388" t="s">
        <v>92</v>
      </c>
      <c r="F4388" t="s">
        <v>39</v>
      </c>
      <c r="G4388" t="s">
        <v>40</v>
      </c>
      <c r="H4388" t="s">
        <v>1988</v>
      </c>
      <c r="I4388" s="33" t="s">
        <v>7537</v>
      </c>
      <c r="J4388" s="2">
        <v>2</v>
      </c>
      <c r="K4388" s="33" t="s">
        <v>8375</v>
      </c>
    </row>
    <row r="4389" spans="1:11" x14ac:dyDescent="0.3">
      <c r="A4389" s="1">
        <v>42449</v>
      </c>
      <c r="B4389" s="2">
        <f>YEAR(salesdata[[#This Row],[Order Date]])</f>
        <v>2016</v>
      </c>
      <c r="C4389" s="2">
        <f>MONTH(salesdata[[#This Row],[Order Date]])</f>
        <v>3</v>
      </c>
      <c r="D4389" t="s">
        <v>1501</v>
      </c>
      <c r="E4389" t="s">
        <v>92</v>
      </c>
      <c r="F4389" t="s">
        <v>11</v>
      </c>
      <c r="G4389" t="s">
        <v>12</v>
      </c>
      <c r="H4389" t="s">
        <v>28</v>
      </c>
      <c r="I4389" s="33" t="s">
        <v>5315</v>
      </c>
      <c r="J4389" s="2">
        <v>4</v>
      </c>
      <c r="K4389" s="33" t="s">
        <v>3710</v>
      </c>
    </row>
    <row r="4390" spans="1:11" x14ac:dyDescent="0.3">
      <c r="A4390" s="1">
        <v>42449</v>
      </c>
      <c r="B4390" s="2">
        <f>YEAR(salesdata[[#This Row],[Order Date]])</f>
        <v>2016</v>
      </c>
      <c r="C4390" s="2">
        <f>MONTH(salesdata[[#This Row],[Order Date]])</f>
        <v>3</v>
      </c>
      <c r="D4390" t="s">
        <v>1501</v>
      </c>
      <c r="E4390" t="s">
        <v>92</v>
      </c>
      <c r="F4390" t="s">
        <v>11</v>
      </c>
      <c r="G4390" t="s">
        <v>20</v>
      </c>
      <c r="H4390" t="s">
        <v>1009</v>
      </c>
      <c r="I4390" s="33" t="s">
        <v>6134</v>
      </c>
      <c r="J4390" s="2">
        <v>3</v>
      </c>
      <c r="K4390" s="33" t="s">
        <v>8383</v>
      </c>
    </row>
    <row r="4391" spans="1:11" x14ac:dyDescent="0.3">
      <c r="A4391" s="1">
        <v>42449</v>
      </c>
      <c r="B4391" s="2">
        <f>YEAR(salesdata[[#This Row],[Order Date]])</f>
        <v>2016</v>
      </c>
      <c r="C4391" s="2">
        <f>MONTH(salesdata[[#This Row],[Order Date]])</f>
        <v>3</v>
      </c>
      <c r="D4391" t="s">
        <v>1501</v>
      </c>
      <c r="E4391" t="s">
        <v>92</v>
      </c>
      <c r="F4391" t="s">
        <v>11</v>
      </c>
      <c r="G4391" t="s">
        <v>12</v>
      </c>
      <c r="H4391" t="s">
        <v>2156</v>
      </c>
      <c r="I4391" s="33" t="s">
        <v>3520</v>
      </c>
      <c r="J4391" s="2">
        <v>2</v>
      </c>
      <c r="K4391" s="33" t="s">
        <v>3521</v>
      </c>
    </row>
    <row r="4392" spans="1:11" x14ac:dyDescent="0.3">
      <c r="A4392" s="1">
        <v>42449</v>
      </c>
      <c r="B4392" s="2">
        <f>YEAR(salesdata[[#This Row],[Order Date]])</f>
        <v>2016</v>
      </c>
      <c r="C4392" s="2">
        <f>MONTH(salesdata[[#This Row],[Order Date]])</f>
        <v>3</v>
      </c>
      <c r="D4392" t="s">
        <v>1676</v>
      </c>
      <c r="E4392" t="s">
        <v>15</v>
      </c>
      <c r="F4392" t="s">
        <v>39</v>
      </c>
      <c r="G4392" t="s">
        <v>40</v>
      </c>
      <c r="H4392" t="s">
        <v>2575</v>
      </c>
      <c r="I4392" s="33" t="s">
        <v>8384</v>
      </c>
      <c r="J4392" s="2">
        <v>1</v>
      </c>
      <c r="K4392" s="33" t="s">
        <v>4969</v>
      </c>
    </row>
    <row r="4393" spans="1:11" x14ac:dyDescent="0.3">
      <c r="A4393" s="1">
        <v>42449</v>
      </c>
      <c r="B4393" s="2">
        <f>YEAR(salesdata[[#This Row],[Order Date]])</f>
        <v>2016</v>
      </c>
      <c r="C4393" s="2">
        <f>MONTH(salesdata[[#This Row],[Order Date]])</f>
        <v>3</v>
      </c>
      <c r="D4393" t="s">
        <v>2076</v>
      </c>
      <c r="E4393" t="s">
        <v>190</v>
      </c>
      <c r="F4393" t="s">
        <v>34</v>
      </c>
      <c r="G4393" t="s">
        <v>147</v>
      </c>
      <c r="H4393" t="s">
        <v>2133</v>
      </c>
      <c r="I4393" s="33" t="s">
        <v>8385</v>
      </c>
      <c r="J4393" s="2">
        <v>4</v>
      </c>
      <c r="K4393" s="33" t="s">
        <v>8386</v>
      </c>
    </row>
    <row r="4394" spans="1:11" x14ac:dyDescent="0.3">
      <c r="A4394" s="1">
        <v>42449</v>
      </c>
      <c r="B4394" s="2">
        <f>YEAR(salesdata[[#This Row],[Order Date]])</f>
        <v>2016</v>
      </c>
      <c r="C4394" s="2">
        <f>MONTH(salesdata[[#This Row],[Order Date]])</f>
        <v>3</v>
      </c>
      <c r="D4394" t="s">
        <v>567</v>
      </c>
      <c r="E4394" t="s">
        <v>333</v>
      </c>
      <c r="F4394" t="s">
        <v>34</v>
      </c>
      <c r="G4394" t="s">
        <v>47</v>
      </c>
      <c r="H4394" t="s">
        <v>1136</v>
      </c>
      <c r="I4394" s="33" t="s">
        <v>8387</v>
      </c>
      <c r="J4394" s="2">
        <v>7</v>
      </c>
      <c r="K4394" s="33" t="s">
        <v>8388</v>
      </c>
    </row>
    <row r="4395" spans="1:11" x14ac:dyDescent="0.3">
      <c r="A4395" s="1">
        <v>42450</v>
      </c>
      <c r="B4395" s="2">
        <f>YEAR(salesdata[[#This Row],[Order Date]])</f>
        <v>2016</v>
      </c>
      <c r="C4395" s="2">
        <f>MONTH(salesdata[[#This Row],[Order Date]])</f>
        <v>3</v>
      </c>
      <c r="D4395" t="s">
        <v>1285</v>
      </c>
      <c r="E4395" t="s">
        <v>15</v>
      </c>
      <c r="F4395" t="s">
        <v>11</v>
      </c>
      <c r="G4395" t="s">
        <v>20</v>
      </c>
      <c r="H4395" t="s">
        <v>2576</v>
      </c>
      <c r="I4395" s="33" t="s">
        <v>4041</v>
      </c>
      <c r="J4395" s="2">
        <v>2</v>
      </c>
      <c r="K4395" s="33" t="s">
        <v>6757</v>
      </c>
    </row>
    <row r="4396" spans="1:11" x14ac:dyDescent="0.3">
      <c r="A4396" s="1">
        <v>42450</v>
      </c>
      <c r="B4396" s="2">
        <f>YEAR(salesdata[[#This Row],[Order Date]])</f>
        <v>2016</v>
      </c>
      <c r="C4396" s="2">
        <f>MONTH(salesdata[[#This Row],[Order Date]])</f>
        <v>3</v>
      </c>
      <c r="D4396" t="s">
        <v>1285</v>
      </c>
      <c r="E4396" t="s">
        <v>15</v>
      </c>
      <c r="F4396" t="s">
        <v>34</v>
      </c>
      <c r="G4396" t="s">
        <v>35</v>
      </c>
      <c r="H4396" t="s">
        <v>1647</v>
      </c>
      <c r="I4396" s="33" t="s">
        <v>8367</v>
      </c>
      <c r="J4396" s="2">
        <v>5</v>
      </c>
      <c r="K4396" s="33" t="s">
        <v>132</v>
      </c>
    </row>
    <row r="4397" spans="1:11" x14ac:dyDescent="0.3">
      <c r="A4397" s="1">
        <v>42450</v>
      </c>
      <c r="B4397" s="2">
        <f>YEAR(salesdata[[#This Row],[Order Date]])</f>
        <v>2016</v>
      </c>
      <c r="C4397" s="2">
        <f>MONTH(salesdata[[#This Row],[Order Date]])</f>
        <v>3</v>
      </c>
      <c r="D4397" t="s">
        <v>1285</v>
      </c>
      <c r="E4397" t="s">
        <v>15</v>
      </c>
      <c r="F4397" t="s">
        <v>11</v>
      </c>
      <c r="G4397" t="s">
        <v>24</v>
      </c>
      <c r="H4397" t="s">
        <v>2577</v>
      </c>
      <c r="I4397" s="33" t="s">
        <v>3817</v>
      </c>
      <c r="J4397" s="2">
        <v>3</v>
      </c>
      <c r="K4397" s="33" t="s">
        <v>3620</v>
      </c>
    </row>
    <row r="4398" spans="1:11" x14ac:dyDescent="0.3">
      <c r="A4398" s="1">
        <v>42450</v>
      </c>
      <c r="B4398" s="2">
        <f>YEAR(salesdata[[#This Row],[Order Date]])</f>
        <v>2016</v>
      </c>
      <c r="C4398" s="2">
        <f>MONTH(salesdata[[#This Row],[Order Date]])</f>
        <v>3</v>
      </c>
      <c r="D4398" t="s">
        <v>1453</v>
      </c>
      <c r="E4398" t="s">
        <v>10</v>
      </c>
      <c r="F4398" t="s">
        <v>34</v>
      </c>
      <c r="G4398" t="s">
        <v>147</v>
      </c>
      <c r="H4398" t="s">
        <v>1027</v>
      </c>
      <c r="I4398" s="33" t="s">
        <v>6059</v>
      </c>
      <c r="J4398" s="2">
        <v>2</v>
      </c>
      <c r="K4398" s="33" t="s">
        <v>8389</v>
      </c>
    </row>
    <row r="4399" spans="1:11" x14ac:dyDescent="0.3">
      <c r="A4399" s="1">
        <v>42450</v>
      </c>
      <c r="B4399" s="2">
        <f>YEAR(salesdata[[#This Row],[Order Date]])</f>
        <v>2016</v>
      </c>
      <c r="C4399" s="2">
        <f>MONTH(salesdata[[#This Row],[Order Date]])</f>
        <v>3</v>
      </c>
      <c r="D4399" t="s">
        <v>1453</v>
      </c>
      <c r="E4399" t="s">
        <v>10</v>
      </c>
      <c r="F4399" t="s">
        <v>11</v>
      </c>
      <c r="G4399" t="s">
        <v>24</v>
      </c>
      <c r="H4399" t="s">
        <v>550</v>
      </c>
      <c r="I4399" s="33" t="s">
        <v>5043</v>
      </c>
      <c r="J4399" s="2">
        <v>1</v>
      </c>
      <c r="K4399" s="33" t="s">
        <v>5767</v>
      </c>
    </row>
    <row r="4400" spans="1:11" x14ac:dyDescent="0.3">
      <c r="A4400" s="1">
        <v>42451</v>
      </c>
      <c r="B4400" s="2">
        <f>YEAR(salesdata[[#This Row],[Order Date]])</f>
        <v>2016</v>
      </c>
      <c r="C4400" s="2">
        <f>MONTH(salesdata[[#This Row],[Order Date]])</f>
        <v>3</v>
      </c>
      <c r="D4400" t="s">
        <v>1180</v>
      </c>
      <c r="E4400" t="s">
        <v>127</v>
      </c>
      <c r="F4400" t="s">
        <v>39</v>
      </c>
      <c r="G4400" t="s">
        <v>52</v>
      </c>
      <c r="H4400" t="s">
        <v>670</v>
      </c>
      <c r="I4400" s="33" t="s">
        <v>8390</v>
      </c>
      <c r="J4400" s="2">
        <v>2</v>
      </c>
      <c r="K4400" s="33" t="s">
        <v>8391</v>
      </c>
    </row>
    <row r="4401" spans="1:11" x14ac:dyDescent="0.3">
      <c r="A4401" s="1">
        <v>42451</v>
      </c>
      <c r="B4401" s="2">
        <f>YEAR(salesdata[[#This Row],[Order Date]])</f>
        <v>2016</v>
      </c>
      <c r="C4401" s="2">
        <f>MONTH(salesdata[[#This Row],[Order Date]])</f>
        <v>3</v>
      </c>
      <c r="D4401" t="s">
        <v>1282</v>
      </c>
      <c r="E4401" t="s">
        <v>167</v>
      </c>
      <c r="F4401" t="s">
        <v>34</v>
      </c>
      <c r="G4401" t="s">
        <v>35</v>
      </c>
      <c r="H4401" t="s">
        <v>1623</v>
      </c>
      <c r="I4401" s="33" t="s">
        <v>8392</v>
      </c>
      <c r="J4401" s="2">
        <v>7</v>
      </c>
      <c r="K4401" s="33" t="s">
        <v>8393</v>
      </c>
    </row>
    <row r="4402" spans="1:11" x14ac:dyDescent="0.3">
      <c r="A4402" s="1">
        <v>42453</v>
      </c>
      <c r="B4402" s="2">
        <f>YEAR(salesdata[[#This Row],[Order Date]])</f>
        <v>2016</v>
      </c>
      <c r="C4402" s="2">
        <f>MONTH(salesdata[[#This Row],[Order Date]])</f>
        <v>3</v>
      </c>
      <c r="D4402" t="s">
        <v>2347</v>
      </c>
      <c r="E4402" t="s">
        <v>92</v>
      </c>
      <c r="F4402" t="s">
        <v>39</v>
      </c>
      <c r="G4402" t="s">
        <v>40</v>
      </c>
      <c r="H4402" t="s">
        <v>1143</v>
      </c>
      <c r="I4402" s="33" t="s">
        <v>8394</v>
      </c>
      <c r="J4402" s="2">
        <v>4</v>
      </c>
      <c r="K4402" s="33" t="s">
        <v>5339</v>
      </c>
    </row>
    <row r="4403" spans="1:11" x14ac:dyDescent="0.3">
      <c r="A4403" s="1">
        <v>42453</v>
      </c>
      <c r="B4403" s="2">
        <f>YEAR(salesdata[[#This Row],[Order Date]])</f>
        <v>2016</v>
      </c>
      <c r="C4403" s="2">
        <f>MONTH(salesdata[[#This Row],[Order Date]])</f>
        <v>3</v>
      </c>
      <c r="D4403" t="s">
        <v>1397</v>
      </c>
      <c r="E4403" t="s">
        <v>130</v>
      </c>
      <c r="F4403" t="s">
        <v>11</v>
      </c>
      <c r="G4403" t="s">
        <v>12</v>
      </c>
      <c r="H4403" t="s">
        <v>2578</v>
      </c>
      <c r="I4403" s="33" t="s">
        <v>3905</v>
      </c>
      <c r="J4403" s="2">
        <v>1</v>
      </c>
      <c r="K4403" s="33" t="s">
        <v>8395</v>
      </c>
    </row>
    <row r="4404" spans="1:11" x14ac:dyDescent="0.3">
      <c r="A4404" s="1">
        <v>42453</v>
      </c>
      <c r="B4404" s="2">
        <f>YEAR(salesdata[[#This Row],[Order Date]])</f>
        <v>2016</v>
      </c>
      <c r="C4404" s="2">
        <f>MONTH(salesdata[[#This Row],[Order Date]])</f>
        <v>3</v>
      </c>
      <c r="D4404" t="s">
        <v>930</v>
      </c>
      <c r="E4404" t="s">
        <v>79</v>
      </c>
      <c r="F4404" t="s">
        <v>34</v>
      </c>
      <c r="G4404" t="s">
        <v>74</v>
      </c>
      <c r="H4404" t="s">
        <v>2163</v>
      </c>
      <c r="I4404" s="33" t="s">
        <v>6946</v>
      </c>
      <c r="J4404" s="2">
        <v>3</v>
      </c>
      <c r="K4404" s="33" t="s">
        <v>8396</v>
      </c>
    </row>
    <row r="4405" spans="1:11" x14ac:dyDescent="0.3">
      <c r="A4405" s="1">
        <v>42453</v>
      </c>
      <c r="B4405" s="2">
        <f>YEAR(salesdata[[#This Row],[Order Date]])</f>
        <v>2016</v>
      </c>
      <c r="C4405" s="2">
        <f>MONTH(salesdata[[#This Row],[Order Date]])</f>
        <v>3</v>
      </c>
      <c r="D4405" t="s">
        <v>930</v>
      </c>
      <c r="E4405" t="s">
        <v>79</v>
      </c>
      <c r="F4405" t="s">
        <v>11</v>
      </c>
      <c r="G4405" t="s">
        <v>24</v>
      </c>
      <c r="H4405" t="s">
        <v>900</v>
      </c>
      <c r="I4405" s="33" t="s">
        <v>6783</v>
      </c>
      <c r="J4405" s="2">
        <v>2</v>
      </c>
      <c r="K4405" s="33" t="s">
        <v>3779</v>
      </c>
    </row>
    <row r="4406" spans="1:11" x14ac:dyDescent="0.3">
      <c r="A4406" s="1">
        <v>42454</v>
      </c>
      <c r="B4406" s="2">
        <f>YEAR(salesdata[[#This Row],[Order Date]])</f>
        <v>2016</v>
      </c>
      <c r="C4406" s="2">
        <f>MONTH(salesdata[[#This Row],[Order Date]])</f>
        <v>3</v>
      </c>
      <c r="D4406" t="s">
        <v>876</v>
      </c>
      <c r="E4406" t="s">
        <v>863</v>
      </c>
      <c r="F4406" t="s">
        <v>39</v>
      </c>
      <c r="G4406" t="s">
        <v>52</v>
      </c>
      <c r="H4406" t="s">
        <v>1679</v>
      </c>
      <c r="I4406" s="33" t="s">
        <v>8397</v>
      </c>
      <c r="J4406" s="2">
        <v>5</v>
      </c>
      <c r="K4406" s="33" t="s">
        <v>8398</v>
      </c>
    </row>
    <row r="4407" spans="1:11" x14ac:dyDescent="0.3">
      <c r="A4407" s="1">
        <v>42454</v>
      </c>
      <c r="B4407" s="2">
        <f>YEAR(salesdata[[#This Row],[Order Date]])</f>
        <v>2016</v>
      </c>
      <c r="C4407" s="2">
        <f>MONTH(salesdata[[#This Row],[Order Date]])</f>
        <v>3</v>
      </c>
      <c r="D4407" t="s">
        <v>396</v>
      </c>
      <c r="E4407" t="s">
        <v>152</v>
      </c>
      <c r="F4407" t="s">
        <v>11</v>
      </c>
      <c r="G4407" t="s">
        <v>24</v>
      </c>
      <c r="H4407" t="s">
        <v>458</v>
      </c>
      <c r="I4407" s="33" t="s">
        <v>3177</v>
      </c>
      <c r="J4407" s="2">
        <v>3</v>
      </c>
      <c r="K4407" s="33" t="s">
        <v>3542</v>
      </c>
    </row>
    <row r="4408" spans="1:11" x14ac:dyDescent="0.3">
      <c r="A4408" s="1">
        <v>42455</v>
      </c>
      <c r="B4408" s="2">
        <f>YEAR(salesdata[[#This Row],[Order Date]])</f>
        <v>2016</v>
      </c>
      <c r="C4408" s="2">
        <f>MONTH(salesdata[[#This Row],[Order Date]])</f>
        <v>3</v>
      </c>
      <c r="D4408" t="s">
        <v>1505</v>
      </c>
      <c r="E4408" t="s">
        <v>152</v>
      </c>
      <c r="F4408" t="s">
        <v>11</v>
      </c>
      <c r="G4408" t="s">
        <v>18</v>
      </c>
      <c r="H4408" t="s">
        <v>931</v>
      </c>
      <c r="I4408" s="33" t="s">
        <v>8399</v>
      </c>
      <c r="J4408" s="2">
        <v>5</v>
      </c>
      <c r="K4408" s="33" t="s">
        <v>6214</v>
      </c>
    </row>
    <row r="4409" spans="1:11" x14ac:dyDescent="0.3">
      <c r="A4409" s="1">
        <v>42455</v>
      </c>
      <c r="B4409" s="2">
        <f>YEAR(salesdata[[#This Row],[Order Date]])</f>
        <v>2016</v>
      </c>
      <c r="C4409" s="2">
        <f>MONTH(salesdata[[#This Row],[Order Date]])</f>
        <v>3</v>
      </c>
      <c r="D4409" t="s">
        <v>2032</v>
      </c>
      <c r="E4409" t="s">
        <v>249</v>
      </c>
      <c r="F4409" t="s">
        <v>11</v>
      </c>
      <c r="G4409" t="s">
        <v>18</v>
      </c>
      <c r="H4409" t="s">
        <v>2020</v>
      </c>
      <c r="I4409" s="33" t="s">
        <v>8400</v>
      </c>
      <c r="J4409" s="2">
        <v>5</v>
      </c>
      <c r="K4409" s="33" t="s">
        <v>3297</v>
      </c>
    </row>
    <row r="4410" spans="1:11" x14ac:dyDescent="0.3">
      <c r="A4410" s="1">
        <v>42455</v>
      </c>
      <c r="B4410" s="2">
        <f>YEAR(salesdata[[#This Row],[Order Date]])</f>
        <v>2016</v>
      </c>
      <c r="C4410" s="2">
        <f>MONTH(salesdata[[#This Row],[Order Date]])</f>
        <v>3</v>
      </c>
      <c r="D4410" t="s">
        <v>2032</v>
      </c>
      <c r="E4410" t="s">
        <v>249</v>
      </c>
      <c r="F4410" t="s">
        <v>39</v>
      </c>
      <c r="G4410" t="s">
        <v>52</v>
      </c>
      <c r="H4410" t="s">
        <v>1033</v>
      </c>
      <c r="I4410" s="33" t="s">
        <v>5027</v>
      </c>
      <c r="J4410" s="2">
        <v>3</v>
      </c>
      <c r="K4410" s="33" t="s">
        <v>1522</v>
      </c>
    </row>
    <row r="4411" spans="1:11" x14ac:dyDescent="0.3">
      <c r="A4411" s="1">
        <v>42455</v>
      </c>
      <c r="B4411" s="2">
        <f>YEAR(salesdata[[#This Row],[Order Date]])</f>
        <v>2016</v>
      </c>
      <c r="C4411" s="2">
        <f>MONTH(salesdata[[#This Row],[Order Date]])</f>
        <v>3</v>
      </c>
      <c r="D4411" t="s">
        <v>108</v>
      </c>
      <c r="E4411" t="s">
        <v>519</v>
      </c>
      <c r="F4411" t="s">
        <v>11</v>
      </c>
      <c r="G4411" t="s">
        <v>12</v>
      </c>
      <c r="H4411" t="s">
        <v>1457</v>
      </c>
      <c r="I4411" s="33" t="s">
        <v>6185</v>
      </c>
      <c r="J4411" s="2">
        <v>3</v>
      </c>
      <c r="K4411" s="33" t="s">
        <v>3680</v>
      </c>
    </row>
    <row r="4412" spans="1:11" x14ac:dyDescent="0.3">
      <c r="A4412" s="1">
        <v>42455</v>
      </c>
      <c r="B4412" s="2">
        <f>YEAR(salesdata[[#This Row],[Order Date]])</f>
        <v>2016</v>
      </c>
      <c r="C4412" s="2">
        <f>MONTH(salesdata[[#This Row],[Order Date]])</f>
        <v>3</v>
      </c>
      <c r="D4412" t="s">
        <v>108</v>
      </c>
      <c r="E4412" t="s">
        <v>519</v>
      </c>
      <c r="F4412" t="s">
        <v>11</v>
      </c>
      <c r="G4412" t="s">
        <v>20</v>
      </c>
      <c r="H4412" t="s">
        <v>1214</v>
      </c>
      <c r="I4412" s="33" t="s">
        <v>8401</v>
      </c>
      <c r="J4412" s="2">
        <v>3</v>
      </c>
      <c r="K4412" s="33" t="s">
        <v>5431</v>
      </c>
    </row>
    <row r="4413" spans="1:11" x14ac:dyDescent="0.3">
      <c r="A4413" s="1">
        <v>42456</v>
      </c>
      <c r="B4413" s="2">
        <f>YEAR(salesdata[[#This Row],[Order Date]])</f>
        <v>2016</v>
      </c>
      <c r="C4413" s="2">
        <f>MONTH(salesdata[[#This Row],[Order Date]])</f>
        <v>3</v>
      </c>
      <c r="D4413" t="s">
        <v>599</v>
      </c>
      <c r="E4413" t="s">
        <v>30</v>
      </c>
      <c r="F4413" t="s">
        <v>34</v>
      </c>
      <c r="G4413" t="s">
        <v>47</v>
      </c>
      <c r="H4413" t="s">
        <v>2555</v>
      </c>
      <c r="I4413" s="33" t="s">
        <v>6514</v>
      </c>
      <c r="J4413" s="2">
        <v>1</v>
      </c>
      <c r="K4413" s="33" t="s">
        <v>4188</v>
      </c>
    </row>
    <row r="4414" spans="1:11" x14ac:dyDescent="0.3">
      <c r="A4414" s="1">
        <v>42456</v>
      </c>
      <c r="B4414" s="2">
        <f>YEAR(salesdata[[#This Row],[Order Date]])</f>
        <v>2016</v>
      </c>
      <c r="C4414" s="2">
        <f>MONTH(salesdata[[#This Row],[Order Date]])</f>
        <v>3</v>
      </c>
      <c r="D4414" t="s">
        <v>599</v>
      </c>
      <c r="E4414" t="s">
        <v>30</v>
      </c>
      <c r="F4414" t="s">
        <v>34</v>
      </c>
      <c r="G4414" t="s">
        <v>47</v>
      </c>
      <c r="H4414" t="s">
        <v>2579</v>
      </c>
      <c r="I4414" s="33" t="s">
        <v>6753</v>
      </c>
      <c r="J4414" s="2">
        <v>4</v>
      </c>
      <c r="K4414" s="33" t="s">
        <v>8402</v>
      </c>
    </row>
    <row r="4415" spans="1:11" x14ac:dyDescent="0.3">
      <c r="A4415" s="1">
        <v>42456</v>
      </c>
      <c r="B4415" s="2">
        <f>YEAR(salesdata[[#This Row],[Order Date]])</f>
        <v>2016</v>
      </c>
      <c r="C4415" s="2">
        <f>MONTH(salesdata[[#This Row],[Order Date]])</f>
        <v>3</v>
      </c>
      <c r="D4415" t="s">
        <v>599</v>
      </c>
      <c r="E4415" t="s">
        <v>30</v>
      </c>
      <c r="F4415" t="s">
        <v>11</v>
      </c>
      <c r="G4415" t="s">
        <v>20</v>
      </c>
      <c r="H4415" t="s">
        <v>1615</v>
      </c>
      <c r="I4415" s="33" t="s">
        <v>6743</v>
      </c>
      <c r="J4415" s="2">
        <v>2</v>
      </c>
      <c r="K4415" s="33" t="s">
        <v>3747</v>
      </c>
    </row>
    <row r="4416" spans="1:11" x14ac:dyDescent="0.3">
      <c r="A4416" s="1">
        <v>42457</v>
      </c>
      <c r="B4416" s="2">
        <f>YEAR(salesdata[[#This Row],[Order Date]])</f>
        <v>2016</v>
      </c>
      <c r="C4416" s="2">
        <f>MONTH(salesdata[[#This Row],[Order Date]])</f>
        <v>3</v>
      </c>
      <c r="D4416" t="s">
        <v>1061</v>
      </c>
      <c r="E4416" t="s">
        <v>55</v>
      </c>
      <c r="F4416" t="s">
        <v>11</v>
      </c>
      <c r="G4416" t="s">
        <v>18</v>
      </c>
      <c r="H4416" t="s">
        <v>2407</v>
      </c>
      <c r="I4416" s="33" t="s">
        <v>6393</v>
      </c>
      <c r="J4416" s="2">
        <v>2</v>
      </c>
      <c r="K4416" s="33" t="s">
        <v>8403</v>
      </c>
    </row>
    <row r="4417" spans="1:11" x14ac:dyDescent="0.3">
      <c r="A4417" s="1">
        <v>42457</v>
      </c>
      <c r="B4417" s="2">
        <f>YEAR(salesdata[[#This Row],[Order Date]])</f>
        <v>2016</v>
      </c>
      <c r="C4417" s="2">
        <f>MONTH(salesdata[[#This Row],[Order Date]])</f>
        <v>3</v>
      </c>
      <c r="D4417" t="s">
        <v>1303</v>
      </c>
      <c r="E4417" t="s">
        <v>27</v>
      </c>
      <c r="F4417" t="s">
        <v>11</v>
      </c>
      <c r="G4417" t="s">
        <v>18</v>
      </c>
      <c r="H4417" t="s">
        <v>1810</v>
      </c>
      <c r="I4417" s="33" t="s">
        <v>4210</v>
      </c>
      <c r="J4417" s="2">
        <v>4</v>
      </c>
      <c r="K4417" s="33" t="s">
        <v>4845</v>
      </c>
    </row>
    <row r="4418" spans="1:11" x14ac:dyDescent="0.3">
      <c r="A4418" s="1">
        <v>42457</v>
      </c>
      <c r="B4418" s="2">
        <f>YEAR(salesdata[[#This Row],[Order Date]])</f>
        <v>2016</v>
      </c>
      <c r="C4418" s="2">
        <f>MONTH(salesdata[[#This Row],[Order Date]])</f>
        <v>3</v>
      </c>
      <c r="D4418" t="s">
        <v>1303</v>
      </c>
      <c r="E4418" t="s">
        <v>27</v>
      </c>
      <c r="F4418" t="s">
        <v>11</v>
      </c>
      <c r="G4418" t="s">
        <v>12</v>
      </c>
      <c r="H4418" t="s">
        <v>1905</v>
      </c>
      <c r="I4418" s="33" t="s">
        <v>4377</v>
      </c>
      <c r="J4418" s="2">
        <v>1</v>
      </c>
      <c r="K4418" s="33" t="s">
        <v>5625</v>
      </c>
    </row>
    <row r="4419" spans="1:11" x14ac:dyDescent="0.3">
      <c r="A4419" s="1">
        <v>42458</v>
      </c>
      <c r="B4419" s="2">
        <f>YEAR(salesdata[[#This Row],[Order Date]])</f>
        <v>2016</v>
      </c>
      <c r="C4419" s="2">
        <f>MONTH(salesdata[[#This Row],[Order Date]])</f>
        <v>3</v>
      </c>
      <c r="D4419" t="s">
        <v>32</v>
      </c>
      <c r="E4419" t="s">
        <v>15</v>
      </c>
      <c r="F4419" t="s">
        <v>11</v>
      </c>
      <c r="G4419" t="s">
        <v>12</v>
      </c>
      <c r="H4419" t="s">
        <v>1888</v>
      </c>
      <c r="I4419" s="33" t="s">
        <v>5249</v>
      </c>
      <c r="J4419" s="2">
        <v>3</v>
      </c>
      <c r="K4419" s="33" t="s">
        <v>5764</v>
      </c>
    </row>
    <row r="4420" spans="1:11" x14ac:dyDescent="0.3">
      <c r="A4420" s="1">
        <v>42458</v>
      </c>
      <c r="B4420" s="2">
        <f>YEAR(salesdata[[#This Row],[Order Date]])</f>
        <v>2016</v>
      </c>
      <c r="C4420" s="2">
        <f>MONTH(salesdata[[#This Row],[Order Date]])</f>
        <v>3</v>
      </c>
      <c r="D4420" t="s">
        <v>32</v>
      </c>
      <c r="E4420" t="s">
        <v>15</v>
      </c>
      <c r="F4420" t="s">
        <v>34</v>
      </c>
      <c r="G4420" t="s">
        <v>35</v>
      </c>
      <c r="H4420" t="s">
        <v>439</v>
      </c>
      <c r="I4420" s="33" t="s">
        <v>6415</v>
      </c>
      <c r="J4420" s="2">
        <v>6</v>
      </c>
      <c r="K4420" s="33" t="s">
        <v>6416</v>
      </c>
    </row>
    <row r="4421" spans="1:11" x14ac:dyDescent="0.3">
      <c r="A4421" s="1">
        <v>42458</v>
      </c>
      <c r="B4421" s="2">
        <f>YEAR(salesdata[[#This Row],[Order Date]])</f>
        <v>2016</v>
      </c>
      <c r="C4421" s="2">
        <f>MONTH(salesdata[[#This Row],[Order Date]])</f>
        <v>3</v>
      </c>
      <c r="D4421" t="s">
        <v>32</v>
      </c>
      <c r="E4421" t="s">
        <v>15</v>
      </c>
      <c r="F4421" t="s">
        <v>39</v>
      </c>
      <c r="G4421" t="s">
        <v>40</v>
      </c>
      <c r="H4421" t="s">
        <v>2436</v>
      </c>
      <c r="I4421" s="33" t="s">
        <v>8404</v>
      </c>
      <c r="J4421" s="2">
        <v>8</v>
      </c>
      <c r="K4421" s="33" t="s">
        <v>8405</v>
      </c>
    </row>
    <row r="4422" spans="1:11" x14ac:dyDescent="0.3">
      <c r="A4422" s="1">
        <v>42458</v>
      </c>
      <c r="B4422" s="2">
        <f>YEAR(salesdata[[#This Row],[Order Date]])</f>
        <v>2016</v>
      </c>
      <c r="C4422" s="2">
        <f>MONTH(salesdata[[#This Row],[Order Date]])</f>
        <v>3</v>
      </c>
      <c r="D4422" t="s">
        <v>2580</v>
      </c>
      <c r="E4422" t="s">
        <v>152</v>
      </c>
      <c r="F4422" t="s">
        <v>11</v>
      </c>
      <c r="G4422" t="s">
        <v>12</v>
      </c>
      <c r="H4422" t="s">
        <v>200</v>
      </c>
      <c r="I4422" s="33" t="s">
        <v>7629</v>
      </c>
      <c r="J4422" s="2">
        <v>2</v>
      </c>
      <c r="K4422" s="33" t="s">
        <v>4401</v>
      </c>
    </row>
    <row r="4423" spans="1:11" x14ac:dyDescent="0.3">
      <c r="A4423" s="1">
        <v>42458</v>
      </c>
      <c r="B4423" s="2">
        <f>YEAR(salesdata[[#This Row],[Order Date]])</f>
        <v>2016</v>
      </c>
      <c r="C4423" s="2">
        <f>MONTH(salesdata[[#This Row],[Order Date]])</f>
        <v>3</v>
      </c>
      <c r="D4423" t="s">
        <v>2580</v>
      </c>
      <c r="E4423" t="s">
        <v>152</v>
      </c>
      <c r="F4423" t="s">
        <v>11</v>
      </c>
      <c r="G4423" t="s">
        <v>20</v>
      </c>
      <c r="H4423" t="s">
        <v>49</v>
      </c>
      <c r="I4423" s="33" t="s">
        <v>6085</v>
      </c>
      <c r="J4423" s="2">
        <v>5</v>
      </c>
      <c r="K4423" s="33" t="s">
        <v>7469</v>
      </c>
    </row>
    <row r="4424" spans="1:11" x14ac:dyDescent="0.3">
      <c r="A4424" s="1">
        <v>42458</v>
      </c>
      <c r="B4424" s="2">
        <f>YEAR(salesdata[[#This Row],[Order Date]])</f>
        <v>2016</v>
      </c>
      <c r="C4424" s="2">
        <f>MONTH(salesdata[[#This Row],[Order Date]])</f>
        <v>3</v>
      </c>
      <c r="D4424" t="s">
        <v>2580</v>
      </c>
      <c r="E4424" t="s">
        <v>152</v>
      </c>
      <c r="F4424" t="s">
        <v>34</v>
      </c>
      <c r="G4424" t="s">
        <v>47</v>
      </c>
      <c r="H4424" t="s">
        <v>2227</v>
      </c>
      <c r="I4424" s="33" t="s">
        <v>2581</v>
      </c>
      <c r="J4424" s="2">
        <v>8</v>
      </c>
      <c r="K4424" s="33" t="s">
        <v>2969</v>
      </c>
    </row>
    <row r="4425" spans="1:11" x14ac:dyDescent="0.3">
      <c r="A4425" s="1">
        <v>42458</v>
      </c>
      <c r="B4425" s="2">
        <f>YEAR(salesdata[[#This Row],[Order Date]])</f>
        <v>2016</v>
      </c>
      <c r="C4425" s="2">
        <f>MONTH(salesdata[[#This Row],[Order Date]])</f>
        <v>3</v>
      </c>
      <c r="D4425" t="s">
        <v>2580</v>
      </c>
      <c r="E4425" t="s">
        <v>152</v>
      </c>
      <c r="F4425" t="s">
        <v>11</v>
      </c>
      <c r="G4425" t="s">
        <v>20</v>
      </c>
      <c r="H4425" t="s">
        <v>226</v>
      </c>
      <c r="I4425" s="33" t="s">
        <v>8406</v>
      </c>
      <c r="J4425" s="2">
        <v>7</v>
      </c>
      <c r="K4425" s="33" t="s">
        <v>6081</v>
      </c>
    </row>
    <row r="4426" spans="1:11" x14ac:dyDescent="0.3">
      <c r="A4426" s="1">
        <v>42458</v>
      </c>
      <c r="B4426" s="2">
        <f>YEAR(salesdata[[#This Row],[Order Date]])</f>
        <v>2016</v>
      </c>
      <c r="C4426" s="2">
        <f>MONTH(salesdata[[#This Row],[Order Date]])</f>
        <v>3</v>
      </c>
      <c r="D4426" t="s">
        <v>212</v>
      </c>
      <c r="E4426" t="s">
        <v>79</v>
      </c>
      <c r="F4426" t="s">
        <v>34</v>
      </c>
      <c r="G4426" t="s">
        <v>74</v>
      </c>
      <c r="H4426" t="s">
        <v>1688</v>
      </c>
      <c r="I4426" s="33" t="s">
        <v>4366</v>
      </c>
      <c r="J4426" s="2">
        <v>5</v>
      </c>
      <c r="K4426" s="33" t="s">
        <v>8407</v>
      </c>
    </row>
    <row r="4427" spans="1:11" x14ac:dyDescent="0.3">
      <c r="A4427" s="1">
        <v>42458</v>
      </c>
      <c r="B4427" s="2">
        <f>YEAR(salesdata[[#This Row],[Order Date]])</f>
        <v>2016</v>
      </c>
      <c r="C4427" s="2">
        <f>MONTH(salesdata[[#This Row],[Order Date]])</f>
        <v>3</v>
      </c>
      <c r="D4427" t="s">
        <v>212</v>
      </c>
      <c r="E4427" t="s">
        <v>79</v>
      </c>
      <c r="F4427" t="s">
        <v>39</v>
      </c>
      <c r="G4427" t="s">
        <v>40</v>
      </c>
      <c r="H4427" t="s">
        <v>2582</v>
      </c>
      <c r="I4427" s="33" t="s">
        <v>6405</v>
      </c>
      <c r="J4427" s="2">
        <v>4</v>
      </c>
      <c r="K4427" s="33" t="s">
        <v>8408</v>
      </c>
    </row>
    <row r="4428" spans="1:11" x14ac:dyDescent="0.3">
      <c r="A4428" s="1">
        <v>42459</v>
      </c>
      <c r="B4428" s="2">
        <f>YEAR(salesdata[[#This Row],[Order Date]])</f>
        <v>2016</v>
      </c>
      <c r="C4428" s="2">
        <f>MONTH(salesdata[[#This Row],[Order Date]])</f>
        <v>3</v>
      </c>
      <c r="D4428" t="s">
        <v>1798</v>
      </c>
      <c r="E4428" t="s">
        <v>625</v>
      </c>
      <c r="F4428" t="s">
        <v>11</v>
      </c>
      <c r="G4428" t="s">
        <v>12</v>
      </c>
      <c r="H4428" t="s">
        <v>2186</v>
      </c>
      <c r="I4428" s="33" t="s">
        <v>5100</v>
      </c>
      <c r="J4428" s="2">
        <v>1</v>
      </c>
      <c r="K4428" s="33" t="s">
        <v>4110</v>
      </c>
    </row>
    <row r="4429" spans="1:11" x14ac:dyDescent="0.3">
      <c r="A4429" s="1">
        <v>42460</v>
      </c>
      <c r="B4429" s="2">
        <f>YEAR(salesdata[[#This Row],[Order Date]])</f>
        <v>2016</v>
      </c>
      <c r="C4429" s="2">
        <f>MONTH(salesdata[[#This Row],[Order Date]])</f>
        <v>3</v>
      </c>
      <c r="D4429" t="s">
        <v>812</v>
      </c>
      <c r="E4429" t="s">
        <v>23</v>
      </c>
      <c r="F4429" t="s">
        <v>39</v>
      </c>
      <c r="G4429" t="s">
        <v>40</v>
      </c>
      <c r="H4429" t="s">
        <v>2461</v>
      </c>
      <c r="I4429" s="33" t="s">
        <v>8409</v>
      </c>
      <c r="J4429" s="2">
        <v>3</v>
      </c>
      <c r="K4429" s="33" t="s">
        <v>8410</v>
      </c>
    </row>
    <row r="4430" spans="1:11" x14ac:dyDescent="0.3">
      <c r="A4430" s="1">
        <v>42460</v>
      </c>
      <c r="B4430" s="2">
        <f>YEAR(salesdata[[#This Row],[Order Date]])</f>
        <v>2016</v>
      </c>
      <c r="C4430" s="2">
        <f>MONTH(salesdata[[#This Row],[Order Date]])</f>
        <v>3</v>
      </c>
      <c r="D4430" t="s">
        <v>812</v>
      </c>
      <c r="E4430" t="s">
        <v>23</v>
      </c>
      <c r="F4430" t="s">
        <v>39</v>
      </c>
      <c r="G4430" t="s">
        <v>52</v>
      </c>
      <c r="H4430" t="s">
        <v>2057</v>
      </c>
      <c r="I4430" s="33" t="s">
        <v>4157</v>
      </c>
      <c r="J4430" s="2">
        <v>2</v>
      </c>
      <c r="K4430" s="33" t="s">
        <v>3322</v>
      </c>
    </row>
    <row r="4431" spans="1:11" x14ac:dyDescent="0.3">
      <c r="A4431" s="1">
        <v>42460</v>
      </c>
      <c r="B4431" s="2">
        <f>YEAR(salesdata[[#This Row],[Order Date]])</f>
        <v>2016</v>
      </c>
      <c r="C4431" s="2">
        <f>MONTH(salesdata[[#This Row],[Order Date]])</f>
        <v>3</v>
      </c>
      <c r="D4431" t="s">
        <v>84</v>
      </c>
      <c r="E4431" t="s">
        <v>152</v>
      </c>
      <c r="F4431" t="s">
        <v>34</v>
      </c>
      <c r="G4431" t="s">
        <v>35</v>
      </c>
      <c r="H4431" t="s">
        <v>1094</v>
      </c>
      <c r="I4431" s="33" t="s">
        <v>2583</v>
      </c>
      <c r="J4431" s="2">
        <v>6</v>
      </c>
      <c r="K4431" s="33" t="s">
        <v>8411</v>
      </c>
    </row>
    <row r="4432" spans="1:11" x14ac:dyDescent="0.3">
      <c r="A4432" s="1">
        <v>42461</v>
      </c>
      <c r="B4432" s="2">
        <f>YEAR(salesdata[[#This Row],[Order Date]])</f>
        <v>2016</v>
      </c>
      <c r="C4432" s="2">
        <f>MONTH(salesdata[[#This Row],[Order Date]])</f>
        <v>4</v>
      </c>
      <c r="D4432" t="s">
        <v>2584</v>
      </c>
      <c r="E4432" t="s">
        <v>152</v>
      </c>
      <c r="F4432" t="s">
        <v>11</v>
      </c>
      <c r="G4432" t="s">
        <v>24</v>
      </c>
      <c r="H4432" t="s">
        <v>264</v>
      </c>
      <c r="I4432" s="33" t="s">
        <v>3177</v>
      </c>
      <c r="J4432" s="2">
        <v>3</v>
      </c>
      <c r="K4432" s="33" t="s">
        <v>3178</v>
      </c>
    </row>
    <row r="4433" spans="1:11" x14ac:dyDescent="0.3">
      <c r="A4433" s="1">
        <v>42461</v>
      </c>
      <c r="B4433" s="2">
        <f>YEAR(salesdata[[#This Row],[Order Date]])</f>
        <v>2016</v>
      </c>
      <c r="C4433" s="2">
        <f>MONTH(salesdata[[#This Row],[Order Date]])</f>
        <v>4</v>
      </c>
      <c r="D4433" t="s">
        <v>2584</v>
      </c>
      <c r="E4433" t="s">
        <v>152</v>
      </c>
      <c r="F4433" t="s">
        <v>11</v>
      </c>
      <c r="G4433" t="s">
        <v>18</v>
      </c>
      <c r="H4433" t="s">
        <v>240</v>
      </c>
      <c r="I4433" s="33" t="s">
        <v>4014</v>
      </c>
      <c r="J4433" s="2">
        <v>3</v>
      </c>
      <c r="K4433" s="33" t="s">
        <v>4015</v>
      </c>
    </row>
    <row r="4434" spans="1:11" x14ac:dyDescent="0.3">
      <c r="A4434" s="1">
        <v>42461</v>
      </c>
      <c r="B4434" s="2">
        <f>YEAR(salesdata[[#This Row],[Order Date]])</f>
        <v>2016</v>
      </c>
      <c r="C4434" s="2">
        <f>MONTH(salesdata[[#This Row],[Order Date]])</f>
        <v>4</v>
      </c>
      <c r="D4434" t="s">
        <v>2584</v>
      </c>
      <c r="E4434" t="s">
        <v>152</v>
      </c>
      <c r="F4434" t="s">
        <v>11</v>
      </c>
      <c r="G4434" t="s">
        <v>24</v>
      </c>
      <c r="H4434" t="s">
        <v>826</v>
      </c>
      <c r="I4434" s="33" t="s">
        <v>7392</v>
      </c>
      <c r="J4434" s="2">
        <v>6</v>
      </c>
      <c r="K4434" s="33" t="s">
        <v>8412</v>
      </c>
    </row>
    <row r="4435" spans="1:11" x14ac:dyDescent="0.3">
      <c r="A4435" s="1">
        <v>42461</v>
      </c>
      <c r="B4435" s="2">
        <f>YEAR(salesdata[[#This Row],[Order Date]])</f>
        <v>2016</v>
      </c>
      <c r="C4435" s="2">
        <f>MONTH(salesdata[[#This Row],[Order Date]])</f>
        <v>4</v>
      </c>
      <c r="D4435" t="s">
        <v>2584</v>
      </c>
      <c r="E4435" t="s">
        <v>152</v>
      </c>
      <c r="F4435" t="s">
        <v>11</v>
      </c>
      <c r="G4435" t="s">
        <v>24</v>
      </c>
      <c r="H4435" t="s">
        <v>1653</v>
      </c>
      <c r="I4435" s="33" t="s">
        <v>5277</v>
      </c>
      <c r="J4435" s="2">
        <v>3</v>
      </c>
      <c r="K4435" s="33" t="s">
        <v>5278</v>
      </c>
    </row>
    <row r="4436" spans="1:11" x14ac:dyDescent="0.3">
      <c r="A4436" s="1">
        <v>42461</v>
      </c>
      <c r="B4436" s="2">
        <f>YEAR(salesdata[[#This Row],[Order Date]])</f>
        <v>2016</v>
      </c>
      <c r="C4436" s="2">
        <f>MONTH(salesdata[[#This Row],[Order Date]])</f>
        <v>4</v>
      </c>
      <c r="D4436" t="s">
        <v>2584</v>
      </c>
      <c r="E4436" t="s">
        <v>152</v>
      </c>
      <c r="F4436" t="s">
        <v>11</v>
      </c>
      <c r="G4436" t="s">
        <v>24</v>
      </c>
      <c r="H4436" t="s">
        <v>2585</v>
      </c>
      <c r="I4436" s="33" t="s">
        <v>4322</v>
      </c>
      <c r="J4436" s="2">
        <v>3</v>
      </c>
      <c r="K4436" s="33" t="s">
        <v>4832</v>
      </c>
    </row>
    <row r="4437" spans="1:11" x14ac:dyDescent="0.3">
      <c r="A4437" s="1">
        <v>42461</v>
      </c>
      <c r="B4437" s="2">
        <f>YEAR(salesdata[[#This Row],[Order Date]])</f>
        <v>2016</v>
      </c>
      <c r="C4437" s="2">
        <f>MONTH(salesdata[[#This Row],[Order Date]])</f>
        <v>4</v>
      </c>
      <c r="D4437" t="s">
        <v>2584</v>
      </c>
      <c r="E4437" t="s">
        <v>152</v>
      </c>
      <c r="F4437" t="s">
        <v>39</v>
      </c>
      <c r="G4437" t="s">
        <v>40</v>
      </c>
      <c r="H4437" t="s">
        <v>2561</v>
      </c>
      <c r="I4437" s="33" t="s">
        <v>7251</v>
      </c>
      <c r="J4437" s="2">
        <v>4</v>
      </c>
      <c r="K4437" s="33" t="s">
        <v>6111</v>
      </c>
    </row>
    <row r="4438" spans="1:11" x14ac:dyDescent="0.3">
      <c r="A4438" s="1">
        <v>42461</v>
      </c>
      <c r="B4438" s="2">
        <f>YEAR(salesdata[[#This Row],[Order Date]])</f>
        <v>2016</v>
      </c>
      <c r="C4438" s="2">
        <f>MONTH(salesdata[[#This Row],[Order Date]])</f>
        <v>4</v>
      </c>
      <c r="D4438" t="s">
        <v>1063</v>
      </c>
      <c r="E4438" t="s">
        <v>96</v>
      </c>
      <c r="F4438" t="s">
        <v>11</v>
      </c>
      <c r="G4438" t="s">
        <v>43</v>
      </c>
      <c r="H4438" t="s">
        <v>163</v>
      </c>
      <c r="I4438" s="33" t="s">
        <v>6151</v>
      </c>
      <c r="J4438" s="2">
        <v>5</v>
      </c>
      <c r="K4438" s="33" t="s">
        <v>7962</v>
      </c>
    </row>
    <row r="4439" spans="1:11" x14ac:dyDescent="0.3">
      <c r="A4439" s="1">
        <v>42461</v>
      </c>
      <c r="B4439" s="2">
        <f>YEAR(salesdata[[#This Row],[Order Date]])</f>
        <v>2016</v>
      </c>
      <c r="C4439" s="2">
        <f>MONTH(salesdata[[#This Row],[Order Date]])</f>
        <v>4</v>
      </c>
      <c r="D4439" t="s">
        <v>1063</v>
      </c>
      <c r="E4439" t="s">
        <v>96</v>
      </c>
      <c r="F4439" t="s">
        <v>11</v>
      </c>
      <c r="G4439" t="s">
        <v>93</v>
      </c>
      <c r="H4439" t="s">
        <v>1885</v>
      </c>
      <c r="I4439" s="33" t="s">
        <v>8413</v>
      </c>
      <c r="J4439" s="2">
        <v>2</v>
      </c>
      <c r="K4439" s="33" t="s">
        <v>2927</v>
      </c>
    </row>
    <row r="4440" spans="1:11" x14ac:dyDescent="0.3">
      <c r="A4440" s="1">
        <v>42461</v>
      </c>
      <c r="B4440" s="2">
        <f>YEAR(salesdata[[#This Row],[Order Date]])</f>
        <v>2016</v>
      </c>
      <c r="C4440" s="2">
        <f>MONTH(salesdata[[#This Row],[Order Date]])</f>
        <v>4</v>
      </c>
      <c r="D4440" t="s">
        <v>2554</v>
      </c>
      <c r="E4440" t="s">
        <v>152</v>
      </c>
      <c r="F4440" t="s">
        <v>11</v>
      </c>
      <c r="G4440" t="s">
        <v>24</v>
      </c>
      <c r="H4440" t="s">
        <v>1396</v>
      </c>
      <c r="I4440" s="33" t="s">
        <v>8414</v>
      </c>
      <c r="J4440" s="2">
        <v>4</v>
      </c>
      <c r="K4440" s="33" t="s">
        <v>8415</v>
      </c>
    </row>
    <row r="4441" spans="1:11" x14ac:dyDescent="0.3">
      <c r="A4441" s="1">
        <v>42461</v>
      </c>
      <c r="B4441" s="2">
        <f>YEAR(salesdata[[#This Row],[Order Date]])</f>
        <v>2016</v>
      </c>
      <c r="C4441" s="2">
        <f>MONTH(salesdata[[#This Row],[Order Date]])</f>
        <v>4</v>
      </c>
      <c r="D4441" t="s">
        <v>1814</v>
      </c>
      <c r="E4441" t="s">
        <v>152</v>
      </c>
      <c r="F4441" t="s">
        <v>11</v>
      </c>
      <c r="G4441" t="s">
        <v>16</v>
      </c>
      <c r="H4441" t="s">
        <v>2586</v>
      </c>
      <c r="I4441" s="33" t="s">
        <v>7116</v>
      </c>
      <c r="J4441" s="2">
        <v>2</v>
      </c>
      <c r="K4441" s="33" t="s">
        <v>2940</v>
      </c>
    </row>
    <row r="4442" spans="1:11" x14ac:dyDescent="0.3">
      <c r="A4442" s="1">
        <v>42461</v>
      </c>
      <c r="B4442" s="2">
        <f>YEAR(salesdata[[#This Row],[Order Date]])</f>
        <v>2016</v>
      </c>
      <c r="C4442" s="2">
        <f>MONTH(salesdata[[#This Row],[Order Date]])</f>
        <v>4</v>
      </c>
      <c r="D4442" t="s">
        <v>1814</v>
      </c>
      <c r="E4442" t="s">
        <v>152</v>
      </c>
      <c r="F4442" t="s">
        <v>11</v>
      </c>
      <c r="G4442" t="s">
        <v>204</v>
      </c>
      <c r="H4442" t="s">
        <v>1326</v>
      </c>
      <c r="I4442" s="33" t="s">
        <v>5328</v>
      </c>
      <c r="J4442" s="2">
        <v>3</v>
      </c>
      <c r="K4442" s="33" t="s">
        <v>5329</v>
      </c>
    </row>
    <row r="4443" spans="1:11" x14ac:dyDescent="0.3">
      <c r="A4443" s="1">
        <v>42461</v>
      </c>
      <c r="B4443" s="2">
        <f>YEAR(salesdata[[#This Row],[Order Date]])</f>
        <v>2016</v>
      </c>
      <c r="C4443" s="2">
        <f>MONTH(salesdata[[#This Row],[Order Date]])</f>
        <v>4</v>
      </c>
      <c r="D4443" t="s">
        <v>1814</v>
      </c>
      <c r="E4443" t="s">
        <v>152</v>
      </c>
      <c r="F4443" t="s">
        <v>11</v>
      </c>
      <c r="G4443" t="s">
        <v>20</v>
      </c>
      <c r="H4443" t="s">
        <v>1917</v>
      </c>
      <c r="I4443" s="33" t="s">
        <v>4100</v>
      </c>
      <c r="J4443" s="2">
        <v>3</v>
      </c>
      <c r="K4443" s="33" t="s">
        <v>3189</v>
      </c>
    </row>
    <row r="4444" spans="1:11" x14ac:dyDescent="0.3">
      <c r="A4444" s="1">
        <v>42461</v>
      </c>
      <c r="B4444" s="2">
        <f>YEAR(salesdata[[#This Row],[Order Date]])</f>
        <v>2016</v>
      </c>
      <c r="C4444" s="2">
        <f>MONTH(salesdata[[#This Row],[Order Date]])</f>
        <v>4</v>
      </c>
      <c r="D4444" t="s">
        <v>1812</v>
      </c>
      <c r="E4444" t="s">
        <v>152</v>
      </c>
      <c r="F4444" t="s">
        <v>34</v>
      </c>
      <c r="G4444" t="s">
        <v>35</v>
      </c>
      <c r="H4444" t="s">
        <v>887</v>
      </c>
      <c r="I4444" s="33" t="s">
        <v>8416</v>
      </c>
      <c r="J4444" s="2">
        <v>6</v>
      </c>
      <c r="K4444" s="33" t="s">
        <v>8417</v>
      </c>
    </row>
    <row r="4445" spans="1:11" x14ac:dyDescent="0.3">
      <c r="A4445" s="1">
        <v>42461</v>
      </c>
      <c r="B4445" s="2">
        <f>YEAR(salesdata[[#This Row],[Order Date]])</f>
        <v>2016</v>
      </c>
      <c r="C4445" s="2">
        <f>MONTH(salesdata[[#This Row],[Order Date]])</f>
        <v>4</v>
      </c>
      <c r="D4445" t="s">
        <v>1812</v>
      </c>
      <c r="E4445" t="s">
        <v>152</v>
      </c>
      <c r="F4445" t="s">
        <v>11</v>
      </c>
      <c r="G4445" t="s">
        <v>204</v>
      </c>
      <c r="H4445" t="s">
        <v>828</v>
      </c>
      <c r="I4445" s="33" t="s">
        <v>8418</v>
      </c>
      <c r="J4445" s="2">
        <v>8</v>
      </c>
      <c r="K4445" s="33" t="s">
        <v>8419</v>
      </c>
    </row>
    <row r="4446" spans="1:11" x14ac:dyDescent="0.3">
      <c r="A4446" s="1">
        <v>42461</v>
      </c>
      <c r="B4446" s="2">
        <f>YEAR(salesdata[[#This Row],[Order Date]])</f>
        <v>2016</v>
      </c>
      <c r="C4446" s="2">
        <f>MONTH(salesdata[[#This Row],[Order Date]])</f>
        <v>4</v>
      </c>
      <c r="D4446" t="s">
        <v>1812</v>
      </c>
      <c r="E4446" t="s">
        <v>152</v>
      </c>
      <c r="F4446" t="s">
        <v>11</v>
      </c>
      <c r="G4446" t="s">
        <v>20</v>
      </c>
      <c r="H4446" t="s">
        <v>460</v>
      </c>
      <c r="I4446" s="33" t="s">
        <v>4921</v>
      </c>
      <c r="J4446" s="2">
        <v>1</v>
      </c>
      <c r="K4446" s="33" t="s">
        <v>3543</v>
      </c>
    </row>
    <row r="4447" spans="1:11" x14ac:dyDescent="0.3">
      <c r="A4447" s="1">
        <v>42461</v>
      </c>
      <c r="B4447" s="2">
        <f>YEAR(salesdata[[#This Row],[Order Date]])</f>
        <v>2016</v>
      </c>
      <c r="C4447" s="2">
        <f>MONTH(salesdata[[#This Row],[Order Date]])</f>
        <v>4</v>
      </c>
      <c r="D4447" t="s">
        <v>1552</v>
      </c>
      <c r="E4447" t="s">
        <v>30</v>
      </c>
      <c r="F4447" t="s">
        <v>34</v>
      </c>
      <c r="G4447" t="s">
        <v>47</v>
      </c>
      <c r="H4447" t="s">
        <v>1184</v>
      </c>
      <c r="I4447" s="33" t="s">
        <v>8006</v>
      </c>
      <c r="J4447" s="2">
        <v>4</v>
      </c>
      <c r="K4447" s="33" t="s">
        <v>4025</v>
      </c>
    </row>
    <row r="4448" spans="1:11" x14ac:dyDescent="0.3">
      <c r="A4448" s="1">
        <v>42461</v>
      </c>
      <c r="B4448" s="2">
        <f>YEAR(salesdata[[#This Row],[Order Date]])</f>
        <v>2016</v>
      </c>
      <c r="C4448" s="2">
        <f>MONTH(salesdata[[#This Row],[Order Date]])</f>
        <v>4</v>
      </c>
      <c r="D4448" t="s">
        <v>587</v>
      </c>
      <c r="E4448" t="s">
        <v>160</v>
      </c>
      <c r="F4448" t="s">
        <v>39</v>
      </c>
      <c r="G4448" t="s">
        <v>40</v>
      </c>
      <c r="H4448" t="s">
        <v>2533</v>
      </c>
      <c r="I4448" s="33" t="s">
        <v>3627</v>
      </c>
      <c r="J4448" s="2">
        <v>1</v>
      </c>
      <c r="K4448" s="33" t="s">
        <v>6932</v>
      </c>
    </row>
    <row r="4449" spans="1:11" x14ac:dyDescent="0.3">
      <c r="A4449" s="1">
        <v>42462</v>
      </c>
      <c r="B4449" s="2">
        <f>YEAR(salesdata[[#This Row],[Order Date]])</f>
        <v>2016</v>
      </c>
      <c r="C4449" s="2">
        <f>MONTH(salesdata[[#This Row],[Order Date]])</f>
        <v>4</v>
      </c>
      <c r="D4449" t="s">
        <v>1820</v>
      </c>
      <c r="E4449" t="s">
        <v>160</v>
      </c>
      <c r="F4449" t="s">
        <v>34</v>
      </c>
      <c r="G4449" t="s">
        <v>35</v>
      </c>
      <c r="H4449" t="s">
        <v>1745</v>
      </c>
      <c r="I4449" s="33" t="s">
        <v>8420</v>
      </c>
      <c r="J4449" s="2">
        <v>5</v>
      </c>
      <c r="K4449" s="33" t="s">
        <v>8421</v>
      </c>
    </row>
    <row r="4450" spans="1:11" x14ac:dyDescent="0.3">
      <c r="A4450" s="1">
        <v>42463</v>
      </c>
      <c r="B4450" s="2">
        <f>YEAR(salesdata[[#This Row],[Order Date]])</f>
        <v>2016</v>
      </c>
      <c r="C4450" s="2">
        <f>MONTH(salesdata[[#This Row],[Order Date]])</f>
        <v>4</v>
      </c>
      <c r="D4450" t="s">
        <v>812</v>
      </c>
      <c r="E4450" t="s">
        <v>23</v>
      </c>
      <c r="F4450" t="s">
        <v>11</v>
      </c>
      <c r="G4450" t="s">
        <v>20</v>
      </c>
      <c r="H4450" t="s">
        <v>2088</v>
      </c>
      <c r="I4450" s="33" t="s">
        <v>8422</v>
      </c>
      <c r="J4450" s="2">
        <v>9</v>
      </c>
      <c r="K4450" s="33" t="s">
        <v>8423</v>
      </c>
    </row>
    <row r="4451" spans="1:11" x14ac:dyDescent="0.3">
      <c r="A4451" s="1">
        <v>42463</v>
      </c>
      <c r="B4451" s="2">
        <f>YEAR(salesdata[[#This Row],[Order Date]])</f>
        <v>2016</v>
      </c>
      <c r="C4451" s="2">
        <f>MONTH(salesdata[[#This Row],[Order Date]])</f>
        <v>4</v>
      </c>
      <c r="D4451" t="s">
        <v>1212</v>
      </c>
      <c r="E4451" t="s">
        <v>130</v>
      </c>
      <c r="F4451" t="s">
        <v>34</v>
      </c>
      <c r="G4451" t="s">
        <v>47</v>
      </c>
      <c r="H4451" t="s">
        <v>1966</v>
      </c>
      <c r="I4451" s="33" t="s">
        <v>7801</v>
      </c>
      <c r="J4451" s="2">
        <v>4</v>
      </c>
      <c r="K4451" s="33" t="s">
        <v>8424</v>
      </c>
    </row>
    <row r="4452" spans="1:11" x14ac:dyDescent="0.3">
      <c r="A4452" s="1">
        <v>42463</v>
      </c>
      <c r="B4452" s="2">
        <f>YEAR(salesdata[[#This Row],[Order Date]])</f>
        <v>2016</v>
      </c>
      <c r="C4452" s="2">
        <f>MONTH(salesdata[[#This Row],[Order Date]])</f>
        <v>4</v>
      </c>
      <c r="D4452" t="s">
        <v>1212</v>
      </c>
      <c r="E4452" t="s">
        <v>130</v>
      </c>
      <c r="F4452" t="s">
        <v>39</v>
      </c>
      <c r="G4452" t="s">
        <v>40</v>
      </c>
      <c r="H4452" t="s">
        <v>1584</v>
      </c>
      <c r="I4452" s="33" t="s">
        <v>8425</v>
      </c>
      <c r="J4452" s="2">
        <v>4</v>
      </c>
      <c r="K4452" s="33" t="s">
        <v>8426</v>
      </c>
    </row>
    <row r="4453" spans="1:11" x14ac:dyDescent="0.3">
      <c r="A4453" s="1">
        <v>42463</v>
      </c>
      <c r="B4453" s="2">
        <f>YEAR(salesdata[[#This Row],[Order Date]])</f>
        <v>2016</v>
      </c>
      <c r="C4453" s="2">
        <f>MONTH(salesdata[[#This Row],[Order Date]])</f>
        <v>4</v>
      </c>
      <c r="D4453" t="s">
        <v>219</v>
      </c>
      <c r="E4453" t="s">
        <v>10</v>
      </c>
      <c r="F4453" t="s">
        <v>11</v>
      </c>
      <c r="G4453" t="s">
        <v>12</v>
      </c>
      <c r="H4453" t="s">
        <v>2136</v>
      </c>
      <c r="I4453" s="33" t="s">
        <v>5138</v>
      </c>
      <c r="J4453" s="2">
        <v>3</v>
      </c>
      <c r="K4453" s="33" t="s">
        <v>6944</v>
      </c>
    </row>
    <row r="4454" spans="1:11" x14ac:dyDescent="0.3">
      <c r="A4454" s="1">
        <v>42464</v>
      </c>
      <c r="B4454" s="2">
        <f>YEAR(salesdata[[#This Row],[Order Date]])</f>
        <v>2016</v>
      </c>
      <c r="C4454" s="2">
        <f>MONTH(salesdata[[#This Row],[Order Date]])</f>
        <v>4</v>
      </c>
      <c r="D4454" t="s">
        <v>32</v>
      </c>
      <c r="E4454" t="s">
        <v>55</v>
      </c>
      <c r="F4454" t="s">
        <v>39</v>
      </c>
      <c r="G4454" t="s">
        <v>40</v>
      </c>
      <c r="H4454" t="s">
        <v>2548</v>
      </c>
      <c r="I4454" s="33" t="s">
        <v>3732</v>
      </c>
      <c r="J4454" s="2">
        <v>3</v>
      </c>
      <c r="K4454" s="33" t="s">
        <v>2154</v>
      </c>
    </row>
    <row r="4455" spans="1:11" x14ac:dyDescent="0.3">
      <c r="A4455" s="1">
        <v>42464</v>
      </c>
      <c r="B4455" s="2">
        <f>YEAR(salesdata[[#This Row],[Order Date]])</f>
        <v>2016</v>
      </c>
      <c r="C4455" s="2">
        <f>MONTH(salesdata[[#This Row],[Order Date]])</f>
        <v>4</v>
      </c>
      <c r="D4455" t="s">
        <v>32</v>
      </c>
      <c r="E4455" t="s">
        <v>55</v>
      </c>
      <c r="F4455" t="s">
        <v>11</v>
      </c>
      <c r="G4455" t="s">
        <v>12</v>
      </c>
      <c r="H4455" t="s">
        <v>1658</v>
      </c>
      <c r="I4455" s="33" t="s">
        <v>8427</v>
      </c>
      <c r="J4455" s="2">
        <v>3</v>
      </c>
      <c r="K4455" s="33" t="s">
        <v>5198</v>
      </c>
    </row>
    <row r="4456" spans="1:11" x14ac:dyDescent="0.3">
      <c r="A4456" s="1">
        <v>42464</v>
      </c>
      <c r="B4456" s="2">
        <f>YEAR(salesdata[[#This Row],[Order Date]])</f>
        <v>2016</v>
      </c>
      <c r="C4456" s="2">
        <f>MONTH(salesdata[[#This Row],[Order Date]])</f>
        <v>4</v>
      </c>
      <c r="D4456" t="s">
        <v>717</v>
      </c>
      <c r="E4456" t="s">
        <v>152</v>
      </c>
      <c r="F4456" t="s">
        <v>11</v>
      </c>
      <c r="G4456" t="s">
        <v>20</v>
      </c>
      <c r="H4456" t="s">
        <v>1132</v>
      </c>
      <c r="I4456" s="33" t="s">
        <v>8428</v>
      </c>
      <c r="J4456" s="2">
        <v>2</v>
      </c>
      <c r="K4456" s="33" t="s">
        <v>2587</v>
      </c>
    </row>
    <row r="4457" spans="1:11" x14ac:dyDescent="0.3">
      <c r="A4457" s="1">
        <v>42464</v>
      </c>
      <c r="B4457" s="2">
        <f>YEAR(salesdata[[#This Row],[Order Date]])</f>
        <v>2016</v>
      </c>
      <c r="C4457" s="2">
        <f>MONTH(salesdata[[#This Row],[Order Date]])</f>
        <v>4</v>
      </c>
      <c r="D4457" t="s">
        <v>941</v>
      </c>
      <c r="E4457" t="s">
        <v>152</v>
      </c>
      <c r="F4457" t="s">
        <v>34</v>
      </c>
      <c r="G4457" t="s">
        <v>47</v>
      </c>
      <c r="H4457" t="s">
        <v>668</v>
      </c>
      <c r="I4457" s="33" t="s">
        <v>8429</v>
      </c>
      <c r="J4457" s="2">
        <v>2</v>
      </c>
      <c r="K4457" s="33" t="s">
        <v>5489</v>
      </c>
    </row>
    <row r="4458" spans="1:11" x14ac:dyDescent="0.3">
      <c r="A4458" s="1">
        <v>42464</v>
      </c>
      <c r="B4458" s="2">
        <f>YEAR(salesdata[[#This Row],[Order Date]])</f>
        <v>2016</v>
      </c>
      <c r="C4458" s="2">
        <f>MONTH(salesdata[[#This Row],[Order Date]])</f>
        <v>4</v>
      </c>
      <c r="D4458" t="s">
        <v>941</v>
      </c>
      <c r="E4458" t="s">
        <v>152</v>
      </c>
      <c r="F4458" t="s">
        <v>11</v>
      </c>
      <c r="G4458" t="s">
        <v>18</v>
      </c>
      <c r="H4458" t="s">
        <v>472</v>
      </c>
      <c r="I4458" s="33" t="s">
        <v>3553</v>
      </c>
      <c r="J4458" s="2">
        <v>2</v>
      </c>
      <c r="K4458" s="33" t="s">
        <v>4529</v>
      </c>
    </row>
    <row r="4459" spans="1:11" x14ac:dyDescent="0.3">
      <c r="A4459" s="1">
        <v>42464</v>
      </c>
      <c r="B4459" s="2">
        <f>YEAR(salesdata[[#This Row],[Order Date]])</f>
        <v>2016</v>
      </c>
      <c r="C4459" s="2">
        <f>MONTH(salesdata[[#This Row],[Order Date]])</f>
        <v>4</v>
      </c>
      <c r="D4459" t="s">
        <v>941</v>
      </c>
      <c r="E4459" t="s">
        <v>152</v>
      </c>
      <c r="F4459" t="s">
        <v>39</v>
      </c>
      <c r="G4459" t="s">
        <v>52</v>
      </c>
      <c r="H4459" t="s">
        <v>1349</v>
      </c>
      <c r="I4459" s="33" t="s">
        <v>5187</v>
      </c>
      <c r="J4459" s="2">
        <v>3</v>
      </c>
      <c r="K4459" s="33" t="s">
        <v>6660</v>
      </c>
    </row>
    <row r="4460" spans="1:11" x14ac:dyDescent="0.3">
      <c r="A4460" s="1">
        <v>42465</v>
      </c>
      <c r="B4460" s="2">
        <f>YEAR(salesdata[[#This Row],[Order Date]])</f>
        <v>2016</v>
      </c>
      <c r="C4460" s="2">
        <f>MONTH(salesdata[[#This Row],[Order Date]])</f>
        <v>4</v>
      </c>
      <c r="D4460" t="s">
        <v>521</v>
      </c>
      <c r="E4460" t="s">
        <v>10</v>
      </c>
      <c r="F4460" t="s">
        <v>11</v>
      </c>
      <c r="G4460" t="s">
        <v>18</v>
      </c>
      <c r="H4460" t="s">
        <v>635</v>
      </c>
      <c r="I4460" s="33" t="s">
        <v>8430</v>
      </c>
      <c r="J4460" s="2">
        <v>7</v>
      </c>
      <c r="K4460" s="33" t="s">
        <v>6406</v>
      </c>
    </row>
    <row r="4461" spans="1:11" x14ac:dyDescent="0.3">
      <c r="A4461" s="1">
        <v>42465</v>
      </c>
      <c r="B4461" s="2">
        <f>YEAR(salesdata[[#This Row],[Order Date]])</f>
        <v>2016</v>
      </c>
      <c r="C4461" s="2">
        <f>MONTH(salesdata[[#This Row],[Order Date]])</f>
        <v>4</v>
      </c>
      <c r="D4461" t="s">
        <v>2148</v>
      </c>
      <c r="E4461" t="s">
        <v>23</v>
      </c>
      <c r="F4461" t="s">
        <v>39</v>
      </c>
      <c r="G4461" t="s">
        <v>40</v>
      </c>
      <c r="H4461" t="s">
        <v>2582</v>
      </c>
      <c r="I4461" s="33" t="s">
        <v>6285</v>
      </c>
      <c r="J4461" s="2">
        <v>3</v>
      </c>
      <c r="K4461" s="33" t="s">
        <v>6286</v>
      </c>
    </row>
    <row r="4462" spans="1:11" x14ac:dyDescent="0.3">
      <c r="A4462" s="1">
        <v>42465</v>
      </c>
      <c r="B4462" s="2">
        <f>YEAR(salesdata[[#This Row],[Order Date]])</f>
        <v>2016</v>
      </c>
      <c r="C4462" s="2">
        <f>MONTH(salesdata[[#This Row],[Order Date]])</f>
        <v>4</v>
      </c>
      <c r="D4462" t="s">
        <v>2148</v>
      </c>
      <c r="E4462" t="s">
        <v>23</v>
      </c>
      <c r="F4462" t="s">
        <v>11</v>
      </c>
      <c r="G4462" t="s">
        <v>204</v>
      </c>
      <c r="H4462" t="s">
        <v>1561</v>
      </c>
      <c r="I4462" s="33" t="s">
        <v>8431</v>
      </c>
      <c r="J4462" s="2">
        <v>4</v>
      </c>
      <c r="K4462" s="33" t="s">
        <v>8432</v>
      </c>
    </row>
    <row r="4463" spans="1:11" x14ac:dyDescent="0.3">
      <c r="A4463" s="1">
        <v>42466</v>
      </c>
      <c r="B4463" s="2">
        <f>YEAR(salesdata[[#This Row],[Order Date]])</f>
        <v>2016</v>
      </c>
      <c r="C4463" s="2">
        <f>MONTH(salesdata[[#This Row],[Order Date]])</f>
        <v>4</v>
      </c>
      <c r="D4463" t="s">
        <v>501</v>
      </c>
      <c r="E4463" t="s">
        <v>2412</v>
      </c>
      <c r="F4463" t="s">
        <v>39</v>
      </c>
      <c r="G4463" t="s">
        <v>40</v>
      </c>
      <c r="H4463" t="s">
        <v>1962</v>
      </c>
      <c r="I4463" s="33" t="s">
        <v>8433</v>
      </c>
      <c r="J4463" s="2">
        <v>5</v>
      </c>
      <c r="K4463" s="33" t="s">
        <v>8434</v>
      </c>
    </row>
    <row r="4464" spans="1:11" x14ac:dyDescent="0.3">
      <c r="A4464" s="1">
        <v>42467</v>
      </c>
      <c r="B4464" s="2">
        <f>YEAR(salesdata[[#This Row],[Order Date]])</f>
        <v>2016</v>
      </c>
      <c r="C4464" s="2">
        <f>MONTH(salesdata[[#This Row],[Order Date]])</f>
        <v>4</v>
      </c>
      <c r="D4464" t="s">
        <v>1689</v>
      </c>
      <c r="E4464" t="s">
        <v>27</v>
      </c>
      <c r="F4464" t="s">
        <v>39</v>
      </c>
      <c r="G4464" t="s">
        <v>614</v>
      </c>
      <c r="H4464" t="s">
        <v>1512</v>
      </c>
      <c r="I4464" s="33" t="s">
        <v>4348</v>
      </c>
      <c r="J4464" s="2">
        <v>3</v>
      </c>
      <c r="K4464" s="33" t="s">
        <v>8435</v>
      </c>
    </row>
    <row r="4465" spans="1:11" x14ac:dyDescent="0.3">
      <c r="A4465" s="1">
        <v>42467</v>
      </c>
      <c r="B4465" s="2">
        <f>YEAR(salesdata[[#This Row],[Order Date]])</f>
        <v>2016</v>
      </c>
      <c r="C4465" s="2">
        <f>MONTH(salesdata[[#This Row],[Order Date]])</f>
        <v>4</v>
      </c>
      <c r="D4465" t="s">
        <v>415</v>
      </c>
      <c r="E4465" t="s">
        <v>152</v>
      </c>
      <c r="F4465" t="s">
        <v>34</v>
      </c>
      <c r="G4465" t="s">
        <v>35</v>
      </c>
      <c r="H4465" t="s">
        <v>887</v>
      </c>
      <c r="I4465" s="33" t="s">
        <v>8436</v>
      </c>
      <c r="J4465" s="2">
        <v>3</v>
      </c>
      <c r="K4465" s="33" t="s">
        <v>8437</v>
      </c>
    </row>
    <row r="4466" spans="1:11" x14ac:dyDescent="0.3">
      <c r="A4466" s="1">
        <v>42467</v>
      </c>
      <c r="B4466" s="2">
        <f>YEAR(salesdata[[#This Row],[Order Date]])</f>
        <v>2016</v>
      </c>
      <c r="C4466" s="2">
        <f>MONTH(salesdata[[#This Row],[Order Date]])</f>
        <v>4</v>
      </c>
      <c r="D4466" t="s">
        <v>1884</v>
      </c>
      <c r="E4466" t="s">
        <v>152</v>
      </c>
      <c r="F4466" t="s">
        <v>11</v>
      </c>
      <c r="G4466" t="s">
        <v>24</v>
      </c>
      <c r="H4466" t="s">
        <v>819</v>
      </c>
      <c r="I4466" s="33" t="s">
        <v>7842</v>
      </c>
      <c r="J4466" s="2">
        <v>2</v>
      </c>
      <c r="K4466" s="33" t="s">
        <v>6675</v>
      </c>
    </row>
    <row r="4467" spans="1:11" x14ac:dyDescent="0.3">
      <c r="A4467" s="1">
        <v>42467</v>
      </c>
      <c r="B4467" s="2">
        <f>YEAR(salesdata[[#This Row],[Order Date]])</f>
        <v>2016</v>
      </c>
      <c r="C4467" s="2">
        <f>MONTH(salesdata[[#This Row],[Order Date]])</f>
        <v>4</v>
      </c>
      <c r="D4467" t="s">
        <v>1456</v>
      </c>
      <c r="E4467" t="s">
        <v>181</v>
      </c>
      <c r="F4467" t="s">
        <v>11</v>
      </c>
      <c r="G4467" t="s">
        <v>12</v>
      </c>
      <c r="H4467" t="s">
        <v>2588</v>
      </c>
      <c r="I4467" s="33" t="s">
        <v>6434</v>
      </c>
      <c r="J4467" s="2">
        <v>2</v>
      </c>
      <c r="K4467" s="33" t="s">
        <v>6435</v>
      </c>
    </row>
    <row r="4468" spans="1:11" x14ac:dyDescent="0.3">
      <c r="A4468" s="1">
        <v>42467</v>
      </c>
      <c r="B4468" s="2">
        <f>YEAR(salesdata[[#This Row],[Order Date]])</f>
        <v>2016</v>
      </c>
      <c r="C4468" s="2">
        <f>MONTH(salesdata[[#This Row],[Order Date]])</f>
        <v>4</v>
      </c>
      <c r="D4468" t="s">
        <v>311</v>
      </c>
      <c r="E4468" t="s">
        <v>23</v>
      </c>
      <c r="F4468" t="s">
        <v>11</v>
      </c>
      <c r="G4468" t="s">
        <v>93</v>
      </c>
      <c r="H4468" t="s">
        <v>1894</v>
      </c>
      <c r="I4468" s="33" t="s">
        <v>8438</v>
      </c>
      <c r="J4468" s="2">
        <v>3</v>
      </c>
      <c r="K4468" s="33" t="s">
        <v>3621</v>
      </c>
    </row>
    <row r="4469" spans="1:11" x14ac:dyDescent="0.3">
      <c r="A4469" s="1">
        <v>42467</v>
      </c>
      <c r="B4469" s="2">
        <f>YEAR(salesdata[[#This Row],[Order Date]])</f>
        <v>2016</v>
      </c>
      <c r="C4469" s="2">
        <f>MONTH(salesdata[[#This Row],[Order Date]])</f>
        <v>4</v>
      </c>
      <c r="D4469" t="s">
        <v>311</v>
      </c>
      <c r="E4469" t="s">
        <v>23</v>
      </c>
      <c r="F4469" t="s">
        <v>11</v>
      </c>
      <c r="G4469" t="s">
        <v>18</v>
      </c>
      <c r="H4469" t="s">
        <v>2589</v>
      </c>
      <c r="I4469" s="33" t="s">
        <v>5585</v>
      </c>
      <c r="J4469" s="2">
        <v>3</v>
      </c>
      <c r="K4469" s="33" t="s">
        <v>8439</v>
      </c>
    </row>
    <row r="4470" spans="1:11" x14ac:dyDescent="0.3">
      <c r="A4470" s="1">
        <v>42468</v>
      </c>
      <c r="B4470" s="2">
        <f>YEAR(salesdata[[#This Row],[Order Date]])</f>
        <v>2016</v>
      </c>
      <c r="C4470" s="2">
        <f>MONTH(salesdata[[#This Row],[Order Date]])</f>
        <v>4</v>
      </c>
      <c r="D4470" t="s">
        <v>1668</v>
      </c>
      <c r="E4470" t="s">
        <v>152</v>
      </c>
      <c r="F4470" t="s">
        <v>34</v>
      </c>
      <c r="G4470" t="s">
        <v>74</v>
      </c>
      <c r="H4470" t="s">
        <v>2446</v>
      </c>
      <c r="I4470" s="33" t="s">
        <v>8440</v>
      </c>
      <c r="J4470" s="2">
        <v>6</v>
      </c>
      <c r="K4470" s="33" t="s">
        <v>4017</v>
      </c>
    </row>
    <row r="4471" spans="1:11" x14ac:dyDescent="0.3">
      <c r="A4471" s="1">
        <v>42468</v>
      </c>
      <c r="B4471" s="2">
        <f>YEAR(salesdata[[#This Row],[Order Date]])</f>
        <v>2016</v>
      </c>
      <c r="C4471" s="2">
        <f>MONTH(salesdata[[#This Row],[Order Date]])</f>
        <v>4</v>
      </c>
      <c r="D4471" t="s">
        <v>1668</v>
      </c>
      <c r="E4471" t="s">
        <v>152</v>
      </c>
      <c r="F4471" t="s">
        <v>11</v>
      </c>
      <c r="G4471" t="s">
        <v>63</v>
      </c>
      <c r="H4471" t="s">
        <v>2404</v>
      </c>
      <c r="I4471" s="33" t="s">
        <v>4425</v>
      </c>
      <c r="J4471" s="2">
        <v>2</v>
      </c>
      <c r="K4471" s="33" t="s">
        <v>3561</v>
      </c>
    </row>
    <row r="4472" spans="1:11" x14ac:dyDescent="0.3">
      <c r="A4472" s="1">
        <v>42468</v>
      </c>
      <c r="B4472" s="2">
        <f>YEAR(salesdata[[#This Row],[Order Date]])</f>
        <v>2016</v>
      </c>
      <c r="C4472" s="2">
        <f>MONTH(salesdata[[#This Row],[Order Date]])</f>
        <v>4</v>
      </c>
      <c r="D4472" t="s">
        <v>1668</v>
      </c>
      <c r="E4472" t="s">
        <v>152</v>
      </c>
      <c r="F4472" t="s">
        <v>11</v>
      </c>
      <c r="G4472" t="s">
        <v>24</v>
      </c>
      <c r="H4472" t="s">
        <v>31</v>
      </c>
      <c r="I4472" s="33" t="s">
        <v>8401</v>
      </c>
      <c r="J4472" s="2">
        <v>4</v>
      </c>
      <c r="K4472" s="33" t="s">
        <v>5855</v>
      </c>
    </row>
    <row r="4473" spans="1:11" x14ac:dyDescent="0.3">
      <c r="A4473" s="1">
        <v>42468</v>
      </c>
      <c r="B4473" s="2">
        <f>YEAR(salesdata[[#This Row],[Order Date]])</f>
        <v>2016</v>
      </c>
      <c r="C4473" s="2">
        <f>MONTH(salesdata[[#This Row],[Order Date]])</f>
        <v>4</v>
      </c>
      <c r="D4473" t="s">
        <v>1668</v>
      </c>
      <c r="E4473" t="s">
        <v>152</v>
      </c>
      <c r="F4473" t="s">
        <v>11</v>
      </c>
      <c r="G4473" t="s">
        <v>12</v>
      </c>
      <c r="H4473" t="s">
        <v>2486</v>
      </c>
      <c r="I4473" s="33" t="s">
        <v>8441</v>
      </c>
      <c r="J4473" s="2">
        <v>5</v>
      </c>
      <c r="K4473" s="33" t="s">
        <v>7821</v>
      </c>
    </row>
    <row r="4474" spans="1:11" x14ac:dyDescent="0.3">
      <c r="A4474" s="1">
        <v>42468</v>
      </c>
      <c r="B4474" s="2">
        <f>YEAR(salesdata[[#This Row],[Order Date]])</f>
        <v>2016</v>
      </c>
      <c r="C4474" s="2">
        <f>MONTH(salesdata[[#This Row],[Order Date]])</f>
        <v>4</v>
      </c>
      <c r="D4474" t="s">
        <v>1294</v>
      </c>
      <c r="E4474" t="s">
        <v>27</v>
      </c>
      <c r="F4474" t="s">
        <v>11</v>
      </c>
      <c r="G4474" t="s">
        <v>12</v>
      </c>
      <c r="H4474" t="s">
        <v>80</v>
      </c>
      <c r="I4474" s="33" t="s">
        <v>5210</v>
      </c>
      <c r="J4474" s="2">
        <v>3</v>
      </c>
      <c r="K4474" s="33" t="s">
        <v>5894</v>
      </c>
    </row>
    <row r="4475" spans="1:11" x14ac:dyDescent="0.3">
      <c r="A4475" s="1">
        <v>42468</v>
      </c>
      <c r="B4475" s="2">
        <f>YEAR(salesdata[[#This Row],[Order Date]])</f>
        <v>2016</v>
      </c>
      <c r="C4475" s="2">
        <f>MONTH(salesdata[[#This Row],[Order Date]])</f>
        <v>4</v>
      </c>
      <c r="D4475" t="s">
        <v>1294</v>
      </c>
      <c r="E4475" t="s">
        <v>27</v>
      </c>
      <c r="F4475" t="s">
        <v>11</v>
      </c>
      <c r="G4475" t="s">
        <v>18</v>
      </c>
      <c r="H4475" t="s">
        <v>196</v>
      </c>
      <c r="I4475" s="33" t="s">
        <v>3076</v>
      </c>
      <c r="J4475" s="2">
        <v>2</v>
      </c>
      <c r="K4475" s="33" t="s">
        <v>3096</v>
      </c>
    </row>
    <row r="4476" spans="1:11" x14ac:dyDescent="0.3">
      <c r="A4476" s="1">
        <v>42468</v>
      </c>
      <c r="B4476" s="2">
        <f>YEAR(salesdata[[#This Row],[Order Date]])</f>
        <v>2016</v>
      </c>
      <c r="C4476" s="2">
        <f>MONTH(salesdata[[#This Row],[Order Date]])</f>
        <v>4</v>
      </c>
      <c r="D4476" t="s">
        <v>1294</v>
      </c>
      <c r="E4476" t="s">
        <v>27</v>
      </c>
      <c r="F4476" t="s">
        <v>11</v>
      </c>
      <c r="G4476" t="s">
        <v>12</v>
      </c>
      <c r="H4476" t="s">
        <v>1186</v>
      </c>
      <c r="I4476" s="33" t="s">
        <v>3122</v>
      </c>
      <c r="J4476" s="2">
        <v>2</v>
      </c>
      <c r="K4476" s="33" t="s">
        <v>3123</v>
      </c>
    </row>
    <row r="4477" spans="1:11" x14ac:dyDescent="0.3">
      <c r="A4477" s="1">
        <v>42468</v>
      </c>
      <c r="B4477" s="2">
        <f>YEAR(salesdata[[#This Row],[Order Date]])</f>
        <v>2016</v>
      </c>
      <c r="C4477" s="2">
        <f>MONTH(salesdata[[#This Row],[Order Date]])</f>
        <v>4</v>
      </c>
      <c r="D4477" t="s">
        <v>1501</v>
      </c>
      <c r="E4477" t="s">
        <v>10</v>
      </c>
      <c r="F4477" t="s">
        <v>39</v>
      </c>
      <c r="G4477" t="s">
        <v>52</v>
      </c>
      <c r="H4477" t="s">
        <v>2233</v>
      </c>
      <c r="I4477" s="33" t="s">
        <v>8442</v>
      </c>
      <c r="J4477" s="2">
        <v>9</v>
      </c>
      <c r="K4477" s="33" t="s">
        <v>6005</v>
      </c>
    </row>
    <row r="4478" spans="1:11" x14ac:dyDescent="0.3">
      <c r="A4478" s="1">
        <v>42468</v>
      </c>
      <c r="B4478" s="2">
        <f>YEAR(salesdata[[#This Row],[Order Date]])</f>
        <v>2016</v>
      </c>
      <c r="C4478" s="2">
        <f>MONTH(salesdata[[#This Row],[Order Date]])</f>
        <v>4</v>
      </c>
      <c r="D4478" t="s">
        <v>1501</v>
      </c>
      <c r="E4478" t="s">
        <v>10</v>
      </c>
      <c r="F4478" t="s">
        <v>34</v>
      </c>
      <c r="G4478" t="s">
        <v>35</v>
      </c>
      <c r="H4478" t="s">
        <v>2135</v>
      </c>
      <c r="I4478" s="33" t="s">
        <v>4356</v>
      </c>
      <c r="J4478" s="2">
        <v>4</v>
      </c>
      <c r="K4478" s="33" t="s">
        <v>8443</v>
      </c>
    </row>
    <row r="4479" spans="1:11" x14ac:dyDescent="0.3">
      <c r="A4479" s="1">
        <v>42468</v>
      </c>
      <c r="B4479" s="2">
        <f>YEAR(salesdata[[#This Row],[Order Date]])</f>
        <v>2016</v>
      </c>
      <c r="C4479" s="2">
        <f>MONTH(salesdata[[#This Row],[Order Date]])</f>
        <v>4</v>
      </c>
      <c r="D4479" t="s">
        <v>1501</v>
      </c>
      <c r="E4479" t="s">
        <v>10</v>
      </c>
      <c r="F4479" t="s">
        <v>11</v>
      </c>
      <c r="G4479" t="s">
        <v>20</v>
      </c>
      <c r="H4479" t="s">
        <v>851</v>
      </c>
      <c r="I4479" s="33" t="s">
        <v>8444</v>
      </c>
      <c r="J4479" s="2">
        <v>4</v>
      </c>
      <c r="K4479" s="33" t="s">
        <v>8445</v>
      </c>
    </row>
    <row r="4480" spans="1:11" x14ac:dyDescent="0.3">
      <c r="A4480" s="1">
        <v>42468</v>
      </c>
      <c r="B4480" s="2">
        <f>YEAR(salesdata[[#This Row],[Order Date]])</f>
        <v>2016</v>
      </c>
      <c r="C4480" s="2">
        <f>MONTH(salesdata[[#This Row],[Order Date]])</f>
        <v>4</v>
      </c>
      <c r="D4480" t="s">
        <v>1539</v>
      </c>
      <c r="E4480" t="s">
        <v>79</v>
      </c>
      <c r="F4480" t="s">
        <v>11</v>
      </c>
      <c r="G4480" t="s">
        <v>63</v>
      </c>
      <c r="H4480" t="s">
        <v>2590</v>
      </c>
      <c r="I4480" s="33" t="s">
        <v>6373</v>
      </c>
      <c r="J4480" s="2">
        <v>1</v>
      </c>
      <c r="K4480" s="33" t="s">
        <v>3357</v>
      </c>
    </row>
    <row r="4481" spans="1:11" x14ac:dyDescent="0.3">
      <c r="A4481" s="1">
        <v>42468</v>
      </c>
      <c r="B4481" s="2">
        <f>YEAR(salesdata[[#This Row],[Order Date]])</f>
        <v>2016</v>
      </c>
      <c r="C4481" s="2">
        <f>MONTH(salesdata[[#This Row],[Order Date]])</f>
        <v>4</v>
      </c>
      <c r="D4481" t="s">
        <v>1539</v>
      </c>
      <c r="E4481" t="s">
        <v>79</v>
      </c>
      <c r="F4481" t="s">
        <v>11</v>
      </c>
      <c r="G4481" t="s">
        <v>20</v>
      </c>
      <c r="H4481" t="s">
        <v>273</v>
      </c>
      <c r="I4481" s="33" t="s">
        <v>7291</v>
      </c>
      <c r="J4481" s="2">
        <v>6</v>
      </c>
      <c r="K4481" s="33" t="s">
        <v>7292</v>
      </c>
    </row>
    <row r="4482" spans="1:11" x14ac:dyDescent="0.3">
      <c r="A4482" s="1">
        <v>42468</v>
      </c>
      <c r="B4482" s="2">
        <f>YEAR(salesdata[[#This Row],[Order Date]])</f>
        <v>2016</v>
      </c>
      <c r="C4482" s="2">
        <f>MONTH(salesdata[[#This Row],[Order Date]])</f>
        <v>4</v>
      </c>
      <c r="D4482" t="s">
        <v>1896</v>
      </c>
      <c r="E4482" t="s">
        <v>27</v>
      </c>
      <c r="F4482" t="s">
        <v>34</v>
      </c>
      <c r="G4482" t="s">
        <v>47</v>
      </c>
      <c r="H4482" t="s">
        <v>2591</v>
      </c>
      <c r="I4482" s="33" t="s">
        <v>8446</v>
      </c>
      <c r="J4482" s="2">
        <v>5</v>
      </c>
      <c r="K4482" s="33" t="s">
        <v>3520</v>
      </c>
    </row>
    <row r="4483" spans="1:11" x14ac:dyDescent="0.3">
      <c r="A4483" s="1">
        <v>42468</v>
      </c>
      <c r="B4483" s="2">
        <f>YEAR(salesdata[[#This Row],[Order Date]])</f>
        <v>2016</v>
      </c>
      <c r="C4483" s="2">
        <f>MONTH(salesdata[[#This Row],[Order Date]])</f>
        <v>4</v>
      </c>
      <c r="D4483" t="s">
        <v>648</v>
      </c>
      <c r="E4483" t="s">
        <v>30</v>
      </c>
      <c r="F4483" t="s">
        <v>11</v>
      </c>
      <c r="G4483" t="s">
        <v>63</v>
      </c>
      <c r="H4483" t="s">
        <v>2592</v>
      </c>
      <c r="I4483" s="33" t="s">
        <v>8447</v>
      </c>
      <c r="J4483" s="2">
        <v>4</v>
      </c>
      <c r="K4483" s="33" t="s">
        <v>8448</v>
      </c>
    </row>
    <row r="4484" spans="1:11" x14ac:dyDescent="0.3">
      <c r="A4484" s="1">
        <v>42468</v>
      </c>
      <c r="B4484" s="2">
        <f>YEAR(salesdata[[#This Row],[Order Date]])</f>
        <v>2016</v>
      </c>
      <c r="C4484" s="2">
        <f>MONTH(salesdata[[#This Row],[Order Date]])</f>
        <v>4</v>
      </c>
      <c r="D4484" t="s">
        <v>669</v>
      </c>
      <c r="E4484" t="s">
        <v>30</v>
      </c>
      <c r="F4484" t="s">
        <v>34</v>
      </c>
      <c r="G4484" t="s">
        <v>74</v>
      </c>
      <c r="H4484" t="s">
        <v>858</v>
      </c>
      <c r="I4484" s="33" t="s">
        <v>3173</v>
      </c>
      <c r="J4484" s="2">
        <v>5</v>
      </c>
      <c r="K4484" s="33" t="s">
        <v>8309</v>
      </c>
    </row>
    <row r="4485" spans="1:11" x14ac:dyDescent="0.3">
      <c r="A4485" s="1">
        <v>42468</v>
      </c>
      <c r="B4485" s="2">
        <f>YEAR(salesdata[[#This Row],[Order Date]])</f>
        <v>2016</v>
      </c>
      <c r="C4485" s="2">
        <f>MONTH(salesdata[[#This Row],[Order Date]])</f>
        <v>4</v>
      </c>
      <c r="D4485" t="s">
        <v>297</v>
      </c>
      <c r="E4485" t="s">
        <v>102</v>
      </c>
      <c r="F4485" t="s">
        <v>11</v>
      </c>
      <c r="G4485" t="s">
        <v>43</v>
      </c>
      <c r="H4485" t="s">
        <v>1278</v>
      </c>
      <c r="I4485" s="33" t="s">
        <v>2593</v>
      </c>
      <c r="J4485" s="2">
        <v>6</v>
      </c>
      <c r="K4485" s="33" t="s">
        <v>3329</v>
      </c>
    </row>
    <row r="4486" spans="1:11" x14ac:dyDescent="0.3">
      <c r="A4486" s="1">
        <v>42468</v>
      </c>
      <c r="B4486" s="2">
        <f>YEAR(salesdata[[#This Row],[Order Date]])</f>
        <v>2016</v>
      </c>
      <c r="C4486" s="2">
        <f>MONTH(salesdata[[#This Row],[Order Date]])</f>
        <v>4</v>
      </c>
      <c r="D4486" t="s">
        <v>297</v>
      </c>
      <c r="E4486" t="s">
        <v>102</v>
      </c>
      <c r="F4486" t="s">
        <v>11</v>
      </c>
      <c r="G4486" t="s">
        <v>12</v>
      </c>
      <c r="H4486" t="s">
        <v>1188</v>
      </c>
      <c r="I4486" s="33" t="s">
        <v>3857</v>
      </c>
      <c r="J4486" s="2">
        <v>4</v>
      </c>
      <c r="K4486" s="33" t="s">
        <v>5304</v>
      </c>
    </row>
    <row r="4487" spans="1:11" x14ac:dyDescent="0.3">
      <c r="A4487" s="1">
        <v>42468</v>
      </c>
      <c r="B4487" s="2">
        <f>YEAR(salesdata[[#This Row],[Order Date]])</f>
        <v>2016</v>
      </c>
      <c r="C4487" s="2">
        <f>MONTH(salesdata[[#This Row],[Order Date]])</f>
        <v>4</v>
      </c>
      <c r="D4487" t="s">
        <v>297</v>
      </c>
      <c r="E4487" t="s">
        <v>102</v>
      </c>
      <c r="F4487" t="s">
        <v>34</v>
      </c>
      <c r="G4487" t="s">
        <v>47</v>
      </c>
      <c r="H4487" t="s">
        <v>1764</v>
      </c>
      <c r="I4487" s="33" t="s">
        <v>8449</v>
      </c>
      <c r="J4487" s="2">
        <v>4</v>
      </c>
      <c r="K4487" s="33" t="s">
        <v>4157</v>
      </c>
    </row>
    <row r="4488" spans="1:11" x14ac:dyDescent="0.3">
      <c r="A4488" s="1">
        <v>42469</v>
      </c>
      <c r="B4488" s="2">
        <f>YEAR(salesdata[[#This Row],[Order Date]])</f>
        <v>2016</v>
      </c>
      <c r="C4488" s="2">
        <f>MONTH(salesdata[[#This Row],[Order Date]])</f>
        <v>4</v>
      </c>
      <c r="D4488" t="s">
        <v>2010</v>
      </c>
      <c r="E4488" t="s">
        <v>167</v>
      </c>
      <c r="F4488" t="s">
        <v>11</v>
      </c>
      <c r="G4488" t="s">
        <v>20</v>
      </c>
      <c r="H4488" t="s">
        <v>1348</v>
      </c>
      <c r="I4488" s="33" t="s">
        <v>8450</v>
      </c>
      <c r="J4488" s="2">
        <v>9</v>
      </c>
      <c r="K4488" s="33" t="s">
        <v>8451</v>
      </c>
    </row>
    <row r="4489" spans="1:11" x14ac:dyDescent="0.3">
      <c r="A4489" s="1">
        <v>42469</v>
      </c>
      <c r="B4489" s="2">
        <f>YEAR(salesdata[[#This Row],[Order Date]])</f>
        <v>2016</v>
      </c>
      <c r="C4489" s="2">
        <f>MONTH(salesdata[[#This Row],[Order Date]])</f>
        <v>4</v>
      </c>
      <c r="D4489" t="s">
        <v>2594</v>
      </c>
      <c r="E4489" t="s">
        <v>111</v>
      </c>
      <c r="F4489" t="s">
        <v>39</v>
      </c>
      <c r="G4489" t="s">
        <v>40</v>
      </c>
      <c r="H4489" t="s">
        <v>1962</v>
      </c>
      <c r="I4489" s="33" t="s">
        <v>8452</v>
      </c>
      <c r="J4489" s="2">
        <v>2</v>
      </c>
      <c r="K4489" s="33" t="s">
        <v>6560</v>
      </c>
    </row>
    <row r="4490" spans="1:11" x14ac:dyDescent="0.3">
      <c r="A4490" s="1">
        <v>42469</v>
      </c>
      <c r="B4490" s="2">
        <f>YEAR(salesdata[[#This Row],[Order Date]])</f>
        <v>2016</v>
      </c>
      <c r="C4490" s="2">
        <f>MONTH(salesdata[[#This Row],[Order Date]])</f>
        <v>4</v>
      </c>
      <c r="D4490" t="s">
        <v>2594</v>
      </c>
      <c r="E4490" t="s">
        <v>111</v>
      </c>
      <c r="F4490" t="s">
        <v>11</v>
      </c>
      <c r="G4490" t="s">
        <v>20</v>
      </c>
      <c r="H4490" t="s">
        <v>2595</v>
      </c>
      <c r="I4490" s="33" t="s">
        <v>5366</v>
      </c>
      <c r="J4490" s="2">
        <v>2</v>
      </c>
      <c r="K4490" s="33" t="s">
        <v>8453</v>
      </c>
    </row>
    <row r="4491" spans="1:11" x14ac:dyDescent="0.3">
      <c r="A4491" s="1">
        <v>42469</v>
      </c>
      <c r="B4491" s="2">
        <f>YEAR(salesdata[[#This Row],[Order Date]])</f>
        <v>2016</v>
      </c>
      <c r="C4491" s="2">
        <f>MONTH(salesdata[[#This Row],[Order Date]])</f>
        <v>4</v>
      </c>
      <c r="D4491" t="s">
        <v>738</v>
      </c>
      <c r="E4491" t="s">
        <v>27</v>
      </c>
      <c r="F4491" t="s">
        <v>34</v>
      </c>
      <c r="G4491" t="s">
        <v>74</v>
      </c>
      <c r="H4491" t="s">
        <v>2596</v>
      </c>
      <c r="I4491" s="33" t="s">
        <v>8454</v>
      </c>
      <c r="J4491" s="2">
        <v>5</v>
      </c>
      <c r="K4491" s="33" t="s">
        <v>4689</v>
      </c>
    </row>
    <row r="4492" spans="1:11" x14ac:dyDescent="0.3">
      <c r="A4492" s="1">
        <v>42470</v>
      </c>
      <c r="B4492" s="2">
        <f>YEAR(salesdata[[#This Row],[Order Date]])</f>
        <v>2016</v>
      </c>
      <c r="C4492" s="2">
        <f>MONTH(salesdata[[#This Row],[Order Date]])</f>
        <v>4</v>
      </c>
      <c r="D4492" t="s">
        <v>2334</v>
      </c>
      <c r="E4492" t="s">
        <v>79</v>
      </c>
      <c r="F4492" t="s">
        <v>11</v>
      </c>
      <c r="G4492" t="s">
        <v>20</v>
      </c>
      <c r="H4492" t="s">
        <v>1233</v>
      </c>
      <c r="I4492" s="33" t="s">
        <v>8455</v>
      </c>
      <c r="J4492" s="2">
        <v>2</v>
      </c>
      <c r="K4492" s="33" t="s">
        <v>7936</v>
      </c>
    </row>
    <row r="4493" spans="1:11" x14ac:dyDescent="0.3">
      <c r="A4493" s="1">
        <v>42470</v>
      </c>
      <c r="B4493" s="2">
        <f>YEAR(salesdata[[#This Row],[Order Date]])</f>
        <v>2016</v>
      </c>
      <c r="C4493" s="2">
        <f>MONTH(salesdata[[#This Row],[Order Date]])</f>
        <v>4</v>
      </c>
      <c r="D4493" t="s">
        <v>289</v>
      </c>
      <c r="E4493" t="s">
        <v>27</v>
      </c>
      <c r="F4493" t="s">
        <v>11</v>
      </c>
      <c r="G4493" t="s">
        <v>12</v>
      </c>
      <c r="H4493" t="s">
        <v>2271</v>
      </c>
      <c r="I4493" s="33" t="s">
        <v>3122</v>
      </c>
      <c r="J4493" s="2">
        <v>2</v>
      </c>
      <c r="K4493" s="33" t="s">
        <v>3123</v>
      </c>
    </row>
    <row r="4494" spans="1:11" x14ac:dyDescent="0.3">
      <c r="A4494" s="1">
        <v>42470</v>
      </c>
      <c r="B4494" s="2">
        <f>YEAR(salesdata[[#This Row],[Order Date]])</f>
        <v>2016</v>
      </c>
      <c r="C4494" s="2">
        <f>MONTH(salesdata[[#This Row],[Order Date]])</f>
        <v>4</v>
      </c>
      <c r="D4494" t="s">
        <v>289</v>
      </c>
      <c r="E4494" t="s">
        <v>27</v>
      </c>
      <c r="F4494" t="s">
        <v>11</v>
      </c>
      <c r="G4494" t="s">
        <v>20</v>
      </c>
      <c r="H4494" t="s">
        <v>909</v>
      </c>
      <c r="I4494" s="33" t="s">
        <v>7252</v>
      </c>
      <c r="J4494" s="2">
        <v>5</v>
      </c>
      <c r="K4494" s="33" t="s">
        <v>7088</v>
      </c>
    </row>
    <row r="4495" spans="1:11" x14ac:dyDescent="0.3">
      <c r="A4495" s="1">
        <v>42470</v>
      </c>
      <c r="B4495" s="2">
        <f>YEAR(salesdata[[#This Row],[Order Date]])</f>
        <v>2016</v>
      </c>
      <c r="C4495" s="2">
        <f>MONTH(salesdata[[#This Row],[Order Date]])</f>
        <v>4</v>
      </c>
      <c r="D4495" t="s">
        <v>1772</v>
      </c>
      <c r="E4495" t="s">
        <v>27</v>
      </c>
      <c r="F4495" t="s">
        <v>11</v>
      </c>
      <c r="G4495" t="s">
        <v>93</v>
      </c>
      <c r="H4495" t="s">
        <v>2081</v>
      </c>
      <c r="I4495" s="33" t="s">
        <v>8456</v>
      </c>
      <c r="J4495" s="2">
        <v>3</v>
      </c>
      <c r="K4495" s="33" t="s">
        <v>8457</v>
      </c>
    </row>
    <row r="4496" spans="1:11" x14ac:dyDescent="0.3">
      <c r="A4496" s="1">
        <v>42470</v>
      </c>
      <c r="B4496" s="2">
        <f>YEAR(salesdata[[#This Row],[Order Date]])</f>
        <v>2016</v>
      </c>
      <c r="C4496" s="2">
        <f>MONTH(salesdata[[#This Row],[Order Date]])</f>
        <v>4</v>
      </c>
      <c r="D4496" t="s">
        <v>1772</v>
      </c>
      <c r="E4496" t="s">
        <v>27</v>
      </c>
      <c r="F4496" t="s">
        <v>11</v>
      </c>
      <c r="G4496" t="s">
        <v>18</v>
      </c>
      <c r="H4496" t="s">
        <v>1479</v>
      </c>
      <c r="I4496" s="33" t="s">
        <v>8458</v>
      </c>
      <c r="J4496" s="2">
        <v>3</v>
      </c>
      <c r="K4496" s="33" t="s">
        <v>8459</v>
      </c>
    </row>
    <row r="4497" spans="1:11" x14ac:dyDescent="0.3">
      <c r="A4497" s="1">
        <v>42470</v>
      </c>
      <c r="B4497" s="2">
        <f>YEAR(salesdata[[#This Row],[Order Date]])</f>
        <v>2016</v>
      </c>
      <c r="C4497" s="2">
        <f>MONTH(salesdata[[#This Row],[Order Date]])</f>
        <v>4</v>
      </c>
      <c r="D4497" t="s">
        <v>1772</v>
      </c>
      <c r="E4497" t="s">
        <v>27</v>
      </c>
      <c r="F4497" t="s">
        <v>11</v>
      </c>
      <c r="G4497" t="s">
        <v>18</v>
      </c>
      <c r="H4497" t="s">
        <v>444</v>
      </c>
      <c r="I4497" s="33" t="s">
        <v>8460</v>
      </c>
      <c r="J4497" s="2">
        <v>9</v>
      </c>
      <c r="K4497" s="33" t="s">
        <v>5106</v>
      </c>
    </row>
    <row r="4498" spans="1:11" x14ac:dyDescent="0.3">
      <c r="A4498" s="1">
        <v>42470</v>
      </c>
      <c r="B4498" s="2">
        <f>YEAR(salesdata[[#This Row],[Order Date]])</f>
        <v>2016</v>
      </c>
      <c r="C4498" s="2">
        <f>MONTH(salesdata[[#This Row],[Order Date]])</f>
        <v>4</v>
      </c>
      <c r="D4498" t="s">
        <v>1772</v>
      </c>
      <c r="E4498" t="s">
        <v>27</v>
      </c>
      <c r="F4498" t="s">
        <v>11</v>
      </c>
      <c r="G4498" t="s">
        <v>20</v>
      </c>
      <c r="H4498" t="s">
        <v>875</v>
      </c>
      <c r="I4498" s="33" t="s">
        <v>8461</v>
      </c>
      <c r="J4498" s="2">
        <v>4</v>
      </c>
      <c r="K4498" s="33" t="s">
        <v>6689</v>
      </c>
    </row>
    <row r="4499" spans="1:11" x14ac:dyDescent="0.3">
      <c r="A4499" s="1">
        <v>42470</v>
      </c>
      <c r="B4499" s="2">
        <f>YEAR(salesdata[[#This Row],[Order Date]])</f>
        <v>2016</v>
      </c>
      <c r="C4499" s="2">
        <f>MONTH(salesdata[[#This Row],[Order Date]])</f>
        <v>4</v>
      </c>
      <c r="D4499" t="s">
        <v>339</v>
      </c>
      <c r="E4499" t="s">
        <v>15</v>
      </c>
      <c r="F4499" t="s">
        <v>11</v>
      </c>
      <c r="G4499" t="s">
        <v>24</v>
      </c>
      <c r="H4499" t="s">
        <v>393</v>
      </c>
      <c r="I4499" s="33" t="s">
        <v>3057</v>
      </c>
      <c r="J4499" s="2">
        <v>4</v>
      </c>
      <c r="K4499" s="33" t="s">
        <v>3357</v>
      </c>
    </row>
    <row r="4500" spans="1:11" x14ac:dyDescent="0.3">
      <c r="A4500" s="1">
        <v>42472</v>
      </c>
      <c r="B4500" s="2">
        <f>YEAR(salesdata[[#This Row],[Order Date]])</f>
        <v>2016</v>
      </c>
      <c r="C4500" s="2">
        <f>MONTH(salesdata[[#This Row],[Order Date]])</f>
        <v>4</v>
      </c>
      <c r="D4500" t="s">
        <v>72</v>
      </c>
      <c r="E4500" t="s">
        <v>55</v>
      </c>
      <c r="F4500" t="s">
        <v>34</v>
      </c>
      <c r="G4500" t="s">
        <v>147</v>
      </c>
      <c r="H4500" t="s">
        <v>482</v>
      </c>
      <c r="I4500" s="33" t="s">
        <v>8462</v>
      </c>
      <c r="J4500" s="2">
        <v>4</v>
      </c>
      <c r="K4500" s="33" t="s">
        <v>8463</v>
      </c>
    </row>
    <row r="4501" spans="1:11" x14ac:dyDescent="0.3">
      <c r="A4501" s="1">
        <v>42472</v>
      </c>
      <c r="B4501" s="2">
        <f>YEAR(salesdata[[#This Row],[Order Date]])</f>
        <v>2016</v>
      </c>
      <c r="C4501" s="2">
        <f>MONTH(salesdata[[#This Row],[Order Date]])</f>
        <v>4</v>
      </c>
      <c r="D4501" t="s">
        <v>72</v>
      </c>
      <c r="E4501" t="s">
        <v>55</v>
      </c>
      <c r="F4501" t="s">
        <v>11</v>
      </c>
      <c r="G4501" t="s">
        <v>12</v>
      </c>
      <c r="H4501" t="s">
        <v>500</v>
      </c>
      <c r="I4501" s="33" t="s">
        <v>8464</v>
      </c>
      <c r="J4501" s="2">
        <v>1</v>
      </c>
      <c r="K4501" s="33" t="s">
        <v>7380</v>
      </c>
    </row>
    <row r="4502" spans="1:11" x14ac:dyDescent="0.3">
      <c r="A4502" s="1">
        <v>42472</v>
      </c>
      <c r="B4502" s="2">
        <f>YEAR(salesdata[[#This Row],[Order Date]])</f>
        <v>2016</v>
      </c>
      <c r="C4502" s="2">
        <f>MONTH(salesdata[[#This Row],[Order Date]])</f>
        <v>4</v>
      </c>
      <c r="D4502" t="s">
        <v>72</v>
      </c>
      <c r="E4502" t="s">
        <v>55</v>
      </c>
      <c r="F4502" t="s">
        <v>11</v>
      </c>
      <c r="G4502" t="s">
        <v>63</v>
      </c>
      <c r="H4502" t="s">
        <v>1120</v>
      </c>
      <c r="I4502" s="33" t="s">
        <v>8465</v>
      </c>
      <c r="J4502" s="2">
        <v>5</v>
      </c>
      <c r="K4502" s="33" t="s">
        <v>8466</v>
      </c>
    </row>
    <row r="4503" spans="1:11" x14ac:dyDescent="0.3">
      <c r="A4503" s="1">
        <v>42472</v>
      </c>
      <c r="B4503" s="2">
        <f>YEAR(salesdata[[#This Row],[Order Date]])</f>
        <v>2016</v>
      </c>
      <c r="C4503" s="2">
        <f>MONTH(salesdata[[#This Row],[Order Date]])</f>
        <v>4</v>
      </c>
      <c r="D4503" t="s">
        <v>1462</v>
      </c>
      <c r="E4503" t="s">
        <v>27</v>
      </c>
      <c r="F4503" t="s">
        <v>34</v>
      </c>
      <c r="G4503" t="s">
        <v>35</v>
      </c>
      <c r="H4503" t="s">
        <v>2348</v>
      </c>
      <c r="I4503" s="33" t="s">
        <v>8467</v>
      </c>
      <c r="J4503" s="2">
        <v>7</v>
      </c>
      <c r="K4503" s="33" t="s">
        <v>8468</v>
      </c>
    </row>
    <row r="4504" spans="1:11" x14ac:dyDescent="0.3">
      <c r="A4504" s="1">
        <v>42472</v>
      </c>
      <c r="B4504" s="2">
        <f>YEAR(salesdata[[#This Row],[Order Date]])</f>
        <v>2016</v>
      </c>
      <c r="C4504" s="2">
        <f>MONTH(salesdata[[#This Row],[Order Date]])</f>
        <v>4</v>
      </c>
      <c r="D4504" t="s">
        <v>1462</v>
      </c>
      <c r="E4504" t="s">
        <v>27</v>
      </c>
      <c r="F4504" t="s">
        <v>11</v>
      </c>
      <c r="G4504" t="s">
        <v>20</v>
      </c>
      <c r="H4504" t="s">
        <v>2190</v>
      </c>
      <c r="I4504" s="33" t="s">
        <v>6920</v>
      </c>
      <c r="J4504" s="2">
        <v>1</v>
      </c>
      <c r="K4504" s="33" t="s">
        <v>4727</v>
      </c>
    </row>
    <row r="4505" spans="1:11" x14ac:dyDescent="0.3">
      <c r="A4505" s="1">
        <v>42472</v>
      </c>
      <c r="B4505" s="2">
        <f>YEAR(salesdata[[#This Row],[Order Date]])</f>
        <v>2016</v>
      </c>
      <c r="C4505" s="2">
        <f>MONTH(salesdata[[#This Row],[Order Date]])</f>
        <v>4</v>
      </c>
      <c r="D4505" t="s">
        <v>299</v>
      </c>
      <c r="E4505" t="s">
        <v>27</v>
      </c>
      <c r="F4505" t="s">
        <v>11</v>
      </c>
      <c r="G4505" t="s">
        <v>12</v>
      </c>
      <c r="H4505" t="s">
        <v>2285</v>
      </c>
      <c r="I4505" s="33" t="s">
        <v>2910</v>
      </c>
      <c r="J4505" s="2">
        <v>3</v>
      </c>
      <c r="K4505" s="33" t="s">
        <v>2911</v>
      </c>
    </row>
    <row r="4506" spans="1:11" x14ac:dyDescent="0.3">
      <c r="A4506" s="1">
        <v>42472</v>
      </c>
      <c r="B4506" s="2">
        <f>YEAR(salesdata[[#This Row],[Order Date]])</f>
        <v>2016</v>
      </c>
      <c r="C4506" s="2">
        <f>MONTH(salesdata[[#This Row],[Order Date]])</f>
        <v>4</v>
      </c>
      <c r="D4506" t="s">
        <v>299</v>
      </c>
      <c r="E4506" t="s">
        <v>27</v>
      </c>
      <c r="F4506" t="s">
        <v>34</v>
      </c>
      <c r="G4506" t="s">
        <v>35</v>
      </c>
      <c r="H4506" t="s">
        <v>198</v>
      </c>
      <c r="I4506" s="33" t="s">
        <v>8469</v>
      </c>
      <c r="J4506" s="2">
        <v>3</v>
      </c>
      <c r="K4506" s="33" t="s">
        <v>8470</v>
      </c>
    </row>
    <row r="4507" spans="1:11" x14ac:dyDescent="0.3">
      <c r="A4507" s="1">
        <v>42472</v>
      </c>
      <c r="B4507" s="2">
        <f>YEAR(salesdata[[#This Row],[Order Date]])</f>
        <v>2016</v>
      </c>
      <c r="C4507" s="2">
        <f>MONTH(salesdata[[#This Row],[Order Date]])</f>
        <v>4</v>
      </c>
      <c r="D4507" t="s">
        <v>299</v>
      </c>
      <c r="E4507" t="s">
        <v>27</v>
      </c>
      <c r="F4507" t="s">
        <v>11</v>
      </c>
      <c r="G4507" t="s">
        <v>20</v>
      </c>
      <c r="H4507" t="s">
        <v>2058</v>
      </c>
      <c r="I4507" s="33" t="s">
        <v>6607</v>
      </c>
      <c r="J4507" s="2">
        <v>3</v>
      </c>
      <c r="K4507" s="33" t="s">
        <v>6608</v>
      </c>
    </row>
    <row r="4508" spans="1:11" x14ac:dyDescent="0.3">
      <c r="A4508" s="1">
        <v>42472</v>
      </c>
      <c r="B4508" s="2">
        <f>YEAR(salesdata[[#This Row],[Order Date]])</f>
        <v>2016</v>
      </c>
      <c r="C4508" s="2">
        <f>MONTH(salesdata[[#This Row],[Order Date]])</f>
        <v>4</v>
      </c>
      <c r="D4508" t="s">
        <v>1814</v>
      </c>
      <c r="E4508" t="s">
        <v>249</v>
      </c>
      <c r="F4508" t="s">
        <v>11</v>
      </c>
      <c r="G4508" t="s">
        <v>18</v>
      </c>
      <c r="H4508" t="s">
        <v>240</v>
      </c>
      <c r="I4508" s="33" t="s">
        <v>3147</v>
      </c>
      <c r="J4508" s="2">
        <v>3</v>
      </c>
      <c r="K4508" s="33" t="s">
        <v>3148</v>
      </c>
    </row>
    <row r="4509" spans="1:11" x14ac:dyDescent="0.3">
      <c r="A4509" s="1">
        <v>42472</v>
      </c>
      <c r="B4509" s="2">
        <f>YEAR(salesdata[[#This Row],[Order Date]])</f>
        <v>2016</v>
      </c>
      <c r="C4509" s="2">
        <f>MONTH(salesdata[[#This Row],[Order Date]])</f>
        <v>4</v>
      </c>
      <c r="D4509" t="s">
        <v>1814</v>
      </c>
      <c r="E4509" t="s">
        <v>249</v>
      </c>
      <c r="F4509" t="s">
        <v>11</v>
      </c>
      <c r="G4509" t="s">
        <v>18</v>
      </c>
      <c r="H4509" t="s">
        <v>2455</v>
      </c>
      <c r="I4509" s="33" t="s">
        <v>6637</v>
      </c>
      <c r="J4509" s="2">
        <v>1</v>
      </c>
      <c r="K4509" s="33" t="s">
        <v>4184</v>
      </c>
    </row>
    <row r="4510" spans="1:11" x14ac:dyDescent="0.3">
      <c r="A4510" s="1">
        <v>42472</v>
      </c>
      <c r="B4510" s="2">
        <f>YEAR(salesdata[[#This Row],[Order Date]])</f>
        <v>2016</v>
      </c>
      <c r="C4510" s="2">
        <f>MONTH(salesdata[[#This Row],[Order Date]])</f>
        <v>4</v>
      </c>
      <c r="D4510" t="s">
        <v>1814</v>
      </c>
      <c r="E4510" t="s">
        <v>249</v>
      </c>
      <c r="F4510" t="s">
        <v>11</v>
      </c>
      <c r="G4510" t="s">
        <v>12</v>
      </c>
      <c r="H4510" t="s">
        <v>2597</v>
      </c>
      <c r="I4510" s="33" t="s">
        <v>5138</v>
      </c>
      <c r="J4510" s="2">
        <v>3</v>
      </c>
      <c r="K4510" s="33" t="s">
        <v>5770</v>
      </c>
    </row>
    <row r="4511" spans="1:11" x14ac:dyDescent="0.3">
      <c r="A4511" s="1">
        <v>42473</v>
      </c>
      <c r="B4511" s="2">
        <f>YEAR(salesdata[[#This Row],[Order Date]])</f>
        <v>2016</v>
      </c>
      <c r="C4511" s="2">
        <f>MONTH(salesdata[[#This Row],[Order Date]])</f>
        <v>4</v>
      </c>
      <c r="D4511" t="s">
        <v>1730</v>
      </c>
      <c r="E4511" t="s">
        <v>27</v>
      </c>
      <c r="F4511" t="s">
        <v>11</v>
      </c>
      <c r="G4511" t="s">
        <v>63</v>
      </c>
      <c r="H4511" t="s">
        <v>404</v>
      </c>
      <c r="I4511" s="33" t="s">
        <v>3381</v>
      </c>
      <c r="J4511" s="2">
        <v>3</v>
      </c>
      <c r="K4511" s="33" t="s">
        <v>3379</v>
      </c>
    </row>
    <row r="4512" spans="1:11" x14ac:dyDescent="0.3">
      <c r="A4512" s="1">
        <v>42474</v>
      </c>
      <c r="B4512" s="2">
        <f>YEAR(salesdata[[#This Row],[Order Date]])</f>
        <v>2016</v>
      </c>
      <c r="C4512" s="2">
        <f>MONTH(salesdata[[#This Row],[Order Date]])</f>
        <v>4</v>
      </c>
      <c r="D4512" t="s">
        <v>978</v>
      </c>
      <c r="E4512" t="s">
        <v>27</v>
      </c>
      <c r="F4512" t="s">
        <v>34</v>
      </c>
      <c r="G4512" t="s">
        <v>35</v>
      </c>
      <c r="H4512" t="s">
        <v>583</v>
      </c>
      <c r="I4512" s="33" t="s">
        <v>8471</v>
      </c>
      <c r="J4512" s="2">
        <v>5</v>
      </c>
      <c r="K4512" s="33" t="s">
        <v>8472</v>
      </c>
    </row>
    <row r="4513" spans="1:11" x14ac:dyDescent="0.3">
      <c r="A4513" s="1">
        <v>42474</v>
      </c>
      <c r="B4513" s="2">
        <f>YEAR(salesdata[[#This Row],[Order Date]])</f>
        <v>2016</v>
      </c>
      <c r="C4513" s="2">
        <f>MONTH(salesdata[[#This Row],[Order Date]])</f>
        <v>4</v>
      </c>
      <c r="D4513" t="s">
        <v>1285</v>
      </c>
      <c r="E4513" t="s">
        <v>96</v>
      </c>
      <c r="F4513" t="s">
        <v>34</v>
      </c>
      <c r="G4513" t="s">
        <v>35</v>
      </c>
      <c r="H4513" t="s">
        <v>2047</v>
      </c>
      <c r="I4513" s="33" t="s">
        <v>8473</v>
      </c>
      <c r="J4513" s="2">
        <v>4</v>
      </c>
      <c r="K4513" s="33" t="s">
        <v>8474</v>
      </c>
    </row>
    <row r="4514" spans="1:11" x14ac:dyDescent="0.3">
      <c r="A4514" s="1">
        <v>42474</v>
      </c>
      <c r="B4514" s="2">
        <f>YEAR(salesdata[[#This Row],[Order Date]])</f>
        <v>2016</v>
      </c>
      <c r="C4514" s="2">
        <f>MONTH(salesdata[[#This Row],[Order Date]])</f>
        <v>4</v>
      </c>
      <c r="D4514" t="s">
        <v>1285</v>
      </c>
      <c r="E4514" t="s">
        <v>96</v>
      </c>
      <c r="F4514" t="s">
        <v>11</v>
      </c>
      <c r="G4514" t="s">
        <v>18</v>
      </c>
      <c r="H4514" t="s">
        <v>1039</v>
      </c>
      <c r="I4514" s="33" t="s">
        <v>8475</v>
      </c>
      <c r="J4514" s="2">
        <v>4</v>
      </c>
      <c r="K4514" s="33" t="s">
        <v>7815</v>
      </c>
    </row>
    <row r="4515" spans="1:11" x14ac:dyDescent="0.3">
      <c r="A4515" s="1">
        <v>42474</v>
      </c>
      <c r="B4515" s="2">
        <f>YEAR(salesdata[[#This Row],[Order Date]])</f>
        <v>2016</v>
      </c>
      <c r="C4515" s="2">
        <f>MONTH(salesdata[[#This Row],[Order Date]])</f>
        <v>4</v>
      </c>
      <c r="D4515" t="s">
        <v>123</v>
      </c>
      <c r="E4515" t="s">
        <v>55</v>
      </c>
      <c r="F4515" t="s">
        <v>11</v>
      </c>
      <c r="G4515" t="s">
        <v>18</v>
      </c>
      <c r="H4515" t="s">
        <v>183</v>
      </c>
      <c r="I4515" s="33" t="s">
        <v>8476</v>
      </c>
      <c r="J4515" s="2">
        <v>5</v>
      </c>
      <c r="K4515" s="33" t="s">
        <v>3654</v>
      </c>
    </row>
    <row r="4516" spans="1:11" x14ac:dyDescent="0.3">
      <c r="A4516" s="1">
        <v>42474</v>
      </c>
      <c r="B4516" s="2">
        <f>YEAR(salesdata[[#This Row],[Order Date]])</f>
        <v>2016</v>
      </c>
      <c r="C4516" s="2">
        <f>MONTH(salesdata[[#This Row],[Order Date]])</f>
        <v>4</v>
      </c>
      <c r="D4516" t="s">
        <v>2598</v>
      </c>
      <c r="E4516" t="s">
        <v>540</v>
      </c>
      <c r="F4516" t="s">
        <v>11</v>
      </c>
      <c r="G4516" t="s">
        <v>20</v>
      </c>
      <c r="H4516" t="s">
        <v>2599</v>
      </c>
      <c r="I4516" s="33" t="s">
        <v>5524</v>
      </c>
      <c r="J4516" s="2">
        <v>2</v>
      </c>
      <c r="K4516" s="33" t="s">
        <v>2902</v>
      </c>
    </row>
    <row r="4517" spans="1:11" x14ac:dyDescent="0.3">
      <c r="A4517" s="1">
        <v>42475</v>
      </c>
      <c r="B4517" s="2">
        <f>YEAR(salesdata[[#This Row],[Order Date]])</f>
        <v>2016</v>
      </c>
      <c r="C4517" s="2">
        <f>MONTH(salesdata[[#This Row],[Order Date]])</f>
        <v>4</v>
      </c>
      <c r="D4517" t="s">
        <v>789</v>
      </c>
      <c r="E4517" t="s">
        <v>249</v>
      </c>
      <c r="F4517" t="s">
        <v>11</v>
      </c>
      <c r="G4517" t="s">
        <v>20</v>
      </c>
      <c r="H4517" t="s">
        <v>2600</v>
      </c>
      <c r="I4517" s="33" t="s">
        <v>8477</v>
      </c>
      <c r="J4517" s="2">
        <v>2</v>
      </c>
      <c r="K4517" s="33" t="s">
        <v>8478</v>
      </c>
    </row>
    <row r="4518" spans="1:11" x14ac:dyDescent="0.3">
      <c r="A4518" s="1">
        <v>42475</v>
      </c>
      <c r="B4518" s="2">
        <f>YEAR(salesdata[[#This Row],[Order Date]])</f>
        <v>2016</v>
      </c>
      <c r="C4518" s="2">
        <f>MONTH(salesdata[[#This Row],[Order Date]])</f>
        <v>4</v>
      </c>
      <c r="D4518" t="s">
        <v>789</v>
      </c>
      <c r="E4518" t="s">
        <v>249</v>
      </c>
      <c r="F4518" t="s">
        <v>39</v>
      </c>
      <c r="G4518" t="s">
        <v>52</v>
      </c>
      <c r="H4518" t="s">
        <v>483</v>
      </c>
      <c r="I4518" s="33" t="s">
        <v>5575</v>
      </c>
      <c r="J4518" s="2">
        <v>7</v>
      </c>
      <c r="K4518" s="33" t="s">
        <v>5576</v>
      </c>
    </row>
    <row r="4519" spans="1:11" x14ac:dyDescent="0.3">
      <c r="A4519" s="1">
        <v>42475</v>
      </c>
      <c r="B4519" s="2">
        <f>YEAR(salesdata[[#This Row],[Order Date]])</f>
        <v>2016</v>
      </c>
      <c r="C4519" s="2">
        <f>MONTH(salesdata[[#This Row],[Order Date]])</f>
        <v>4</v>
      </c>
      <c r="D4519" t="s">
        <v>789</v>
      </c>
      <c r="E4519" t="s">
        <v>249</v>
      </c>
      <c r="F4519" t="s">
        <v>39</v>
      </c>
      <c r="G4519" t="s">
        <v>52</v>
      </c>
      <c r="H4519" t="s">
        <v>483</v>
      </c>
      <c r="I4519" s="33" t="s">
        <v>8479</v>
      </c>
      <c r="J4519" s="2">
        <v>5</v>
      </c>
      <c r="K4519" s="33" t="s">
        <v>8480</v>
      </c>
    </row>
    <row r="4520" spans="1:11" x14ac:dyDescent="0.3">
      <c r="A4520" s="1">
        <v>42475</v>
      </c>
      <c r="B4520" s="2">
        <f>YEAR(salesdata[[#This Row],[Order Date]])</f>
        <v>2016</v>
      </c>
      <c r="C4520" s="2">
        <f>MONTH(salesdata[[#This Row],[Order Date]])</f>
        <v>4</v>
      </c>
      <c r="D4520" t="s">
        <v>789</v>
      </c>
      <c r="E4520" t="s">
        <v>249</v>
      </c>
      <c r="F4520" t="s">
        <v>11</v>
      </c>
      <c r="G4520" t="s">
        <v>18</v>
      </c>
      <c r="H4520" t="s">
        <v>1835</v>
      </c>
      <c r="I4520" s="33" t="s">
        <v>3106</v>
      </c>
      <c r="J4520" s="2">
        <v>2</v>
      </c>
      <c r="K4520" s="33" t="s">
        <v>8481</v>
      </c>
    </row>
    <row r="4521" spans="1:11" x14ac:dyDescent="0.3">
      <c r="A4521" s="1">
        <v>42475</v>
      </c>
      <c r="B4521" s="2">
        <f>YEAR(salesdata[[#This Row],[Order Date]])</f>
        <v>2016</v>
      </c>
      <c r="C4521" s="2">
        <f>MONTH(salesdata[[#This Row],[Order Date]])</f>
        <v>4</v>
      </c>
      <c r="D4521" t="s">
        <v>2164</v>
      </c>
      <c r="E4521" t="s">
        <v>27</v>
      </c>
      <c r="F4521" t="s">
        <v>34</v>
      </c>
      <c r="G4521" t="s">
        <v>35</v>
      </c>
      <c r="H4521" t="s">
        <v>1001</v>
      </c>
      <c r="I4521" s="33" t="s">
        <v>8482</v>
      </c>
      <c r="J4521" s="2">
        <v>2</v>
      </c>
      <c r="K4521" s="33" t="s">
        <v>132</v>
      </c>
    </row>
    <row r="4522" spans="1:11" x14ac:dyDescent="0.3">
      <c r="A4522" s="1">
        <v>42475</v>
      </c>
      <c r="B4522" s="2">
        <f>YEAR(salesdata[[#This Row],[Order Date]])</f>
        <v>2016</v>
      </c>
      <c r="C4522" s="2">
        <f>MONTH(salesdata[[#This Row],[Order Date]])</f>
        <v>4</v>
      </c>
      <c r="D4522" t="s">
        <v>587</v>
      </c>
      <c r="E4522" t="s">
        <v>10</v>
      </c>
      <c r="F4522" t="s">
        <v>11</v>
      </c>
      <c r="G4522" t="s">
        <v>24</v>
      </c>
      <c r="H4522" t="s">
        <v>2601</v>
      </c>
      <c r="I4522" s="33" t="s">
        <v>3437</v>
      </c>
      <c r="J4522" s="2">
        <v>7</v>
      </c>
      <c r="K4522" s="33" t="s">
        <v>4200</v>
      </c>
    </row>
    <row r="4523" spans="1:11" x14ac:dyDescent="0.3">
      <c r="A4523" s="1">
        <v>42475</v>
      </c>
      <c r="B4523" s="2">
        <f>YEAR(salesdata[[#This Row],[Order Date]])</f>
        <v>2016</v>
      </c>
      <c r="C4523" s="2">
        <f>MONTH(salesdata[[#This Row],[Order Date]])</f>
        <v>4</v>
      </c>
      <c r="D4523" t="s">
        <v>587</v>
      </c>
      <c r="E4523" t="s">
        <v>10</v>
      </c>
      <c r="F4523" t="s">
        <v>11</v>
      </c>
      <c r="G4523" t="s">
        <v>43</v>
      </c>
      <c r="H4523" t="s">
        <v>1277</v>
      </c>
      <c r="I4523" s="33" t="s">
        <v>6534</v>
      </c>
      <c r="J4523" s="2">
        <v>5</v>
      </c>
      <c r="K4523" s="33" t="s">
        <v>6535</v>
      </c>
    </row>
    <row r="4524" spans="1:11" x14ac:dyDescent="0.3">
      <c r="A4524" s="1">
        <v>42475</v>
      </c>
      <c r="B4524" s="2">
        <f>YEAR(salesdata[[#This Row],[Order Date]])</f>
        <v>2016</v>
      </c>
      <c r="C4524" s="2">
        <f>MONTH(salesdata[[#This Row],[Order Date]])</f>
        <v>4</v>
      </c>
      <c r="D4524" t="s">
        <v>1594</v>
      </c>
      <c r="E4524" t="s">
        <v>27</v>
      </c>
      <c r="F4524" t="s">
        <v>11</v>
      </c>
      <c r="G4524" t="s">
        <v>12</v>
      </c>
      <c r="H4524" t="s">
        <v>2602</v>
      </c>
      <c r="I4524" s="33" t="s">
        <v>6905</v>
      </c>
      <c r="J4524" s="2">
        <v>3</v>
      </c>
      <c r="K4524" s="33" t="s">
        <v>6906</v>
      </c>
    </row>
    <row r="4525" spans="1:11" x14ac:dyDescent="0.3">
      <c r="A4525" s="1">
        <v>42476</v>
      </c>
      <c r="B4525" s="2">
        <f>YEAR(salesdata[[#This Row],[Order Date]])</f>
        <v>2016</v>
      </c>
      <c r="C4525" s="2">
        <f>MONTH(salesdata[[#This Row],[Order Date]])</f>
        <v>4</v>
      </c>
      <c r="D4525" t="s">
        <v>1181</v>
      </c>
      <c r="E4525" t="s">
        <v>30</v>
      </c>
      <c r="F4525" t="s">
        <v>11</v>
      </c>
      <c r="G4525" t="s">
        <v>24</v>
      </c>
      <c r="H4525" t="s">
        <v>868</v>
      </c>
      <c r="I4525" s="33" t="s">
        <v>4634</v>
      </c>
      <c r="J4525" s="2">
        <v>3</v>
      </c>
      <c r="K4525" s="33" t="s">
        <v>3367</v>
      </c>
    </row>
    <row r="4526" spans="1:11" x14ac:dyDescent="0.3">
      <c r="A4526" s="1">
        <v>42476</v>
      </c>
      <c r="B4526" s="2">
        <f>YEAR(salesdata[[#This Row],[Order Date]])</f>
        <v>2016</v>
      </c>
      <c r="C4526" s="2">
        <f>MONTH(salesdata[[#This Row],[Order Date]])</f>
        <v>4</v>
      </c>
      <c r="D4526" t="s">
        <v>627</v>
      </c>
      <c r="E4526" t="s">
        <v>181</v>
      </c>
      <c r="F4526" t="s">
        <v>39</v>
      </c>
      <c r="G4526" t="s">
        <v>306</v>
      </c>
      <c r="H4526" t="s">
        <v>2603</v>
      </c>
      <c r="I4526" s="33" t="s">
        <v>8483</v>
      </c>
      <c r="J4526" s="2">
        <v>7</v>
      </c>
      <c r="K4526" s="33" t="s">
        <v>8484</v>
      </c>
    </row>
    <row r="4527" spans="1:11" x14ac:dyDescent="0.3">
      <c r="A4527" s="1">
        <v>42476</v>
      </c>
      <c r="B4527" s="2">
        <f>YEAR(salesdata[[#This Row],[Order Date]])</f>
        <v>2016</v>
      </c>
      <c r="C4527" s="2">
        <f>MONTH(salesdata[[#This Row],[Order Date]])</f>
        <v>4</v>
      </c>
      <c r="D4527" t="s">
        <v>627</v>
      </c>
      <c r="E4527" t="s">
        <v>181</v>
      </c>
      <c r="F4527" t="s">
        <v>34</v>
      </c>
      <c r="G4527" t="s">
        <v>47</v>
      </c>
      <c r="H4527" t="s">
        <v>872</v>
      </c>
      <c r="I4527" s="33" t="s">
        <v>4714</v>
      </c>
      <c r="J4527" s="2">
        <v>2</v>
      </c>
      <c r="K4527" s="33" t="s">
        <v>5329</v>
      </c>
    </row>
    <row r="4528" spans="1:11" x14ac:dyDescent="0.3">
      <c r="A4528" s="1">
        <v>42476</v>
      </c>
      <c r="B4528" s="2">
        <f>YEAR(salesdata[[#This Row],[Order Date]])</f>
        <v>2016</v>
      </c>
      <c r="C4528" s="2">
        <f>MONTH(salesdata[[#This Row],[Order Date]])</f>
        <v>4</v>
      </c>
      <c r="D4528" t="s">
        <v>627</v>
      </c>
      <c r="E4528" t="s">
        <v>181</v>
      </c>
      <c r="F4528" t="s">
        <v>11</v>
      </c>
      <c r="G4528" t="s">
        <v>20</v>
      </c>
      <c r="H4528" t="s">
        <v>1226</v>
      </c>
      <c r="I4528" s="33" t="s">
        <v>4516</v>
      </c>
      <c r="J4528" s="2">
        <v>5</v>
      </c>
      <c r="K4528" s="33" t="s">
        <v>4517</v>
      </c>
    </row>
    <row r="4529" spans="1:11" x14ac:dyDescent="0.3">
      <c r="A4529" s="1">
        <v>42476</v>
      </c>
      <c r="B4529" s="2">
        <f>YEAR(salesdata[[#This Row],[Order Date]])</f>
        <v>2016</v>
      </c>
      <c r="C4529" s="2">
        <f>MONTH(salesdata[[#This Row],[Order Date]])</f>
        <v>4</v>
      </c>
      <c r="D4529" t="s">
        <v>799</v>
      </c>
      <c r="E4529" t="s">
        <v>167</v>
      </c>
      <c r="F4529" t="s">
        <v>11</v>
      </c>
      <c r="G4529" t="s">
        <v>204</v>
      </c>
      <c r="H4529" t="s">
        <v>1460</v>
      </c>
      <c r="I4529" s="33" t="s">
        <v>4827</v>
      </c>
      <c r="J4529" s="2">
        <v>3</v>
      </c>
      <c r="K4529" s="33" t="s">
        <v>8485</v>
      </c>
    </row>
    <row r="4530" spans="1:11" x14ac:dyDescent="0.3">
      <c r="A4530" s="1">
        <v>42476</v>
      </c>
      <c r="B4530" s="2">
        <f>YEAR(salesdata[[#This Row],[Order Date]])</f>
        <v>2016</v>
      </c>
      <c r="C4530" s="2">
        <f>MONTH(salesdata[[#This Row],[Order Date]])</f>
        <v>4</v>
      </c>
      <c r="D4530" t="s">
        <v>1642</v>
      </c>
      <c r="E4530" t="s">
        <v>121</v>
      </c>
      <c r="F4530" t="s">
        <v>39</v>
      </c>
      <c r="G4530" t="s">
        <v>52</v>
      </c>
      <c r="H4530" t="s">
        <v>1274</v>
      </c>
      <c r="I4530" s="33" t="s">
        <v>5455</v>
      </c>
      <c r="J4530" s="2">
        <v>4</v>
      </c>
      <c r="K4530" s="33" t="s">
        <v>6429</v>
      </c>
    </row>
    <row r="4531" spans="1:11" x14ac:dyDescent="0.3">
      <c r="A4531" s="1">
        <v>42476</v>
      </c>
      <c r="B4531" s="2">
        <f>YEAR(salesdata[[#This Row],[Order Date]])</f>
        <v>2016</v>
      </c>
      <c r="C4531" s="2">
        <f>MONTH(salesdata[[#This Row],[Order Date]])</f>
        <v>4</v>
      </c>
      <c r="D4531" t="s">
        <v>1642</v>
      </c>
      <c r="E4531" t="s">
        <v>121</v>
      </c>
      <c r="F4531" t="s">
        <v>11</v>
      </c>
      <c r="G4531" t="s">
        <v>12</v>
      </c>
      <c r="H4531" t="s">
        <v>2604</v>
      </c>
      <c r="I4531" s="33" t="s">
        <v>8486</v>
      </c>
      <c r="J4531" s="2">
        <v>7</v>
      </c>
      <c r="K4531" s="33" t="s">
        <v>2605</v>
      </c>
    </row>
    <row r="4532" spans="1:11" x14ac:dyDescent="0.3">
      <c r="A4532" s="1">
        <v>42477</v>
      </c>
      <c r="B4532" s="2">
        <f>YEAR(salesdata[[#This Row],[Order Date]])</f>
        <v>2016</v>
      </c>
      <c r="C4532" s="2">
        <f>MONTH(salesdata[[#This Row],[Order Date]])</f>
        <v>4</v>
      </c>
      <c r="D4532" t="s">
        <v>539</v>
      </c>
      <c r="E4532" t="s">
        <v>249</v>
      </c>
      <c r="F4532" t="s">
        <v>39</v>
      </c>
      <c r="G4532" t="s">
        <v>40</v>
      </c>
      <c r="H4532" t="s">
        <v>723</v>
      </c>
      <c r="I4532" s="33" t="s">
        <v>8487</v>
      </c>
      <c r="J4532" s="2">
        <v>1</v>
      </c>
      <c r="K4532" s="33" t="s">
        <v>8488</v>
      </c>
    </row>
    <row r="4533" spans="1:11" x14ac:dyDescent="0.3">
      <c r="A4533" s="1">
        <v>42477</v>
      </c>
      <c r="B4533" s="2">
        <f>YEAR(salesdata[[#This Row],[Order Date]])</f>
        <v>2016</v>
      </c>
      <c r="C4533" s="2">
        <f>MONTH(salesdata[[#This Row],[Order Date]])</f>
        <v>4</v>
      </c>
      <c r="D4533" t="s">
        <v>539</v>
      </c>
      <c r="E4533" t="s">
        <v>249</v>
      </c>
      <c r="F4533" t="s">
        <v>34</v>
      </c>
      <c r="G4533" t="s">
        <v>47</v>
      </c>
      <c r="H4533" t="s">
        <v>2606</v>
      </c>
      <c r="I4533" s="33" t="s">
        <v>3181</v>
      </c>
      <c r="J4533" s="2">
        <v>8</v>
      </c>
      <c r="K4533" s="33" t="s">
        <v>4152</v>
      </c>
    </row>
    <row r="4534" spans="1:11" x14ac:dyDescent="0.3">
      <c r="A4534" s="1">
        <v>42477</v>
      </c>
      <c r="B4534" s="2">
        <f>YEAR(salesdata[[#This Row],[Order Date]])</f>
        <v>2016</v>
      </c>
      <c r="C4534" s="2">
        <f>MONTH(salesdata[[#This Row],[Order Date]])</f>
        <v>4</v>
      </c>
      <c r="D4534" t="s">
        <v>2594</v>
      </c>
      <c r="E4534" t="s">
        <v>1021</v>
      </c>
      <c r="F4534" t="s">
        <v>11</v>
      </c>
      <c r="G4534" t="s">
        <v>43</v>
      </c>
      <c r="H4534" t="s">
        <v>549</v>
      </c>
      <c r="I4534" s="33" t="s">
        <v>8489</v>
      </c>
      <c r="J4534" s="2">
        <v>5</v>
      </c>
      <c r="K4534" s="33" t="s">
        <v>4002</v>
      </c>
    </row>
    <row r="4535" spans="1:11" x14ac:dyDescent="0.3">
      <c r="A4535" s="1">
        <v>42477</v>
      </c>
      <c r="B4535" s="2">
        <f>YEAR(salesdata[[#This Row],[Order Date]])</f>
        <v>2016</v>
      </c>
      <c r="C4535" s="2">
        <f>MONTH(salesdata[[#This Row],[Order Date]])</f>
        <v>4</v>
      </c>
      <c r="D4535" t="s">
        <v>1320</v>
      </c>
      <c r="E4535" t="s">
        <v>27</v>
      </c>
      <c r="F4535" t="s">
        <v>34</v>
      </c>
      <c r="G4535" t="s">
        <v>74</v>
      </c>
      <c r="H4535" t="s">
        <v>2607</v>
      </c>
      <c r="I4535" s="33" t="s">
        <v>8490</v>
      </c>
      <c r="J4535" s="2">
        <v>3</v>
      </c>
      <c r="K4535" s="33" t="s">
        <v>8491</v>
      </c>
    </row>
    <row r="4536" spans="1:11" x14ac:dyDescent="0.3">
      <c r="A4536" s="1">
        <v>42477</v>
      </c>
      <c r="B4536" s="2">
        <f>YEAR(salesdata[[#This Row],[Order Date]])</f>
        <v>2016</v>
      </c>
      <c r="C4536" s="2">
        <f>MONTH(salesdata[[#This Row],[Order Date]])</f>
        <v>4</v>
      </c>
      <c r="D4536" t="s">
        <v>1140</v>
      </c>
      <c r="E4536" t="s">
        <v>121</v>
      </c>
      <c r="F4536" t="s">
        <v>34</v>
      </c>
      <c r="G4536" t="s">
        <v>47</v>
      </c>
      <c r="H4536" t="s">
        <v>2608</v>
      </c>
      <c r="I4536" s="33" t="s">
        <v>8492</v>
      </c>
      <c r="J4536" s="2">
        <v>5</v>
      </c>
      <c r="K4536" s="33" t="s">
        <v>4135</v>
      </c>
    </row>
    <row r="4537" spans="1:11" x14ac:dyDescent="0.3">
      <c r="A4537" s="1">
        <v>42478</v>
      </c>
      <c r="B4537" s="2">
        <f>YEAR(salesdata[[#This Row],[Order Date]])</f>
        <v>2016</v>
      </c>
      <c r="C4537" s="2">
        <f>MONTH(salesdata[[#This Row],[Order Date]])</f>
        <v>4</v>
      </c>
      <c r="D4537" t="s">
        <v>2609</v>
      </c>
      <c r="E4537" t="s">
        <v>15</v>
      </c>
      <c r="F4537" t="s">
        <v>11</v>
      </c>
      <c r="G4537" t="s">
        <v>18</v>
      </c>
      <c r="H4537" t="s">
        <v>1697</v>
      </c>
      <c r="I4537" s="33" t="s">
        <v>4916</v>
      </c>
      <c r="J4537" s="2">
        <v>3</v>
      </c>
      <c r="K4537" s="33" t="s">
        <v>8493</v>
      </c>
    </row>
    <row r="4538" spans="1:11" x14ac:dyDescent="0.3">
      <c r="A4538" s="1">
        <v>42478</v>
      </c>
      <c r="B4538" s="2">
        <f>YEAR(salesdata[[#This Row],[Order Date]])</f>
        <v>2016</v>
      </c>
      <c r="C4538" s="2">
        <f>MONTH(salesdata[[#This Row],[Order Date]])</f>
        <v>4</v>
      </c>
      <c r="D4538" t="s">
        <v>2609</v>
      </c>
      <c r="E4538" t="s">
        <v>15</v>
      </c>
      <c r="F4538" t="s">
        <v>11</v>
      </c>
      <c r="G4538" t="s">
        <v>12</v>
      </c>
      <c r="H4538" t="s">
        <v>715</v>
      </c>
      <c r="I4538" s="33" t="s">
        <v>4581</v>
      </c>
      <c r="J4538" s="2">
        <v>2</v>
      </c>
      <c r="K4538" s="33" t="s">
        <v>4841</v>
      </c>
    </row>
    <row r="4539" spans="1:11" x14ac:dyDescent="0.3">
      <c r="A4539" s="1">
        <v>42478</v>
      </c>
      <c r="B4539" s="2">
        <f>YEAR(salesdata[[#This Row],[Order Date]])</f>
        <v>2016</v>
      </c>
      <c r="C4539" s="2">
        <f>MONTH(salesdata[[#This Row],[Order Date]])</f>
        <v>4</v>
      </c>
      <c r="D4539" t="s">
        <v>1660</v>
      </c>
      <c r="E4539" t="s">
        <v>55</v>
      </c>
      <c r="F4539" t="s">
        <v>11</v>
      </c>
      <c r="G4539" t="s">
        <v>93</v>
      </c>
      <c r="H4539" t="s">
        <v>1090</v>
      </c>
      <c r="I4539" s="33" t="s">
        <v>5992</v>
      </c>
      <c r="J4539" s="2">
        <v>4</v>
      </c>
      <c r="K4539" s="33" t="s">
        <v>8494</v>
      </c>
    </row>
    <row r="4540" spans="1:11" x14ac:dyDescent="0.3">
      <c r="A4540" s="1">
        <v>42478</v>
      </c>
      <c r="B4540" s="2">
        <f>YEAR(salesdata[[#This Row],[Order Date]])</f>
        <v>2016</v>
      </c>
      <c r="C4540" s="2">
        <f>MONTH(salesdata[[#This Row],[Order Date]])</f>
        <v>4</v>
      </c>
      <c r="D4540" t="s">
        <v>1660</v>
      </c>
      <c r="E4540" t="s">
        <v>55</v>
      </c>
      <c r="F4540" t="s">
        <v>39</v>
      </c>
      <c r="G4540" t="s">
        <v>40</v>
      </c>
      <c r="H4540" t="s">
        <v>2382</v>
      </c>
      <c r="I4540" s="33" t="s">
        <v>8495</v>
      </c>
      <c r="J4540" s="2">
        <v>4</v>
      </c>
      <c r="K4540" s="33" t="s">
        <v>3219</v>
      </c>
    </row>
    <row r="4541" spans="1:11" x14ac:dyDescent="0.3">
      <c r="A4541" s="1">
        <v>42478</v>
      </c>
      <c r="B4541" s="2">
        <f>YEAR(salesdata[[#This Row],[Order Date]])</f>
        <v>2016</v>
      </c>
      <c r="C4541" s="2">
        <f>MONTH(salesdata[[#This Row],[Order Date]])</f>
        <v>4</v>
      </c>
      <c r="D4541" t="s">
        <v>1407</v>
      </c>
      <c r="E4541" t="s">
        <v>10</v>
      </c>
      <c r="F4541" t="s">
        <v>34</v>
      </c>
      <c r="G4541" t="s">
        <v>35</v>
      </c>
      <c r="H4541" t="s">
        <v>943</v>
      </c>
      <c r="I4541" s="33" t="s">
        <v>7701</v>
      </c>
      <c r="J4541" s="2">
        <v>4</v>
      </c>
      <c r="K4541" s="33" t="s">
        <v>7702</v>
      </c>
    </row>
    <row r="4542" spans="1:11" x14ac:dyDescent="0.3">
      <c r="A4542" s="1">
        <v>42478</v>
      </c>
      <c r="B4542" s="2">
        <f>YEAR(salesdata[[#This Row],[Order Date]])</f>
        <v>2016</v>
      </c>
      <c r="C4542" s="2">
        <f>MONTH(salesdata[[#This Row],[Order Date]])</f>
        <v>4</v>
      </c>
      <c r="D4542" t="s">
        <v>1407</v>
      </c>
      <c r="E4542" t="s">
        <v>10</v>
      </c>
      <c r="F4542" t="s">
        <v>11</v>
      </c>
      <c r="G4542" t="s">
        <v>18</v>
      </c>
      <c r="H4542" t="s">
        <v>2180</v>
      </c>
      <c r="I4542" s="33" t="s">
        <v>8496</v>
      </c>
      <c r="J4542" s="2">
        <v>3</v>
      </c>
      <c r="K4542" s="33" t="s">
        <v>6332</v>
      </c>
    </row>
    <row r="4543" spans="1:11" x14ac:dyDescent="0.3">
      <c r="A4543" s="1">
        <v>42478</v>
      </c>
      <c r="B4543" s="2">
        <f>YEAR(salesdata[[#This Row],[Order Date]])</f>
        <v>2016</v>
      </c>
      <c r="C4543" s="2">
        <f>MONTH(salesdata[[#This Row],[Order Date]])</f>
        <v>4</v>
      </c>
      <c r="D4543" t="s">
        <v>1407</v>
      </c>
      <c r="E4543" t="s">
        <v>10</v>
      </c>
      <c r="F4543" t="s">
        <v>34</v>
      </c>
      <c r="G4543" t="s">
        <v>47</v>
      </c>
      <c r="H4543" t="s">
        <v>2303</v>
      </c>
      <c r="I4543" s="33" t="s">
        <v>8338</v>
      </c>
      <c r="J4543" s="2">
        <v>5</v>
      </c>
      <c r="K4543" s="33" t="s">
        <v>8497</v>
      </c>
    </row>
    <row r="4544" spans="1:11" x14ac:dyDescent="0.3">
      <c r="A4544" s="1">
        <v>42478</v>
      </c>
      <c r="B4544" s="2">
        <f>YEAR(salesdata[[#This Row],[Order Date]])</f>
        <v>2016</v>
      </c>
      <c r="C4544" s="2">
        <f>MONTH(salesdata[[#This Row],[Order Date]])</f>
        <v>4</v>
      </c>
      <c r="D4544" t="s">
        <v>1952</v>
      </c>
      <c r="E4544" t="s">
        <v>152</v>
      </c>
      <c r="F4544" t="s">
        <v>11</v>
      </c>
      <c r="G4544" t="s">
        <v>24</v>
      </c>
      <c r="H4544" t="s">
        <v>368</v>
      </c>
      <c r="I4544" s="33" t="s">
        <v>5855</v>
      </c>
      <c r="J4544" s="2">
        <v>3</v>
      </c>
      <c r="K4544" s="33" t="s">
        <v>3485</v>
      </c>
    </row>
    <row r="4545" spans="1:11" x14ac:dyDescent="0.3">
      <c r="A4545" s="1">
        <v>42478</v>
      </c>
      <c r="B4545" s="2">
        <f>YEAR(salesdata[[#This Row],[Order Date]])</f>
        <v>2016</v>
      </c>
      <c r="C4545" s="2">
        <f>MONTH(salesdata[[#This Row],[Order Date]])</f>
        <v>4</v>
      </c>
      <c r="D4545" t="s">
        <v>1952</v>
      </c>
      <c r="E4545" t="s">
        <v>152</v>
      </c>
      <c r="F4545" t="s">
        <v>11</v>
      </c>
      <c r="G4545" t="s">
        <v>204</v>
      </c>
      <c r="H4545" t="s">
        <v>1262</v>
      </c>
      <c r="I4545" s="33" t="s">
        <v>7273</v>
      </c>
      <c r="J4545" s="2">
        <v>1</v>
      </c>
      <c r="K4545" s="33" t="s">
        <v>3653</v>
      </c>
    </row>
    <row r="4546" spans="1:11" x14ac:dyDescent="0.3">
      <c r="A4546" s="1">
        <v>42479</v>
      </c>
      <c r="B4546" s="2">
        <f>YEAR(salesdata[[#This Row],[Order Date]])</f>
        <v>2016</v>
      </c>
      <c r="C4546" s="2">
        <f>MONTH(salesdata[[#This Row],[Order Date]])</f>
        <v>4</v>
      </c>
      <c r="D4546" t="s">
        <v>521</v>
      </c>
      <c r="E4546" t="s">
        <v>79</v>
      </c>
      <c r="F4546" t="s">
        <v>34</v>
      </c>
      <c r="G4546" t="s">
        <v>147</v>
      </c>
      <c r="H4546" t="s">
        <v>2499</v>
      </c>
      <c r="I4546" s="33" t="s">
        <v>8498</v>
      </c>
      <c r="J4546" s="2">
        <v>2</v>
      </c>
      <c r="K4546" s="33" t="s">
        <v>8499</v>
      </c>
    </row>
    <row r="4547" spans="1:11" x14ac:dyDescent="0.3">
      <c r="A4547" s="1">
        <v>42479</v>
      </c>
      <c r="B4547" s="2">
        <f>YEAR(salesdata[[#This Row],[Order Date]])</f>
        <v>2016</v>
      </c>
      <c r="C4547" s="2">
        <f>MONTH(salesdata[[#This Row],[Order Date]])</f>
        <v>4</v>
      </c>
      <c r="D4547" t="s">
        <v>521</v>
      </c>
      <c r="E4547" t="s">
        <v>79</v>
      </c>
      <c r="F4547" t="s">
        <v>11</v>
      </c>
      <c r="G4547" t="s">
        <v>12</v>
      </c>
      <c r="H4547" t="s">
        <v>1004</v>
      </c>
      <c r="I4547" s="33" t="s">
        <v>8500</v>
      </c>
      <c r="J4547" s="2">
        <v>5</v>
      </c>
      <c r="K4547" s="33" t="s">
        <v>8501</v>
      </c>
    </row>
    <row r="4548" spans="1:11" x14ac:dyDescent="0.3">
      <c r="A4548" s="1">
        <v>42479</v>
      </c>
      <c r="B4548" s="2">
        <f>YEAR(salesdata[[#This Row],[Order Date]])</f>
        <v>2016</v>
      </c>
      <c r="C4548" s="2">
        <f>MONTH(salesdata[[#This Row],[Order Date]])</f>
        <v>4</v>
      </c>
      <c r="D4548" t="s">
        <v>430</v>
      </c>
      <c r="E4548" t="s">
        <v>27</v>
      </c>
      <c r="F4548" t="s">
        <v>39</v>
      </c>
      <c r="G4548" t="s">
        <v>40</v>
      </c>
      <c r="H4548" t="s">
        <v>251</v>
      </c>
      <c r="I4548" s="33" t="s">
        <v>3702</v>
      </c>
      <c r="J4548" s="2">
        <v>5</v>
      </c>
      <c r="K4548" s="33" t="s">
        <v>3627</v>
      </c>
    </row>
    <row r="4549" spans="1:11" x14ac:dyDescent="0.3">
      <c r="A4549" s="1">
        <v>42479</v>
      </c>
      <c r="B4549" s="2">
        <f>YEAR(salesdata[[#This Row],[Order Date]])</f>
        <v>2016</v>
      </c>
      <c r="C4549" s="2">
        <f>MONTH(salesdata[[#This Row],[Order Date]])</f>
        <v>4</v>
      </c>
      <c r="D4549" t="s">
        <v>430</v>
      </c>
      <c r="E4549" t="s">
        <v>27</v>
      </c>
      <c r="F4549" t="s">
        <v>11</v>
      </c>
      <c r="G4549" t="s">
        <v>24</v>
      </c>
      <c r="H4549" t="s">
        <v>2471</v>
      </c>
      <c r="I4549" s="33" t="s">
        <v>4672</v>
      </c>
      <c r="J4549" s="2">
        <v>3</v>
      </c>
      <c r="K4549" s="33" t="s">
        <v>5971</v>
      </c>
    </row>
    <row r="4550" spans="1:11" x14ac:dyDescent="0.3">
      <c r="A4550" s="1">
        <v>42479</v>
      </c>
      <c r="B4550" s="2">
        <f>YEAR(salesdata[[#This Row],[Order Date]])</f>
        <v>2016</v>
      </c>
      <c r="C4550" s="2">
        <f>MONTH(salesdata[[#This Row],[Order Date]])</f>
        <v>4</v>
      </c>
      <c r="D4550" t="s">
        <v>430</v>
      </c>
      <c r="E4550" t="s">
        <v>27</v>
      </c>
      <c r="F4550" t="s">
        <v>11</v>
      </c>
      <c r="G4550" t="s">
        <v>24</v>
      </c>
      <c r="H4550" t="s">
        <v>117</v>
      </c>
      <c r="I4550" s="33" t="s">
        <v>8502</v>
      </c>
      <c r="J4550" s="2">
        <v>5</v>
      </c>
      <c r="K4550" s="33" t="s">
        <v>8503</v>
      </c>
    </row>
    <row r="4551" spans="1:11" x14ac:dyDescent="0.3">
      <c r="A4551" s="1">
        <v>42479</v>
      </c>
      <c r="B4551" s="2">
        <f>YEAR(salesdata[[#This Row],[Order Date]])</f>
        <v>2016</v>
      </c>
      <c r="C4551" s="2">
        <f>MONTH(salesdata[[#This Row],[Order Date]])</f>
        <v>4</v>
      </c>
      <c r="D4551" t="s">
        <v>430</v>
      </c>
      <c r="E4551" t="s">
        <v>27</v>
      </c>
      <c r="F4551" t="s">
        <v>11</v>
      </c>
      <c r="G4551" t="s">
        <v>20</v>
      </c>
      <c r="H4551" t="s">
        <v>1256</v>
      </c>
      <c r="I4551" s="33" t="s">
        <v>3791</v>
      </c>
      <c r="J4551" s="2">
        <v>1</v>
      </c>
      <c r="K4551" s="33" t="s">
        <v>3919</v>
      </c>
    </row>
    <row r="4552" spans="1:11" x14ac:dyDescent="0.3">
      <c r="A4552" s="1">
        <v>42479</v>
      </c>
      <c r="B4552" s="2">
        <f>YEAR(salesdata[[#This Row],[Order Date]])</f>
        <v>2016</v>
      </c>
      <c r="C4552" s="2">
        <f>MONTH(salesdata[[#This Row],[Order Date]])</f>
        <v>4</v>
      </c>
      <c r="D4552" t="s">
        <v>430</v>
      </c>
      <c r="E4552" t="s">
        <v>27</v>
      </c>
      <c r="F4552" t="s">
        <v>11</v>
      </c>
      <c r="G4552" t="s">
        <v>12</v>
      </c>
      <c r="H4552" t="s">
        <v>1987</v>
      </c>
      <c r="I4552" s="33" t="s">
        <v>4499</v>
      </c>
      <c r="J4552" s="2">
        <v>4</v>
      </c>
      <c r="K4552" s="33" t="s">
        <v>4288</v>
      </c>
    </row>
    <row r="4553" spans="1:11" x14ac:dyDescent="0.3">
      <c r="A4553" s="1">
        <v>42479</v>
      </c>
      <c r="B4553" s="2">
        <f>YEAR(salesdata[[#This Row],[Order Date]])</f>
        <v>2016</v>
      </c>
      <c r="C4553" s="2">
        <f>MONTH(salesdata[[#This Row],[Order Date]])</f>
        <v>4</v>
      </c>
      <c r="D4553" t="s">
        <v>430</v>
      </c>
      <c r="E4553" t="s">
        <v>27</v>
      </c>
      <c r="F4553" t="s">
        <v>11</v>
      </c>
      <c r="G4553" t="s">
        <v>20</v>
      </c>
      <c r="H4553" t="s">
        <v>1847</v>
      </c>
      <c r="I4553" s="33" t="s">
        <v>2932</v>
      </c>
      <c r="J4553" s="2">
        <v>3</v>
      </c>
      <c r="K4553" s="33" t="s">
        <v>6378</v>
      </c>
    </row>
    <row r="4554" spans="1:11" x14ac:dyDescent="0.3">
      <c r="A4554" s="1">
        <v>42479</v>
      </c>
      <c r="B4554" s="2">
        <f>YEAR(salesdata[[#This Row],[Order Date]])</f>
        <v>2016</v>
      </c>
      <c r="C4554" s="2">
        <f>MONTH(salesdata[[#This Row],[Order Date]])</f>
        <v>4</v>
      </c>
      <c r="D4554" t="s">
        <v>413</v>
      </c>
      <c r="E4554" t="s">
        <v>152</v>
      </c>
      <c r="F4554" t="s">
        <v>39</v>
      </c>
      <c r="G4554" t="s">
        <v>40</v>
      </c>
      <c r="H4554" t="s">
        <v>2441</v>
      </c>
      <c r="I4554" s="33" t="s">
        <v>4183</v>
      </c>
      <c r="J4554" s="2">
        <v>2</v>
      </c>
      <c r="K4554" s="33" t="s">
        <v>7846</v>
      </c>
    </row>
    <row r="4555" spans="1:11" x14ac:dyDescent="0.3">
      <c r="A4555" s="1">
        <v>42479</v>
      </c>
      <c r="B4555" s="2">
        <f>YEAR(salesdata[[#This Row],[Order Date]])</f>
        <v>2016</v>
      </c>
      <c r="C4555" s="2">
        <f>MONTH(salesdata[[#This Row],[Order Date]])</f>
        <v>4</v>
      </c>
      <c r="D4555" t="s">
        <v>413</v>
      </c>
      <c r="E4555" t="s">
        <v>152</v>
      </c>
      <c r="F4555" t="s">
        <v>11</v>
      </c>
      <c r="G4555" t="s">
        <v>24</v>
      </c>
      <c r="H4555" t="s">
        <v>913</v>
      </c>
      <c r="I4555" s="33" t="s">
        <v>3785</v>
      </c>
      <c r="J4555" s="2">
        <v>2</v>
      </c>
      <c r="K4555" s="33" t="s">
        <v>2919</v>
      </c>
    </row>
    <row r="4556" spans="1:11" x14ac:dyDescent="0.3">
      <c r="A4556" s="1">
        <v>42479</v>
      </c>
      <c r="B4556" s="2">
        <f>YEAR(salesdata[[#This Row],[Order Date]])</f>
        <v>2016</v>
      </c>
      <c r="C4556" s="2">
        <f>MONTH(salesdata[[#This Row],[Order Date]])</f>
        <v>4</v>
      </c>
      <c r="D4556" t="s">
        <v>413</v>
      </c>
      <c r="E4556" t="s">
        <v>152</v>
      </c>
      <c r="F4556" t="s">
        <v>11</v>
      </c>
      <c r="G4556" t="s">
        <v>18</v>
      </c>
      <c r="H4556" t="s">
        <v>156</v>
      </c>
      <c r="I4556" s="33" t="s">
        <v>8504</v>
      </c>
      <c r="J4556" s="2">
        <v>4</v>
      </c>
      <c r="K4556" s="33" t="s">
        <v>8505</v>
      </c>
    </row>
    <row r="4557" spans="1:11" x14ac:dyDescent="0.3">
      <c r="A4557" s="1">
        <v>42479</v>
      </c>
      <c r="B4557" s="2">
        <f>YEAR(salesdata[[#This Row],[Order Date]])</f>
        <v>2016</v>
      </c>
      <c r="C4557" s="2">
        <f>MONTH(salesdata[[#This Row],[Order Date]])</f>
        <v>4</v>
      </c>
      <c r="D4557" t="s">
        <v>413</v>
      </c>
      <c r="E4557" t="s">
        <v>152</v>
      </c>
      <c r="F4557" t="s">
        <v>11</v>
      </c>
      <c r="G4557" t="s">
        <v>204</v>
      </c>
      <c r="H4557" t="s">
        <v>893</v>
      </c>
      <c r="I4557" s="33" t="s">
        <v>6773</v>
      </c>
      <c r="J4557" s="2">
        <v>2</v>
      </c>
      <c r="K4557" s="33" t="s">
        <v>3452</v>
      </c>
    </row>
    <row r="4558" spans="1:11" x14ac:dyDescent="0.3">
      <c r="A4558" s="1">
        <v>42479</v>
      </c>
      <c r="B4558" s="2">
        <f>YEAR(salesdata[[#This Row],[Order Date]])</f>
        <v>2016</v>
      </c>
      <c r="C4558" s="2">
        <f>MONTH(salesdata[[#This Row],[Order Date]])</f>
        <v>4</v>
      </c>
      <c r="D4558" t="s">
        <v>413</v>
      </c>
      <c r="E4558" t="s">
        <v>152</v>
      </c>
      <c r="F4558" t="s">
        <v>11</v>
      </c>
      <c r="G4558" t="s">
        <v>24</v>
      </c>
      <c r="H4558" t="s">
        <v>2122</v>
      </c>
      <c r="I4558" s="33" t="s">
        <v>8506</v>
      </c>
      <c r="J4558" s="2">
        <v>2</v>
      </c>
      <c r="K4558" s="33" t="s">
        <v>7254</v>
      </c>
    </row>
    <row r="4559" spans="1:11" x14ac:dyDescent="0.3">
      <c r="A4559" s="1">
        <v>42479</v>
      </c>
      <c r="B4559" s="2">
        <f>YEAR(salesdata[[#This Row],[Order Date]])</f>
        <v>2016</v>
      </c>
      <c r="C4559" s="2">
        <f>MONTH(salesdata[[#This Row],[Order Date]])</f>
        <v>4</v>
      </c>
      <c r="D4559" t="s">
        <v>413</v>
      </c>
      <c r="E4559" t="s">
        <v>152</v>
      </c>
      <c r="F4559" t="s">
        <v>11</v>
      </c>
      <c r="G4559" t="s">
        <v>204</v>
      </c>
      <c r="H4559" t="s">
        <v>2294</v>
      </c>
      <c r="I4559" s="33" t="s">
        <v>8507</v>
      </c>
      <c r="J4559" s="2">
        <v>5</v>
      </c>
      <c r="K4559" s="33" t="s">
        <v>7677</v>
      </c>
    </row>
    <row r="4560" spans="1:11" x14ac:dyDescent="0.3">
      <c r="A4560" s="1">
        <v>42479</v>
      </c>
      <c r="B4560" s="2">
        <f>YEAR(salesdata[[#This Row],[Order Date]])</f>
        <v>2016</v>
      </c>
      <c r="C4560" s="2">
        <f>MONTH(salesdata[[#This Row],[Order Date]])</f>
        <v>4</v>
      </c>
      <c r="D4560" t="s">
        <v>413</v>
      </c>
      <c r="E4560" t="s">
        <v>152</v>
      </c>
      <c r="F4560" t="s">
        <v>11</v>
      </c>
      <c r="G4560" t="s">
        <v>20</v>
      </c>
      <c r="H4560" t="s">
        <v>909</v>
      </c>
      <c r="I4560" s="33" t="s">
        <v>8508</v>
      </c>
      <c r="J4560" s="2">
        <v>2</v>
      </c>
      <c r="K4560" s="33" t="s">
        <v>8509</v>
      </c>
    </row>
    <row r="4561" spans="1:11" x14ac:dyDescent="0.3">
      <c r="A4561" s="1">
        <v>42481</v>
      </c>
      <c r="B4561" s="2">
        <f>YEAR(salesdata[[#This Row],[Order Date]])</f>
        <v>2016</v>
      </c>
      <c r="C4561" s="2">
        <f>MONTH(salesdata[[#This Row],[Order Date]])</f>
        <v>4</v>
      </c>
      <c r="D4561" t="s">
        <v>1505</v>
      </c>
      <c r="E4561" t="s">
        <v>15</v>
      </c>
      <c r="F4561" t="s">
        <v>11</v>
      </c>
      <c r="G4561" t="s">
        <v>18</v>
      </c>
      <c r="H4561" t="s">
        <v>932</v>
      </c>
      <c r="I4561" s="33" t="s">
        <v>8510</v>
      </c>
      <c r="J4561" s="2">
        <v>4</v>
      </c>
      <c r="K4561" s="33" t="s">
        <v>8511</v>
      </c>
    </row>
    <row r="4562" spans="1:11" x14ac:dyDescent="0.3">
      <c r="A4562" s="1">
        <v>42481</v>
      </c>
      <c r="B4562" s="2">
        <f>YEAR(salesdata[[#This Row],[Order Date]])</f>
        <v>2016</v>
      </c>
      <c r="C4562" s="2">
        <f>MONTH(salesdata[[#This Row],[Order Date]])</f>
        <v>4</v>
      </c>
      <c r="D4562" t="s">
        <v>1505</v>
      </c>
      <c r="E4562" t="s">
        <v>15</v>
      </c>
      <c r="F4562" t="s">
        <v>11</v>
      </c>
      <c r="G4562" t="s">
        <v>93</v>
      </c>
      <c r="H4562" t="s">
        <v>2072</v>
      </c>
      <c r="I4562" s="33" t="s">
        <v>8512</v>
      </c>
      <c r="J4562" s="2">
        <v>3</v>
      </c>
      <c r="K4562" s="33" t="s">
        <v>8513</v>
      </c>
    </row>
    <row r="4563" spans="1:11" x14ac:dyDescent="0.3">
      <c r="A4563" s="1">
        <v>42481</v>
      </c>
      <c r="B4563" s="2">
        <f>YEAR(salesdata[[#This Row],[Order Date]])</f>
        <v>2016</v>
      </c>
      <c r="C4563" s="2">
        <f>MONTH(salesdata[[#This Row],[Order Date]])</f>
        <v>4</v>
      </c>
      <c r="D4563" t="s">
        <v>1505</v>
      </c>
      <c r="E4563" t="s">
        <v>15</v>
      </c>
      <c r="F4563" t="s">
        <v>11</v>
      </c>
      <c r="G4563" t="s">
        <v>20</v>
      </c>
      <c r="H4563" t="s">
        <v>1141</v>
      </c>
      <c r="I4563" s="33" t="s">
        <v>8514</v>
      </c>
      <c r="J4563" s="2">
        <v>8</v>
      </c>
      <c r="K4563" s="33" t="s">
        <v>8515</v>
      </c>
    </row>
    <row r="4564" spans="1:11" x14ac:dyDescent="0.3">
      <c r="A4564" s="1">
        <v>42481</v>
      </c>
      <c r="B4564" s="2">
        <f>YEAR(salesdata[[#This Row],[Order Date]])</f>
        <v>2016</v>
      </c>
      <c r="C4564" s="2">
        <f>MONTH(salesdata[[#This Row],[Order Date]])</f>
        <v>4</v>
      </c>
      <c r="D4564" t="s">
        <v>1376</v>
      </c>
      <c r="E4564" t="s">
        <v>167</v>
      </c>
      <c r="F4564" t="s">
        <v>11</v>
      </c>
      <c r="G4564" t="s">
        <v>20</v>
      </c>
      <c r="H4564" t="s">
        <v>2349</v>
      </c>
      <c r="I4564" s="33" t="s">
        <v>3206</v>
      </c>
      <c r="J4564" s="2">
        <v>5</v>
      </c>
      <c r="K4564" s="33" t="s">
        <v>5004</v>
      </c>
    </row>
    <row r="4565" spans="1:11" x14ac:dyDescent="0.3">
      <c r="A4565" s="1">
        <v>42481</v>
      </c>
      <c r="B4565" s="2">
        <f>YEAR(salesdata[[#This Row],[Order Date]])</f>
        <v>2016</v>
      </c>
      <c r="C4565" s="2">
        <f>MONTH(salesdata[[#This Row],[Order Date]])</f>
        <v>4</v>
      </c>
      <c r="D4565" t="s">
        <v>1772</v>
      </c>
      <c r="E4565" t="s">
        <v>625</v>
      </c>
      <c r="F4565" t="s">
        <v>11</v>
      </c>
      <c r="G4565" t="s">
        <v>24</v>
      </c>
      <c r="H4565" t="s">
        <v>2217</v>
      </c>
      <c r="I4565" s="33" t="s">
        <v>3178</v>
      </c>
      <c r="J4565" s="2">
        <v>3</v>
      </c>
      <c r="K4565" s="33" t="s">
        <v>4101</v>
      </c>
    </row>
    <row r="4566" spans="1:11" x14ac:dyDescent="0.3">
      <c r="A4566" s="1">
        <v>42481</v>
      </c>
      <c r="B4566" s="2">
        <f>YEAR(salesdata[[#This Row],[Order Date]])</f>
        <v>2016</v>
      </c>
      <c r="C4566" s="2">
        <f>MONTH(salesdata[[#This Row],[Order Date]])</f>
        <v>4</v>
      </c>
      <c r="D4566" t="s">
        <v>1772</v>
      </c>
      <c r="E4566" t="s">
        <v>625</v>
      </c>
      <c r="F4566" t="s">
        <v>11</v>
      </c>
      <c r="G4566" t="s">
        <v>12</v>
      </c>
      <c r="H4566" t="s">
        <v>464</v>
      </c>
      <c r="I4566" s="33" t="s">
        <v>6128</v>
      </c>
      <c r="J4566" s="2">
        <v>8</v>
      </c>
      <c r="K4566" s="33" t="s">
        <v>6129</v>
      </c>
    </row>
    <row r="4567" spans="1:11" x14ac:dyDescent="0.3">
      <c r="A4567" s="1">
        <v>42482</v>
      </c>
      <c r="B4567" s="2">
        <f>YEAR(salesdata[[#This Row],[Order Date]])</f>
        <v>2016</v>
      </c>
      <c r="C4567" s="2">
        <f>MONTH(salesdata[[#This Row],[Order Date]])</f>
        <v>4</v>
      </c>
      <c r="D4567" t="s">
        <v>1483</v>
      </c>
      <c r="E4567" t="s">
        <v>96</v>
      </c>
      <c r="F4567" t="s">
        <v>34</v>
      </c>
      <c r="G4567" t="s">
        <v>47</v>
      </c>
      <c r="H4567" t="s">
        <v>285</v>
      </c>
      <c r="I4567" s="33" t="s">
        <v>7708</v>
      </c>
      <c r="J4567" s="2">
        <v>5</v>
      </c>
      <c r="K4567" s="33" t="s">
        <v>7596</v>
      </c>
    </row>
    <row r="4568" spans="1:11" x14ac:dyDescent="0.3">
      <c r="A4568" s="1">
        <v>42482</v>
      </c>
      <c r="B4568" s="2">
        <f>YEAR(salesdata[[#This Row],[Order Date]])</f>
        <v>2016</v>
      </c>
      <c r="C4568" s="2">
        <f>MONTH(salesdata[[#This Row],[Order Date]])</f>
        <v>4</v>
      </c>
      <c r="D4568" t="s">
        <v>1483</v>
      </c>
      <c r="E4568" t="s">
        <v>96</v>
      </c>
      <c r="F4568" t="s">
        <v>34</v>
      </c>
      <c r="G4568" t="s">
        <v>147</v>
      </c>
      <c r="H4568" t="s">
        <v>412</v>
      </c>
      <c r="I4568" s="33" t="s">
        <v>8516</v>
      </c>
      <c r="J4568" s="2">
        <v>6</v>
      </c>
      <c r="K4568" s="33" t="s">
        <v>8517</v>
      </c>
    </row>
    <row r="4569" spans="1:11" x14ac:dyDescent="0.3">
      <c r="A4569" s="1">
        <v>42482</v>
      </c>
      <c r="B4569" s="2">
        <f>YEAR(salesdata[[#This Row],[Order Date]])</f>
        <v>2016</v>
      </c>
      <c r="C4569" s="2">
        <f>MONTH(salesdata[[#This Row],[Order Date]])</f>
        <v>4</v>
      </c>
      <c r="D4569" t="s">
        <v>1483</v>
      </c>
      <c r="E4569" t="s">
        <v>96</v>
      </c>
      <c r="F4569" t="s">
        <v>11</v>
      </c>
      <c r="G4569" t="s">
        <v>20</v>
      </c>
      <c r="H4569" t="s">
        <v>1824</v>
      </c>
      <c r="I4569" s="33" t="s">
        <v>7723</v>
      </c>
      <c r="J4569" s="2">
        <v>5</v>
      </c>
      <c r="K4569" s="33" t="s">
        <v>8518</v>
      </c>
    </row>
    <row r="4570" spans="1:11" x14ac:dyDescent="0.3">
      <c r="A4570" s="1">
        <v>42482</v>
      </c>
      <c r="B4570" s="2">
        <f>YEAR(salesdata[[#This Row],[Order Date]])</f>
        <v>2016</v>
      </c>
      <c r="C4570" s="2">
        <f>MONTH(salesdata[[#This Row],[Order Date]])</f>
        <v>4</v>
      </c>
      <c r="D4570" t="s">
        <v>1483</v>
      </c>
      <c r="E4570" t="s">
        <v>96</v>
      </c>
      <c r="F4570" t="s">
        <v>11</v>
      </c>
      <c r="G4570" t="s">
        <v>204</v>
      </c>
      <c r="H4570" t="s">
        <v>2610</v>
      </c>
      <c r="I4570" s="33" t="s">
        <v>8519</v>
      </c>
      <c r="J4570" s="2">
        <v>2</v>
      </c>
      <c r="K4570" s="33" t="s">
        <v>8520</v>
      </c>
    </row>
    <row r="4571" spans="1:11" x14ac:dyDescent="0.3">
      <c r="A4571" s="1">
        <v>42482</v>
      </c>
      <c r="B4571" s="2">
        <f>YEAR(salesdata[[#This Row],[Order Date]])</f>
        <v>2016</v>
      </c>
      <c r="C4571" s="2">
        <f>MONTH(salesdata[[#This Row],[Order Date]])</f>
        <v>4</v>
      </c>
      <c r="D4571" t="s">
        <v>1483</v>
      </c>
      <c r="E4571" t="s">
        <v>96</v>
      </c>
      <c r="F4571" t="s">
        <v>11</v>
      </c>
      <c r="G4571" t="s">
        <v>93</v>
      </c>
      <c r="H4571" t="s">
        <v>290</v>
      </c>
      <c r="I4571" s="33" t="s">
        <v>8521</v>
      </c>
      <c r="J4571" s="2">
        <v>2</v>
      </c>
      <c r="K4571" s="33" t="s">
        <v>5234</v>
      </c>
    </row>
    <row r="4572" spans="1:11" x14ac:dyDescent="0.3">
      <c r="A4572" s="1">
        <v>42482</v>
      </c>
      <c r="B4572" s="2">
        <f>YEAR(salesdata[[#This Row],[Order Date]])</f>
        <v>2016</v>
      </c>
      <c r="C4572" s="2">
        <f>MONTH(salesdata[[#This Row],[Order Date]])</f>
        <v>4</v>
      </c>
      <c r="D4572" t="s">
        <v>2611</v>
      </c>
      <c r="E4572" t="s">
        <v>190</v>
      </c>
      <c r="F4572" t="s">
        <v>34</v>
      </c>
      <c r="G4572" t="s">
        <v>47</v>
      </c>
      <c r="H4572" t="s">
        <v>1830</v>
      </c>
      <c r="I4572" s="33" t="s">
        <v>8522</v>
      </c>
      <c r="J4572" s="2">
        <v>2</v>
      </c>
      <c r="K4572" s="33" t="s">
        <v>8523</v>
      </c>
    </row>
    <row r="4573" spans="1:11" x14ac:dyDescent="0.3">
      <c r="A4573" s="1">
        <v>42482</v>
      </c>
      <c r="B4573" s="2">
        <f>YEAR(salesdata[[#This Row],[Order Date]])</f>
        <v>2016</v>
      </c>
      <c r="C4573" s="2">
        <f>MONTH(salesdata[[#This Row],[Order Date]])</f>
        <v>4</v>
      </c>
      <c r="D4573" t="s">
        <v>2482</v>
      </c>
      <c r="E4573" t="s">
        <v>15</v>
      </c>
      <c r="F4573" t="s">
        <v>11</v>
      </c>
      <c r="G4573" t="s">
        <v>18</v>
      </c>
      <c r="H4573" t="s">
        <v>1276</v>
      </c>
      <c r="I4573" s="33" t="s">
        <v>8524</v>
      </c>
      <c r="J4573" s="2">
        <v>2</v>
      </c>
      <c r="K4573" s="33" t="s">
        <v>3729</v>
      </c>
    </row>
    <row r="4574" spans="1:11" x14ac:dyDescent="0.3">
      <c r="A4574" s="1">
        <v>42482</v>
      </c>
      <c r="B4574" s="2">
        <f>YEAR(salesdata[[#This Row],[Order Date]])</f>
        <v>2016</v>
      </c>
      <c r="C4574" s="2">
        <f>MONTH(salesdata[[#This Row],[Order Date]])</f>
        <v>4</v>
      </c>
      <c r="D4574" t="s">
        <v>665</v>
      </c>
      <c r="E4574" t="s">
        <v>27</v>
      </c>
      <c r="F4574" t="s">
        <v>34</v>
      </c>
      <c r="G4574" t="s">
        <v>47</v>
      </c>
      <c r="H4574" t="s">
        <v>125</v>
      </c>
      <c r="I4574" s="33" t="s">
        <v>6151</v>
      </c>
      <c r="J4574" s="2">
        <v>3</v>
      </c>
      <c r="K4574" s="33" t="s">
        <v>6924</v>
      </c>
    </row>
    <row r="4575" spans="1:11" x14ac:dyDescent="0.3">
      <c r="A4575" s="1">
        <v>42482</v>
      </c>
      <c r="B4575" s="2">
        <f>YEAR(salesdata[[#This Row],[Order Date]])</f>
        <v>2016</v>
      </c>
      <c r="C4575" s="2">
        <f>MONTH(salesdata[[#This Row],[Order Date]])</f>
        <v>4</v>
      </c>
      <c r="D4575" t="s">
        <v>78</v>
      </c>
      <c r="E4575" t="s">
        <v>152</v>
      </c>
      <c r="F4575" t="s">
        <v>11</v>
      </c>
      <c r="G4575" t="s">
        <v>24</v>
      </c>
      <c r="H4575" t="s">
        <v>2094</v>
      </c>
      <c r="I4575" s="33" t="s">
        <v>3156</v>
      </c>
      <c r="J4575" s="2">
        <v>9</v>
      </c>
      <c r="K4575" s="33" t="s">
        <v>6429</v>
      </c>
    </row>
    <row r="4576" spans="1:11" x14ac:dyDescent="0.3">
      <c r="A4576" s="1">
        <v>42482</v>
      </c>
      <c r="B4576" s="2">
        <f>YEAR(salesdata[[#This Row],[Order Date]])</f>
        <v>2016</v>
      </c>
      <c r="C4576" s="2">
        <f>MONTH(salesdata[[#This Row],[Order Date]])</f>
        <v>4</v>
      </c>
      <c r="D4576" t="s">
        <v>78</v>
      </c>
      <c r="E4576" t="s">
        <v>152</v>
      </c>
      <c r="F4576" t="s">
        <v>11</v>
      </c>
      <c r="G4576" t="s">
        <v>24</v>
      </c>
      <c r="H4576" t="s">
        <v>1025</v>
      </c>
      <c r="I4576" s="33" t="s">
        <v>3379</v>
      </c>
      <c r="J4576" s="2">
        <v>1</v>
      </c>
      <c r="K4576" s="33" t="s">
        <v>5265</v>
      </c>
    </row>
    <row r="4577" spans="1:11" x14ac:dyDescent="0.3">
      <c r="A4577" s="1">
        <v>42483</v>
      </c>
      <c r="B4577" s="2">
        <f>YEAR(salesdata[[#This Row],[Order Date]])</f>
        <v>2016</v>
      </c>
      <c r="C4577" s="2">
        <f>MONTH(salesdata[[#This Row],[Order Date]])</f>
        <v>4</v>
      </c>
      <c r="D4577" t="s">
        <v>898</v>
      </c>
      <c r="E4577" t="s">
        <v>27</v>
      </c>
      <c r="F4577" t="s">
        <v>11</v>
      </c>
      <c r="G4577" t="s">
        <v>20</v>
      </c>
      <c r="H4577" t="s">
        <v>168</v>
      </c>
      <c r="I4577" s="33" t="s">
        <v>8525</v>
      </c>
      <c r="J4577" s="2">
        <v>6</v>
      </c>
      <c r="K4577" s="33" t="s">
        <v>8526</v>
      </c>
    </row>
    <row r="4578" spans="1:11" x14ac:dyDescent="0.3">
      <c r="A4578" s="1">
        <v>42483</v>
      </c>
      <c r="B4578" s="2">
        <f>YEAR(salesdata[[#This Row],[Order Date]])</f>
        <v>2016</v>
      </c>
      <c r="C4578" s="2">
        <f>MONTH(salesdata[[#This Row],[Order Date]])</f>
        <v>4</v>
      </c>
      <c r="D4578" t="s">
        <v>898</v>
      </c>
      <c r="E4578" t="s">
        <v>27</v>
      </c>
      <c r="F4578" t="s">
        <v>39</v>
      </c>
      <c r="G4578" t="s">
        <v>52</v>
      </c>
      <c r="H4578" t="s">
        <v>511</v>
      </c>
      <c r="I4578" s="33" t="s">
        <v>3825</v>
      </c>
      <c r="J4578" s="2">
        <v>1</v>
      </c>
      <c r="K4578" s="33" t="s">
        <v>846</v>
      </c>
    </row>
    <row r="4579" spans="1:11" x14ac:dyDescent="0.3">
      <c r="A4579" s="1">
        <v>42483</v>
      </c>
      <c r="B4579" s="2">
        <f>YEAR(salesdata[[#This Row],[Order Date]])</f>
        <v>2016</v>
      </c>
      <c r="C4579" s="2">
        <f>MONTH(salesdata[[#This Row],[Order Date]])</f>
        <v>4</v>
      </c>
      <c r="D4579" t="s">
        <v>834</v>
      </c>
      <c r="E4579" t="s">
        <v>249</v>
      </c>
      <c r="F4579" t="s">
        <v>11</v>
      </c>
      <c r="G4579" t="s">
        <v>12</v>
      </c>
      <c r="H4579" t="s">
        <v>2612</v>
      </c>
      <c r="I4579" s="33" t="s">
        <v>7965</v>
      </c>
      <c r="J4579" s="2">
        <v>5</v>
      </c>
      <c r="K4579" s="33" t="s">
        <v>8527</v>
      </c>
    </row>
    <row r="4580" spans="1:11" x14ac:dyDescent="0.3">
      <c r="A4580" s="1">
        <v>42483</v>
      </c>
      <c r="B4580" s="2">
        <f>YEAR(salesdata[[#This Row],[Order Date]])</f>
        <v>2016</v>
      </c>
      <c r="C4580" s="2">
        <f>MONTH(salesdata[[#This Row],[Order Date]])</f>
        <v>4</v>
      </c>
      <c r="D4580" t="s">
        <v>2177</v>
      </c>
      <c r="E4580" t="s">
        <v>79</v>
      </c>
      <c r="F4580" t="s">
        <v>11</v>
      </c>
      <c r="G4580" t="s">
        <v>12</v>
      </c>
      <c r="H4580" t="s">
        <v>2613</v>
      </c>
      <c r="I4580" s="33" t="s">
        <v>8528</v>
      </c>
      <c r="J4580" s="2">
        <v>6</v>
      </c>
      <c r="K4580" s="33" t="s">
        <v>8529</v>
      </c>
    </row>
    <row r="4581" spans="1:11" x14ac:dyDescent="0.3">
      <c r="A4581" s="1">
        <v>42483</v>
      </c>
      <c r="B4581" s="2">
        <f>YEAR(salesdata[[#This Row],[Order Date]])</f>
        <v>2016</v>
      </c>
      <c r="C4581" s="2">
        <f>MONTH(salesdata[[#This Row],[Order Date]])</f>
        <v>4</v>
      </c>
      <c r="D4581" t="s">
        <v>2177</v>
      </c>
      <c r="E4581" t="s">
        <v>79</v>
      </c>
      <c r="F4581" t="s">
        <v>11</v>
      </c>
      <c r="G4581" t="s">
        <v>18</v>
      </c>
      <c r="H4581" t="s">
        <v>112</v>
      </c>
      <c r="I4581" s="33" t="s">
        <v>4151</v>
      </c>
      <c r="J4581" s="2">
        <v>5</v>
      </c>
      <c r="K4581" s="33" t="s">
        <v>4152</v>
      </c>
    </row>
    <row r="4582" spans="1:11" x14ac:dyDescent="0.3">
      <c r="A4582" s="1">
        <v>42483</v>
      </c>
      <c r="B4582" s="2">
        <f>YEAR(salesdata[[#This Row],[Order Date]])</f>
        <v>2016</v>
      </c>
      <c r="C4582" s="2">
        <f>MONTH(salesdata[[#This Row],[Order Date]])</f>
        <v>4</v>
      </c>
      <c r="D4582" t="s">
        <v>2177</v>
      </c>
      <c r="E4582" t="s">
        <v>79</v>
      </c>
      <c r="F4582" t="s">
        <v>11</v>
      </c>
      <c r="G4582" t="s">
        <v>12</v>
      </c>
      <c r="H4582" t="s">
        <v>1329</v>
      </c>
      <c r="I4582" s="33" t="s">
        <v>4289</v>
      </c>
      <c r="J4582" s="2">
        <v>2</v>
      </c>
      <c r="K4582" s="33" t="s">
        <v>4290</v>
      </c>
    </row>
    <row r="4583" spans="1:11" x14ac:dyDescent="0.3">
      <c r="A4583" s="1">
        <v>42483</v>
      </c>
      <c r="B4583" s="2">
        <f>YEAR(salesdata[[#This Row],[Order Date]])</f>
        <v>2016</v>
      </c>
      <c r="C4583" s="2">
        <f>MONTH(salesdata[[#This Row],[Order Date]])</f>
        <v>4</v>
      </c>
      <c r="D4583" t="s">
        <v>2480</v>
      </c>
      <c r="E4583" t="s">
        <v>27</v>
      </c>
      <c r="F4583" t="s">
        <v>11</v>
      </c>
      <c r="G4583" t="s">
        <v>20</v>
      </c>
      <c r="H4583" t="s">
        <v>531</v>
      </c>
      <c r="I4583" s="33" t="s">
        <v>3468</v>
      </c>
      <c r="J4583" s="2">
        <v>7</v>
      </c>
      <c r="K4583" s="33" t="s">
        <v>3364</v>
      </c>
    </row>
    <row r="4584" spans="1:11" x14ac:dyDescent="0.3">
      <c r="A4584" s="1">
        <v>42483</v>
      </c>
      <c r="B4584" s="2">
        <f>YEAR(salesdata[[#This Row],[Order Date]])</f>
        <v>2016</v>
      </c>
      <c r="C4584" s="2">
        <f>MONTH(salesdata[[#This Row],[Order Date]])</f>
        <v>4</v>
      </c>
      <c r="D4584" t="s">
        <v>2480</v>
      </c>
      <c r="E4584" t="s">
        <v>27</v>
      </c>
      <c r="F4584" t="s">
        <v>11</v>
      </c>
      <c r="G4584" t="s">
        <v>63</v>
      </c>
      <c r="H4584" t="s">
        <v>2028</v>
      </c>
      <c r="I4584" s="33" t="s">
        <v>8080</v>
      </c>
      <c r="J4584" s="2">
        <v>3</v>
      </c>
      <c r="K4584" s="33" t="s">
        <v>6569</v>
      </c>
    </row>
    <row r="4585" spans="1:11" x14ac:dyDescent="0.3">
      <c r="A4585" s="1">
        <v>42484</v>
      </c>
      <c r="B4585" s="2">
        <f>YEAR(salesdata[[#This Row],[Order Date]])</f>
        <v>2016</v>
      </c>
      <c r="C4585" s="2">
        <f>MONTH(salesdata[[#This Row],[Order Date]])</f>
        <v>4</v>
      </c>
      <c r="D4585" t="s">
        <v>2301</v>
      </c>
      <c r="E4585" t="s">
        <v>10</v>
      </c>
      <c r="F4585" t="s">
        <v>39</v>
      </c>
      <c r="G4585" t="s">
        <v>52</v>
      </c>
      <c r="H4585" t="s">
        <v>66</v>
      </c>
      <c r="I4585" s="33" t="s">
        <v>2947</v>
      </c>
      <c r="J4585" s="2">
        <v>3</v>
      </c>
      <c r="K4585" s="33" t="s">
        <v>8530</v>
      </c>
    </row>
    <row r="4586" spans="1:11" x14ac:dyDescent="0.3">
      <c r="A4586" s="1">
        <v>42484</v>
      </c>
      <c r="B4586" s="2">
        <f>YEAR(salesdata[[#This Row],[Order Date]])</f>
        <v>2016</v>
      </c>
      <c r="C4586" s="2">
        <f>MONTH(salesdata[[#This Row],[Order Date]])</f>
        <v>4</v>
      </c>
      <c r="D4586" t="s">
        <v>990</v>
      </c>
      <c r="E4586" t="s">
        <v>27</v>
      </c>
      <c r="F4586" t="s">
        <v>11</v>
      </c>
      <c r="G4586" t="s">
        <v>20</v>
      </c>
      <c r="H4586" t="s">
        <v>920</v>
      </c>
      <c r="I4586" s="33" t="s">
        <v>3748</v>
      </c>
      <c r="J4586" s="2">
        <v>1</v>
      </c>
      <c r="K4586" s="33" t="s">
        <v>4815</v>
      </c>
    </row>
    <row r="4587" spans="1:11" x14ac:dyDescent="0.3">
      <c r="A4587" s="1">
        <v>42484</v>
      </c>
      <c r="B4587" s="2">
        <f>YEAR(salesdata[[#This Row],[Order Date]])</f>
        <v>2016</v>
      </c>
      <c r="C4587" s="2">
        <f>MONTH(salesdata[[#This Row],[Order Date]])</f>
        <v>4</v>
      </c>
      <c r="D4587" t="s">
        <v>2614</v>
      </c>
      <c r="E4587" t="s">
        <v>282</v>
      </c>
      <c r="F4587" t="s">
        <v>11</v>
      </c>
      <c r="G4587" t="s">
        <v>12</v>
      </c>
      <c r="H4587" t="s">
        <v>502</v>
      </c>
      <c r="I4587" s="33" t="s">
        <v>3175</v>
      </c>
      <c r="J4587" s="2">
        <v>3</v>
      </c>
      <c r="K4587" s="33" t="s">
        <v>3276</v>
      </c>
    </row>
    <row r="4588" spans="1:11" x14ac:dyDescent="0.3">
      <c r="A4588" s="1">
        <v>42484</v>
      </c>
      <c r="B4588" s="2">
        <f>YEAR(salesdata[[#This Row],[Order Date]])</f>
        <v>2016</v>
      </c>
      <c r="C4588" s="2">
        <f>MONTH(salesdata[[#This Row],[Order Date]])</f>
        <v>4</v>
      </c>
      <c r="D4588" t="s">
        <v>2614</v>
      </c>
      <c r="E4588" t="s">
        <v>282</v>
      </c>
      <c r="F4588" t="s">
        <v>34</v>
      </c>
      <c r="G4588" t="s">
        <v>35</v>
      </c>
      <c r="H4588" t="s">
        <v>1268</v>
      </c>
      <c r="I4588" s="33" t="s">
        <v>5745</v>
      </c>
      <c r="J4588" s="2">
        <v>6</v>
      </c>
      <c r="K4588" s="33" t="s">
        <v>5746</v>
      </c>
    </row>
    <row r="4589" spans="1:11" x14ac:dyDescent="0.3">
      <c r="A4589" s="1">
        <v>42484</v>
      </c>
      <c r="B4589" s="2">
        <f>YEAR(salesdata[[#This Row],[Order Date]])</f>
        <v>2016</v>
      </c>
      <c r="C4589" s="2">
        <f>MONTH(salesdata[[#This Row],[Order Date]])</f>
        <v>4</v>
      </c>
      <c r="D4589" t="s">
        <v>2614</v>
      </c>
      <c r="E4589" t="s">
        <v>282</v>
      </c>
      <c r="F4589" t="s">
        <v>11</v>
      </c>
      <c r="G4589" t="s">
        <v>20</v>
      </c>
      <c r="H4589" t="s">
        <v>1312</v>
      </c>
      <c r="I4589" s="33" t="s">
        <v>4791</v>
      </c>
      <c r="J4589" s="2">
        <v>2</v>
      </c>
      <c r="K4589" s="33" t="s">
        <v>6867</v>
      </c>
    </row>
    <row r="4590" spans="1:11" x14ac:dyDescent="0.3">
      <c r="A4590" s="1">
        <v>42485</v>
      </c>
      <c r="B4590" s="2">
        <f>YEAR(salesdata[[#This Row],[Order Date]])</f>
        <v>2016</v>
      </c>
      <c r="C4590" s="2">
        <f>MONTH(salesdata[[#This Row],[Order Date]])</f>
        <v>4</v>
      </c>
      <c r="D4590" t="s">
        <v>1029</v>
      </c>
      <c r="E4590" t="s">
        <v>23</v>
      </c>
      <c r="F4590" t="s">
        <v>39</v>
      </c>
      <c r="G4590" t="s">
        <v>40</v>
      </c>
      <c r="H4590" t="s">
        <v>88</v>
      </c>
      <c r="I4590" s="33" t="s">
        <v>3229</v>
      </c>
      <c r="J4590" s="2">
        <v>2</v>
      </c>
      <c r="K4590" s="33" t="s">
        <v>7059</v>
      </c>
    </row>
    <row r="4591" spans="1:11" x14ac:dyDescent="0.3">
      <c r="A4591" s="1">
        <v>42485</v>
      </c>
      <c r="B4591" s="2">
        <f>YEAR(salesdata[[#This Row],[Order Date]])</f>
        <v>2016</v>
      </c>
      <c r="C4591" s="2">
        <f>MONTH(salesdata[[#This Row],[Order Date]])</f>
        <v>4</v>
      </c>
      <c r="D4591" t="s">
        <v>1029</v>
      </c>
      <c r="E4591" t="s">
        <v>23</v>
      </c>
      <c r="F4591" t="s">
        <v>11</v>
      </c>
      <c r="G4591" t="s">
        <v>20</v>
      </c>
      <c r="H4591" t="s">
        <v>2498</v>
      </c>
      <c r="I4591" s="33" t="s">
        <v>6636</v>
      </c>
      <c r="J4591" s="2">
        <v>2</v>
      </c>
      <c r="K4591" s="33" t="s">
        <v>8531</v>
      </c>
    </row>
    <row r="4592" spans="1:11" x14ac:dyDescent="0.3">
      <c r="A4592" s="1">
        <v>42485</v>
      </c>
      <c r="B4592" s="2">
        <f>YEAR(salesdata[[#This Row],[Order Date]])</f>
        <v>2016</v>
      </c>
      <c r="C4592" s="2">
        <f>MONTH(salesdata[[#This Row],[Order Date]])</f>
        <v>4</v>
      </c>
      <c r="D4592" t="s">
        <v>1029</v>
      </c>
      <c r="E4592" t="s">
        <v>23</v>
      </c>
      <c r="F4592" t="s">
        <v>11</v>
      </c>
      <c r="G4592" t="s">
        <v>20</v>
      </c>
      <c r="H4592" t="s">
        <v>1005</v>
      </c>
      <c r="I4592" s="33" t="s">
        <v>6463</v>
      </c>
      <c r="J4592" s="2">
        <v>3</v>
      </c>
      <c r="K4592" s="33" t="s">
        <v>6464</v>
      </c>
    </row>
    <row r="4593" spans="1:11" x14ac:dyDescent="0.3">
      <c r="A4593" s="1">
        <v>42486</v>
      </c>
      <c r="B4593" s="2">
        <f>YEAR(salesdata[[#This Row],[Order Date]])</f>
        <v>2016</v>
      </c>
      <c r="C4593" s="2">
        <f>MONTH(salesdata[[#This Row],[Order Date]])</f>
        <v>4</v>
      </c>
      <c r="D4593" t="s">
        <v>1716</v>
      </c>
      <c r="E4593" t="s">
        <v>152</v>
      </c>
      <c r="F4593" t="s">
        <v>34</v>
      </c>
      <c r="G4593" t="s">
        <v>35</v>
      </c>
      <c r="H4593" t="s">
        <v>1402</v>
      </c>
      <c r="I4593" s="33" t="s">
        <v>8532</v>
      </c>
      <c r="J4593" s="2">
        <v>3</v>
      </c>
      <c r="K4593" s="33" t="s">
        <v>8533</v>
      </c>
    </row>
    <row r="4594" spans="1:11" x14ac:dyDescent="0.3">
      <c r="A4594" s="1">
        <v>42488</v>
      </c>
      <c r="B4594" s="2">
        <f>YEAR(salesdata[[#This Row],[Order Date]])</f>
        <v>2016</v>
      </c>
      <c r="C4594" s="2">
        <f>MONTH(salesdata[[#This Row],[Order Date]])</f>
        <v>4</v>
      </c>
      <c r="D4594" t="s">
        <v>1802</v>
      </c>
      <c r="E4594" t="s">
        <v>10</v>
      </c>
      <c r="F4594" t="s">
        <v>39</v>
      </c>
      <c r="G4594" t="s">
        <v>40</v>
      </c>
      <c r="H4594" t="s">
        <v>1384</v>
      </c>
      <c r="I4594" s="33" t="s">
        <v>8534</v>
      </c>
      <c r="J4594" s="2">
        <v>3</v>
      </c>
      <c r="K4594" s="33" t="s">
        <v>4158</v>
      </c>
    </row>
    <row r="4595" spans="1:11" x14ac:dyDescent="0.3">
      <c r="A4595" s="1">
        <v>42488</v>
      </c>
      <c r="B4595" s="2">
        <f>YEAR(salesdata[[#This Row],[Order Date]])</f>
        <v>2016</v>
      </c>
      <c r="C4595" s="2">
        <f>MONTH(salesdata[[#This Row],[Order Date]])</f>
        <v>4</v>
      </c>
      <c r="D4595" t="s">
        <v>1802</v>
      </c>
      <c r="E4595" t="s">
        <v>10</v>
      </c>
      <c r="F4595" t="s">
        <v>11</v>
      </c>
      <c r="G4595" t="s">
        <v>16</v>
      </c>
      <c r="H4595" t="s">
        <v>2615</v>
      </c>
      <c r="I4595" s="33" t="s">
        <v>7145</v>
      </c>
      <c r="J4595" s="2">
        <v>4</v>
      </c>
      <c r="K4595" s="33" t="s">
        <v>4677</v>
      </c>
    </row>
    <row r="4596" spans="1:11" x14ac:dyDescent="0.3">
      <c r="A4596" s="1">
        <v>42488</v>
      </c>
      <c r="B4596" s="2">
        <f>YEAR(salesdata[[#This Row],[Order Date]])</f>
        <v>2016</v>
      </c>
      <c r="C4596" s="2">
        <f>MONTH(salesdata[[#This Row],[Order Date]])</f>
        <v>4</v>
      </c>
      <c r="D4596" t="s">
        <v>679</v>
      </c>
      <c r="E4596" t="s">
        <v>282</v>
      </c>
      <c r="F4596" t="s">
        <v>11</v>
      </c>
      <c r="G4596" t="s">
        <v>12</v>
      </c>
      <c r="H4596" t="s">
        <v>960</v>
      </c>
      <c r="I4596" s="33" t="s">
        <v>8535</v>
      </c>
      <c r="J4596" s="2">
        <v>3</v>
      </c>
      <c r="K4596" s="33" t="s">
        <v>3880</v>
      </c>
    </row>
    <row r="4597" spans="1:11" x14ac:dyDescent="0.3">
      <c r="A4597" s="1">
        <v>42488</v>
      </c>
      <c r="B4597" s="2">
        <f>YEAR(salesdata[[#This Row],[Order Date]])</f>
        <v>2016</v>
      </c>
      <c r="C4597" s="2">
        <f>MONTH(salesdata[[#This Row],[Order Date]])</f>
        <v>4</v>
      </c>
      <c r="D4597" t="s">
        <v>2525</v>
      </c>
      <c r="E4597" t="s">
        <v>27</v>
      </c>
      <c r="F4597" t="s">
        <v>34</v>
      </c>
      <c r="G4597" t="s">
        <v>35</v>
      </c>
      <c r="H4597" t="s">
        <v>424</v>
      </c>
      <c r="I4597" s="33" t="s">
        <v>6454</v>
      </c>
      <c r="J4597" s="2">
        <v>2</v>
      </c>
      <c r="K4597" s="33" t="s">
        <v>3096</v>
      </c>
    </row>
    <row r="4598" spans="1:11" x14ac:dyDescent="0.3">
      <c r="A4598" s="1">
        <v>42488</v>
      </c>
      <c r="B4598" s="2">
        <f>YEAR(salesdata[[#This Row],[Order Date]])</f>
        <v>2016</v>
      </c>
      <c r="C4598" s="2">
        <f>MONTH(salesdata[[#This Row],[Order Date]])</f>
        <v>4</v>
      </c>
      <c r="D4598" t="s">
        <v>2616</v>
      </c>
      <c r="E4598" t="s">
        <v>15</v>
      </c>
      <c r="F4598" t="s">
        <v>34</v>
      </c>
      <c r="G4598" t="s">
        <v>47</v>
      </c>
      <c r="H4598" t="s">
        <v>1113</v>
      </c>
      <c r="I4598" s="33" t="s">
        <v>8325</v>
      </c>
      <c r="J4598" s="2">
        <v>2</v>
      </c>
      <c r="K4598" s="33" t="s">
        <v>8536</v>
      </c>
    </row>
    <row r="4599" spans="1:11" x14ac:dyDescent="0.3">
      <c r="A4599" s="1">
        <v>42490</v>
      </c>
      <c r="B4599" s="2">
        <f>YEAR(salesdata[[#This Row],[Order Date]])</f>
        <v>2016</v>
      </c>
      <c r="C4599" s="2">
        <f>MONTH(salesdata[[#This Row],[Order Date]])</f>
        <v>4</v>
      </c>
      <c r="D4599" t="s">
        <v>546</v>
      </c>
      <c r="E4599" t="s">
        <v>152</v>
      </c>
      <c r="F4599" t="s">
        <v>11</v>
      </c>
      <c r="G4599" t="s">
        <v>20</v>
      </c>
      <c r="H4599" t="s">
        <v>965</v>
      </c>
      <c r="I4599" s="33" t="s">
        <v>4127</v>
      </c>
      <c r="J4599" s="2">
        <v>2</v>
      </c>
      <c r="K4599" s="33" t="s">
        <v>4128</v>
      </c>
    </row>
    <row r="4600" spans="1:11" x14ac:dyDescent="0.3">
      <c r="A4600" s="1">
        <v>42490</v>
      </c>
      <c r="B4600" s="2">
        <f>YEAR(salesdata[[#This Row],[Order Date]])</f>
        <v>2016</v>
      </c>
      <c r="C4600" s="2">
        <f>MONTH(salesdata[[#This Row],[Order Date]])</f>
        <v>4</v>
      </c>
      <c r="D4600" t="s">
        <v>539</v>
      </c>
      <c r="E4600" t="s">
        <v>10</v>
      </c>
      <c r="F4600" t="s">
        <v>34</v>
      </c>
      <c r="G4600" t="s">
        <v>47</v>
      </c>
      <c r="H4600" t="s">
        <v>2080</v>
      </c>
      <c r="I4600" s="33" t="s">
        <v>8537</v>
      </c>
      <c r="J4600" s="2">
        <v>3</v>
      </c>
      <c r="K4600" s="33" t="s">
        <v>8538</v>
      </c>
    </row>
    <row r="4601" spans="1:11" x14ac:dyDescent="0.3">
      <c r="A4601" s="1">
        <v>42490</v>
      </c>
      <c r="B4601" s="2">
        <f>YEAR(salesdata[[#This Row],[Order Date]])</f>
        <v>2016</v>
      </c>
      <c r="C4601" s="2">
        <f>MONTH(salesdata[[#This Row],[Order Date]])</f>
        <v>4</v>
      </c>
      <c r="D4601" t="s">
        <v>2323</v>
      </c>
      <c r="E4601" t="s">
        <v>96</v>
      </c>
      <c r="F4601" t="s">
        <v>34</v>
      </c>
      <c r="G4601" t="s">
        <v>47</v>
      </c>
      <c r="H4601" t="s">
        <v>1789</v>
      </c>
      <c r="I4601" s="33" t="s">
        <v>8539</v>
      </c>
      <c r="J4601" s="2">
        <v>7</v>
      </c>
      <c r="K4601" s="33" t="s">
        <v>3200</v>
      </c>
    </row>
    <row r="4602" spans="1:11" x14ac:dyDescent="0.3">
      <c r="A4602" s="1">
        <v>42491</v>
      </c>
      <c r="B4602" s="2">
        <f>YEAR(salesdata[[#This Row],[Order Date]])</f>
        <v>2016</v>
      </c>
      <c r="C4602" s="2">
        <f>MONTH(salesdata[[#This Row],[Order Date]])</f>
        <v>5</v>
      </c>
      <c r="D4602" t="s">
        <v>738</v>
      </c>
      <c r="E4602" t="s">
        <v>121</v>
      </c>
      <c r="F4602" t="s">
        <v>11</v>
      </c>
      <c r="G4602" t="s">
        <v>16</v>
      </c>
      <c r="H4602" t="s">
        <v>1373</v>
      </c>
      <c r="I4602" s="33" t="s">
        <v>3748</v>
      </c>
      <c r="J4602" s="2">
        <v>1</v>
      </c>
      <c r="K4602" s="33" t="s">
        <v>7489</v>
      </c>
    </row>
    <row r="4603" spans="1:11" x14ac:dyDescent="0.3">
      <c r="A4603" s="1">
        <v>42491</v>
      </c>
      <c r="B4603" s="2">
        <f>YEAR(salesdata[[#This Row],[Order Date]])</f>
        <v>2016</v>
      </c>
      <c r="C4603" s="2">
        <f>MONTH(salesdata[[#This Row],[Order Date]])</f>
        <v>5</v>
      </c>
      <c r="D4603" t="s">
        <v>738</v>
      </c>
      <c r="E4603" t="s">
        <v>121</v>
      </c>
      <c r="F4603" t="s">
        <v>34</v>
      </c>
      <c r="G4603" t="s">
        <v>147</v>
      </c>
      <c r="H4603" t="s">
        <v>831</v>
      </c>
      <c r="I4603" s="33" t="s">
        <v>8540</v>
      </c>
      <c r="J4603" s="2">
        <v>3</v>
      </c>
      <c r="K4603" s="33" t="s">
        <v>8541</v>
      </c>
    </row>
    <row r="4604" spans="1:11" x14ac:dyDescent="0.3">
      <c r="A4604" s="1">
        <v>42491</v>
      </c>
      <c r="B4604" s="2">
        <f>YEAR(salesdata[[#This Row],[Order Date]])</f>
        <v>2016</v>
      </c>
      <c r="C4604" s="2">
        <f>MONTH(salesdata[[#This Row],[Order Date]])</f>
        <v>5</v>
      </c>
      <c r="D4604" t="s">
        <v>738</v>
      </c>
      <c r="E4604" t="s">
        <v>121</v>
      </c>
      <c r="F4604" t="s">
        <v>11</v>
      </c>
      <c r="G4604" t="s">
        <v>20</v>
      </c>
      <c r="H4604" t="s">
        <v>961</v>
      </c>
      <c r="I4604" s="33" t="s">
        <v>6097</v>
      </c>
      <c r="J4604" s="2">
        <v>2</v>
      </c>
      <c r="K4604" s="33" t="s">
        <v>7123</v>
      </c>
    </row>
    <row r="4605" spans="1:11" x14ac:dyDescent="0.3">
      <c r="A4605" s="1">
        <v>42491</v>
      </c>
      <c r="B4605" s="2">
        <f>YEAR(salesdata[[#This Row],[Order Date]])</f>
        <v>2016</v>
      </c>
      <c r="C4605" s="2">
        <f>MONTH(salesdata[[#This Row],[Order Date]])</f>
        <v>5</v>
      </c>
      <c r="D4605" t="s">
        <v>2617</v>
      </c>
      <c r="E4605" t="s">
        <v>102</v>
      </c>
      <c r="F4605" t="s">
        <v>11</v>
      </c>
      <c r="G4605" t="s">
        <v>12</v>
      </c>
      <c r="H4605" t="s">
        <v>2387</v>
      </c>
      <c r="I4605" s="33" t="s">
        <v>4508</v>
      </c>
      <c r="J4605" s="2">
        <v>2</v>
      </c>
      <c r="K4605" s="33" t="s">
        <v>4509</v>
      </c>
    </row>
    <row r="4606" spans="1:11" x14ac:dyDescent="0.3">
      <c r="A4606" s="1">
        <v>42491</v>
      </c>
      <c r="B4606" s="2">
        <f>YEAR(salesdata[[#This Row],[Order Date]])</f>
        <v>2016</v>
      </c>
      <c r="C4606" s="2">
        <f>MONTH(salesdata[[#This Row],[Order Date]])</f>
        <v>5</v>
      </c>
      <c r="D4606" t="s">
        <v>2617</v>
      </c>
      <c r="E4606" t="s">
        <v>102</v>
      </c>
      <c r="F4606" t="s">
        <v>11</v>
      </c>
      <c r="G4606" t="s">
        <v>12</v>
      </c>
      <c r="H4606" t="s">
        <v>1178</v>
      </c>
      <c r="I4606" s="33" t="s">
        <v>2910</v>
      </c>
      <c r="J4606" s="2">
        <v>3</v>
      </c>
      <c r="K4606" s="33" t="s">
        <v>2911</v>
      </c>
    </row>
    <row r="4607" spans="1:11" x14ac:dyDescent="0.3">
      <c r="A4607" s="1">
        <v>42491</v>
      </c>
      <c r="B4607" s="2">
        <f>YEAR(salesdata[[#This Row],[Order Date]])</f>
        <v>2016</v>
      </c>
      <c r="C4607" s="2">
        <f>MONTH(salesdata[[#This Row],[Order Date]])</f>
        <v>5</v>
      </c>
      <c r="D4607" t="s">
        <v>2617</v>
      </c>
      <c r="E4607" t="s">
        <v>102</v>
      </c>
      <c r="F4607" t="s">
        <v>11</v>
      </c>
      <c r="G4607" t="s">
        <v>24</v>
      </c>
      <c r="H4607" t="s">
        <v>658</v>
      </c>
      <c r="I4607" s="33" t="s">
        <v>3441</v>
      </c>
      <c r="J4607" s="2">
        <v>2</v>
      </c>
      <c r="K4607" s="33" t="s">
        <v>6202</v>
      </c>
    </row>
    <row r="4608" spans="1:11" x14ac:dyDescent="0.3">
      <c r="A4608" s="1">
        <v>42492</v>
      </c>
      <c r="B4608" s="2">
        <f>YEAR(salesdata[[#This Row],[Order Date]])</f>
        <v>2016</v>
      </c>
      <c r="C4608" s="2">
        <f>MONTH(salesdata[[#This Row],[Order Date]])</f>
        <v>5</v>
      </c>
      <c r="D4608" t="s">
        <v>2563</v>
      </c>
      <c r="E4608" t="s">
        <v>10</v>
      </c>
      <c r="F4608" t="s">
        <v>11</v>
      </c>
      <c r="G4608" t="s">
        <v>24</v>
      </c>
      <c r="H4608" t="s">
        <v>2122</v>
      </c>
      <c r="I4608" s="33" t="s">
        <v>8542</v>
      </c>
      <c r="J4608" s="2">
        <v>3</v>
      </c>
      <c r="K4608" s="33" t="s">
        <v>3182</v>
      </c>
    </row>
    <row r="4609" spans="1:11" x14ac:dyDescent="0.3">
      <c r="A4609" s="1">
        <v>42492</v>
      </c>
      <c r="B4609" s="2">
        <f>YEAR(salesdata[[#This Row],[Order Date]])</f>
        <v>2016</v>
      </c>
      <c r="C4609" s="2">
        <f>MONTH(salesdata[[#This Row],[Order Date]])</f>
        <v>5</v>
      </c>
      <c r="D4609" t="s">
        <v>687</v>
      </c>
      <c r="E4609" t="s">
        <v>152</v>
      </c>
      <c r="F4609" t="s">
        <v>11</v>
      </c>
      <c r="G4609" t="s">
        <v>18</v>
      </c>
      <c r="H4609" t="s">
        <v>2618</v>
      </c>
      <c r="I4609" s="33" t="s">
        <v>8543</v>
      </c>
      <c r="J4609" s="2">
        <v>3</v>
      </c>
      <c r="K4609" s="33" t="s">
        <v>4722</v>
      </c>
    </row>
    <row r="4610" spans="1:11" x14ac:dyDescent="0.3">
      <c r="A4610" s="1">
        <v>42492</v>
      </c>
      <c r="B4610" s="2">
        <f>YEAR(salesdata[[#This Row],[Order Date]])</f>
        <v>2016</v>
      </c>
      <c r="C4610" s="2">
        <f>MONTH(salesdata[[#This Row],[Order Date]])</f>
        <v>5</v>
      </c>
      <c r="D4610" t="s">
        <v>687</v>
      </c>
      <c r="E4610" t="s">
        <v>152</v>
      </c>
      <c r="F4610" t="s">
        <v>11</v>
      </c>
      <c r="G4610" t="s">
        <v>20</v>
      </c>
      <c r="H4610" t="s">
        <v>1824</v>
      </c>
      <c r="I4610" s="33" t="s">
        <v>5460</v>
      </c>
      <c r="J4610" s="2">
        <v>3</v>
      </c>
      <c r="K4610" s="33" t="s">
        <v>8544</v>
      </c>
    </row>
    <row r="4611" spans="1:11" x14ac:dyDescent="0.3">
      <c r="A4611" s="1">
        <v>42492</v>
      </c>
      <c r="B4611" s="2">
        <f>YEAR(salesdata[[#This Row],[Order Date]])</f>
        <v>2016</v>
      </c>
      <c r="C4611" s="2">
        <f>MONTH(salesdata[[#This Row],[Order Date]])</f>
        <v>5</v>
      </c>
      <c r="D4611" t="s">
        <v>907</v>
      </c>
      <c r="E4611" t="s">
        <v>249</v>
      </c>
      <c r="F4611" t="s">
        <v>34</v>
      </c>
      <c r="G4611" t="s">
        <v>35</v>
      </c>
      <c r="H4611" t="s">
        <v>424</v>
      </c>
      <c r="I4611" s="33" t="s">
        <v>8545</v>
      </c>
      <c r="J4611" s="2">
        <v>9</v>
      </c>
      <c r="K4611" s="33" t="s">
        <v>6101</v>
      </c>
    </row>
    <row r="4612" spans="1:11" x14ac:dyDescent="0.3">
      <c r="A4612" s="1">
        <v>42492</v>
      </c>
      <c r="B4612" s="2">
        <f>YEAR(salesdata[[#This Row],[Order Date]])</f>
        <v>2016</v>
      </c>
      <c r="C4612" s="2">
        <f>MONTH(salesdata[[#This Row],[Order Date]])</f>
        <v>5</v>
      </c>
      <c r="D4612" t="s">
        <v>1399</v>
      </c>
      <c r="E4612" t="s">
        <v>10</v>
      </c>
      <c r="F4612" t="s">
        <v>11</v>
      </c>
      <c r="G4612" t="s">
        <v>18</v>
      </c>
      <c r="H4612" t="s">
        <v>215</v>
      </c>
      <c r="I4612" s="33" t="s">
        <v>3296</v>
      </c>
      <c r="J4612" s="2">
        <v>3</v>
      </c>
      <c r="K4612" s="33" t="s">
        <v>8546</v>
      </c>
    </row>
    <row r="4613" spans="1:11" x14ac:dyDescent="0.3">
      <c r="A4613" s="1">
        <v>42492</v>
      </c>
      <c r="B4613" s="2">
        <f>YEAR(salesdata[[#This Row],[Order Date]])</f>
        <v>2016</v>
      </c>
      <c r="C4613" s="2">
        <f>MONTH(salesdata[[#This Row],[Order Date]])</f>
        <v>5</v>
      </c>
      <c r="D4613" t="s">
        <v>1399</v>
      </c>
      <c r="E4613" t="s">
        <v>10</v>
      </c>
      <c r="F4613" t="s">
        <v>11</v>
      </c>
      <c r="G4613" t="s">
        <v>18</v>
      </c>
      <c r="H4613" t="s">
        <v>416</v>
      </c>
      <c r="I4613" s="33" t="s">
        <v>4426</v>
      </c>
      <c r="J4613" s="2">
        <v>3</v>
      </c>
      <c r="K4613" s="33" t="s">
        <v>8078</v>
      </c>
    </row>
    <row r="4614" spans="1:11" x14ac:dyDescent="0.3">
      <c r="A4614" s="1">
        <v>42492</v>
      </c>
      <c r="B4614" s="2">
        <f>YEAR(salesdata[[#This Row],[Order Date]])</f>
        <v>2016</v>
      </c>
      <c r="C4614" s="2">
        <f>MONTH(salesdata[[#This Row],[Order Date]])</f>
        <v>5</v>
      </c>
      <c r="D4614" t="s">
        <v>1399</v>
      </c>
      <c r="E4614" t="s">
        <v>10</v>
      </c>
      <c r="F4614" t="s">
        <v>11</v>
      </c>
      <c r="G4614" t="s">
        <v>16</v>
      </c>
      <c r="H4614" t="s">
        <v>2619</v>
      </c>
      <c r="I4614" s="33" t="s">
        <v>3792</v>
      </c>
      <c r="J4614" s="2">
        <v>2</v>
      </c>
      <c r="K4614" s="33" t="s">
        <v>5521</v>
      </c>
    </row>
    <row r="4615" spans="1:11" x14ac:dyDescent="0.3">
      <c r="A4615" s="1">
        <v>42492</v>
      </c>
      <c r="B4615" s="2">
        <f>YEAR(salesdata[[#This Row],[Order Date]])</f>
        <v>2016</v>
      </c>
      <c r="C4615" s="2">
        <f>MONTH(salesdata[[#This Row],[Order Date]])</f>
        <v>5</v>
      </c>
      <c r="D4615" t="s">
        <v>810</v>
      </c>
      <c r="E4615" t="s">
        <v>10</v>
      </c>
      <c r="F4615" t="s">
        <v>34</v>
      </c>
      <c r="G4615" t="s">
        <v>35</v>
      </c>
      <c r="H4615" t="s">
        <v>1474</v>
      </c>
      <c r="I4615" s="33" t="s">
        <v>6189</v>
      </c>
      <c r="J4615" s="2">
        <v>4</v>
      </c>
      <c r="K4615" s="33" t="s">
        <v>6190</v>
      </c>
    </row>
    <row r="4616" spans="1:11" x14ac:dyDescent="0.3">
      <c r="A4616" s="1">
        <v>42492</v>
      </c>
      <c r="B4616" s="2">
        <f>YEAR(salesdata[[#This Row],[Order Date]])</f>
        <v>2016</v>
      </c>
      <c r="C4616" s="2">
        <f>MONTH(salesdata[[#This Row],[Order Date]])</f>
        <v>5</v>
      </c>
      <c r="D4616" t="s">
        <v>534</v>
      </c>
      <c r="E4616" t="s">
        <v>152</v>
      </c>
      <c r="F4616" t="s">
        <v>34</v>
      </c>
      <c r="G4616" t="s">
        <v>47</v>
      </c>
      <c r="H4616" t="s">
        <v>2191</v>
      </c>
      <c r="I4616" s="33" t="s">
        <v>6651</v>
      </c>
      <c r="J4616" s="2">
        <v>2</v>
      </c>
      <c r="K4616" s="33" t="s">
        <v>4611</v>
      </c>
    </row>
    <row r="4617" spans="1:11" x14ac:dyDescent="0.3">
      <c r="A4617" s="1">
        <v>42492</v>
      </c>
      <c r="B4617" s="2">
        <f>YEAR(salesdata[[#This Row],[Order Date]])</f>
        <v>2016</v>
      </c>
      <c r="C4617" s="2">
        <f>MONTH(salesdata[[#This Row],[Order Date]])</f>
        <v>5</v>
      </c>
      <c r="D4617" t="s">
        <v>534</v>
      </c>
      <c r="E4617" t="s">
        <v>152</v>
      </c>
      <c r="F4617" t="s">
        <v>11</v>
      </c>
      <c r="G4617" t="s">
        <v>20</v>
      </c>
      <c r="H4617" t="s">
        <v>934</v>
      </c>
      <c r="I4617" s="33" t="s">
        <v>8210</v>
      </c>
      <c r="J4617" s="2">
        <v>3</v>
      </c>
      <c r="K4617" s="33" t="s">
        <v>8547</v>
      </c>
    </row>
    <row r="4618" spans="1:11" x14ac:dyDescent="0.3">
      <c r="A4618" s="1">
        <v>42492</v>
      </c>
      <c r="B4618" s="2">
        <f>YEAR(salesdata[[#This Row],[Order Date]])</f>
        <v>2016</v>
      </c>
      <c r="C4618" s="2">
        <f>MONTH(salesdata[[#This Row],[Order Date]])</f>
        <v>5</v>
      </c>
      <c r="D4618" t="s">
        <v>534</v>
      </c>
      <c r="E4618" t="s">
        <v>152</v>
      </c>
      <c r="F4618" t="s">
        <v>11</v>
      </c>
      <c r="G4618" t="s">
        <v>12</v>
      </c>
      <c r="H4618" t="s">
        <v>1442</v>
      </c>
      <c r="I4618" s="33" t="s">
        <v>4739</v>
      </c>
      <c r="J4618" s="2">
        <v>2</v>
      </c>
      <c r="K4618" s="33" t="s">
        <v>8548</v>
      </c>
    </row>
    <row r="4619" spans="1:11" x14ac:dyDescent="0.3">
      <c r="A4619" s="1">
        <v>42492</v>
      </c>
      <c r="B4619" s="2">
        <f>YEAR(salesdata[[#This Row],[Order Date]])</f>
        <v>2016</v>
      </c>
      <c r="C4619" s="2">
        <f>MONTH(salesdata[[#This Row],[Order Date]])</f>
        <v>5</v>
      </c>
      <c r="D4619" t="s">
        <v>534</v>
      </c>
      <c r="E4619" t="s">
        <v>152</v>
      </c>
      <c r="F4619" t="s">
        <v>34</v>
      </c>
      <c r="G4619" t="s">
        <v>47</v>
      </c>
      <c r="H4619" t="s">
        <v>1592</v>
      </c>
      <c r="I4619" s="33" t="s">
        <v>8549</v>
      </c>
      <c r="J4619" s="2">
        <v>5</v>
      </c>
      <c r="K4619" s="33" t="s">
        <v>8550</v>
      </c>
    </row>
    <row r="4620" spans="1:11" x14ac:dyDescent="0.3">
      <c r="A4620" s="1">
        <v>42493</v>
      </c>
      <c r="B4620" s="2">
        <f>YEAR(salesdata[[#This Row],[Order Date]])</f>
        <v>2016</v>
      </c>
      <c r="C4620" s="2">
        <f>MONTH(salesdata[[#This Row],[Order Date]])</f>
        <v>5</v>
      </c>
      <c r="D4620" t="s">
        <v>2408</v>
      </c>
      <c r="E4620" t="s">
        <v>15</v>
      </c>
      <c r="F4620" t="s">
        <v>11</v>
      </c>
      <c r="G4620" t="s">
        <v>20</v>
      </c>
      <c r="H4620" t="s">
        <v>2322</v>
      </c>
      <c r="I4620" s="33" t="s">
        <v>4070</v>
      </c>
      <c r="J4620" s="2">
        <v>1</v>
      </c>
      <c r="K4620" s="33" t="s">
        <v>8551</v>
      </c>
    </row>
    <row r="4621" spans="1:11" x14ac:dyDescent="0.3">
      <c r="A4621" s="1">
        <v>42493</v>
      </c>
      <c r="B4621" s="2">
        <f>YEAR(salesdata[[#This Row],[Order Date]])</f>
        <v>2016</v>
      </c>
      <c r="C4621" s="2">
        <f>MONTH(salesdata[[#This Row],[Order Date]])</f>
        <v>5</v>
      </c>
      <c r="D4621" t="s">
        <v>2408</v>
      </c>
      <c r="E4621" t="s">
        <v>15</v>
      </c>
      <c r="F4621" t="s">
        <v>11</v>
      </c>
      <c r="G4621" t="s">
        <v>24</v>
      </c>
      <c r="H4621" t="s">
        <v>2037</v>
      </c>
      <c r="I4621" s="33" t="s">
        <v>8552</v>
      </c>
      <c r="J4621" s="2">
        <v>7</v>
      </c>
      <c r="K4621" s="33" t="s">
        <v>6097</v>
      </c>
    </row>
    <row r="4622" spans="1:11" x14ac:dyDescent="0.3">
      <c r="A4622" s="1">
        <v>42493</v>
      </c>
      <c r="B4622" s="2">
        <f>YEAR(salesdata[[#This Row],[Order Date]])</f>
        <v>2016</v>
      </c>
      <c r="C4622" s="2">
        <f>MONTH(salesdata[[#This Row],[Order Date]])</f>
        <v>5</v>
      </c>
      <c r="D4622" t="s">
        <v>2408</v>
      </c>
      <c r="E4622" t="s">
        <v>15</v>
      </c>
      <c r="F4622" t="s">
        <v>11</v>
      </c>
      <c r="G4622" t="s">
        <v>93</v>
      </c>
      <c r="H4622" t="s">
        <v>1147</v>
      </c>
      <c r="I4622" s="33" t="s">
        <v>3751</v>
      </c>
      <c r="J4622" s="2">
        <v>3</v>
      </c>
      <c r="K4622" s="33" t="s">
        <v>8553</v>
      </c>
    </row>
    <row r="4623" spans="1:11" x14ac:dyDescent="0.3">
      <c r="A4623" s="1">
        <v>42493</v>
      </c>
      <c r="B4623" s="2">
        <f>YEAR(salesdata[[#This Row],[Order Date]])</f>
        <v>2016</v>
      </c>
      <c r="C4623" s="2">
        <f>MONTH(salesdata[[#This Row],[Order Date]])</f>
        <v>5</v>
      </c>
      <c r="D4623" t="s">
        <v>2620</v>
      </c>
      <c r="E4623" t="s">
        <v>79</v>
      </c>
      <c r="F4623" t="s">
        <v>39</v>
      </c>
      <c r="G4623" t="s">
        <v>52</v>
      </c>
      <c r="H4623" t="s">
        <v>1665</v>
      </c>
      <c r="I4623" s="33" t="s">
        <v>8554</v>
      </c>
      <c r="J4623" s="2">
        <v>5</v>
      </c>
      <c r="K4623" s="33" t="s">
        <v>3723</v>
      </c>
    </row>
    <row r="4624" spans="1:11" x14ac:dyDescent="0.3">
      <c r="A4624" s="1">
        <v>42493</v>
      </c>
      <c r="B4624" s="2">
        <f>YEAR(salesdata[[#This Row],[Order Date]])</f>
        <v>2016</v>
      </c>
      <c r="C4624" s="2">
        <f>MONTH(salesdata[[#This Row],[Order Date]])</f>
        <v>5</v>
      </c>
      <c r="D4624" t="s">
        <v>2620</v>
      </c>
      <c r="E4624" t="s">
        <v>79</v>
      </c>
      <c r="F4624" t="s">
        <v>11</v>
      </c>
      <c r="G4624" t="s">
        <v>18</v>
      </c>
      <c r="H4624" t="s">
        <v>1929</v>
      </c>
      <c r="I4624" s="33" t="s">
        <v>5874</v>
      </c>
      <c r="J4624" s="2">
        <v>5</v>
      </c>
      <c r="K4624" s="33" t="s">
        <v>8555</v>
      </c>
    </row>
    <row r="4625" spans="1:11" x14ac:dyDescent="0.3">
      <c r="A4625" s="1">
        <v>42493</v>
      </c>
      <c r="B4625" s="2">
        <f>YEAR(salesdata[[#This Row],[Order Date]])</f>
        <v>2016</v>
      </c>
      <c r="C4625" s="2">
        <f>MONTH(salesdata[[#This Row],[Order Date]])</f>
        <v>5</v>
      </c>
      <c r="D4625" t="s">
        <v>2620</v>
      </c>
      <c r="E4625" t="s">
        <v>79</v>
      </c>
      <c r="F4625" t="s">
        <v>34</v>
      </c>
      <c r="G4625" t="s">
        <v>47</v>
      </c>
      <c r="H4625" t="s">
        <v>1400</v>
      </c>
      <c r="I4625" s="33" t="s">
        <v>5732</v>
      </c>
      <c r="J4625" s="2">
        <v>2</v>
      </c>
      <c r="K4625" s="33" t="s">
        <v>5073</v>
      </c>
    </row>
    <row r="4626" spans="1:11" x14ac:dyDescent="0.3">
      <c r="A4626" s="1">
        <v>42493</v>
      </c>
      <c r="B4626" s="2">
        <f>YEAR(salesdata[[#This Row],[Order Date]])</f>
        <v>2016</v>
      </c>
      <c r="C4626" s="2">
        <f>MONTH(salesdata[[#This Row],[Order Date]])</f>
        <v>5</v>
      </c>
      <c r="D4626" t="s">
        <v>2620</v>
      </c>
      <c r="E4626" t="s">
        <v>79</v>
      </c>
      <c r="F4626" t="s">
        <v>39</v>
      </c>
      <c r="G4626" t="s">
        <v>52</v>
      </c>
      <c r="H4626" t="s">
        <v>2422</v>
      </c>
      <c r="I4626" s="33" t="s">
        <v>5951</v>
      </c>
      <c r="J4626" s="2">
        <v>3</v>
      </c>
      <c r="K4626" s="33" t="s">
        <v>8556</v>
      </c>
    </row>
    <row r="4627" spans="1:11" x14ac:dyDescent="0.3">
      <c r="A4627" s="1">
        <v>42493</v>
      </c>
      <c r="B4627" s="2">
        <f>YEAR(salesdata[[#This Row],[Order Date]])</f>
        <v>2016</v>
      </c>
      <c r="C4627" s="2">
        <f>MONTH(salesdata[[#This Row],[Order Date]])</f>
        <v>5</v>
      </c>
      <c r="D4627" t="s">
        <v>2620</v>
      </c>
      <c r="E4627" t="s">
        <v>79</v>
      </c>
      <c r="F4627" t="s">
        <v>39</v>
      </c>
      <c r="G4627" t="s">
        <v>306</v>
      </c>
      <c r="H4627" t="s">
        <v>2621</v>
      </c>
      <c r="I4627" s="33" t="s">
        <v>8557</v>
      </c>
      <c r="J4627" s="2">
        <v>3</v>
      </c>
      <c r="K4627" s="33" t="s">
        <v>8558</v>
      </c>
    </row>
    <row r="4628" spans="1:11" x14ac:dyDescent="0.3">
      <c r="A4628" s="1">
        <v>42493</v>
      </c>
      <c r="B4628" s="2">
        <f>YEAR(salesdata[[#This Row],[Order Date]])</f>
        <v>2016</v>
      </c>
      <c r="C4628" s="2">
        <f>MONTH(salesdata[[#This Row],[Order Date]])</f>
        <v>5</v>
      </c>
      <c r="D4628" t="s">
        <v>2620</v>
      </c>
      <c r="E4628" t="s">
        <v>79</v>
      </c>
      <c r="F4628" t="s">
        <v>11</v>
      </c>
      <c r="G4628" t="s">
        <v>16</v>
      </c>
      <c r="H4628" t="s">
        <v>2622</v>
      </c>
      <c r="I4628" s="33" t="s">
        <v>2154</v>
      </c>
      <c r="J4628" s="2">
        <v>2</v>
      </c>
      <c r="K4628" s="33" t="s">
        <v>7069</v>
      </c>
    </row>
    <row r="4629" spans="1:11" x14ac:dyDescent="0.3">
      <c r="A4629" s="1">
        <v>42495</v>
      </c>
      <c r="B4629" s="2">
        <f>YEAR(salesdata[[#This Row],[Order Date]])</f>
        <v>2016</v>
      </c>
      <c r="C4629" s="2">
        <f>MONTH(salesdata[[#This Row],[Order Date]])</f>
        <v>5</v>
      </c>
      <c r="D4629" t="s">
        <v>69</v>
      </c>
      <c r="E4629" t="s">
        <v>33</v>
      </c>
      <c r="F4629" t="s">
        <v>11</v>
      </c>
      <c r="G4629" t="s">
        <v>12</v>
      </c>
      <c r="H4629" t="s">
        <v>340</v>
      </c>
      <c r="I4629" s="33" t="s">
        <v>3941</v>
      </c>
      <c r="J4629" s="2">
        <v>3</v>
      </c>
      <c r="K4629" s="33" t="s">
        <v>3153</v>
      </c>
    </row>
    <row r="4630" spans="1:11" x14ac:dyDescent="0.3">
      <c r="A4630" s="1">
        <v>42495</v>
      </c>
      <c r="B4630" s="2">
        <f>YEAR(salesdata[[#This Row],[Order Date]])</f>
        <v>2016</v>
      </c>
      <c r="C4630" s="2">
        <f>MONTH(salesdata[[#This Row],[Order Date]])</f>
        <v>5</v>
      </c>
      <c r="D4630" t="s">
        <v>751</v>
      </c>
      <c r="E4630" t="s">
        <v>121</v>
      </c>
      <c r="F4630" t="s">
        <v>11</v>
      </c>
      <c r="G4630" t="s">
        <v>12</v>
      </c>
      <c r="H4630" t="s">
        <v>1012</v>
      </c>
      <c r="I4630" s="33" t="s">
        <v>4100</v>
      </c>
      <c r="J4630" s="2">
        <v>3</v>
      </c>
      <c r="K4630" s="33" t="s">
        <v>8559</v>
      </c>
    </row>
    <row r="4631" spans="1:11" x14ac:dyDescent="0.3">
      <c r="A4631" s="1">
        <v>42495</v>
      </c>
      <c r="B4631" s="2">
        <f>YEAR(salesdata[[#This Row],[Order Date]])</f>
        <v>2016</v>
      </c>
      <c r="C4631" s="2">
        <f>MONTH(salesdata[[#This Row],[Order Date]])</f>
        <v>5</v>
      </c>
      <c r="D4631" t="s">
        <v>1417</v>
      </c>
      <c r="E4631" t="s">
        <v>27</v>
      </c>
      <c r="F4631" t="s">
        <v>11</v>
      </c>
      <c r="G4631" t="s">
        <v>18</v>
      </c>
      <c r="H4631" t="s">
        <v>951</v>
      </c>
      <c r="I4631" s="33" t="s">
        <v>4377</v>
      </c>
      <c r="J4631" s="2">
        <v>1</v>
      </c>
      <c r="K4631" s="33" t="s">
        <v>7843</v>
      </c>
    </row>
    <row r="4632" spans="1:11" x14ac:dyDescent="0.3">
      <c r="A4632" s="1">
        <v>42495</v>
      </c>
      <c r="B4632" s="2">
        <f>YEAR(salesdata[[#This Row],[Order Date]])</f>
        <v>2016</v>
      </c>
      <c r="C4632" s="2">
        <f>MONTH(salesdata[[#This Row],[Order Date]])</f>
        <v>5</v>
      </c>
      <c r="D4632" t="s">
        <v>1417</v>
      </c>
      <c r="E4632" t="s">
        <v>27</v>
      </c>
      <c r="F4632" t="s">
        <v>39</v>
      </c>
      <c r="G4632" t="s">
        <v>40</v>
      </c>
      <c r="H4632" t="s">
        <v>2504</v>
      </c>
      <c r="I4632" s="33" t="s">
        <v>7978</v>
      </c>
      <c r="J4632" s="2">
        <v>3</v>
      </c>
      <c r="K4632" s="33" t="s">
        <v>7979</v>
      </c>
    </row>
    <row r="4633" spans="1:11" x14ac:dyDescent="0.3">
      <c r="A4633" s="1">
        <v>42495</v>
      </c>
      <c r="B4633" s="2">
        <f>YEAR(salesdata[[#This Row],[Order Date]])</f>
        <v>2016</v>
      </c>
      <c r="C4633" s="2">
        <f>MONTH(salesdata[[#This Row],[Order Date]])</f>
        <v>5</v>
      </c>
      <c r="D4633" t="s">
        <v>1338</v>
      </c>
      <c r="E4633" t="s">
        <v>27</v>
      </c>
      <c r="F4633" t="s">
        <v>11</v>
      </c>
      <c r="G4633" t="s">
        <v>20</v>
      </c>
      <c r="H4633" t="s">
        <v>1531</v>
      </c>
      <c r="I4633" s="33" t="s">
        <v>5189</v>
      </c>
      <c r="J4633" s="2">
        <v>5</v>
      </c>
      <c r="K4633" s="33" t="s">
        <v>3448</v>
      </c>
    </row>
    <row r="4634" spans="1:11" x14ac:dyDescent="0.3">
      <c r="A4634" s="1">
        <v>42495</v>
      </c>
      <c r="B4634" s="2">
        <f>YEAR(salesdata[[#This Row],[Order Date]])</f>
        <v>2016</v>
      </c>
      <c r="C4634" s="2">
        <f>MONTH(salesdata[[#This Row],[Order Date]])</f>
        <v>5</v>
      </c>
      <c r="D4634" t="s">
        <v>1338</v>
      </c>
      <c r="E4634" t="s">
        <v>27</v>
      </c>
      <c r="F4634" t="s">
        <v>34</v>
      </c>
      <c r="G4634" t="s">
        <v>147</v>
      </c>
      <c r="H4634" t="s">
        <v>510</v>
      </c>
      <c r="I4634" s="33" t="s">
        <v>8560</v>
      </c>
      <c r="J4634" s="2">
        <v>3</v>
      </c>
      <c r="K4634" s="33" t="s">
        <v>8561</v>
      </c>
    </row>
    <row r="4635" spans="1:11" x14ac:dyDescent="0.3">
      <c r="A4635" s="1">
        <v>42495</v>
      </c>
      <c r="B4635" s="2">
        <f>YEAR(salesdata[[#This Row],[Order Date]])</f>
        <v>2016</v>
      </c>
      <c r="C4635" s="2">
        <f>MONTH(salesdata[[#This Row],[Order Date]])</f>
        <v>5</v>
      </c>
      <c r="D4635" t="s">
        <v>1212</v>
      </c>
      <c r="E4635" t="s">
        <v>121</v>
      </c>
      <c r="F4635" t="s">
        <v>34</v>
      </c>
      <c r="G4635" t="s">
        <v>47</v>
      </c>
      <c r="H4635" t="s">
        <v>1834</v>
      </c>
      <c r="I4635" s="33" t="s">
        <v>8562</v>
      </c>
      <c r="J4635" s="2">
        <v>5</v>
      </c>
      <c r="K4635" s="33" t="s">
        <v>7685</v>
      </c>
    </row>
    <row r="4636" spans="1:11" x14ac:dyDescent="0.3">
      <c r="A4636" s="1">
        <v>42495</v>
      </c>
      <c r="B4636" s="2">
        <f>YEAR(salesdata[[#This Row],[Order Date]])</f>
        <v>2016</v>
      </c>
      <c r="C4636" s="2">
        <f>MONTH(salesdata[[#This Row],[Order Date]])</f>
        <v>5</v>
      </c>
      <c r="D4636" t="s">
        <v>1945</v>
      </c>
      <c r="E4636" t="s">
        <v>27</v>
      </c>
      <c r="F4636" t="s">
        <v>34</v>
      </c>
      <c r="G4636" t="s">
        <v>147</v>
      </c>
      <c r="H4636" t="s">
        <v>1886</v>
      </c>
      <c r="I4636" s="33" t="s">
        <v>8563</v>
      </c>
      <c r="J4636" s="2">
        <v>2</v>
      </c>
      <c r="K4636" s="33" t="s">
        <v>8564</v>
      </c>
    </row>
    <row r="4637" spans="1:11" x14ac:dyDescent="0.3">
      <c r="A4637" s="1">
        <v>42495</v>
      </c>
      <c r="B4637" s="2">
        <f>YEAR(salesdata[[#This Row],[Order Date]])</f>
        <v>2016</v>
      </c>
      <c r="C4637" s="2">
        <f>MONTH(salesdata[[#This Row],[Order Date]])</f>
        <v>5</v>
      </c>
      <c r="D4637" t="s">
        <v>2623</v>
      </c>
      <c r="E4637" t="s">
        <v>127</v>
      </c>
      <c r="F4637" t="s">
        <v>34</v>
      </c>
      <c r="G4637" t="s">
        <v>147</v>
      </c>
      <c r="H4637" t="s">
        <v>2624</v>
      </c>
      <c r="I4637" s="33" t="s">
        <v>8565</v>
      </c>
      <c r="J4637" s="2">
        <v>6</v>
      </c>
      <c r="K4637" s="33" t="s">
        <v>8566</v>
      </c>
    </row>
    <row r="4638" spans="1:11" x14ac:dyDescent="0.3">
      <c r="A4638" s="1">
        <v>42495</v>
      </c>
      <c r="B4638" s="2">
        <f>YEAR(salesdata[[#This Row],[Order Date]])</f>
        <v>2016</v>
      </c>
      <c r="C4638" s="2">
        <f>MONTH(salesdata[[#This Row],[Order Date]])</f>
        <v>5</v>
      </c>
      <c r="D4638" t="s">
        <v>2623</v>
      </c>
      <c r="E4638" t="s">
        <v>127</v>
      </c>
      <c r="F4638" t="s">
        <v>11</v>
      </c>
      <c r="G4638" t="s">
        <v>20</v>
      </c>
      <c r="H4638" t="s">
        <v>1337</v>
      </c>
      <c r="I4638" s="33" t="s">
        <v>6562</v>
      </c>
      <c r="J4638" s="2">
        <v>2</v>
      </c>
      <c r="K4638" s="33" t="s">
        <v>1244</v>
      </c>
    </row>
    <row r="4639" spans="1:11" x14ac:dyDescent="0.3">
      <c r="A4639" s="1">
        <v>42495</v>
      </c>
      <c r="B4639" s="2">
        <f>YEAR(salesdata[[#This Row],[Order Date]])</f>
        <v>2016</v>
      </c>
      <c r="C4639" s="2">
        <f>MONTH(salesdata[[#This Row],[Order Date]])</f>
        <v>5</v>
      </c>
      <c r="D4639" t="s">
        <v>305</v>
      </c>
      <c r="E4639" t="s">
        <v>124</v>
      </c>
      <c r="F4639" t="s">
        <v>11</v>
      </c>
      <c r="G4639" t="s">
        <v>12</v>
      </c>
      <c r="H4639" t="s">
        <v>2625</v>
      </c>
      <c r="I4639" s="33" t="s">
        <v>8567</v>
      </c>
      <c r="J4639" s="2">
        <v>4</v>
      </c>
      <c r="K4639" s="33" t="s">
        <v>4583</v>
      </c>
    </row>
    <row r="4640" spans="1:11" x14ac:dyDescent="0.3">
      <c r="A4640" s="1">
        <v>42495</v>
      </c>
      <c r="B4640" s="2">
        <f>YEAR(salesdata[[#This Row],[Order Date]])</f>
        <v>2016</v>
      </c>
      <c r="C4640" s="2">
        <f>MONTH(salesdata[[#This Row],[Order Date]])</f>
        <v>5</v>
      </c>
      <c r="D4640" t="s">
        <v>305</v>
      </c>
      <c r="E4640" t="s">
        <v>124</v>
      </c>
      <c r="F4640" t="s">
        <v>39</v>
      </c>
      <c r="G4640" t="s">
        <v>40</v>
      </c>
      <c r="H4640" t="s">
        <v>2468</v>
      </c>
      <c r="I4640" s="33" t="s">
        <v>7825</v>
      </c>
      <c r="J4640" s="2">
        <v>3</v>
      </c>
      <c r="K4640" s="33" t="s">
        <v>4069</v>
      </c>
    </row>
    <row r="4641" spans="1:11" x14ac:dyDescent="0.3">
      <c r="A4641" s="1">
        <v>42496</v>
      </c>
      <c r="B4641" s="2">
        <f>YEAR(salesdata[[#This Row],[Order Date]])</f>
        <v>2016</v>
      </c>
      <c r="C4641" s="2">
        <f>MONTH(salesdata[[#This Row],[Order Date]])</f>
        <v>5</v>
      </c>
      <c r="D4641" t="s">
        <v>2249</v>
      </c>
      <c r="E4641" t="s">
        <v>79</v>
      </c>
      <c r="F4641" t="s">
        <v>11</v>
      </c>
      <c r="G4641" t="s">
        <v>43</v>
      </c>
      <c r="H4641" t="s">
        <v>1862</v>
      </c>
      <c r="I4641" s="33" t="s">
        <v>3244</v>
      </c>
      <c r="J4641" s="2">
        <v>2</v>
      </c>
      <c r="K4641" s="33" t="s">
        <v>8568</v>
      </c>
    </row>
    <row r="4642" spans="1:11" x14ac:dyDescent="0.3">
      <c r="A4642" s="1">
        <v>42496</v>
      </c>
      <c r="B4642" s="2">
        <f>YEAR(salesdata[[#This Row],[Order Date]])</f>
        <v>2016</v>
      </c>
      <c r="C4642" s="2">
        <f>MONTH(salesdata[[#This Row],[Order Date]])</f>
        <v>5</v>
      </c>
      <c r="D4642" t="s">
        <v>2249</v>
      </c>
      <c r="E4642" t="s">
        <v>79</v>
      </c>
      <c r="F4642" t="s">
        <v>11</v>
      </c>
      <c r="G4642" t="s">
        <v>12</v>
      </c>
      <c r="H4642" t="s">
        <v>377</v>
      </c>
      <c r="I4642" s="33" t="s">
        <v>4455</v>
      </c>
      <c r="J4642" s="2">
        <v>2</v>
      </c>
      <c r="K4642" s="33" t="s">
        <v>4192</v>
      </c>
    </row>
    <row r="4643" spans="1:11" x14ac:dyDescent="0.3">
      <c r="A4643" s="1">
        <v>42496</v>
      </c>
      <c r="B4643" s="2">
        <f>YEAR(salesdata[[#This Row],[Order Date]])</f>
        <v>2016</v>
      </c>
      <c r="C4643" s="2">
        <f>MONTH(salesdata[[#This Row],[Order Date]])</f>
        <v>5</v>
      </c>
      <c r="D4643" t="s">
        <v>2249</v>
      </c>
      <c r="E4643" t="s">
        <v>79</v>
      </c>
      <c r="F4643" t="s">
        <v>34</v>
      </c>
      <c r="G4643" t="s">
        <v>47</v>
      </c>
      <c r="H4643" t="s">
        <v>2626</v>
      </c>
      <c r="I4643" s="33" t="s">
        <v>8569</v>
      </c>
      <c r="J4643" s="2">
        <v>7</v>
      </c>
      <c r="K4643" s="33" t="s">
        <v>8570</v>
      </c>
    </row>
    <row r="4644" spans="1:11" x14ac:dyDescent="0.3">
      <c r="A4644" s="1">
        <v>42496</v>
      </c>
      <c r="B4644" s="2">
        <f>YEAR(salesdata[[#This Row],[Order Date]])</f>
        <v>2016</v>
      </c>
      <c r="C4644" s="2">
        <f>MONTH(salesdata[[#This Row],[Order Date]])</f>
        <v>5</v>
      </c>
      <c r="D4644" t="s">
        <v>2480</v>
      </c>
      <c r="E4644" t="s">
        <v>15</v>
      </c>
      <c r="F4644" t="s">
        <v>11</v>
      </c>
      <c r="G4644" t="s">
        <v>20</v>
      </c>
      <c r="H4644" t="s">
        <v>314</v>
      </c>
      <c r="I4644" s="33" t="s">
        <v>6944</v>
      </c>
      <c r="J4644" s="2">
        <v>2</v>
      </c>
      <c r="K4644" s="33" t="s">
        <v>8571</v>
      </c>
    </row>
    <row r="4645" spans="1:11" x14ac:dyDescent="0.3">
      <c r="A4645" s="1">
        <v>42496</v>
      </c>
      <c r="B4645" s="2">
        <f>YEAR(salesdata[[#This Row],[Order Date]])</f>
        <v>2016</v>
      </c>
      <c r="C4645" s="2">
        <f>MONTH(salesdata[[#This Row],[Order Date]])</f>
        <v>5</v>
      </c>
      <c r="D4645" t="s">
        <v>2480</v>
      </c>
      <c r="E4645" t="s">
        <v>15</v>
      </c>
      <c r="F4645" t="s">
        <v>39</v>
      </c>
      <c r="G4645" t="s">
        <v>52</v>
      </c>
      <c r="H4645" t="s">
        <v>1096</v>
      </c>
      <c r="I4645" s="33" t="s">
        <v>7528</v>
      </c>
      <c r="J4645" s="2">
        <v>2</v>
      </c>
      <c r="K4645" s="33" t="s">
        <v>8572</v>
      </c>
    </row>
    <row r="4646" spans="1:11" x14ac:dyDescent="0.3">
      <c r="A4646" s="1">
        <v>42496</v>
      </c>
      <c r="B4646" s="2">
        <f>YEAR(salesdata[[#This Row],[Order Date]])</f>
        <v>2016</v>
      </c>
      <c r="C4646" s="2">
        <f>MONTH(salesdata[[#This Row],[Order Date]])</f>
        <v>5</v>
      </c>
      <c r="D4646" t="s">
        <v>2249</v>
      </c>
      <c r="E4646" t="s">
        <v>190</v>
      </c>
      <c r="F4646" t="s">
        <v>11</v>
      </c>
      <c r="G4646" t="s">
        <v>93</v>
      </c>
      <c r="H4646" t="s">
        <v>1948</v>
      </c>
      <c r="I4646" s="33" t="s">
        <v>8573</v>
      </c>
      <c r="J4646" s="2">
        <v>1</v>
      </c>
      <c r="K4646" s="33" t="s">
        <v>7311</v>
      </c>
    </row>
    <row r="4647" spans="1:11" x14ac:dyDescent="0.3">
      <c r="A4647" s="1">
        <v>42496</v>
      </c>
      <c r="B4647" s="2">
        <f>YEAR(salesdata[[#This Row],[Order Date]])</f>
        <v>2016</v>
      </c>
      <c r="C4647" s="2">
        <f>MONTH(salesdata[[#This Row],[Order Date]])</f>
        <v>5</v>
      </c>
      <c r="D4647" t="s">
        <v>1133</v>
      </c>
      <c r="E4647" t="s">
        <v>27</v>
      </c>
      <c r="F4647" t="s">
        <v>34</v>
      </c>
      <c r="G4647" t="s">
        <v>47</v>
      </c>
      <c r="H4647" t="s">
        <v>2627</v>
      </c>
      <c r="I4647" s="33" t="s">
        <v>8574</v>
      </c>
      <c r="J4647" s="2">
        <v>4</v>
      </c>
      <c r="K4647" s="33" t="s">
        <v>4104</v>
      </c>
    </row>
    <row r="4648" spans="1:11" x14ac:dyDescent="0.3">
      <c r="A4648" s="1">
        <v>42497</v>
      </c>
      <c r="B4648" s="2">
        <f>YEAR(salesdata[[#This Row],[Order Date]])</f>
        <v>2016</v>
      </c>
      <c r="C4648" s="2">
        <f>MONTH(salesdata[[#This Row],[Order Date]])</f>
        <v>5</v>
      </c>
      <c r="D4648" t="s">
        <v>2562</v>
      </c>
      <c r="E4648" t="s">
        <v>152</v>
      </c>
      <c r="F4648" t="s">
        <v>11</v>
      </c>
      <c r="G4648" t="s">
        <v>20</v>
      </c>
      <c r="H4648" t="s">
        <v>334</v>
      </c>
      <c r="I4648" s="33" t="s">
        <v>8575</v>
      </c>
      <c r="J4648" s="2">
        <v>7</v>
      </c>
      <c r="K4648" s="33" t="s">
        <v>8576</v>
      </c>
    </row>
    <row r="4649" spans="1:11" x14ac:dyDescent="0.3">
      <c r="A4649" s="1">
        <v>42497</v>
      </c>
      <c r="B4649" s="2">
        <f>YEAR(salesdata[[#This Row],[Order Date]])</f>
        <v>2016</v>
      </c>
      <c r="C4649" s="2">
        <f>MONTH(salesdata[[#This Row],[Order Date]])</f>
        <v>5</v>
      </c>
      <c r="D4649" t="s">
        <v>2562</v>
      </c>
      <c r="E4649" t="s">
        <v>152</v>
      </c>
      <c r="F4649" t="s">
        <v>11</v>
      </c>
      <c r="G4649" t="s">
        <v>16</v>
      </c>
      <c r="H4649" t="s">
        <v>1290</v>
      </c>
      <c r="I4649" s="33" t="s">
        <v>3393</v>
      </c>
      <c r="J4649" s="2">
        <v>3</v>
      </c>
      <c r="K4649" s="33" t="s">
        <v>3337</v>
      </c>
    </row>
    <row r="4650" spans="1:11" x14ac:dyDescent="0.3">
      <c r="A4650" s="1">
        <v>42497</v>
      </c>
      <c r="B4650" s="2">
        <f>YEAR(salesdata[[#This Row],[Order Date]])</f>
        <v>2016</v>
      </c>
      <c r="C4650" s="2">
        <f>MONTH(salesdata[[#This Row],[Order Date]])</f>
        <v>5</v>
      </c>
      <c r="D4650" t="s">
        <v>2562</v>
      </c>
      <c r="E4650" t="s">
        <v>152</v>
      </c>
      <c r="F4650" t="s">
        <v>34</v>
      </c>
      <c r="G4650" t="s">
        <v>35</v>
      </c>
      <c r="H4650" t="s">
        <v>2006</v>
      </c>
      <c r="I4650" s="33" t="s">
        <v>8577</v>
      </c>
      <c r="J4650" s="2">
        <v>4</v>
      </c>
      <c r="K4650" s="33" t="s">
        <v>8578</v>
      </c>
    </row>
    <row r="4651" spans="1:11" x14ac:dyDescent="0.3">
      <c r="A4651" s="1">
        <v>42497</v>
      </c>
      <c r="B4651" s="2">
        <f>YEAR(salesdata[[#This Row],[Order Date]])</f>
        <v>2016</v>
      </c>
      <c r="C4651" s="2">
        <f>MONTH(salesdata[[#This Row],[Order Date]])</f>
        <v>5</v>
      </c>
      <c r="D4651" t="s">
        <v>2562</v>
      </c>
      <c r="E4651" t="s">
        <v>152</v>
      </c>
      <c r="F4651" t="s">
        <v>39</v>
      </c>
      <c r="G4651" t="s">
        <v>306</v>
      </c>
      <c r="H4651" t="s">
        <v>1964</v>
      </c>
      <c r="I4651" s="33" t="s">
        <v>8579</v>
      </c>
      <c r="J4651" s="2">
        <v>5</v>
      </c>
      <c r="K4651" s="33" t="s">
        <v>8580</v>
      </c>
    </row>
    <row r="4652" spans="1:11" x14ac:dyDescent="0.3">
      <c r="A4652" s="1">
        <v>42497</v>
      </c>
      <c r="B4652" s="2">
        <f>YEAR(salesdata[[#This Row],[Order Date]])</f>
        <v>2016</v>
      </c>
      <c r="C4652" s="2">
        <f>MONTH(salesdata[[#This Row],[Order Date]])</f>
        <v>5</v>
      </c>
      <c r="D4652" t="s">
        <v>2562</v>
      </c>
      <c r="E4652" t="s">
        <v>152</v>
      </c>
      <c r="F4652" t="s">
        <v>39</v>
      </c>
      <c r="G4652" t="s">
        <v>52</v>
      </c>
      <c r="H4652" t="s">
        <v>1114</v>
      </c>
      <c r="I4652" s="33" t="s">
        <v>8581</v>
      </c>
      <c r="J4652" s="2">
        <v>5</v>
      </c>
      <c r="K4652" s="33" t="s">
        <v>6252</v>
      </c>
    </row>
    <row r="4653" spans="1:11" x14ac:dyDescent="0.3">
      <c r="A4653" s="1">
        <v>42497</v>
      </c>
      <c r="B4653" s="2">
        <f>YEAR(salesdata[[#This Row],[Order Date]])</f>
        <v>2016</v>
      </c>
      <c r="C4653" s="2">
        <f>MONTH(salesdata[[#This Row],[Order Date]])</f>
        <v>5</v>
      </c>
      <c r="D4653" t="s">
        <v>2562</v>
      </c>
      <c r="E4653" t="s">
        <v>152</v>
      </c>
      <c r="F4653" t="s">
        <v>34</v>
      </c>
      <c r="G4653" t="s">
        <v>47</v>
      </c>
      <c r="H4653" t="s">
        <v>1041</v>
      </c>
      <c r="I4653" s="33" t="s">
        <v>3602</v>
      </c>
      <c r="J4653" s="2">
        <v>8</v>
      </c>
      <c r="K4653" s="33" t="s">
        <v>8582</v>
      </c>
    </row>
    <row r="4654" spans="1:11" x14ac:dyDescent="0.3">
      <c r="A4654" s="1">
        <v>42498</v>
      </c>
      <c r="B4654" s="2">
        <f>YEAR(salesdata[[#This Row],[Order Date]])</f>
        <v>2016</v>
      </c>
      <c r="C4654" s="2">
        <f>MONTH(salesdata[[#This Row],[Order Date]])</f>
        <v>5</v>
      </c>
      <c r="D4654" t="s">
        <v>592</v>
      </c>
      <c r="E4654" t="s">
        <v>59</v>
      </c>
      <c r="F4654" t="s">
        <v>34</v>
      </c>
      <c r="G4654" t="s">
        <v>47</v>
      </c>
      <c r="H4654" t="s">
        <v>2272</v>
      </c>
      <c r="I4654" s="33" t="s">
        <v>4835</v>
      </c>
      <c r="J4654" s="2">
        <v>2</v>
      </c>
      <c r="K4654" s="33" t="s">
        <v>8583</v>
      </c>
    </row>
    <row r="4655" spans="1:11" x14ac:dyDescent="0.3">
      <c r="A4655" s="1">
        <v>42498</v>
      </c>
      <c r="B4655" s="2">
        <f>YEAR(salesdata[[#This Row],[Order Date]])</f>
        <v>2016</v>
      </c>
      <c r="C4655" s="2">
        <f>MONTH(salesdata[[#This Row],[Order Date]])</f>
        <v>5</v>
      </c>
      <c r="D4655" t="s">
        <v>260</v>
      </c>
      <c r="E4655" t="s">
        <v>79</v>
      </c>
      <c r="F4655" t="s">
        <v>11</v>
      </c>
      <c r="G4655" t="s">
        <v>18</v>
      </c>
      <c r="H4655" t="s">
        <v>1076</v>
      </c>
      <c r="I4655" s="33" t="s">
        <v>8584</v>
      </c>
      <c r="J4655" s="2">
        <v>3</v>
      </c>
      <c r="K4655" s="33" t="s">
        <v>8585</v>
      </c>
    </row>
    <row r="4656" spans="1:11" x14ac:dyDescent="0.3">
      <c r="A4656" s="1">
        <v>42498</v>
      </c>
      <c r="B4656" s="2">
        <f>YEAR(salesdata[[#This Row],[Order Date]])</f>
        <v>2016</v>
      </c>
      <c r="C4656" s="2">
        <f>MONTH(salesdata[[#This Row],[Order Date]])</f>
        <v>5</v>
      </c>
      <c r="D4656" t="s">
        <v>260</v>
      </c>
      <c r="E4656" t="s">
        <v>79</v>
      </c>
      <c r="F4656" t="s">
        <v>11</v>
      </c>
      <c r="G4656" t="s">
        <v>12</v>
      </c>
      <c r="H4656" t="s">
        <v>450</v>
      </c>
      <c r="I4656" s="33" t="s">
        <v>4867</v>
      </c>
      <c r="J4656" s="2">
        <v>2</v>
      </c>
      <c r="K4656" s="33" t="s">
        <v>4868</v>
      </c>
    </row>
    <row r="4657" spans="1:11" x14ac:dyDescent="0.3">
      <c r="A4657" s="1">
        <v>42498</v>
      </c>
      <c r="B4657" s="2">
        <f>YEAR(salesdata[[#This Row],[Order Date]])</f>
        <v>2016</v>
      </c>
      <c r="C4657" s="2">
        <f>MONTH(salesdata[[#This Row],[Order Date]])</f>
        <v>5</v>
      </c>
      <c r="D4657" t="s">
        <v>260</v>
      </c>
      <c r="E4657" t="s">
        <v>79</v>
      </c>
      <c r="F4657" t="s">
        <v>11</v>
      </c>
      <c r="G4657" t="s">
        <v>12</v>
      </c>
      <c r="H4657" t="s">
        <v>2178</v>
      </c>
      <c r="I4657" s="33" t="s">
        <v>3520</v>
      </c>
      <c r="J4657" s="2">
        <v>2</v>
      </c>
      <c r="K4657" s="33" t="s">
        <v>3521</v>
      </c>
    </row>
    <row r="4658" spans="1:11" x14ac:dyDescent="0.3">
      <c r="A4658" s="1">
        <v>42498</v>
      </c>
      <c r="B4658" s="2">
        <f>YEAR(salesdata[[#This Row],[Order Date]])</f>
        <v>2016</v>
      </c>
      <c r="C4658" s="2">
        <f>MONTH(salesdata[[#This Row],[Order Date]])</f>
        <v>5</v>
      </c>
      <c r="D4658" t="s">
        <v>260</v>
      </c>
      <c r="E4658" t="s">
        <v>79</v>
      </c>
      <c r="F4658" t="s">
        <v>11</v>
      </c>
      <c r="G4658" t="s">
        <v>18</v>
      </c>
      <c r="H4658" t="s">
        <v>2407</v>
      </c>
      <c r="I4658" s="33" t="s">
        <v>7045</v>
      </c>
      <c r="J4658" s="2">
        <v>2</v>
      </c>
      <c r="K4658" s="33" t="s">
        <v>8586</v>
      </c>
    </row>
    <row r="4659" spans="1:11" x14ac:dyDescent="0.3">
      <c r="A4659" s="1">
        <v>42498</v>
      </c>
      <c r="B4659" s="2">
        <f>YEAR(salesdata[[#This Row],[Order Date]])</f>
        <v>2016</v>
      </c>
      <c r="C4659" s="2">
        <f>MONTH(salesdata[[#This Row],[Order Date]])</f>
        <v>5</v>
      </c>
      <c r="D4659" t="s">
        <v>260</v>
      </c>
      <c r="E4659" t="s">
        <v>79</v>
      </c>
      <c r="F4659" t="s">
        <v>39</v>
      </c>
      <c r="G4659" t="s">
        <v>52</v>
      </c>
      <c r="H4659" t="s">
        <v>666</v>
      </c>
      <c r="I4659" s="33" t="s">
        <v>3709</v>
      </c>
      <c r="J4659" s="2">
        <v>2</v>
      </c>
      <c r="K4659" s="33" t="s">
        <v>3710</v>
      </c>
    </row>
    <row r="4660" spans="1:11" x14ac:dyDescent="0.3">
      <c r="A4660" s="1">
        <v>42498</v>
      </c>
      <c r="B4660" s="2">
        <f>YEAR(salesdata[[#This Row],[Order Date]])</f>
        <v>2016</v>
      </c>
      <c r="C4660" s="2">
        <f>MONTH(salesdata[[#This Row],[Order Date]])</f>
        <v>5</v>
      </c>
      <c r="D4660" t="s">
        <v>1105</v>
      </c>
      <c r="E4660" t="s">
        <v>27</v>
      </c>
      <c r="F4660" t="s">
        <v>11</v>
      </c>
      <c r="G4660" t="s">
        <v>12</v>
      </c>
      <c r="H4660" t="s">
        <v>1974</v>
      </c>
      <c r="I4660" s="33" t="s">
        <v>3188</v>
      </c>
      <c r="J4660" s="2">
        <v>3</v>
      </c>
      <c r="K4660" s="33" t="s">
        <v>4529</v>
      </c>
    </row>
    <row r="4661" spans="1:11" x14ac:dyDescent="0.3">
      <c r="A4661" s="1">
        <v>42499</v>
      </c>
      <c r="B4661" s="2">
        <f>YEAR(salesdata[[#This Row],[Order Date]])</f>
        <v>2016</v>
      </c>
      <c r="C4661" s="2">
        <f>MONTH(salesdata[[#This Row],[Order Date]])</f>
        <v>5</v>
      </c>
      <c r="D4661" t="s">
        <v>1095</v>
      </c>
      <c r="E4661" t="s">
        <v>167</v>
      </c>
      <c r="F4661" t="s">
        <v>39</v>
      </c>
      <c r="G4661" t="s">
        <v>52</v>
      </c>
      <c r="H4661" t="s">
        <v>2628</v>
      </c>
      <c r="I4661" s="33" t="s">
        <v>8587</v>
      </c>
      <c r="J4661" s="2">
        <v>2</v>
      </c>
      <c r="K4661" s="33" t="s">
        <v>4584</v>
      </c>
    </row>
    <row r="4662" spans="1:11" x14ac:dyDescent="0.3">
      <c r="A4662" s="1">
        <v>42499</v>
      </c>
      <c r="B4662" s="2">
        <f>YEAR(salesdata[[#This Row],[Order Date]])</f>
        <v>2016</v>
      </c>
      <c r="C4662" s="2">
        <f>MONTH(salesdata[[#This Row],[Order Date]])</f>
        <v>5</v>
      </c>
      <c r="D4662" t="s">
        <v>2030</v>
      </c>
      <c r="E4662" t="s">
        <v>23</v>
      </c>
      <c r="F4662" t="s">
        <v>11</v>
      </c>
      <c r="G4662" t="s">
        <v>63</v>
      </c>
      <c r="H4662" t="s">
        <v>64</v>
      </c>
      <c r="I4662" s="33" t="s">
        <v>2932</v>
      </c>
      <c r="J4662" s="2">
        <v>1</v>
      </c>
      <c r="K4662" s="33" t="s">
        <v>8588</v>
      </c>
    </row>
    <row r="4663" spans="1:11" x14ac:dyDescent="0.3">
      <c r="A4663" s="1">
        <v>42499</v>
      </c>
      <c r="B4663" s="2">
        <f>YEAR(salesdata[[#This Row],[Order Date]])</f>
        <v>2016</v>
      </c>
      <c r="C4663" s="2">
        <f>MONTH(salesdata[[#This Row],[Order Date]])</f>
        <v>5</v>
      </c>
      <c r="D4663" t="s">
        <v>2030</v>
      </c>
      <c r="E4663" t="s">
        <v>23</v>
      </c>
      <c r="F4663" t="s">
        <v>11</v>
      </c>
      <c r="G4663" t="s">
        <v>24</v>
      </c>
      <c r="H4663" t="s">
        <v>458</v>
      </c>
      <c r="I4663" s="33" t="s">
        <v>3449</v>
      </c>
      <c r="J4663" s="2">
        <v>5</v>
      </c>
      <c r="K4663" s="33" t="s">
        <v>3371</v>
      </c>
    </row>
    <row r="4664" spans="1:11" x14ac:dyDescent="0.3">
      <c r="A4664" s="1">
        <v>42499</v>
      </c>
      <c r="B4664" s="2">
        <f>YEAR(salesdata[[#This Row],[Order Date]])</f>
        <v>2016</v>
      </c>
      <c r="C4664" s="2">
        <f>MONTH(salesdata[[#This Row],[Order Date]])</f>
        <v>5</v>
      </c>
      <c r="D4664" t="s">
        <v>542</v>
      </c>
      <c r="E4664" t="s">
        <v>152</v>
      </c>
      <c r="F4664" t="s">
        <v>11</v>
      </c>
      <c r="G4664" t="s">
        <v>24</v>
      </c>
      <c r="H4664" t="s">
        <v>2629</v>
      </c>
      <c r="I4664" s="33" t="s">
        <v>683</v>
      </c>
      <c r="J4664" s="2">
        <v>5</v>
      </c>
      <c r="K4664" s="33" t="s">
        <v>2961</v>
      </c>
    </row>
    <row r="4665" spans="1:11" x14ac:dyDescent="0.3">
      <c r="A4665" s="1">
        <v>42499</v>
      </c>
      <c r="B4665" s="2">
        <f>YEAR(salesdata[[#This Row],[Order Date]])</f>
        <v>2016</v>
      </c>
      <c r="C4665" s="2">
        <f>MONTH(salesdata[[#This Row],[Order Date]])</f>
        <v>5</v>
      </c>
      <c r="D4665" t="s">
        <v>1098</v>
      </c>
      <c r="E4665" t="s">
        <v>27</v>
      </c>
      <c r="F4665" t="s">
        <v>11</v>
      </c>
      <c r="G4665" t="s">
        <v>12</v>
      </c>
      <c r="H4665" t="s">
        <v>2630</v>
      </c>
      <c r="I4665" s="33" t="s">
        <v>7709</v>
      </c>
      <c r="J4665" s="2">
        <v>4</v>
      </c>
      <c r="K4665" s="33" t="s">
        <v>5088</v>
      </c>
    </row>
    <row r="4666" spans="1:11" x14ac:dyDescent="0.3">
      <c r="A4666" s="1">
        <v>42499</v>
      </c>
      <c r="B4666" s="2">
        <f>YEAR(salesdata[[#This Row],[Order Date]])</f>
        <v>2016</v>
      </c>
      <c r="C4666" s="2">
        <f>MONTH(salesdata[[#This Row],[Order Date]])</f>
        <v>5</v>
      </c>
      <c r="D4666" t="s">
        <v>22</v>
      </c>
      <c r="E4666" t="s">
        <v>10</v>
      </c>
      <c r="F4666" t="s">
        <v>39</v>
      </c>
      <c r="G4666" t="s">
        <v>40</v>
      </c>
      <c r="H4666" t="s">
        <v>752</v>
      </c>
      <c r="I4666" s="33" t="s">
        <v>5015</v>
      </c>
      <c r="J4666" s="2">
        <v>2</v>
      </c>
      <c r="K4666" s="33" t="s">
        <v>4950</v>
      </c>
    </row>
    <row r="4667" spans="1:11" x14ac:dyDescent="0.3">
      <c r="A4667" s="1">
        <v>42499</v>
      </c>
      <c r="B4667" s="2">
        <f>YEAR(salesdata[[#This Row],[Order Date]])</f>
        <v>2016</v>
      </c>
      <c r="C4667" s="2">
        <f>MONTH(salesdata[[#This Row],[Order Date]])</f>
        <v>5</v>
      </c>
      <c r="D4667" t="s">
        <v>1431</v>
      </c>
      <c r="E4667" t="s">
        <v>55</v>
      </c>
      <c r="F4667" t="s">
        <v>11</v>
      </c>
      <c r="G4667" t="s">
        <v>24</v>
      </c>
      <c r="H4667" t="s">
        <v>77</v>
      </c>
      <c r="I4667" s="33" t="s">
        <v>8589</v>
      </c>
      <c r="J4667" s="2">
        <v>7</v>
      </c>
      <c r="K4667" s="33" t="s">
        <v>8590</v>
      </c>
    </row>
    <row r="4668" spans="1:11" x14ac:dyDescent="0.3">
      <c r="A4668" s="1">
        <v>42499</v>
      </c>
      <c r="B4668" s="2">
        <f>YEAR(salesdata[[#This Row],[Order Date]])</f>
        <v>2016</v>
      </c>
      <c r="C4668" s="2">
        <f>MONTH(salesdata[[#This Row],[Order Date]])</f>
        <v>5</v>
      </c>
      <c r="D4668" t="s">
        <v>2631</v>
      </c>
      <c r="E4668" t="s">
        <v>10</v>
      </c>
      <c r="F4668" t="s">
        <v>11</v>
      </c>
      <c r="G4668" t="s">
        <v>18</v>
      </c>
      <c r="H4668" t="s">
        <v>312</v>
      </c>
      <c r="I4668" s="33" t="s">
        <v>8591</v>
      </c>
      <c r="J4668" s="2">
        <v>6</v>
      </c>
      <c r="K4668" s="33" t="s">
        <v>3874</v>
      </c>
    </row>
    <row r="4669" spans="1:11" x14ac:dyDescent="0.3">
      <c r="A4669" s="1">
        <v>42499</v>
      </c>
      <c r="B4669" s="2">
        <f>YEAR(salesdata[[#This Row],[Order Date]])</f>
        <v>2016</v>
      </c>
      <c r="C4669" s="2">
        <f>MONTH(salesdata[[#This Row],[Order Date]])</f>
        <v>5</v>
      </c>
      <c r="D4669" t="s">
        <v>2631</v>
      </c>
      <c r="E4669" t="s">
        <v>10</v>
      </c>
      <c r="F4669" t="s">
        <v>11</v>
      </c>
      <c r="G4669" t="s">
        <v>20</v>
      </c>
      <c r="H4669" t="s">
        <v>478</v>
      </c>
      <c r="I4669" s="33" t="s">
        <v>4313</v>
      </c>
      <c r="J4669" s="2">
        <v>4</v>
      </c>
      <c r="K4669" s="33" t="s">
        <v>8592</v>
      </c>
    </row>
    <row r="4670" spans="1:11" x14ac:dyDescent="0.3">
      <c r="A4670" s="1">
        <v>42499</v>
      </c>
      <c r="B4670" s="2">
        <f>YEAR(salesdata[[#This Row],[Order Date]])</f>
        <v>2016</v>
      </c>
      <c r="C4670" s="2">
        <f>MONTH(salesdata[[#This Row],[Order Date]])</f>
        <v>5</v>
      </c>
      <c r="D4670" t="s">
        <v>2631</v>
      </c>
      <c r="E4670" t="s">
        <v>10</v>
      </c>
      <c r="F4670" t="s">
        <v>11</v>
      </c>
      <c r="G4670" t="s">
        <v>93</v>
      </c>
      <c r="H4670" t="s">
        <v>2632</v>
      </c>
      <c r="I4670" s="33" t="s">
        <v>8593</v>
      </c>
      <c r="J4670" s="2">
        <v>4</v>
      </c>
      <c r="K4670" s="33" t="s">
        <v>8594</v>
      </c>
    </row>
    <row r="4671" spans="1:11" x14ac:dyDescent="0.3">
      <c r="A4671" s="1">
        <v>42499</v>
      </c>
      <c r="B4671" s="2">
        <f>YEAR(salesdata[[#This Row],[Order Date]])</f>
        <v>2016</v>
      </c>
      <c r="C4671" s="2">
        <f>MONTH(salesdata[[#This Row],[Order Date]])</f>
        <v>5</v>
      </c>
      <c r="D4671" t="s">
        <v>2631</v>
      </c>
      <c r="E4671" t="s">
        <v>10</v>
      </c>
      <c r="F4671" t="s">
        <v>11</v>
      </c>
      <c r="G4671" t="s">
        <v>12</v>
      </c>
      <c r="H4671" t="s">
        <v>2602</v>
      </c>
      <c r="I4671" s="33" t="s">
        <v>5576</v>
      </c>
      <c r="J4671" s="2">
        <v>2</v>
      </c>
      <c r="K4671" s="33" t="s">
        <v>7535</v>
      </c>
    </row>
    <row r="4672" spans="1:11" x14ac:dyDescent="0.3">
      <c r="A4672" s="1">
        <v>42499</v>
      </c>
      <c r="B4672" s="2">
        <f>YEAR(salesdata[[#This Row],[Order Date]])</f>
        <v>2016</v>
      </c>
      <c r="C4672" s="2">
        <f>MONTH(salesdata[[#This Row],[Order Date]])</f>
        <v>5</v>
      </c>
      <c r="D4672" t="s">
        <v>2631</v>
      </c>
      <c r="E4672" t="s">
        <v>10</v>
      </c>
      <c r="F4672" t="s">
        <v>11</v>
      </c>
      <c r="G4672" t="s">
        <v>20</v>
      </c>
      <c r="H4672" t="s">
        <v>1554</v>
      </c>
      <c r="I4672" s="33" t="s">
        <v>5079</v>
      </c>
      <c r="J4672" s="2">
        <v>6</v>
      </c>
      <c r="K4672" s="33" t="s">
        <v>8595</v>
      </c>
    </row>
    <row r="4673" spans="1:11" x14ac:dyDescent="0.3">
      <c r="A4673" s="1">
        <v>42500</v>
      </c>
      <c r="B4673" s="2">
        <f>YEAR(salesdata[[#This Row],[Order Date]])</f>
        <v>2016</v>
      </c>
      <c r="C4673" s="2">
        <f>MONTH(salesdata[[#This Row],[Order Date]])</f>
        <v>5</v>
      </c>
      <c r="D4673" t="s">
        <v>1008</v>
      </c>
      <c r="E4673" t="s">
        <v>167</v>
      </c>
      <c r="F4673" t="s">
        <v>11</v>
      </c>
      <c r="G4673" t="s">
        <v>12</v>
      </c>
      <c r="H4673" t="s">
        <v>1012</v>
      </c>
      <c r="I4673" s="33" t="s">
        <v>4199</v>
      </c>
      <c r="J4673" s="2">
        <v>2</v>
      </c>
      <c r="K4673" s="33" t="s">
        <v>4200</v>
      </c>
    </row>
    <row r="4674" spans="1:11" x14ac:dyDescent="0.3">
      <c r="A4674" s="1">
        <v>42500</v>
      </c>
      <c r="B4674" s="2">
        <f>YEAR(salesdata[[#This Row],[Order Date]])</f>
        <v>2016</v>
      </c>
      <c r="C4674" s="2">
        <f>MONTH(salesdata[[#This Row],[Order Date]])</f>
        <v>5</v>
      </c>
      <c r="D4674" t="s">
        <v>1422</v>
      </c>
      <c r="E4674" t="s">
        <v>23</v>
      </c>
      <c r="F4674" t="s">
        <v>39</v>
      </c>
      <c r="G4674" t="s">
        <v>40</v>
      </c>
      <c r="H4674" t="s">
        <v>1582</v>
      </c>
      <c r="I4674" s="33" t="s">
        <v>8596</v>
      </c>
      <c r="J4674" s="2">
        <v>2</v>
      </c>
      <c r="K4674" s="33" t="s">
        <v>2633</v>
      </c>
    </row>
    <row r="4675" spans="1:11" x14ac:dyDescent="0.3">
      <c r="A4675" s="1">
        <v>42500</v>
      </c>
      <c r="B4675" s="2">
        <f>YEAR(salesdata[[#This Row],[Order Date]])</f>
        <v>2016</v>
      </c>
      <c r="C4675" s="2">
        <f>MONTH(salesdata[[#This Row],[Order Date]])</f>
        <v>5</v>
      </c>
      <c r="D4675" t="s">
        <v>1133</v>
      </c>
      <c r="E4675" t="s">
        <v>15</v>
      </c>
      <c r="F4675" t="s">
        <v>11</v>
      </c>
      <c r="G4675" t="s">
        <v>63</v>
      </c>
      <c r="H4675" t="s">
        <v>2634</v>
      </c>
      <c r="I4675" s="33" t="s">
        <v>7596</v>
      </c>
      <c r="J4675" s="2">
        <v>2</v>
      </c>
      <c r="K4675" s="33" t="s">
        <v>5557</v>
      </c>
    </row>
    <row r="4676" spans="1:11" x14ac:dyDescent="0.3">
      <c r="A4676" s="1">
        <v>42501</v>
      </c>
      <c r="B4676" s="2">
        <f>YEAR(salesdata[[#This Row],[Order Date]])</f>
        <v>2016</v>
      </c>
      <c r="C4676" s="2">
        <f>MONTH(salesdata[[#This Row],[Order Date]])</f>
        <v>5</v>
      </c>
      <c r="D4676" t="s">
        <v>692</v>
      </c>
      <c r="E4676" t="s">
        <v>27</v>
      </c>
      <c r="F4676" t="s">
        <v>11</v>
      </c>
      <c r="G4676" t="s">
        <v>12</v>
      </c>
      <c r="H4676" t="s">
        <v>1974</v>
      </c>
      <c r="I4676" s="33" t="s">
        <v>4377</v>
      </c>
      <c r="J4676" s="2">
        <v>1</v>
      </c>
      <c r="K4676" s="33" t="s">
        <v>3565</v>
      </c>
    </row>
    <row r="4677" spans="1:11" x14ac:dyDescent="0.3">
      <c r="A4677" s="1">
        <v>42502</v>
      </c>
      <c r="B4677" s="2">
        <f>YEAR(salesdata[[#This Row],[Order Date]])</f>
        <v>2016</v>
      </c>
      <c r="C4677" s="2">
        <f>MONTH(salesdata[[#This Row],[Order Date]])</f>
        <v>5</v>
      </c>
      <c r="D4677" t="s">
        <v>1397</v>
      </c>
      <c r="E4677" t="s">
        <v>55</v>
      </c>
      <c r="F4677" t="s">
        <v>11</v>
      </c>
      <c r="G4677" t="s">
        <v>24</v>
      </c>
      <c r="H4677" t="s">
        <v>38</v>
      </c>
      <c r="I4677" s="33" t="s">
        <v>5331</v>
      </c>
      <c r="J4677" s="2">
        <v>4</v>
      </c>
      <c r="K4677" s="33" t="s">
        <v>4886</v>
      </c>
    </row>
    <row r="4678" spans="1:11" x14ac:dyDescent="0.3">
      <c r="A4678" s="1">
        <v>42502</v>
      </c>
      <c r="B4678" s="2">
        <f>YEAR(salesdata[[#This Row],[Order Date]])</f>
        <v>2016</v>
      </c>
      <c r="C4678" s="2">
        <f>MONTH(salesdata[[#This Row],[Order Date]])</f>
        <v>5</v>
      </c>
      <c r="D4678" t="s">
        <v>289</v>
      </c>
      <c r="E4678" t="s">
        <v>23</v>
      </c>
      <c r="F4678" t="s">
        <v>11</v>
      </c>
      <c r="G4678" t="s">
        <v>18</v>
      </c>
      <c r="H4678" t="s">
        <v>1043</v>
      </c>
      <c r="I4678" s="33" t="s">
        <v>6617</v>
      </c>
      <c r="J4678" s="2">
        <v>2</v>
      </c>
      <c r="K4678" s="33" t="s">
        <v>6618</v>
      </c>
    </row>
    <row r="4679" spans="1:11" x14ac:dyDescent="0.3">
      <c r="A4679" s="1">
        <v>42502</v>
      </c>
      <c r="B4679" s="2">
        <f>YEAR(salesdata[[#This Row],[Order Date]])</f>
        <v>2016</v>
      </c>
      <c r="C4679" s="2">
        <f>MONTH(salesdata[[#This Row],[Order Date]])</f>
        <v>5</v>
      </c>
      <c r="D4679" t="s">
        <v>2598</v>
      </c>
      <c r="E4679" t="s">
        <v>167</v>
      </c>
      <c r="F4679" t="s">
        <v>11</v>
      </c>
      <c r="G4679" t="s">
        <v>63</v>
      </c>
      <c r="H4679" t="s">
        <v>2635</v>
      </c>
      <c r="I4679" s="33" t="s">
        <v>8507</v>
      </c>
      <c r="J4679" s="2">
        <v>5</v>
      </c>
      <c r="K4679" s="33" t="s">
        <v>7333</v>
      </c>
    </row>
    <row r="4680" spans="1:11" x14ac:dyDescent="0.3">
      <c r="A4680" s="1">
        <v>42502</v>
      </c>
      <c r="B4680" s="2">
        <f>YEAR(salesdata[[#This Row],[Order Date]])</f>
        <v>2016</v>
      </c>
      <c r="C4680" s="2">
        <f>MONTH(salesdata[[#This Row],[Order Date]])</f>
        <v>5</v>
      </c>
      <c r="D4680" t="s">
        <v>1017</v>
      </c>
      <c r="E4680" t="s">
        <v>152</v>
      </c>
      <c r="F4680" t="s">
        <v>34</v>
      </c>
      <c r="G4680" t="s">
        <v>47</v>
      </c>
      <c r="H4680" t="s">
        <v>1618</v>
      </c>
      <c r="I4680" s="33" t="s">
        <v>6910</v>
      </c>
      <c r="J4680" s="2">
        <v>3</v>
      </c>
      <c r="K4680" s="33" t="s">
        <v>6400</v>
      </c>
    </row>
    <row r="4681" spans="1:11" x14ac:dyDescent="0.3">
      <c r="A4681" s="1">
        <v>42502</v>
      </c>
      <c r="B4681" s="2">
        <f>YEAR(salesdata[[#This Row],[Order Date]])</f>
        <v>2016</v>
      </c>
      <c r="C4681" s="2">
        <f>MONTH(salesdata[[#This Row],[Order Date]])</f>
        <v>5</v>
      </c>
      <c r="D4681" t="s">
        <v>1017</v>
      </c>
      <c r="E4681" t="s">
        <v>152</v>
      </c>
      <c r="F4681" t="s">
        <v>39</v>
      </c>
      <c r="G4681" t="s">
        <v>40</v>
      </c>
      <c r="H4681" t="s">
        <v>522</v>
      </c>
      <c r="I4681" s="33" t="s">
        <v>7359</v>
      </c>
      <c r="J4681" s="2">
        <v>4</v>
      </c>
      <c r="K4681" s="33" t="s">
        <v>7360</v>
      </c>
    </row>
    <row r="4682" spans="1:11" x14ac:dyDescent="0.3">
      <c r="A4682" s="1">
        <v>42502</v>
      </c>
      <c r="B4682" s="2">
        <f>YEAR(salesdata[[#This Row],[Order Date]])</f>
        <v>2016</v>
      </c>
      <c r="C4682" s="2">
        <f>MONTH(salesdata[[#This Row],[Order Date]])</f>
        <v>5</v>
      </c>
      <c r="D4682" t="s">
        <v>379</v>
      </c>
      <c r="E4682" t="s">
        <v>27</v>
      </c>
      <c r="F4682" t="s">
        <v>39</v>
      </c>
      <c r="G4682" t="s">
        <v>52</v>
      </c>
      <c r="H4682" t="s">
        <v>2636</v>
      </c>
      <c r="I4682" s="33" t="s">
        <v>2527</v>
      </c>
      <c r="J4682" s="2">
        <v>6</v>
      </c>
      <c r="K4682" s="33" t="s">
        <v>3647</v>
      </c>
    </row>
    <row r="4683" spans="1:11" x14ac:dyDescent="0.3">
      <c r="A4683" s="1">
        <v>42502</v>
      </c>
      <c r="B4683" s="2">
        <f>YEAR(salesdata[[#This Row],[Order Date]])</f>
        <v>2016</v>
      </c>
      <c r="C4683" s="2">
        <f>MONTH(salesdata[[#This Row],[Order Date]])</f>
        <v>5</v>
      </c>
      <c r="D4683" t="s">
        <v>379</v>
      </c>
      <c r="E4683" t="s">
        <v>27</v>
      </c>
      <c r="F4683" t="s">
        <v>11</v>
      </c>
      <c r="G4683" t="s">
        <v>93</v>
      </c>
      <c r="H4683" t="s">
        <v>672</v>
      </c>
      <c r="I4683" s="33" t="s">
        <v>5822</v>
      </c>
      <c r="J4683" s="2">
        <v>1</v>
      </c>
      <c r="K4683" s="33" t="s">
        <v>3127</v>
      </c>
    </row>
    <row r="4684" spans="1:11" x14ac:dyDescent="0.3">
      <c r="A4684" s="1">
        <v>42504</v>
      </c>
      <c r="B4684" s="2">
        <f>YEAR(salesdata[[#This Row],[Order Date]])</f>
        <v>2016</v>
      </c>
      <c r="C4684" s="2">
        <f>MONTH(salesdata[[#This Row],[Order Date]])</f>
        <v>5</v>
      </c>
      <c r="D4684" t="s">
        <v>1833</v>
      </c>
      <c r="E4684" t="s">
        <v>79</v>
      </c>
      <c r="F4684" t="s">
        <v>34</v>
      </c>
      <c r="G4684" t="s">
        <v>47</v>
      </c>
      <c r="H4684" t="s">
        <v>2102</v>
      </c>
      <c r="I4684" s="33" t="s">
        <v>8597</v>
      </c>
      <c r="J4684" s="2">
        <v>1</v>
      </c>
      <c r="K4684" s="33" t="s">
        <v>8598</v>
      </c>
    </row>
    <row r="4685" spans="1:11" x14ac:dyDescent="0.3">
      <c r="A4685" s="1">
        <v>42504</v>
      </c>
      <c r="B4685" s="2">
        <f>YEAR(salesdata[[#This Row],[Order Date]])</f>
        <v>2016</v>
      </c>
      <c r="C4685" s="2">
        <f>MONTH(salesdata[[#This Row],[Order Date]])</f>
        <v>5</v>
      </c>
      <c r="D4685" t="s">
        <v>1709</v>
      </c>
      <c r="E4685" t="s">
        <v>124</v>
      </c>
      <c r="F4685" t="s">
        <v>11</v>
      </c>
      <c r="G4685" t="s">
        <v>20</v>
      </c>
      <c r="H4685" t="s">
        <v>1165</v>
      </c>
      <c r="I4685" s="33" t="s">
        <v>8263</v>
      </c>
      <c r="J4685" s="2">
        <v>3</v>
      </c>
      <c r="K4685" s="33" t="s">
        <v>8599</v>
      </c>
    </row>
    <row r="4686" spans="1:11" x14ac:dyDescent="0.3">
      <c r="A4686" s="1">
        <v>42504</v>
      </c>
      <c r="B4686" s="2">
        <f>YEAR(salesdata[[#This Row],[Order Date]])</f>
        <v>2016</v>
      </c>
      <c r="C4686" s="2">
        <f>MONTH(salesdata[[#This Row],[Order Date]])</f>
        <v>5</v>
      </c>
      <c r="D4686" t="s">
        <v>1709</v>
      </c>
      <c r="E4686" t="s">
        <v>124</v>
      </c>
      <c r="F4686" t="s">
        <v>11</v>
      </c>
      <c r="G4686" t="s">
        <v>12</v>
      </c>
      <c r="H4686" t="s">
        <v>1199</v>
      </c>
      <c r="I4686" s="33" t="s">
        <v>4391</v>
      </c>
      <c r="J4686" s="2">
        <v>6</v>
      </c>
      <c r="K4686" s="33" t="s">
        <v>4392</v>
      </c>
    </row>
    <row r="4687" spans="1:11" x14ac:dyDescent="0.3">
      <c r="A4687" s="1">
        <v>42504</v>
      </c>
      <c r="B4687" s="2">
        <f>YEAR(salesdata[[#This Row],[Order Date]])</f>
        <v>2016</v>
      </c>
      <c r="C4687" s="2">
        <f>MONTH(salesdata[[#This Row],[Order Date]])</f>
        <v>5</v>
      </c>
      <c r="D4687" t="s">
        <v>1709</v>
      </c>
      <c r="E4687" t="s">
        <v>124</v>
      </c>
      <c r="F4687" t="s">
        <v>34</v>
      </c>
      <c r="G4687" t="s">
        <v>47</v>
      </c>
      <c r="H4687" t="s">
        <v>213</v>
      </c>
      <c r="I4687" s="33" t="s">
        <v>6436</v>
      </c>
      <c r="J4687" s="2">
        <v>3</v>
      </c>
      <c r="K4687" s="33" t="s">
        <v>4984</v>
      </c>
    </row>
    <row r="4688" spans="1:11" x14ac:dyDescent="0.3">
      <c r="A4688" s="1">
        <v>42504</v>
      </c>
      <c r="B4688" s="2">
        <f>YEAR(salesdata[[#This Row],[Order Date]])</f>
        <v>2016</v>
      </c>
      <c r="C4688" s="2">
        <f>MONTH(salesdata[[#This Row],[Order Date]])</f>
        <v>5</v>
      </c>
      <c r="D4688" t="s">
        <v>1709</v>
      </c>
      <c r="E4688" t="s">
        <v>124</v>
      </c>
      <c r="F4688" t="s">
        <v>39</v>
      </c>
      <c r="G4688" t="s">
        <v>40</v>
      </c>
      <c r="H4688" t="s">
        <v>655</v>
      </c>
      <c r="I4688" s="33" t="s">
        <v>3696</v>
      </c>
      <c r="J4688" s="2">
        <v>5</v>
      </c>
      <c r="K4688" s="33" t="s">
        <v>3697</v>
      </c>
    </row>
    <row r="4689" spans="1:11" x14ac:dyDescent="0.3">
      <c r="A4689" s="1">
        <v>42504</v>
      </c>
      <c r="B4689" s="2">
        <f>YEAR(salesdata[[#This Row],[Order Date]])</f>
        <v>2016</v>
      </c>
      <c r="C4689" s="2">
        <f>MONTH(salesdata[[#This Row],[Order Date]])</f>
        <v>5</v>
      </c>
      <c r="D4689" t="s">
        <v>1709</v>
      </c>
      <c r="E4689" t="s">
        <v>124</v>
      </c>
      <c r="F4689" t="s">
        <v>11</v>
      </c>
      <c r="G4689" t="s">
        <v>24</v>
      </c>
      <c r="H4689" t="s">
        <v>2066</v>
      </c>
      <c r="I4689" s="33" t="s">
        <v>3106</v>
      </c>
      <c r="J4689" s="2">
        <v>2</v>
      </c>
      <c r="K4689" s="33" t="s">
        <v>8600</v>
      </c>
    </row>
    <row r="4690" spans="1:11" x14ac:dyDescent="0.3">
      <c r="A4690" s="1">
        <v>42504</v>
      </c>
      <c r="B4690" s="2">
        <f>YEAR(salesdata[[#This Row],[Order Date]])</f>
        <v>2016</v>
      </c>
      <c r="C4690" s="2">
        <f>MONTH(salesdata[[#This Row],[Order Date]])</f>
        <v>5</v>
      </c>
      <c r="D4690" t="s">
        <v>1709</v>
      </c>
      <c r="E4690" t="s">
        <v>124</v>
      </c>
      <c r="F4690" t="s">
        <v>11</v>
      </c>
      <c r="G4690" t="s">
        <v>20</v>
      </c>
      <c r="H4690" t="s">
        <v>2189</v>
      </c>
      <c r="I4690" s="33" t="s">
        <v>5926</v>
      </c>
      <c r="J4690" s="2">
        <v>2</v>
      </c>
      <c r="K4690" s="33" t="s">
        <v>8601</v>
      </c>
    </row>
    <row r="4691" spans="1:11" x14ac:dyDescent="0.3">
      <c r="A4691" s="1">
        <v>42504</v>
      </c>
      <c r="B4691" s="2">
        <f>YEAR(salesdata[[#This Row],[Order Date]])</f>
        <v>2016</v>
      </c>
      <c r="C4691" s="2">
        <f>MONTH(salesdata[[#This Row],[Order Date]])</f>
        <v>5</v>
      </c>
      <c r="D4691" t="s">
        <v>1709</v>
      </c>
      <c r="E4691" t="s">
        <v>124</v>
      </c>
      <c r="F4691" t="s">
        <v>11</v>
      </c>
      <c r="G4691" t="s">
        <v>20</v>
      </c>
      <c r="H4691" t="s">
        <v>1156</v>
      </c>
      <c r="I4691" s="33" t="s">
        <v>3817</v>
      </c>
      <c r="J4691" s="2">
        <v>8</v>
      </c>
      <c r="K4691" s="33" t="s">
        <v>8602</v>
      </c>
    </row>
    <row r="4692" spans="1:11" x14ac:dyDescent="0.3">
      <c r="A4692" s="1">
        <v>42504</v>
      </c>
      <c r="B4692" s="2">
        <f>YEAR(salesdata[[#This Row],[Order Date]])</f>
        <v>2016</v>
      </c>
      <c r="C4692" s="2">
        <f>MONTH(salesdata[[#This Row],[Order Date]])</f>
        <v>5</v>
      </c>
      <c r="D4692" t="s">
        <v>1616</v>
      </c>
      <c r="E4692" t="s">
        <v>96</v>
      </c>
      <c r="F4692" t="s">
        <v>39</v>
      </c>
      <c r="G4692" t="s">
        <v>52</v>
      </c>
      <c r="H4692" t="s">
        <v>1665</v>
      </c>
      <c r="I4692" s="33" t="s">
        <v>8603</v>
      </c>
      <c r="J4692" s="2">
        <v>7</v>
      </c>
      <c r="K4692" s="33" t="s">
        <v>8604</v>
      </c>
    </row>
    <row r="4693" spans="1:11" x14ac:dyDescent="0.3">
      <c r="A4693" s="1">
        <v>42505</v>
      </c>
      <c r="B4693" s="2">
        <f>YEAR(salesdata[[#This Row],[Order Date]])</f>
        <v>2016</v>
      </c>
      <c r="C4693" s="2">
        <f>MONTH(salesdata[[#This Row],[Order Date]])</f>
        <v>5</v>
      </c>
      <c r="D4693" t="s">
        <v>640</v>
      </c>
      <c r="E4693" t="s">
        <v>333</v>
      </c>
      <c r="F4693" t="s">
        <v>11</v>
      </c>
      <c r="G4693" t="s">
        <v>20</v>
      </c>
      <c r="H4693" t="s">
        <v>1165</v>
      </c>
      <c r="I4693" s="33" t="s">
        <v>8605</v>
      </c>
      <c r="J4693" s="2">
        <v>8</v>
      </c>
      <c r="K4693" s="33" t="s">
        <v>8606</v>
      </c>
    </row>
    <row r="4694" spans="1:11" x14ac:dyDescent="0.3">
      <c r="A4694" s="1">
        <v>42505</v>
      </c>
      <c r="B4694" s="2">
        <f>YEAR(salesdata[[#This Row],[Order Date]])</f>
        <v>2016</v>
      </c>
      <c r="C4694" s="2">
        <f>MONTH(salesdata[[#This Row],[Order Date]])</f>
        <v>5</v>
      </c>
      <c r="D4694" t="s">
        <v>640</v>
      </c>
      <c r="E4694" t="s">
        <v>333</v>
      </c>
      <c r="F4694" t="s">
        <v>11</v>
      </c>
      <c r="G4694" t="s">
        <v>24</v>
      </c>
      <c r="H4694" t="s">
        <v>1097</v>
      </c>
      <c r="I4694" s="33" t="s">
        <v>3486</v>
      </c>
      <c r="J4694" s="2">
        <v>4</v>
      </c>
      <c r="K4694" s="33" t="s">
        <v>8607</v>
      </c>
    </row>
    <row r="4695" spans="1:11" x14ac:dyDescent="0.3">
      <c r="A4695" s="1">
        <v>42505</v>
      </c>
      <c r="B4695" s="2">
        <f>YEAR(salesdata[[#This Row],[Order Date]])</f>
        <v>2016</v>
      </c>
      <c r="C4695" s="2">
        <f>MONTH(salesdata[[#This Row],[Order Date]])</f>
        <v>5</v>
      </c>
      <c r="D4695" t="s">
        <v>640</v>
      </c>
      <c r="E4695" t="s">
        <v>333</v>
      </c>
      <c r="F4695" t="s">
        <v>11</v>
      </c>
      <c r="G4695" t="s">
        <v>24</v>
      </c>
      <c r="H4695" t="s">
        <v>2013</v>
      </c>
      <c r="I4695" s="33" t="s">
        <v>3028</v>
      </c>
      <c r="J4695" s="2">
        <v>3</v>
      </c>
      <c r="K4695" s="33" t="s">
        <v>6099</v>
      </c>
    </row>
    <row r="4696" spans="1:11" x14ac:dyDescent="0.3">
      <c r="A4696" s="1">
        <v>42505</v>
      </c>
      <c r="B4696" s="2">
        <f>YEAR(salesdata[[#This Row],[Order Date]])</f>
        <v>2016</v>
      </c>
      <c r="C4696" s="2">
        <f>MONTH(salesdata[[#This Row],[Order Date]])</f>
        <v>5</v>
      </c>
      <c r="D4696" t="s">
        <v>1410</v>
      </c>
      <c r="E4696" t="s">
        <v>152</v>
      </c>
      <c r="F4696" t="s">
        <v>11</v>
      </c>
      <c r="G4696" t="s">
        <v>20</v>
      </c>
      <c r="H4696" t="s">
        <v>2420</v>
      </c>
      <c r="I4696" s="33" t="s">
        <v>8608</v>
      </c>
      <c r="J4696" s="2">
        <v>3</v>
      </c>
      <c r="K4696" s="33" t="s">
        <v>5891</v>
      </c>
    </row>
    <row r="4697" spans="1:11" x14ac:dyDescent="0.3">
      <c r="A4697" s="1">
        <v>42505</v>
      </c>
      <c r="B4697" s="2">
        <f>YEAR(salesdata[[#This Row],[Order Date]])</f>
        <v>2016</v>
      </c>
      <c r="C4697" s="2">
        <f>MONTH(salesdata[[#This Row],[Order Date]])</f>
        <v>5</v>
      </c>
      <c r="D4697" t="s">
        <v>9</v>
      </c>
      <c r="E4697" t="s">
        <v>124</v>
      </c>
      <c r="F4697" t="s">
        <v>11</v>
      </c>
      <c r="G4697" t="s">
        <v>20</v>
      </c>
      <c r="H4697" t="s">
        <v>1406</v>
      </c>
      <c r="I4697" s="33" t="s">
        <v>6773</v>
      </c>
      <c r="J4697" s="2">
        <v>4</v>
      </c>
      <c r="K4697" s="33" t="s">
        <v>8609</v>
      </c>
    </row>
    <row r="4698" spans="1:11" x14ac:dyDescent="0.3">
      <c r="A4698" s="1">
        <v>42505</v>
      </c>
      <c r="B4698" s="2">
        <f>YEAR(salesdata[[#This Row],[Order Date]])</f>
        <v>2016</v>
      </c>
      <c r="C4698" s="2">
        <f>MONTH(salesdata[[#This Row],[Order Date]])</f>
        <v>5</v>
      </c>
      <c r="D4698" t="s">
        <v>208</v>
      </c>
      <c r="E4698" t="s">
        <v>79</v>
      </c>
      <c r="F4698" t="s">
        <v>11</v>
      </c>
      <c r="G4698" t="s">
        <v>12</v>
      </c>
      <c r="H4698" t="s">
        <v>2637</v>
      </c>
      <c r="I4698" s="33" t="s">
        <v>8610</v>
      </c>
      <c r="J4698" s="2">
        <v>4</v>
      </c>
      <c r="K4698" s="33" t="s">
        <v>5785</v>
      </c>
    </row>
    <row r="4699" spans="1:11" x14ac:dyDescent="0.3">
      <c r="A4699" s="1">
        <v>42506</v>
      </c>
      <c r="B4699" s="2">
        <f>YEAR(salesdata[[#This Row],[Order Date]])</f>
        <v>2016</v>
      </c>
      <c r="C4699" s="2">
        <f>MONTH(salesdata[[#This Row],[Order Date]])</f>
        <v>5</v>
      </c>
      <c r="D4699" t="s">
        <v>2513</v>
      </c>
      <c r="E4699" t="s">
        <v>625</v>
      </c>
      <c r="F4699" t="s">
        <v>11</v>
      </c>
      <c r="G4699" t="s">
        <v>18</v>
      </c>
      <c r="H4699" t="s">
        <v>566</v>
      </c>
      <c r="I4699" s="33" t="s">
        <v>8349</v>
      </c>
      <c r="J4699" s="2">
        <v>4</v>
      </c>
      <c r="K4699" s="33" t="s">
        <v>132</v>
      </c>
    </row>
    <row r="4700" spans="1:11" x14ac:dyDescent="0.3">
      <c r="A4700" s="1">
        <v>42506</v>
      </c>
      <c r="B4700" s="2">
        <f>YEAR(salesdata[[#This Row],[Order Date]])</f>
        <v>2016</v>
      </c>
      <c r="C4700" s="2">
        <f>MONTH(salesdata[[#This Row],[Order Date]])</f>
        <v>5</v>
      </c>
      <c r="D4700" t="s">
        <v>1465</v>
      </c>
      <c r="E4700" t="s">
        <v>27</v>
      </c>
      <c r="F4700" t="s">
        <v>11</v>
      </c>
      <c r="G4700" t="s">
        <v>12</v>
      </c>
      <c r="H4700" t="s">
        <v>2381</v>
      </c>
      <c r="I4700" s="33" t="s">
        <v>4493</v>
      </c>
      <c r="J4700" s="2">
        <v>3</v>
      </c>
      <c r="K4700" s="33" t="s">
        <v>4494</v>
      </c>
    </row>
    <row r="4701" spans="1:11" x14ac:dyDescent="0.3">
      <c r="A4701" s="1">
        <v>42506</v>
      </c>
      <c r="B4701" s="2">
        <f>YEAR(salesdata[[#This Row],[Order Date]])</f>
        <v>2016</v>
      </c>
      <c r="C4701" s="2">
        <f>MONTH(salesdata[[#This Row],[Order Date]])</f>
        <v>5</v>
      </c>
      <c r="D4701" t="s">
        <v>197</v>
      </c>
      <c r="E4701" t="s">
        <v>27</v>
      </c>
      <c r="F4701" t="s">
        <v>34</v>
      </c>
      <c r="G4701" t="s">
        <v>47</v>
      </c>
      <c r="H4701" t="s">
        <v>1235</v>
      </c>
      <c r="I4701" s="33" t="s">
        <v>8611</v>
      </c>
      <c r="J4701" s="2">
        <v>4</v>
      </c>
      <c r="K4701" s="33" t="s">
        <v>4031</v>
      </c>
    </row>
    <row r="4702" spans="1:11" x14ac:dyDescent="0.3">
      <c r="A4702" s="1">
        <v>42506</v>
      </c>
      <c r="B4702" s="2">
        <f>YEAR(salesdata[[#This Row],[Order Date]])</f>
        <v>2016</v>
      </c>
      <c r="C4702" s="2">
        <f>MONTH(salesdata[[#This Row],[Order Date]])</f>
        <v>5</v>
      </c>
      <c r="D4702" t="s">
        <v>197</v>
      </c>
      <c r="E4702" t="s">
        <v>27</v>
      </c>
      <c r="F4702" t="s">
        <v>11</v>
      </c>
      <c r="G4702" t="s">
        <v>16</v>
      </c>
      <c r="H4702" t="s">
        <v>618</v>
      </c>
      <c r="I4702" s="33" t="s">
        <v>4785</v>
      </c>
      <c r="J4702" s="2">
        <v>9</v>
      </c>
      <c r="K4702" s="33" t="s">
        <v>8612</v>
      </c>
    </row>
    <row r="4703" spans="1:11" x14ac:dyDescent="0.3">
      <c r="A4703" s="1">
        <v>42507</v>
      </c>
      <c r="B4703" s="2">
        <f>YEAR(salesdata[[#This Row],[Order Date]])</f>
        <v>2016</v>
      </c>
      <c r="C4703" s="2">
        <f>MONTH(salesdata[[#This Row],[Order Date]])</f>
        <v>5</v>
      </c>
      <c r="D4703" t="s">
        <v>477</v>
      </c>
      <c r="E4703" t="s">
        <v>124</v>
      </c>
      <c r="F4703" t="s">
        <v>11</v>
      </c>
      <c r="G4703" t="s">
        <v>20</v>
      </c>
      <c r="H4703" t="s">
        <v>1702</v>
      </c>
      <c r="I4703" s="33" t="s">
        <v>4399</v>
      </c>
      <c r="J4703" s="2">
        <v>2</v>
      </c>
      <c r="K4703" s="33" t="s">
        <v>8336</v>
      </c>
    </row>
    <row r="4704" spans="1:11" x14ac:dyDescent="0.3">
      <c r="A4704" s="1">
        <v>42507</v>
      </c>
      <c r="B4704" s="2">
        <f>YEAR(salesdata[[#This Row],[Order Date]])</f>
        <v>2016</v>
      </c>
      <c r="C4704" s="2">
        <f>MONTH(salesdata[[#This Row],[Order Date]])</f>
        <v>5</v>
      </c>
      <c r="D4704" t="s">
        <v>477</v>
      </c>
      <c r="E4704" t="s">
        <v>124</v>
      </c>
      <c r="F4704" t="s">
        <v>11</v>
      </c>
      <c r="G4704" t="s">
        <v>20</v>
      </c>
      <c r="H4704" t="s">
        <v>875</v>
      </c>
      <c r="I4704" s="33" t="s">
        <v>8613</v>
      </c>
      <c r="J4704" s="2">
        <v>6</v>
      </c>
      <c r="K4704" s="33" t="s">
        <v>8614</v>
      </c>
    </row>
    <row r="4705" spans="1:11" x14ac:dyDescent="0.3">
      <c r="A4705" s="1">
        <v>42507</v>
      </c>
      <c r="B4705" s="2">
        <f>YEAR(salesdata[[#This Row],[Order Date]])</f>
        <v>2016</v>
      </c>
      <c r="C4705" s="2">
        <f>MONTH(salesdata[[#This Row],[Order Date]])</f>
        <v>5</v>
      </c>
      <c r="D4705" t="s">
        <v>1030</v>
      </c>
      <c r="E4705" t="s">
        <v>625</v>
      </c>
      <c r="F4705" t="s">
        <v>11</v>
      </c>
      <c r="G4705" t="s">
        <v>204</v>
      </c>
      <c r="H4705" t="s">
        <v>266</v>
      </c>
      <c r="I4705" s="33" t="s">
        <v>8615</v>
      </c>
      <c r="J4705" s="2">
        <v>7</v>
      </c>
      <c r="K4705" s="33" t="s">
        <v>3445</v>
      </c>
    </row>
    <row r="4706" spans="1:11" x14ac:dyDescent="0.3">
      <c r="A4706" s="1">
        <v>42507</v>
      </c>
      <c r="B4706" s="2">
        <f>YEAR(salesdata[[#This Row],[Order Date]])</f>
        <v>2016</v>
      </c>
      <c r="C4706" s="2">
        <f>MONTH(salesdata[[#This Row],[Order Date]])</f>
        <v>5</v>
      </c>
      <c r="D4706" t="s">
        <v>1030</v>
      </c>
      <c r="E4706" t="s">
        <v>625</v>
      </c>
      <c r="F4706" t="s">
        <v>11</v>
      </c>
      <c r="G4706" t="s">
        <v>16</v>
      </c>
      <c r="H4706" t="s">
        <v>1473</v>
      </c>
      <c r="I4706" s="33" t="s">
        <v>3802</v>
      </c>
      <c r="J4706" s="2">
        <v>2</v>
      </c>
      <c r="K4706" s="33" t="s">
        <v>3089</v>
      </c>
    </row>
    <row r="4707" spans="1:11" x14ac:dyDescent="0.3">
      <c r="A4707" s="1">
        <v>42507</v>
      </c>
      <c r="B4707" s="2">
        <f>YEAR(salesdata[[#This Row],[Order Date]])</f>
        <v>2016</v>
      </c>
      <c r="C4707" s="2">
        <f>MONTH(salesdata[[#This Row],[Order Date]])</f>
        <v>5</v>
      </c>
      <c r="D4707" t="s">
        <v>1030</v>
      </c>
      <c r="E4707" t="s">
        <v>625</v>
      </c>
      <c r="F4707" t="s">
        <v>34</v>
      </c>
      <c r="G4707" t="s">
        <v>47</v>
      </c>
      <c r="H4707" t="s">
        <v>1830</v>
      </c>
      <c r="I4707" s="33" t="s">
        <v>8616</v>
      </c>
      <c r="J4707" s="2">
        <v>4</v>
      </c>
      <c r="K4707" s="33" t="s">
        <v>8617</v>
      </c>
    </row>
    <row r="4708" spans="1:11" x14ac:dyDescent="0.3">
      <c r="A4708" s="1">
        <v>42507</v>
      </c>
      <c r="B4708" s="2">
        <f>YEAR(salesdata[[#This Row],[Order Date]])</f>
        <v>2016</v>
      </c>
      <c r="C4708" s="2">
        <f>MONTH(salesdata[[#This Row],[Order Date]])</f>
        <v>5</v>
      </c>
      <c r="D4708" t="s">
        <v>1318</v>
      </c>
      <c r="E4708" t="s">
        <v>15</v>
      </c>
      <c r="F4708" t="s">
        <v>11</v>
      </c>
      <c r="G4708" t="s">
        <v>20</v>
      </c>
      <c r="H4708" t="s">
        <v>2638</v>
      </c>
      <c r="I4708" s="33" t="s">
        <v>2936</v>
      </c>
      <c r="J4708" s="2">
        <v>1</v>
      </c>
      <c r="K4708" s="33" t="s">
        <v>7234</v>
      </c>
    </row>
    <row r="4709" spans="1:11" x14ac:dyDescent="0.3">
      <c r="A4709" s="1">
        <v>42507</v>
      </c>
      <c r="B4709" s="2">
        <f>YEAR(salesdata[[#This Row],[Order Date]])</f>
        <v>2016</v>
      </c>
      <c r="C4709" s="2">
        <f>MONTH(salesdata[[#This Row],[Order Date]])</f>
        <v>5</v>
      </c>
      <c r="D4709" t="s">
        <v>1318</v>
      </c>
      <c r="E4709" t="s">
        <v>15</v>
      </c>
      <c r="F4709" t="s">
        <v>11</v>
      </c>
      <c r="G4709" t="s">
        <v>43</v>
      </c>
      <c r="H4709" t="s">
        <v>1264</v>
      </c>
      <c r="I4709" s="33" t="s">
        <v>7215</v>
      </c>
      <c r="J4709" s="2">
        <v>3</v>
      </c>
      <c r="K4709" s="33" t="s">
        <v>7270</v>
      </c>
    </row>
    <row r="4710" spans="1:11" x14ac:dyDescent="0.3">
      <c r="A4710" s="1">
        <v>42507</v>
      </c>
      <c r="B4710" s="2">
        <f>YEAR(salesdata[[#This Row],[Order Date]])</f>
        <v>2016</v>
      </c>
      <c r="C4710" s="2">
        <f>MONTH(salesdata[[#This Row],[Order Date]])</f>
        <v>5</v>
      </c>
      <c r="D4710" t="s">
        <v>1318</v>
      </c>
      <c r="E4710" t="s">
        <v>15</v>
      </c>
      <c r="F4710" t="s">
        <v>34</v>
      </c>
      <c r="G4710" t="s">
        <v>47</v>
      </c>
      <c r="H4710" t="s">
        <v>2080</v>
      </c>
      <c r="I4710" s="33" t="s">
        <v>8537</v>
      </c>
      <c r="J4710" s="2">
        <v>3</v>
      </c>
      <c r="K4710" s="33" t="s">
        <v>8538</v>
      </c>
    </row>
    <row r="4711" spans="1:11" x14ac:dyDescent="0.3">
      <c r="A4711" s="1">
        <v>42507</v>
      </c>
      <c r="B4711" s="2">
        <f>YEAR(salesdata[[#This Row],[Order Date]])</f>
        <v>2016</v>
      </c>
      <c r="C4711" s="2">
        <f>MONTH(salesdata[[#This Row],[Order Date]])</f>
        <v>5</v>
      </c>
      <c r="D4711" t="s">
        <v>1318</v>
      </c>
      <c r="E4711" t="s">
        <v>15</v>
      </c>
      <c r="F4711" t="s">
        <v>11</v>
      </c>
      <c r="G4711" t="s">
        <v>12</v>
      </c>
      <c r="H4711" t="s">
        <v>1976</v>
      </c>
      <c r="I4711" s="33" t="s">
        <v>8618</v>
      </c>
      <c r="J4711" s="2">
        <v>8</v>
      </c>
      <c r="K4711" s="33" t="s">
        <v>5985</v>
      </c>
    </row>
    <row r="4712" spans="1:11" x14ac:dyDescent="0.3">
      <c r="A4712" s="1">
        <v>42508</v>
      </c>
      <c r="B4712" s="2">
        <f>YEAR(salesdata[[#This Row],[Order Date]])</f>
        <v>2016</v>
      </c>
      <c r="C4712" s="2">
        <f>MONTH(salesdata[[#This Row],[Order Date]])</f>
        <v>5</v>
      </c>
      <c r="D4712" t="s">
        <v>164</v>
      </c>
      <c r="E4712" t="s">
        <v>27</v>
      </c>
      <c r="F4712" t="s">
        <v>11</v>
      </c>
      <c r="G4712" t="s">
        <v>18</v>
      </c>
      <c r="H4712" t="s">
        <v>2432</v>
      </c>
      <c r="I4712" s="33" t="s">
        <v>8619</v>
      </c>
      <c r="J4712" s="2">
        <v>3</v>
      </c>
      <c r="K4712" s="33" t="s">
        <v>8620</v>
      </c>
    </row>
    <row r="4713" spans="1:11" x14ac:dyDescent="0.3">
      <c r="A4713" s="1">
        <v>42508</v>
      </c>
      <c r="B4713" s="2">
        <f>YEAR(salesdata[[#This Row],[Order Date]])</f>
        <v>2016</v>
      </c>
      <c r="C4713" s="2">
        <f>MONTH(salesdata[[#This Row],[Order Date]])</f>
        <v>5</v>
      </c>
      <c r="D4713" t="s">
        <v>164</v>
      </c>
      <c r="E4713" t="s">
        <v>27</v>
      </c>
      <c r="F4713" t="s">
        <v>11</v>
      </c>
      <c r="G4713" t="s">
        <v>12</v>
      </c>
      <c r="H4713" t="s">
        <v>2205</v>
      </c>
      <c r="I4713" s="33" t="s">
        <v>3188</v>
      </c>
      <c r="J4713" s="2">
        <v>3</v>
      </c>
      <c r="K4713" s="33" t="s">
        <v>3772</v>
      </c>
    </row>
    <row r="4714" spans="1:11" x14ac:dyDescent="0.3">
      <c r="A4714" s="1">
        <v>42509</v>
      </c>
      <c r="B4714" s="2">
        <f>YEAR(salesdata[[#This Row],[Order Date]])</f>
        <v>2016</v>
      </c>
      <c r="C4714" s="2">
        <f>MONTH(salesdata[[#This Row],[Order Date]])</f>
        <v>5</v>
      </c>
      <c r="D4714" t="s">
        <v>749</v>
      </c>
      <c r="E4714" t="s">
        <v>55</v>
      </c>
      <c r="F4714" t="s">
        <v>34</v>
      </c>
      <c r="G4714" t="s">
        <v>35</v>
      </c>
      <c r="H4714" t="s">
        <v>1785</v>
      </c>
      <c r="I4714" s="33" t="s">
        <v>8621</v>
      </c>
      <c r="J4714" s="2">
        <v>2</v>
      </c>
      <c r="K4714" s="33" t="s">
        <v>8622</v>
      </c>
    </row>
    <row r="4715" spans="1:11" x14ac:dyDescent="0.3">
      <c r="A4715" s="1">
        <v>42509</v>
      </c>
      <c r="B4715" s="2">
        <f>YEAR(salesdata[[#This Row],[Order Date]])</f>
        <v>2016</v>
      </c>
      <c r="C4715" s="2">
        <f>MONTH(salesdata[[#This Row],[Order Date]])</f>
        <v>5</v>
      </c>
      <c r="D4715" t="s">
        <v>318</v>
      </c>
      <c r="E4715" t="s">
        <v>152</v>
      </c>
      <c r="F4715" t="s">
        <v>11</v>
      </c>
      <c r="G4715" t="s">
        <v>93</v>
      </c>
      <c r="H4715" t="s">
        <v>1876</v>
      </c>
      <c r="I4715" s="33" t="s">
        <v>8623</v>
      </c>
      <c r="J4715" s="2">
        <v>5</v>
      </c>
      <c r="K4715" s="33" t="s">
        <v>8624</v>
      </c>
    </row>
    <row r="4716" spans="1:11" x14ac:dyDescent="0.3">
      <c r="A4716" s="1">
        <v>42509</v>
      </c>
      <c r="B4716" s="2">
        <f>YEAR(salesdata[[#This Row],[Order Date]])</f>
        <v>2016</v>
      </c>
      <c r="C4716" s="2">
        <f>MONTH(salesdata[[#This Row],[Order Date]])</f>
        <v>5</v>
      </c>
      <c r="D4716" t="s">
        <v>318</v>
      </c>
      <c r="E4716" t="s">
        <v>152</v>
      </c>
      <c r="F4716" t="s">
        <v>11</v>
      </c>
      <c r="G4716" t="s">
        <v>18</v>
      </c>
      <c r="H4716" t="s">
        <v>861</v>
      </c>
      <c r="I4716" s="33" t="s">
        <v>8625</v>
      </c>
      <c r="J4716" s="2">
        <v>5</v>
      </c>
      <c r="K4716" s="33" t="s">
        <v>132</v>
      </c>
    </row>
    <row r="4717" spans="1:11" x14ac:dyDescent="0.3">
      <c r="A4717" s="1">
        <v>42509</v>
      </c>
      <c r="B4717" s="2">
        <f>YEAR(salesdata[[#This Row],[Order Date]])</f>
        <v>2016</v>
      </c>
      <c r="C4717" s="2">
        <f>MONTH(salesdata[[#This Row],[Order Date]])</f>
        <v>5</v>
      </c>
      <c r="D4717" t="s">
        <v>318</v>
      </c>
      <c r="E4717" t="s">
        <v>152</v>
      </c>
      <c r="F4717" t="s">
        <v>34</v>
      </c>
      <c r="G4717" t="s">
        <v>47</v>
      </c>
      <c r="H4717" t="s">
        <v>1121</v>
      </c>
      <c r="I4717" s="33" t="s">
        <v>8626</v>
      </c>
      <c r="J4717" s="2">
        <v>4</v>
      </c>
      <c r="K4717" s="33" t="s">
        <v>4418</v>
      </c>
    </row>
    <row r="4718" spans="1:11" x14ac:dyDescent="0.3">
      <c r="A4718" s="1">
        <v>42509</v>
      </c>
      <c r="B4718" s="2">
        <f>YEAR(salesdata[[#This Row],[Order Date]])</f>
        <v>2016</v>
      </c>
      <c r="C4718" s="2">
        <f>MONTH(salesdata[[#This Row],[Order Date]])</f>
        <v>5</v>
      </c>
      <c r="D4718" t="s">
        <v>318</v>
      </c>
      <c r="E4718" t="s">
        <v>152</v>
      </c>
      <c r="F4718" t="s">
        <v>34</v>
      </c>
      <c r="G4718" t="s">
        <v>47</v>
      </c>
      <c r="H4718" t="s">
        <v>60</v>
      </c>
      <c r="I4718" s="33" t="s">
        <v>8627</v>
      </c>
      <c r="J4718" s="2">
        <v>8</v>
      </c>
      <c r="K4718" s="33" t="s">
        <v>8628</v>
      </c>
    </row>
    <row r="4719" spans="1:11" x14ac:dyDescent="0.3">
      <c r="A4719" s="1">
        <v>42509</v>
      </c>
      <c r="B4719" s="2">
        <f>YEAR(salesdata[[#This Row],[Order Date]])</f>
        <v>2016</v>
      </c>
      <c r="C4719" s="2">
        <f>MONTH(salesdata[[#This Row],[Order Date]])</f>
        <v>5</v>
      </c>
      <c r="D4719" t="s">
        <v>318</v>
      </c>
      <c r="E4719" t="s">
        <v>152</v>
      </c>
      <c r="F4719" t="s">
        <v>11</v>
      </c>
      <c r="G4719" t="s">
        <v>20</v>
      </c>
      <c r="H4719" t="s">
        <v>1881</v>
      </c>
      <c r="I4719" s="33" t="s">
        <v>8629</v>
      </c>
      <c r="J4719" s="2">
        <v>4</v>
      </c>
      <c r="K4719" s="33" t="s">
        <v>3280</v>
      </c>
    </row>
    <row r="4720" spans="1:11" x14ac:dyDescent="0.3">
      <c r="A4720" s="1">
        <v>42509</v>
      </c>
      <c r="B4720" s="2">
        <f>YEAR(salesdata[[#This Row],[Order Date]])</f>
        <v>2016</v>
      </c>
      <c r="C4720" s="2">
        <f>MONTH(salesdata[[#This Row],[Order Date]])</f>
        <v>5</v>
      </c>
      <c r="D4720" t="s">
        <v>1563</v>
      </c>
      <c r="E4720" t="s">
        <v>27</v>
      </c>
      <c r="F4720" t="s">
        <v>11</v>
      </c>
      <c r="G4720" t="s">
        <v>20</v>
      </c>
      <c r="H4720" t="s">
        <v>520</v>
      </c>
      <c r="I4720" s="33" t="s">
        <v>3524</v>
      </c>
      <c r="J4720" s="2">
        <v>1</v>
      </c>
      <c r="K4720" s="33" t="s">
        <v>3525</v>
      </c>
    </row>
    <row r="4721" spans="1:11" x14ac:dyDescent="0.3">
      <c r="A4721" s="1">
        <v>42509</v>
      </c>
      <c r="B4721" s="2">
        <f>YEAR(salesdata[[#This Row],[Order Date]])</f>
        <v>2016</v>
      </c>
      <c r="C4721" s="2">
        <f>MONTH(salesdata[[#This Row],[Order Date]])</f>
        <v>5</v>
      </c>
      <c r="D4721" t="s">
        <v>477</v>
      </c>
      <c r="E4721" t="s">
        <v>130</v>
      </c>
      <c r="F4721" t="s">
        <v>11</v>
      </c>
      <c r="G4721" t="s">
        <v>24</v>
      </c>
      <c r="H4721" t="s">
        <v>868</v>
      </c>
      <c r="I4721" s="33" t="s">
        <v>3611</v>
      </c>
      <c r="J4721" s="2">
        <v>5</v>
      </c>
      <c r="K4721" s="33" t="s">
        <v>3612</v>
      </c>
    </row>
    <row r="4722" spans="1:11" x14ac:dyDescent="0.3">
      <c r="A4722" s="1">
        <v>42509</v>
      </c>
      <c r="B4722" s="2">
        <f>YEAR(salesdata[[#This Row],[Order Date]])</f>
        <v>2016</v>
      </c>
      <c r="C4722" s="2">
        <f>MONTH(salesdata[[#This Row],[Order Date]])</f>
        <v>5</v>
      </c>
      <c r="D4722" t="s">
        <v>452</v>
      </c>
      <c r="E4722" t="s">
        <v>27</v>
      </c>
      <c r="F4722" t="s">
        <v>11</v>
      </c>
      <c r="G4722" t="s">
        <v>93</v>
      </c>
      <c r="H4722" t="s">
        <v>672</v>
      </c>
      <c r="I4722" s="33" t="s">
        <v>8630</v>
      </c>
      <c r="J4722" s="2">
        <v>8</v>
      </c>
      <c r="K4722" s="33" t="s">
        <v>8631</v>
      </c>
    </row>
    <row r="4723" spans="1:11" x14ac:dyDescent="0.3">
      <c r="A4723" s="1">
        <v>42510</v>
      </c>
      <c r="B4723" s="2">
        <f>YEAR(salesdata[[#This Row],[Order Date]])</f>
        <v>2016</v>
      </c>
      <c r="C4723" s="2">
        <f>MONTH(salesdata[[#This Row],[Order Date]])</f>
        <v>5</v>
      </c>
      <c r="D4723" t="s">
        <v>305</v>
      </c>
      <c r="E4723" t="s">
        <v>27</v>
      </c>
      <c r="F4723" t="s">
        <v>34</v>
      </c>
      <c r="G4723" t="s">
        <v>47</v>
      </c>
      <c r="H4723" t="s">
        <v>2469</v>
      </c>
      <c r="I4723" s="33" t="s">
        <v>8632</v>
      </c>
      <c r="J4723" s="2">
        <v>5</v>
      </c>
      <c r="K4723" s="33" t="s">
        <v>8633</v>
      </c>
    </row>
    <row r="4724" spans="1:11" x14ac:dyDescent="0.3">
      <c r="A4724" s="1">
        <v>42510</v>
      </c>
      <c r="B4724" s="2">
        <f>YEAR(salesdata[[#This Row],[Order Date]])</f>
        <v>2016</v>
      </c>
      <c r="C4724" s="2">
        <f>MONTH(salesdata[[#This Row],[Order Date]])</f>
        <v>5</v>
      </c>
      <c r="D4724" t="s">
        <v>305</v>
      </c>
      <c r="E4724" t="s">
        <v>27</v>
      </c>
      <c r="F4724" t="s">
        <v>11</v>
      </c>
      <c r="G4724" t="s">
        <v>20</v>
      </c>
      <c r="H4724" t="s">
        <v>193</v>
      </c>
      <c r="I4724" s="33" t="s">
        <v>6681</v>
      </c>
      <c r="J4724" s="2">
        <v>4</v>
      </c>
      <c r="K4724" s="33" t="s">
        <v>5957</v>
      </c>
    </row>
    <row r="4725" spans="1:11" x14ac:dyDescent="0.3">
      <c r="A4725" s="1">
        <v>42510</v>
      </c>
      <c r="B4725" s="2">
        <f>YEAR(salesdata[[#This Row],[Order Date]])</f>
        <v>2016</v>
      </c>
      <c r="C4725" s="2">
        <f>MONTH(salesdata[[#This Row],[Order Date]])</f>
        <v>5</v>
      </c>
      <c r="D4725" t="s">
        <v>1704</v>
      </c>
      <c r="E4725" t="s">
        <v>249</v>
      </c>
      <c r="F4725" t="s">
        <v>39</v>
      </c>
      <c r="G4725" t="s">
        <v>40</v>
      </c>
      <c r="H4725" t="s">
        <v>1129</v>
      </c>
      <c r="I4725" s="33" t="s">
        <v>8295</v>
      </c>
      <c r="J4725" s="2">
        <v>5</v>
      </c>
      <c r="K4725" s="33" t="s">
        <v>8296</v>
      </c>
    </row>
    <row r="4726" spans="1:11" x14ac:dyDescent="0.3">
      <c r="A4726" s="1">
        <v>42510</v>
      </c>
      <c r="B4726" s="2">
        <f>YEAR(salesdata[[#This Row],[Order Date]])</f>
        <v>2016</v>
      </c>
      <c r="C4726" s="2">
        <f>MONTH(salesdata[[#This Row],[Order Date]])</f>
        <v>5</v>
      </c>
      <c r="D4726" t="s">
        <v>2032</v>
      </c>
      <c r="E4726" t="s">
        <v>124</v>
      </c>
      <c r="F4726" t="s">
        <v>11</v>
      </c>
      <c r="G4726" t="s">
        <v>20</v>
      </c>
      <c r="H4726" t="s">
        <v>460</v>
      </c>
      <c r="I4726" s="33" t="s">
        <v>3565</v>
      </c>
      <c r="J4726" s="2">
        <v>2</v>
      </c>
      <c r="K4726" s="33" t="s">
        <v>4154</v>
      </c>
    </row>
    <row r="4727" spans="1:11" x14ac:dyDescent="0.3">
      <c r="A4727" s="1">
        <v>42510</v>
      </c>
      <c r="B4727" s="2">
        <f>YEAR(salesdata[[#This Row],[Order Date]])</f>
        <v>2016</v>
      </c>
      <c r="C4727" s="2">
        <f>MONTH(salesdata[[#This Row],[Order Date]])</f>
        <v>5</v>
      </c>
      <c r="D4727" t="s">
        <v>1539</v>
      </c>
      <c r="E4727" t="s">
        <v>282</v>
      </c>
      <c r="F4727" t="s">
        <v>11</v>
      </c>
      <c r="G4727" t="s">
        <v>20</v>
      </c>
      <c r="H4727" t="s">
        <v>557</v>
      </c>
      <c r="I4727" s="33" t="s">
        <v>8634</v>
      </c>
      <c r="J4727" s="2">
        <v>7</v>
      </c>
      <c r="K4727" s="33" t="s">
        <v>8635</v>
      </c>
    </row>
    <row r="4728" spans="1:11" x14ac:dyDescent="0.3">
      <c r="A4728" s="1">
        <v>42511</v>
      </c>
      <c r="B4728" s="2">
        <f>YEAR(salesdata[[#This Row],[Order Date]])</f>
        <v>2016</v>
      </c>
      <c r="C4728" s="2">
        <f>MONTH(salesdata[[#This Row],[Order Date]])</f>
        <v>5</v>
      </c>
      <c r="D4728" t="s">
        <v>1833</v>
      </c>
      <c r="E4728" t="s">
        <v>27</v>
      </c>
      <c r="F4728" t="s">
        <v>39</v>
      </c>
      <c r="G4728" t="s">
        <v>40</v>
      </c>
      <c r="H4728" t="s">
        <v>2358</v>
      </c>
      <c r="I4728" s="33" t="s">
        <v>8171</v>
      </c>
      <c r="J4728" s="2">
        <v>3</v>
      </c>
      <c r="K4728" s="33" t="s">
        <v>8636</v>
      </c>
    </row>
    <row r="4729" spans="1:11" x14ac:dyDescent="0.3">
      <c r="A4729" s="1">
        <v>42511</v>
      </c>
      <c r="B4729" s="2">
        <f>YEAR(salesdata[[#This Row],[Order Date]])</f>
        <v>2016</v>
      </c>
      <c r="C4729" s="2">
        <f>MONTH(salesdata[[#This Row],[Order Date]])</f>
        <v>5</v>
      </c>
      <c r="D4729" t="s">
        <v>1833</v>
      </c>
      <c r="E4729" t="s">
        <v>27</v>
      </c>
      <c r="F4729" t="s">
        <v>39</v>
      </c>
      <c r="G4729" t="s">
        <v>52</v>
      </c>
      <c r="H4729" t="s">
        <v>1665</v>
      </c>
      <c r="I4729" s="33" t="s">
        <v>8637</v>
      </c>
      <c r="J4729" s="2">
        <v>2</v>
      </c>
      <c r="K4729" s="33" t="s">
        <v>7740</v>
      </c>
    </row>
    <row r="4730" spans="1:11" x14ac:dyDescent="0.3">
      <c r="A4730" s="1">
        <v>42511</v>
      </c>
      <c r="B4730" s="2">
        <f>YEAR(salesdata[[#This Row],[Order Date]])</f>
        <v>2016</v>
      </c>
      <c r="C4730" s="2">
        <f>MONTH(salesdata[[#This Row],[Order Date]])</f>
        <v>5</v>
      </c>
      <c r="D4730" t="s">
        <v>216</v>
      </c>
      <c r="E4730" t="s">
        <v>127</v>
      </c>
      <c r="F4730" t="s">
        <v>39</v>
      </c>
      <c r="G4730" t="s">
        <v>306</v>
      </c>
      <c r="H4730" t="s">
        <v>2639</v>
      </c>
      <c r="I4730" s="33" t="s">
        <v>8638</v>
      </c>
      <c r="J4730" s="2">
        <v>10</v>
      </c>
      <c r="K4730" s="33" t="s">
        <v>8639</v>
      </c>
    </row>
    <row r="4731" spans="1:11" x14ac:dyDescent="0.3">
      <c r="A4731" s="1">
        <v>42511</v>
      </c>
      <c r="B4731" s="2">
        <f>YEAR(salesdata[[#This Row],[Order Date]])</f>
        <v>2016</v>
      </c>
      <c r="C4731" s="2">
        <f>MONTH(salesdata[[#This Row],[Order Date]])</f>
        <v>5</v>
      </c>
      <c r="D4731" t="s">
        <v>323</v>
      </c>
      <c r="E4731" t="s">
        <v>1575</v>
      </c>
      <c r="F4731" t="s">
        <v>11</v>
      </c>
      <c r="G4731" t="s">
        <v>12</v>
      </c>
      <c r="H4731" t="s">
        <v>637</v>
      </c>
      <c r="I4731" s="33" t="s">
        <v>7625</v>
      </c>
      <c r="J4731" s="2">
        <v>2</v>
      </c>
      <c r="K4731" s="33" t="s">
        <v>8640</v>
      </c>
    </row>
    <row r="4732" spans="1:11" x14ac:dyDescent="0.3">
      <c r="A4732" s="1">
        <v>42511</v>
      </c>
      <c r="B4732" s="2">
        <f>YEAR(salesdata[[#This Row],[Order Date]])</f>
        <v>2016</v>
      </c>
      <c r="C4732" s="2">
        <f>MONTH(salesdata[[#This Row],[Order Date]])</f>
        <v>5</v>
      </c>
      <c r="D4732" t="s">
        <v>2640</v>
      </c>
      <c r="E4732" t="s">
        <v>10</v>
      </c>
      <c r="F4732" t="s">
        <v>11</v>
      </c>
      <c r="G4732" t="s">
        <v>20</v>
      </c>
      <c r="H4732" t="s">
        <v>153</v>
      </c>
      <c r="I4732" s="33" t="s">
        <v>3312</v>
      </c>
      <c r="J4732" s="2">
        <v>2</v>
      </c>
      <c r="K4732" s="33" t="s">
        <v>8641</v>
      </c>
    </row>
    <row r="4733" spans="1:11" x14ac:dyDescent="0.3">
      <c r="A4733" s="1">
        <v>42511</v>
      </c>
      <c r="B4733" s="2">
        <f>YEAR(salesdata[[#This Row],[Order Date]])</f>
        <v>2016</v>
      </c>
      <c r="C4733" s="2">
        <f>MONTH(salesdata[[#This Row],[Order Date]])</f>
        <v>5</v>
      </c>
      <c r="D4733" t="s">
        <v>2640</v>
      </c>
      <c r="E4733" t="s">
        <v>10</v>
      </c>
      <c r="F4733" t="s">
        <v>11</v>
      </c>
      <c r="G4733" t="s">
        <v>12</v>
      </c>
      <c r="H4733" t="s">
        <v>1693</v>
      </c>
      <c r="I4733" s="33" t="s">
        <v>8642</v>
      </c>
      <c r="J4733" s="2">
        <v>9</v>
      </c>
      <c r="K4733" s="33" t="s">
        <v>2641</v>
      </c>
    </row>
    <row r="4734" spans="1:11" x14ac:dyDescent="0.3">
      <c r="A4734" s="1">
        <v>42511</v>
      </c>
      <c r="B4734" s="2">
        <f>YEAR(salesdata[[#This Row],[Order Date]])</f>
        <v>2016</v>
      </c>
      <c r="C4734" s="2">
        <f>MONTH(salesdata[[#This Row],[Order Date]])</f>
        <v>5</v>
      </c>
      <c r="D4734" t="s">
        <v>1825</v>
      </c>
      <c r="E4734" t="s">
        <v>15</v>
      </c>
      <c r="F4734" t="s">
        <v>11</v>
      </c>
      <c r="G4734" t="s">
        <v>20</v>
      </c>
      <c r="H4734" t="s">
        <v>252</v>
      </c>
      <c r="I4734" s="33" t="s">
        <v>3561</v>
      </c>
      <c r="J4734" s="2">
        <v>3</v>
      </c>
      <c r="K4734" s="33" t="s">
        <v>8643</v>
      </c>
    </row>
    <row r="4735" spans="1:11" x14ac:dyDescent="0.3">
      <c r="A4735" s="1">
        <v>42512</v>
      </c>
      <c r="B4735" s="2">
        <f>YEAR(salesdata[[#This Row],[Order Date]])</f>
        <v>2016</v>
      </c>
      <c r="C4735" s="2">
        <f>MONTH(salesdata[[#This Row],[Order Date]])</f>
        <v>5</v>
      </c>
      <c r="D4735" t="s">
        <v>2480</v>
      </c>
      <c r="E4735" t="s">
        <v>181</v>
      </c>
      <c r="F4735" t="s">
        <v>39</v>
      </c>
      <c r="G4735" t="s">
        <v>40</v>
      </c>
      <c r="H4735" t="s">
        <v>88</v>
      </c>
      <c r="I4735" s="33" t="s">
        <v>1493</v>
      </c>
      <c r="J4735" s="2">
        <v>5</v>
      </c>
      <c r="K4735" s="33" t="s">
        <v>8644</v>
      </c>
    </row>
    <row r="4736" spans="1:11" x14ac:dyDescent="0.3">
      <c r="A4736" s="1">
        <v>42512</v>
      </c>
      <c r="B4736" s="2">
        <f>YEAR(salesdata[[#This Row],[Order Date]])</f>
        <v>2016</v>
      </c>
      <c r="C4736" s="2">
        <f>MONTH(salesdata[[#This Row],[Order Date]])</f>
        <v>5</v>
      </c>
      <c r="D4736" t="s">
        <v>2480</v>
      </c>
      <c r="E4736" t="s">
        <v>181</v>
      </c>
      <c r="F4736" t="s">
        <v>34</v>
      </c>
      <c r="G4736" t="s">
        <v>147</v>
      </c>
      <c r="H4736" t="s">
        <v>510</v>
      </c>
      <c r="I4736" s="33" t="s">
        <v>8645</v>
      </c>
      <c r="J4736" s="2">
        <v>2</v>
      </c>
      <c r="K4736" s="33" t="s">
        <v>8646</v>
      </c>
    </row>
    <row r="4737" spans="1:11" x14ac:dyDescent="0.3">
      <c r="A4737" s="1">
        <v>42512</v>
      </c>
      <c r="B4737" s="2">
        <f>YEAR(salesdata[[#This Row],[Order Date]])</f>
        <v>2016</v>
      </c>
      <c r="C4737" s="2">
        <f>MONTH(salesdata[[#This Row],[Order Date]])</f>
        <v>5</v>
      </c>
      <c r="D4737" t="s">
        <v>2480</v>
      </c>
      <c r="E4737" t="s">
        <v>181</v>
      </c>
      <c r="F4737" t="s">
        <v>11</v>
      </c>
      <c r="G4737" t="s">
        <v>93</v>
      </c>
      <c r="H4737" t="s">
        <v>1454</v>
      </c>
      <c r="I4737" s="33" t="s">
        <v>8647</v>
      </c>
      <c r="J4737" s="2">
        <v>4</v>
      </c>
      <c r="K4737" s="33" t="s">
        <v>8648</v>
      </c>
    </row>
    <row r="4738" spans="1:11" x14ac:dyDescent="0.3">
      <c r="A4738" s="1">
        <v>42512</v>
      </c>
      <c r="B4738" s="2">
        <f>YEAR(salesdata[[#This Row],[Order Date]])</f>
        <v>2016</v>
      </c>
      <c r="C4738" s="2">
        <f>MONTH(salesdata[[#This Row],[Order Date]])</f>
        <v>5</v>
      </c>
      <c r="D4738" t="s">
        <v>2480</v>
      </c>
      <c r="E4738" t="s">
        <v>181</v>
      </c>
      <c r="F4738" t="s">
        <v>39</v>
      </c>
      <c r="G4738" t="s">
        <v>52</v>
      </c>
      <c r="H4738" t="s">
        <v>1198</v>
      </c>
      <c r="I4738" s="33" t="s">
        <v>4478</v>
      </c>
      <c r="J4738" s="2">
        <v>5</v>
      </c>
      <c r="K4738" s="33" t="s">
        <v>4479</v>
      </c>
    </row>
    <row r="4739" spans="1:11" x14ac:dyDescent="0.3">
      <c r="A4739" s="1">
        <v>42512</v>
      </c>
      <c r="B4739" s="2">
        <f>YEAR(salesdata[[#This Row],[Order Date]])</f>
        <v>2016</v>
      </c>
      <c r="C4739" s="2">
        <f>MONTH(salesdata[[#This Row],[Order Date]])</f>
        <v>5</v>
      </c>
      <c r="D4739" t="s">
        <v>2480</v>
      </c>
      <c r="E4739" t="s">
        <v>181</v>
      </c>
      <c r="F4739" t="s">
        <v>11</v>
      </c>
      <c r="G4739" t="s">
        <v>63</v>
      </c>
      <c r="H4739" t="s">
        <v>2592</v>
      </c>
      <c r="I4739" s="33" t="s">
        <v>6024</v>
      </c>
      <c r="J4739" s="2">
        <v>6</v>
      </c>
      <c r="K4739" s="33" t="s">
        <v>8649</v>
      </c>
    </row>
    <row r="4740" spans="1:11" x14ac:dyDescent="0.3">
      <c r="A4740" s="1">
        <v>42512</v>
      </c>
      <c r="B4740" s="2">
        <f>YEAR(salesdata[[#This Row],[Order Date]])</f>
        <v>2016</v>
      </c>
      <c r="C4740" s="2">
        <f>MONTH(salesdata[[#This Row],[Order Date]])</f>
        <v>5</v>
      </c>
      <c r="D4740" t="s">
        <v>2480</v>
      </c>
      <c r="E4740" t="s">
        <v>181</v>
      </c>
      <c r="F4740" t="s">
        <v>39</v>
      </c>
      <c r="G4740" t="s">
        <v>40</v>
      </c>
      <c r="H4740" t="s">
        <v>1564</v>
      </c>
      <c r="I4740" s="33" t="s">
        <v>5092</v>
      </c>
      <c r="J4740" s="2">
        <v>2</v>
      </c>
      <c r="K4740" s="33" t="s">
        <v>5093</v>
      </c>
    </row>
    <row r="4741" spans="1:11" x14ac:dyDescent="0.3">
      <c r="A4741" s="1">
        <v>42512</v>
      </c>
      <c r="B4741" s="2">
        <f>YEAR(salesdata[[#This Row],[Order Date]])</f>
        <v>2016</v>
      </c>
      <c r="C4741" s="2">
        <f>MONTH(salesdata[[#This Row],[Order Date]])</f>
        <v>5</v>
      </c>
      <c r="D4741" t="s">
        <v>1532</v>
      </c>
      <c r="E4741" t="s">
        <v>30</v>
      </c>
      <c r="F4741" t="s">
        <v>11</v>
      </c>
      <c r="G4741" t="s">
        <v>16</v>
      </c>
      <c r="H4741" t="s">
        <v>2615</v>
      </c>
      <c r="I4741" s="33" t="s">
        <v>3013</v>
      </c>
      <c r="J4741" s="2">
        <v>3</v>
      </c>
      <c r="K4741" s="33" t="s">
        <v>3244</v>
      </c>
    </row>
    <row r="4742" spans="1:11" x14ac:dyDescent="0.3">
      <c r="A4742" s="1">
        <v>42512</v>
      </c>
      <c r="B4742" s="2">
        <f>YEAR(salesdata[[#This Row],[Order Date]])</f>
        <v>2016</v>
      </c>
      <c r="C4742" s="2">
        <f>MONTH(salesdata[[#This Row],[Order Date]])</f>
        <v>5</v>
      </c>
      <c r="D4742" t="s">
        <v>1508</v>
      </c>
      <c r="E4742" t="s">
        <v>27</v>
      </c>
      <c r="F4742" t="s">
        <v>39</v>
      </c>
      <c r="G4742" t="s">
        <v>40</v>
      </c>
      <c r="H4742" t="s">
        <v>2642</v>
      </c>
      <c r="I4742" s="33" t="s">
        <v>6455</v>
      </c>
      <c r="J4742" s="2">
        <v>2</v>
      </c>
      <c r="K4742" s="33" t="s">
        <v>4993</v>
      </c>
    </row>
    <row r="4743" spans="1:11" x14ac:dyDescent="0.3">
      <c r="A4743" s="1">
        <v>42513</v>
      </c>
      <c r="B4743" s="2">
        <f>YEAR(salesdata[[#This Row],[Order Date]])</f>
        <v>2016</v>
      </c>
      <c r="C4743" s="2">
        <f>MONTH(salesdata[[#This Row],[Order Date]])</f>
        <v>5</v>
      </c>
      <c r="D4743" t="s">
        <v>1444</v>
      </c>
      <c r="E4743" t="s">
        <v>27</v>
      </c>
      <c r="F4743" t="s">
        <v>34</v>
      </c>
      <c r="G4743" t="s">
        <v>47</v>
      </c>
      <c r="H4743" t="s">
        <v>1136</v>
      </c>
      <c r="I4743" s="33" t="s">
        <v>8650</v>
      </c>
      <c r="J4743" s="2">
        <v>3</v>
      </c>
      <c r="K4743" s="33" t="s">
        <v>8651</v>
      </c>
    </row>
    <row r="4744" spans="1:11" x14ac:dyDescent="0.3">
      <c r="A4744" s="1">
        <v>42513</v>
      </c>
      <c r="B4744" s="2">
        <f>YEAR(salesdata[[#This Row],[Order Date]])</f>
        <v>2016</v>
      </c>
      <c r="C4744" s="2">
        <f>MONTH(salesdata[[#This Row],[Order Date]])</f>
        <v>5</v>
      </c>
      <c r="D4744" t="s">
        <v>1038</v>
      </c>
      <c r="E4744" t="s">
        <v>15</v>
      </c>
      <c r="F4744" t="s">
        <v>39</v>
      </c>
      <c r="G4744" t="s">
        <v>40</v>
      </c>
      <c r="H4744" t="s">
        <v>2216</v>
      </c>
      <c r="I4744" s="33" t="s">
        <v>8652</v>
      </c>
      <c r="J4744" s="2">
        <v>9</v>
      </c>
      <c r="K4744" s="33" t="s">
        <v>6882</v>
      </c>
    </row>
    <row r="4745" spans="1:11" x14ac:dyDescent="0.3">
      <c r="A4745" s="1">
        <v>42513</v>
      </c>
      <c r="B4745" s="2">
        <f>YEAR(salesdata[[#This Row],[Order Date]])</f>
        <v>2016</v>
      </c>
      <c r="C4745" s="2">
        <f>MONTH(salesdata[[#This Row],[Order Date]])</f>
        <v>5</v>
      </c>
      <c r="D4745" t="s">
        <v>250</v>
      </c>
      <c r="E4745" t="s">
        <v>497</v>
      </c>
      <c r="F4745" t="s">
        <v>11</v>
      </c>
      <c r="G4745" t="s">
        <v>12</v>
      </c>
      <c r="H4745" t="s">
        <v>694</v>
      </c>
      <c r="I4745" s="33" t="s">
        <v>5813</v>
      </c>
      <c r="J4745" s="2">
        <v>1</v>
      </c>
      <c r="K4745" s="33" t="s">
        <v>6526</v>
      </c>
    </row>
    <row r="4746" spans="1:11" x14ac:dyDescent="0.3">
      <c r="A4746" s="1">
        <v>42513</v>
      </c>
      <c r="B4746" s="2">
        <f>YEAR(salesdata[[#This Row],[Order Date]])</f>
        <v>2016</v>
      </c>
      <c r="C4746" s="2">
        <f>MONTH(salesdata[[#This Row],[Order Date]])</f>
        <v>5</v>
      </c>
      <c r="D4746" t="s">
        <v>2643</v>
      </c>
      <c r="E4746" t="s">
        <v>23</v>
      </c>
      <c r="F4746" t="s">
        <v>39</v>
      </c>
      <c r="G4746" t="s">
        <v>614</v>
      </c>
      <c r="H4746" t="s">
        <v>2644</v>
      </c>
      <c r="I4746" s="33" t="s">
        <v>8653</v>
      </c>
      <c r="J4746" s="2">
        <v>4</v>
      </c>
      <c r="K4746" s="33" t="s">
        <v>2645</v>
      </c>
    </row>
    <row r="4747" spans="1:11" x14ac:dyDescent="0.3">
      <c r="A4747" s="1">
        <v>42513</v>
      </c>
      <c r="B4747" s="2">
        <f>YEAR(salesdata[[#This Row],[Order Date]])</f>
        <v>2016</v>
      </c>
      <c r="C4747" s="2">
        <f>MONTH(salesdata[[#This Row],[Order Date]])</f>
        <v>5</v>
      </c>
      <c r="D4747" t="s">
        <v>2643</v>
      </c>
      <c r="E4747" t="s">
        <v>23</v>
      </c>
      <c r="F4747" t="s">
        <v>11</v>
      </c>
      <c r="G4747" t="s">
        <v>20</v>
      </c>
      <c r="H4747" t="s">
        <v>1263</v>
      </c>
      <c r="I4747" s="33" t="s">
        <v>4152</v>
      </c>
      <c r="J4747" s="2">
        <v>1</v>
      </c>
      <c r="K4747" s="33" t="s">
        <v>8654</v>
      </c>
    </row>
    <row r="4748" spans="1:11" x14ac:dyDescent="0.3">
      <c r="A4748" s="1">
        <v>42513</v>
      </c>
      <c r="B4748" s="2">
        <f>YEAR(salesdata[[#This Row],[Order Date]])</f>
        <v>2016</v>
      </c>
      <c r="C4748" s="2">
        <f>MONTH(salesdata[[#This Row],[Order Date]])</f>
        <v>5</v>
      </c>
      <c r="D4748" t="s">
        <v>2643</v>
      </c>
      <c r="E4748" t="s">
        <v>23</v>
      </c>
      <c r="F4748" t="s">
        <v>11</v>
      </c>
      <c r="G4748" t="s">
        <v>12</v>
      </c>
      <c r="H4748" t="s">
        <v>516</v>
      </c>
      <c r="I4748" s="33" t="s">
        <v>3520</v>
      </c>
      <c r="J4748" s="2">
        <v>2</v>
      </c>
      <c r="K4748" s="33" t="s">
        <v>3521</v>
      </c>
    </row>
    <row r="4749" spans="1:11" x14ac:dyDescent="0.3">
      <c r="A4749" s="1">
        <v>42513</v>
      </c>
      <c r="B4749" s="2">
        <f>YEAR(salesdata[[#This Row],[Order Date]])</f>
        <v>2016</v>
      </c>
      <c r="C4749" s="2">
        <f>MONTH(salesdata[[#This Row],[Order Date]])</f>
        <v>5</v>
      </c>
      <c r="D4749" t="s">
        <v>2643</v>
      </c>
      <c r="E4749" t="s">
        <v>23</v>
      </c>
      <c r="F4749" t="s">
        <v>39</v>
      </c>
      <c r="G4749" t="s">
        <v>40</v>
      </c>
      <c r="H4749" t="s">
        <v>2530</v>
      </c>
      <c r="I4749" s="33" t="s">
        <v>8655</v>
      </c>
      <c r="J4749" s="2">
        <v>3</v>
      </c>
      <c r="K4749" s="33" t="s">
        <v>8656</v>
      </c>
    </row>
    <row r="4750" spans="1:11" x14ac:dyDescent="0.3">
      <c r="A4750" s="1">
        <v>42514</v>
      </c>
      <c r="B4750" s="2">
        <f>YEAR(salesdata[[#This Row],[Order Date]])</f>
        <v>2016</v>
      </c>
      <c r="C4750" s="2">
        <f>MONTH(salesdata[[#This Row],[Order Date]])</f>
        <v>5</v>
      </c>
      <c r="D4750" t="s">
        <v>1539</v>
      </c>
      <c r="E4750" t="s">
        <v>55</v>
      </c>
      <c r="F4750" t="s">
        <v>11</v>
      </c>
      <c r="G4750" t="s">
        <v>204</v>
      </c>
      <c r="H4750" t="s">
        <v>1500</v>
      </c>
      <c r="I4750" s="33" t="s">
        <v>8657</v>
      </c>
      <c r="J4750" s="2">
        <v>5</v>
      </c>
      <c r="K4750" s="33" t="s">
        <v>3806</v>
      </c>
    </row>
    <row r="4751" spans="1:11" x14ac:dyDescent="0.3">
      <c r="A4751" s="1">
        <v>42514</v>
      </c>
      <c r="B4751" s="2">
        <f>YEAR(salesdata[[#This Row],[Order Date]])</f>
        <v>2016</v>
      </c>
      <c r="C4751" s="2">
        <f>MONTH(salesdata[[#This Row],[Order Date]])</f>
        <v>5</v>
      </c>
      <c r="D4751" t="s">
        <v>1539</v>
      </c>
      <c r="E4751" t="s">
        <v>55</v>
      </c>
      <c r="F4751" t="s">
        <v>11</v>
      </c>
      <c r="G4751" t="s">
        <v>12</v>
      </c>
      <c r="H4751" t="s">
        <v>2602</v>
      </c>
      <c r="I4751" s="33" t="s">
        <v>8658</v>
      </c>
      <c r="J4751" s="2">
        <v>4</v>
      </c>
      <c r="K4751" s="33" t="s">
        <v>8659</v>
      </c>
    </row>
    <row r="4752" spans="1:11" x14ac:dyDescent="0.3">
      <c r="A4752" s="1">
        <v>42514</v>
      </c>
      <c r="B4752" s="2">
        <f>YEAR(salesdata[[#This Row],[Order Date]])</f>
        <v>2016</v>
      </c>
      <c r="C4752" s="2">
        <f>MONTH(salesdata[[#This Row],[Order Date]])</f>
        <v>5</v>
      </c>
      <c r="D4752" t="s">
        <v>933</v>
      </c>
      <c r="E4752" t="s">
        <v>23</v>
      </c>
      <c r="F4752" t="s">
        <v>11</v>
      </c>
      <c r="G4752" t="s">
        <v>24</v>
      </c>
      <c r="H4752" t="s">
        <v>2646</v>
      </c>
      <c r="I4752" s="33" t="s">
        <v>3669</v>
      </c>
      <c r="J4752" s="2">
        <v>3</v>
      </c>
      <c r="K4752" s="33" t="s">
        <v>6806</v>
      </c>
    </row>
    <row r="4753" spans="1:11" x14ac:dyDescent="0.3">
      <c r="A4753" s="1">
        <v>42515</v>
      </c>
      <c r="B4753" s="2">
        <f>YEAR(salesdata[[#This Row],[Order Date]])</f>
        <v>2016</v>
      </c>
      <c r="C4753" s="2">
        <f>MONTH(salesdata[[#This Row],[Order Date]])</f>
        <v>5</v>
      </c>
      <c r="D4753" t="s">
        <v>2124</v>
      </c>
      <c r="E4753" t="s">
        <v>30</v>
      </c>
      <c r="F4753" t="s">
        <v>34</v>
      </c>
      <c r="G4753" t="s">
        <v>47</v>
      </c>
      <c r="H4753" t="s">
        <v>2647</v>
      </c>
      <c r="I4753" s="33" t="s">
        <v>6697</v>
      </c>
      <c r="J4753" s="2">
        <v>4</v>
      </c>
      <c r="K4753" s="33" t="s">
        <v>3428</v>
      </c>
    </row>
    <row r="4754" spans="1:11" x14ac:dyDescent="0.3">
      <c r="A4754" s="1">
        <v>42515</v>
      </c>
      <c r="B4754" s="2">
        <f>YEAR(salesdata[[#This Row],[Order Date]])</f>
        <v>2016</v>
      </c>
      <c r="C4754" s="2">
        <f>MONTH(salesdata[[#This Row],[Order Date]])</f>
        <v>5</v>
      </c>
      <c r="D4754" t="s">
        <v>2124</v>
      </c>
      <c r="E4754" t="s">
        <v>30</v>
      </c>
      <c r="F4754" t="s">
        <v>11</v>
      </c>
      <c r="G4754" t="s">
        <v>12</v>
      </c>
      <c r="H4754" t="s">
        <v>109</v>
      </c>
      <c r="I4754" s="33" t="s">
        <v>2997</v>
      </c>
      <c r="J4754" s="2">
        <v>2</v>
      </c>
      <c r="K4754" s="33" t="s">
        <v>2998</v>
      </c>
    </row>
    <row r="4755" spans="1:11" x14ac:dyDescent="0.3">
      <c r="A4755" s="1">
        <v>42515</v>
      </c>
      <c r="B4755" s="2">
        <f>YEAR(salesdata[[#This Row],[Order Date]])</f>
        <v>2016</v>
      </c>
      <c r="C4755" s="2">
        <f>MONTH(salesdata[[#This Row],[Order Date]])</f>
        <v>5</v>
      </c>
      <c r="D4755" t="s">
        <v>2124</v>
      </c>
      <c r="E4755" t="s">
        <v>30</v>
      </c>
      <c r="F4755" t="s">
        <v>11</v>
      </c>
      <c r="G4755" t="s">
        <v>18</v>
      </c>
      <c r="H4755" t="s">
        <v>1912</v>
      </c>
      <c r="I4755" s="33" t="s">
        <v>8660</v>
      </c>
      <c r="J4755" s="2">
        <v>9</v>
      </c>
      <c r="K4755" s="33" t="s">
        <v>8661</v>
      </c>
    </row>
    <row r="4756" spans="1:11" x14ac:dyDescent="0.3">
      <c r="A4756" s="1">
        <v>42516</v>
      </c>
      <c r="B4756" s="2">
        <f>YEAR(salesdata[[#This Row],[Order Date]])</f>
        <v>2016</v>
      </c>
      <c r="C4756" s="2">
        <f>MONTH(salesdata[[#This Row],[Order Date]])</f>
        <v>5</v>
      </c>
      <c r="D4756" t="s">
        <v>387</v>
      </c>
      <c r="E4756" t="s">
        <v>10</v>
      </c>
      <c r="F4756" t="s">
        <v>11</v>
      </c>
      <c r="G4756" t="s">
        <v>12</v>
      </c>
      <c r="H4756" t="s">
        <v>2247</v>
      </c>
      <c r="I4756" s="33" t="s">
        <v>3520</v>
      </c>
      <c r="J4756" s="2">
        <v>2</v>
      </c>
      <c r="K4756" s="33" t="s">
        <v>3521</v>
      </c>
    </row>
    <row r="4757" spans="1:11" x14ac:dyDescent="0.3">
      <c r="A4757" s="1">
        <v>42516</v>
      </c>
      <c r="B4757" s="2">
        <f>YEAR(salesdata[[#This Row],[Order Date]])</f>
        <v>2016</v>
      </c>
      <c r="C4757" s="2">
        <f>MONTH(salesdata[[#This Row],[Order Date]])</f>
        <v>5</v>
      </c>
      <c r="D4757" t="s">
        <v>387</v>
      </c>
      <c r="E4757" t="s">
        <v>10</v>
      </c>
      <c r="F4757" t="s">
        <v>34</v>
      </c>
      <c r="G4757" t="s">
        <v>35</v>
      </c>
      <c r="H4757" t="s">
        <v>1738</v>
      </c>
      <c r="I4757" s="33" t="s">
        <v>8662</v>
      </c>
      <c r="J4757" s="2">
        <v>5</v>
      </c>
      <c r="K4757" s="33" t="s">
        <v>8663</v>
      </c>
    </row>
    <row r="4758" spans="1:11" x14ac:dyDescent="0.3">
      <c r="A4758" s="1">
        <v>42516</v>
      </c>
      <c r="B4758" s="2">
        <f>YEAR(salesdata[[#This Row],[Order Date]])</f>
        <v>2016</v>
      </c>
      <c r="C4758" s="2">
        <f>MONTH(salesdata[[#This Row],[Order Date]])</f>
        <v>5</v>
      </c>
      <c r="D4758" t="s">
        <v>387</v>
      </c>
      <c r="E4758" t="s">
        <v>10</v>
      </c>
      <c r="F4758" t="s">
        <v>11</v>
      </c>
      <c r="G4758" t="s">
        <v>12</v>
      </c>
      <c r="H4758" t="s">
        <v>2205</v>
      </c>
      <c r="I4758" s="33" t="s">
        <v>4100</v>
      </c>
      <c r="J4758" s="2">
        <v>3</v>
      </c>
      <c r="K4758" s="33" t="s">
        <v>8559</v>
      </c>
    </row>
    <row r="4759" spans="1:11" x14ac:dyDescent="0.3">
      <c r="A4759" s="1">
        <v>42516</v>
      </c>
      <c r="B4759" s="2">
        <f>YEAR(salesdata[[#This Row],[Order Date]])</f>
        <v>2016</v>
      </c>
      <c r="C4759" s="2">
        <f>MONTH(salesdata[[#This Row],[Order Date]])</f>
        <v>5</v>
      </c>
      <c r="D4759" t="s">
        <v>387</v>
      </c>
      <c r="E4759" t="s">
        <v>10</v>
      </c>
      <c r="F4759" t="s">
        <v>39</v>
      </c>
      <c r="G4759" t="s">
        <v>52</v>
      </c>
      <c r="H4759" t="s">
        <v>2648</v>
      </c>
      <c r="I4759" s="33" t="s">
        <v>8664</v>
      </c>
      <c r="J4759" s="2">
        <v>1</v>
      </c>
      <c r="K4759" s="33" t="s">
        <v>4003</v>
      </c>
    </row>
    <row r="4760" spans="1:11" x14ac:dyDescent="0.3">
      <c r="A4760" s="1">
        <v>42516</v>
      </c>
      <c r="B4760" s="2">
        <f>YEAR(salesdata[[#This Row],[Order Date]])</f>
        <v>2016</v>
      </c>
      <c r="C4760" s="2">
        <f>MONTH(salesdata[[#This Row],[Order Date]])</f>
        <v>5</v>
      </c>
      <c r="D4760" t="s">
        <v>876</v>
      </c>
      <c r="E4760" t="s">
        <v>2111</v>
      </c>
      <c r="F4760" t="s">
        <v>11</v>
      </c>
      <c r="G4760" t="s">
        <v>12</v>
      </c>
      <c r="H4760" t="s">
        <v>653</v>
      </c>
      <c r="I4760" s="33" t="s">
        <v>2910</v>
      </c>
      <c r="J4760" s="2">
        <v>3</v>
      </c>
      <c r="K4760" s="33" t="s">
        <v>2911</v>
      </c>
    </row>
    <row r="4761" spans="1:11" x14ac:dyDescent="0.3">
      <c r="A4761" s="1">
        <v>42516</v>
      </c>
      <c r="B4761" s="2">
        <f>YEAR(salesdata[[#This Row],[Order Date]])</f>
        <v>2016</v>
      </c>
      <c r="C4761" s="2">
        <f>MONTH(salesdata[[#This Row],[Order Date]])</f>
        <v>5</v>
      </c>
      <c r="D4761" t="s">
        <v>876</v>
      </c>
      <c r="E4761" t="s">
        <v>2111</v>
      </c>
      <c r="F4761" t="s">
        <v>11</v>
      </c>
      <c r="G4761" t="s">
        <v>20</v>
      </c>
      <c r="H4761" t="s">
        <v>193</v>
      </c>
      <c r="I4761" s="33" t="s">
        <v>3090</v>
      </c>
      <c r="J4761" s="2">
        <v>2</v>
      </c>
      <c r="K4761" s="33" t="s">
        <v>3091</v>
      </c>
    </row>
    <row r="4762" spans="1:11" x14ac:dyDescent="0.3">
      <c r="A4762" s="1">
        <v>42516</v>
      </c>
      <c r="B4762" s="2">
        <f>YEAR(salesdata[[#This Row],[Order Date]])</f>
        <v>2016</v>
      </c>
      <c r="C4762" s="2">
        <f>MONTH(salesdata[[#This Row],[Order Date]])</f>
        <v>5</v>
      </c>
      <c r="D4762" t="s">
        <v>876</v>
      </c>
      <c r="E4762" t="s">
        <v>2111</v>
      </c>
      <c r="F4762" t="s">
        <v>11</v>
      </c>
      <c r="G4762" t="s">
        <v>12</v>
      </c>
      <c r="H4762" t="s">
        <v>2649</v>
      </c>
      <c r="I4762" s="33" t="s">
        <v>5304</v>
      </c>
      <c r="J4762" s="2">
        <v>2</v>
      </c>
      <c r="K4762" s="33" t="s">
        <v>3791</v>
      </c>
    </row>
    <row r="4763" spans="1:11" x14ac:dyDescent="0.3">
      <c r="A4763" s="1">
        <v>42516</v>
      </c>
      <c r="B4763" s="2">
        <f>YEAR(salesdata[[#This Row],[Order Date]])</f>
        <v>2016</v>
      </c>
      <c r="C4763" s="2">
        <f>MONTH(salesdata[[#This Row],[Order Date]])</f>
        <v>5</v>
      </c>
      <c r="D4763" t="s">
        <v>876</v>
      </c>
      <c r="E4763" t="s">
        <v>2111</v>
      </c>
      <c r="F4763" t="s">
        <v>34</v>
      </c>
      <c r="G4763" t="s">
        <v>47</v>
      </c>
      <c r="H4763" t="s">
        <v>955</v>
      </c>
      <c r="I4763" s="33" t="s">
        <v>8665</v>
      </c>
      <c r="J4763" s="2">
        <v>3</v>
      </c>
      <c r="K4763" s="33" t="s">
        <v>8666</v>
      </c>
    </row>
    <row r="4764" spans="1:11" x14ac:dyDescent="0.3">
      <c r="A4764" s="1">
        <v>42516</v>
      </c>
      <c r="B4764" s="2">
        <f>YEAR(salesdata[[#This Row],[Order Date]])</f>
        <v>2016</v>
      </c>
      <c r="C4764" s="2">
        <f>MONTH(salesdata[[#This Row],[Order Date]])</f>
        <v>5</v>
      </c>
      <c r="D4764" t="s">
        <v>1616</v>
      </c>
      <c r="E4764" t="s">
        <v>23</v>
      </c>
      <c r="F4764" t="s">
        <v>11</v>
      </c>
      <c r="G4764" t="s">
        <v>24</v>
      </c>
      <c r="H4764" t="s">
        <v>867</v>
      </c>
      <c r="I4764" s="33" t="s">
        <v>3618</v>
      </c>
      <c r="J4764" s="2">
        <v>1</v>
      </c>
      <c r="K4764" s="33" t="s">
        <v>8667</v>
      </c>
    </row>
    <row r="4765" spans="1:11" x14ac:dyDescent="0.3">
      <c r="A4765" s="1">
        <v>42516</v>
      </c>
      <c r="B4765" s="2">
        <f>YEAR(salesdata[[#This Row],[Order Date]])</f>
        <v>2016</v>
      </c>
      <c r="C4765" s="2">
        <f>MONTH(salesdata[[#This Row],[Order Date]])</f>
        <v>5</v>
      </c>
      <c r="D4765" t="s">
        <v>1616</v>
      </c>
      <c r="E4765" t="s">
        <v>23</v>
      </c>
      <c r="F4765" t="s">
        <v>11</v>
      </c>
      <c r="G4765" t="s">
        <v>93</v>
      </c>
      <c r="H4765" t="s">
        <v>2356</v>
      </c>
      <c r="I4765" s="33" t="s">
        <v>8668</v>
      </c>
      <c r="J4765" s="2">
        <v>2</v>
      </c>
      <c r="K4765" s="33" t="s">
        <v>4485</v>
      </c>
    </row>
    <row r="4766" spans="1:11" x14ac:dyDescent="0.3">
      <c r="A4766" s="1">
        <v>42516</v>
      </c>
      <c r="B4766" s="2">
        <f>YEAR(salesdata[[#This Row],[Order Date]])</f>
        <v>2016</v>
      </c>
      <c r="C4766" s="2">
        <f>MONTH(salesdata[[#This Row],[Order Date]])</f>
        <v>5</v>
      </c>
      <c r="D4766" t="s">
        <v>532</v>
      </c>
      <c r="E4766" t="s">
        <v>27</v>
      </c>
      <c r="F4766" t="s">
        <v>11</v>
      </c>
      <c r="G4766" t="s">
        <v>43</v>
      </c>
      <c r="H4766" t="s">
        <v>131</v>
      </c>
      <c r="I4766" s="33" t="s">
        <v>3023</v>
      </c>
      <c r="J4766" s="2">
        <v>3</v>
      </c>
      <c r="K4766" s="33" t="s">
        <v>132</v>
      </c>
    </row>
    <row r="4767" spans="1:11" x14ac:dyDescent="0.3">
      <c r="A4767" s="1">
        <v>42516</v>
      </c>
      <c r="B4767" s="2">
        <f>YEAR(salesdata[[#This Row],[Order Date]])</f>
        <v>2016</v>
      </c>
      <c r="C4767" s="2">
        <f>MONTH(salesdata[[#This Row],[Order Date]])</f>
        <v>5</v>
      </c>
      <c r="D4767" t="s">
        <v>532</v>
      </c>
      <c r="E4767" t="s">
        <v>27</v>
      </c>
      <c r="F4767" t="s">
        <v>11</v>
      </c>
      <c r="G4767" t="s">
        <v>12</v>
      </c>
      <c r="H4767" t="s">
        <v>2363</v>
      </c>
      <c r="I4767" s="33" t="s">
        <v>3692</v>
      </c>
      <c r="J4767" s="2">
        <v>7</v>
      </c>
      <c r="K4767" s="33" t="s">
        <v>3693</v>
      </c>
    </row>
    <row r="4768" spans="1:11" x14ac:dyDescent="0.3">
      <c r="A4768" s="1">
        <v>42516</v>
      </c>
      <c r="B4768" s="2">
        <f>YEAR(salesdata[[#This Row],[Order Date]])</f>
        <v>2016</v>
      </c>
      <c r="C4768" s="2">
        <f>MONTH(salesdata[[#This Row],[Order Date]])</f>
        <v>5</v>
      </c>
      <c r="D4768" t="s">
        <v>532</v>
      </c>
      <c r="E4768" t="s">
        <v>27</v>
      </c>
      <c r="F4768" t="s">
        <v>39</v>
      </c>
      <c r="G4768" t="s">
        <v>40</v>
      </c>
      <c r="H4768" t="s">
        <v>954</v>
      </c>
      <c r="I4768" s="33" t="s">
        <v>5704</v>
      </c>
      <c r="J4768" s="2">
        <v>4</v>
      </c>
      <c r="K4768" s="33" t="s">
        <v>8669</v>
      </c>
    </row>
    <row r="4769" spans="1:11" x14ac:dyDescent="0.3">
      <c r="A4769" s="1">
        <v>42516</v>
      </c>
      <c r="B4769" s="2">
        <f>YEAR(salesdata[[#This Row],[Order Date]])</f>
        <v>2016</v>
      </c>
      <c r="C4769" s="2">
        <f>MONTH(salesdata[[#This Row],[Order Date]])</f>
        <v>5</v>
      </c>
      <c r="D4769" t="s">
        <v>532</v>
      </c>
      <c r="E4769" t="s">
        <v>27</v>
      </c>
      <c r="F4769" t="s">
        <v>34</v>
      </c>
      <c r="G4769" t="s">
        <v>35</v>
      </c>
      <c r="H4769" t="s">
        <v>1875</v>
      </c>
      <c r="I4769" s="33" t="s">
        <v>8670</v>
      </c>
      <c r="J4769" s="2">
        <v>6</v>
      </c>
      <c r="K4769" s="33" t="s">
        <v>8671</v>
      </c>
    </row>
    <row r="4770" spans="1:11" x14ac:dyDescent="0.3">
      <c r="A4770" s="1">
        <v>42516</v>
      </c>
      <c r="B4770" s="2">
        <f>YEAR(salesdata[[#This Row],[Order Date]])</f>
        <v>2016</v>
      </c>
      <c r="C4770" s="2">
        <f>MONTH(salesdata[[#This Row],[Order Date]])</f>
        <v>5</v>
      </c>
      <c r="D4770" t="s">
        <v>532</v>
      </c>
      <c r="E4770" t="s">
        <v>27</v>
      </c>
      <c r="F4770" t="s">
        <v>39</v>
      </c>
      <c r="G4770" t="s">
        <v>306</v>
      </c>
      <c r="H4770" t="s">
        <v>2224</v>
      </c>
      <c r="I4770" s="33" t="s">
        <v>8672</v>
      </c>
      <c r="J4770" s="2">
        <v>3</v>
      </c>
      <c r="K4770" s="33" t="s">
        <v>8673</v>
      </c>
    </row>
    <row r="4771" spans="1:11" x14ac:dyDescent="0.3">
      <c r="A4771" s="1">
        <v>42516</v>
      </c>
      <c r="B4771" s="2">
        <f>YEAR(salesdata[[#This Row],[Order Date]])</f>
        <v>2016</v>
      </c>
      <c r="C4771" s="2">
        <f>MONTH(salesdata[[#This Row],[Order Date]])</f>
        <v>5</v>
      </c>
      <c r="D4771" t="s">
        <v>1798</v>
      </c>
      <c r="E4771" t="s">
        <v>124</v>
      </c>
      <c r="F4771" t="s">
        <v>11</v>
      </c>
      <c r="G4771" t="s">
        <v>18</v>
      </c>
      <c r="H4771" t="s">
        <v>1115</v>
      </c>
      <c r="I4771" s="33" t="s">
        <v>8674</v>
      </c>
      <c r="J4771" s="2">
        <v>6</v>
      </c>
      <c r="K4771" s="33" t="s">
        <v>4135</v>
      </c>
    </row>
    <row r="4772" spans="1:11" x14ac:dyDescent="0.3">
      <c r="A4772" s="1">
        <v>42516</v>
      </c>
      <c r="B4772" s="2">
        <f>YEAR(salesdata[[#This Row],[Order Date]])</f>
        <v>2016</v>
      </c>
      <c r="C4772" s="2">
        <f>MONTH(salesdata[[#This Row],[Order Date]])</f>
        <v>5</v>
      </c>
      <c r="D4772" t="s">
        <v>1798</v>
      </c>
      <c r="E4772" t="s">
        <v>124</v>
      </c>
      <c r="F4772" t="s">
        <v>39</v>
      </c>
      <c r="G4772" t="s">
        <v>52</v>
      </c>
      <c r="H4772" t="s">
        <v>1791</v>
      </c>
      <c r="I4772" s="33" t="s">
        <v>5831</v>
      </c>
      <c r="J4772" s="2">
        <v>2</v>
      </c>
      <c r="K4772" s="33" t="s">
        <v>4967</v>
      </c>
    </row>
    <row r="4773" spans="1:11" x14ac:dyDescent="0.3">
      <c r="A4773" s="1">
        <v>42516</v>
      </c>
      <c r="B4773" s="2">
        <f>YEAR(salesdata[[#This Row],[Order Date]])</f>
        <v>2016</v>
      </c>
      <c r="C4773" s="2">
        <f>MONTH(salesdata[[#This Row],[Order Date]])</f>
        <v>5</v>
      </c>
      <c r="D4773" t="s">
        <v>2617</v>
      </c>
      <c r="E4773" t="s">
        <v>160</v>
      </c>
      <c r="F4773" t="s">
        <v>34</v>
      </c>
      <c r="G4773" t="s">
        <v>47</v>
      </c>
      <c r="H4773" t="s">
        <v>1121</v>
      </c>
      <c r="I4773" s="33" t="s">
        <v>8675</v>
      </c>
      <c r="J4773" s="2">
        <v>3</v>
      </c>
      <c r="K4773" s="33" t="s">
        <v>8676</v>
      </c>
    </row>
    <row r="4774" spans="1:11" x14ac:dyDescent="0.3">
      <c r="A4774" s="1">
        <v>42517</v>
      </c>
      <c r="B4774" s="2">
        <f>YEAR(salesdata[[#This Row],[Order Date]])</f>
        <v>2016</v>
      </c>
      <c r="C4774" s="2">
        <f>MONTH(salesdata[[#This Row],[Order Date]])</f>
        <v>5</v>
      </c>
      <c r="D4774" t="s">
        <v>603</v>
      </c>
      <c r="E4774" t="s">
        <v>111</v>
      </c>
      <c r="F4774" t="s">
        <v>34</v>
      </c>
      <c r="G4774" t="s">
        <v>35</v>
      </c>
      <c r="H4774" t="s">
        <v>1001</v>
      </c>
      <c r="I4774" s="33" t="s">
        <v>8677</v>
      </c>
      <c r="J4774" s="2">
        <v>5</v>
      </c>
      <c r="K4774" s="33" t="s">
        <v>8678</v>
      </c>
    </row>
    <row r="4775" spans="1:11" x14ac:dyDescent="0.3">
      <c r="A4775" s="1">
        <v>42517</v>
      </c>
      <c r="B4775" s="2">
        <f>YEAR(salesdata[[#This Row],[Order Date]])</f>
        <v>2016</v>
      </c>
      <c r="C4775" s="2">
        <f>MONTH(salesdata[[#This Row],[Order Date]])</f>
        <v>5</v>
      </c>
      <c r="D4775" t="s">
        <v>603</v>
      </c>
      <c r="E4775" t="s">
        <v>111</v>
      </c>
      <c r="F4775" t="s">
        <v>11</v>
      </c>
      <c r="G4775" t="s">
        <v>12</v>
      </c>
      <c r="H4775" t="s">
        <v>2425</v>
      </c>
      <c r="I4775" s="33" t="s">
        <v>5463</v>
      </c>
      <c r="J4775" s="2">
        <v>3</v>
      </c>
      <c r="K4775" s="33" t="s">
        <v>5464</v>
      </c>
    </row>
    <row r="4776" spans="1:11" x14ac:dyDescent="0.3">
      <c r="A4776" s="1">
        <v>42517</v>
      </c>
      <c r="B4776" s="2">
        <f>YEAR(salesdata[[#This Row],[Order Date]])</f>
        <v>2016</v>
      </c>
      <c r="C4776" s="2">
        <f>MONTH(salesdata[[#This Row],[Order Date]])</f>
        <v>5</v>
      </c>
      <c r="D4776" t="s">
        <v>603</v>
      </c>
      <c r="E4776" t="s">
        <v>111</v>
      </c>
      <c r="F4776" t="s">
        <v>11</v>
      </c>
      <c r="G4776" t="s">
        <v>12</v>
      </c>
      <c r="H4776" t="s">
        <v>2324</v>
      </c>
      <c r="I4776" s="33" t="s">
        <v>8679</v>
      </c>
      <c r="J4776" s="2">
        <v>3</v>
      </c>
      <c r="K4776" s="33" t="s">
        <v>6793</v>
      </c>
    </row>
    <row r="4777" spans="1:11" x14ac:dyDescent="0.3">
      <c r="A4777" s="1">
        <v>42517</v>
      </c>
      <c r="B4777" s="2">
        <f>YEAR(salesdata[[#This Row],[Order Date]])</f>
        <v>2016</v>
      </c>
      <c r="C4777" s="2">
        <f>MONTH(salesdata[[#This Row],[Order Date]])</f>
        <v>5</v>
      </c>
      <c r="D4777" t="s">
        <v>889</v>
      </c>
      <c r="E4777" t="s">
        <v>15</v>
      </c>
      <c r="F4777" t="s">
        <v>34</v>
      </c>
      <c r="G4777" t="s">
        <v>47</v>
      </c>
      <c r="H4777" t="s">
        <v>2000</v>
      </c>
      <c r="I4777" s="33" t="s">
        <v>6827</v>
      </c>
      <c r="J4777" s="2">
        <v>3</v>
      </c>
      <c r="K4777" s="33" t="s">
        <v>8680</v>
      </c>
    </row>
    <row r="4778" spans="1:11" x14ac:dyDescent="0.3">
      <c r="A4778" s="1">
        <v>42517</v>
      </c>
      <c r="B4778" s="2">
        <f>YEAR(salesdata[[#This Row],[Order Date]])</f>
        <v>2016</v>
      </c>
      <c r="C4778" s="2">
        <f>MONTH(salesdata[[#This Row],[Order Date]])</f>
        <v>5</v>
      </c>
      <c r="D4778" t="s">
        <v>889</v>
      </c>
      <c r="E4778" t="s">
        <v>15</v>
      </c>
      <c r="F4778" t="s">
        <v>34</v>
      </c>
      <c r="G4778" t="s">
        <v>47</v>
      </c>
      <c r="H4778" t="s">
        <v>572</v>
      </c>
      <c r="I4778" s="33" t="s">
        <v>3442</v>
      </c>
      <c r="J4778" s="2">
        <v>2</v>
      </c>
      <c r="K4778" s="33" t="s">
        <v>6000</v>
      </c>
    </row>
    <row r="4779" spans="1:11" x14ac:dyDescent="0.3">
      <c r="A4779" s="1">
        <v>42517</v>
      </c>
      <c r="B4779" s="2">
        <f>YEAR(salesdata[[#This Row],[Order Date]])</f>
        <v>2016</v>
      </c>
      <c r="C4779" s="2">
        <f>MONTH(salesdata[[#This Row],[Order Date]])</f>
        <v>5</v>
      </c>
      <c r="D4779" t="s">
        <v>889</v>
      </c>
      <c r="E4779" t="s">
        <v>15</v>
      </c>
      <c r="F4779" t="s">
        <v>11</v>
      </c>
      <c r="G4779" t="s">
        <v>18</v>
      </c>
      <c r="H4779" t="s">
        <v>1811</v>
      </c>
      <c r="I4779" s="33" t="s">
        <v>8681</v>
      </c>
      <c r="J4779" s="2">
        <v>9</v>
      </c>
      <c r="K4779" s="33" t="s">
        <v>8682</v>
      </c>
    </row>
    <row r="4780" spans="1:11" x14ac:dyDescent="0.3">
      <c r="A4780" s="1">
        <v>42517</v>
      </c>
      <c r="B4780" s="2">
        <f>YEAR(salesdata[[#This Row],[Order Date]])</f>
        <v>2016</v>
      </c>
      <c r="C4780" s="2">
        <f>MONTH(salesdata[[#This Row],[Order Date]])</f>
        <v>5</v>
      </c>
      <c r="D4780" t="s">
        <v>1519</v>
      </c>
      <c r="E4780" t="s">
        <v>27</v>
      </c>
      <c r="F4780" t="s">
        <v>11</v>
      </c>
      <c r="G4780" t="s">
        <v>12</v>
      </c>
      <c r="H4780" t="s">
        <v>1754</v>
      </c>
      <c r="I4780" s="33" t="s">
        <v>8683</v>
      </c>
      <c r="J4780" s="2">
        <v>2</v>
      </c>
      <c r="K4780" s="33" t="s">
        <v>7756</v>
      </c>
    </row>
    <row r="4781" spans="1:11" x14ac:dyDescent="0.3">
      <c r="A4781" s="1">
        <v>42518</v>
      </c>
      <c r="B4781" s="2">
        <f>YEAR(salesdata[[#This Row],[Order Date]])</f>
        <v>2016</v>
      </c>
      <c r="C4781" s="2">
        <f>MONTH(salesdata[[#This Row],[Order Date]])</f>
        <v>5</v>
      </c>
      <c r="D4781" t="s">
        <v>1083</v>
      </c>
      <c r="E4781" t="s">
        <v>333</v>
      </c>
      <c r="F4781" t="s">
        <v>11</v>
      </c>
      <c r="G4781" t="s">
        <v>24</v>
      </c>
      <c r="H4781" t="s">
        <v>1910</v>
      </c>
      <c r="I4781" s="33" t="s">
        <v>8684</v>
      </c>
      <c r="J4781" s="2">
        <v>6</v>
      </c>
      <c r="K4781" s="33" t="s">
        <v>8685</v>
      </c>
    </row>
    <row r="4782" spans="1:11" x14ac:dyDescent="0.3">
      <c r="A4782" s="1">
        <v>42518</v>
      </c>
      <c r="B4782" s="2">
        <f>YEAR(salesdata[[#This Row],[Order Date]])</f>
        <v>2016</v>
      </c>
      <c r="C4782" s="2">
        <f>MONTH(salesdata[[#This Row],[Order Date]])</f>
        <v>5</v>
      </c>
      <c r="D4782" t="s">
        <v>1838</v>
      </c>
      <c r="E4782" t="s">
        <v>124</v>
      </c>
      <c r="F4782" t="s">
        <v>34</v>
      </c>
      <c r="G4782" t="s">
        <v>35</v>
      </c>
      <c r="H4782" t="s">
        <v>1157</v>
      </c>
      <c r="I4782" s="33" t="s">
        <v>8686</v>
      </c>
      <c r="J4782" s="2">
        <v>8</v>
      </c>
      <c r="K4782" s="33" t="s">
        <v>8687</v>
      </c>
    </row>
    <row r="4783" spans="1:11" x14ac:dyDescent="0.3">
      <c r="A4783" s="1">
        <v>42518</v>
      </c>
      <c r="B4783" s="2">
        <f>YEAR(salesdata[[#This Row],[Order Date]])</f>
        <v>2016</v>
      </c>
      <c r="C4783" s="2">
        <f>MONTH(salesdata[[#This Row],[Order Date]])</f>
        <v>5</v>
      </c>
      <c r="D4783" t="s">
        <v>1838</v>
      </c>
      <c r="E4783" t="s">
        <v>124</v>
      </c>
      <c r="F4783" t="s">
        <v>11</v>
      </c>
      <c r="G4783" t="s">
        <v>12</v>
      </c>
      <c r="H4783" t="s">
        <v>1134</v>
      </c>
      <c r="I4783" s="33" t="s">
        <v>8688</v>
      </c>
      <c r="J4783" s="2">
        <v>13</v>
      </c>
      <c r="K4783" s="33" t="s">
        <v>2910</v>
      </c>
    </row>
    <row r="4784" spans="1:11" x14ac:dyDescent="0.3">
      <c r="A4784" s="1">
        <v>42518</v>
      </c>
      <c r="B4784" s="2">
        <f>YEAR(salesdata[[#This Row],[Order Date]])</f>
        <v>2016</v>
      </c>
      <c r="C4784" s="2">
        <f>MONTH(salesdata[[#This Row],[Order Date]])</f>
        <v>5</v>
      </c>
      <c r="D4784" t="s">
        <v>260</v>
      </c>
      <c r="E4784" t="s">
        <v>27</v>
      </c>
      <c r="F4784" t="s">
        <v>11</v>
      </c>
      <c r="G4784" t="s">
        <v>93</v>
      </c>
      <c r="H4784" t="s">
        <v>1331</v>
      </c>
      <c r="I4784" s="33" t="s">
        <v>8689</v>
      </c>
      <c r="J4784" s="2">
        <v>2</v>
      </c>
      <c r="K4784" s="33" t="s">
        <v>8690</v>
      </c>
    </row>
    <row r="4785" spans="1:11" x14ac:dyDescent="0.3">
      <c r="A4785" s="1">
        <v>42518</v>
      </c>
      <c r="B4785" s="2">
        <f>YEAR(salesdata[[#This Row],[Order Date]])</f>
        <v>2016</v>
      </c>
      <c r="C4785" s="2">
        <f>MONTH(salesdata[[#This Row],[Order Date]])</f>
        <v>5</v>
      </c>
      <c r="D4785" t="s">
        <v>260</v>
      </c>
      <c r="E4785" t="s">
        <v>27</v>
      </c>
      <c r="F4785" t="s">
        <v>11</v>
      </c>
      <c r="G4785" t="s">
        <v>12</v>
      </c>
      <c r="H4785" t="s">
        <v>1961</v>
      </c>
      <c r="I4785" s="33" t="s">
        <v>5947</v>
      </c>
      <c r="J4785" s="2">
        <v>8</v>
      </c>
      <c r="K4785" s="33" t="s">
        <v>5948</v>
      </c>
    </row>
    <row r="4786" spans="1:11" x14ac:dyDescent="0.3">
      <c r="A4786" s="1">
        <v>42518</v>
      </c>
      <c r="B4786" s="2">
        <f>YEAR(salesdata[[#This Row],[Order Date]])</f>
        <v>2016</v>
      </c>
      <c r="C4786" s="2">
        <f>MONTH(salesdata[[#This Row],[Order Date]])</f>
        <v>5</v>
      </c>
      <c r="D4786" t="s">
        <v>260</v>
      </c>
      <c r="E4786" t="s">
        <v>27</v>
      </c>
      <c r="F4786" t="s">
        <v>39</v>
      </c>
      <c r="G4786" t="s">
        <v>52</v>
      </c>
      <c r="H4786" t="s">
        <v>688</v>
      </c>
      <c r="I4786" s="33" t="s">
        <v>8691</v>
      </c>
      <c r="J4786" s="2">
        <v>7</v>
      </c>
      <c r="K4786" s="33" t="s">
        <v>7215</v>
      </c>
    </row>
    <row r="4787" spans="1:11" x14ac:dyDescent="0.3">
      <c r="A4787" s="1">
        <v>42518</v>
      </c>
      <c r="B4787" s="2">
        <f>YEAR(salesdata[[#This Row],[Order Date]])</f>
        <v>2016</v>
      </c>
      <c r="C4787" s="2">
        <f>MONTH(salesdata[[#This Row],[Order Date]])</f>
        <v>5</v>
      </c>
      <c r="D4787" t="s">
        <v>260</v>
      </c>
      <c r="E4787" t="s">
        <v>27</v>
      </c>
      <c r="F4787" t="s">
        <v>11</v>
      </c>
      <c r="G4787" t="s">
        <v>20</v>
      </c>
      <c r="H4787" t="s">
        <v>1214</v>
      </c>
      <c r="I4787" s="33" t="s">
        <v>4499</v>
      </c>
      <c r="J4787" s="2">
        <v>4</v>
      </c>
      <c r="K4787" s="33" t="s">
        <v>4500</v>
      </c>
    </row>
    <row r="4788" spans="1:11" x14ac:dyDescent="0.3">
      <c r="A4788" s="1">
        <v>42518</v>
      </c>
      <c r="B4788" s="2">
        <f>YEAR(salesdata[[#This Row],[Order Date]])</f>
        <v>2016</v>
      </c>
      <c r="C4788" s="2">
        <f>MONTH(salesdata[[#This Row],[Order Date]])</f>
        <v>5</v>
      </c>
      <c r="D4788" t="s">
        <v>260</v>
      </c>
      <c r="E4788" t="s">
        <v>27</v>
      </c>
      <c r="F4788" t="s">
        <v>39</v>
      </c>
      <c r="G4788" t="s">
        <v>306</v>
      </c>
      <c r="H4788" t="s">
        <v>860</v>
      </c>
      <c r="I4788" s="33" t="s">
        <v>6862</v>
      </c>
      <c r="J4788" s="2">
        <v>2</v>
      </c>
      <c r="K4788" s="33" t="s">
        <v>4543</v>
      </c>
    </row>
    <row r="4789" spans="1:11" x14ac:dyDescent="0.3">
      <c r="A4789" s="1">
        <v>42518</v>
      </c>
      <c r="B4789" s="2">
        <f>YEAR(salesdata[[#This Row],[Order Date]])</f>
        <v>2016</v>
      </c>
      <c r="C4789" s="2">
        <f>MONTH(salesdata[[#This Row],[Order Date]])</f>
        <v>5</v>
      </c>
      <c r="D4789" t="s">
        <v>534</v>
      </c>
      <c r="E4789" t="s">
        <v>152</v>
      </c>
      <c r="F4789" t="s">
        <v>11</v>
      </c>
      <c r="G4789" t="s">
        <v>204</v>
      </c>
      <c r="H4789" t="s">
        <v>2294</v>
      </c>
      <c r="I4789" s="33" t="s">
        <v>8507</v>
      </c>
      <c r="J4789" s="2">
        <v>5</v>
      </c>
      <c r="K4789" s="33" t="s">
        <v>7677</v>
      </c>
    </row>
    <row r="4790" spans="1:11" x14ac:dyDescent="0.3">
      <c r="A4790" s="1">
        <v>42518</v>
      </c>
      <c r="B4790" s="2">
        <f>YEAR(salesdata[[#This Row],[Order Date]])</f>
        <v>2016</v>
      </c>
      <c r="C4790" s="2">
        <f>MONTH(salesdata[[#This Row],[Order Date]])</f>
        <v>5</v>
      </c>
      <c r="D4790" t="s">
        <v>1483</v>
      </c>
      <c r="E4790" t="s">
        <v>15</v>
      </c>
      <c r="F4790" t="s">
        <v>39</v>
      </c>
      <c r="G4790" t="s">
        <v>40</v>
      </c>
      <c r="H4790" t="s">
        <v>661</v>
      </c>
      <c r="I4790" s="33" t="s">
        <v>8692</v>
      </c>
      <c r="J4790" s="2">
        <v>1</v>
      </c>
      <c r="K4790" s="33" t="s">
        <v>5524</v>
      </c>
    </row>
    <row r="4791" spans="1:11" x14ac:dyDescent="0.3">
      <c r="A4791" s="1">
        <v>42519</v>
      </c>
      <c r="B4791" s="2">
        <f>YEAR(salesdata[[#This Row],[Order Date]])</f>
        <v>2016</v>
      </c>
      <c r="C4791" s="2">
        <f>MONTH(salesdata[[#This Row],[Order Date]])</f>
        <v>5</v>
      </c>
      <c r="D4791" t="s">
        <v>1805</v>
      </c>
      <c r="E4791" t="s">
        <v>497</v>
      </c>
      <c r="F4791" t="s">
        <v>39</v>
      </c>
      <c r="G4791" t="s">
        <v>40</v>
      </c>
      <c r="H4791" t="s">
        <v>291</v>
      </c>
      <c r="I4791" s="33" t="s">
        <v>6903</v>
      </c>
      <c r="J4791" s="2">
        <v>5</v>
      </c>
      <c r="K4791" s="33" t="s">
        <v>6904</v>
      </c>
    </row>
    <row r="4792" spans="1:11" x14ac:dyDescent="0.3">
      <c r="A4792" s="1">
        <v>42519</v>
      </c>
      <c r="B4792" s="2">
        <f>YEAR(salesdata[[#This Row],[Order Date]])</f>
        <v>2016</v>
      </c>
      <c r="C4792" s="2">
        <f>MONTH(salesdata[[#This Row],[Order Date]])</f>
        <v>5</v>
      </c>
      <c r="D4792" t="s">
        <v>1805</v>
      </c>
      <c r="E4792" t="s">
        <v>497</v>
      </c>
      <c r="F4792" t="s">
        <v>11</v>
      </c>
      <c r="G4792" t="s">
        <v>20</v>
      </c>
      <c r="H4792" t="s">
        <v>808</v>
      </c>
      <c r="I4792" s="33" t="s">
        <v>8693</v>
      </c>
      <c r="J4792" s="2">
        <v>5</v>
      </c>
      <c r="K4792" s="33" t="s">
        <v>7856</v>
      </c>
    </row>
    <row r="4793" spans="1:11" x14ac:dyDescent="0.3">
      <c r="A4793" s="1">
        <v>42519</v>
      </c>
      <c r="B4793" s="2">
        <f>YEAR(salesdata[[#This Row],[Order Date]])</f>
        <v>2016</v>
      </c>
      <c r="C4793" s="2">
        <f>MONTH(salesdata[[#This Row],[Order Date]])</f>
        <v>5</v>
      </c>
      <c r="D4793" t="s">
        <v>2584</v>
      </c>
      <c r="E4793" t="s">
        <v>121</v>
      </c>
      <c r="F4793" t="s">
        <v>11</v>
      </c>
      <c r="G4793" t="s">
        <v>20</v>
      </c>
      <c r="H4793" t="s">
        <v>2599</v>
      </c>
      <c r="I4793" s="33" t="s">
        <v>8694</v>
      </c>
      <c r="J4793" s="2">
        <v>3</v>
      </c>
      <c r="K4793" s="33" t="s">
        <v>8695</v>
      </c>
    </row>
    <row r="4794" spans="1:11" x14ac:dyDescent="0.3">
      <c r="A4794" s="1">
        <v>42519</v>
      </c>
      <c r="B4794" s="2">
        <f>YEAR(salesdata[[#This Row],[Order Date]])</f>
        <v>2016</v>
      </c>
      <c r="C4794" s="2">
        <f>MONTH(salesdata[[#This Row],[Order Date]])</f>
        <v>5</v>
      </c>
      <c r="D4794" t="s">
        <v>2584</v>
      </c>
      <c r="E4794" t="s">
        <v>121</v>
      </c>
      <c r="F4794" t="s">
        <v>11</v>
      </c>
      <c r="G4794" t="s">
        <v>24</v>
      </c>
      <c r="H4794" t="s">
        <v>330</v>
      </c>
      <c r="I4794" s="33" t="s">
        <v>3272</v>
      </c>
      <c r="J4794" s="2">
        <v>2</v>
      </c>
      <c r="K4794" s="33" t="s">
        <v>3273</v>
      </c>
    </row>
    <row r="4795" spans="1:11" x14ac:dyDescent="0.3">
      <c r="A4795" s="1">
        <v>42519</v>
      </c>
      <c r="B4795" s="2">
        <f>YEAR(salesdata[[#This Row],[Order Date]])</f>
        <v>2016</v>
      </c>
      <c r="C4795" s="2">
        <f>MONTH(salesdata[[#This Row],[Order Date]])</f>
        <v>5</v>
      </c>
      <c r="D4795" t="s">
        <v>2584</v>
      </c>
      <c r="E4795" t="s">
        <v>121</v>
      </c>
      <c r="F4795" t="s">
        <v>34</v>
      </c>
      <c r="G4795" t="s">
        <v>47</v>
      </c>
      <c r="H4795" t="s">
        <v>2055</v>
      </c>
      <c r="I4795" s="33" t="s">
        <v>8696</v>
      </c>
      <c r="J4795" s="2">
        <v>3</v>
      </c>
      <c r="K4795" s="33" t="s">
        <v>8697</v>
      </c>
    </row>
    <row r="4796" spans="1:11" x14ac:dyDescent="0.3">
      <c r="A4796" s="1">
        <v>42520</v>
      </c>
      <c r="B4796" s="2">
        <f>YEAR(salesdata[[#This Row],[Order Date]])</f>
        <v>2016</v>
      </c>
      <c r="C4796" s="2">
        <f>MONTH(salesdata[[#This Row],[Order Date]])</f>
        <v>5</v>
      </c>
      <c r="D4796" t="s">
        <v>2384</v>
      </c>
      <c r="E4796" t="s">
        <v>282</v>
      </c>
      <c r="F4796" t="s">
        <v>11</v>
      </c>
      <c r="G4796" t="s">
        <v>20</v>
      </c>
      <c r="H4796" t="s">
        <v>934</v>
      </c>
      <c r="I4796" s="33" t="s">
        <v>8698</v>
      </c>
      <c r="J4796" s="2">
        <v>2</v>
      </c>
      <c r="K4796" s="33" t="s">
        <v>8699</v>
      </c>
    </row>
    <row r="4797" spans="1:11" x14ac:dyDescent="0.3">
      <c r="A4797" s="1">
        <v>42520</v>
      </c>
      <c r="B4797" s="2">
        <f>YEAR(salesdata[[#This Row],[Order Date]])</f>
        <v>2016</v>
      </c>
      <c r="C4797" s="2">
        <f>MONTH(salesdata[[#This Row],[Order Date]])</f>
        <v>5</v>
      </c>
      <c r="D4797" t="s">
        <v>2384</v>
      </c>
      <c r="E4797" t="s">
        <v>282</v>
      </c>
      <c r="F4797" t="s">
        <v>11</v>
      </c>
      <c r="G4797" t="s">
        <v>20</v>
      </c>
      <c r="H4797" t="s">
        <v>784</v>
      </c>
      <c r="I4797" s="33" t="s">
        <v>5998</v>
      </c>
      <c r="J4797" s="2">
        <v>2</v>
      </c>
      <c r="K4797" s="33" t="s">
        <v>5999</v>
      </c>
    </row>
    <row r="4798" spans="1:11" x14ac:dyDescent="0.3">
      <c r="A4798" s="1">
        <v>42520</v>
      </c>
      <c r="B4798" s="2">
        <f>YEAR(salesdata[[#This Row],[Order Date]])</f>
        <v>2016</v>
      </c>
      <c r="C4798" s="2">
        <f>MONTH(salesdata[[#This Row],[Order Date]])</f>
        <v>5</v>
      </c>
      <c r="D4798" t="s">
        <v>2384</v>
      </c>
      <c r="E4798" t="s">
        <v>282</v>
      </c>
      <c r="F4798" t="s">
        <v>34</v>
      </c>
      <c r="G4798" t="s">
        <v>35</v>
      </c>
      <c r="H4798" t="s">
        <v>1016</v>
      </c>
      <c r="I4798" s="33" t="s">
        <v>4205</v>
      </c>
      <c r="J4798" s="2">
        <v>2</v>
      </c>
      <c r="K4798" s="33" t="s">
        <v>4206</v>
      </c>
    </row>
    <row r="4799" spans="1:11" x14ac:dyDescent="0.3">
      <c r="A4799" s="1">
        <v>42520</v>
      </c>
      <c r="B4799" s="2">
        <f>YEAR(salesdata[[#This Row],[Order Date]])</f>
        <v>2016</v>
      </c>
      <c r="C4799" s="2">
        <f>MONTH(salesdata[[#This Row],[Order Date]])</f>
        <v>5</v>
      </c>
      <c r="D4799" t="s">
        <v>2384</v>
      </c>
      <c r="E4799" t="s">
        <v>282</v>
      </c>
      <c r="F4799" t="s">
        <v>11</v>
      </c>
      <c r="G4799" t="s">
        <v>20</v>
      </c>
      <c r="H4799" t="s">
        <v>2595</v>
      </c>
      <c r="I4799" s="33" t="s">
        <v>3788</v>
      </c>
      <c r="J4799" s="2">
        <v>3</v>
      </c>
      <c r="K4799" s="33" t="s">
        <v>8700</v>
      </c>
    </row>
    <row r="4800" spans="1:11" x14ac:dyDescent="0.3">
      <c r="A4800" s="1">
        <v>42520</v>
      </c>
      <c r="B4800" s="2">
        <f>YEAR(salesdata[[#This Row],[Order Date]])</f>
        <v>2016</v>
      </c>
      <c r="C4800" s="2">
        <f>MONTH(salesdata[[#This Row],[Order Date]])</f>
        <v>5</v>
      </c>
      <c r="D4800" t="s">
        <v>2384</v>
      </c>
      <c r="E4800" t="s">
        <v>282</v>
      </c>
      <c r="F4800" t="s">
        <v>11</v>
      </c>
      <c r="G4800" t="s">
        <v>12</v>
      </c>
      <c r="H4800" t="s">
        <v>2054</v>
      </c>
      <c r="I4800" s="33" t="s">
        <v>8701</v>
      </c>
      <c r="J4800" s="2">
        <v>1</v>
      </c>
      <c r="K4800" s="33" t="s">
        <v>4517</v>
      </c>
    </row>
    <row r="4801" spans="1:11" x14ac:dyDescent="0.3">
      <c r="A4801" s="1">
        <v>42520</v>
      </c>
      <c r="B4801" s="2">
        <f>YEAR(salesdata[[#This Row],[Order Date]])</f>
        <v>2016</v>
      </c>
      <c r="C4801" s="2">
        <f>MONTH(salesdata[[#This Row],[Order Date]])</f>
        <v>5</v>
      </c>
      <c r="D4801" t="s">
        <v>2650</v>
      </c>
      <c r="E4801" t="s">
        <v>249</v>
      </c>
      <c r="F4801" t="s">
        <v>11</v>
      </c>
      <c r="G4801" t="s">
        <v>20</v>
      </c>
      <c r="H4801" t="s">
        <v>721</v>
      </c>
      <c r="I4801" s="33" t="s">
        <v>3785</v>
      </c>
      <c r="J4801" s="2">
        <v>2</v>
      </c>
      <c r="K4801" s="33" t="s">
        <v>3786</v>
      </c>
    </row>
    <row r="4802" spans="1:11" x14ac:dyDescent="0.3">
      <c r="A4802" s="1">
        <v>42520</v>
      </c>
      <c r="B4802" s="2">
        <f>YEAR(salesdata[[#This Row],[Order Date]])</f>
        <v>2016</v>
      </c>
      <c r="C4802" s="2">
        <f>MONTH(salesdata[[#This Row],[Order Date]])</f>
        <v>5</v>
      </c>
      <c r="D4802" t="s">
        <v>671</v>
      </c>
      <c r="E4802" t="s">
        <v>79</v>
      </c>
      <c r="F4802" t="s">
        <v>39</v>
      </c>
      <c r="G4802" t="s">
        <v>614</v>
      </c>
      <c r="H4802" t="s">
        <v>939</v>
      </c>
      <c r="I4802" s="33" t="s">
        <v>8702</v>
      </c>
      <c r="J4802" s="2">
        <v>2</v>
      </c>
      <c r="K4802" s="33" t="s">
        <v>2651</v>
      </c>
    </row>
    <row r="4803" spans="1:11" x14ac:dyDescent="0.3">
      <c r="A4803" s="1">
        <v>42520</v>
      </c>
      <c r="B4803" s="2">
        <f>YEAR(salesdata[[#This Row],[Order Date]])</f>
        <v>2016</v>
      </c>
      <c r="C4803" s="2">
        <f>MONTH(salesdata[[#This Row],[Order Date]])</f>
        <v>5</v>
      </c>
      <c r="D4803" t="s">
        <v>452</v>
      </c>
      <c r="E4803" t="s">
        <v>55</v>
      </c>
      <c r="F4803" t="s">
        <v>34</v>
      </c>
      <c r="G4803" t="s">
        <v>147</v>
      </c>
      <c r="H4803" t="s">
        <v>1841</v>
      </c>
      <c r="I4803" s="33" t="s">
        <v>8703</v>
      </c>
      <c r="J4803" s="2">
        <v>10</v>
      </c>
      <c r="K4803" s="33" t="s">
        <v>8704</v>
      </c>
    </row>
    <row r="4804" spans="1:11" x14ac:dyDescent="0.3">
      <c r="A4804" s="1">
        <v>42520</v>
      </c>
      <c r="B4804" s="2">
        <f>YEAR(salesdata[[#This Row],[Order Date]])</f>
        <v>2016</v>
      </c>
      <c r="C4804" s="2">
        <f>MONTH(salesdata[[#This Row],[Order Date]])</f>
        <v>5</v>
      </c>
      <c r="D4804" t="s">
        <v>452</v>
      </c>
      <c r="E4804" t="s">
        <v>55</v>
      </c>
      <c r="F4804" t="s">
        <v>39</v>
      </c>
      <c r="G4804" t="s">
        <v>52</v>
      </c>
      <c r="H4804" t="s">
        <v>1842</v>
      </c>
      <c r="I4804" s="33" t="s">
        <v>8705</v>
      </c>
      <c r="J4804" s="2">
        <v>6</v>
      </c>
      <c r="K4804" s="33" t="s">
        <v>8706</v>
      </c>
    </row>
    <row r="4805" spans="1:11" x14ac:dyDescent="0.3">
      <c r="A4805" s="1">
        <v>42520</v>
      </c>
      <c r="B4805" s="2">
        <f>YEAR(salesdata[[#This Row],[Order Date]])</f>
        <v>2016</v>
      </c>
      <c r="C4805" s="2">
        <f>MONTH(salesdata[[#This Row],[Order Date]])</f>
        <v>5</v>
      </c>
      <c r="D4805" t="s">
        <v>452</v>
      </c>
      <c r="E4805" t="s">
        <v>55</v>
      </c>
      <c r="F4805" t="s">
        <v>11</v>
      </c>
      <c r="G4805" t="s">
        <v>16</v>
      </c>
      <c r="H4805" t="s">
        <v>2586</v>
      </c>
      <c r="I4805" s="33" t="s">
        <v>8707</v>
      </c>
      <c r="J4805" s="2">
        <v>6</v>
      </c>
      <c r="K4805" s="33" t="s">
        <v>4510</v>
      </c>
    </row>
    <row r="4806" spans="1:11" x14ac:dyDescent="0.3">
      <c r="A4806" s="1">
        <v>42520</v>
      </c>
      <c r="B4806" s="2">
        <f>YEAR(salesdata[[#This Row],[Order Date]])</f>
        <v>2016</v>
      </c>
      <c r="C4806" s="2">
        <f>MONTH(salesdata[[#This Row],[Order Date]])</f>
        <v>5</v>
      </c>
      <c r="D4806" t="s">
        <v>609</v>
      </c>
      <c r="E4806" t="s">
        <v>79</v>
      </c>
      <c r="F4806" t="s">
        <v>11</v>
      </c>
      <c r="G4806" t="s">
        <v>93</v>
      </c>
      <c r="H4806" t="s">
        <v>449</v>
      </c>
      <c r="I4806" s="33" t="s">
        <v>4958</v>
      </c>
      <c r="J4806" s="2">
        <v>5</v>
      </c>
      <c r="K4806" s="33" t="s">
        <v>2998</v>
      </c>
    </row>
    <row r="4807" spans="1:11" x14ac:dyDescent="0.3">
      <c r="A4807" s="1">
        <v>42520</v>
      </c>
      <c r="B4807" s="2">
        <f>YEAR(salesdata[[#This Row],[Order Date]])</f>
        <v>2016</v>
      </c>
      <c r="C4807" s="2">
        <f>MONTH(salesdata[[#This Row],[Order Date]])</f>
        <v>5</v>
      </c>
      <c r="D4807" t="s">
        <v>1581</v>
      </c>
      <c r="E4807" t="s">
        <v>27</v>
      </c>
      <c r="F4807" t="s">
        <v>11</v>
      </c>
      <c r="G4807" t="s">
        <v>12</v>
      </c>
      <c r="H4807" t="s">
        <v>2244</v>
      </c>
      <c r="I4807" s="33" t="s">
        <v>6782</v>
      </c>
      <c r="J4807" s="2">
        <v>6</v>
      </c>
      <c r="K4807" s="33" t="s">
        <v>6783</v>
      </c>
    </row>
    <row r="4808" spans="1:11" x14ac:dyDescent="0.3">
      <c r="A4808" s="1">
        <v>42520</v>
      </c>
      <c r="B4808" s="2">
        <f>YEAR(salesdata[[#This Row],[Order Date]])</f>
        <v>2016</v>
      </c>
      <c r="C4808" s="2">
        <f>MONTH(salesdata[[#This Row],[Order Date]])</f>
        <v>5</v>
      </c>
      <c r="D4808" t="s">
        <v>996</v>
      </c>
      <c r="E4808" t="s">
        <v>160</v>
      </c>
      <c r="F4808" t="s">
        <v>11</v>
      </c>
      <c r="G4808" t="s">
        <v>93</v>
      </c>
      <c r="H4808" t="s">
        <v>2226</v>
      </c>
      <c r="I4808" s="33" t="s">
        <v>8708</v>
      </c>
      <c r="J4808" s="2">
        <v>3</v>
      </c>
      <c r="K4808" s="33" t="s">
        <v>8709</v>
      </c>
    </row>
    <row r="4809" spans="1:11" x14ac:dyDescent="0.3">
      <c r="A4809" s="1">
        <v>42520</v>
      </c>
      <c r="B4809" s="2">
        <f>YEAR(salesdata[[#This Row],[Order Date]])</f>
        <v>2016</v>
      </c>
      <c r="C4809" s="2">
        <f>MONTH(salesdata[[#This Row],[Order Date]])</f>
        <v>5</v>
      </c>
      <c r="D4809" t="s">
        <v>996</v>
      </c>
      <c r="E4809" t="s">
        <v>160</v>
      </c>
      <c r="F4809" t="s">
        <v>34</v>
      </c>
      <c r="G4809" t="s">
        <v>47</v>
      </c>
      <c r="H4809" t="s">
        <v>2065</v>
      </c>
      <c r="I4809" s="33" t="s">
        <v>8710</v>
      </c>
      <c r="J4809" s="2">
        <v>5</v>
      </c>
      <c r="K4809" s="33" t="s">
        <v>8711</v>
      </c>
    </row>
    <row r="4810" spans="1:11" x14ac:dyDescent="0.3">
      <c r="A4810" s="1">
        <v>42520</v>
      </c>
      <c r="B4810" s="2">
        <f>YEAR(salesdata[[#This Row],[Order Date]])</f>
        <v>2016</v>
      </c>
      <c r="C4810" s="2">
        <f>MONTH(salesdata[[#This Row],[Order Date]])</f>
        <v>5</v>
      </c>
      <c r="D4810" t="s">
        <v>996</v>
      </c>
      <c r="E4810" t="s">
        <v>160</v>
      </c>
      <c r="F4810" t="s">
        <v>11</v>
      </c>
      <c r="G4810" t="s">
        <v>18</v>
      </c>
      <c r="H4810" t="s">
        <v>525</v>
      </c>
      <c r="I4810" s="33" t="s">
        <v>8712</v>
      </c>
      <c r="J4810" s="2">
        <v>4</v>
      </c>
      <c r="K4810" s="33" t="s">
        <v>8713</v>
      </c>
    </row>
    <row r="4811" spans="1:11" x14ac:dyDescent="0.3">
      <c r="A4811" s="1">
        <v>42520</v>
      </c>
      <c r="B4811" s="2">
        <f>YEAR(salesdata[[#This Row],[Order Date]])</f>
        <v>2016</v>
      </c>
      <c r="C4811" s="2">
        <f>MONTH(salesdata[[#This Row],[Order Date]])</f>
        <v>5</v>
      </c>
      <c r="D4811" t="s">
        <v>996</v>
      </c>
      <c r="E4811" t="s">
        <v>160</v>
      </c>
      <c r="F4811" t="s">
        <v>11</v>
      </c>
      <c r="G4811" t="s">
        <v>24</v>
      </c>
      <c r="H4811" t="s">
        <v>330</v>
      </c>
      <c r="I4811" s="33" t="s">
        <v>4110</v>
      </c>
      <c r="J4811" s="2">
        <v>2</v>
      </c>
      <c r="K4811" s="33" t="s">
        <v>6184</v>
      </c>
    </row>
    <row r="4812" spans="1:11" x14ac:dyDescent="0.3">
      <c r="A4812" s="1">
        <v>42520</v>
      </c>
      <c r="B4812" s="2">
        <f>YEAR(salesdata[[#This Row],[Order Date]])</f>
        <v>2016</v>
      </c>
      <c r="C4812" s="2">
        <f>MONTH(salesdata[[#This Row],[Order Date]])</f>
        <v>5</v>
      </c>
      <c r="D4812" t="s">
        <v>996</v>
      </c>
      <c r="E4812" t="s">
        <v>160</v>
      </c>
      <c r="F4812" t="s">
        <v>11</v>
      </c>
      <c r="G4812" t="s">
        <v>12</v>
      </c>
      <c r="H4812" t="s">
        <v>2324</v>
      </c>
      <c r="I4812" s="33" t="s">
        <v>5407</v>
      </c>
      <c r="J4812" s="2">
        <v>6</v>
      </c>
      <c r="K4812" s="33" t="s">
        <v>5408</v>
      </c>
    </row>
    <row r="4813" spans="1:11" x14ac:dyDescent="0.3">
      <c r="A4813" s="1">
        <v>42520</v>
      </c>
      <c r="B4813" s="2">
        <f>YEAR(salesdata[[#This Row],[Order Date]])</f>
        <v>2016</v>
      </c>
      <c r="C4813" s="2">
        <f>MONTH(salesdata[[#This Row],[Order Date]])</f>
        <v>5</v>
      </c>
      <c r="D4813" t="s">
        <v>996</v>
      </c>
      <c r="E4813" t="s">
        <v>160</v>
      </c>
      <c r="F4813" t="s">
        <v>11</v>
      </c>
      <c r="G4813" t="s">
        <v>24</v>
      </c>
      <c r="H4813" t="s">
        <v>1617</v>
      </c>
      <c r="I4813" s="33" t="s">
        <v>7761</v>
      </c>
      <c r="J4813" s="2">
        <v>5</v>
      </c>
      <c r="K4813" s="33" t="s">
        <v>8714</v>
      </c>
    </row>
    <row r="4814" spans="1:11" x14ac:dyDescent="0.3">
      <c r="A4814" s="1">
        <v>42520</v>
      </c>
      <c r="B4814" s="2">
        <f>YEAR(salesdata[[#This Row],[Order Date]])</f>
        <v>2016</v>
      </c>
      <c r="C4814" s="2">
        <f>MONTH(salesdata[[#This Row],[Order Date]])</f>
        <v>5</v>
      </c>
      <c r="D4814" t="s">
        <v>996</v>
      </c>
      <c r="E4814" t="s">
        <v>160</v>
      </c>
      <c r="F4814" t="s">
        <v>11</v>
      </c>
      <c r="G4814" t="s">
        <v>12</v>
      </c>
      <c r="H4814" t="s">
        <v>1404</v>
      </c>
      <c r="I4814" s="33" t="s">
        <v>3692</v>
      </c>
      <c r="J4814" s="2">
        <v>7</v>
      </c>
      <c r="K4814" s="33" t="s">
        <v>3693</v>
      </c>
    </row>
    <row r="4815" spans="1:11" x14ac:dyDescent="0.3">
      <c r="A4815" s="1">
        <v>42520</v>
      </c>
      <c r="B4815" s="2">
        <f>YEAR(salesdata[[#This Row],[Order Date]])</f>
        <v>2016</v>
      </c>
      <c r="C4815" s="2">
        <f>MONTH(salesdata[[#This Row],[Order Date]])</f>
        <v>5</v>
      </c>
      <c r="D4815" t="s">
        <v>996</v>
      </c>
      <c r="E4815" t="s">
        <v>160</v>
      </c>
      <c r="F4815" t="s">
        <v>39</v>
      </c>
      <c r="G4815" t="s">
        <v>40</v>
      </c>
      <c r="H4815" t="s">
        <v>736</v>
      </c>
      <c r="I4815" s="33" t="s">
        <v>7492</v>
      </c>
      <c r="J4815" s="2">
        <v>1</v>
      </c>
      <c r="K4815" s="33" t="s">
        <v>6568</v>
      </c>
    </row>
    <row r="4816" spans="1:11" x14ac:dyDescent="0.3">
      <c r="A4816" s="1">
        <v>42520</v>
      </c>
      <c r="B4816" s="2">
        <f>YEAR(salesdata[[#This Row],[Order Date]])</f>
        <v>2016</v>
      </c>
      <c r="C4816" s="2">
        <f>MONTH(salesdata[[#This Row],[Order Date]])</f>
        <v>5</v>
      </c>
      <c r="D4816" t="s">
        <v>2557</v>
      </c>
      <c r="E4816" t="s">
        <v>27</v>
      </c>
      <c r="F4816" t="s">
        <v>34</v>
      </c>
      <c r="G4816" t="s">
        <v>47</v>
      </c>
      <c r="H4816" t="s">
        <v>2000</v>
      </c>
      <c r="I4816" s="33" t="s">
        <v>8715</v>
      </c>
      <c r="J4816" s="2">
        <v>8</v>
      </c>
      <c r="K4816" s="33" t="s">
        <v>8716</v>
      </c>
    </row>
    <row r="4817" spans="1:11" x14ac:dyDescent="0.3">
      <c r="A4817" s="1">
        <v>42520</v>
      </c>
      <c r="B4817" s="2">
        <f>YEAR(salesdata[[#This Row],[Order Date]])</f>
        <v>2016</v>
      </c>
      <c r="C4817" s="2">
        <f>MONTH(salesdata[[#This Row],[Order Date]])</f>
        <v>5</v>
      </c>
      <c r="D4817" t="s">
        <v>2010</v>
      </c>
      <c r="E4817" t="s">
        <v>55</v>
      </c>
      <c r="F4817" t="s">
        <v>11</v>
      </c>
      <c r="G4817" t="s">
        <v>63</v>
      </c>
      <c r="H4817" t="s">
        <v>1194</v>
      </c>
      <c r="I4817" s="33" t="s">
        <v>8717</v>
      </c>
      <c r="J4817" s="2">
        <v>9</v>
      </c>
      <c r="K4817" s="33" t="s">
        <v>3012</v>
      </c>
    </row>
    <row r="4818" spans="1:11" x14ac:dyDescent="0.3">
      <c r="A4818" s="1">
        <v>42520</v>
      </c>
      <c r="B4818" s="2">
        <f>YEAR(salesdata[[#This Row],[Order Date]])</f>
        <v>2016</v>
      </c>
      <c r="C4818" s="2">
        <f>MONTH(salesdata[[#This Row],[Order Date]])</f>
        <v>5</v>
      </c>
      <c r="D4818" t="s">
        <v>2010</v>
      </c>
      <c r="E4818" t="s">
        <v>55</v>
      </c>
      <c r="F4818" t="s">
        <v>39</v>
      </c>
      <c r="G4818" t="s">
        <v>52</v>
      </c>
      <c r="H4818" t="s">
        <v>649</v>
      </c>
      <c r="I4818" s="33" t="s">
        <v>8044</v>
      </c>
      <c r="J4818" s="2">
        <v>2</v>
      </c>
      <c r="K4818" s="33" t="s">
        <v>6024</v>
      </c>
    </row>
    <row r="4819" spans="1:11" x14ac:dyDescent="0.3">
      <c r="A4819" s="1">
        <v>42520</v>
      </c>
      <c r="B4819" s="2">
        <f>YEAR(salesdata[[#This Row],[Order Date]])</f>
        <v>2016</v>
      </c>
      <c r="C4819" s="2">
        <f>MONTH(salesdata[[#This Row],[Order Date]])</f>
        <v>5</v>
      </c>
      <c r="D4819" t="s">
        <v>1225</v>
      </c>
      <c r="E4819" t="s">
        <v>10</v>
      </c>
      <c r="F4819" t="s">
        <v>39</v>
      </c>
      <c r="G4819" t="s">
        <v>40</v>
      </c>
      <c r="H4819" t="s">
        <v>2510</v>
      </c>
      <c r="I4819" s="33" t="s">
        <v>6191</v>
      </c>
      <c r="J4819" s="2">
        <v>5</v>
      </c>
      <c r="K4819" s="33" t="s">
        <v>683</v>
      </c>
    </row>
    <row r="4820" spans="1:11" x14ac:dyDescent="0.3">
      <c r="A4820" s="1">
        <v>42520</v>
      </c>
      <c r="B4820" s="2">
        <f>YEAR(salesdata[[#This Row],[Order Date]])</f>
        <v>2016</v>
      </c>
      <c r="C4820" s="2">
        <f>MONTH(salesdata[[#This Row],[Order Date]])</f>
        <v>5</v>
      </c>
      <c r="D4820" t="s">
        <v>1225</v>
      </c>
      <c r="E4820" t="s">
        <v>10</v>
      </c>
      <c r="F4820" t="s">
        <v>39</v>
      </c>
      <c r="G4820" t="s">
        <v>52</v>
      </c>
      <c r="H4820" t="s">
        <v>649</v>
      </c>
      <c r="I4820" s="33" t="s">
        <v>4038</v>
      </c>
      <c r="J4820" s="2">
        <v>5</v>
      </c>
      <c r="K4820" s="33" t="s">
        <v>4029</v>
      </c>
    </row>
    <row r="4821" spans="1:11" x14ac:dyDescent="0.3">
      <c r="A4821" s="1">
        <v>42521</v>
      </c>
      <c r="B4821" s="2">
        <f>YEAR(salesdata[[#This Row],[Order Date]])</f>
        <v>2016</v>
      </c>
      <c r="C4821" s="2">
        <f>MONTH(salesdata[[#This Row],[Order Date]])</f>
        <v>5</v>
      </c>
      <c r="D4821" t="s">
        <v>1462</v>
      </c>
      <c r="E4821" t="s">
        <v>15</v>
      </c>
      <c r="F4821" t="s">
        <v>34</v>
      </c>
      <c r="G4821" t="s">
        <v>47</v>
      </c>
      <c r="H4821" t="s">
        <v>2652</v>
      </c>
      <c r="I4821" s="33" t="s">
        <v>4573</v>
      </c>
      <c r="J4821" s="2">
        <v>3</v>
      </c>
      <c r="K4821" s="33" t="s">
        <v>8718</v>
      </c>
    </row>
    <row r="4822" spans="1:11" x14ac:dyDescent="0.3">
      <c r="A4822" s="1">
        <v>42521</v>
      </c>
      <c r="B4822" s="2">
        <f>YEAR(salesdata[[#This Row],[Order Date]])</f>
        <v>2016</v>
      </c>
      <c r="C4822" s="2">
        <f>MONTH(salesdata[[#This Row],[Order Date]])</f>
        <v>5</v>
      </c>
      <c r="D4822" t="s">
        <v>1462</v>
      </c>
      <c r="E4822" t="s">
        <v>15</v>
      </c>
      <c r="F4822" t="s">
        <v>11</v>
      </c>
      <c r="G4822" t="s">
        <v>12</v>
      </c>
      <c r="H4822" t="s">
        <v>1176</v>
      </c>
      <c r="I4822" s="33" t="s">
        <v>3922</v>
      </c>
      <c r="J4822" s="2">
        <v>4</v>
      </c>
      <c r="K4822" s="33" t="s">
        <v>3889</v>
      </c>
    </row>
    <row r="4823" spans="1:11" x14ac:dyDescent="0.3">
      <c r="A4823" s="1">
        <v>42521</v>
      </c>
      <c r="B4823" s="2">
        <f>YEAR(salesdata[[#This Row],[Order Date]])</f>
        <v>2016</v>
      </c>
      <c r="C4823" s="2">
        <f>MONTH(salesdata[[#This Row],[Order Date]])</f>
        <v>5</v>
      </c>
      <c r="D4823" t="s">
        <v>1462</v>
      </c>
      <c r="E4823" t="s">
        <v>15</v>
      </c>
      <c r="F4823" t="s">
        <v>34</v>
      </c>
      <c r="G4823" t="s">
        <v>35</v>
      </c>
      <c r="H4823" t="s">
        <v>71</v>
      </c>
      <c r="I4823" s="33" t="s">
        <v>8719</v>
      </c>
      <c r="J4823" s="2">
        <v>3</v>
      </c>
      <c r="K4823" s="33" t="s">
        <v>8720</v>
      </c>
    </row>
    <row r="4824" spans="1:11" x14ac:dyDescent="0.3">
      <c r="A4824" s="1">
        <v>42521</v>
      </c>
      <c r="B4824" s="2">
        <f>YEAR(salesdata[[#This Row],[Order Date]])</f>
        <v>2016</v>
      </c>
      <c r="C4824" s="2">
        <f>MONTH(salesdata[[#This Row],[Order Date]])</f>
        <v>5</v>
      </c>
      <c r="D4824" t="s">
        <v>1462</v>
      </c>
      <c r="E4824" t="s">
        <v>15</v>
      </c>
      <c r="F4824" t="s">
        <v>11</v>
      </c>
      <c r="G4824" t="s">
        <v>12</v>
      </c>
      <c r="H4824" t="s">
        <v>2247</v>
      </c>
      <c r="I4824" s="33" t="s">
        <v>3520</v>
      </c>
      <c r="J4824" s="2">
        <v>2</v>
      </c>
      <c r="K4824" s="33" t="s">
        <v>3521</v>
      </c>
    </row>
    <row r="4825" spans="1:11" x14ac:dyDescent="0.3">
      <c r="A4825" s="1">
        <v>42521</v>
      </c>
      <c r="B4825" s="2">
        <f>YEAR(salesdata[[#This Row],[Order Date]])</f>
        <v>2016</v>
      </c>
      <c r="C4825" s="2">
        <f>MONTH(salesdata[[#This Row],[Order Date]])</f>
        <v>5</v>
      </c>
      <c r="D4825" t="s">
        <v>2309</v>
      </c>
      <c r="E4825" t="s">
        <v>152</v>
      </c>
      <c r="F4825" t="s">
        <v>11</v>
      </c>
      <c r="G4825" t="s">
        <v>20</v>
      </c>
      <c r="H4825" t="s">
        <v>953</v>
      </c>
      <c r="I4825" s="33" t="s">
        <v>6989</v>
      </c>
      <c r="J4825" s="2">
        <v>3</v>
      </c>
      <c r="K4825" s="33" t="s">
        <v>6847</v>
      </c>
    </row>
    <row r="4826" spans="1:11" x14ac:dyDescent="0.3">
      <c r="A4826" s="1">
        <v>42521</v>
      </c>
      <c r="B4826" s="2">
        <f>YEAR(salesdata[[#This Row],[Order Date]])</f>
        <v>2016</v>
      </c>
      <c r="C4826" s="2">
        <f>MONTH(salesdata[[#This Row],[Order Date]])</f>
        <v>5</v>
      </c>
      <c r="D4826" t="s">
        <v>2309</v>
      </c>
      <c r="E4826" t="s">
        <v>152</v>
      </c>
      <c r="F4826" t="s">
        <v>39</v>
      </c>
      <c r="G4826" t="s">
        <v>40</v>
      </c>
      <c r="H4826" t="s">
        <v>1996</v>
      </c>
      <c r="I4826" s="33" t="s">
        <v>8721</v>
      </c>
      <c r="J4826" s="2">
        <v>6</v>
      </c>
      <c r="K4826" s="33" t="s">
        <v>8722</v>
      </c>
    </row>
    <row r="4827" spans="1:11" x14ac:dyDescent="0.3">
      <c r="A4827" s="1">
        <v>42523</v>
      </c>
      <c r="B4827" s="2">
        <f>YEAR(salesdata[[#This Row],[Order Date]])</f>
        <v>2016</v>
      </c>
      <c r="C4827" s="2">
        <f>MONTH(salesdata[[#This Row],[Order Date]])</f>
        <v>6</v>
      </c>
      <c r="D4827" t="s">
        <v>1273</v>
      </c>
      <c r="E4827" t="s">
        <v>23</v>
      </c>
      <c r="F4827" t="s">
        <v>11</v>
      </c>
      <c r="G4827" t="s">
        <v>18</v>
      </c>
      <c r="H4827" t="s">
        <v>301</v>
      </c>
      <c r="I4827" s="33" t="s">
        <v>4547</v>
      </c>
      <c r="J4827" s="2">
        <v>1</v>
      </c>
      <c r="K4827" s="33" t="s">
        <v>7048</v>
      </c>
    </row>
    <row r="4828" spans="1:11" x14ac:dyDescent="0.3">
      <c r="A4828" s="1">
        <v>42523</v>
      </c>
      <c r="B4828" s="2">
        <f>YEAR(salesdata[[#This Row],[Order Date]])</f>
        <v>2016</v>
      </c>
      <c r="C4828" s="2">
        <f>MONTH(salesdata[[#This Row],[Order Date]])</f>
        <v>6</v>
      </c>
      <c r="D4828" t="s">
        <v>534</v>
      </c>
      <c r="E4828" t="s">
        <v>167</v>
      </c>
      <c r="F4828" t="s">
        <v>11</v>
      </c>
      <c r="G4828" t="s">
        <v>12</v>
      </c>
      <c r="H4828" t="s">
        <v>1170</v>
      </c>
      <c r="I4828" s="33" t="s">
        <v>5236</v>
      </c>
      <c r="J4828" s="2">
        <v>3</v>
      </c>
      <c r="K4828" s="33" t="s">
        <v>5237</v>
      </c>
    </row>
    <row r="4829" spans="1:11" x14ac:dyDescent="0.3">
      <c r="A4829" s="1">
        <v>42523</v>
      </c>
      <c r="B4829" s="2">
        <f>YEAR(salesdata[[#This Row],[Order Date]])</f>
        <v>2016</v>
      </c>
      <c r="C4829" s="2">
        <f>MONTH(salesdata[[#This Row],[Order Date]])</f>
        <v>6</v>
      </c>
      <c r="D4829" t="s">
        <v>534</v>
      </c>
      <c r="E4829" t="s">
        <v>167</v>
      </c>
      <c r="F4829" t="s">
        <v>11</v>
      </c>
      <c r="G4829" t="s">
        <v>20</v>
      </c>
      <c r="H4829" t="s">
        <v>643</v>
      </c>
      <c r="I4829" s="33" t="s">
        <v>8723</v>
      </c>
      <c r="J4829" s="2">
        <v>12</v>
      </c>
      <c r="K4829" s="33" t="s">
        <v>5115</v>
      </c>
    </row>
    <row r="4830" spans="1:11" x14ac:dyDescent="0.3">
      <c r="A4830" s="1">
        <v>42523</v>
      </c>
      <c r="B4830" s="2">
        <f>YEAR(salesdata[[#This Row],[Order Date]])</f>
        <v>2016</v>
      </c>
      <c r="C4830" s="2">
        <f>MONTH(salesdata[[#This Row],[Order Date]])</f>
        <v>6</v>
      </c>
      <c r="D4830" t="s">
        <v>534</v>
      </c>
      <c r="E4830" t="s">
        <v>167</v>
      </c>
      <c r="F4830" t="s">
        <v>11</v>
      </c>
      <c r="G4830" t="s">
        <v>20</v>
      </c>
      <c r="H4830" t="s">
        <v>1149</v>
      </c>
      <c r="I4830" s="33" t="s">
        <v>6173</v>
      </c>
      <c r="J4830" s="2">
        <v>3</v>
      </c>
      <c r="K4830" s="33" t="s">
        <v>2956</v>
      </c>
    </row>
    <row r="4831" spans="1:11" x14ac:dyDescent="0.3">
      <c r="A4831" s="1">
        <v>42524</v>
      </c>
      <c r="B4831" s="2">
        <f>YEAR(salesdata[[#This Row],[Order Date]])</f>
        <v>2016</v>
      </c>
      <c r="C4831" s="2">
        <f>MONTH(salesdata[[#This Row],[Order Date]])</f>
        <v>6</v>
      </c>
      <c r="D4831" t="s">
        <v>323</v>
      </c>
      <c r="E4831" t="s">
        <v>27</v>
      </c>
      <c r="F4831" t="s">
        <v>34</v>
      </c>
      <c r="G4831" t="s">
        <v>147</v>
      </c>
      <c r="H4831" t="s">
        <v>1886</v>
      </c>
      <c r="I4831" s="33" t="s">
        <v>8563</v>
      </c>
      <c r="J4831" s="2">
        <v>2</v>
      </c>
      <c r="K4831" s="33" t="s">
        <v>8564</v>
      </c>
    </row>
    <row r="4832" spans="1:11" x14ac:dyDescent="0.3">
      <c r="A4832" s="1">
        <v>42525</v>
      </c>
      <c r="B4832" s="2">
        <f>YEAR(salesdata[[#This Row],[Order Date]])</f>
        <v>2016</v>
      </c>
      <c r="C4832" s="2">
        <f>MONTH(salesdata[[#This Row],[Order Date]])</f>
        <v>6</v>
      </c>
      <c r="D4832" t="s">
        <v>1648</v>
      </c>
      <c r="E4832" t="s">
        <v>55</v>
      </c>
      <c r="F4832" t="s">
        <v>11</v>
      </c>
      <c r="G4832" t="s">
        <v>12</v>
      </c>
      <c r="H4832" t="s">
        <v>1286</v>
      </c>
      <c r="I4832" s="33" t="s">
        <v>5098</v>
      </c>
      <c r="J4832" s="2">
        <v>2</v>
      </c>
      <c r="K4832" s="33" t="s">
        <v>5099</v>
      </c>
    </row>
    <row r="4833" spans="1:11" x14ac:dyDescent="0.3">
      <c r="A4833" s="1">
        <v>42525</v>
      </c>
      <c r="B4833" s="2">
        <f>YEAR(salesdata[[#This Row],[Order Date]])</f>
        <v>2016</v>
      </c>
      <c r="C4833" s="2">
        <f>MONTH(salesdata[[#This Row],[Order Date]])</f>
        <v>6</v>
      </c>
      <c r="D4833" t="s">
        <v>1038</v>
      </c>
      <c r="E4833" t="s">
        <v>15</v>
      </c>
      <c r="F4833" t="s">
        <v>11</v>
      </c>
      <c r="G4833" t="s">
        <v>12</v>
      </c>
      <c r="H4833" t="s">
        <v>335</v>
      </c>
      <c r="I4833" s="33" t="s">
        <v>3857</v>
      </c>
      <c r="J4833" s="2">
        <v>5</v>
      </c>
      <c r="K4833" s="33" t="s">
        <v>8724</v>
      </c>
    </row>
    <row r="4834" spans="1:11" x14ac:dyDescent="0.3">
      <c r="A4834" s="1">
        <v>42525</v>
      </c>
      <c r="B4834" s="2">
        <f>YEAR(salesdata[[#This Row],[Order Date]])</f>
        <v>2016</v>
      </c>
      <c r="C4834" s="2">
        <f>MONTH(salesdata[[#This Row],[Order Date]])</f>
        <v>6</v>
      </c>
      <c r="D4834" t="s">
        <v>1038</v>
      </c>
      <c r="E4834" t="s">
        <v>15</v>
      </c>
      <c r="F4834" t="s">
        <v>34</v>
      </c>
      <c r="G4834" t="s">
        <v>47</v>
      </c>
      <c r="H4834" t="s">
        <v>2469</v>
      </c>
      <c r="I4834" s="33" t="s">
        <v>8725</v>
      </c>
      <c r="J4834" s="2">
        <v>5</v>
      </c>
      <c r="K4834" s="33" t="s">
        <v>8726</v>
      </c>
    </row>
    <row r="4835" spans="1:11" x14ac:dyDescent="0.3">
      <c r="A4835" s="1">
        <v>42525</v>
      </c>
      <c r="B4835" s="2">
        <f>YEAR(salesdata[[#This Row],[Order Date]])</f>
        <v>2016</v>
      </c>
      <c r="C4835" s="2">
        <f>MONTH(salesdata[[#This Row],[Order Date]])</f>
        <v>6</v>
      </c>
      <c r="D4835" t="s">
        <v>1038</v>
      </c>
      <c r="E4835" t="s">
        <v>15</v>
      </c>
      <c r="F4835" t="s">
        <v>34</v>
      </c>
      <c r="G4835" t="s">
        <v>47</v>
      </c>
      <c r="H4835" t="s">
        <v>1041</v>
      </c>
      <c r="I4835" s="33" t="s">
        <v>6101</v>
      </c>
      <c r="J4835" s="2">
        <v>3</v>
      </c>
      <c r="K4835" s="33" t="s">
        <v>8727</v>
      </c>
    </row>
    <row r="4836" spans="1:11" x14ac:dyDescent="0.3">
      <c r="A4836" s="1">
        <v>42525</v>
      </c>
      <c r="B4836" s="2">
        <f>YEAR(salesdata[[#This Row],[Order Date]])</f>
        <v>2016</v>
      </c>
      <c r="C4836" s="2">
        <f>MONTH(salesdata[[#This Row],[Order Date]])</f>
        <v>6</v>
      </c>
      <c r="D4836" t="s">
        <v>1038</v>
      </c>
      <c r="E4836" t="s">
        <v>15</v>
      </c>
      <c r="F4836" t="s">
        <v>39</v>
      </c>
      <c r="G4836" t="s">
        <v>40</v>
      </c>
      <c r="H4836" t="s">
        <v>2053</v>
      </c>
      <c r="I4836" s="33" t="s">
        <v>4157</v>
      </c>
      <c r="J4836" s="2">
        <v>2</v>
      </c>
      <c r="K4836" s="33" t="s">
        <v>8728</v>
      </c>
    </row>
    <row r="4837" spans="1:11" x14ac:dyDescent="0.3">
      <c r="A4837" s="1">
        <v>42525</v>
      </c>
      <c r="B4837" s="2">
        <f>YEAR(salesdata[[#This Row],[Order Date]])</f>
        <v>2016</v>
      </c>
      <c r="C4837" s="2">
        <f>MONTH(salesdata[[#This Row],[Order Date]])</f>
        <v>6</v>
      </c>
      <c r="D4837" t="s">
        <v>1038</v>
      </c>
      <c r="E4837" t="s">
        <v>15</v>
      </c>
      <c r="F4837" t="s">
        <v>34</v>
      </c>
      <c r="G4837" t="s">
        <v>147</v>
      </c>
      <c r="H4837" t="s">
        <v>744</v>
      </c>
      <c r="I4837" s="33" t="s">
        <v>8729</v>
      </c>
      <c r="J4837" s="2">
        <v>5</v>
      </c>
      <c r="K4837" s="33" t="s">
        <v>8730</v>
      </c>
    </row>
    <row r="4838" spans="1:11" x14ac:dyDescent="0.3">
      <c r="A4838" s="1">
        <v>42525</v>
      </c>
      <c r="B4838" s="2">
        <f>YEAR(salesdata[[#This Row],[Order Date]])</f>
        <v>2016</v>
      </c>
      <c r="C4838" s="2">
        <f>MONTH(salesdata[[#This Row],[Order Date]])</f>
        <v>6</v>
      </c>
      <c r="D4838" t="s">
        <v>1038</v>
      </c>
      <c r="E4838" t="s">
        <v>15</v>
      </c>
      <c r="F4838" t="s">
        <v>34</v>
      </c>
      <c r="G4838" t="s">
        <v>47</v>
      </c>
      <c r="H4838" t="s">
        <v>1678</v>
      </c>
      <c r="I4838" s="33" t="s">
        <v>5021</v>
      </c>
      <c r="J4838" s="2">
        <v>3</v>
      </c>
      <c r="K4838" s="33" t="s">
        <v>8731</v>
      </c>
    </row>
    <row r="4839" spans="1:11" x14ac:dyDescent="0.3">
      <c r="A4839" s="1">
        <v>42525</v>
      </c>
      <c r="B4839" s="2">
        <f>YEAR(salesdata[[#This Row],[Order Date]])</f>
        <v>2016</v>
      </c>
      <c r="C4839" s="2">
        <f>MONTH(salesdata[[#This Row],[Order Date]])</f>
        <v>6</v>
      </c>
      <c r="D4839" t="s">
        <v>1038</v>
      </c>
      <c r="E4839" t="s">
        <v>15</v>
      </c>
      <c r="F4839" t="s">
        <v>11</v>
      </c>
      <c r="G4839" t="s">
        <v>24</v>
      </c>
      <c r="H4839" t="s">
        <v>360</v>
      </c>
      <c r="I4839" s="33" t="s">
        <v>3321</v>
      </c>
      <c r="J4839" s="2">
        <v>2</v>
      </c>
      <c r="K4839" s="33" t="s">
        <v>3322</v>
      </c>
    </row>
    <row r="4840" spans="1:11" x14ac:dyDescent="0.3">
      <c r="A4840" s="1">
        <v>42525</v>
      </c>
      <c r="B4840" s="2">
        <f>YEAR(salesdata[[#This Row],[Order Date]])</f>
        <v>2016</v>
      </c>
      <c r="C4840" s="2">
        <f>MONTH(salesdata[[#This Row],[Order Date]])</f>
        <v>6</v>
      </c>
      <c r="D4840" t="s">
        <v>2158</v>
      </c>
      <c r="E4840" t="s">
        <v>152</v>
      </c>
      <c r="F4840" t="s">
        <v>11</v>
      </c>
      <c r="G4840" t="s">
        <v>12</v>
      </c>
      <c r="H4840" t="s">
        <v>637</v>
      </c>
      <c r="I4840" s="33" t="s">
        <v>3088</v>
      </c>
      <c r="J4840" s="2">
        <v>3</v>
      </c>
      <c r="K4840" s="33" t="s">
        <v>3218</v>
      </c>
    </row>
    <row r="4841" spans="1:11" x14ac:dyDescent="0.3">
      <c r="A4841" s="1">
        <v>42525</v>
      </c>
      <c r="B4841" s="2">
        <f>YEAR(salesdata[[#This Row],[Order Date]])</f>
        <v>2016</v>
      </c>
      <c r="C4841" s="2">
        <f>MONTH(salesdata[[#This Row],[Order Date]])</f>
        <v>6</v>
      </c>
      <c r="D4841" t="s">
        <v>2158</v>
      </c>
      <c r="E4841" t="s">
        <v>152</v>
      </c>
      <c r="F4841" t="s">
        <v>39</v>
      </c>
      <c r="G4841" t="s">
        <v>306</v>
      </c>
      <c r="H4841" t="s">
        <v>2653</v>
      </c>
      <c r="I4841" s="33" t="s">
        <v>8732</v>
      </c>
      <c r="J4841" s="2">
        <v>3</v>
      </c>
      <c r="K4841" s="33" t="s">
        <v>8733</v>
      </c>
    </row>
    <row r="4842" spans="1:11" x14ac:dyDescent="0.3">
      <c r="A4842" s="1">
        <v>42525</v>
      </c>
      <c r="B4842" s="2">
        <f>YEAR(salesdata[[#This Row],[Order Date]])</f>
        <v>2016</v>
      </c>
      <c r="C4842" s="2">
        <f>MONTH(salesdata[[#This Row],[Order Date]])</f>
        <v>6</v>
      </c>
      <c r="D4842" t="s">
        <v>2158</v>
      </c>
      <c r="E4842" t="s">
        <v>152</v>
      </c>
      <c r="F4842" t="s">
        <v>34</v>
      </c>
      <c r="G4842" t="s">
        <v>74</v>
      </c>
      <c r="H4842" t="s">
        <v>735</v>
      </c>
      <c r="I4842" s="33" t="s">
        <v>8734</v>
      </c>
      <c r="J4842" s="2">
        <v>1</v>
      </c>
      <c r="K4842" s="33" t="s">
        <v>8735</v>
      </c>
    </row>
    <row r="4843" spans="1:11" x14ac:dyDescent="0.3">
      <c r="A4843" s="1">
        <v>42525</v>
      </c>
      <c r="B4843" s="2">
        <f>YEAR(salesdata[[#This Row],[Order Date]])</f>
        <v>2016</v>
      </c>
      <c r="C4843" s="2">
        <f>MONTH(salesdata[[#This Row],[Order Date]])</f>
        <v>6</v>
      </c>
      <c r="D4843" t="s">
        <v>2158</v>
      </c>
      <c r="E4843" t="s">
        <v>152</v>
      </c>
      <c r="F4843" t="s">
        <v>34</v>
      </c>
      <c r="G4843" t="s">
        <v>47</v>
      </c>
      <c r="H4843" t="s">
        <v>1786</v>
      </c>
      <c r="I4843" s="33" t="s">
        <v>8736</v>
      </c>
      <c r="J4843" s="2">
        <v>4</v>
      </c>
      <c r="K4843" s="33" t="s">
        <v>3761</v>
      </c>
    </row>
    <row r="4844" spans="1:11" x14ac:dyDescent="0.3">
      <c r="A4844" s="1">
        <v>42526</v>
      </c>
      <c r="B4844" s="2">
        <f>YEAR(salesdata[[#This Row],[Order Date]])</f>
        <v>2016</v>
      </c>
      <c r="C4844" s="2">
        <f>MONTH(salesdata[[#This Row],[Order Date]])</f>
        <v>6</v>
      </c>
      <c r="D4844" t="s">
        <v>617</v>
      </c>
      <c r="E4844" t="s">
        <v>23</v>
      </c>
      <c r="F4844" t="s">
        <v>11</v>
      </c>
      <c r="G4844" t="s">
        <v>18</v>
      </c>
      <c r="H4844" t="s">
        <v>1527</v>
      </c>
      <c r="I4844" s="33" t="s">
        <v>8737</v>
      </c>
      <c r="J4844" s="2">
        <v>4</v>
      </c>
      <c r="K4844" s="33" t="s">
        <v>8738</v>
      </c>
    </row>
    <row r="4845" spans="1:11" x14ac:dyDescent="0.3">
      <c r="A4845" s="1">
        <v>42526</v>
      </c>
      <c r="B4845" s="2">
        <f>YEAR(salesdata[[#This Row],[Order Date]])</f>
        <v>2016</v>
      </c>
      <c r="C4845" s="2">
        <f>MONTH(salesdata[[#This Row],[Order Date]])</f>
        <v>6</v>
      </c>
      <c r="D4845" t="s">
        <v>617</v>
      </c>
      <c r="E4845" t="s">
        <v>23</v>
      </c>
      <c r="F4845" t="s">
        <v>11</v>
      </c>
      <c r="G4845" t="s">
        <v>16</v>
      </c>
      <c r="H4845" t="s">
        <v>2619</v>
      </c>
      <c r="I4845" s="33" t="s">
        <v>6550</v>
      </c>
      <c r="J4845" s="2">
        <v>3</v>
      </c>
      <c r="K4845" s="33" t="s">
        <v>3872</v>
      </c>
    </row>
    <row r="4846" spans="1:11" x14ac:dyDescent="0.3">
      <c r="A4846" s="1">
        <v>42526</v>
      </c>
      <c r="B4846" s="2">
        <f>YEAR(salesdata[[#This Row],[Order Date]])</f>
        <v>2016</v>
      </c>
      <c r="C4846" s="2">
        <f>MONTH(salesdata[[#This Row],[Order Date]])</f>
        <v>6</v>
      </c>
      <c r="D4846" t="s">
        <v>730</v>
      </c>
      <c r="E4846" t="s">
        <v>59</v>
      </c>
      <c r="F4846" t="s">
        <v>11</v>
      </c>
      <c r="G4846" t="s">
        <v>18</v>
      </c>
      <c r="H4846" t="s">
        <v>1811</v>
      </c>
      <c r="I4846" s="33" t="s">
        <v>7953</v>
      </c>
      <c r="J4846" s="2">
        <v>2</v>
      </c>
      <c r="K4846" s="33" t="s">
        <v>7954</v>
      </c>
    </row>
    <row r="4847" spans="1:11" x14ac:dyDescent="0.3">
      <c r="A4847" s="1">
        <v>42526</v>
      </c>
      <c r="B4847" s="2">
        <f>YEAR(salesdata[[#This Row],[Order Date]])</f>
        <v>2016</v>
      </c>
      <c r="C4847" s="2">
        <f>MONTH(salesdata[[#This Row],[Order Date]])</f>
        <v>6</v>
      </c>
      <c r="D4847" t="s">
        <v>730</v>
      </c>
      <c r="E4847" t="s">
        <v>59</v>
      </c>
      <c r="F4847" t="s">
        <v>11</v>
      </c>
      <c r="G4847" t="s">
        <v>24</v>
      </c>
      <c r="H4847" t="s">
        <v>536</v>
      </c>
      <c r="I4847" s="33" t="s">
        <v>3441</v>
      </c>
      <c r="J4847" s="2">
        <v>2</v>
      </c>
      <c r="K4847" s="33" t="s">
        <v>8739</v>
      </c>
    </row>
    <row r="4848" spans="1:11" x14ac:dyDescent="0.3">
      <c r="A4848" s="1">
        <v>42526</v>
      </c>
      <c r="B4848" s="2">
        <f>YEAR(salesdata[[#This Row],[Order Date]])</f>
        <v>2016</v>
      </c>
      <c r="C4848" s="2">
        <f>MONTH(salesdata[[#This Row],[Order Date]])</f>
        <v>6</v>
      </c>
      <c r="D4848" t="s">
        <v>730</v>
      </c>
      <c r="E4848" t="s">
        <v>59</v>
      </c>
      <c r="F4848" t="s">
        <v>11</v>
      </c>
      <c r="G4848" t="s">
        <v>16</v>
      </c>
      <c r="H4848" t="s">
        <v>1637</v>
      </c>
      <c r="I4848" s="33" t="s">
        <v>3088</v>
      </c>
      <c r="J4848" s="2">
        <v>3</v>
      </c>
      <c r="K4848" s="33" t="s">
        <v>3089</v>
      </c>
    </row>
    <row r="4849" spans="1:11" x14ac:dyDescent="0.3">
      <c r="A4849" s="1">
        <v>42526</v>
      </c>
      <c r="B4849" s="2">
        <f>YEAR(salesdata[[#This Row],[Order Date]])</f>
        <v>2016</v>
      </c>
      <c r="C4849" s="2">
        <f>MONTH(salesdata[[#This Row],[Order Date]])</f>
        <v>6</v>
      </c>
      <c r="D4849" t="s">
        <v>284</v>
      </c>
      <c r="E4849" t="s">
        <v>27</v>
      </c>
      <c r="F4849" t="s">
        <v>11</v>
      </c>
      <c r="G4849" t="s">
        <v>20</v>
      </c>
      <c r="H4849" t="s">
        <v>460</v>
      </c>
      <c r="I4849" s="33" t="s">
        <v>8740</v>
      </c>
      <c r="J4849" s="2">
        <v>6</v>
      </c>
      <c r="K4849" s="33" t="s">
        <v>2654</v>
      </c>
    </row>
    <row r="4850" spans="1:11" x14ac:dyDescent="0.3">
      <c r="A4850" s="1">
        <v>42526</v>
      </c>
      <c r="B4850" s="2">
        <f>YEAR(salesdata[[#This Row],[Order Date]])</f>
        <v>2016</v>
      </c>
      <c r="C4850" s="2">
        <f>MONTH(salesdata[[#This Row],[Order Date]])</f>
        <v>6</v>
      </c>
      <c r="D4850" t="s">
        <v>284</v>
      </c>
      <c r="E4850" t="s">
        <v>27</v>
      </c>
      <c r="F4850" t="s">
        <v>11</v>
      </c>
      <c r="G4850" t="s">
        <v>93</v>
      </c>
      <c r="H4850" t="s">
        <v>783</v>
      </c>
      <c r="I4850" s="33" t="s">
        <v>5200</v>
      </c>
      <c r="J4850" s="2">
        <v>4</v>
      </c>
      <c r="K4850" s="33" t="s">
        <v>8741</v>
      </c>
    </row>
    <row r="4851" spans="1:11" x14ac:dyDescent="0.3">
      <c r="A4851" s="1">
        <v>42526</v>
      </c>
      <c r="B4851" s="2">
        <f>YEAR(salesdata[[#This Row],[Order Date]])</f>
        <v>2016</v>
      </c>
      <c r="C4851" s="2">
        <f>MONTH(salesdata[[#This Row],[Order Date]])</f>
        <v>6</v>
      </c>
      <c r="D4851" t="s">
        <v>1925</v>
      </c>
      <c r="E4851" t="s">
        <v>167</v>
      </c>
      <c r="F4851" t="s">
        <v>11</v>
      </c>
      <c r="G4851" t="s">
        <v>204</v>
      </c>
      <c r="H4851" t="s">
        <v>1081</v>
      </c>
      <c r="I4851" s="33" t="s">
        <v>8742</v>
      </c>
      <c r="J4851" s="2">
        <v>6</v>
      </c>
      <c r="K4851" s="33" t="s">
        <v>4339</v>
      </c>
    </row>
    <row r="4852" spans="1:11" x14ac:dyDescent="0.3">
      <c r="A4852" s="1">
        <v>42527</v>
      </c>
      <c r="B4852" s="2">
        <f>YEAR(salesdata[[#This Row],[Order Date]])</f>
        <v>2016</v>
      </c>
      <c r="C4852" s="2">
        <f>MONTH(salesdata[[#This Row],[Order Date]])</f>
        <v>6</v>
      </c>
      <c r="D4852" t="s">
        <v>1801</v>
      </c>
      <c r="E4852" t="s">
        <v>15</v>
      </c>
      <c r="F4852" t="s">
        <v>39</v>
      </c>
      <c r="G4852" t="s">
        <v>40</v>
      </c>
      <c r="H4852" t="s">
        <v>2504</v>
      </c>
      <c r="I4852" s="33" t="s">
        <v>8743</v>
      </c>
      <c r="J4852" s="2">
        <v>4</v>
      </c>
      <c r="K4852" s="33" t="s">
        <v>8744</v>
      </c>
    </row>
    <row r="4853" spans="1:11" x14ac:dyDescent="0.3">
      <c r="A4853" s="1">
        <v>42527</v>
      </c>
      <c r="B4853" s="2">
        <f>YEAR(salesdata[[#This Row],[Order Date]])</f>
        <v>2016</v>
      </c>
      <c r="C4853" s="2">
        <f>MONTH(salesdata[[#This Row],[Order Date]])</f>
        <v>6</v>
      </c>
      <c r="D4853" t="s">
        <v>231</v>
      </c>
      <c r="E4853" t="s">
        <v>443</v>
      </c>
      <c r="F4853" t="s">
        <v>11</v>
      </c>
      <c r="G4853" t="s">
        <v>18</v>
      </c>
      <c r="H4853" t="s">
        <v>999</v>
      </c>
      <c r="I4853" s="33" t="s">
        <v>7582</v>
      </c>
      <c r="J4853" s="2">
        <v>5</v>
      </c>
      <c r="K4853" s="33" t="s">
        <v>7583</v>
      </c>
    </row>
    <row r="4854" spans="1:11" x14ac:dyDescent="0.3">
      <c r="A4854" s="1">
        <v>42527</v>
      </c>
      <c r="B4854" s="2">
        <f>YEAR(salesdata[[#This Row],[Order Date]])</f>
        <v>2016</v>
      </c>
      <c r="C4854" s="2">
        <f>MONTH(salesdata[[#This Row],[Order Date]])</f>
        <v>6</v>
      </c>
      <c r="D4854" t="s">
        <v>2655</v>
      </c>
      <c r="E4854" t="s">
        <v>443</v>
      </c>
      <c r="F4854" t="s">
        <v>11</v>
      </c>
      <c r="G4854" t="s">
        <v>12</v>
      </c>
      <c r="H4854" t="s">
        <v>2474</v>
      </c>
      <c r="I4854" s="33" t="s">
        <v>5609</v>
      </c>
      <c r="J4854" s="2">
        <v>4</v>
      </c>
      <c r="K4854" s="33" t="s">
        <v>5610</v>
      </c>
    </row>
    <row r="4855" spans="1:11" x14ac:dyDescent="0.3">
      <c r="A4855" s="1">
        <v>42527</v>
      </c>
      <c r="B4855" s="2">
        <f>YEAR(salesdata[[#This Row],[Order Date]])</f>
        <v>2016</v>
      </c>
      <c r="C4855" s="2">
        <f>MONTH(salesdata[[#This Row],[Order Date]])</f>
        <v>6</v>
      </c>
      <c r="D4855" t="s">
        <v>1896</v>
      </c>
      <c r="E4855" t="s">
        <v>102</v>
      </c>
      <c r="F4855" t="s">
        <v>39</v>
      </c>
      <c r="G4855" t="s">
        <v>52</v>
      </c>
      <c r="H4855" t="s">
        <v>1349</v>
      </c>
      <c r="I4855" s="33" t="s">
        <v>5587</v>
      </c>
      <c r="J4855" s="2">
        <v>6</v>
      </c>
      <c r="K4855" s="33" t="s">
        <v>8745</v>
      </c>
    </row>
    <row r="4856" spans="1:11" x14ac:dyDescent="0.3">
      <c r="A4856" s="1">
        <v>42527</v>
      </c>
      <c r="B4856" s="2">
        <f>YEAR(salesdata[[#This Row],[Order Date]])</f>
        <v>2016</v>
      </c>
      <c r="C4856" s="2">
        <f>MONTH(salesdata[[#This Row],[Order Date]])</f>
        <v>6</v>
      </c>
      <c r="D4856" t="s">
        <v>1896</v>
      </c>
      <c r="E4856" t="s">
        <v>102</v>
      </c>
      <c r="F4856" t="s">
        <v>39</v>
      </c>
      <c r="G4856" t="s">
        <v>52</v>
      </c>
      <c r="H4856" t="s">
        <v>1461</v>
      </c>
      <c r="I4856" s="33" t="s">
        <v>8316</v>
      </c>
      <c r="J4856" s="2">
        <v>3</v>
      </c>
      <c r="K4856" s="33" t="s">
        <v>5143</v>
      </c>
    </row>
    <row r="4857" spans="1:11" x14ac:dyDescent="0.3">
      <c r="A4857" s="1">
        <v>42527</v>
      </c>
      <c r="B4857" s="2">
        <f>YEAR(salesdata[[#This Row],[Order Date]])</f>
        <v>2016</v>
      </c>
      <c r="C4857" s="2">
        <f>MONTH(salesdata[[#This Row],[Order Date]])</f>
        <v>6</v>
      </c>
      <c r="D4857" t="s">
        <v>1896</v>
      </c>
      <c r="E4857" t="s">
        <v>102</v>
      </c>
      <c r="F4857" t="s">
        <v>39</v>
      </c>
      <c r="G4857" t="s">
        <v>52</v>
      </c>
      <c r="H4857" t="s">
        <v>66</v>
      </c>
      <c r="I4857" s="33" t="s">
        <v>6304</v>
      </c>
      <c r="J4857" s="2">
        <v>3</v>
      </c>
      <c r="K4857" s="33" t="s">
        <v>6305</v>
      </c>
    </row>
    <row r="4858" spans="1:11" x14ac:dyDescent="0.3">
      <c r="A4858" s="1">
        <v>42527</v>
      </c>
      <c r="B4858" s="2">
        <f>YEAR(salesdata[[#This Row],[Order Date]])</f>
        <v>2016</v>
      </c>
      <c r="C4858" s="2">
        <f>MONTH(salesdata[[#This Row],[Order Date]])</f>
        <v>6</v>
      </c>
      <c r="D4858" t="s">
        <v>1896</v>
      </c>
      <c r="E4858" t="s">
        <v>102</v>
      </c>
      <c r="F4858" t="s">
        <v>11</v>
      </c>
      <c r="G4858" t="s">
        <v>12</v>
      </c>
      <c r="H4858" t="s">
        <v>2279</v>
      </c>
      <c r="I4858" s="33" t="s">
        <v>6955</v>
      </c>
      <c r="J4858" s="2">
        <v>3</v>
      </c>
      <c r="K4858" s="33" t="s">
        <v>6956</v>
      </c>
    </row>
    <row r="4859" spans="1:11" x14ac:dyDescent="0.3">
      <c r="A4859" s="1">
        <v>42527</v>
      </c>
      <c r="B4859" s="2">
        <f>YEAR(salesdata[[#This Row],[Order Date]])</f>
        <v>2016</v>
      </c>
      <c r="C4859" s="2">
        <f>MONTH(salesdata[[#This Row],[Order Date]])</f>
        <v>6</v>
      </c>
      <c r="D4859" t="s">
        <v>1896</v>
      </c>
      <c r="E4859" t="s">
        <v>102</v>
      </c>
      <c r="F4859" t="s">
        <v>11</v>
      </c>
      <c r="G4859" t="s">
        <v>20</v>
      </c>
      <c r="H4859" t="s">
        <v>1344</v>
      </c>
      <c r="I4859" s="33" t="s">
        <v>6345</v>
      </c>
      <c r="J4859" s="2">
        <v>3</v>
      </c>
      <c r="K4859" s="33" t="s">
        <v>7461</v>
      </c>
    </row>
    <row r="4860" spans="1:11" x14ac:dyDescent="0.3">
      <c r="A4860" s="1">
        <v>42527</v>
      </c>
      <c r="B4860" s="2">
        <f>YEAR(salesdata[[#This Row],[Order Date]])</f>
        <v>2016</v>
      </c>
      <c r="C4860" s="2">
        <f>MONTH(salesdata[[#This Row],[Order Date]])</f>
        <v>6</v>
      </c>
      <c r="D4860" t="s">
        <v>1896</v>
      </c>
      <c r="E4860" t="s">
        <v>102</v>
      </c>
      <c r="F4860" t="s">
        <v>11</v>
      </c>
      <c r="G4860" t="s">
        <v>20</v>
      </c>
      <c r="H4860" t="s">
        <v>1847</v>
      </c>
      <c r="I4860" s="33" t="s">
        <v>6622</v>
      </c>
      <c r="J4860" s="2">
        <v>3</v>
      </c>
      <c r="K4860" s="33" t="s">
        <v>6456</v>
      </c>
    </row>
    <row r="4861" spans="1:11" x14ac:dyDescent="0.3">
      <c r="A4861" s="1">
        <v>42527</v>
      </c>
      <c r="B4861" s="2">
        <f>YEAR(salesdata[[#This Row],[Order Date]])</f>
        <v>2016</v>
      </c>
      <c r="C4861" s="2">
        <f>MONTH(salesdata[[#This Row],[Order Date]])</f>
        <v>6</v>
      </c>
      <c r="D4861" t="s">
        <v>1896</v>
      </c>
      <c r="E4861" t="s">
        <v>102</v>
      </c>
      <c r="F4861" t="s">
        <v>11</v>
      </c>
      <c r="G4861" t="s">
        <v>12</v>
      </c>
      <c r="H4861" t="s">
        <v>2656</v>
      </c>
      <c r="I4861" s="33" t="s">
        <v>3122</v>
      </c>
      <c r="J4861" s="2">
        <v>2</v>
      </c>
      <c r="K4861" s="33" t="s">
        <v>3123</v>
      </c>
    </row>
    <row r="4862" spans="1:11" x14ac:dyDescent="0.3">
      <c r="A4862" s="1">
        <v>42527</v>
      </c>
      <c r="B4862" s="2">
        <f>YEAR(salesdata[[#This Row],[Order Date]])</f>
        <v>2016</v>
      </c>
      <c r="C4862" s="2">
        <f>MONTH(salesdata[[#This Row],[Order Date]])</f>
        <v>6</v>
      </c>
      <c r="D4862" t="s">
        <v>789</v>
      </c>
      <c r="E4862" t="s">
        <v>27</v>
      </c>
      <c r="F4862" t="s">
        <v>11</v>
      </c>
      <c r="G4862" t="s">
        <v>16</v>
      </c>
      <c r="H4862" t="s">
        <v>591</v>
      </c>
      <c r="I4862" s="33" t="s">
        <v>8424</v>
      </c>
      <c r="J4862" s="2">
        <v>7</v>
      </c>
      <c r="K4862" s="33" t="s">
        <v>7818</v>
      </c>
    </row>
    <row r="4863" spans="1:11" x14ac:dyDescent="0.3">
      <c r="A4863" s="1">
        <v>42527</v>
      </c>
      <c r="B4863" s="2">
        <f>YEAR(salesdata[[#This Row],[Order Date]])</f>
        <v>2016</v>
      </c>
      <c r="C4863" s="2">
        <f>MONTH(salesdata[[#This Row],[Order Date]])</f>
        <v>6</v>
      </c>
      <c r="D4863" t="s">
        <v>789</v>
      </c>
      <c r="E4863" t="s">
        <v>27</v>
      </c>
      <c r="F4863" t="s">
        <v>11</v>
      </c>
      <c r="G4863" t="s">
        <v>12</v>
      </c>
      <c r="H4863" t="s">
        <v>2657</v>
      </c>
      <c r="I4863" s="33" t="s">
        <v>8746</v>
      </c>
      <c r="J4863" s="2">
        <v>5</v>
      </c>
      <c r="K4863" s="33" t="s">
        <v>8747</v>
      </c>
    </row>
    <row r="4864" spans="1:11" x14ac:dyDescent="0.3">
      <c r="A4864" s="1">
        <v>42527</v>
      </c>
      <c r="B4864" s="2">
        <f>YEAR(salesdata[[#This Row],[Order Date]])</f>
        <v>2016</v>
      </c>
      <c r="C4864" s="2">
        <f>MONTH(salesdata[[#This Row],[Order Date]])</f>
        <v>6</v>
      </c>
      <c r="D4864" t="s">
        <v>32</v>
      </c>
      <c r="E4864" t="s">
        <v>27</v>
      </c>
      <c r="F4864" t="s">
        <v>39</v>
      </c>
      <c r="G4864" t="s">
        <v>40</v>
      </c>
      <c r="H4864" t="s">
        <v>597</v>
      </c>
      <c r="I4864" s="33" t="s">
        <v>8748</v>
      </c>
      <c r="J4864" s="2">
        <v>9</v>
      </c>
      <c r="K4864" s="33" t="s">
        <v>8749</v>
      </c>
    </row>
    <row r="4865" spans="1:11" x14ac:dyDescent="0.3">
      <c r="A4865" s="1">
        <v>42527</v>
      </c>
      <c r="B4865" s="2">
        <f>YEAR(salesdata[[#This Row],[Order Date]])</f>
        <v>2016</v>
      </c>
      <c r="C4865" s="2">
        <f>MONTH(salesdata[[#This Row],[Order Date]])</f>
        <v>6</v>
      </c>
      <c r="D4865" t="s">
        <v>32</v>
      </c>
      <c r="E4865" t="s">
        <v>27</v>
      </c>
      <c r="F4865" t="s">
        <v>39</v>
      </c>
      <c r="G4865" t="s">
        <v>52</v>
      </c>
      <c r="H4865" t="s">
        <v>1296</v>
      </c>
      <c r="I4865" s="33" t="s">
        <v>7345</v>
      </c>
      <c r="J4865" s="2">
        <v>2</v>
      </c>
      <c r="K4865" s="33" t="s">
        <v>4696</v>
      </c>
    </row>
    <row r="4866" spans="1:11" x14ac:dyDescent="0.3">
      <c r="A4866" s="1">
        <v>42527</v>
      </c>
      <c r="B4866" s="2">
        <f>YEAR(salesdata[[#This Row],[Order Date]])</f>
        <v>2016</v>
      </c>
      <c r="C4866" s="2">
        <f>MONTH(salesdata[[#This Row],[Order Date]])</f>
        <v>6</v>
      </c>
      <c r="D4866" t="s">
        <v>32</v>
      </c>
      <c r="E4866" t="s">
        <v>27</v>
      </c>
      <c r="F4866" t="s">
        <v>39</v>
      </c>
      <c r="G4866" t="s">
        <v>40</v>
      </c>
      <c r="H4866" t="s">
        <v>1458</v>
      </c>
      <c r="I4866" s="33" t="s">
        <v>8750</v>
      </c>
      <c r="J4866" s="2">
        <v>3</v>
      </c>
      <c r="K4866" s="33" t="s">
        <v>8751</v>
      </c>
    </row>
    <row r="4867" spans="1:11" x14ac:dyDescent="0.3">
      <c r="A4867" s="1">
        <v>42527</v>
      </c>
      <c r="B4867" s="2">
        <f>YEAR(salesdata[[#This Row],[Order Date]])</f>
        <v>2016</v>
      </c>
      <c r="C4867" s="2">
        <f>MONTH(salesdata[[#This Row],[Order Date]])</f>
        <v>6</v>
      </c>
      <c r="D4867" t="s">
        <v>2658</v>
      </c>
      <c r="E4867" t="s">
        <v>79</v>
      </c>
      <c r="F4867" t="s">
        <v>34</v>
      </c>
      <c r="G4867" t="s">
        <v>47</v>
      </c>
      <c r="H4867" t="s">
        <v>685</v>
      </c>
      <c r="I4867" s="33" t="s">
        <v>8752</v>
      </c>
      <c r="J4867" s="2">
        <v>3</v>
      </c>
      <c r="K4867" s="33" t="s">
        <v>8753</v>
      </c>
    </row>
    <row r="4868" spans="1:11" x14ac:dyDescent="0.3">
      <c r="A4868" s="1">
        <v>42527</v>
      </c>
      <c r="B4868" s="2">
        <f>YEAR(salesdata[[#This Row],[Order Date]])</f>
        <v>2016</v>
      </c>
      <c r="C4868" s="2">
        <f>MONTH(salesdata[[#This Row],[Order Date]])</f>
        <v>6</v>
      </c>
      <c r="D4868" t="s">
        <v>2658</v>
      </c>
      <c r="E4868" t="s">
        <v>79</v>
      </c>
      <c r="F4868" t="s">
        <v>34</v>
      </c>
      <c r="G4868" t="s">
        <v>47</v>
      </c>
      <c r="H4868" t="s">
        <v>1957</v>
      </c>
      <c r="I4868" s="33" t="s">
        <v>8429</v>
      </c>
      <c r="J4868" s="2">
        <v>2</v>
      </c>
      <c r="K4868" s="33" t="s">
        <v>132</v>
      </c>
    </row>
    <row r="4869" spans="1:11" x14ac:dyDescent="0.3">
      <c r="A4869" s="1">
        <v>42528</v>
      </c>
      <c r="B4869" s="2">
        <f>YEAR(salesdata[[#This Row],[Order Date]])</f>
        <v>2016</v>
      </c>
      <c r="C4869" s="2">
        <f>MONTH(salesdata[[#This Row],[Order Date]])</f>
        <v>6</v>
      </c>
      <c r="D4869" t="s">
        <v>1558</v>
      </c>
      <c r="E4869" t="s">
        <v>152</v>
      </c>
      <c r="F4869" t="s">
        <v>11</v>
      </c>
      <c r="G4869" t="s">
        <v>12</v>
      </c>
      <c r="H4869" t="s">
        <v>502</v>
      </c>
      <c r="I4869" s="33" t="s">
        <v>3540</v>
      </c>
      <c r="J4869" s="2">
        <v>5</v>
      </c>
      <c r="K4869" s="33" t="s">
        <v>3175</v>
      </c>
    </row>
    <row r="4870" spans="1:11" x14ac:dyDescent="0.3">
      <c r="A4870" s="1">
        <v>42528</v>
      </c>
      <c r="B4870" s="2">
        <f>YEAR(salesdata[[#This Row],[Order Date]])</f>
        <v>2016</v>
      </c>
      <c r="C4870" s="2">
        <f>MONTH(salesdata[[#This Row],[Order Date]])</f>
        <v>6</v>
      </c>
      <c r="D4870" t="s">
        <v>1206</v>
      </c>
      <c r="E4870" t="s">
        <v>27</v>
      </c>
      <c r="F4870" t="s">
        <v>11</v>
      </c>
      <c r="G4870" t="s">
        <v>20</v>
      </c>
      <c r="H4870" t="s">
        <v>1917</v>
      </c>
      <c r="I4870" s="33" t="s">
        <v>4314</v>
      </c>
      <c r="J4870" s="2">
        <v>1</v>
      </c>
      <c r="K4870" s="33" t="s">
        <v>4495</v>
      </c>
    </row>
    <row r="4871" spans="1:11" x14ac:dyDescent="0.3">
      <c r="A4871" s="1">
        <v>42528</v>
      </c>
      <c r="B4871" s="2">
        <f>YEAR(salesdata[[#This Row],[Order Date]])</f>
        <v>2016</v>
      </c>
      <c r="C4871" s="2">
        <f>MONTH(salesdata[[#This Row],[Order Date]])</f>
        <v>6</v>
      </c>
      <c r="D4871" t="s">
        <v>1206</v>
      </c>
      <c r="E4871" t="s">
        <v>27</v>
      </c>
      <c r="F4871" t="s">
        <v>11</v>
      </c>
      <c r="G4871" t="s">
        <v>12</v>
      </c>
      <c r="H4871" t="s">
        <v>1392</v>
      </c>
      <c r="I4871" s="33" t="s">
        <v>7562</v>
      </c>
      <c r="J4871" s="2">
        <v>1</v>
      </c>
      <c r="K4871" s="33" t="s">
        <v>6847</v>
      </c>
    </row>
    <row r="4872" spans="1:11" x14ac:dyDescent="0.3">
      <c r="A4872" s="1">
        <v>42528</v>
      </c>
      <c r="B4872" s="2">
        <f>YEAR(salesdata[[#This Row],[Order Date]])</f>
        <v>2016</v>
      </c>
      <c r="C4872" s="2">
        <f>MONTH(salesdata[[#This Row],[Order Date]])</f>
        <v>6</v>
      </c>
      <c r="D4872" t="s">
        <v>2659</v>
      </c>
      <c r="E4872" t="s">
        <v>23</v>
      </c>
      <c r="F4872" t="s">
        <v>11</v>
      </c>
      <c r="G4872" t="s">
        <v>43</v>
      </c>
      <c r="H4872" t="s">
        <v>1277</v>
      </c>
      <c r="I4872" s="33" t="s">
        <v>6234</v>
      </c>
      <c r="J4872" s="2">
        <v>6</v>
      </c>
      <c r="K4872" s="33" t="s">
        <v>8588</v>
      </c>
    </row>
    <row r="4873" spans="1:11" x14ac:dyDescent="0.3">
      <c r="A4873" s="1">
        <v>42530</v>
      </c>
      <c r="B4873" s="2">
        <f>YEAR(salesdata[[#This Row],[Order Date]])</f>
        <v>2016</v>
      </c>
      <c r="C4873" s="2">
        <f>MONTH(salesdata[[#This Row],[Order Date]])</f>
        <v>6</v>
      </c>
      <c r="D4873" t="s">
        <v>659</v>
      </c>
      <c r="E4873" t="s">
        <v>27</v>
      </c>
      <c r="F4873" t="s">
        <v>39</v>
      </c>
      <c r="G4873" t="s">
        <v>40</v>
      </c>
      <c r="H4873" t="s">
        <v>2468</v>
      </c>
      <c r="I4873" s="33" t="s">
        <v>7825</v>
      </c>
      <c r="J4873" s="2">
        <v>3</v>
      </c>
      <c r="K4873" s="33" t="s">
        <v>4069</v>
      </c>
    </row>
    <row r="4874" spans="1:11" x14ac:dyDescent="0.3">
      <c r="A4874" s="1">
        <v>42530</v>
      </c>
      <c r="B4874" s="2">
        <f>YEAR(salesdata[[#This Row],[Order Date]])</f>
        <v>2016</v>
      </c>
      <c r="C4874" s="2">
        <f>MONTH(salesdata[[#This Row],[Order Date]])</f>
        <v>6</v>
      </c>
      <c r="D4874" t="s">
        <v>1514</v>
      </c>
      <c r="E4874" t="s">
        <v>124</v>
      </c>
      <c r="F4874" t="s">
        <v>39</v>
      </c>
      <c r="G4874" t="s">
        <v>306</v>
      </c>
      <c r="H4874" t="s">
        <v>2660</v>
      </c>
      <c r="I4874" s="33" t="s">
        <v>8754</v>
      </c>
      <c r="J4874" s="2">
        <v>2</v>
      </c>
      <c r="K4874" s="33" t="s">
        <v>8755</v>
      </c>
    </row>
    <row r="4875" spans="1:11" x14ac:dyDescent="0.3">
      <c r="A4875" s="1">
        <v>42530</v>
      </c>
      <c r="B4875" s="2">
        <f>YEAR(salesdata[[#This Row],[Order Date]])</f>
        <v>2016</v>
      </c>
      <c r="C4875" s="2">
        <f>MONTH(salesdata[[#This Row],[Order Date]])</f>
        <v>6</v>
      </c>
      <c r="D4875" t="s">
        <v>2032</v>
      </c>
      <c r="E4875" t="s">
        <v>27</v>
      </c>
      <c r="F4875" t="s">
        <v>34</v>
      </c>
      <c r="G4875" t="s">
        <v>35</v>
      </c>
      <c r="H4875" t="s">
        <v>1464</v>
      </c>
      <c r="I4875" s="33" t="s">
        <v>3298</v>
      </c>
      <c r="J4875" s="2">
        <v>3</v>
      </c>
      <c r="K4875" s="33" t="s">
        <v>4922</v>
      </c>
    </row>
    <row r="4876" spans="1:11" x14ac:dyDescent="0.3">
      <c r="A4876" s="1">
        <v>42530</v>
      </c>
      <c r="B4876" s="2">
        <f>YEAR(salesdata[[#This Row],[Order Date]])</f>
        <v>2016</v>
      </c>
      <c r="C4876" s="2">
        <f>MONTH(salesdata[[#This Row],[Order Date]])</f>
        <v>6</v>
      </c>
      <c r="D4876" t="s">
        <v>1633</v>
      </c>
      <c r="E4876" t="s">
        <v>319</v>
      </c>
      <c r="F4876" t="s">
        <v>34</v>
      </c>
      <c r="G4876" t="s">
        <v>147</v>
      </c>
      <c r="H4876" t="s">
        <v>2661</v>
      </c>
      <c r="I4876" s="33" t="s">
        <v>8756</v>
      </c>
      <c r="J4876" s="2">
        <v>3</v>
      </c>
      <c r="K4876" s="33" t="s">
        <v>8616</v>
      </c>
    </row>
    <row r="4877" spans="1:11" x14ac:dyDescent="0.3">
      <c r="A4877" s="1">
        <v>42531</v>
      </c>
      <c r="B4877" s="2">
        <f>YEAR(salesdata[[#This Row],[Order Date]])</f>
        <v>2016</v>
      </c>
      <c r="C4877" s="2">
        <f>MONTH(salesdata[[#This Row],[Order Date]])</f>
        <v>6</v>
      </c>
      <c r="D4877" t="s">
        <v>2103</v>
      </c>
      <c r="E4877" t="s">
        <v>27</v>
      </c>
      <c r="F4877" t="s">
        <v>11</v>
      </c>
      <c r="G4877" t="s">
        <v>16</v>
      </c>
      <c r="H4877" t="s">
        <v>2586</v>
      </c>
      <c r="I4877" s="33" t="s">
        <v>7116</v>
      </c>
      <c r="J4877" s="2">
        <v>2</v>
      </c>
      <c r="K4877" s="33" t="s">
        <v>2940</v>
      </c>
    </row>
    <row r="4878" spans="1:11" x14ac:dyDescent="0.3">
      <c r="A4878" s="1">
        <v>42531</v>
      </c>
      <c r="B4878" s="2">
        <f>YEAR(salesdata[[#This Row],[Order Date]])</f>
        <v>2016</v>
      </c>
      <c r="C4878" s="2">
        <f>MONTH(salesdata[[#This Row],[Order Date]])</f>
        <v>6</v>
      </c>
      <c r="D4878" t="s">
        <v>2103</v>
      </c>
      <c r="E4878" t="s">
        <v>27</v>
      </c>
      <c r="F4878" t="s">
        <v>34</v>
      </c>
      <c r="G4878" t="s">
        <v>147</v>
      </c>
      <c r="H4878" t="s">
        <v>2546</v>
      </c>
      <c r="I4878" s="33" t="s">
        <v>8757</v>
      </c>
      <c r="J4878" s="2">
        <v>4</v>
      </c>
      <c r="K4878" s="33" t="s">
        <v>8758</v>
      </c>
    </row>
    <row r="4879" spans="1:11" x14ac:dyDescent="0.3">
      <c r="A4879" s="1">
        <v>42531</v>
      </c>
      <c r="B4879" s="2">
        <f>YEAR(salesdata[[#This Row],[Order Date]])</f>
        <v>2016</v>
      </c>
      <c r="C4879" s="2">
        <f>MONTH(salesdata[[#This Row],[Order Date]])</f>
        <v>6</v>
      </c>
      <c r="D4879" t="s">
        <v>2103</v>
      </c>
      <c r="E4879" t="s">
        <v>27</v>
      </c>
      <c r="F4879" t="s">
        <v>11</v>
      </c>
      <c r="G4879" t="s">
        <v>12</v>
      </c>
      <c r="H4879" t="s">
        <v>502</v>
      </c>
      <c r="I4879" s="33" t="s">
        <v>3540</v>
      </c>
      <c r="J4879" s="2">
        <v>5</v>
      </c>
      <c r="K4879" s="33" t="s">
        <v>3175</v>
      </c>
    </row>
    <row r="4880" spans="1:11" x14ac:dyDescent="0.3">
      <c r="A4880" s="1">
        <v>42531</v>
      </c>
      <c r="B4880" s="2">
        <f>YEAR(salesdata[[#This Row],[Order Date]])</f>
        <v>2016</v>
      </c>
      <c r="C4880" s="2">
        <f>MONTH(salesdata[[#This Row],[Order Date]])</f>
        <v>6</v>
      </c>
      <c r="D4880" t="s">
        <v>2532</v>
      </c>
      <c r="E4880" t="s">
        <v>23</v>
      </c>
      <c r="F4880" t="s">
        <v>11</v>
      </c>
      <c r="G4880" t="s">
        <v>16</v>
      </c>
      <c r="H4880" t="s">
        <v>1874</v>
      </c>
      <c r="I4880" s="33" t="s">
        <v>8759</v>
      </c>
      <c r="J4880" s="2">
        <v>8</v>
      </c>
      <c r="K4880" s="33" t="s">
        <v>5024</v>
      </c>
    </row>
    <row r="4881" spans="1:11" x14ac:dyDescent="0.3">
      <c r="A4881" s="1">
        <v>42532</v>
      </c>
      <c r="B4881" s="2">
        <f>YEAR(salesdata[[#This Row],[Order Date]])</f>
        <v>2016</v>
      </c>
      <c r="C4881" s="2">
        <f>MONTH(salesdata[[#This Row],[Order Date]])</f>
        <v>6</v>
      </c>
      <c r="D4881" t="s">
        <v>459</v>
      </c>
      <c r="E4881" t="s">
        <v>10</v>
      </c>
      <c r="F4881" t="s">
        <v>11</v>
      </c>
      <c r="G4881" t="s">
        <v>20</v>
      </c>
      <c r="H4881" t="s">
        <v>1531</v>
      </c>
      <c r="I4881" s="33" t="s">
        <v>5043</v>
      </c>
      <c r="J4881" s="2">
        <v>4</v>
      </c>
      <c r="K4881" s="33" t="s">
        <v>8760</v>
      </c>
    </row>
    <row r="4882" spans="1:11" x14ac:dyDescent="0.3">
      <c r="A4882" s="1">
        <v>42532</v>
      </c>
      <c r="B4882" s="2">
        <f>YEAR(salesdata[[#This Row],[Order Date]])</f>
        <v>2016</v>
      </c>
      <c r="C4882" s="2">
        <f>MONTH(salesdata[[#This Row],[Order Date]])</f>
        <v>6</v>
      </c>
      <c r="D4882" t="s">
        <v>459</v>
      </c>
      <c r="E4882" t="s">
        <v>10</v>
      </c>
      <c r="F4882" t="s">
        <v>11</v>
      </c>
      <c r="G4882" t="s">
        <v>20</v>
      </c>
      <c r="H4882" t="s">
        <v>267</v>
      </c>
      <c r="I4882" s="33" t="s">
        <v>7152</v>
      </c>
      <c r="J4882" s="2">
        <v>4</v>
      </c>
      <c r="K4882" s="33" t="s">
        <v>8363</v>
      </c>
    </row>
    <row r="4883" spans="1:11" x14ac:dyDescent="0.3">
      <c r="A4883" s="1">
        <v>42532</v>
      </c>
      <c r="B4883" s="2">
        <f>YEAR(salesdata[[#This Row],[Order Date]])</f>
        <v>2016</v>
      </c>
      <c r="C4883" s="2">
        <f>MONTH(salesdata[[#This Row],[Order Date]])</f>
        <v>6</v>
      </c>
      <c r="D4883" t="s">
        <v>459</v>
      </c>
      <c r="E4883" t="s">
        <v>10</v>
      </c>
      <c r="F4883" t="s">
        <v>34</v>
      </c>
      <c r="G4883" t="s">
        <v>47</v>
      </c>
      <c r="H4883" t="s">
        <v>498</v>
      </c>
      <c r="I4883" s="33" t="s">
        <v>5650</v>
      </c>
      <c r="J4883" s="2">
        <v>7</v>
      </c>
      <c r="K4883" s="33" t="s">
        <v>3403</v>
      </c>
    </row>
    <row r="4884" spans="1:11" x14ac:dyDescent="0.3">
      <c r="A4884" s="1">
        <v>42532</v>
      </c>
      <c r="B4884" s="2">
        <f>YEAR(salesdata[[#This Row],[Order Date]])</f>
        <v>2016</v>
      </c>
      <c r="C4884" s="2">
        <f>MONTH(salesdata[[#This Row],[Order Date]])</f>
        <v>6</v>
      </c>
      <c r="D4884" t="s">
        <v>1372</v>
      </c>
      <c r="E4884" t="s">
        <v>152</v>
      </c>
      <c r="F4884" t="s">
        <v>39</v>
      </c>
      <c r="G4884" t="s">
        <v>52</v>
      </c>
      <c r="H4884" t="s">
        <v>2067</v>
      </c>
      <c r="I4884" s="33" t="s">
        <v>3101</v>
      </c>
      <c r="J4884" s="2">
        <v>3</v>
      </c>
      <c r="K4884" s="33" t="s">
        <v>4066</v>
      </c>
    </row>
    <row r="4885" spans="1:11" x14ac:dyDescent="0.3">
      <c r="A4885" s="1">
        <v>42532</v>
      </c>
      <c r="B4885" s="2">
        <f>YEAR(salesdata[[#This Row],[Order Date]])</f>
        <v>2016</v>
      </c>
      <c r="C4885" s="2">
        <f>MONTH(salesdata[[#This Row],[Order Date]])</f>
        <v>6</v>
      </c>
      <c r="D4885" t="s">
        <v>518</v>
      </c>
      <c r="E4885" t="s">
        <v>167</v>
      </c>
      <c r="F4885" t="s">
        <v>11</v>
      </c>
      <c r="G4885" t="s">
        <v>16</v>
      </c>
      <c r="H4885" t="s">
        <v>2096</v>
      </c>
      <c r="I4885" s="33" t="s">
        <v>3802</v>
      </c>
      <c r="J4885" s="2">
        <v>2</v>
      </c>
      <c r="K4885" s="33" t="s">
        <v>3089</v>
      </c>
    </row>
    <row r="4886" spans="1:11" x14ac:dyDescent="0.3">
      <c r="A4886" s="1">
        <v>42532</v>
      </c>
      <c r="B4886" s="2">
        <f>YEAR(salesdata[[#This Row],[Order Date]])</f>
        <v>2016</v>
      </c>
      <c r="C4886" s="2">
        <f>MONTH(salesdata[[#This Row],[Order Date]])</f>
        <v>6</v>
      </c>
      <c r="D4886" t="s">
        <v>518</v>
      </c>
      <c r="E4886" t="s">
        <v>167</v>
      </c>
      <c r="F4886" t="s">
        <v>11</v>
      </c>
      <c r="G4886" t="s">
        <v>20</v>
      </c>
      <c r="H4886" t="s">
        <v>193</v>
      </c>
      <c r="I4886" s="33" t="s">
        <v>7370</v>
      </c>
      <c r="J4886" s="2">
        <v>14</v>
      </c>
      <c r="K4886" s="33" t="s">
        <v>4284</v>
      </c>
    </row>
    <row r="4887" spans="1:11" x14ac:dyDescent="0.3">
      <c r="A4887" s="1">
        <v>42532</v>
      </c>
      <c r="B4887" s="2">
        <f>YEAR(salesdata[[#This Row],[Order Date]])</f>
        <v>2016</v>
      </c>
      <c r="C4887" s="2">
        <f>MONTH(salesdata[[#This Row],[Order Date]])</f>
        <v>6</v>
      </c>
      <c r="D4887" t="s">
        <v>518</v>
      </c>
      <c r="E4887" t="s">
        <v>167</v>
      </c>
      <c r="F4887" t="s">
        <v>39</v>
      </c>
      <c r="G4887" t="s">
        <v>52</v>
      </c>
      <c r="H4887" t="s">
        <v>2150</v>
      </c>
      <c r="I4887" s="33" t="s">
        <v>7367</v>
      </c>
      <c r="J4887" s="2">
        <v>3</v>
      </c>
      <c r="K4887" s="33" t="s">
        <v>8761</v>
      </c>
    </row>
    <row r="4888" spans="1:11" x14ac:dyDescent="0.3">
      <c r="A4888" s="1">
        <v>42532</v>
      </c>
      <c r="B4888" s="2">
        <f>YEAR(salesdata[[#This Row],[Order Date]])</f>
        <v>2016</v>
      </c>
      <c r="C4888" s="2">
        <f>MONTH(salesdata[[#This Row],[Order Date]])</f>
        <v>6</v>
      </c>
      <c r="D4888" t="s">
        <v>58</v>
      </c>
      <c r="E4888" t="s">
        <v>27</v>
      </c>
      <c r="F4888" t="s">
        <v>34</v>
      </c>
      <c r="G4888" t="s">
        <v>147</v>
      </c>
      <c r="H4888" t="s">
        <v>324</v>
      </c>
      <c r="I4888" s="33" t="s">
        <v>8762</v>
      </c>
      <c r="J4888" s="2">
        <v>3</v>
      </c>
      <c r="K4888" s="33" t="s">
        <v>8763</v>
      </c>
    </row>
    <row r="4889" spans="1:11" x14ac:dyDescent="0.3">
      <c r="A4889" s="1">
        <v>42533</v>
      </c>
      <c r="B4889" s="2">
        <f>YEAR(salesdata[[#This Row],[Order Date]])</f>
        <v>2016</v>
      </c>
      <c r="C4889" s="2">
        <f>MONTH(salesdata[[#This Row],[Order Date]])</f>
        <v>6</v>
      </c>
      <c r="D4889" t="s">
        <v>2662</v>
      </c>
      <c r="E4889" t="s">
        <v>27</v>
      </c>
      <c r="F4889" t="s">
        <v>11</v>
      </c>
      <c r="G4889" t="s">
        <v>16</v>
      </c>
      <c r="H4889" t="s">
        <v>1068</v>
      </c>
      <c r="I4889" s="33" t="s">
        <v>3802</v>
      </c>
      <c r="J4889" s="2">
        <v>2</v>
      </c>
      <c r="K4889" s="33" t="s">
        <v>3089</v>
      </c>
    </row>
    <row r="4890" spans="1:11" x14ac:dyDescent="0.3">
      <c r="A4890" s="1">
        <v>42533</v>
      </c>
      <c r="B4890" s="2">
        <f>YEAR(salesdata[[#This Row],[Order Date]])</f>
        <v>2016</v>
      </c>
      <c r="C4890" s="2">
        <f>MONTH(salesdata[[#This Row],[Order Date]])</f>
        <v>6</v>
      </c>
      <c r="D4890" t="s">
        <v>2194</v>
      </c>
      <c r="E4890" t="s">
        <v>497</v>
      </c>
      <c r="F4890" t="s">
        <v>11</v>
      </c>
      <c r="G4890" t="s">
        <v>93</v>
      </c>
      <c r="H4890" t="s">
        <v>727</v>
      </c>
      <c r="I4890" s="33" t="s">
        <v>3794</v>
      </c>
      <c r="J4890" s="2">
        <v>1</v>
      </c>
      <c r="K4890" s="33" t="s">
        <v>3795</v>
      </c>
    </row>
    <row r="4891" spans="1:11" x14ac:dyDescent="0.3">
      <c r="A4891" s="1">
        <v>42533</v>
      </c>
      <c r="B4891" s="2">
        <f>YEAR(salesdata[[#This Row],[Order Date]])</f>
        <v>2016</v>
      </c>
      <c r="C4891" s="2">
        <f>MONTH(salesdata[[#This Row],[Order Date]])</f>
        <v>6</v>
      </c>
      <c r="D4891" t="s">
        <v>2194</v>
      </c>
      <c r="E4891" t="s">
        <v>497</v>
      </c>
      <c r="F4891" t="s">
        <v>11</v>
      </c>
      <c r="G4891" t="s">
        <v>20</v>
      </c>
      <c r="H4891" t="s">
        <v>1156</v>
      </c>
      <c r="I4891" s="33" t="s">
        <v>4179</v>
      </c>
      <c r="J4891" s="2">
        <v>3</v>
      </c>
      <c r="K4891" s="33" t="s">
        <v>6534</v>
      </c>
    </row>
    <row r="4892" spans="1:11" x14ac:dyDescent="0.3">
      <c r="A4892" s="1">
        <v>42533</v>
      </c>
      <c r="B4892" s="2">
        <f>YEAR(salesdata[[#This Row],[Order Date]])</f>
        <v>2016</v>
      </c>
      <c r="C4892" s="2">
        <f>MONTH(salesdata[[#This Row],[Order Date]])</f>
        <v>6</v>
      </c>
      <c r="D4892" t="s">
        <v>788</v>
      </c>
      <c r="E4892" t="s">
        <v>59</v>
      </c>
      <c r="F4892" t="s">
        <v>34</v>
      </c>
      <c r="G4892" t="s">
        <v>47</v>
      </c>
      <c r="H4892" t="s">
        <v>2260</v>
      </c>
      <c r="I4892" s="33" t="s">
        <v>6901</v>
      </c>
      <c r="J4892" s="2">
        <v>3</v>
      </c>
      <c r="K4892" s="33" t="s">
        <v>6902</v>
      </c>
    </row>
    <row r="4893" spans="1:11" x14ac:dyDescent="0.3">
      <c r="A4893" s="1">
        <v>42533</v>
      </c>
      <c r="B4893" s="2">
        <f>YEAR(salesdata[[#This Row],[Order Date]])</f>
        <v>2016</v>
      </c>
      <c r="C4893" s="2">
        <f>MONTH(salesdata[[#This Row],[Order Date]])</f>
        <v>6</v>
      </c>
      <c r="D4893" t="s">
        <v>788</v>
      </c>
      <c r="E4893" t="s">
        <v>59</v>
      </c>
      <c r="F4893" t="s">
        <v>11</v>
      </c>
      <c r="G4893" t="s">
        <v>20</v>
      </c>
      <c r="H4893" t="s">
        <v>821</v>
      </c>
      <c r="I4893" s="33" t="s">
        <v>7357</v>
      </c>
      <c r="J4893" s="2">
        <v>4</v>
      </c>
      <c r="K4893" s="33" t="s">
        <v>5237</v>
      </c>
    </row>
    <row r="4894" spans="1:11" x14ac:dyDescent="0.3">
      <c r="A4894" s="1">
        <v>42533</v>
      </c>
      <c r="B4894" s="2">
        <f>YEAR(salesdata[[#This Row],[Order Date]])</f>
        <v>2016</v>
      </c>
      <c r="C4894" s="2">
        <f>MONTH(salesdata[[#This Row],[Order Date]])</f>
        <v>6</v>
      </c>
      <c r="D4894" t="s">
        <v>788</v>
      </c>
      <c r="E4894" t="s">
        <v>59</v>
      </c>
      <c r="F4894" t="s">
        <v>11</v>
      </c>
      <c r="G4894" t="s">
        <v>18</v>
      </c>
      <c r="H4894" t="s">
        <v>1815</v>
      </c>
      <c r="I4894" s="33" t="s">
        <v>8764</v>
      </c>
      <c r="J4894" s="2">
        <v>6</v>
      </c>
      <c r="K4894" s="33" t="s">
        <v>8765</v>
      </c>
    </row>
    <row r="4895" spans="1:11" x14ac:dyDescent="0.3">
      <c r="A4895" s="1">
        <v>42533</v>
      </c>
      <c r="B4895" s="2">
        <f>YEAR(salesdata[[#This Row],[Order Date]])</f>
        <v>2016</v>
      </c>
      <c r="C4895" s="2">
        <f>MONTH(salesdata[[#This Row],[Order Date]])</f>
        <v>6</v>
      </c>
      <c r="D4895" t="s">
        <v>788</v>
      </c>
      <c r="E4895" t="s">
        <v>59</v>
      </c>
      <c r="F4895" t="s">
        <v>11</v>
      </c>
      <c r="G4895" t="s">
        <v>63</v>
      </c>
      <c r="H4895" t="s">
        <v>1120</v>
      </c>
      <c r="I4895" s="33" t="s">
        <v>8766</v>
      </c>
      <c r="J4895" s="2">
        <v>9</v>
      </c>
      <c r="K4895" s="33" t="s">
        <v>8028</v>
      </c>
    </row>
    <row r="4896" spans="1:11" x14ac:dyDescent="0.3">
      <c r="A4896" s="1">
        <v>42533</v>
      </c>
      <c r="B4896" s="2">
        <f>YEAR(salesdata[[#This Row],[Order Date]])</f>
        <v>2016</v>
      </c>
      <c r="C4896" s="2">
        <f>MONTH(salesdata[[#This Row],[Order Date]])</f>
        <v>6</v>
      </c>
      <c r="D4896" t="s">
        <v>788</v>
      </c>
      <c r="E4896" t="s">
        <v>59</v>
      </c>
      <c r="F4896" t="s">
        <v>39</v>
      </c>
      <c r="G4896" t="s">
        <v>40</v>
      </c>
      <c r="H4896" t="s">
        <v>2368</v>
      </c>
      <c r="I4896" s="33" t="s">
        <v>8767</v>
      </c>
      <c r="J4896" s="2">
        <v>7</v>
      </c>
      <c r="K4896" s="33" t="s">
        <v>8768</v>
      </c>
    </row>
    <row r="4897" spans="1:11" x14ac:dyDescent="0.3">
      <c r="A4897" s="1">
        <v>42533</v>
      </c>
      <c r="B4897" s="2">
        <f>YEAR(salesdata[[#This Row],[Order Date]])</f>
        <v>2016</v>
      </c>
      <c r="C4897" s="2">
        <f>MONTH(salesdata[[#This Row],[Order Date]])</f>
        <v>6</v>
      </c>
      <c r="D4897" t="s">
        <v>2263</v>
      </c>
      <c r="E4897" t="s">
        <v>15</v>
      </c>
      <c r="F4897" t="s">
        <v>39</v>
      </c>
      <c r="G4897" t="s">
        <v>306</v>
      </c>
      <c r="H4897" t="s">
        <v>2663</v>
      </c>
      <c r="I4897" s="33" t="s">
        <v>8769</v>
      </c>
      <c r="J4897" s="2">
        <v>3</v>
      </c>
      <c r="K4897" s="33" t="s">
        <v>4120</v>
      </c>
    </row>
    <row r="4898" spans="1:11" x14ac:dyDescent="0.3">
      <c r="A4898" s="1">
        <v>42533</v>
      </c>
      <c r="B4898" s="2">
        <f>YEAR(salesdata[[#This Row],[Order Date]])</f>
        <v>2016</v>
      </c>
      <c r="C4898" s="2">
        <f>MONTH(salesdata[[#This Row],[Order Date]])</f>
        <v>6</v>
      </c>
      <c r="D4898" t="s">
        <v>2263</v>
      </c>
      <c r="E4898" t="s">
        <v>15</v>
      </c>
      <c r="F4898" t="s">
        <v>11</v>
      </c>
      <c r="G4898" t="s">
        <v>12</v>
      </c>
      <c r="H4898" t="s">
        <v>2299</v>
      </c>
      <c r="I4898" s="33" t="s">
        <v>8770</v>
      </c>
      <c r="J4898" s="2">
        <v>7</v>
      </c>
      <c r="K4898" s="33" t="s">
        <v>8771</v>
      </c>
    </row>
    <row r="4899" spans="1:11" x14ac:dyDescent="0.3">
      <c r="A4899" s="1">
        <v>42533</v>
      </c>
      <c r="B4899" s="2">
        <f>YEAR(salesdata[[#This Row],[Order Date]])</f>
        <v>2016</v>
      </c>
      <c r="C4899" s="2">
        <f>MONTH(salesdata[[#This Row],[Order Date]])</f>
        <v>6</v>
      </c>
      <c r="D4899" t="s">
        <v>1169</v>
      </c>
      <c r="E4899" t="s">
        <v>15</v>
      </c>
      <c r="F4899" t="s">
        <v>11</v>
      </c>
      <c r="G4899" t="s">
        <v>12</v>
      </c>
      <c r="H4899" t="s">
        <v>1208</v>
      </c>
      <c r="I4899" s="33" t="s">
        <v>7716</v>
      </c>
      <c r="J4899" s="2">
        <v>5</v>
      </c>
      <c r="K4899" s="33" t="s">
        <v>5199</v>
      </c>
    </row>
    <row r="4900" spans="1:11" x14ac:dyDescent="0.3">
      <c r="A4900" s="1">
        <v>42533</v>
      </c>
      <c r="B4900" s="2">
        <f>YEAR(salesdata[[#This Row],[Order Date]])</f>
        <v>2016</v>
      </c>
      <c r="C4900" s="2">
        <f>MONTH(salesdata[[#This Row],[Order Date]])</f>
        <v>6</v>
      </c>
      <c r="D4900" t="s">
        <v>2408</v>
      </c>
      <c r="E4900" t="s">
        <v>152</v>
      </c>
      <c r="F4900" t="s">
        <v>11</v>
      </c>
      <c r="G4900" t="s">
        <v>12</v>
      </c>
      <c r="H4900" t="s">
        <v>2664</v>
      </c>
      <c r="I4900" s="33" t="s">
        <v>4414</v>
      </c>
      <c r="J4900" s="2">
        <v>3</v>
      </c>
      <c r="K4900" s="33" t="s">
        <v>4415</v>
      </c>
    </row>
    <row r="4901" spans="1:11" x14ac:dyDescent="0.3">
      <c r="A4901" s="1">
        <v>42533</v>
      </c>
      <c r="B4901" s="2">
        <f>YEAR(salesdata[[#This Row],[Order Date]])</f>
        <v>2016</v>
      </c>
      <c r="C4901" s="2">
        <f>MONTH(salesdata[[#This Row],[Order Date]])</f>
        <v>6</v>
      </c>
      <c r="D4901" t="s">
        <v>2408</v>
      </c>
      <c r="E4901" t="s">
        <v>152</v>
      </c>
      <c r="F4901" t="s">
        <v>11</v>
      </c>
      <c r="G4901" t="s">
        <v>93</v>
      </c>
      <c r="H4901" t="s">
        <v>1808</v>
      </c>
      <c r="I4901" s="33" t="s">
        <v>8772</v>
      </c>
      <c r="J4901" s="2">
        <v>3</v>
      </c>
      <c r="K4901" s="33" t="s">
        <v>6214</v>
      </c>
    </row>
    <row r="4902" spans="1:11" x14ac:dyDescent="0.3">
      <c r="A4902" s="1">
        <v>42533</v>
      </c>
      <c r="B4902" s="2">
        <f>YEAR(salesdata[[#This Row],[Order Date]])</f>
        <v>2016</v>
      </c>
      <c r="C4902" s="2">
        <f>MONTH(salesdata[[#This Row],[Order Date]])</f>
        <v>6</v>
      </c>
      <c r="D4902" t="s">
        <v>1319</v>
      </c>
      <c r="E4902" t="s">
        <v>27</v>
      </c>
      <c r="F4902" t="s">
        <v>11</v>
      </c>
      <c r="G4902" t="s">
        <v>12</v>
      </c>
      <c r="H4902" t="s">
        <v>2664</v>
      </c>
      <c r="I4902" s="33" t="s">
        <v>8684</v>
      </c>
      <c r="J4902" s="2">
        <v>6</v>
      </c>
      <c r="K4902" s="33" t="s">
        <v>8773</v>
      </c>
    </row>
    <row r="4903" spans="1:11" x14ac:dyDescent="0.3">
      <c r="A4903" s="1">
        <v>42533</v>
      </c>
      <c r="B4903" s="2">
        <f>YEAR(salesdata[[#This Row],[Order Date]])</f>
        <v>2016</v>
      </c>
      <c r="C4903" s="2">
        <f>MONTH(salesdata[[#This Row],[Order Date]])</f>
        <v>6</v>
      </c>
      <c r="D4903" t="s">
        <v>1319</v>
      </c>
      <c r="E4903" t="s">
        <v>27</v>
      </c>
      <c r="F4903" t="s">
        <v>11</v>
      </c>
      <c r="G4903" t="s">
        <v>12</v>
      </c>
      <c r="H4903" t="s">
        <v>2244</v>
      </c>
      <c r="I4903" s="33" t="s">
        <v>3122</v>
      </c>
      <c r="J4903" s="2">
        <v>2</v>
      </c>
      <c r="K4903" s="33" t="s">
        <v>3123</v>
      </c>
    </row>
    <row r="4904" spans="1:11" x14ac:dyDescent="0.3">
      <c r="A4904" s="1">
        <v>42533</v>
      </c>
      <c r="B4904" s="2">
        <f>YEAR(salesdata[[#This Row],[Order Date]])</f>
        <v>2016</v>
      </c>
      <c r="C4904" s="2">
        <f>MONTH(salesdata[[#This Row],[Order Date]])</f>
        <v>6</v>
      </c>
      <c r="D4904" t="s">
        <v>976</v>
      </c>
      <c r="E4904" t="s">
        <v>10</v>
      </c>
      <c r="F4904" t="s">
        <v>11</v>
      </c>
      <c r="G4904" t="s">
        <v>93</v>
      </c>
      <c r="H4904" t="s">
        <v>1691</v>
      </c>
      <c r="I4904" s="33" t="s">
        <v>8774</v>
      </c>
      <c r="J4904" s="2">
        <v>4</v>
      </c>
      <c r="K4904" s="33" t="s">
        <v>8775</v>
      </c>
    </row>
    <row r="4905" spans="1:11" x14ac:dyDescent="0.3">
      <c r="A4905" s="1">
        <v>42533</v>
      </c>
      <c r="B4905" s="2">
        <f>YEAR(salesdata[[#This Row],[Order Date]])</f>
        <v>2016</v>
      </c>
      <c r="C4905" s="2">
        <f>MONTH(salesdata[[#This Row],[Order Date]])</f>
        <v>6</v>
      </c>
      <c r="D4905" t="s">
        <v>976</v>
      </c>
      <c r="E4905" t="s">
        <v>10</v>
      </c>
      <c r="F4905" t="s">
        <v>34</v>
      </c>
      <c r="G4905" t="s">
        <v>47</v>
      </c>
      <c r="H4905" t="s">
        <v>601</v>
      </c>
      <c r="I4905" s="33" t="s">
        <v>7558</v>
      </c>
      <c r="J4905" s="2">
        <v>2</v>
      </c>
      <c r="K4905" s="33" t="s">
        <v>8776</v>
      </c>
    </row>
    <row r="4906" spans="1:11" x14ac:dyDescent="0.3">
      <c r="A4906" s="1">
        <v>42533</v>
      </c>
      <c r="B4906" s="2">
        <f>YEAR(salesdata[[#This Row],[Order Date]])</f>
        <v>2016</v>
      </c>
      <c r="C4906" s="2">
        <f>MONTH(salesdata[[#This Row],[Order Date]])</f>
        <v>6</v>
      </c>
      <c r="D4906" t="s">
        <v>976</v>
      </c>
      <c r="E4906" t="s">
        <v>10</v>
      </c>
      <c r="F4906" t="s">
        <v>11</v>
      </c>
      <c r="G4906" t="s">
        <v>24</v>
      </c>
      <c r="H4906" t="s">
        <v>864</v>
      </c>
      <c r="I4906" s="33" t="s">
        <v>4136</v>
      </c>
      <c r="J4906" s="2">
        <v>8</v>
      </c>
      <c r="K4906" s="33" t="s">
        <v>8777</v>
      </c>
    </row>
    <row r="4907" spans="1:11" x14ac:dyDescent="0.3">
      <c r="A4907" s="1">
        <v>42533</v>
      </c>
      <c r="B4907" s="2">
        <f>YEAR(salesdata[[#This Row],[Order Date]])</f>
        <v>2016</v>
      </c>
      <c r="C4907" s="2">
        <f>MONTH(salesdata[[#This Row],[Order Date]])</f>
        <v>6</v>
      </c>
      <c r="D4907" t="s">
        <v>976</v>
      </c>
      <c r="E4907" t="s">
        <v>10</v>
      </c>
      <c r="F4907" t="s">
        <v>11</v>
      </c>
      <c r="G4907" t="s">
        <v>12</v>
      </c>
      <c r="H4907" t="s">
        <v>2665</v>
      </c>
      <c r="I4907" s="33" t="s">
        <v>3175</v>
      </c>
      <c r="J4907" s="2">
        <v>3</v>
      </c>
      <c r="K4907" s="33" t="s">
        <v>2948</v>
      </c>
    </row>
    <row r="4908" spans="1:11" x14ac:dyDescent="0.3">
      <c r="A4908" s="1">
        <v>42533</v>
      </c>
      <c r="B4908" s="2">
        <f>YEAR(salesdata[[#This Row],[Order Date]])</f>
        <v>2016</v>
      </c>
      <c r="C4908" s="2">
        <f>MONTH(salesdata[[#This Row],[Order Date]])</f>
        <v>6</v>
      </c>
      <c r="D4908" t="s">
        <v>976</v>
      </c>
      <c r="E4908" t="s">
        <v>10</v>
      </c>
      <c r="F4908" t="s">
        <v>34</v>
      </c>
      <c r="G4908" t="s">
        <v>35</v>
      </c>
      <c r="H4908" t="s">
        <v>1496</v>
      </c>
      <c r="I4908" s="33" t="s">
        <v>8778</v>
      </c>
      <c r="J4908" s="2">
        <v>2</v>
      </c>
      <c r="K4908" s="33" t="s">
        <v>8779</v>
      </c>
    </row>
    <row r="4909" spans="1:11" x14ac:dyDescent="0.3">
      <c r="A4909" s="1">
        <v>42533</v>
      </c>
      <c r="B4909" s="2">
        <f>YEAR(salesdata[[#This Row],[Order Date]])</f>
        <v>2016</v>
      </c>
      <c r="C4909" s="2">
        <f>MONTH(salesdata[[#This Row],[Order Date]])</f>
        <v>6</v>
      </c>
      <c r="D4909" t="s">
        <v>976</v>
      </c>
      <c r="E4909" t="s">
        <v>10</v>
      </c>
      <c r="F4909" t="s">
        <v>11</v>
      </c>
      <c r="G4909" t="s">
        <v>18</v>
      </c>
      <c r="H4909" t="s">
        <v>303</v>
      </c>
      <c r="I4909" s="33" t="s">
        <v>8780</v>
      </c>
      <c r="J4909" s="2">
        <v>9</v>
      </c>
      <c r="K4909" s="33" t="s">
        <v>5438</v>
      </c>
    </row>
    <row r="4910" spans="1:11" x14ac:dyDescent="0.3">
      <c r="A4910" s="1">
        <v>42533</v>
      </c>
      <c r="B4910" s="2">
        <f>YEAR(salesdata[[#This Row],[Order Date]])</f>
        <v>2016</v>
      </c>
      <c r="C4910" s="2">
        <f>MONTH(salesdata[[#This Row],[Order Date]])</f>
        <v>6</v>
      </c>
      <c r="D4910" t="s">
        <v>976</v>
      </c>
      <c r="E4910" t="s">
        <v>10</v>
      </c>
      <c r="F4910" t="s">
        <v>11</v>
      </c>
      <c r="G4910" t="s">
        <v>20</v>
      </c>
      <c r="H4910" t="s">
        <v>584</v>
      </c>
      <c r="I4910" s="33" t="s">
        <v>5260</v>
      </c>
      <c r="J4910" s="2">
        <v>2</v>
      </c>
      <c r="K4910" s="33" t="s">
        <v>8781</v>
      </c>
    </row>
    <row r="4911" spans="1:11" x14ac:dyDescent="0.3">
      <c r="A4911" s="1">
        <v>42534</v>
      </c>
      <c r="B4911" s="2">
        <f>YEAR(salesdata[[#This Row],[Order Date]])</f>
        <v>2016</v>
      </c>
      <c r="C4911" s="2">
        <f>MONTH(salesdata[[#This Row],[Order Date]])</f>
        <v>6</v>
      </c>
      <c r="D4911" t="s">
        <v>349</v>
      </c>
      <c r="E4911" t="s">
        <v>111</v>
      </c>
      <c r="F4911" t="s">
        <v>39</v>
      </c>
      <c r="G4911" t="s">
        <v>40</v>
      </c>
      <c r="H4911" t="s">
        <v>382</v>
      </c>
      <c r="I4911" s="33" t="s">
        <v>4560</v>
      </c>
      <c r="J4911" s="2">
        <v>3</v>
      </c>
      <c r="K4911" s="33" t="s">
        <v>7612</v>
      </c>
    </row>
    <row r="4912" spans="1:11" x14ac:dyDescent="0.3">
      <c r="A4912" s="1">
        <v>42534</v>
      </c>
      <c r="B4912" s="2">
        <f>YEAR(salesdata[[#This Row],[Order Date]])</f>
        <v>2016</v>
      </c>
      <c r="C4912" s="2">
        <f>MONTH(salesdata[[#This Row],[Order Date]])</f>
        <v>6</v>
      </c>
      <c r="D4912" t="s">
        <v>1095</v>
      </c>
      <c r="E4912" t="s">
        <v>1315</v>
      </c>
      <c r="F4912" t="s">
        <v>11</v>
      </c>
      <c r="G4912" t="s">
        <v>16</v>
      </c>
      <c r="H4912" t="s">
        <v>1332</v>
      </c>
      <c r="I4912" s="33" t="s">
        <v>3445</v>
      </c>
      <c r="J4912" s="2">
        <v>3</v>
      </c>
      <c r="K4912" s="33" t="s">
        <v>4893</v>
      </c>
    </row>
    <row r="4913" spans="1:11" x14ac:dyDescent="0.3">
      <c r="A4913" s="1">
        <v>42534</v>
      </c>
      <c r="B4913" s="2">
        <f>YEAR(salesdata[[#This Row],[Order Date]])</f>
        <v>2016</v>
      </c>
      <c r="C4913" s="2">
        <f>MONTH(salesdata[[#This Row],[Order Date]])</f>
        <v>6</v>
      </c>
      <c r="D4913" t="s">
        <v>725</v>
      </c>
      <c r="E4913" t="s">
        <v>152</v>
      </c>
      <c r="F4913" t="s">
        <v>11</v>
      </c>
      <c r="G4913" t="s">
        <v>20</v>
      </c>
      <c r="H4913" t="s">
        <v>1152</v>
      </c>
      <c r="I4913" s="33" t="s">
        <v>3313</v>
      </c>
      <c r="J4913" s="2">
        <v>2</v>
      </c>
      <c r="K4913" s="33" t="s">
        <v>8716</v>
      </c>
    </row>
    <row r="4914" spans="1:11" x14ac:dyDescent="0.3">
      <c r="A4914" s="1">
        <v>42535</v>
      </c>
      <c r="B4914" s="2">
        <f>YEAR(salesdata[[#This Row],[Order Date]])</f>
        <v>2016</v>
      </c>
      <c r="C4914" s="2">
        <f>MONTH(salesdata[[#This Row],[Order Date]])</f>
        <v>6</v>
      </c>
      <c r="D4914" t="s">
        <v>972</v>
      </c>
      <c r="E4914" t="s">
        <v>27</v>
      </c>
      <c r="F4914" t="s">
        <v>11</v>
      </c>
      <c r="G4914" t="s">
        <v>24</v>
      </c>
      <c r="H4914" t="s">
        <v>2489</v>
      </c>
      <c r="I4914" s="33" t="s">
        <v>8006</v>
      </c>
      <c r="J4914" s="2">
        <v>4</v>
      </c>
      <c r="K4914" s="33" t="s">
        <v>6801</v>
      </c>
    </row>
    <row r="4915" spans="1:11" x14ac:dyDescent="0.3">
      <c r="A4915" s="1">
        <v>42535</v>
      </c>
      <c r="B4915" s="2">
        <f>YEAR(salesdata[[#This Row],[Order Date]])</f>
        <v>2016</v>
      </c>
      <c r="C4915" s="2">
        <f>MONTH(salesdata[[#This Row],[Order Date]])</f>
        <v>6</v>
      </c>
      <c r="D4915" t="s">
        <v>972</v>
      </c>
      <c r="E4915" t="s">
        <v>27</v>
      </c>
      <c r="F4915" t="s">
        <v>34</v>
      </c>
      <c r="G4915" t="s">
        <v>47</v>
      </c>
      <c r="H4915" t="s">
        <v>2606</v>
      </c>
      <c r="I4915" s="33" t="s">
        <v>5772</v>
      </c>
      <c r="J4915" s="2">
        <v>3</v>
      </c>
      <c r="K4915" s="33" t="s">
        <v>3020</v>
      </c>
    </row>
    <row r="4916" spans="1:11" x14ac:dyDescent="0.3">
      <c r="A4916" s="1">
        <v>42535</v>
      </c>
      <c r="B4916" s="2">
        <f>YEAR(salesdata[[#This Row],[Order Date]])</f>
        <v>2016</v>
      </c>
      <c r="C4916" s="2">
        <f>MONTH(salesdata[[#This Row],[Order Date]])</f>
        <v>6</v>
      </c>
      <c r="D4916" t="s">
        <v>972</v>
      </c>
      <c r="E4916" t="s">
        <v>27</v>
      </c>
      <c r="F4916" t="s">
        <v>39</v>
      </c>
      <c r="G4916" t="s">
        <v>52</v>
      </c>
      <c r="H4916" t="s">
        <v>670</v>
      </c>
      <c r="I4916" s="33" t="s">
        <v>5711</v>
      </c>
      <c r="J4916" s="2">
        <v>1</v>
      </c>
      <c r="K4916" s="33" t="s">
        <v>5456</v>
      </c>
    </row>
    <row r="4917" spans="1:11" x14ac:dyDescent="0.3">
      <c r="A4917" s="1">
        <v>42535</v>
      </c>
      <c r="B4917" s="2">
        <f>YEAR(salesdata[[#This Row],[Order Date]])</f>
        <v>2016</v>
      </c>
      <c r="C4917" s="2">
        <f>MONTH(salesdata[[#This Row],[Order Date]])</f>
        <v>6</v>
      </c>
      <c r="D4917" t="s">
        <v>972</v>
      </c>
      <c r="E4917" t="s">
        <v>27</v>
      </c>
      <c r="F4917" t="s">
        <v>11</v>
      </c>
      <c r="G4917" t="s">
        <v>24</v>
      </c>
      <c r="H4917" t="s">
        <v>2268</v>
      </c>
      <c r="I4917" s="33" t="s">
        <v>3680</v>
      </c>
      <c r="J4917" s="2">
        <v>3</v>
      </c>
      <c r="K4917" s="33" t="s">
        <v>3621</v>
      </c>
    </row>
    <row r="4918" spans="1:11" x14ac:dyDescent="0.3">
      <c r="A4918" s="1">
        <v>42535</v>
      </c>
      <c r="B4918" s="2">
        <f>YEAR(salesdata[[#This Row],[Order Date]])</f>
        <v>2016</v>
      </c>
      <c r="C4918" s="2">
        <f>MONTH(salesdata[[#This Row],[Order Date]])</f>
        <v>6</v>
      </c>
      <c r="D4918" t="s">
        <v>585</v>
      </c>
      <c r="E4918" t="s">
        <v>27</v>
      </c>
      <c r="F4918" t="s">
        <v>34</v>
      </c>
      <c r="G4918" t="s">
        <v>74</v>
      </c>
      <c r="H4918" t="s">
        <v>348</v>
      </c>
      <c r="I4918" s="33" t="s">
        <v>8782</v>
      </c>
      <c r="J4918" s="2">
        <v>5</v>
      </c>
      <c r="K4918" s="33" t="s">
        <v>8783</v>
      </c>
    </row>
    <row r="4919" spans="1:11" x14ac:dyDescent="0.3">
      <c r="A4919" s="1">
        <v>42535</v>
      </c>
      <c r="B4919" s="2">
        <f>YEAR(salesdata[[#This Row],[Order Date]])</f>
        <v>2016</v>
      </c>
      <c r="C4919" s="2">
        <f>MONTH(salesdata[[#This Row],[Order Date]])</f>
        <v>6</v>
      </c>
      <c r="D4919" t="s">
        <v>946</v>
      </c>
      <c r="E4919" t="s">
        <v>27</v>
      </c>
      <c r="F4919" t="s">
        <v>34</v>
      </c>
      <c r="G4919" t="s">
        <v>147</v>
      </c>
      <c r="H4919" t="s">
        <v>2661</v>
      </c>
      <c r="I4919" s="33" t="s">
        <v>8784</v>
      </c>
      <c r="J4919" s="2">
        <v>7</v>
      </c>
      <c r="K4919" s="33" t="s">
        <v>6031</v>
      </c>
    </row>
    <row r="4920" spans="1:11" x14ac:dyDescent="0.3">
      <c r="A4920" s="1">
        <v>42535</v>
      </c>
      <c r="B4920" s="2">
        <f>YEAR(salesdata[[#This Row],[Order Date]])</f>
        <v>2016</v>
      </c>
      <c r="C4920" s="2">
        <f>MONTH(salesdata[[#This Row],[Order Date]])</f>
        <v>6</v>
      </c>
      <c r="D4920" t="s">
        <v>2666</v>
      </c>
      <c r="E4920" t="s">
        <v>23</v>
      </c>
      <c r="F4920" t="s">
        <v>34</v>
      </c>
      <c r="G4920" t="s">
        <v>147</v>
      </c>
      <c r="H4920" t="s">
        <v>2624</v>
      </c>
      <c r="I4920" s="33" t="s">
        <v>8785</v>
      </c>
      <c r="J4920" s="2">
        <v>2</v>
      </c>
      <c r="K4920" s="33" t="s">
        <v>8786</v>
      </c>
    </row>
    <row r="4921" spans="1:11" x14ac:dyDescent="0.3">
      <c r="A4921" s="1">
        <v>42535</v>
      </c>
      <c r="B4921" s="2">
        <f>YEAR(salesdata[[#This Row],[Order Date]])</f>
        <v>2016</v>
      </c>
      <c r="C4921" s="2">
        <f>MONTH(salesdata[[#This Row],[Order Date]])</f>
        <v>6</v>
      </c>
      <c r="D4921" t="s">
        <v>379</v>
      </c>
      <c r="E4921" t="s">
        <v>124</v>
      </c>
      <c r="F4921" t="s">
        <v>11</v>
      </c>
      <c r="G4921" t="s">
        <v>20</v>
      </c>
      <c r="H4921" t="s">
        <v>2144</v>
      </c>
      <c r="I4921" s="33" t="s">
        <v>8787</v>
      </c>
      <c r="J4921" s="2">
        <v>4</v>
      </c>
      <c r="K4921" s="33" t="s">
        <v>8788</v>
      </c>
    </row>
    <row r="4922" spans="1:11" x14ac:dyDescent="0.3">
      <c r="A4922" s="1">
        <v>42535</v>
      </c>
      <c r="B4922" s="2">
        <f>YEAR(salesdata[[#This Row],[Order Date]])</f>
        <v>2016</v>
      </c>
      <c r="C4922" s="2">
        <f>MONTH(salesdata[[#This Row],[Order Date]])</f>
        <v>6</v>
      </c>
      <c r="D4922" t="s">
        <v>379</v>
      </c>
      <c r="E4922" t="s">
        <v>124</v>
      </c>
      <c r="F4922" t="s">
        <v>39</v>
      </c>
      <c r="G4922" t="s">
        <v>52</v>
      </c>
      <c r="H4922" t="s">
        <v>2373</v>
      </c>
      <c r="I4922" s="33" t="s">
        <v>4830</v>
      </c>
      <c r="J4922" s="2">
        <v>2</v>
      </c>
      <c r="K4922" s="33" t="s">
        <v>8789</v>
      </c>
    </row>
    <row r="4923" spans="1:11" x14ac:dyDescent="0.3">
      <c r="A4923" s="1">
        <v>42535</v>
      </c>
      <c r="B4923" s="2">
        <f>YEAR(salesdata[[#This Row],[Order Date]])</f>
        <v>2016</v>
      </c>
      <c r="C4923" s="2">
        <f>MONTH(salesdata[[#This Row],[Order Date]])</f>
        <v>6</v>
      </c>
      <c r="D4923" t="s">
        <v>914</v>
      </c>
      <c r="E4923" t="s">
        <v>167</v>
      </c>
      <c r="F4923" t="s">
        <v>34</v>
      </c>
      <c r="G4923" t="s">
        <v>147</v>
      </c>
      <c r="H4923" t="s">
        <v>1828</v>
      </c>
      <c r="I4923" s="33" t="s">
        <v>8790</v>
      </c>
      <c r="J4923" s="2">
        <v>7</v>
      </c>
      <c r="K4923" s="33" t="s">
        <v>8791</v>
      </c>
    </row>
    <row r="4924" spans="1:11" x14ac:dyDescent="0.3">
      <c r="A4924" s="1">
        <v>42536</v>
      </c>
      <c r="B4924" s="2">
        <f>YEAR(salesdata[[#This Row],[Order Date]])</f>
        <v>2016</v>
      </c>
      <c r="C4924" s="2">
        <f>MONTH(salesdata[[#This Row],[Order Date]])</f>
        <v>6</v>
      </c>
      <c r="D4924" t="s">
        <v>1519</v>
      </c>
      <c r="E4924" t="s">
        <v>10</v>
      </c>
      <c r="F4924" t="s">
        <v>11</v>
      </c>
      <c r="G4924" t="s">
        <v>12</v>
      </c>
      <c r="H4924" t="s">
        <v>2098</v>
      </c>
      <c r="I4924" s="33" t="s">
        <v>6555</v>
      </c>
      <c r="J4924" s="2">
        <v>7</v>
      </c>
      <c r="K4924" s="33" t="s">
        <v>6556</v>
      </c>
    </row>
    <row r="4925" spans="1:11" x14ac:dyDescent="0.3">
      <c r="A4925" s="1">
        <v>42537</v>
      </c>
      <c r="B4925" s="2">
        <f>YEAR(salesdata[[#This Row],[Order Date]])</f>
        <v>2016</v>
      </c>
      <c r="C4925" s="2">
        <f>MONTH(salesdata[[#This Row],[Order Date]])</f>
        <v>6</v>
      </c>
      <c r="D4925" t="s">
        <v>2164</v>
      </c>
      <c r="E4925" t="s">
        <v>27</v>
      </c>
      <c r="F4925" t="s">
        <v>11</v>
      </c>
      <c r="G4925" t="s">
        <v>12</v>
      </c>
      <c r="H4925" t="s">
        <v>1658</v>
      </c>
      <c r="I4925" s="33" t="s">
        <v>5293</v>
      </c>
      <c r="J4925" s="2">
        <v>5</v>
      </c>
      <c r="K4925" s="33" t="s">
        <v>5294</v>
      </c>
    </row>
    <row r="4926" spans="1:11" x14ac:dyDescent="0.3">
      <c r="A4926" s="1">
        <v>42537</v>
      </c>
      <c r="B4926" s="2">
        <f>YEAR(salesdata[[#This Row],[Order Date]])</f>
        <v>2016</v>
      </c>
      <c r="C4926" s="2">
        <f>MONTH(salesdata[[#This Row],[Order Date]])</f>
        <v>6</v>
      </c>
      <c r="D4926" t="s">
        <v>1936</v>
      </c>
      <c r="E4926" t="s">
        <v>121</v>
      </c>
      <c r="F4926" t="s">
        <v>39</v>
      </c>
      <c r="G4926" t="s">
        <v>306</v>
      </c>
      <c r="H4926" t="s">
        <v>2667</v>
      </c>
      <c r="I4926" s="33" t="s">
        <v>8792</v>
      </c>
      <c r="J4926" s="2">
        <v>1</v>
      </c>
      <c r="K4926" s="33" t="s">
        <v>4215</v>
      </c>
    </row>
    <row r="4927" spans="1:11" x14ac:dyDescent="0.3">
      <c r="A4927" s="1">
        <v>42537</v>
      </c>
      <c r="B4927" s="2">
        <f>YEAR(salesdata[[#This Row],[Order Date]])</f>
        <v>2016</v>
      </c>
      <c r="C4927" s="2">
        <f>MONTH(salesdata[[#This Row],[Order Date]])</f>
        <v>6</v>
      </c>
      <c r="D4927" t="s">
        <v>2001</v>
      </c>
      <c r="E4927" t="s">
        <v>59</v>
      </c>
      <c r="F4927" t="s">
        <v>11</v>
      </c>
      <c r="G4927" t="s">
        <v>16</v>
      </c>
      <c r="H4927" t="s">
        <v>456</v>
      </c>
      <c r="I4927" s="33" t="s">
        <v>3690</v>
      </c>
      <c r="J4927" s="2">
        <v>3</v>
      </c>
      <c r="K4927" s="33" t="s">
        <v>3691</v>
      </c>
    </row>
    <row r="4928" spans="1:11" x14ac:dyDescent="0.3">
      <c r="A4928" s="1">
        <v>42538</v>
      </c>
      <c r="B4928" s="2">
        <f>YEAR(salesdata[[#This Row],[Order Date]])</f>
        <v>2016</v>
      </c>
      <c r="C4928" s="2">
        <f>MONTH(salesdata[[#This Row],[Order Date]])</f>
        <v>6</v>
      </c>
      <c r="D4928" t="s">
        <v>2668</v>
      </c>
      <c r="E4928" t="s">
        <v>152</v>
      </c>
      <c r="F4928" t="s">
        <v>11</v>
      </c>
      <c r="G4928" t="s">
        <v>18</v>
      </c>
      <c r="H4928" t="s">
        <v>2432</v>
      </c>
      <c r="I4928" s="33" t="s">
        <v>8793</v>
      </c>
      <c r="J4928" s="2">
        <v>6</v>
      </c>
      <c r="K4928" s="33" t="s">
        <v>8794</v>
      </c>
    </row>
    <row r="4929" spans="1:11" x14ac:dyDescent="0.3">
      <c r="A4929" s="1">
        <v>42538</v>
      </c>
      <c r="B4929" s="2">
        <f>YEAR(salesdata[[#This Row],[Order Date]])</f>
        <v>2016</v>
      </c>
      <c r="C4929" s="2">
        <f>MONTH(salesdata[[#This Row],[Order Date]])</f>
        <v>6</v>
      </c>
      <c r="D4929" t="s">
        <v>2668</v>
      </c>
      <c r="E4929" t="s">
        <v>152</v>
      </c>
      <c r="F4929" t="s">
        <v>11</v>
      </c>
      <c r="G4929" t="s">
        <v>12</v>
      </c>
      <c r="H4929" t="s">
        <v>558</v>
      </c>
      <c r="I4929" s="33" t="s">
        <v>3540</v>
      </c>
      <c r="J4929" s="2">
        <v>5</v>
      </c>
      <c r="K4929" s="33" t="s">
        <v>3175</v>
      </c>
    </row>
    <row r="4930" spans="1:11" x14ac:dyDescent="0.3">
      <c r="A4930" s="1">
        <v>42538</v>
      </c>
      <c r="B4930" s="2">
        <f>YEAR(salesdata[[#This Row],[Order Date]])</f>
        <v>2016</v>
      </c>
      <c r="C4930" s="2">
        <f>MONTH(salesdata[[#This Row],[Order Date]])</f>
        <v>6</v>
      </c>
      <c r="D4930" t="s">
        <v>2668</v>
      </c>
      <c r="E4930" t="s">
        <v>152</v>
      </c>
      <c r="F4930" t="s">
        <v>34</v>
      </c>
      <c r="G4930" t="s">
        <v>35</v>
      </c>
      <c r="H4930" t="s">
        <v>2091</v>
      </c>
      <c r="I4930" s="33" t="s">
        <v>8795</v>
      </c>
      <c r="J4930" s="2">
        <v>5</v>
      </c>
      <c r="K4930" s="33" t="s">
        <v>3728</v>
      </c>
    </row>
    <row r="4931" spans="1:11" x14ac:dyDescent="0.3">
      <c r="A4931" s="1">
        <v>42538</v>
      </c>
      <c r="B4931" s="2">
        <f>YEAR(salesdata[[#This Row],[Order Date]])</f>
        <v>2016</v>
      </c>
      <c r="C4931" s="2">
        <f>MONTH(salesdata[[#This Row],[Order Date]])</f>
        <v>6</v>
      </c>
      <c r="D4931" t="s">
        <v>2668</v>
      </c>
      <c r="E4931" t="s">
        <v>152</v>
      </c>
      <c r="F4931" t="s">
        <v>11</v>
      </c>
      <c r="G4931" t="s">
        <v>12</v>
      </c>
      <c r="H4931" t="s">
        <v>244</v>
      </c>
      <c r="I4931" s="33" t="s">
        <v>3078</v>
      </c>
      <c r="J4931" s="2">
        <v>2</v>
      </c>
      <c r="K4931" s="33" t="s">
        <v>5855</v>
      </c>
    </row>
    <row r="4932" spans="1:11" x14ac:dyDescent="0.3">
      <c r="A4932" s="1">
        <v>42538</v>
      </c>
      <c r="B4932" s="2">
        <f>YEAR(salesdata[[#This Row],[Order Date]])</f>
        <v>2016</v>
      </c>
      <c r="C4932" s="2">
        <f>MONTH(salesdata[[#This Row],[Order Date]])</f>
        <v>6</v>
      </c>
      <c r="D4932" t="s">
        <v>2668</v>
      </c>
      <c r="E4932" t="s">
        <v>152</v>
      </c>
      <c r="F4932" t="s">
        <v>39</v>
      </c>
      <c r="G4932" t="s">
        <v>52</v>
      </c>
      <c r="H4932" t="s">
        <v>1036</v>
      </c>
      <c r="I4932" s="33" t="s">
        <v>2593</v>
      </c>
      <c r="J4932" s="2">
        <v>2</v>
      </c>
      <c r="K4932" s="33" t="s">
        <v>6875</v>
      </c>
    </row>
    <row r="4933" spans="1:11" x14ac:dyDescent="0.3">
      <c r="A4933" s="1">
        <v>42538</v>
      </c>
      <c r="B4933" s="2">
        <f>YEAR(salesdata[[#This Row],[Order Date]])</f>
        <v>2016</v>
      </c>
      <c r="C4933" s="2">
        <f>MONTH(salesdata[[#This Row],[Order Date]])</f>
        <v>6</v>
      </c>
      <c r="D4933" t="s">
        <v>2668</v>
      </c>
      <c r="E4933" t="s">
        <v>152</v>
      </c>
      <c r="F4933" t="s">
        <v>11</v>
      </c>
      <c r="G4933" t="s">
        <v>20</v>
      </c>
      <c r="H4933" t="s">
        <v>1548</v>
      </c>
      <c r="I4933" s="33" t="s">
        <v>8796</v>
      </c>
      <c r="J4933" s="2">
        <v>4</v>
      </c>
      <c r="K4933" s="33" t="s">
        <v>4327</v>
      </c>
    </row>
    <row r="4934" spans="1:11" x14ac:dyDescent="0.3">
      <c r="A4934" s="1">
        <v>42538</v>
      </c>
      <c r="B4934" s="2">
        <f>YEAR(salesdata[[#This Row],[Order Date]])</f>
        <v>2016</v>
      </c>
      <c r="C4934" s="2">
        <f>MONTH(salesdata[[#This Row],[Order Date]])</f>
        <v>6</v>
      </c>
      <c r="D4934" t="s">
        <v>2668</v>
      </c>
      <c r="E4934" t="s">
        <v>152</v>
      </c>
      <c r="F4934" t="s">
        <v>11</v>
      </c>
      <c r="G4934" t="s">
        <v>24</v>
      </c>
      <c r="H4934" t="s">
        <v>550</v>
      </c>
      <c r="I4934" s="33" t="s">
        <v>4728</v>
      </c>
      <c r="J4934" s="2">
        <v>1</v>
      </c>
      <c r="K4934" s="33" t="s">
        <v>3375</v>
      </c>
    </row>
    <row r="4935" spans="1:11" x14ac:dyDescent="0.3">
      <c r="A4935" s="1">
        <v>42538</v>
      </c>
      <c r="B4935" s="2">
        <f>YEAR(salesdata[[#This Row],[Order Date]])</f>
        <v>2016</v>
      </c>
      <c r="C4935" s="2">
        <f>MONTH(salesdata[[#This Row],[Order Date]])</f>
        <v>6</v>
      </c>
      <c r="D4935" t="s">
        <v>1530</v>
      </c>
      <c r="E4935" t="s">
        <v>27</v>
      </c>
      <c r="F4935" t="s">
        <v>11</v>
      </c>
      <c r="G4935" t="s">
        <v>12</v>
      </c>
      <c r="H4935" t="s">
        <v>1085</v>
      </c>
      <c r="I4935" s="33" t="s">
        <v>7625</v>
      </c>
      <c r="J4935" s="2">
        <v>2</v>
      </c>
      <c r="K4935" s="33" t="s">
        <v>8640</v>
      </c>
    </row>
    <row r="4936" spans="1:11" x14ac:dyDescent="0.3">
      <c r="A4936" s="1">
        <v>42538</v>
      </c>
      <c r="B4936" s="2">
        <f>YEAR(salesdata[[#This Row],[Order Date]])</f>
        <v>2016</v>
      </c>
      <c r="C4936" s="2">
        <f>MONTH(salesdata[[#This Row],[Order Date]])</f>
        <v>6</v>
      </c>
      <c r="D4936" t="s">
        <v>2231</v>
      </c>
      <c r="E4936" t="s">
        <v>152</v>
      </c>
      <c r="F4936" t="s">
        <v>11</v>
      </c>
      <c r="G4936" t="s">
        <v>18</v>
      </c>
      <c r="H4936" t="s">
        <v>1866</v>
      </c>
      <c r="I4936" s="33" t="s">
        <v>6262</v>
      </c>
      <c r="J4936" s="2">
        <v>3</v>
      </c>
      <c r="K4936" s="33" t="s">
        <v>4812</v>
      </c>
    </row>
    <row r="4937" spans="1:11" x14ac:dyDescent="0.3">
      <c r="A4937" s="1">
        <v>42538</v>
      </c>
      <c r="B4937" s="2">
        <f>YEAR(salesdata[[#This Row],[Order Date]])</f>
        <v>2016</v>
      </c>
      <c r="C4937" s="2">
        <f>MONTH(salesdata[[#This Row],[Order Date]])</f>
        <v>6</v>
      </c>
      <c r="D4937" t="s">
        <v>154</v>
      </c>
      <c r="E4937" t="s">
        <v>27</v>
      </c>
      <c r="F4937" t="s">
        <v>34</v>
      </c>
      <c r="G4937" t="s">
        <v>74</v>
      </c>
      <c r="H4937" t="s">
        <v>348</v>
      </c>
      <c r="I4937" s="33" t="s">
        <v>8797</v>
      </c>
      <c r="J4937" s="2">
        <v>2</v>
      </c>
      <c r="K4937" s="33" t="s">
        <v>8798</v>
      </c>
    </row>
    <row r="4938" spans="1:11" x14ac:dyDescent="0.3">
      <c r="A4938" s="1">
        <v>42538</v>
      </c>
      <c r="B4938" s="2">
        <f>YEAR(salesdata[[#This Row],[Order Date]])</f>
        <v>2016</v>
      </c>
      <c r="C4938" s="2">
        <f>MONTH(salesdata[[#This Row],[Order Date]])</f>
        <v>6</v>
      </c>
      <c r="D4938" t="s">
        <v>154</v>
      </c>
      <c r="E4938" t="s">
        <v>27</v>
      </c>
      <c r="F4938" t="s">
        <v>11</v>
      </c>
      <c r="G4938" t="s">
        <v>16</v>
      </c>
      <c r="H4938" t="s">
        <v>2622</v>
      </c>
      <c r="I4938" s="33" t="s">
        <v>4454</v>
      </c>
      <c r="J4938" s="2">
        <v>6</v>
      </c>
      <c r="K4938" s="33" t="s">
        <v>5392</v>
      </c>
    </row>
    <row r="4939" spans="1:11" x14ac:dyDescent="0.3">
      <c r="A4939" s="1">
        <v>42538</v>
      </c>
      <c r="B4939" s="2">
        <f>YEAR(salesdata[[#This Row],[Order Date]])</f>
        <v>2016</v>
      </c>
      <c r="C4939" s="2">
        <f>MONTH(salesdata[[#This Row],[Order Date]])</f>
        <v>6</v>
      </c>
      <c r="D4939" t="s">
        <v>154</v>
      </c>
      <c r="E4939" t="s">
        <v>27</v>
      </c>
      <c r="F4939" t="s">
        <v>11</v>
      </c>
      <c r="G4939" t="s">
        <v>12</v>
      </c>
      <c r="H4939" t="s">
        <v>2387</v>
      </c>
      <c r="I4939" s="33" t="s">
        <v>8799</v>
      </c>
      <c r="J4939" s="2">
        <v>4</v>
      </c>
      <c r="K4939" s="33" t="s">
        <v>8800</v>
      </c>
    </row>
    <row r="4940" spans="1:11" x14ac:dyDescent="0.3">
      <c r="A4940" s="1">
        <v>42538</v>
      </c>
      <c r="B4940" s="2">
        <f>YEAR(salesdata[[#This Row],[Order Date]])</f>
        <v>2016</v>
      </c>
      <c r="C4940" s="2">
        <f>MONTH(salesdata[[#This Row],[Order Date]])</f>
        <v>6</v>
      </c>
      <c r="D4940" t="s">
        <v>576</v>
      </c>
      <c r="E4940" t="s">
        <v>282</v>
      </c>
      <c r="F4940" t="s">
        <v>34</v>
      </c>
      <c r="G4940" t="s">
        <v>47</v>
      </c>
      <c r="H4940" t="s">
        <v>194</v>
      </c>
      <c r="I4940" s="33" t="s">
        <v>6844</v>
      </c>
      <c r="J4940" s="2">
        <v>3</v>
      </c>
      <c r="K4940" s="33" t="s">
        <v>4272</v>
      </c>
    </row>
    <row r="4941" spans="1:11" x14ac:dyDescent="0.3">
      <c r="A4941" s="1">
        <v>42538</v>
      </c>
      <c r="B4941" s="2">
        <f>YEAR(salesdata[[#This Row],[Order Date]])</f>
        <v>2016</v>
      </c>
      <c r="C4941" s="2">
        <f>MONTH(salesdata[[#This Row],[Order Date]])</f>
        <v>6</v>
      </c>
      <c r="D4941" t="s">
        <v>576</v>
      </c>
      <c r="E4941" t="s">
        <v>282</v>
      </c>
      <c r="F4941" t="s">
        <v>34</v>
      </c>
      <c r="G4941" t="s">
        <v>35</v>
      </c>
      <c r="H4941" t="s">
        <v>2234</v>
      </c>
      <c r="I4941" s="33" t="s">
        <v>8801</v>
      </c>
      <c r="J4941" s="2">
        <v>4</v>
      </c>
      <c r="K4941" s="33" t="s">
        <v>8802</v>
      </c>
    </row>
    <row r="4942" spans="1:11" x14ac:dyDescent="0.3">
      <c r="A4942" s="1">
        <v>42538</v>
      </c>
      <c r="B4942" s="2">
        <f>YEAR(salesdata[[#This Row],[Order Date]])</f>
        <v>2016</v>
      </c>
      <c r="C4942" s="2">
        <f>MONTH(salesdata[[#This Row],[Order Date]])</f>
        <v>6</v>
      </c>
      <c r="D4942" t="s">
        <v>323</v>
      </c>
      <c r="E4942" t="s">
        <v>625</v>
      </c>
      <c r="F4942" t="s">
        <v>11</v>
      </c>
      <c r="G4942" t="s">
        <v>20</v>
      </c>
      <c r="H4942" t="s">
        <v>2248</v>
      </c>
      <c r="I4942" s="33" t="s">
        <v>3111</v>
      </c>
      <c r="J4942" s="2">
        <v>2</v>
      </c>
      <c r="K4942" s="33" t="s">
        <v>4868</v>
      </c>
    </row>
    <row r="4943" spans="1:11" x14ac:dyDescent="0.3">
      <c r="A4943" s="1">
        <v>42538</v>
      </c>
      <c r="B4943" s="2">
        <f>YEAR(salesdata[[#This Row],[Order Date]])</f>
        <v>2016</v>
      </c>
      <c r="C4943" s="2">
        <f>MONTH(salesdata[[#This Row],[Order Date]])</f>
        <v>6</v>
      </c>
      <c r="D4943" t="s">
        <v>323</v>
      </c>
      <c r="E4943" t="s">
        <v>625</v>
      </c>
      <c r="F4943" t="s">
        <v>39</v>
      </c>
      <c r="G4943" t="s">
        <v>40</v>
      </c>
      <c r="H4943" t="s">
        <v>42</v>
      </c>
      <c r="I4943" s="33" t="s">
        <v>8803</v>
      </c>
      <c r="J4943" s="2">
        <v>3</v>
      </c>
      <c r="K4943" s="33" t="s">
        <v>8804</v>
      </c>
    </row>
    <row r="4944" spans="1:11" x14ac:dyDescent="0.3">
      <c r="A4944" s="1">
        <v>42538</v>
      </c>
      <c r="B4944" s="2">
        <f>YEAR(salesdata[[#This Row],[Order Date]])</f>
        <v>2016</v>
      </c>
      <c r="C4944" s="2">
        <f>MONTH(salesdata[[#This Row],[Order Date]])</f>
        <v>6</v>
      </c>
      <c r="D4944" t="s">
        <v>323</v>
      </c>
      <c r="E4944" t="s">
        <v>625</v>
      </c>
      <c r="F4944" t="s">
        <v>11</v>
      </c>
      <c r="G4944" t="s">
        <v>24</v>
      </c>
      <c r="H4944" t="s">
        <v>321</v>
      </c>
      <c r="I4944" s="33" t="s">
        <v>4322</v>
      </c>
      <c r="J4944" s="2">
        <v>3</v>
      </c>
      <c r="K4944" s="33" t="s">
        <v>4832</v>
      </c>
    </row>
    <row r="4945" spans="1:11" x14ac:dyDescent="0.3">
      <c r="A4945" s="1">
        <v>42538</v>
      </c>
      <c r="B4945" s="2">
        <f>YEAR(salesdata[[#This Row],[Order Date]])</f>
        <v>2016</v>
      </c>
      <c r="C4945" s="2">
        <f>MONTH(salesdata[[#This Row],[Order Date]])</f>
        <v>6</v>
      </c>
      <c r="D4945" t="s">
        <v>1602</v>
      </c>
      <c r="E4945" t="s">
        <v>152</v>
      </c>
      <c r="F4945" t="s">
        <v>34</v>
      </c>
      <c r="G4945" t="s">
        <v>147</v>
      </c>
      <c r="H4945" t="s">
        <v>187</v>
      </c>
      <c r="I4945" s="33" t="s">
        <v>8805</v>
      </c>
      <c r="J4945" s="2">
        <v>3</v>
      </c>
      <c r="K4945" s="33" t="s">
        <v>8806</v>
      </c>
    </row>
    <row r="4946" spans="1:11" x14ac:dyDescent="0.3">
      <c r="A4946" s="1">
        <v>42539</v>
      </c>
      <c r="B4946" s="2">
        <f>YEAR(salesdata[[#This Row],[Order Date]])</f>
        <v>2016</v>
      </c>
      <c r="C4946" s="2">
        <f>MONTH(salesdata[[#This Row],[Order Date]])</f>
        <v>6</v>
      </c>
      <c r="D4946" t="s">
        <v>795</v>
      </c>
      <c r="E4946" t="s">
        <v>15</v>
      </c>
      <c r="F4946" t="s">
        <v>11</v>
      </c>
      <c r="G4946" t="s">
        <v>12</v>
      </c>
      <c r="H4946" t="s">
        <v>2151</v>
      </c>
      <c r="I4946" s="33" t="s">
        <v>8807</v>
      </c>
      <c r="J4946" s="2">
        <v>2</v>
      </c>
      <c r="K4946" s="33" t="s">
        <v>7333</v>
      </c>
    </row>
    <row r="4947" spans="1:11" x14ac:dyDescent="0.3">
      <c r="A4947" s="1">
        <v>42539</v>
      </c>
      <c r="B4947" s="2">
        <f>YEAR(salesdata[[#This Row],[Order Date]])</f>
        <v>2016</v>
      </c>
      <c r="C4947" s="2">
        <f>MONTH(salesdata[[#This Row],[Order Date]])</f>
        <v>6</v>
      </c>
      <c r="D4947" t="s">
        <v>2194</v>
      </c>
      <c r="E4947" t="s">
        <v>23</v>
      </c>
      <c r="F4947" t="s">
        <v>11</v>
      </c>
      <c r="G4947" t="s">
        <v>12</v>
      </c>
      <c r="H4947" t="s">
        <v>1343</v>
      </c>
      <c r="I4947" s="33" t="s">
        <v>4712</v>
      </c>
      <c r="J4947" s="2">
        <v>2</v>
      </c>
      <c r="K4947" s="33" t="s">
        <v>4713</v>
      </c>
    </row>
    <row r="4948" spans="1:11" x14ac:dyDescent="0.3">
      <c r="A4948" s="1">
        <v>42539</v>
      </c>
      <c r="B4948" s="2">
        <f>YEAR(salesdata[[#This Row],[Order Date]])</f>
        <v>2016</v>
      </c>
      <c r="C4948" s="2">
        <f>MONTH(salesdata[[#This Row],[Order Date]])</f>
        <v>6</v>
      </c>
      <c r="D4948" t="s">
        <v>2194</v>
      </c>
      <c r="E4948" t="s">
        <v>23</v>
      </c>
      <c r="F4948" t="s">
        <v>11</v>
      </c>
      <c r="G4948" t="s">
        <v>20</v>
      </c>
      <c r="H4948" t="s">
        <v>821</v>
      </c>
      <c r="I4948" s="33" t="s">
        <v>4913</v>
      </c>
      <c r="J4948" s="2">
        <v>2</v>
      </c>
      <c r="K4948" s="33" t="s">
        <v>3326</v>
      </c>
    </row>
    <row r="4949" spans="1:11" x14ac:dyDescent="0.3">
      <c r="A4949" s="1">
        <v>42539</v>
      </c>
      <c r="B4949" s="2">
        <f>YEAR(salesdata[[#This Row],[Order Date]])</f>
        <v>2016</v>
      </c>
      <c r="C4949" s="2">
        <f>MONTH(salesdata[[#This Row],[Order Date]])</f>
        <v>6</v>
      </c>
      <c r="D4949" t="s">
        <v>2194</v>
      </c>
      <c r="E4949" t="s">
        <v>23</v>
      </c>
      <c r="F4949" t="s">
        <v>11</v>
      </c>
      <c r="G4949" t="s">
        <v>93</v>
      </c>
      <c r="H4949" t="s">
        <v>731</v>
      </c>
      <c r="I4949" s="33" t="s">
        <v>8808</v>
      </c>
      <c r="J4949" s="2">
        <v>3</v>
      </c>
      <c r="K4949" s="33" t="s">
        <v>3921</v>
      </c>
    </row>
    <row r="4950" spans="1:11" x14ac:dyDescent="0.3">
      <c r="A4950" s="1">
        <v>42540</v>
      </c>
      <c r="B4950" s="2">
        <f>YEAR(salesdata[[#This Row],[Order Date]])</f>
        <v>2016</v>
      </c>
      <c r="C4950" s="2">
        <f>MONTH(salesdata[[#This Row],[Order Date]])</f>
        <v>6</v>
      </c>
      <c r="D4950" t="s">
        <v>1273</v>
      </c>
      <c r="E4950" t="s">
        <v>27</v>
      </c>
      <c r="F4950" t="s">
        <v>11</v>
      </c>
      <c r="G4950" t="s">
        <v>12</v>
      </c>
      <c r="H4950" t="s">
        <v>172</v>
      </c>
      <c r="I4950" s="33" t="s">
        <v>7253</v>
      </c>
      <c r="J4950" s="2">
        <v>2</v>
      </c>
      <c r="K4950" s="33" t="s">
        <v>4781</v>
      </c>
    </row>
    <row r="4951" spans="1:11" x14ac:dyDescent="0.3">
      <c r="A4951" s="1">
        <v>42541</v>
      </c>
      <c r="B4951" s="2">
        <f>YEAR(salesdata[[#This Row],[Order Date]])</f>
        <v>2016</v>
      </c>
      <c r="C4951" s="2">
        <f>MONTH(salesdata[[#This Row],[Order Date]])</f>
        <v>6</v>
      </c>
      <c r="D4951" t="s">
        <v>1167</v>
      </c>
      <c r="E4951" t="s">
        <v>59</v>
      </c>
      <c r="F4951" t="s">
        <v>39</v>
      </c>
      <c r="G4951" t="s">
        <v>52</v>
      </c>
      <c r="H4951" t="s">
        <v>1036</v>
      </c>
      <c r="I4951" s="33" t="s">
        <v>1037</v>
      </c>
      <c r="J4951" s="2">
        <v>3</v>
      </c>
      <c r="K4951" s="33" t="s">
        <v>4236</v>
      </c>
    </row>
    <row r="4952" spans="1:11" x14ac:dyDescent="0.3">
      <c r="A4952" s="1">
        <v>42541</v>
      </c>
      <c r="B4952" s="2">
        <f>YEAR(salesdata[[#This Row],[Order Date]])</f>
        <v>2016</v>
      </c>
      <c r="C4952" s="2">
        <f>MONTH(salesdata[[#This Row],[Order Date]])</f>
        <v>6</v>
      </c>
      <c r="D4952" t="s">
        <v>1167</v>
      </c>
      <c r="E4952" t="s">
        <v>59</v>
      </c>
      <c r="F4952" t="s">
        <v>39</v>
      </c>
      <c r="G4952" t="s">
        <v>40</v>
      </c>
      <c r="H4952" t="s">
        <v>655</v>
      </c>
      <c r="I4952" s="33" t="s">
        <v>8809</v>
      </c>
      <c r="J4952" s="2">
        <v>2</v>
      </c>
      <c r="K4952" s="33" t="s">
        <v>4176</v>
      </c>
    </row>
    <row r="4953" spans="1:11" x14ac:dyDescent="0.3">
      <c r="A4953" s="1">
        <v>42541</v>
      </c>
      <c r="B4953" s="2">
        <f>YEAR(salesdata[[#This Row],[Order Date]])</f>
        <v>2016</v>
      </c>
      <c r="C4953" s="2">
        <f>MONTH(salesdata[[#This Row],[Order Date]])</f>
        <v>6</v>
      </c>
      <c r="D4953" t="s">
        <v>2282</v>
      </c>
      <c r="E4953" t="s">
        <v>27</v>
      </c>
      <c r="F4953" t="s">
        <v>11</v>
      </c>
      <c r="G4953" t="s">
        <v>24</v>
      </c>
      <c r="H4953" t="s">
        <v>832</v>
      </c>
      <c r="I4953" s="33" t="s">
        <v>6736</v>
      </c>
      <c r="J4953" s="2">
        <v>2</v>
      </c>
      <c r="K4953" s="33" t="s">
        <v>5043</v>
      </c>
    </row>
    <row r="4954" spans="1:11" x14ac:dyDescent="0.3">
      <c r="A4954" s="1">
        <v>42541</v>
      </c>
      <c r="B4954" s="2">
        <f>YEAR(salesdata[[#This Row],[Order Date]])</f>
        <v>2016</v>
      </c>
      <c r="C4954" s="2">
        <f>MONTH(salesdata[[#This Row],[Order Date]])</f>
        <v>6</v>
      </c>
      <c r="D4954" t="s">
        <v>2282</v>
      </c>
      <c r="E4954" t="s">
        <v>27</v>
      </c>
      <c r="F4954" t="s">
        <v>11</v>
      </c>
      <c r="G4954" t="s">
        <v>12</v>
      </c>
      <c r="H4954" t="s">
        <v>2184</v>
      </c>
      <c r="I4954" s="33" t="s">
        <v>6782</v>
      </c>
      <c r="J4954" s="2">
        <v>6</v>
      </c>
      <c r="K4954" s="33" t="s">
        <v>6783</v>
      </c>
    </row>
    <row r="4955" spans="1:11" x14ac:dyDescent="0.3">
      <c r="A4955" s="1">
        <v>42541</v>
      </c>
      <c r="B4955" s="2">
        <f>YEAR(salesdata[[#This Row],[Order Date]])</f>
        <v>2016</v>
      </c>
      <c r="C4955" s="2">
        <f>MONTH(salesdata[[#This Row],[Order Date]])</f>
        <v>6</v>
      </c>
      <c r="D4955" t="s">
        <v>2170</v>
      </c>
      <c r="E4955" t="s">
        <v>23</v>
      </c>
      <c r="F4955" t="s">
        <v>11</v>
      </c>
      <c r="G4955" t="s">
        <v>12</v>
      </c>
      <c r="H4955" t="s">
        <v>2669</v>
      </c>
      <c r="I4955" s="33" t="s">
        <v>8810</v>
      </c>
      <c r="J4955" s="2">
        <v>8</v>
      </c>
      <c r="K4955" s="33" t="s">
        <v>8811</v>
      </c>
    </row>
    <row r="4956" spans="1:11" x14ac:dyDescent="0.3">
      <c r="A4956" s="1">
        <v>42541</v>
      </c>
      <c r="B4956" s="2">
        <f>YEAR(salesdata[[#This Row],[Order Date]])</f>
        <v>2016</v>
      </c>
      <c r="C4956" s="2">
        <f>MONTH(salesdata[[#This Row],[Order Date]])</f>
        <v>6</v>
      </c>
      <c r="D4956" t="s">
        <v>2170</v>
      </c>
      <c r="E4956" t="s">
        <v>23</v>
      </c>
      <c r="F4956" t="s">
        <v>11</v>
      </c>
      <c r="G4956" t="s">
        <v>20</v>
      </c>
      <c r="H4956" t="s">
        <v>2190</v>
      </c>
      <c r="I4956" s="33" t="s">
        <v>8812</v>
      </c>
      <c r="J4956" s="2">
        <v>6</v>
      </c>
      <c r="K4956" s="33" t="s">
        <v>8813</v>
      </c>
    </row>
    <row r="4957" spans="1:11" x14ac:dyDescent="0.3">
      <c r="A4957" s="1">
        <v>42541</v>
      </c>
      <c r="B4957" s="2">
        <f>YEAR(salesdata[[#This Row],[Order Date]])</f>
        <v>2016</v>
      </c>
      <c r="C4957" s="2">
        <f>MONTH(salesdata[[#This Row],[Order Date]])</f>
        <v>6</v>
      </c>
      <c r="D4957" t="s">
        <v>2170</v>
      </c>
      <c r="E4957" t="s">
        <v>23</v>
      </c>
      <c r="F4957" t="s">
        <v>11</v>
      </c>
      <c r="G4957" t="s">
        <v>12</v>
      </c>
      <c r="H4957" t="s">
        <v>2184</v>
      </c>
      <c r="I4957" s="33" t="s">
        <v>3175</v>
      </c>
      <c r="J4957" s="2">
        <v>3</v>
      </c>
      <c r="K4957" s="33" t="s">
        <v>3276</v>
      </c>
    </row>
    <row r="4958" spans="1:11" x14ac:dyDescent="0.3">
      <c r="A4958" s="1">
        <v>42541</v>
      </c>
      <c r="B4958" s="2">
        <f>YEAR(salesdata[[#This Row],[Order Date]])</f>
        <v>2016</v>
      </c>
      <c r="C4958" s="2">
        <f>MONTH(salesdata[[#This Row],[Order Date]])</f>
        <v>6</v>
      </c>
      <c r="D4958" t="s">
        <v>2170</v>
      </c>
      <c r="E4958" t="s">
        <v>23</v>
      </c>
      <c r="F4958" t="s">
        <v>11</v>
      </c>
      <c r="G4958" t="s">
        <v>93</v>
      </c>
      <c r="H4958" t="s">
        <v>2670</v>
      </c>
      <c r="I4958" s="33" t="s">
        <v>8814</v>
      </c>
      <c r="J4958" s="2">
        <v>2</v>
      </c>
      <c r="K4958" s="33" t="s">
        <v>8815</v>
      </c>
    </row>
    <row r="4959" spans="1:11" x14ac:dyDescent="0.3">
      <c r="A4959" s="1">
        <v>42541</v>
      </c>
      <c r="B4959" s="2">
        <f>YEAR(salesdata[[#This Row],[Order Date]])</f>
        <v>2016</v>
      </c>
      <c r="C4959" s="2">
        <f>MONTH(salesdata[[#This Row],[Order Date]])</f>
        <v>6</v>
      </c>
      <c r="D4959" t="s">
        <v>1801</v>
      </c>
      <c r="E4959" t="s">
        <v>27</v>
      </c>
      <c r="F4959" t="s">
        <v>11</v>
      </c>
      <c r="G4959" t="s">
        <v>12</v>
      </c>
      <c r="H4959" t="s">
        <v>450</v>
      </c>
      <c r="I4959" s="33" t="s">
        <v>8816</v>
      </c>
      <c r="J4959" s="2">
        <v>7</v>
      </c>
      <c r="K4959" s="33" t="s">
        <v>8817</v>
      </c>
    </row>
    <row r="4960" spans="1:11" x14ac:dyDescent="0.3">
      <c r="A4960" s="1">
        <v>42541</v>
      </c>
      <c r="B4960" s="2">
        <f>YEAR(salesdata[[#This Row],[Order Date]])</f>
        <v>2016</v>
      </c>
      <c r="C4960" s="2">
        <f>MONTH(salesdata[[#This Row],[Order Date]])</f>
        <v>6</v>
      </c>
      <c r="D4960" t="s">
        <v>1801</v>
      </c>
      <c r="E4960" t="s">
        <v>27</v>
      </c>
      <c r="F4960" t="s">
        <v>11</v>
      </c>
      <c r="G4960" t="s">
        <v>20</v>
      </c>
      <c r="H4960" t="s">
        <v>226</v>
      </c>
      <c r="I4960" s="33" t="s">
        <v>8818</v>
      </c>
      <c r="J4960" s="2">
        <v>3</v>
      </c>
      <c r="K4960" s="33" t="s">
        <v>7692</v>
      </c>
    </row>
    <row r="4961" spans="1:11" x14ac:dyDescent="0.3">
      <c r="A4961" s="1">
        <v>42541</v>
      </c>
      <c r="B4961" s="2">
        <f>YEAR(salesdata[[#This Row],[Order Date]])</f>
        <v>2016</v>
      </c>
      <c r="C4961" s="2">
        <f>MONTH(salesdata[[#This Row],[Order Date]])</f>
        <v>6</v>
      </c>
      <c r="D4961" t="s">
        <v>1801</v>
      </c>
      <c r="E4961" t="s">
        <v>27</v>
      </c>
      <c r="F4961" t="s">
        <v>11</v>
      </c>
      <c r="G4961" t="s">
        <v>93</v>
      </c>
      <c r="H4961" t="s">
        <v>338</v>
      </c>
      <c r="I4961" s="33" t="s">
        <v>5294</v>
      </c>
      <c r="J4961" s="2">
        <v>2</v>
      </c>
      <c r="K4961" s="33" t="s">
        <v>4452</v>
      </c>
    </row>
    <row r="4962" spans="1:11" x14ac:dyDescent="0.3">
      <c r="A4962" s="1">
        <v>42541</v>
      </c>
      <c r="B4962" s="2">
        <f>YEAR(salesdata[[#This Row],[Order Date]])</f>
        <v>2016</v>
      </c>
      <c r="C4962" s="2">
        <f>MONTH(salesdata[[#This Row],[Order Date]])</f>
        <v>6</v>
      </c>
      <c r="D4962" t="s">
        <v>1801</v>
      </c>
      <c r="E4962" t="s">
        <v>27</v>
      </c>
      <c r="F4962" t="s">
        <v>11</v>
      </c>
      <c r="G4962" t="s">
        <v>18</v>
      </c>
      <c r="H4962" t="s">
        <v>240</v>
      </c>
      <c r="I4962" s="33" t="s">
        <v>4014</v>
      </c>
      <c r="J4962" s="2">
        <v>3</v>
      </c>
      <c r="K4962" s="33" t="s">
        <v>4015</v>
      </c>
    </row>
    <row r="4963" spans="1:11" x14ac:dyDescent="0.3">
      <c r="A4963" s="1">
        <v>42541</v>
      </c>
      <c r="B4963" s="2">
        <f>YEAR(salesdata[[#This Row],[Order Date]])</f>
        <v>2016</v>
      </c>
      <c r="C4963" s="2">
        <f>MONTH(salesdata[[#This Row],[Order Date]])</f>
        <v>6</v>
      </c>
      <c r="D4963" t="s">
        <v>1801</v>
      </c>
      <c r="E4963" t="s">
        <v>27</v>
      </c>
      <c r="F4963" t="s">
        <v>34</v>
      </c>
      <c r="G4963" t="s">
        <v>35</v>
      </c>
      <c r="H4963" t="s">
        <v>2505</v>
      </c>
      <c r="I4963" s="33" t="s">
        <v>6032</v>
      </c>
      <c r="J4963" s="2">
        <v>2</v>
      </c>
      <c r="K4963" s="33" t="s">
        <v>5454</v>
      </c>
    </row>
    <row r="4964" spans="1:11" x14ac:dyDescent="0.3">
      <c r="A4964" s="1">
        <v>42541</v>
      </c>
      <c r="B4964" s="2">
        <f>YEAR(salesdata[[#This Row],[Order Date]])</f>
        <v>2016</v>
      </c>
      <c r="C4964" s="2">
        <f>MONTH(salesdata[[#This Row],[Order Date]])</f>
        <v>6</v>
      </c>
      <c r="D4964" t="s">
        <v>1319</v>
      </c>
      <c r="E4964" t="s">
        <v>10</v>
      </c>
      <c r="F4964" t="s">
        <v>39</v>
      </c>
      <c r="G4964" t="s">
        <v>52</v>
      </c>
      <c r="H4964" t="s">
        <v>1349</v>
      </c>
      <c r="I4964" s="33" t="s">
        <v>3996</v>
      </c>
      <c r="J4964" s="2">
        <v>4</v>
      </c>
      <c r="K4964" s="33" t="s">
        <v>3838</v>
      </c>
    </row>
    <row r="4965" spans="1:11" x14ac:dyDescent="0.3">
      <c r="A4965" s="1">
        <v>42541</v>
      </c>
      <c r="B4965" s="2">
        <f>YEAR(salesdata[[#This Row],[Order Date]])</f>
        <v>2016</v>
      </c>
      <c r="C4965" s="2">
        <f>MONTH(salesdata[[#This Row],[Order Date]])</f>
        <v>6</v>
      </c>
      <c r="D4965" t="s">
        <v>1319</v>
      </c>
      <c r="E4965" t="s">
        <v>10</v>
      </c>
      <c r="F4965" t="s">
        <v>11</v>
      </c>
      <c r="G4965" t="s">
        <v>12</v>
      </c>
      <c r="H4965" t="s">
        <v>2285</v>
      </c>
      <c r="I4965" s="33" t="s">
        <v>3520</v>
      </c>
      <c r="J4965" s="2">
        <v>2</v>
      </c>
      <c r="K4965" s="33" t="s">
        <v>3521</v>
      </c>
    </row>
    <row r="4966" spans="1:11" x14ac:dyDescent="0.3">
      <c r="A4966" s="1">
        <v>42541</v>
      </c>
      <c r="B4966" s="2">
        <f>YEAR(salesdata[[#This Row],[Order Date]])</f>
        <v>2016</v>
      </c>
      <c r="C4966" s="2">
        <f>MONTH(salesdata[[#This Row],[Order Date]])</f>
        <v>6</v>
      </c>
      <c r="D4966" t="s">
        <v>627</v>
      </c>
      <c r="E4966" t="s">
        <v>863</v>
      </c>
      <c r="F4966" t="s">
        <v>39</v>
      </c>
      <c r="G4966" t="s">
        <v>52</v>
      </c>
      <c r="H4966" t="s">
        <v>302</v>
      </c>
      <c r="I4966" s="33" t="s">
        <v>3047</v>
      </c>
      <c r="J4966" s="2">
        <v>1</v>
      </c>
      <c r="K4966" s="33" t="s">
        <v>3600</v>
      </c>
    </row>
    <row r="4967" spans="1:11" x14ac:dyDescent="0.3">
      <c r="A4967" s="1">
        <v>42541</v>
      </c>
      <c r="B4967" s="2">
        <f>YEAR(salesdata[[#This Row],[Order Date]])</f>
        <v>2016</v>
      </c>
      <c r="C4967" s="2">
        <f>MONTH(salesdata[[#This Row],[Order Date]])</f>
        <v>6</v>
      </c>
      <c r="D4967" t="s">
        <v>627</v>
      </c>
      <c r="E4967" t="s">
        <v>863</v>
      </c>
      <c r="F4967" t="s">
        <v>34</v>
      </c>
      <c r="G4967" t="s">
        <v>47</v>
      </c>
      <c r="H4967" t="s">
        <v>345</v>
      </c>
      <c r="I4967" s="33" t="s">
        <v>4555</v>
      </c>
      <c r="J4967" s="2">
        <v>3</v>
      </c>
      <c r="K4967" s="33" t="s">
        <v>4556</v>
      </c>
    </row>
    <row r="4968" spans="1:11" x14ac:dyDescent="0.3">
      <c r="A4968" s="1">
        <v>42542</v>
      </c>
      <c r="B4968" s="2">
        <f>YEAR(salesdata[[#This Row],[Order Date]])</f>
        <v>2016</v>
      </c>
      <c r="C4968" s="2">
        <f>MONTH(salesdata[[#This Row],[Order Date]])</f>
        <v>6</v>
      </c>
      <c r="D4968" t="s">
        <v>1399</v>
      </c>
      <c r="E4968" t="s">
        <v>152</v>
      </c>
      <c r="F4968" t="s">
        <v>11</v>
      </c>
      <c r="G4968" t="s">
        <v>20</v>
      </c>
      <c r="H4968" t="s">
        <v>888</v>
      </c>
      <c r="I4968" s="33" t="s">
        <v>8819</v>
      </c>
      <c r="J4968" s="2">
        <v>5</v>
      </c>
      <c r="K4968" s="33" t="s">
        <v>8820</v>
      </c>
    </row>
    <row r="4969" spans="1:11" x14ac:dyDescent="0.3">
      <c r="A4969" s="1">
        <v>42542</v>
      </c>
      <c r="B4969" s="2">
        <f>YEAR(salesdata[[#This Row],[Order Date]])</f>
        <v>2016</v>
      </c>
      <c r="C4969" s="2">
        <f>MONTH(salesdata[[#This Row],[Order Date]])</f>
        <v>6</v>
      </c>
      <c r="D4969" t="s">
        <v>1399</v>
      </c>
      <c r="E4969" t="s">
        <v>152</v>
      </c>
      <c r="F4969" t="s">
        <v>11</v>
      </c>
      <c r="G4969" t="s">
        <v>20</v>
      </c>
      <c r="H4969" t="s">
        <v>304</v>
      </c>
      <c r="I4969" s="33" t="s">
        <v>8821</v>
      </c>
      <c r="J4969" s="2">
        <v>6</v>
      </c>
      <c r="K4969" s="33" t="s">
        <v>8822</v>
      </c>
    </row>
    <row r="4970" spans="1:11" x14ac:dyDescent="0.3">
      <c r="A4970" s="1">
        <v>42542</v>
      </c>
      <c r="B4970" s="2">
        <f>YEAR(salesdata[[#This Row],[Order Date]])</f>
        <v>2016</v>
      </c>
      <c r="C4970" s="2">
        <f>MONTH(salesdata[[#This Row],[Order Date]])</f>
        <v>6</v>
      </c>
      <c r="D4970" t="s">
        <v>1399</v>
      </c>
      <c r="E4970" t="s">
        <v>152</v>
      </c>
      <c r="F4970" t="s">
        <v>34</v>
      </c>
      <c r="G4970" t="s">
        <v>74</v>
      </c>
      <c r="H4970" t="s">
        <v>798</v>
      </c>
      <c r="I4970" s="33" t="s">
        <v>3886</v>
      </c>
      <c r="J4970" s="2">
        <v>2</v>
      </c>
      <c r="K4970" s="33" t="s">
        <v>3887</v>
      </c>
    </row>
    <row r="4971" spans="1:11" x14ac:dyDescent="0.3">
      <c r="A4971" s="1">
        <v>42542</v>
      </c>
      <c r="B4971" s="2">
        <f>YEAR(salesdata[[#This Row],[Order Date]])</f>
        <v>2016</v>
      </c>
      <c r="C4971" s="2">
        <f>MONTH(salesdata[[#This Row],[Order Date]])</f>
        <v>6</v>
      </c>
      <c r="D4971" t="s">
        <v>1925</v>
      </c>
      <c r="E4971" t="s">
        <v>15</v>
      </c>
      <c r="F4971" t="s">
        <v>11</v>
      </c>
      <c r="G4971" t="s">
        <v>20</v>
      </c>
      <c r="H4971" t="s">
        <v>1536</v>
      </c>
      <c r="I4971" s="33" t="s">
        <v>3375</v>
      </c>
      <c r="J4971" s="2">
        <v>1</v>
      </c>
      <c r="K4971" s="33" t="s">
        <v>8823</v>
      </c>
    </row>
    <row r="4972" spans="1:11" x14ac:dyDescent="0.3">
      <c r="A4972" s="1">
        <v>42544</v>
      </c>
      <c r="B4972" s="2">
        <f>YEAR(salesdata[[#This Row],[Order Date]])</f>
        <v>2016</v>
      </c>
      <c r="C4972" s="2">
        <f>MONTH(salesdata[[#This Row],[Order Date]])</f>
        <v>6</v>
      </c>
      <c r="D4972" t="s">
        <v>1859</v>
      </c>
      <c r="E4972" t="s">
        <v>152</v>
      </c>
      <c r="F4972" t="s">
        <v>11</v>
      </c>
      <c r="G4972" t="s">
        <v>16</v>
      </c>
      <c r="H4972" t="s">
        <v>1545</v>
      </c>
      <c r="I4972" s="33" t="s">
        <v>8824</v>
      </c>
      <c r="J4972" s="2">
        <v>4</v>
      </c>
      <c r="K4972" s="33" t="s">
        <v>8825</v>
      </c>
    </row>
    <row r="4973" spans="1:11" x14ac:dyDescent="0.3">
      <c r="A4973" s="1">
        <v>42544</v>
      </c>
      <c r="B4973" s="2">
        <f>YEAR(salesdata[[#This Row],[Order Date]])</f>
        <v>2016</v>
      </c>
      <c r="C4973" s="2">
        <f>MONTH(salesdata[[#This Row],[Order Date]])</f>
        <v>6</v>
      </c>
      <c r="D4973" t="s">
        <v>1859</v>
      </c>
      <c r="E4973" t="s">
        <v>152</v>
      </c>
      <c r="F4973" t="s">
        <v>11</v>
      </c>
      <c r="G4973" t="s">
        <v>16</v>
      </c>
      <c r="H4973" t="s">
        <v>1757</v>
      </c>
      <c r="I4973" s="33" t="s">
        <v>3491</v>
      </c>
      <c r="J4973" s="2">
        <v>5</v>
      </c>
      <c r="K4973" s="33" t="s">
        <v>5822</v>
      </c>
    </row>
    <row r="4974" spans="1:11" x14ac:dyDescent="0.3">
      <c r="A4974" s="1">
        <v>42544</v>
      </c>
      <c r="B4974" s="2">
        <f>YEAR(salesdata[[#This Row],[Order Date]])</f>
        <v>2016</v>
      </c>
      <c r="C4974" s="2">
        <f>MONTH(salesdata[[#This Row],[Order Date]])</f>
        <v>6</v>
      </c>
      <c r="D4974" t="s">
        <v>1859</v>
      </c>
      <c r="E4974" t="s">
        <v>152</v>
      </c>
      <c r="F4974" t="s">
        <v>11</v>
      </c>
      <c r="G4974" t="s">
        <v>18</v>
      </c>
      <c r="H4974" t="s">
        <v>2455</v>
      </c>
      <c r="I4974" s="33" t="s">
        <v>8826</v>
      </c>
      <c r="J4974" s="2">
        <v>5</v>
      </c>
      <c r="K4974" s="33" t="s">
        <v>8827</v>
      </c>
    </row>
    <row r="4975" spans="1:11" x14ac:dyDescent="0.3">
      <c r="A4975" s="1">
        <v>42544</v>
      </c>
      <c r="B4975" s="2">
        <f>YEAR(salesdata[[#This Row],[Order Date]])</f>
        <v>2016</v>
      </c>
      <c r="C4975" s="2">
        <f>MONTH(salesdata[[#This Row],[Order Date]])</f>
        <v>6</v>
      </c>
      <c r="D4975" t="s">
        <v>1859</v>
      </c>
      <c r="E4975" t="s">
        <v>152</v>
      </c>
      <c r="F4975" t="s">
        <v>11</v>
      </c>
      <c r="G4975" t="s">
        <v>12</v>
      </c>
      <c r="H4975" t="s">
        <v>2242</v>
      </c>
      <c r="I4975" s="33" t="s">
        <v>5045</v>
      </c>
      <c r="J4975" s="2">
        <v>3</v>
      </c>
      <c r="K4975" s="33" t="s">
        <v>5046</v>
      </c>
    </row>
    <row r="4976" spans="1:11" x14ac:dyDescent="0.3">
      <c r="A4976" s="1">
        <v>42544</v>
      </c>
      <c r="B4976" s="2">
        <f>YEAR(salesdata[[#This Row],[Order Date]])</f>
        <v>2016</v>
      </c>
      <c r="C4976" s="2">
        <f>MONTH(salesdata[[#This Row],[Order Date]])</f>
        <v>6</v>
      </c>
      <c r="D4976" t="s">
        <v>1859</v>
      </c>
      <c r="E4976" t="s">
        <v>152</v>
      </c>
      <c r="F4976" t="s">
        <v>11</v>
      </c>
      <c r="G4976" t="s">
        <v>43</v>
      </c>
      <c r="H4976" t="s">
        <v>2671</v>
      </c>
      <c r="I4976" s="33" t="s">
        <v>3665</v>
      </c>
      <c r="J4976" s="2">
        <v>2</v>
      </c>
      <c r="K4976" s="33" t="s">
        <v>4673</v>
      </c>
    </row>
    <row r="4977" spans="1:11" x14ac:dyDescent="0.3">
      <c r="A4977" s="1">
        <v>42544</v>
      </c>
      <c r="B4977" s="2">
        <f>YEAR(salesdata[[#This Row],[Order Date]])</f>
        <v>2016</v>
      </c>
      <c r="C4977" s="2">
        <f>MONTH(salesdata[[#This Row],[Order Date]])</f>
        <v>6</v>
      </c>
      <c r="D4977" t="s">
        <v>1898</v>
      </c>
      <c r="E4977" t="s">
        <v>152</v>
      </c>
      <c r="F4977" t="s">
        <v>11</v>
      </c>
      <c r="G4977" t="s">
        <v>204</v>
      </c>
      <c r="H4977" t="s">
        <v>205</v>
      </c>
      <c r="I4977" s="33" t="s">
        <v>8828</v>
      </c>
      <c r="J4977" s="2">
        <v>7</v>
      </c>
      <c r="K4977" s="33" t="s">
        <v>4853</v>
      </c>
    </row>
    <row r="4978" spans="1:11" x14ac:dyDescent="0.3">
      <c r="A4978" s="1">
        <v>42544</v>
      </c>
      <c r="B4978" s="2">
        <f>YEAR(salesdata[[#This Row],[Order Date]])</f>
        <v>2016</v>
      </c>
      <c r="C4978" s="2">
        <f>MONTH(salesdata[[#This Row],[Order Date]])</f>
        <v>6</v>
      </c>
      <c r="D4978" t="s">
        <v>474</v>
      </c>
      <c r="E4978" t="s">
        <v>27</v>
      </c>
      <c r="F4978" t="s">
        <v>11</v>
      </c>
      <c r="G4978" t="s">
        <v>18</v>
      </c>
      <c r="H4978" t="s">
        <v>2267</v>
      </c>
      <c r="I4978" s="33" t="s">
        <v>8829</v>
      </c>
      <c r="J4978" s="2">
        <v>4</v>
      </c>
      <c r="K4978" s="33" t="s">
        <v>8830</v>
      </c>
    </row>
    <row r="4979" spans="1:11" x14ac:dyDescent="0.3">
      <c r="A4979" s="1">
        <v>42544</v>
      </c>
      <c r="B4979" s="2">
        <f>YEAR(salesdata[[#This Row],[Order Date]])</f>
        <v>2016</v>
      </c>
      <c r="C4979" s="2">
        <f>MONTH(salesdata[[#This Row],[Order Date]])</f>
        <v>6</v>
      </c>
      <c r="D4979" t="s">
        <v>474</v>
      </c>
      <c r="E4979" t="s">
        <v>27</v>
      </c>
      <c r="F4979" t="s">
        <v>11</v>
      </c>
      <c r="G4979" t="s">
        <v>16</v>
      </c>
      <c r="H4979" t="s">
        <v>929</v>
      </c>
      <c r="I4979" s="33" t="s">
        <v>6317</v>
      </c>
      <c r="J4979" s="2">
        <v>3</v>
      </c>
      <c r="K4979" s="33" t="s">
        <v>6056</v>
      </c>
    </row>
    <row r="4980" spans="1:11" x14ac:dyDescent="0.3">
      <c r="A4980" s="1">
        <v>42544</v>
      </c>
      <c r="B4980" s="2">
        <f>YEAR(salesdata[[#This Row],[Order Date]])</f>
        <v>2016</v>
      </c>
      <c r="C4980" s="2">
        <f>MONTH(salesdata[[#This Row],[Order Date]])</f>
        <v>6</v>
      </c>
      <c r="D4980" t="s">
        <v>474</v>
      </c>
      <c r="E4980" t="s">
        <v>27</v>
      </c>
      <c r="F4980" t="s">
        <v>39</v>
      </c>
      <c r="G4980" t="s">
        <v>40</v>
      </c>
      <c r="H4980" t="s">
        <v>1384</v>
      </c>
      <c r="I4980" s="33" t="s">
        <v>8831</v>
      </c>
      <c r="J4980" s="2">
        <v>7</v>
      </c>
      <c r="K4980" s="33" t="s">
        <v>8832</v>
      </c>
    </row>
    <row r="4981" spans="1:11" x14ac:dyDescent="0.3">
      <c r="A4981" s="1">
        <v>42544</v>
      </c>
      <c r="B4981" s="2">
        <f>YEAR(salesdata[[#This Row],[Order Date]])</f>
        <v>2016</v>
      </c>
      <c r="C4981" s="2">
        <f>MONTH(salesdata[[#This Row],[Order Date]])</f>
        <v>6</v>
      </c>
      <c r="D4981" t="s">
        <v>474</v>
      </c>
      <c r="E4981" t="s">
        <v>27</v>
      </c>
      <c r="F4981" t="s">
        <v>11</v>
      </c>
      <c r="G4981" t="s">
        <v>12</v>
      </c>
      <c r="H4981" t="s">
        <v>1080</v>
      </c>
      <c r="I4981" s="33" t="s">
        <v>3633</v>
      </c>
      <c r="J4981" s="2">
        <v>1</v>
      </c>
      <c r="K4981" s="33" t="s">
        <v>3615</v>
      </c>
    </row>
    <row r="4982" spans="1:11" x14ac:dyDescent="0.3">
      <c r="A4982" s="1">
        <v>42544</v>
      </c>
      <c r="B4982" s="2">
        <f>YEAR(salesdata[[#This Row],[Order Date]])</f>
        <v>2016</v>
      </c>
      <c r="C4982" s="2">
        <f>MONTH(salesdata[[#This Row],[Order Date]])</f>
        <v>6</v>
      </c>
      <c r="D4982" t="s">
        <v>1737</v>
      </c>
      <c r="E4982" t="s">
        <v>152</v>
      </c>
      <c r="F4982" t="s">
        <v>11</v>
      </c>
      <c r="G4982" t="s">
        <v>16</v>
      </c>
      <c r="H4982" t="s">
        <v>1874</v>
      </c>
      <c r="I4982" s="33" t="s">
        <v>8833</v>
      </c>
      <c r="J4982" s="2">
        <v>7</v>
      </c>
      <c r="K4982" s="33" t="s">
        <v>4286</v>
      </c>
    </row>
    <row r="4983" spans="1:11" x14ac:dyDescent="0.3">
      <c r="A4983" s="1">
        <v>42545</v>
      </c>
      <c r="B4983" s="2">
        <f>YEAR(salesdata[[#This Row],[Order Date]])</f>
        <v>2016</v>
      </c>
      <c r="C4983" s="2">
        <f>MONTH(salesdata[[#This Row],[Order Date]])</f>
        <v>6</v>
      </c>
      <c r="D4983" t="s">
        <v>2164</v>
      </c>
      <c r="E4983" t="s">
        <v>27</v>
      </c>
      <c r="F4983" t="s">
        <v>39</v>
      </c>
      <c r="G4983" t="s">
        <v>40</v>
      </c>
      <c r="H4983" t="s">
        <v>138</v>
      </c>
      <c r="I4983" s="33" t="s">
        <v>8834</v>
      </c>
      <c r="J4983" s="2">
        <v>4</v>
      </c>
      <c r="K4983" s="33" t="s">
        <v>6652</v>
      </c>
    </row>
    <row r="4984" spans="1:11" x14ac:dyDescent="0.3">
      <c r="A4984" s="1">
        <v>42545</v>
      </c>
      <c r="B4984" s="2">
        <f>YEAR(salesdata[[#This Row],[Order Date]])</f>
        <v>2016</v>
      </c>
      <c r="C4984" s="2">
        <f>MONTH(salesdata[[#This Row],[Order Date]])</f>
        <v>6</v>
      </c>
      <c r="D4984" t="s">
        <v>101</v>
      </c>
      <c r="E4984" t="s">
        <v>130</v>
      </c>
      <c r="F4984" t="s">
        <v>39</v>
      </c>
      <c r="G4984" t="s">
        <v>40</v>
      </c>
      <c r="H4984" t="s">
        <v>1538</v>
      </c>
      <c r="I4984" s="33" t="s">
        <v>8835</v>
      </c>
      <c r="J4984" s="2">
        <v>9</v>
      </c>
      <c r="K4984" s="33" t="s">
        <v>8836</v>
      </c>
    </row>
    <row r="4985" spans="1:11" x14ac:dyDescent="0.3">
      <c r="A4985" s="1">
        <v>42545</v>
      </c>
      <c r="B4985" s="2">
        <f>YEAR(salesdata[[#This Row],[Order Date]])</f>
        <v>2016</v>
      </c>
      <c r="C4985" s="2">
        <f>MONTH(salesdata[[#This Row],[Order Date]])</f>
        <v>6</v>
      </c>
      <c r="D4985" t="s">
        <v>1722</v>
      </c>
      <c r="E4985" t="s">
        <v>10</v>
      </c>
      <c r="F4985" t="s">
        <v>11</v>
      </c>
      <c r="G4985" t="s">
        <v>93</v>
      </c>
      <c r="H4985" t="s">
        <v>2356</v>
      </c>
      <c r="I4985" s="33" t="s">
        <v>7202</v>
      </c>
      <c r="J4985" s="2">
        <v>2</v>
      </c>
      <c r="K4985" s="33" t="s">
        <v>8837</v>
      </c>
    </row>
    <row r="4986" spans="1:11" x14ac:dyDescent="0.3">
      <c r="A4986" s="1">
        <v>42545</v>
      </c>
      <c r="B4986" s="2">
        <f>YEAR(salesdata[[#This Row],[Order Date]])</f>
        <v>2016</v>
      </c>
      <c r="C4986" s="2">
        <f>MONTH(salesdata[[#This Row],[Order Date]])</f>
        <v>6</v>
      </c>
      <c r="D4986" t="s">
        <v>2177</v>
      </c>
      <c r="E4986" t="s">
        <v>27</v>
      </c>
      <c r="F4986" t="s">
        <v>39</v>
      </c>
      <c r="G4986" t="s">
        <v>306</v>
      </c>
      <c r="H4986" t="s">
        <v>2564</v>
      </c>
      <c r="I4986" s="33" t="s">
        <v>8838</v>
      </c>
      <c r="J4986" s="2">
        <v>4</v>
      </c>
      <c r="K4986" s="33" t="s">
        <v>8839</v>
      </c>
    </row>
    <row r="4987" spans="1:11" x14ac:dyDescent="0.3">
      <c r="A4987" s="1">
        <v>42545</v>
      </c>
      <c r="B4987" s="2">
        <f>YEAR(salesdata[[#This Row],[Order Date]])</f>
        <v>2016</v>
      </c>
      <c r="C4987" s="2">
        <f>MONTH(salesdata[[#This Row],[Order Date]])</f>
        <v>6</v>
      </c>
      <c r="D4987" t="s">
        <v>2177</v>
      </c>
      <c r="E4987" t="s">
        <v>27</v>
      </c>
      <c r="F4987" t="s">
        <v>11</v>
      </c>
      <c r="G4987" t="s">
        <v>12</v>
      </c>
      <c r="H4987" t="s">
        <v>1004</v>
      </c>
      <c r="I4987" s="33" t="s">
        <v>4186</v>
      </c>
      <c r="J4987" s="2">
        <v>1</v>
      </c>
      <c r="K4987" s="33" t="s">
        <v>4187</v>
      </c>
    </row>
    <row r="4988" spans="1:11" x14ac:dyDescent="0.3">
      <c r="A4988" s="1">
        <v>42545</v>
      </c>
      <c r="B4988" s="2">
        <f>YEAR(salesdata[[#This Row],[Order Date]])</f>
        <v>2016</v>
      </c>
      <c r="C4988" s="2">
        <f>MONTH(salesdata[[#This Row],[Order Date]])</f>
        <v>6</v>
      </c>
      <c r="D4988" t="s">
        <v>2177</v>
      </c>
      <c r="E4988" t="s">
        <v>27</v>
      </c>
      <c r="F4988" t="s">
        <v>11</v>
      </c>
      <c r="G4988" t="s">
        <v>93</v>
      </c>
      <c r="H4988" t="s">
        <v>1691</v>
      </c>
      <c r="I4988" s="33" t="s">
        <v>5349</v>
      </c>
      <c r="J4988" s="2">
        <v>3</v>
      </c>
      <c r="K4988" s="33" t="s">
        <v>5350</v>
      </c>
    </row>
    <row r="4989" spans="1:11" x14ac:dyDescent="0.3">
      <c r="A4989" s="1">
        <v>42546</v>
      </c>
      <c r="B4989" s="2">
        <f>YEAR(salesdata[[#This Row],[Order Date]])</f>
        <v>2016</v>
      </c>
      <c r="C4989" s="2">
        <f>MONTH(salesdata[[#This Row],[Order Date]])</f>
        <v>6</v>
      </c>
      <c r="D4989" t="s">
        <v>569</v>
      </c>
      <c r="E4989" t="s">
        <v>23</v>
      </c>
      <c r="F4989" t="s">
        <v>34</v>
      </c>
      <c r="G4989" t="s">
        <v>35</v>
      </c>
      <c r="H4989" t="s">
        <v>439</v>
      </c>
      <c r="I4989" s="33" t="s">
        <v>8840</v>
      </c>
      <c r="J4989" s="2">
        <v>3</v>
      </c>
      <c r="K4989" s="33" t="s">
        <v>8841</v>
      </c>
    </row>
    <row r="4990" spans="1:11" x14ac:dyDescent="0.3">
      <c r="A4990" s="1">
        <v>42546</v>
      </c>
      <c r="B4990" s="2">
        <f>YEAR(salesdata[[#This Row],[Order Date]])</f>
        <v>2016</v>
      </c>
      <c r="C4990" s="2">
        <f>MONTH(salesdata[[#This Row],[Order Date]])</f>
        <v>6</v>
      </c>
      <c r="D4990" t="s">
        <v>569</v>
      </c>
      <c r="E4990" t="s">
        <v>23</v>
      </c>
      <c r="F4990" t="s">
        <v>11</v>
      </c>
      <c r="G4990" t="s">
        <v>20</v>
      </c>
      <c r="H4990" t="s">
        <v>2307</v>
      </c>
      <c r="I4990" s="33" t="s">
        <v>8842</v>
      </c>
      <c r="J4990" s="2">
        <v>4</v>
      </c>
      <c r="K4990" s="33" t="s">
        <v>8843</v>
      </c>
    </row>
    <row r="4991" spans="1:11" x14ac:dyDescent="0.3">
      <c r="A4991" s="1">
        <v>42546</v>
      </c>
      <c r="B4991" s="2">
        <f>YEAR(salesdata[[#This Row],[Order Date]])</f>
        <v>2016</v>
      </c>
      <c r="C4991" s="2">
        <f>MONTH(salesdata[[#This Row],[Order Date]])</f>
        <v>6</v>
      </c>
      <c r="D4991" t="s">
        <v>569</v>
      </c>
      <c r="E4991" t="s">
        <v>23</v>
      </c>
      <c r="F4991" t="s">
        <v>11</v>
      </c>
      <c r="G4991" t="s">
        <v>18</v>
      </c>
      <c r="H4991" t="s">
        <v>1413</v>
      </c>
      <c r="I4991" s="33" t="s">
        <v>6942</v>
      </c>
      <c r="J4991" s="2">
        <v>6</v>
      </c>
      <c r="K4991" s="33" t="s">
        <v>8844</v>
      </c>
    </row>
    <row r="4992" spans="1:11" x14ac:dyDescent="0.3">
      <c r="A4992" s="1">
        <v>42546</v>
      </c>
      <c r="B4992" s="2">
        <f>YEAR(salesdata[[#This Row],[Order Date]])</f>
        <v>2016</v>
      </c>
      <c r="C4992" s="2">
        <f>MONTH(salesdata[[#This Row],[Order Date]])</f>
        <v>6</v>
      </c>
      <c r="D4992" t="s">
        <v>311</v>
      </c>
      <c r="E4992" t="s">
        <v>27</v>
      </c>
      <c r="F4992" t="s">
        <v>11</v>
      </c>
      <c r="G4992" t="s">
        <v>93</v>
      </c>
      <c r="H4992" t="s">
        <v>94</v>
      </c>
      <c r="I4992" s="33" t="s">
        <v>8845</v>
      </c>
      <c r="J4992" s="2">
        <v>3</v>
      </c>
      <c r="K4992" s="33" t="s">
        <v>8846</v>
      </c>
    </row>
    <row r="4993" spans="1:11" x14ac:dyDescent="0.3">
      <c r="A4993" s="1">
        <v>42546</v>
      </c>
      <c r="B4993" s="2">
        <f>YEAR(salesdata[[#This Row],[Order Date]])</f>
        <v>2016</v>
      </c>
      <c r="C4993" s="2">
        <f>MONTH(salesdata[[#This Row],[Order Date]])</f>
        <v>6</v>
      </c>
      <c r="D4993" t="s">
        <v>1294</v>
      </c>
      <c r="E4993" t="s">
        <v>10</v>
      </c>
      <c r="F4993" t="s">
        <v>34</v>
      </c>
      <c r="G4993" t="s">
        <v>35</v>
      </c>
      <c r="H4993" t="s">
        <v>191</v>
      </c>
      <c r="I4993" s="33" t="s">
        <v>8296</v>
      </c>
      <c r="J4993" s="2">
        <v>2</v>
      </c>
      <c r="K4993" s="33" t="s">
        <v>8847</v>
      </c>
    </row>
    <row r="4994" spans="1:11" x14ac:dyDescent="0.3">
      <c r="A4994" s="1">
        <v>42546</v>
      </c>
      <c r="B4994" s="2">
        <f>YEAR(salesdata[[#This Row],[Order Date]])</f>
        <v>2016</v>
      </c>
      <c r="C4994" s="2">
        <f>MONTH(salesdata[[#This Row],[Order Date]])</f>
        <v>6</v>
      </c>
      <c r="D4994" t="s">
        <v>1294</v>
      </c>
      <c r="E4994" t="s">
        <v>10</v>
      </c>
      <c r="F4994" t="s">
        <v>34</v>
      </c>
      <c r="G4994" t="s">
        <v>47</v>
      </c>
      <c r="H4994" t="s">
        <v>2672</v>
      </c>
      <c r="I4994" s="33" t="s">
        <v>8848</v>
      </c>
      <c r="J4994" s="2">
        <v>2</v>
      </c>
      <c r="K4994" s="33" t="s">
        <v>8849</v>
      </c>
    </row>
    <row r="4995" spans="1:11" x14ac:dyDescent="0.3">
      <c r="A4995" s="1">
        <v>42547</v>
      </c>
      <c r="B4995" s="2">
        <f>YEAR(salesdata[[#This Row],[Order Date]])</f>
        <v>2016</v>
      </c>
      <c r="C4995" s="2">
        <f>MONTH(salesdata[[#This Row],[Order Date]])</f>
        <v>6</v>
      </c>
      <c r="D4995" t="s">
        <v>471</v>
      </c>
      <c r="E4995" t="s">
        <v>152</v>
      </c>
      <c r="F4995" t="s">
        <v>11</v>
      </c>
      <c r="G4995" t="s">
        <v>24</v>
      </c>
      <c r="H4995" t="s">
        <v>1283</v>
      </c>
      <c r="I4995" s="33" t="s">
        <v>7761</v>
      </c>
      <c r="J4995" s="2">
        <v>5</v>
      </c>
      <c r="K4995" s="33" t="s">
        <v>3230</v>
      </c>
    </row>
    <row r="4996" spans="1:11" x14ac:dyDescent="0.3">
      <c r="A4996" s="1">
        <v>42547</v>
      </c>
      <c r="B4996" s="2">
        <f>YEAR(salesdata[[#This Row],[Order Date]])</f>
        <v>2016</v>
      </c>
      <c r="C4996" s="2">
        <f>MONTH(salesdata[[#This Row],[Order Date]])</f>
        <v>6</v>
      </c>
      <c r="D4996" t="s">
        <v>471</v>
      </c>
      <c r="E4996" t="s">
        <v>152</v>
      </c>
      <c r="F4996" t="s">
        <v>11</v>
      </c>
      <c r="G4996" t="s">
        <v>18</v>
      </c>
      <c r="H4996" t="s">
        <v>1912</v>
      </c>
      <c r="I4996" s="33" t="s">
        <v>5825</v>
      </c>
      <c r="J4996" s="2">
        <v>5</v>
      </c>
      <c r="K4996" s="33" t="s">
        <v>5826</v>
      </c>
    </row>
    <row r="4997" spans="1:11" x14ac:dyDescent="0.3">
      <c r="A4997" s="1">
        <v>42547</v>
      </c>
      <c r="B4997" s="2">
        <f>YEAR(salesdata[[#This Row],[Order Date]])</f>
        <v>2016</v>
      </c>
      <c r="C4997" s="2">
        <f>MONTH(salesdata[[#This Row],[Order Date]])</f>
        <v>6</v>
      </c>
      <c r="D4997" t="s">
        <v>1133</v>
      </c>
      <c r="E4997" t="s">
        <v>1575</v>
      </c>
      <c r="F4997" t="s">
        <v>11</v>
      </c>
      <c r="G4997" t="s">
        <v>18</v>
      </c>
      <c r="H4997" t="s">
        <v>1835</v>
      </c>
      <c r="I4997" s="33" t="s">
        <v>4989</v>
      </c>
      <c r="J4997" s="2">
        <v>5</v>
      </c>
      <c r="K4997" s="33" t="s">
        <v>4214</v>
      </c>
    </row>
    <row r="4998" spans="1:11" x14ac:dyDescent="0.3">
      <c r="A4998" s="1">
        <v>42547</v>
      </c>
      <c r="B4998" s="2">
        <f>YEAR(salesdata[[#This Row],[Order Date]])</f>
        <v>2016</v>
      </c>
      <c r="C4998" s="2">
        <f>MONTH(salesdata[[#This Row],[Order Date]])</f>
        <v>6</v>
      </c>
      <c r="D4998" t="s">
        <v>1028</v>
      </c>
      <c r="E4998" t="s">
        <v>10</v>
      </c>
      <c r="F4998" t="s">
        <v>39</v>
      </c>
      <c r="G4998" t="s">
        <v>52</v>
      </c>
      <c r="H4998" t="s">
        <v>2673</v>
      </c>
      <c r="I4998" s="33" t="s">
        <v>3833</v>
      </c>
      <c r="J4998" s="2">
        <v>2</v>
      </c>
      <c r="K4998" s="33" t="s">
        <v>8850</v>
      </c>
    </row>
    <row r="4999" spans="1:11" x14ac:dyDescent="0.3">
      <c r="A4999" s="1">
        <v>42547</v>
      </c>
      <c r="B4999" s="2">
        <f>YEAR(salesdata[[#This Row],[Order Date]])</f>
        <v>2016</v>
      </c>
      <c r="C4999" s="2">
        <f>MONTH(salesdata[[#This Row],[Order Date]])</f>
        <v>6</v>
      </c>
      <c r="D4999" t="s">
        <v>1376</v>
      </c>
      <c r="E4999" t="s">
        <v>27</v>
      </c>
      <c r="F4999" t="s">
        <v>34</v>
      </c>
      <c r="G4999" t="s">
        <v>47</v>
      </c>
      <c r="H4999" t="s">
        <v>1578</v>
      </c>
      <c r="I4999" s="33" t="s">
        <v>7691</v>
      </c>
      <c r="J4999" s="2">
        <v>3</v>
      </c>
      <c r="K4999" s="33" t="s">
        <v>7692</v>
      </c>
    </row>
    <row r="5000" spans="1:11" x14ac:dyDescent="0.3">
      <c r="A5000" s="1">
        <v>42547</v>
      </c>
      <c r="B5000" s="2">
        <f>YEAR(salesdata[[#This Row],[Order Date]])</f>
        <v>2016</v>
      </c>
      <c r="C5000" s="2">
        <f>MONTH(salesdata[[#This Row],[Order Date]])</f>
        <v>6</v>
      </c>
      <c r="D5000" t="s">
        <v>2674</v>
      </c>
      <c r="E5000" t="s">
        <v>15</v>
      </c>
      <c r="F5000" t="s">
        <v>11</v>
      </c>
      <c r="G5000" t="s">
        <v>24</v>
      </c>
      <c r="H5000" t="s">
        <v>2153</v>
      </c>
      <c r="I5000" s="33" t="s">
        <v>3701</v>
      </c>
      <c r="J5000" s="2">
        <v>3</v>
      </c>
      <c r="K5000" s="33" t="s">
        <v>4736</v>
      </c>
    </row>
    <row r="5001" spans="1:11" x14ac:dyDescent="0.3">
      <c r="A5001" s="1">
        <v>42547</v>
      </c>
      <c r="B5001" s="2">
        <f>YEAR(salesdata[[#This Row],[Order Date]])</f>
        <v>2016</v>
      </c>
      <c r="C5001" s="2">
        <f>MONTH(salesdata[[#This Row],[Order Date]])</f>
        <v>6</v>
      </c>
      <c r="D5001" t="s">
        <v>2187</v>
      </c>
      <c r="E5001" t="s">
        <v>111</v>
      </c>
      <c r="F5001" t="s">
        <v>11</v>
      </c>
      <c r="G5001" t="s">
        <v>12</v>
      </c>
      <c r="H5001" t="s">
        <v>2054</v>
      </c>
      <c r="I5001" s="33" t="s">
        <v>7759</v>
      </c>
      <c r="J5001" s="2">
        <v>9</v>
      </c>
      <c r="K5001" s="33" t="s">
        <v>7760</v>
      </c>
    </row>
    <row r="5002" spans="1:11" x14ac:dyDescent="0.3">
      <c r="A5002" s="1">
        <v>42547</v>
      </c>
      <c r="B5002" s="2">
        <f>YEAR(salesdata[[#This Row],[Order Date]])</f>
        <v>2016</v>
      </c>
      <c r="C5002" s="2">
        <f>MONTH(salesdata[[#This Row],[Order Date]])</f>
        <v>6</v>
      </c>
      <c r="D5002" t="s">
        <v>2187</v>
      </c>
      <c r="E5002" t="s">
        <v>111</v>
      </c>
      <c r="F5002" t="s">
        <v>11</v>
      </c>
      <c r="G5002" t="s">
        <v>20</v>
      </c>
      <c r="H5002" t="s">
        <v>314</v>
      </c>
      <c r="I5002" s="33" t="s">
        <v>3293</v>
      </c>
      <c r="J5002" s="2">
        <v>1</v>
      </c>
      <c r="K5002" s="33" t="s">
        <v>4696</v>
      </c>
    </row>
    <row r="5003" spans="1:11" x14ac:dyDescent="0.3">
      <c r="A5003" s="1">
        <v>42547</v>
      </c>
      <c r="B5003" s="2">
        <f>YEAR(salesdata[[#This Row],[Order Date]])</f>
        <v>2016</v>
      </c>
      <c r="C5003" s="2">
        <f>MONTH(salesdata[[#This Row],[Order Date]])</f>
        <v>6</v>
      </c>
      <c r="D5003" t="s">
        <v>2187</v>
      </c>
      <c r="E5003" t="s">
        <v>111</v>
      </c>
      <c r="F5003" t="s">
        <v>11</v>
      </c>
      <c r="G5003" t="s">
        <v>18</v>
      </c>
      <c r="H5003" t="s">
        <v>741</v>
      </c>
      <c r="I5003" s="33" t="s">
        <v>8851</v>
      </c>
      <c r="J5003" s="2">
        <v>4</v>
      </c>
      <c r="K5003" s="33" t="s">
        <v>8852</v>
      </c>
    </row>
    <row r="5004" spans="1:11" x14ac:dyDescent="0.3">
      <c r="A5004" s="1">
        <v>42547</v>
      </c>
      <c r="B5004" s="2">
        <f>YEAR(salesdata[[#This Row],[Order Date]])</f>
        <v>2016</v>
      </c>
      <c r="C5004" s="2">
        <f>MONTH(salesdata[[#This Row],[Order Date]])</f>
        <v>6</v>
      </c>
      <c r="D5004" t="s">
        <v>1682</v>
      </c>
      <c r="E5004" t="s">
        <v>27</v>
      </c>
      <c r="F5004" t="s">
        <v>11</v>
      </c>
      <c r="G5004" t="s">
        <v>204</v>
      </c>
      <c r="H5004" t="s">
        <v>2610</v>
      </c>
      <c r="I5004" s="33" t="s">
        <v>8853</v>
      </c>
      <c r="J5004" s="2">
        <v>2</v>
      </c>
      <c r="K5004" s="33" t="s">
        <v>8854</v>
      </c>
    </row>
    <row r="5005" spans="1:11" x14ac:dyDescent="0.3">
      <c r="A5005" s="1">
        <v>42547</v>
      </c>
      <c r="B5005" s="2">
        <f>YEAR(salesdata[[#This Row],[Order Date]])</f>
        <v>2016</v>
      </c>
      <c r="C5005" s="2">
        <f>MONTH(salesdata[[#This Row],[Order Date]])</f>
        <v>6</v>
      </c>
      <c r="D5005" t="s">
        <v>1682</v>
      </c>
      <c r="E5005" t="s">
        <v>27</v>
      </c>
      <c r="F5005" t="s">
        <v>11</v>
      </c>
      <c r="G5005" t="s">
        <v>43</v>
      </c>
      <c r="H5005" t="s">
        <v>850</v>
      </c>
      <c r="I5005" s="33" t="s">
        <v>3963</v>
      </c>
      <c r="J5005" s="2">
        <v>5</v>
      </c>
      <c r="K5005" s="33" t="s">
        <v>3006</v>
      </c>
    </row>
    <row r="5006" spans="1:11" x14ac:dyDescent="0.3">
      <c r="A5006" s="1">
        <v>42547</v>
      </c>
      <c r="B5006" s="2">
        <f>YEAR(salesdata[[#This Row],[Order Date]])</f>
        <v>2016</v>
      </c>
      <c r="C5006" s="2">
        <f>MONTH(salesdata[[#This Row],[Order Date]])</f>
        <v>6</v>
      </c>
      <c r="D5006" t="s">
        <v>1682</v>
      </c>
      <c r="E5006" t="s">
        <v>27</v>
      </c>
      <c r="F5006" t="s">
        <v>11</v>
      </c>
      <c r="G5006" t="s">
        <v>12</v>
      </c>
      <c r="H5006" t="s">
        <v>2209</v>
      </c>
      <c r="I5006" s="33" t="s">
        <v>8855</v>
      </c>
      <c r="J5006" s="2">
        <v>2</v>
      </c>
      <c r="K5006" s="33" t="s">
        <v>8856</v>
      </c>
    </row>
    <row r="5007" spans="1:11" x14ac:dyDescent="0.3">
      <c r="A5007" s="1">
        <v>42547</v>
      </c>
      <c r="B5007" s="2">
        <f>YEAR(salesdata[[#This Row],[Order Date]])</f>
        <v>2016</v>
      </c>
      <c r="C5007" s="2">
        <f>MONTH(salesdata[[#This Row],[Order Date]])</f>
        <v>6</v>
      </c>
      <c r="D5007" t="s">
        <v>1245</v>
      </c>
      <c r="E5007" t="s">
        <v>152</v>
      </c>
      <c r="F5007" t="s">
        <v>39</v>
      </c>
      <c r="G5007" t="s">
        <v>52</v>
      </c>
      <c r="H5007" t="s">
        <v>2421</v>
      </c>
      <c r="I5007" s="33" t="s">
        <v>5223</v>
      </c>
      <c r="J5007" s="2">
        <v>3</v>
      </c>
      <c r="K5007" s="33" t="s">
        <v>8857</v>
      </c>
    </row>
    <row r="5008" spans="1:11" x14ac:dyDescent="0.3">
      <c r="A5008" s="1">
        <v>42547</v>
      </c>
      <c r="B5008" s="2">
        <f>YEAR(salesdata[[#This Row],[Order Date]])</f>
        <v>2016</v>
      </c>
      <c r="C5008" s="2">
        <f>MONTH(salesdata[[#This Row],[Order Date]])</f>
        <v>6</v>
      </c>
      <c r="D5008" t="s">
        <v>1245</v>
      </c>
      <c r="E5008" t="s">
        <v>152</v>
      </c>
      <c r="F5008" t="s">
        <v>39</v>
      </c>
      <c r="G5008" t="s">
        <v>52</v>
      </c>
      <c r="H5008" t="s">
        <v>2460</v>
      </c>
      <c r="I5008" s="33" t="s">
        <v>8858</v>
      </c>
      <c r="J5008" s="2">
        <v>4</v>
      </c>
      <c r="K5008" s="33" t="s">
        <v>6340</v>
      </c>
    </row>
    <row r="5009" spans="1:11" x14ac:dyDescent="0.3">
      <c r="A5009" s="1">
        <v>42547</v>
      </c>
      <c r="B5009" s="2">
        <f>YEAR(salesdata[[#This Row],[Order Date]])</f>
        <v>2016</v>
      </c>
      <c r="C5009" s="2">
        <f>MONTH(salesdata[[#This Row],[Order Date]])</f>
        <v>6</v>
      </c>
      <c r="D5009" t="s">
        <v>1245</v>
      </c>
      <c r="E5009" t="s">
        <v>152</v>
      </c>
      <c r="F5009" t="s">
        <v>34</v>
      </c>
      <c r="G5009" t="s">
        <v>47</v>
      </c>
      <c r="H5009" t="s">
        <v>2675</v>
      </c>
      <c r="I5009" s="33" t="s">
        <v>8859</v>
      </c>
      <c r="J5009" s="2">
        <v>3</v>
      </c>
      <c r="K5009" s="33" t="s">
        <v>6246</v>
      </c>
    </row>
    <row r="5010" spans="1:11" x14ac:dyDescent="0.3">
      <c r="A5010" s="1">
        <v>42547</v>
      </c>
      <c r="B5010" s="2">
        <f>YEAR(salesdata[[#This Row],[Order Date]])</f>
        <v>2016</v>
      </c>
      <c r="C5010" s="2">
        <f>MONTH(salesdata[[#This Row],[Order Date]])</f>
        <v>6</v>
      </c>
      <c r="D5010" t="s">
        <v>2676</v>
      </c>
      <c r="E5010" t="s">
        <v>30</v>
      </c>
      <c r="F5010" t="s">
        <v>39</v>
      </c>
      <c r="G5010" t="s">
        <v>40</v>
      </c>
      <c r="H5010" t="s">
        <v>1586</v>
      </c>
      <c r="I5010" s="33" t="s">
        <v>8860</v>
      </c>
      <c r="J5010" s="2">
        <v>1</v>
      </c>
      <c r="K5010" s="33" t="s">
        <v>8861</v>
      </c>
    </row>
    <row r="5011" spans="1:11" x14ac:dyDescent="0.3">
      <c r="A5011" s="1">
        <v>42548</v>
      </c>
      <c r="B5011" s="2">
        <f>YEAR(salesdata[[#This Row],[Order Date]])</f>
        <v>2016</v>
      </c>
      <c r="C5011" s="2">
        <f>MONTH(salesdata[[#This Row],[Order Date]])</f>
        <v>6</v>
      </c>
      <c r="D5011" t="s">
        <v>442</v>
      </c>
      <c r="E5011" t="s">
        <v>15</v>
      </c>
      <c r="F5011" t="s">
        <v>11</v>
      </c>
      <c r="G5011" t="s">
        <v>12</v>
      </c>
      <c r="H5011" t="s">
        <v>1754</v>
      </c>
      <c r="I5011" s="33" t="s">
        <v>8862</v>
      </c>
      <c r="J5011" s="2">
        <v>7</v>
      </c>
      <c r="K5011" s="33" t="s">
        <v>3654</v>
      </c>
    </row>
    <row r="5012" spans="1:11" x14ac:dyDescent="0.3">
      <c r="A5012" s="1">
        <v>42548</v>
      </c>
      <c r="B5012" s="2">
        <f>YEAR(salesdata[[#This Row],[Order Date]])</f>
        <v>2016</v>
      </c>
      <c r="C5012" s="2">
        <f>MONTH(salesdata[[#This Row],[Order Date]])</f>
        <v>6</v>
      </c>
      <c r="D5012" t="s">
        <v>442</v>
      </c>
      <c r="E5012" t="s">
        <v>15</v>
      </c>
      <c r="F5012" t="s">
        <v>34</v>
      </c>
      <c r="G5012" t="s">
        <v>35</v>
      </c>
      <c r="H5012" t="s">
        <v>742</v>
      </c>
      <c r="I5012" s="33" t="s">
        <v>8863</v>
      </c>
      <c r="J5012" s="2">
        <v>3</v>
      </c>
      <c r="K5012" s="33" t="s">
        <v>8864</v>
      </c>
    </row>
    <row r="5013" spans="1:11" x14ac:dyDescent="0.3">
      <c r="A5013" s="1">
        <v>42548</v>
      </c>
      <c r="B5013" s="2">
        <f>YEAR(salesdata[[#This Row],[Order Date]])</f>
        <v>2016</v>
      </c>
      <c r="C5013" s="2">
        <f>MONTH(salesdata[[#This Row],[Order Date]])</f>
        <v>6</v>
      </c>
      <c r="D5013" t="s">
        <v>1518</v>
      </c>
      <c r="E5013" t="s">
        <v>27</v>
      </c>
      <c r="F5013" t="s">
        <v>39</v>
      </c>
      <c r="G5013" t="s">
        <v>40</v>
      </c>
      <c r="H5013" t="s">
        <v>382</v>
      </c>
      <c r="I5013" s="33" t="s">
        <v>3805</v>
      </c>
      <c r="J5013" s="2">
        <v>2</v>
      </c>
      <c r="K5013" s="33" t="s">
        <v>3613</v>
      </c>
    </row>
    <row r="5014" spans="1:11" x14ac:dyDescent="0.3">
      <c r="A5014" s="1">
        <v>42549</v>
      </c>
      <c r="B5014" s="2">
        <f>YEAR(salesdata[[#This Row],[Order Date]])</f>
        <v>2016</v>
      </c>
      <c r="C5014" s="2">
        <f>MONTH(salesdata[[#This Row],[Order Date]])</f>
        <v>6</v>
      </c>
      <c r="D5014" t="s">
        <v>1104</v>
      </c>
      <c r="E5014" t="s">
        <v>15</v>
      </c>
      <c r="F5014" t="s">
        <v>39</v>
      </c>
      <c r="G5014" t="s">
        <v>40</v>
      </c>
      <c r="H5014" t="s">
        <v>1389</v>
      </c>
      <c r="I5014" s="33" t="s">
        <v>4168</v>
      </c>
      <c r="J5014" s="2">
        <v>3</v>
      </c>
      <c r="K5014" s="33" t="s">
        <v>1923</v>
      </c>
    </row>
    <row r="5015" spans="1:11" x14ac:dyDescent="0.3">
      <c r="A5015" s="1">
        <v>42549</v>
      </c>
      <c r="B5015" s="2">
        <f>YEAR(salesdata[[#This Row],[Order Date]])</f>
        <v>2016</v>
      </c>
      <c r="C5015" s="2">
        <f>MONTH(salesdata[[#This Row],[Order Date]])</f>
        <v>6</v>
      </c>
      <c r="D5015" t="s">
        <v>61</v>
      </c>
      <c r="E5015" t="s">
        <v>27</v>
      </c>
      <c r="F5015" t="s">
        <v>11</v>
      </c>
      <c r="G5015" t="s">
        <v>20</v>
      </c>
      <c r="H5015" t="s">
        <v>531</v>
      </c>
      <c r="I5015" s="33" t="s">
        <v>5003</v>
      </c>
      <c r="J5015" s="2">
        <v>3</v>
      </c>
      <c r="K5015" s="33" t="s">
        <v>5004</v>
      </c>
    </row>
    <row r="5016" spans="1:11" x14ac:dyDescent="0.3">
      <c r="A5016" s="1">
        <v>42549</v>
      </c>
      <c r="B5016" s="2">
        <f>YEAR(salesdata[[#This Row],[Order Date]])</f>
        <v>2016</v>
      </c>
      <c r="C5016" s="2">
        <f>MONTH(salesdata[[#This Row],[Order Date]])</f>
        <v>6</v>
      </c>
      <c r="D5016" t="s">
        <v>61</v>
      </c>
      <c r="E5016" t="s">
        <v>27</v>
      </c>
      <c r="F5016" t="s">
        <v>11</v>
      </c>
      <c r="G5016" t="s">
        <v>20</v>
      </c>
      <c r="H5016" t="s">
        <v>1056</v>
      </c>
      <c r="I5016" s="33" t="s">
        <v>3313</v>
      </c>
      <c r="J5016" s="2">
        <v>2</v>
      </c>
      <c r="K5016" s="33" t="s">
        <v>8716</v>
      </c>
    </row>
    <row r="5017" spans="1:11" x14ac:dyDescent="0.3">
      <c r="A5017" s="1">
        <v>42549</v>
      </c>
      <c r="B5017" s="2">
        <f>YEAR(salesdata[[#This Row],[Order Date]])</f>
        <v>2016</v>
      </c>
      <c r="C5017" s="2">
        <f>MONTH(salesdata[[#This Row],[Order Date]])</f>
        <v>6</v>
      </c>
      <c r="D5017" t="s">
        <v>2171</v>
      </c>
      <c r="E5017" t="s">
        <v>181</v>
      </c>
      <c r="F5017" t="s">
        <v>34</v>
      </c>
      <c r="G5017" t="s">
        <v>35</v>
      </c>
      <c r="H5017" t="s">
        <v>2107</v>
      </c>
      <c r="I5017" s="33" t="s">
        <v>7225</v>
      </c>
      <c r="J5017" s="2">
        <v>2</v>
      </c>
      <c r="K5017" s="33" t="s">
        <v>7754</v>
      </c>
    </row>
    <row r="5018" spans="1:11" x14ac:dyDescent="0.3">
      <c r="A5018" s="1">
        <v>42549</v>
      </c>
      <c r="B5018" s="2">
        <f>YEAR(salesdata[[#This Row],[Order Date]])</f>
        <v>2016</v>
      </c>
      <c r="C5018" s="2">
        <f>MONTH(salesdata[[#This Row],[Order Date]])</f>
        <v>6</v>
      </c>
      <c r="D5018" t="s">
        <v>2171</v>
      </c>
      <c r="E5018" t="s">
        <v>181</v>
      </c>
      <c r="F5018" t="s">
        <v>11</v>
      </c>
      <c r="G5018" t="s">
        <v>93</v>
      </c>
      <c r="H5018" t="s">
        <v>2044</v>
      </c>
      <c r="I5018" s="33" t="s">
        <v>5844</v>
      </c>
      <c r="J5018" s="2">
        <v>2</v>
      </c>
      <c r="K5018" s="33" t="s">
        <v>7426</v>
      </c>
    </row>
    <row r="5019" spans="1:11" x14ac:dyDescent="0.3">
      <c r="A5019" s="1">
        <v>42549</v>
      </c>
      <c r="B5019" s="2">
        <f>YEAR(salesdata[[#This Row],[Order Date]])</f>
        <v>2016</v>
      </c>
      <c r="C5019" s="2">
        <f>MONTH(salesdata[[#This Row],[Order Date]])</f>
        <v>6</v>
      </c>
      <c r="D5019" t="s">
        <v>2171</v>
      </c>
      <c r="E5019" t="s">
        <v>181</v>
      </c>
      <c r="F5019" t="s">
        <v>11</v>
      </c>
      <c r="G5019" t="s">
        <v>12</v>
      </c>
      <c r="H5019" t="s">
        <v>1359</v>
      </c>
      <c r="I5019" s="33" t="s">
        <v>2963</v>
      </c>
      <c r="J5019" s="2">
        <v>2</v>
      </c>
      <c r="K5019" s="33" t="s">
        <v>5042</v>
      </c>
    </row>
    <row r="5020" spans="1:11" x14ac:dyDescent="0.3">
      <c r="A5020" s="1">
        <v>42549</v>
      </c>
      <c r="B5020" s="2">
        <f>YEAR(salesdata[[#This Row],[Order Date]])</f>
        <v>2016</v>
      </c>
      <c r="C5020" s="2">
        <f>MONTH(salesdata[[#This Row],[Order Date]])</f>
        <v>6</v>
      </c>
      <c r="D5020" t="s">
        <v>2171</v>
      </c>
      <c r="E5020" t="s">
        <v>181</v>
      </c>
      <c r="F5020" t="s">
        <v>11</v>
      </c>
      <c r="G5020" t="s">
        <v>20</v>
      </c>
      <c r="H5020" t="s">
        <v>2248</v>
      </c>
      <c r="I5020" s="33" t="s">
        <v>3111</v>
      </c>
      <c r="J5020" s="2">
        <v>2</v>
      </c>
      <c r="K5020" s="33" t="s">
        <v>4868</v>
      </c>
    </row>
    <row r="5021" spans="1:11" x14ac:dyDescent="0.3">
      <c r="A5021" s="1">
        <v>42549</v>
      </c>
      <c r="B5021" s="2">
        <f>YEAR(salesdata[[#This Row],[Order Date]])</f>
        <v>2016</v>
      </c>
      <c r="C5021" s="2">
        <f>MONTH(salesdata[[#This Row],[Order Date]])</f>
        <v>6</v>
      </c>
      <c r="D5021" t="s">
        <v>2171</v>
      </c>
      <c r="E5021" t="s">
        <v>181</v>
      </c>
      <c r="F5021" t="s">
        <v>11</v>
      </c>
      <c r="G5021" t="s">
        <v>93</v>
      </c>
      <c r="H5021" t="s">
        <v>115</v>
      </c>
      <c r="I5021" s="33" t="s">
        <v>8865</v>
      </c>
      <c r="J5021" s="2">
        <v>4</v>
      </c>
      <c r="K5021" s="33" t="s">
        <v>8866</v>
      </c>
    </row>
    <row r="5022" spans="1:11" x14ac:dyDescent="0.3">
      <c r="A5022" s="1">
        <v>42550</v>
      </c>
      <c r="B5022" s="2">
        <f>YEAR(salesdata[[#This Row],[Order Date]])</f>
        <v>2016</v>
      </c>
      <c r="C5022" s="2">
        <f>MONTH(salesdata[[#This Row],[Order Date]])</f>
        <v>6</v>
      </c>
      <c r="D5022" t="s">
        <v>862</v>
      </c>
      <c r="E5022" t="s">
        <v>70</v>
      </c>
      <c r="F5022" t="s">
        <v>11</v>
      </c>
      <c r="G5022" t="s">
        <v>18</v>
      </c>
      <c r="H5022" t="s">
        <v>932</v>
      </c>
      <c r="I5022" s="33" t="s">
        <v>5803</v>
      </c>
      <c r="J5022" s="2">
        <v>6</v>
      </c>
      <c r="K5022" s="33" t="s">
        <v>5804</v>
      </c>
    </row>
    <row r="5023" spans="1:11" x14ac:dyDescent="0.3">
      <c r="A5023" s="1">
        <v>42551</v>
      </c>
      <c r="B5023" s="2">
        <f>YEAR(salesdata[[#This Row],[Order Date]])</f>
        <v>2016</v>
      </c>
      <c r="C5023" s="2">
        <f>MONTH(salesdata[[#This Row],[Order Date]])</f>
        <v>6</v>
      </c>
      <c r="D5023" t="s">
        <v>1371</v>
      </c>
      <c r="E5023" t="s">
        <v>30</v>
      </c>
      <c r="F5023" t="s">
        <v>11</v>
      </c>
      <c r="G5023" t="s">
        <v>24</v>
      </c>
      <c r="H5023" t="s">
        <v>1146</v>
      </c>
      <c r="I5023" s="33" t="s">
        <v>8867</v>
      </c>
      <c r="J5023" s="2">
        <v>3</v>
      </c>
      <c r="K5023" s="33" t="s">
        <v>7167</v>
      </c>
    </row>
    <row r="5024" spans="1:11" x14ac:dyDescent="0.3">
      <c r="A5024" s="1">
        <v>42551</v>
      </c>
      <c r="B5024" s="2">
        <f>YEAR(salesdata[[#This Row],[Order Date]])</f>
        <v>2016</v>
      </c>
      <c r="C5024" s="2">
        <f>MONTH(salesdata[[#This Row],[Order Date]])</f>
        <v>6</v>
      </c>
      <c r="D5024" t="s">
        <v>1371</v>
      </c>
      <c r="E5024" t="s">
        <v>30</v>
      </c>
      <c r="F5024" t="s">
        <v>34</v>
      </c>
      <c r="G5024" t="s">
        <v>74</v>
      </c>
      <c r="H5024" t="s">
        <v>1939</v>
      </c>
      <c r="I5024" s="33" t="s">
        <v>8868</v>
      </c>
      <c r="J5024" s="2">
        <v>7</v>
      </c>
      <c r="K5024" s="33" t="s">
        <v>8869</v>
      </c>
    </row>
    <row r="5025" spans="1:11" x14ac:dyDescent="0.3">
      <c r="A5025" s="1">
        <v>42551</v>
      </c>
      <c r="B5025" s="2">
        <f>YEAR(salesdata[[#This Row],[Order Date]])</f>
        <v>2016</v>
      </c>
      <c r="C5025" s="2">
        <f>MONTH(salesdata[[#This Row],[Order Date]])</f>
        <v>6</v>
      </c>
      <c r="D5025" t="s">
        <v>988</v>
      </c>
      <c r="E5025" t="s">
        <v>15</v>
      </c>
      <c r="F5025" t="s">
        <v>39</v>
      </c>
      <c r="G5025" t="s">
        <v>52</v>
      </c>
      <c r="H5025" t="s">
        <v>1461</v>
      </c>
      <c r="I5025" s="33" t="s">
        <v>6195</v>
      </c>
      <c r="J5025" s="2">
        <v>7</v>
      </c>
      <c r="K5025" s="33" t="s">
        <v>6196</v>
      </c>
    </row>
    <row r="5026" spans="1:11" x14ac:dyDescent="0.3">
      <c r="A5026" s="1">
        <v>42552</v>
      </c>
      <c r="B5026" s="2">
        <f>YEAR(salesdata[[#This Row],[Order Date]])</f>
        <v>2016</v>
      </c>
      <c r="C5026" s="2">
        <f>MONTH(salesdata[[#This Row],[Order Date]])</f>
        <v>7</v>
      </c>
      <c r="D5026" t="s">
        <v>2380</v>
      </c>
      <c r="E5026" t="s">
        <v>70</v>
      </c>
      <c r="F5026" t="s">
        <v>11</v>
      </c>
      <c r="G5026" t="s">
        <v>20</v>
      </c>
      <c r="H5026" t="s">
        <v>1214</v>
      </c>
      <c r="I5026" s="33" t="s">
        <v>6152</v>
      </c>
      <c r="J5026" s="2">
        <v>2</v>
      </c>
      <c r="K5026" s="33" t="s">
        <v>4485</v>
      </c>
    </row>
    <row r="5027" spans="1:11" x14ac:dyDescent="0.3">
      <c r="A5027" s="1">
        <v>42552</v>
      </c>
      <c r="B5027" s="2">
        <f>YEAR(salesdata[[#This Row],[Order Date]])</f>
        <v>2016</v>
      </c>
      <c r="C5027" s="2">
        <f>MONTH(salesdata[[#This Row],[Order Date]])</f>
        <v>7</v>
      </c>
      <c r="D5027" t="s">
        <v>2380</v>
      </c>
      <c r="E5027" t="s">
        <v>70</v>
      </c>
      <c r="F5027" t="s">
        <v>11</v>
      </c>
      <c r="G5027" t="s">
        <v>12</v>
      </c>
      <c r="H5027" t="s">
        <v>1295</v>
      </c>
      <c r="I5027" s="33" t="s">
        <v>3122</v>
      </c>
      <c r="J5027" s="2">
        <v>2</v>
      </c>
      <c r="K5027" s="33" t="s">
        <v>3123</v>
      </c>
    </row>
    <row r="5028" spans="1:11" x14ac:dyDescent="0.3">
      <c r="A5028" s="1">
        <v>42552</v>
      </c>
      <c r="B5028" s="2">
        <f>YEAR(salesdata[[#This Row],[Order Date]])</f>
        <v>2016</v>
      </c>
      <c r="C5028" s="2">
        <f>MONTH(salesdata[[#This Row],[Order Date]])</f>
        <v>7</v>
      </c>
      <c r="D5028" t="s">
        <v>2380</v>
      </c>
      <c r="E5028" t="s">
        <v>70</v>
      </c>
      <c r="F5028" t="s">
        <v>11</v>
      </c>
      <c r="G5028" t="s">
        <v>20</v>
      </c>
      <c r="H5028" t="s">
        <v>1956</v>
      </c>
      <c r="I5028" s="33" t="s">
        <v>8870</v>
      </c>
      <c r="J5028" s="2">
        <v>2</v>
      </c>
      <c r="K5028" s="33" t="s">
        <v>2677</v>
      </c>
    </row>
    <row r="5029" spans="1:11" x14ac:dyDescent="0.3">
      <c r="A5029" s="1">
        <v>42552</v>
      </c>
      <c r="B5029" s="2">
        <f>YEAR(salesdata[[#This Row],[Order Date]])</f>
        <v>2016</v>
      </c>
      <c r="C5029" s="2">
        <f>MONTH(salesdata[[#This Row],[Order Date]])</f>
        <v>7</v>
      </c>
      <c r="D5029" t="s">
        <v>996</v>
      </c>
      <c r="E5029" t="s">
        <v>300</v>
      </c>
      <c r="F5029" t="s">
        <v>39</v>
      </c>
      <c r="G5029" t="s">
        <v>614</v>
      </c>
      <c r="H5029" t="s">
        <v>2319</v>
      </c>
      <c r="I5029" s="33" t="s">
        <v>8871</v>
      </c>
      <c r="J5029" s="2">
        <v>5</v>
      </c>
      <c r="K5029" s="33" t="s">
        <v>7902</v>
      </c>
    </row>
    <row r="5030" spans="1:11" x14ac:dyDescent="0.3">
      <c r="A5030" s="1">
        <v>42552</v>
      </c>
      <c r="B5030" s="2">
        <f>YEAR(salesdata[[#This Row],[Order Date]])</f>
        <v>2016</v>
      </c>
      <c r="C5030" s="2">
        <f>MONTH(salesdata[[#This Row],[Order Date]])</f>
        <v>7</v>
      </c>
      <c r="D5030" t="s">
        <v>2478</v>
      </c>
      <c r="E5030" t="s">
        <v>152</v>
      </c>
      <c r="F5030" t="s">
        <v>11</v>
      </c>
      <c r="G5030" t="s">
        <v>16</v>
      </c>
      <c r="H5030" t="s">
        <v>1918</v>
      </c>
      <c r="I5030" s="33" t="s">
        <v>8618</v>
      </c>
      <c r="J5030" s="2">
        <v>1</v>
      </c>
      <c r="K5030" s="33" t="s">
        <v>4400</v>
      </c>
    </row>
    <row r="5031" spans="1:11" x14ac:dyDescent="0.3">
      <c r="A5031" s="1">
        <v>42552</v>
      </c>
      <c r="B5031" s="2">
        <f>YEAR(salesdata[[#This Row],[Order Date]])</f>
        <v>2016</v>
      </c>
      <c r="C5031" s="2">
        <f>MONTH(salesdata[[#This Row],[Order Date]])</f>
        <v>7</v>
      </c>
      <c r="D5031" t="s">
        <v>2478</v>
      </c>
      <c r="E5031" t="s">
        <v>152</v>
      </c>
      <c r="F5031" t="s">
        <v>39</v>
      </c>
      <c r="G5031" t="s">
        <v>52</v>
      </c>
      <c r="H5031" t="s">
        <v>1228</v>
      </c>
      <c r="I5031" s="33" t="s">
        <v>7357</v>
      </c>
      <c r="J5031" s="2">
        <v>3</v>
      </c>
      <c r="K5031" s="33" t="s">
        <v>7396</v>
      </c>
    </row>
    <row r="5032" spans="1:11" x14ac:dyDescent="0.3">
      <c r="A5032" s="1">
        <v>42552</v>
      </c>
      <c r="B5032" s="2">
        <f>YEAR(salesdata[[#This Row],[Order Date]])</f>
        <v>2016</v>
      </c>
      <c r="C5032" s="2">
        <f>MONTH(salesdata[[#This Row],[Order Date]])</f>
        <v>7</v>
      </c>
      <c r="D5032" t="s">
        <v>2478</v>
      </c>
      <c r="E5032" t="s">
        <v>152</v>
      </c>
      <c r="F5032" t="s">
        <v>11</v>
      </c>
      <c r="G5032" t="s">
        <v>12</v>
      </c>
      <c r="H5032" t="s">
        <v>2043</v>
      </c>
      <c r="I5032" s="33" t="s">
        <v>8872</v>
      </c>
      <c r="J5032" s="2">
        <v>9</v>
      </c>
      <c r="K5032" s="33" t="s">
        <v>8873</v>
      </c>
    </row>
    <row r="5033" spans="1:11" x14ac:dyDescent="0.3">
      <c r="A5033" s="1">
        <v>42552</v>
      </c>
      <c r="B5033" s="2">
        <f>YEAR(salesdata[[#This Row],[Order Date]])</f>
        <v>2016</v>
      </c>
      <c r="C5033" s="2">
        <f>MONTH(salesdata[[#This Row],[Order Date]])</f>
        <v>7</v>
      </c>
      <c r="D5033" t="s">
        <v>1074</v>
      </c>
      <c r="E5033" t="s">
        <v>167</v>
      </c>
      <c r="F5033" t="s">
        <v>11</v>
      </c>
      <c r="G5033" t="s">
        <v>20</v>
      </c>
      <c r="H5033" t="s">
        <v>445</v>
      </c>
      <c r="I5033" s="33" t="s">
        <v>3590</v>
      </c>
      <c r="J5033" s="2">
        <v>1</v>
      </c>
      <c r="K5033" s="33" t="s">
        <v>4969</v>
      </c>
    </row>
    <row r="5034" spans="1:11" x14ac:dyDescent="0.3">
      <c r="A5034" s="1">
        <v>42553</v>
      </c>
      <c r="B5034" s="2">
        <f>YEAR(salesdata[[#This Row],[Order Date]])</f>
        <v>2016</v>
      </c>
      <c r="C5034" s="2">
        <f>MONTH(salesdata[[#This Row],[Order Date]])</f>
        <v>7</v>
      </c>
      <c r="D5034" t="s">
        <v>592</v>
      </c>
      <c r="E5034" t="s">
        <v>27</v>
      </c>
      <c r="F5034" t="s">
        <v>34</v>
      </c>
      <c r="G5034" t="s">
        <v>35</v>
      </c>
      <c r="H5034" t="s">
        <v>973</v>
      </c>
      <c r="I5034" s="33" t="s">
        <v>8874</v>
      </c>
      <c r="J5034" s="2">
        <v>1</v>
      </c>
      <c r="K5034" s="33" t="s">
        <v>4084</v>
      </c>
    </row>
    <row r="5035" spans="1:11" x14ac:dyDescent="0.3">
      <c r="A5035" s="1">
        <v>42553</v>
      </c>
      <c r="B5035" s="2">
        <f>YEAR(salesdata[[#This Row],[Order Date]])</f>
        <v>2016</v>
      </c>
      <c r="C5035" s="2">
        <f>MONTH(salesdata[[#This Row],[Order Date]])</f>
        <v>7</v>
      </c>
      <c r="D5035" t="s">
        <v>606</v>
      </c>
      <c r="E5035" t="s">
        <v>55</v>
      </c>
      <c r="F5035" t="s">
        <v>11</v>
      </c>
      <c r="G5035" t="s">
        <v>24</v>
      </c>
      <c r="H5035" t="s">
        <v>2678</v>
      </c>
      <c r="I5035" s="33" t="s">
        <v>3814</v>
      </c>
      <c r="J5035" s="2">
        <v>2</v>
      </c>
      <c r="K5035" s="33" t="s">
        <v>4189</v>
      </c>
    </row>
    <row r="5036" spans="1:11" x14ac:dyDescent="0.3">
      <c r="A5036" s="1">
        <v>42553</v>
      </c>
      <c r="B5036" s="2">
        <f>YEAR(salesdata[[#This Row],[Order Date]])</f>
        <v>2016</v>
      </c>
      <c r="C5036" s="2">
        <f>MONTH(salesdata[[#This Row],[Order Date]])</f>
        <v>7</v>
      </c>
      <c r="D5036" t="s">
        <v>1319</v>
      </c>
      <c r="E5036" t="s">
        <v>10</v>
      </c>
      <c r="F5036" t="s">
        <v>34</v>
      </c>
      <c r="G5036" t="s">
        <v>35</v>
      </c>
      <c r="H5036" t="s">
        <v>1647</v>
      </c>
      <c r="I5036" s="33" t="s">
        <v>8367</v>
      </c>
      <c r="J5036" s="2">
        <v>5</v>
      </c>
      <c r="K5036" s="33" t="s">
        <v>132</v>
      </c>
    </row>
    <row r="5037" spans="1:11" x14ac:dyDescent="0.3">
      <c r="A5037" s="1">
        <v>42553</v>
      </c>
      <c r="B5037" s="2">
        <f>YEAR(salesdata[[#This Row],[Order Date]])</f>
        <v>2016</v>
      </c>
      <c r="C5037" s="2">
        <f>MONTH(salesdata[[#This Row],[Order Date]])</f>
        <v>7</v>
      </c>
      <c r="D5037" t="s">
        <v>1319</v>
      </c>
      <c r="E5037" t="s">
        <v>10</v>
      </c>
      <c r="F5037" t="s">
        <v>11</v>
      </c>
      <c r="G5037" t="s">
        <v>12</v>
      </c>
      <c r="H5037" t="s">
        <v>2484</v>
      </c>
      <c r="I5037" s="33" t="s">
        <v>4040</v>
      </c>
      <c r="J5037" s="2">
        <v>8</v>
      </c>
      <c r="K5037" s="33" t="s">
        <v>3946</v>
      </c>
    </row>
    <row r="5038" spans="1:11" x14ac:dyDescent="0.3">
      <c r="A5038" s="1">
        <v>42554</v>
      </c>
      <c r="B5038" s="2">
        <f>YEAR(salesdata[[#This Row],[Order Date]])</f>
        <v>2016</v>
      </c>
      <c r="C5038" s="2">
        <f>MONTH(salesdata[[#This Row],[Order Date]])</f>
        <v>7</v>
      </c>
      <c r="D5038" t="s">
        <v>1983</v>
      </c>
      <c r="E5038" t="s">
        <v>27</v>
      </c>
      <c r="F5038" t="s">
        <v>11</v>
      </c>
      <c r="G5038" t="s">
        <v>12</v>
      </c>
      <c r="H5038" t="s">
        <v>958</v>
      </c>
      <c r="I5038" s="33" t="s">
        <v>3122</v>
      </c>
      <c r="J5038" s="2">
        <v>2</v>
      </c>
      <c r="K5038" s="33" t="s">
        <v>3123</v>
      </c>
    </row>
    <row r="5039" spans="1:11" x14ac:dyDescent="0.3">
      <c r="A5039" s="1">
        <v>42554</v>
      </c>
      <c r="B5039" s="2">
        <f>YEAR(salesdata[[#This Row],[Order Date]])</f>
        <v>2016</v>
      </c>
      <c r="C5039" s="2">
        <f>MONTH(salesdata[[#This Row],[Order Date]])</f>
        <v>7</v>
      </c>
      <c r="D5039" t="s">
        <v>1983</v>
      </c>
      <c r="E5039" t="s">
        <v>27</v>
      </c>
      <c r="F5039" t="s">
        <v>11</v>
      </c>
      <c r="G5039" t="s">
        <v>43</v>
      </c>
      <c r="H5039" t="s">
        <v>2395</v>
      </c>
      <c r="I5039" s="33" t="s">
        <v>3665</v>
      </c>
      <c r="J5039" s="2">
        <v>2</v>
      </c>
      <c r="K5039" s="33" t="s">
        <v>8875</v>
      </c>
    </row>
    <row r="5040" spans="1:11" x14ac:dyDescent="0.3">
      <c r="A5040" s="1">
        <v>42554</v>
      </c>
      <c r="B5040" s="2">
        <f>YEAR(salesdata[[#This Row],[Order Date]])</f>
        <v>2016</v>
      </c>
      <c r="C5040" s="2">
        <f>MONTH(salesdata[[#This Row],[Order Date]])</f>
        <v>7</v>
      </c>
      <c r="D5040" t="s">
        <v>295</v>
      </c>
      <c r="E5040" t="s">
        <v>152</v>
      </c>
      <c r="F5040" t="s">
        <v>11</v>
      </c>
      <c r="G5040" t="s">
        <v>93</v>
      </c>
      <c r="H5040" t="s">
        <v>2679</v>
      </c>
      <c r="I5040" s="33" t="s">
        <v>8876</v>
      </c>
      <c r="J5040" s="2">
        <v>7</v>
      </c>
      <c r="K5040" s="33" t="s">
        <v>8877</v>
      </c>
    </row>
    <row r="5041" spans="1:11" x14ac:dyDescent="0.3">
      <c r="A5041" s="1">
        <v>42554</v>
      </c>
      <c r="B5041" s="2">
        <f>YEAR(salesdata[[#This Row],[Order Date]])</f>
        <v>2016</v>
      </c>
      <c r="C5041" s="2">
        <f>MONTH(salesdata[[#This Row],[Order Date]])</f>
        <v>7</v>
      </c>
      <c r="D5041" t="s">
        <v>289</v>
      </c>
      <c r="E5041" t="s">
        <v>23</v>
      </c>
      <c r="F5041" t="s">
        <v>11</v>
      </c>
      <c r="G5041" t="s">
        <v>12</v>
      </c>
      <c r="H5041" t="s">
        <v>1155</v>
      </c>
      <c r="I5041" s="33" t="s">
        <v>4958</v>
      </c>
      <c r="J5041" s="2">
        <v>5</v>
      </c>
      <c r="K5041" s="33" t="s">
        <v>8878</v>
      </c>
    </row>
    <row r="5042" spans="1:11" x14ac:dyDescent="0.3">
      <c r="A5042" s="1">
        <v>42555</v>
      </c>
      <c r="B5042" s="2">
        <f>YEAR(salesdata[[#This Row],[Order Date]])</f>
        <v>2016</v>
      </c>
      <c r="C5042" s="2">
        <f>MONTH(salesdata[[#This Row],[Order Date]])</f>
        <v>7</v>
      </c>
      <c r="D5042" t="s">
        <v>884</v>
      </c>
      <c r="E5042" t="s">
        <v>27</v>
      </c>
      <c r="F5042" t="s">
        <v>34</v>
      </c>
      <c r="G5042" t="s">
        <v>47</v>
      </c>
      <c r="H5042" t="s">
        <v>218</v>
      </c>
      <c r="I5042" s="33" t="s">
        <v>8879</v>
      </c>
      <c r="J5042" s="2">
        <v>5</v>
      </c>
      <c r="K5042" s="33" t="s">
        <v>3680</v>
      </c>
    </row>
    <row r="5043" spans="1:11" x14ac:dyDescent="0.3">
      <c r="A5043" s="1">
        <v>42555</v>
      </c>
      <c r="B5043" s="2">
        <f>YEAR(salesdata[[#This Row],[Order Date]])</f>
        <v>2016</v>
      </c>
      <c r="C5043" s="2">
        <f>MONTH(salesdata[[#This Row],[Order Date]])</f>
        <v>7</v>
      </c>
      <c r="D5043" t="s">
        <v>884</v>
      </c>
      <c r="E5043" t="s">
        <v>27</v>
      </c>
      <c r="F5043" t="s">
        <v>11</v>
      </c>
      <c r="G5043" t="s">
        <v>63</v>
      </c>
      <c r="H5043" t="s">
        <v>1018</v>
      </c>
      <c r="I5043" s="33" t="s">
        <v>8880</v>
      </c>
      <c r="J5043" s="2">
        <v>2</v>
      </c>
      <c r="K5043" s="33" t="s">
        <v>8881</v>
      </c>
    </row>
    <row r="5044" spans="1:11" x14ac:dyDescent="0.3">
      <c r="A5044" s="1">
        <v>42555</v>
      </c>
      <c r="B5044" s="2">
        <f>YEAR(salesdata[[#This Row],[Order Date]])</f>
        <v>2016</v>
      </c>
      <c r="C5044" s="2">
        <f>MONTH(salesdata[[#This Row],[Order Date]])</f>
        <v>7</v>
      </c>
      <c r="D5044" t="s">
        <v>884</v>
      </c>
      <c r="E5044" t="s">
        <v>27</v>
      </c>
      <c r="F5044" t="s">
        <v>34</v>
      </c>
      <c r="G5044" t="s">
        <v>74</v>
      </c>
      <c r="H5044" t="s">
        <v>1993</v>
      </c>
      <c r="I5044" s="33" t="s">
        <v>8882</v>
      </c>
      <c r="J5044" s="2">
        <v>5</v>
      </c>
      <c r="K5044" s="33" t="s">
        <v>8883</v>
      </c>
    </row>
    <row r="5045" spans="1:11" x14ac:dyDescent="0.3">
      <c r="A5045" s="1">
        <v>42555</v>
      </c>
      <c r="B5045" s="2">
        <f>YEAR(salesdata[[#This Row],[Order Date]])</f>
        <v>2016</v>
      </c>
      <c r="C5045" s="2">
        <f>MONTH(salesdata[[#This Row],[Order Date]])</f>
        <v>7</v>
      </c>
      <c r="D5045" t="s">
        <v>884</v>
      </c>
      <c r="E5045" t="s">
        <v>27</v>
      </c>
      <c r="F5045" t="s">
        <v>11</v>
      </c>
      <c r="G5045" t="s">
        <v>18</v>
      </c>
      <c r="H5045" t="s">
        <v>255</v>
      </c>
      <c r="I5045" s="33" t="s">
        <v>6153</v>
      </c>
      <c r="J5045" s="2">
        <v>4</v>
      </c>
      <c r="K5045" s="33" t="s">
        <v>6154</v>
      </c>
    </row>
    <row r="5046" spans="1:11" x14ac:dyDescent="0.3">
      <c r="A5046" s="1">
        <v>42555</v>
      </c>
      <c r="B5046" s="2">
        <f>YEAR(salesdata[[#This Row],[Order Date]])</f>
        <v>2016</v>
      </c>
      <c r="C5046" s="2">
        <f>MONTH(salesdata[[#This Row],[Order Date]])</f>
        <v>7</v>
      </c>
      <c r="D5046" t="s">
        <v>305</v>
      </c>
      <c r="E5046" t="s">
        <v>167</v>
      </c>
      <c r="F5046" t="s">
        <v>34</v>
      </c>
      <c r="G5046" t="s">
        <v>47</v>
      </c>
      <c r="H5046" t="s">
        <v>218</v>
      </c>
      <c r="I5046" s="33" t="s">
        <v>8879</v>
      </c>
      <c r="J5046" s="2">
        <v>5</v>
      </c>
      <c r="K5046" s="33" t="s">
        <v>3680</v>
      </c>
    </row>
    <row r="5047" spans="1:11" x14ac:dyDescent="0.3">
      <c r="A5047" s="1">
        <v>42555</v>
      </c>
      <c r="B5047" s="2">
        <f>YEAR(salesdata[[#This Row],[Order Date]])</f>
        <v>2016</v>
      </c>
      <c r="C5047" s="2">
        <f>MONTH(salesdata[[#This Row],[Order Date]])</f>
        <v>7</v>
      </c>
      <c r="D5047" t="s">
        <v>305</v>
      </c>
      <c r="E5047" t="s">
        <v>167</v>
      </c>
      <c r="F5047" t="s">
        <v>39</v>
      </c>
      <c r="G5047" t="s">
        <v>40</v>
      </c>
      <c r="H5047" t="s">
        <v>2468</v>
      </c>
      <c r="I5047" s="33" t="s">
        <v>7825</v>
      </c>
      <c r="J5047" s="2">
        <v>3</v>
      </c>
      <c r="K5047" s="33" t="s">
        <v>4069</v>
      </c>
    </row>
    <row r="5048" spans="1:11" x14ac:dyDescent="0.3">
      <c r="A5048" s="1">
        <v>42555</v>
      </c>
      <c r="B5048" s="2">
        <f>YEAR(salesdata[[#This Row],[Order Date]])</f>
        <v>2016</v>
      </c>
      <c r="C5048" s="2">
        <f>MONTH(salesdata[[#This Row],[Order Date]])</f>
        <v>7</v>
      </c>
      <c r="D5048" t="s">
        <v>305</v>
      </c>
      <c r="E5048" t="s">
        <v>167</v>
      </c>
      <c r="F5048" t="s">
        <v>39</v>
      </c>
      <c r="G5048" t="s">
        <v>40</v>
      </c>
      <c r="H5048" t="s">
        <v>2375</v>
      </c>
      <c r="I5048" s="33" t="s">
        <v>5733</v>
      </c>
      <c r="J5048" s="2">
        <v>3</v>
      </c>
      <c r="K5048" s="33" t="s">
        <v>401</v>
      </c>
    </row>
    <row r="5049" spans="1:11" x14ac:dyDescent="0.3">
      <c r="A5049" s="1">
        <v>42558</v>
      </c>
      <c r="B5049" s="2">
        <f>YEAR(salesdata[[#This Row],[Order Date]])</f>
        <v>2016</v>
      </c>
      <c r="C5049" s="2">
        <f>MONTH(salesdata[[#This Row],[Order Date]])</f>
        <v>7</v>
      </c>
      <c r="D5049" t="s">
        <v>1853</v>
      </c>
      <c r="E5049" t="s">
        <v>124</v>
      </c>
      <c r="F5049" t="s">
        <v>11</v>
      </c>
      <c r="G5049" t="s">
        <v>204</v>
      </c>
      <c r="H5049" t="s">
        <v>1035</v>
      </c>
      <c r="I5049" s="33" t="s">
        <v>5460</v>
      </c>
      <c r="J5049" s="2">
        <v>7</v>
      </c>
      <c r="K5049" s="33" t="s">
        <v>8735</v>
      </c>
    </row>
    <row r="5050" spans="1:11" x14ac:dyDescent="0.3">
      <c r="A5050" s="1">
        <v>42558</v>
      </c>
      <c r="B5050" s="2">
        <f>YEAR(salesdata[[#This Row],[Order Date]])</f>
        <v>2016</v>
      </c>
      <c r="C5050" s="2">
        <f>MONTH(salesdata[[#This Row],[Order Date]])</f>
        <v>7</v>
      </c>
      <c r="D5050" t="s">
        <v>669</v>
      </c>
      <c r="E5050" t="s">
        <v>27</v>
      </c>
      <c r="F5050" t="s">
        <v>34</v>
      </c>
      <c r="G5050" t="s">
        <v>47</v>
      </c>
      <c r="H5050" t="s">
        <v>944</v>
      </c>
      <c r="I5050" s="33" t="s">
        <v>8884</v>
      </c>
      <c r="J5050" s="2">
        <v>5</v>
      </c>
      <c r="K5050" s="33" t="s">
        <v>3870</v>
      </c>
    </row>
    <row r="5051" spans="1:11" x14ac:dyDescent="0.3">
      <c r="A5051" s="1">
        <v>42558</v>
      </c>
      <c r="B5051" s="2">
        <f>YEAR(salesdata[[#This Row],[Order Date]])</f>
        <v>2016</v>
      </c>
      <c r="C5051" s="2">
        <f>MONTH(salesdata[[#This Row],[Order Date]])</f>
        <v>7</v>
      </c>
      <c r="D5051" t="s">
        <v>206</v>
      </c>
      <c r="E5051" t="s">
        <v>15</v>
      </c>
      <c r="F5051" t="s">
        <v>34</v>
      </c>
      <c r="G5051" t="s">
        <v>47</v>
      </c>
      <c r="H5051" t="s">
        <v>2080</v>
      </c>
      <c r="I5051" s="33" t="s">
        <v>8885</v>
      </c>
      <c r="J5051" s="2">
        <v>8</v>
      </c>
      <c r="K5051" s="33" t="s">
        <v>8886</v>
      </c>
    </row>
    <row r="5052" spans="1:11" x14ac:dyDescent="0.3">
      <c r="A5052" s="1">
        <v>42558</v>
      </c>
      <c r="B5052" s="2">
        <f>YEAR(salesdata[[#This Row],[Order Date]])</f>
        <v>2016</v>
      </c>
      <c r="C5052" s="2">
        <f>MONTH(salesdata[[#This Row],[Order Date]])</f>
        <v>7</v>
      </c>
      <c r="D5052" t="s">
        <v>206</v>
      </c>
      <c r="E5052" t="s">
        <v>15</v>
      </c>
      <c r="F5052" t="s">
        <v>11</v>
      </c>
      <c r="G5052" t="s">
        <v>43</v>
      </c>
      <c r="H5052" t="s">
        <v>1264</v>
      </c>
      <c r="I5052" s="33" t="s">
        <v>6208</v>
      </c>
      <c r="J5052" s="2">
        <v>1</v>
      </c>
      <c r="K5052" s="33" t="s">
        <v>4034</v>
      </c>
    </row>
    <row r="5053" spans="1:11" x14ac:dyDescent="0.3">
      <c r="A5053" s="1">
        <v>42558</v>
      </c>
      <c r="B5053" s="2">
        <f>YEAR(salesdata[[#This Row],[Order Date]])</f>
        <v>2016</v>
      </c>
      <c r="C5053" s="2">
        <f>MONTH(salesdata[[#This Row],[Order Date]])</f>
        <v>7</v>
      </c>
      <c r="D5053" t="s">
        <v>206</v>
      </c>
      <c r="E5053" t="s">
        <v>15</v>
      </c>
      <c r="F5053" t="s">
        <v>11</v>
      </c>
      <c r="G5053" t="s">
        <v>12</v>
      </c>
      <c r="H5053" t="s">
        <v>1726</v>
      </c>
      <c r="I5053" s="33" t="s">
        <v>8887</v>
      </c>
      <c r="J5053" s="2">
        <v>9</v>
      </c>
      <c r="K5053" s="33" t="s">
        <v>3814</v>
      </c>
    </row>
    <row r="5054" spans="1:11" x14ac:dyDescent="0.3">
      <c r="A5054" s="1">
        <v>42558</v>
      </c>
      <c r="B5054" s="2">
        <f>YEAR(salesdata[[#This Row],[Order Date]])</f>
        <v>2016</v>
      </c>
      <c r="C5054" s="2">
        <f>MONTH(salesdata[[#This Row],[Order Date]])</f>
        <v>7</v>
      </c>
      <c r="D5054" t="s">
        <v>206</v>
      </c>
      <c r="E5054" t="s">
        <v>15</v>
      </c>
      <c r="F5054" t="s">
        <v>34</v>
      </c>
      <c r="G5054" t="s">
        <v>35</v>
      </c>
      <c r="H5054" t="s">
        <v>2257</v>
      </c>
      <c r="I5054" s="33" t="s">
        <v>8888</v>
      </c>
      <c r="J5054" s="2">
        <v>2</v>
      </c>
      <c r="K5054" s="33" t="s">
        <v>5490</v>
      </c>
    </row>
    <row r="5055" spans="1:11" x14ac:dyDescent="0.3">
      <c r="A5055" s="1">
        <v>42558</v>
      </c>
      <c r="B5055" s="2">
        <f>YEAR(salesdata[[#This Row],[Order Date]])</f>
        <v>2016</v>
      </c>
      <c r="C5055" s="2">
        <f>MONTH(salesdata[[#This Row],[Order Date]])</f>
        <v>7</v>
      </c>
      <c r="D5055" t="s">
        <v>2643</v>
      </c>
      <c r="E5055" t="s">
        <v>27</v>
      </c>
      <c r="F5055" t="s">
        <v>34</v>
      </c>
      <c r="G5055" t="s">
        <v>35</v>
      </c>
      <c r="H5055" t="s">
        <v>2095</v>
      </c>
      <c r="I5055" s="33" t="s">
        <v>3558</v>
      </c>
      <c r="J5055" s="2">
        <v>4</v>
      </c>
      <c r="K5055" s="33" t="s">
        <v>8551</v>
      </c>
    </row>
    <row r="5056" spans="1:11" x14ac:dyDescent="0.3">
      <c r="A5056" s="1">
        <v>42558</v>
      </c>
      <c r="B5056" s="2">
        <f>YEAR(salesdata[[#This Row],[Order Date]])</f>
        <v>2016</v>
      </c>
      <c r="C5056" s="2">
        <f>MONTH(salesdata[[#This Row],[Order Date]])</f>
        <v>7</v>
      </c>
      <c r="D5056" t="s">
        <v>2643</v>
      </c>
      <c r="E5056" t="s">
        <v>27</v>
      </c>
      <c r="F5056" t="s">
        <v>39</v>
      </c>
      <c r="G5056" t="s">
        <v>614</v>
      </c>
      <c r="H5056" t="s">
        <v>2002</v>
      </c>
      <c r="I5056" s="33" t="s">
        <v>4702</v>
      </c>
      <c r="J5056" s="2">
        <v>5</v>
      </c>
      <c r="K5056" s="33" t="s">
        <v>8889</v>
      </c>
    </row>
    <row r="5057" spans="1:11" x14ac:dyDescent="0.3">
      <c r="A5057" s="1">
        <v>42558</v>
      </c>
      <c r="B5057" s="2">
        <f>YEAR(salesdata[[#This Row],[Order Date]])</f>
        <v>2016</v>
      </c>
      <c r="C5057" s="2">
        <f>MONTH(salesdata[[#This Row],[Order Date]])</f>
        <v>7</v>
      </c>
      <c r="D5057" t="s">
        <v>2643</v>
      </c>
      <c r="E5057" t="s">
        <v>27</v>
      </c>
      <c r="F5057" t="s">
        <v>11</v>
      </c>
      <c r="G5057" t="s">
        <v>12</v>
      </c>
      <c r="H5057" t="s">
        <v>1329</v>
      </c>
      <c r="I5057" s="33" t="s">
        <v>4281</v>
      </c>
      <c r="J5057" s="2">
        <v>1</v>
      </c>
      <c r="K5057" s="33" t="s">
        <v>4685</v>
      </c>
    </row>
    <row r="5058" spans="1:11" x14ac:dyDescent="0.3">
      <c r="A5058" s="1">
        <v>42558</v>
      </c>
      <c r="B5058" s="2">
        <f>YEAR(salesdata[[#This Row],[Order Date]])</f>
        <v>2016</v>
      </c>
      <c r="C5058" s="2">
        <f>MONTH(salesdata[[#This Row],[Order Date]])</f>
        <v>7</v>
      </c>
      <c r="D5058" t="s">
        <v>1848</v>
      </c>
      <c r="E5058" t="s">
        <v>23</v>
      </c>
      <c r="F5058" t="s">
        <v>11</v>
      </c>
      <c r="G5058" t="s">
        <v>16</v>
      </c>
      <c r="H5058" t="s">
        <v>1441</v>
      </c>
      <c r="I5058" s="33" t="s">
        <v>4828</v>
      </c>
      <c r="J5058" s="2">
        <v>2</v>
      </c>
      <c r="K5058" s="33" t="s">
        <v>3785</v>
      </c>
    </row>
    <row r="5059" spans="1:11" x14ac:dyDescent="0.3">
      <c r="A5059" s="1">
        <v>42558</v>
      </c>
      <c r="B5059" s="2">
        <f>YEAR(salesdata[[#This Row],[Order Date]])</f>
        <v>2016</v>
      </c>
      <c r="C5059" s="2">
        <f>MONTH(salesdata[[#This Row],[Order Date]])</f>
        <v>7</v>
      </c>
      <c r="D5059" t="s">
        <v>1848</v>
      </c>
      <c r="E5059" t="s">
        <v>23</v>
      </c>
      <c r="F5059" t="s">
        <v>39</v>
      </c>
      <c r="G5059" t="s">
        <v>40</v>
      </c>
      <c r="H5059" t="s">
        <v>1087</v>
      </c>
      <c r="I5059" s="33" t="s">
        <v>7459</v>
      </c>
      <c r="J5059" s="2">
        <v>1</v>
      </c>
      <c r="K5059" s="33" t="s">
        <v>1666</v>
      </c>
    </row>
    <row r="5060" spans="1:11" x14ac:dyDescent="0.3">
      <c r="A5060" s="1">
        <v>42558</v>
      </c>
      <c r="B5060" s="2">
        <f>YEAR(salesdata[[#This Row],[Order Date]])</f>
        <v>2016</v>
      </c>
      <c r="C5060" s="2">
        <f>MONTH(salesdata[[#This Row],[Order Date]])</f>
        <v>7</v>
      </c>
      <c r="D5060" t="s">
        <v>1848</v>
      </c>
      <c r="E5060" t="s">
        <v>23</v>
      </c>
      <c r="F5060" t="s">
        <v>11</v>
      </c>
      <c r="G5060" t="s">
        <v>20</v>
      </c>
      <c r="H5060" t="s">
        <v>584</v>
      </c>
      <c r="I5060" s="33" t="s">
        <v>3610</v>
      </c>
      <c r="J5060" s="2">
        <v>5</v>
      </c>
      <c r="K5060" s="33" t="s">
        <v>8890</v>
      </c>
    </row>
    <row r="5061" spans="1:11" x14ac:dyDescent="0.3">
      <c r="A5061" s="1">
        <v>42558</v>
      </c>
      <c r="B5061" s="2">
        <f>YEAR(salesdata[[#This Row],[Order Date]])</f>
        <v>2016</v>
      </c>
      <c r="C5061" s="2">
        <f>MONTH(salesdata[[#This Row],[Order Date]])</f>
        <v>7</v>
      </c>
      <c r="D5061" t="s">
        <v>1848</v>
      </c>
      <c r="E5061" t="s">
        <v>23</v>
      </c>
      <c r="F5061" t="s">
        <v>11</v>
      </c>
      <c r="G5061" t="s">
        <v>20</v>
      </c>
      <c r="H5061" t="s">
        <v>1448</v>
      </c>
      <c r="I5061" s="33" t="s">
        <v>3658</v>
      </c>
      <c r="J5061" s="2">
        <v>5</v>
      </c>
      <c r="K5061" s="33" t="s">
        <v>8891</v>
      </c>
    </row>
    <row r="5062" spans="1:11" x14ac:dyDescent="0.3">
      <c r="A5062" s="1">
        <v>42558</v>
      </c>
      <c r="B5062" s="2">
        <f>YEAR(salesdata[[#This Row],[Order Date]])</f>
        <v>2016</v>
      </c>
      <c r="C5062" s="2">
        <f>MONTH(salesdata[[#This Row],[Order Date]])</f>
        <v>7</v>
      </c>
      <c r="D5062" t="s">
        <v>2177</v>
      </c>
      <c r="E5062" t="s">
        <v>300</v>
      </c>
      <c r="F5062" t="s">
        <v>11</v>
      </c>
      <c r="G5062" t="s">
        <v>12</v>
      </c>
      <c r="H5062" t="s">
        <v>502</v>
      </c>
      <c r="I5062" s="33" t="s">
        <v>3122</v>
      </c>
      <c r="J5062" s="2">
        <v>2</v>
      </c>
      <c r="K5062" s="33" t="s">
        <v>3123</v>
      </c>
    </row>
    <row r="5063" spans="1:11" x14ac:dyDescent="0.3">
      <c r="A5063" s="1">
        <v>42558</v>
      </c>
      <c r="B5063" s="2">
        <f>YEAR(salesdata[[#This Row],[Order Date]])</f>
        <v>2016</v>
      </c>
      <c r="C5063" s="2">
        <f>MONTH(salesdata[[#This Row],[Order Date]])</f>
        <v>7</v>
      </c>
      <c r="D5063" t="s">
        <v>2177</v>
      </c>
      <c r="E5063" t="s">
        <v>300</v>
      </c>
      <c r="F5063" t="s">
        <v>11</v>
      </c>
      <c r="G5063" t="s">
        <v>24</v>
      </c>
      <c r="H5063" t="s">
        <v>1097</v>
      </c>
      <c r="I5063" s="33" t="s">
        <v>3186</v>
      </c>
      <c r="J5063" s="2">
        <v>2</v>
      </c>
      <c r="K5063" s="33" t="s">
        <v>4330</v>
      </c>
    </row>
    <row r="5064" spans="1:11" x14ac:dyDescent="0.3">
      <c r="A5064" s="1">
        <v>42559</v>
      </c>
      <c r="B5064" s="2">
        <f>YEAR(salesdata[[#This Row],[Order Date]])</f>
        <v>2016</v>
      </c>
      <c r="C5064" s="2">
        <f>MONTH(salesdata[[#This Row],[Order Date]])</f>
        <v>7</v>
      </c>
      <c r="D5064" t="s">
        <v>2655</v>
      </c>
      <c r="E5064" t="s">
        <v>10</v>
      </c>
      <c r="F5064" t="s">
        <v>39</v>
      </c>
      <c r="G5064" t="s">
        <v>40</v>
      </c>
      <c r="H5064" t="s">
        <v>2521</v>
      </c>
      <c r="I5064" s="33" t="s">
        <v>8892</v>
      </c>
      <c r="J5064" s="2">
        <v>9</v>
      </c>
      <c r="K5064" s="33" t="s">
        <v>8893</v>
      </c>
    </row>
    <row r="5065" spans="1:11" x14ac:dyDescent="0.3">
      <c r="A5065" s="1">
        <v>42559</v>
      </c>
      <c r="B5065" s="2">
        <f>YEAR(salesdata[[#This Row],[Order Date]])</f>
        <v>2016</v>
      </c>
      <c r="C5065" s="2">
        <f>MONTH(salesdata[[#This Row],[Order Date]])</f>
        <v>7</v>
      </c>
      <c r="D5065" t="s">
        <v>2655</v>
      </c>
      <c r="E5065" t="s">
        <v>10</v>
      </c>
      <c r="F5065" t="s">
        <v>11</v>
      </c>
      <c r="G5065" t="s">
        <v>24</v>
      </c>
      <c r="H5065" t="s">
        <v>264</v>
      </c>
      <c r="I5065" s="33" t="s">
        <v>8135</v>
      </c>
      <c r="J5065" s="2">
        <v>3</v>
      </c>
      <c r="K5065" s="33" t="s">
        <v>8850</v>
      </c>
    </row>
    <row r="5066" spans="1:11" x14ac:dyDescent="0.3">
      <c r="A5066" s="1">
        <v>42559</v>
      </c>
      <c r="B5066" s="2">
        <f>YEAR(salesdata[[#This Row],[Order Date]])</f>
        <v>2016</v>
      </c>
      <c r="C5066" s="2">
        <f>MONTH(salesdata[[#This Row],[Order Date]])</f>
        <v>7</v>
      </c>
      <c r="D5066" t="s">
        <v>1202</v>
      </c>
      <c r="E5066" t="s">
        <v>282</v>
      </c>
      <c r="F5066" t="s">
        <v>11</v>
      </c>
      <c r="G5066" t="s">
        <v>20</v>
      </c>
      <c r="H5066" t="s">
        <v>2144</v>
      </c>
      <c r="I5066" s="33" t="s">
        <v>4069</v>
      </c>
      <c r="J5066" s="2">
        <v>2</v>
      </c>
      <c r="K5066" s="33" t="s">
        <v>8894</v>
      </c>
    </row>
    <row r="5067" spans="1:11" x14ac:dyDescent="0.3">
      <c r="A5067" s="1">
        <v>42559</v>
      </c>
      <c r="B5067" s="2">
        <f>YEAR(salesdata[[#This Row],[Order Date]])</f>
        <v>2016</v>
      </c>
      <c r="C5067" s="2">
        <f>MONTH(salesdata[[#This Row],[Order Date]])</f>
        <v>7</v>
      </c>
      <c r="D5067" t="s">
        <v>1202</v>
      </c>
      <c r="E5067" t="s">
        <v>282</v>
      </c>
      <c r="F5067" t="s">
        <v>11</v>
      </c>
      <c r="G5067" t="s">
        <v>18</v>
      </c>
      <c r="H5067" t="s">
        <v>951</v>
      </c>
      <c r="I5067" s="33" t="s">
        <v>3437</v>
      </c>
      <c r="J5067" s="2">
        <v>7</v>
      </c>
      <c r="K5067" s="33" t="s">
        <v>5631</v>
      </c>
    </row>
    <row r="5068" spans="1:11" x14ac:dyDescent="0.3">
      <c r="A5068" s="1">
        <v>42559</v>
      </c>
      <c r="B5068" s="2">
        <f>YEAR(salesdata[[#This Row],[Order Date]])</f>
        <v>2016</v>
      </c>
      <c r="C5068" s="2">
        <f>MONTH(salesdata[[#This Row],[Order Date]])</f>
        <v>7</v>
      </c>
      <c r="D5068" t="s">
        <v>1202</v>
      </c>
      <c r="E5068" t="s">
        <v>282</v>
      </c>
      <c r="F5068" t="s">
        <v>11</v>
      </c>
      <c r="G5068" t="s">
        <v>20</v>
      </c>
      <c r="H5068" t="s">
        <v>1681</v>
      </c>
      <c r="I5068" s="33" t="s">
        <v>5844</v>
      </c>
      <c r="J5068" s="2">
        <v>4</v>
      </c>
      <c r="K5068" s="33" t="s">
        <v>7057</v>
      </c>
    </row>
    <row r="5069" spans="1:11" x14ac:dyDescent="0.3">
      <c r="A5069" s="1">
        <v>42559</v>
      </c>
      <c r="B5069" s="2">
        <f>YEAR(salesdata[[#This Row],[Order Date]])</f>
        <v>2016</v>
      </c>
      <c r="C5069" s="2">
        <f>MONTH(salesdata[[#This Row],[Order Date]])</f>
        <v>7</v>
      </c>
      <c r="D5069" t="s">
        <v>1202</v>
      </c>
      <c r="E5069" t="s">
        <v>282</v>
      </c>
      <c r="F5069" t="s">
        <v>34</v>
      </c>
      <c r="G5069" t="s">
        <v>35</v>
      </c>
      <c r="H5069" t="s">
        <v>1268</v>
      </c>
      <c r="I5069" s="33" t="s">
        <v>5716</v>
      </c>
      <c r="J5069" s="2">
        <v>3</v>
      </c>
      <c r="K5069" s="33" t="s">
        <v>5717</v>
      </c>
    </row>
    <row r="5070" spans="1:11" x14ac:dyDescent="0.3">
      <c r="A5070" s="1">
        <v>42559</v>
      </c>
      <c r="B5070" s="2">
        <f>YEAR(salesdata[[#This Row],[Order Date]])</f>
        <v>2016</v>
      </c>
      <c r="C5070" s="2">
        <f>MONTH(salesdata[[#This Row],[Order Date]])</f>
        <v>7</v>
      </c>
      <c r="D5070" t="s">
        <v>1303</v>
      </c>
      <c r="E5070" t="s">
        <v>167</v>
      </c>
      <c r="F5070" t="s">
        <v>39</v>
      </c>
      <c r="G5070" t="s">
        <v>40</v>
      </c>
      <c r="H5070" t="s">
        <v>1760</v>
      </c>
      <c r="I5070" s="33" t="s">
        <v>5984</v>
      </c>
      <c r="J5070" s="2">
        <v>1</v>
      </c>
      <c r="K5070" s="33" t="s">
        <v>3690</v>
      </c>
    </row>
    <row r="5071" spans="1:11" x14ac:dyDescent="0.3">
      <c r="A5071" s="1">
        <v>42559</v>
      </c>
      <c r="B5071" s="2">
        <f>YEAR(salesdata[[#This Row],[Order Date]])</f>
        <v>2016</v>
      </c>
      <c r="C5071" s="2">
        <f>MONTH(salesdata[[#This Row],[Order Date]])</f>
        <v>7</v>
      </c>
      <c r="D5071" t="s">
        <v>1303</v>
      </c>
      <c r="E5071" t="s">
        <v>167</v>
      </c>
      <c r="F5071" t="s">
        <v>11</v>
      </c>
      <c r="G5071" t="s">
        <v>20</v>
      </c>
      <c r="H5071" t="s">
        <v>476</v>
      </c>
      <c r="I5071" s="33" t="s">
        <v>2999</v>
      </c>
      <c r="J5071" s="2">
        <v>3</v>
      </c>
      <c r="K5071" s="33" t="s">
        <v>5106</v>
      </c>
    </row>
    <row r="5072" spans="1:11" x14ac:dyDescent="0.3">
      <c r="A5072" s="1">
        <v>42559</v>
      </c>
      <c r="B5072" s="2">
        <f>YEAR(salesdata[[#This Row],[Order Date]])</f>
        <v>2016</v>
      </c>
      <c r="C5072" s="2">
        <f>MONTH(salesdata[[#This Row],[Order Date]])</f>
        <v>7</v>
      </c>
      <c r="D5072" t="s">
        <v>1212</v>
      </c>
      <c r="E5072" t="s">
        <v>124</v>
      </c>
      <c r="F5072" t="s">
        <v>39</v>
      </c>
      <c r="G5072" t="s">
        <v>40</v>
      </c>
      <c r="H5072" t="s">
        <v>2680</v>
      </c>
      <c r="I5072" s="33" t="s">
        <v>8895</v>
      </c>
      <c r="J5072" s="2">
        <v>5</v>
      </c>
      <c r="K5072" s="33" t="s">
        <v>8896</v>
      </c>
    </row>
    <row r="5073" spans="1:11" x14ac:dyDescent="0.3">
      <c r="A5073" s="1">
        <v>42559</v>
      </c>
      <c r="B5073" s="2">
        <f>YEAR(salesdata[[#This Row],[Order Date]])</f>
        <v>2016</v>
      </c>
      <c r="C5073" s="2">
        <f>MONTH(salesdata[[#This Row],[Order Date]])</f>
        <v>7</v>
      </c>
      <c r="D5073" t="s">
        <v>1212</v>
      </c>
      <c r="E5073" t="s">
        <v>124</v>
      </c>
      <c r="F5073" t="s">
        <v>11</v>
      </c>
      <c r="G5073" t="s">
        <v>12</v>
      </c>
      <c r="H5073" t="s">
        <v>1195</v>
      </c>
      <c r="I5073" s="33" t="s">
        <v>3010</v>
      </c>
      <c r="J5073" s="2">
        <v>2</v>
      </c>
      <c r="K5073" s="33" t="s">
        <v>2417</v>
      </c>
    </row>
    <row r="5074" spans="1:11" x14ac:dyDescent="0.3">
      <c r="A5074" s="1">
        <v>42559</v>
      </c>
      <c r="B5074" s="2">
        <f>YEAR(salesdata[[#This Row],[Order Date]])</f>
        <v>2016</v>
      </c>
      <c r="C5074" s="2">
        <f>MONTH(salesdata[[#This Row],[Order Date]])</f>
        <v>7</v>
      </c>
      <c r="D5074" t="s">
        <v>1407</v>
      </c>
      <c r="E5074" t="s">
        <v>1575</v>
      </c>
      <c r="F5074" t="s">
        <v>11</v>
      </c>
      <c r="G5074" t="s">
        <v>12</v>
      </c>
      <c r="H5074" t="s">
        <v>533</v>
      </c>
      <c r="I5074" s="33" t="s">
        <v>3122</v>
      </c>
      <c r="J5074" s="2">
        <v>2</v>
      </c>
      <c r="K5074" s="33" t="s">
        <v>3123</v>
      </c>
    </row>
    <row r="5075" spans="1:11" x14ac:dyDescent="0.3">
      <c r="A5075" s="1">
        <v>42560</v>
      </c>
      <c r="B5075" s="2">
        <f>YEAR(salesdata[[#This Row],[Order Date]])</f>
        <v>2016</v>
      </c>
      <c r="C5075" s="2">
        <f>MONTH(salesdata[[#This Row],[Order Date]])</f>
        <v>7</v>
      </c>
      <c r="D5075" t="s">
        <v>394</v>
      </c>
      <c r="E5075" t="s">
        <v>152</v>
      </c>
      <c r="F5075" t="s">
        <v>34</v>
      </c>
      <c r="G5075" t="s">
        <v>35</v>
      </c>
      <c r="H5075" t="s">
        <v>1100</v>
      </c>
      <c r="I5075" s="33" t="s">
        <v>8897</v>
      </c>
      <c r="J5075" s="2">
        <v>2</v>
      </c>
      <c r="K5075" s="33" t="s">
        <v>8898</v>
      </c>
    </row>
    <row r="5076" spans="1:11" x14ac:dyDescent="0.3">
      <c r="A5076" s="1">
        <v>42560</v>
      </c>
      <c r="B5076" s="2">
        <f>YEAR(salesdata[[#This Row],[Order Date]])</f>
        <v>2016</v>
      </c>
      <c r="C5076" s="2">
        <f>MONTH(salesdata[[#This Row],[Order Date]])</f>
        <v>7</v>
      </c>
      <c r="D5076" t="s">
        <v>394</v>
      </c>
      <c r="E5076" t="s">
        <v>152</v>
      </c>
      <c r="F5076" t="s">
        <v>34</v>
      </c>
      <c r="G5076" t="s">
        <v>47</v>
      </c>
      <c r="H5076" t="s">
        <v>668</v>
      </c>
      <c r="I5076" s="33" t="s">
        <v>8899</v>
      </c>
      <c r="J5076" s="2">
        <v>4</v>
      </c>
      <c r="K5076" s="33" t="s">
        <v>3366</v>
      </c>
    </row>
    <row r="5077" spans="1:11" x14ac:dyDescent="0.3">
      <c r="A5077" s="1">
        <v>42561</v>
      </c>
      <c r="B5077" s="2">
        <f>YEAR(salesdata[[#This Row],[Order Date]])</f>
        <v>2016</v>
      </c>
      <c r="C5077" s="2">
        <f>MONTH(salesdata[[#This Row],[Order Date]])</f>
        <v>7</v>
      </c>
      <c r="D5077" t="s">
        <v>563</v>
      </c>
      <c r="E5077" t="s">
        <v>96</v>
      </c>
      <c r="F5077" t="s">
        <v>11</v>
      </c>
      <c r="G5077" t="s">
        <v>18</v>
      </c>
      <c r="H5077" t="s">
        <v>2298</v>
      </c>
      <c r="I5077" s="33" t="s">
        <v>8900</v>
      </c>
      <c r="J5077" s="2">
        <v>2</v>
      </c>
      <c r="K5077" s="33" t="s">
        <v>4673</v>
      </c>
    </row>
    <row r="5078" spans="1:11" x14ac:dyDescent="0.3">
      <c r="A5078" s="1">
        <v>42561</v>
      </c>
      <c r="B5078" s="2">
        <f>YEAR(salesdata[[#This Row],[Order Date]])</f>
        <v>2016</v>
      </c>
      <c r="C5078" s="2">
        <f>MONTH(salesdata[[#This Row],[Order Date]])</f>
        <v>7</v>
      </c>
      <c r="D5078" t="s">
        <v>1833</v>
      </c>
      <c r="E5078" t="s">
        <v>10</v>
      </c>
      <c r="F5078" t="s">
        <v>11</v>
      </c>
      <c r="G5078" t="s">
        <v>18</v>
      </c>
      <c r="H5078" t="s">
        <v>1912</v>
      </c>
      <c r="I5078" s="33" t="s">
        <v>8901</v>
      </c>
      <c r="J5078" s="2">
        <v>3</v>
      </c>
      <c r="K5078" s="33" t="s">
        <v>8902</v>
      </c>
    </row>
    <row r="5079" spans="1:11" x14ac:dyDescent="0.3">
      <c r="A5079" s="1">
        <v>42561</v>
      </c>
      <c r="B5079" s="2">
        <f>YEAR(salesdata[[#This Row],[Order Date]])</f>
        <v>2016</v>
      </c>
      <c r="C5079" s="2">
        <f>MONTH(salesdata[[#This Row],[Order Date]])</f>
        <v>7</v>
      </c>
      <c r="D5079" t="s">
        <v>1833</v>
      </c>
      <c r="E5079" t="s">
        <v>10</v>
      </c>
      <c r="F5079" t="s">
        <v>11</v>
      </c>
      <c r="G5079" t="s">
        <v>24</v>
      </c>
      <c r="H5079" t="s">
        <v>778</v>
      </c>
      <c r="I5079" s="33" t="s">
        <v>8903</v>
      </c>
      <c r="J5079" s="2">
        <v>4</v>
      </c>
      <c r="K5079" s="33" t="s">
        <v>4456</v>
      </c>
    </row>
    <row r="5080" spans="1:11" x14ac:dyDescent="0.3">
      <c r="A5080" s="1">
        <v>42561</v>
      </c>
      <c r="B5080" s="2">
        <f>YEAR(salesdata[[#This Row],[Order Date]])</f>
        <v>2016</v>
      </c>
      <c r="C5080" s="2">
        <f>MONTH(salesdata[[#This Row],[Order Date]])</f>
        <v>7</v>
      </c>
      <c r="D5080" t="s">
        <v>1074</v>
      </c>
      <c r="E5080" t="s">
        <v>96</v>
      </c>
      <c r="F5080" t="s">
        <v>11</v>
      </c>
      <c r="G5080" t="s">
        <v>20</v>
      </c>
      <c r="H5080" t="s">
        <v>784</v>
      </c>
      <c r="I5080" s="33" t="s">
        <v>8904</v>
      </c>
      <c r="J5080" s="2">
        <v>6</v>
      </c>
      <c r="K5080" s="33" t="s">
        <v>8905</v>
      </c>
    </row>
    <row r="5081" spans="1:11" x14ac:dyDescent="0.3">
      <c r="A5081" s="1">
        <v>42561</v>
      </c>
      <c r="B5081" s="2">
        <f>YEAR(salesdata[[#This Row],[Order Date]])</f>
        <v>2016</v>
      </c>
      <c r="C5081" s="2">
        <f>MONTH(salesdata[[#This Row],[Order Date]])</f>
        <v>7</v>
      </c>
      <c r="D5081" t="s">
        <v>1319</v>
      </c>
      <c r="E5081" t="s">
        <v>23</v>
      </c>
      <c r="F5081" t="s">
        <v>39</v>
      </c>
      <c r="G5081" t="s">
        <v>306</v>
      </c>
      <c r="H5081" t="s">
        <v>2681</v>
      </c>
      <c r="I5081" s="33" t="s">
        <v>5095</v>
      </c>
      <c r="J5081" s="2">
        <v>3</v>
      </c>
      <c r="K5081" s="33" t="s">
        <v>8906</v>
      </c>
    </row>
    <row r="5082" spans="1:11" x14ac:dyDescent="0.3">
      <c r="A5082" s="1">
        <v>42563</v>
      </c>
      <c r="B5082" s="2">
        <f>YEAR(salesdata[[#This Row],[Order Date]])</f>
        <v>2016</v>
      </c>
      <c r="C5082" s="2">
        <f>MONTH(salesdata[[#This Row],[Order Date]])</f>
        <v>7</v>
      </c>
      <c r="D5082" t="s">
        <v>364</v>
      </c>
      <c r="E5082" t="s">
        <v>27</v>
      </c>
      <c r="F5082" t="s">
        <v>39</v>
      </c>
      <c r="G5082" t="s">
        <v>40</v>
      </c>
      <c r="H5082" t="s">
        <v>1185</v>
      </c>
      <c r="I5082" s="33" t="s">
        <v>6067</v>
      </c>
      <c r="J5082" s="2">
        <v>6</v>
      </c>
      <c r="K5082" s="33" t="s">
        <v>3451</v>
      </c>
    </row>
    <row r="5083" spans="1:11" x14ac:dyDescent="0.3">
      <c r="A5083" s="1">
        <v>42565</v>
      </c>
      <c r="B5083" s="2">
        <f>YEAR(salesdata[[#This Row],[Order Date]])</f>
        <v>2016</v>
      </c>
      <c r="C5083" s="2">
        <f>MONTH(salesdata[[#This Row],[Order Date]])</f>
        <v>7</v>
      </c>
      <c r="D5083" t="s">
        <v>1456</v>
      </c>
      <c r="E5083" t="s">
        <v>96</v>
      </c>
      <c r="F5083" t="s">
        <v>39</v>
      </c>
      <c r="G5083" t="s">
        <v>40</v>
      </c>
      <c r="H5083" t="s">
        <v>1955</v>
      </c>
      <c r="I5083" s="33" t="s">
        <v>8907</v>
      </c>
      <c r="J5083" s="2">
        <v>8</v>
      </c>
      <c r="K5083" s="33" t="s">
        <v>8842</v>
      </c>
    </row>
    <row r="5084" spans="1:11" x14ac:dyDescent="0.3">
      <c r="A5084" s="1">
        <v>42565</v>
      </c>
      <c r="B5084" s="2">
        <f>YEAR(salesdata[[#This Row],[Order Date]])</f>
        <v>2016</v>
      </c>
      <c r="C5084" s="2">
        <f>MONTH(salesdata[[#This Row],[Order Date]])</f>
        <v>7</v>
      </c>
      <c r="D5084" t="s">
        <v>2087</v>
      </c>
      <c r="E5084" t="s">
        <v>23</v>
      </c>
      <c r="F5084" t="s">
        <v>11</v>
      </c>
      <c r="G5084" t="s">
        <v>204</v>
      </c>
      <c r="H5084" t="s">
        <v>1626</v>
      </c>
      <c r="I5084" s="33" t="s">
        <v>8570</v>
      </c>
      <c r="J5084" s="2">
        <v>2</v>
      </c>
      <c r="K5084" s="33" t="s">
        <v>7843</v>
      </c>
    </row>
    <row r="5085" spans="1:11" x14ac:dyDescent="0.3">
      <c r="A5085" s="1">
        <v>42565</v>
      </c>
      <c r="B5085" s="2">
        <f>YEAR(salesdata[[#This Row],[Order Date]])</f>
        <v>2016</v>
      </c>
      <c r="C5085" s="2">
        <f>MONTH(salesdata[[#This Row],[Order Date]])</f>
        <v>7</v>
      </c>
      <c r="D5085" t="s">
        <v>1597</v>
      </c>
      <c r="E5085" t="s">
        <v>152</v>
      </c>
      <c r="F5085" t="s">
        <v>11</v>
      </c>
      <c r="G5085" t="s">
        <v>18</v>
      </c>
      <c r="H5085" t="s">
        <v>560</v>
      </c>
      <c r="I5085" s="33" t="s">
        <v>5691</v>
      </c>
      <c r="J5085" s="2">
        <v>1</v>
      </c>
      <c r="K5085" s="33" t="s">
        <v>3374</v>
      </c>
    </row>
    <row r="5086" spans="1:11" x14ac:dyDescent="0.3">
      <c r="A5086" s="1">
        <v>42565</v>
      </c>
      <c r="B5086" s="2">
        <f>YEAR(salesdata[[#This Row],[Order Date]])</f>
        <v>2016</v>
      </c>
      <c r="C5086" s="2">
        <f>MONTH(salesdata[[#This Row],[Order Date]])</f>
        <v>7</v>
      </c>
      <c r="D5086" t="s">
        <v>1597</v>
      </c>
      <c r="E5086" t="s">
        <v>152</v>
      </c>
      <c r="F5086" t="s">
        <v>11</v>
      </c>
      <c r="G5086" t="s">
        <v>20</v>
      </c>
      <c r="H5086" t="s">
        <v>995</v>
      </c>
      <c r="I5086" s="33" t="s">
        <v>6297</v>
      </c>
      <c r="J5086" s="2">
        <v>3</v>
      </c>
      <c r="K5086" s="33" t="s">
        <v>5082</v>
      </c>
    </row>
    <row r="5087" spans="1:11" x14ac:dyDescent="0.3">
      <c r="A5087" s="1">
        <v>42565</v>
      </c>
      <c r="B5087" s="2">
        <f>YEAR(salesdata[[#This Row],[Order Date]])</f>
        <v>2016</v>
      </c>
      <c r="C5087" s="2">
        <f>MONTH(salesdata[[#This Row],[Order Date]])</f>
        <v>7</v>
      </c>
      <c r="D5087" t="s">
        <v>1597</v>
      </c>
      <c r="E5087" t="s">
        <v>152</v>
      </c>
      <c r="F5087" t="s">
        <v>11</v>
      </c>
      <c r="G5087" t="s">
        <v>43</v>
      </c>
      <c r="H5087" t="s">
        <v>1277</v>
      </c>
      <c r="I5087" s="33" t="s">
        <v>8908</v>
      </c>
      <c r="J5087" s="2">
        <v>7</v>
      </c>
      <c r="K5087" s="33" t="s">
        <v>3507</v>
      </c>
    </row>
    <row r="5088" spans="1:11" x14ac:dyDescent="0.3">
      <c r="A5088" s="1">
        <v>42565</v>
      </c>
      <c r="B5088" s="2">
        <f>YEAR(salesdata[[#This Row],[Order Date]])</f>
        <v>2016</v>
      </c>
      <c r="C5088" s="2">
        <f>MONTH(salesdata[[#This Row],[Order Date]])</f>
        <v>7</v>
      </c>
      <c r="D5088" t="s">
        <v>1597</v>
      </c>
      <c r="E5088" t="s">
        <v>152</v>
      </c>
      <c r="F5088" t="s">
        <v>11</v>
      </c>
      <c r="G5088" t="s">
        <v>24</v>
      </c>
      <c r="H5088" t="s">
        <v>985</v>
      </c>
      <c r="I5088" s="33" t="s">
        <v>7897</v>
      </c>
      <c r="J5088" s="2">
        <v>7</v>
      </c>
      <c r="K5088" s="33" t="s">
        <v>3438</v>
      </c>
    </row>
    <row r="5089" spans="1:11" x14ac:dyDescent="0.3">
      <c r="A5089" s="1">
        <v>42565</v>
      </c>
      <c r="B5089" s="2">
        <f>YEAR(salesdata[[#This Row],[Order Date]])</f>
        <v>2016</v>
      </c>
      <c r="C5089" s="2">
        <f>MONTH(salesdata[[#This Row],[Order Date]])</f>
        <v>7</v>
      </c>
      <c r="D5089" t="s">
        <v>1597</v>
      </c>
      <c r="E5089" t="s">
        <v>152</v>
      </c>
      <c r="F5089" t="s">
        <v>11</v>
      </c>
      <c r="G5089" t="s">
        <v>20</v>
      </c>
      <c r="H5089" t="s">
        <v>207</v>
      </c>
      <c r="I5089" s="33" t="s">
        <v>4801</v>
      </c>
      <c r="J5089" s="2">
        <v>2</v>
      </c>
      <c r="K5089" s="33" t="s">
        <v>3379</v>
      </c>
    </row>
    <row r="5090" spans="1:11" x14ac:dyDescent="0.3">
      <c r="A5090" s="1">
        <v>42565</v>
      </c>
      <c r="B5090" s="2">
        <f>YEAR(salesdata[[#This Row],[Order Date]])</f>
        <v>2016</v>
      </c>
      <c r="C5090" s="2">
        <f>MONTH(salesdata[[#This Row],[Order Date]])</f>
        <v>7</v>
      </c>
      <c r="D5090" t="s">
        <v>1597</v>
      </c>
      <c r="E5090" t="s">
        <v>152</v>
      </c>
      <c r="F5090" t="s">
        <v>34</v>
      </c>
      <c r="G5090" t="s">
        <v>74</v>
      </c>
      <c r="H5090" t="s">
        <v>1939</v>
      </c>
      <c r="I5090" s="33" t="s">
        <v>8909</v>
      </c>
      <c r="J5090" s="2">
        <v>4</v>
      </c>
      <c r="K5090" s="33" t="s">
        <v>4757</v>
      </c>
    </row>
    <row r="5091" spans="1:11" x14ac:dyDescent="0.3">
      <c r="A5091" s="1">
        <v>42565</v>
      </c>
      <c r="B5091" s="2">
        <f>YEAR(salesdata[[#This Row],[Order Date]])</f>
        <v>2016</v>
      </c>
      <c r="C5091" s="2">
        <f>MONTH(salesdata[[#This Row],[Order Date]])</f>
        <v>7</v>
      </c>
      <c r="D5091" t="s">
        <v>799</v>
      </c>
      <c r="E5091" t="s">
        <v>10</v>
      </c>
      <c r="F5091" t="s">
        <v>39</v>
      </c>
      <c r="G5091" t="s">
        <v>40</v>
      </c>
      <c r="H5091" t="s">
        <v>2682</v>
      </c>
      <c r="I5091" s="33" t="s">
        <v>8910</v>
      </c>
      <c r="J5091" s="2">
        <v>7</v>
      </c>
      <c r="K5091" s="33" t="s">
        <v>3733</v>
      </c>
    </row>
    <row r="5092" spans="1:11" x14ac:dyDescent="0.3">
      <c r="A5092" s="1">
        <v>42565</v>
      </c>
      <c r="B5092" s="2">
        <f>YEAR(salesdata[[#This Row],[Order Date]])</f>
        <v>2016</v>
      </c>
      <c r="C5092" s="2">
        <f>MONTH(salesdata[[#This Row],[Order Date]])</f>
        <v>7</v>
      </c>
      <c r="D5092" t="s">
        <v>2347</v>
      </c>
      <c r="E5092" t="s">
        <v>152</v>
      </c>
      <c r="F5092" t="s">
        <v>11</v>
      </c>
      <c r="G5092" t="s">
        <v>20</v>
      </c>
      <c r="H5092" t="s">
        <v>21</v>
      </c>
      <c r="I5092" s="33" t="s">
        <v>7118</v>
      </c>
      <c r="J5092" s="2">
        <v>2</v>
      </c>
      <c r="K5092" s="33" t="s">
        <v>8735</v>
      </c>
    </row>
    <row r="5093" spans="1:11" x14ac:dyDescent="0.3">
      <c r="A5093" s="1">
        <v>42565</v>
      </c>
      <c r="B5093" s="2">
        <f>YEAR(salesdata[[#This Row],[Order Date]])</f>
        <v>2016</v>
      </c>
      <c r="C5093" s="2">
        <f>MONTH(salesdata[[#This Row],[Order Date]])</f>
        <v>7</v>
      </c>
      <c r="D5093" t="s">
        <v>2210</v>
      </c>
      <c r="E5093" t="s">
        <v>497</v>
      </c>
      <c r="F5093" t="s">
        <v>39</v>
      </c>
      <c r="G5093" t="s">
        <v>52</v>
      </c>
      <c r="H5093" t="s">
        <v>1712</v>
      </c>
      <c r="I5093" s="33" t="s">
        <v>1713</v>
      </c>
      <c r="J5093" s="2">
        <v>2</v>
      </c>
      <c r="K5093" s="33" t="s">
        <v>5389</v>
      </c>
    </row>
    <row r="5094" spans="1:11" x14ac:dyDescent="0.3">
      <c r="A5094" s="1">
        <v>42565</v>
      </c>
      <c r="B5094" s="2">
        <f>YEAR(salesdata[[#This Row],[Order Date]])</f>
        <v>2016</v>
      </c>
      <c r="C5094" s="2">
        <f>MONTH(salesdata[[#This Row],[Order Date]])</f>
        <v>7</v>
      </c>
      <c r="D5094" t="s">
        <v>791</v>
      </c>
      <c r="E5094" t="s">
        <v>152</v>
      </c>
      <c r="F5094" t="s">
        <v>11</v>
      </c>
      <c r="G5094" t="s">
        <v>43</v>
      </c>
      <c r="H5094" t="s">
        <v>1264</v>
      </c>
      <c r="I5094" s="33" t="s">
        <v>8911</v>
      </c>
      <c r="J5094" s="2">
        <v>9</v>
      </c>
      <c r="K5094" s="33" t="s">
        <v>5264</v>
      </c>
    </row>
    <row r="5095" spans="1:11" x14ac:dyDescent="0.3">
      <c r="A5095" s="1">
        <v>42565</v>
      </c>
      <c r="B5095" s="2">
        <f>YEAR(salesdata[[#This Row],[Order Date]])</f>
        <v>2016</v>
      </c>
      <c r="C5095" s="2">
        <f>MONTH(salesdata[[#This Row],[Order Date]])</f>
        <v>7</v>
      </c>
      <c r="D5095" t="s">
        <v>512</v>
      </c>
      <c r="E5095" t="s">
        <v>10</v>
      </c>
      <c r="F5095" t="s">
        <v>11</v>
      </c>
      <c r="G5095" t="s">
        <v>12</v>
      </c>
      <c r="H5095" t="s">
        <v>2387</v>
      </c>
      <c r="I5095" s="33" t="s">
        <v>8799</v>
      </c>
      <c r="J5095" s="2">
        <v>5</v>
      </c>
      <c r="K5095" s="33" t="s">
        <v>8912</v>
      </c>
    </row>
    <row r="5096" spans="1:11" x14ac:dyDescent="0.3">
      <c r="A5096" s="1">
        <v>42565</v>
      </c>
      <c r="B5096" s="2">
        <f>YEAR(salesdata[[#This Row],[Order Date]])</f>
        <v>2016</v>
      </c>
      <c r="C5096" s="2">
        <f>MONTH(salesdata[[#This Row],[Order Date]])</f>
        <v>7</v>
      </c>
      <c r="D5096" t="s">
        <v>2683</v>
      </c>
      <c r="E5096" t="s">
        <v>30</v>
      </c>
      <c r="F5096" t="s">
        <v>11</v>
      </c>
      <c r="G5096" t="s">
        <v>20</v>
      </c>
      <c r="H5096" t="s">
        <v>2433</v>
      </c>
      <c r="I5096" s="33" t="s">
        <v>3153</v>
      </c>
      <c r="J5096" s="2">
        <v>5</v>
      </c>
      <c r="K5096" s="33" t="s">
        <v>8913</v>
      </c>
    </row>
    <row r="5097" spans="1:11" x14ac:dyDescent="0.3">
      <c r="A5097" s="1">
        <v>42565</v>
      </c>
      <c r="B5097" s="2">
        <f>YEAR(salesdata[[#This Row],[Order Date]])</f>
        <v>2016</v>
      </c>
      <c r="C5097" s="2">
        <f>MONTH(salesdata[[#This Row],[Order Date]])</f>
        <v>7</v>
      </c>
      <c r="D5097" t="s">
        <v>2683</v>
      </c>
      <c r="E5097" t="s">
        <v>30</v>
      </c>
      <c r="F5097" t="s">
        <v>34</v>
      </c>
      <c r="G5097" t="s">
        <v>47</v>
      </c>
      <c r="H5097" t="s">
        <v>2227</v>
      </c>
      <c r="I5097" s="33" t="s">
        <v>8914</v>
      </c>
      <c r="J5097" s="2">
        <v>1</v>
      </c>
      <c r="K5097" s="33" t="s">
        <v>4834</v>
      </c>
    </row>
    <row r="5098" spans="1:11" x14ac:dyDescent="0.3">
      <c r="A5098" s="1">
        <v>42565</v>
      </c>
      <c r="B5098" s="2">
        <f>YEAR(salesdata[[#This Row],[Order Date]])</f>
        <v>2016</v>
      </c>
      <c r="C5098" s="2">
        <f>MONTH(salesdata[[#This Row],[Order Date]])</f>
        <v>7</v>
      </c>
      <c r="D5098" t="s">
        <v>2584</v>
      </c>
      <c r="E5098" t="s">
        <v>27</v>
      </c>
      <c r="F5098" t="s">
        <v>39</v>
      </c>
      <c r="G5098" t="s">
        <v>40</v>
      </c>
      <c r="H5098" t="s">
        <v>886</v>
      </c>
      <c r="I5098" s="33" t="s">
        <v>8169</v>
      </c>
      <c r="J5098" s="2">
        <v>3</v>
      </c>
      <c r="K5098" s="33" t="s">
        <v>3030</v>
      </c>
    </row>
    <row r="5099" spans="1:11" x14ac:dyDescent="0.3">
      <c r="A5099" s="1">
        <v>42565</v>
      </c>
      <c r="B5099" s="2">
        <f>YEAR(salesdata[[#This Row],[Order Date]])</f>
        <v>2016</v>
      </c>
      <c r="C5099" s="2">
        <f>MONTH(salesdata[[#This Row],[Order Date]])</f>
        <v>7</v>
      </c>
      <c r="D5099" t="s">
        <v>2584</v>
      </c>
      <c r="E5099" t="s">
        <v>27</v>
      </c>
      <c r="F5099" t="s">
        <v>11</v>
      </c>
      <c r="G5099" t="s">
        <v>93</v>
      </c>
      <c r="H5099" t="s">
        <v>1899</v>
      </c>
      <c r="I5099" s="33" t="s">
        <v>8915</v>
      </c>
      <c r="J5099" s="2">
        <v>7</v>
      </c>
      <c r="K5099" s="33" t="s">
        <v>8916</v>
      </c>
    </row>
    <row r="5100" spans="1:11" x14ac:dyDescent="0.3">
      <c r="A5100" s="1">
        <v>42565</v>
      </c>
      <c r="B5100" s="2">
        <f>YEAR(salesdata[[#This Row],[Order Date]])</f>
        <v>2016</v>
      </c>
      <c r="C5100" s="2">
        <f>MONTH(salesdata[[#This Row],[Order Date]])</f>
        <v>7</v>
      </c>
      <c r="D5100" t="s">
        <v>2584</v>
      </c>
      <c r="E5100" t="s">
        <v>27</v>
      </c>
      <c r="F5100" t="s">
        <v>34</v>
      </c>
      <c r="G5100" t="s">
        <v>47</v>
      </c>
      <c r="H5100" t="s">
        <v>2315</v>
      </c>
      <c r="I5100" s="33" t="s">
        <v>8917</v>
      </c>
      <c r="J5100" s="2">
        <v>4</v>
      </c>
      <c r="K5100" s="33" t="s">
        <v>5116</v>
      </c>
    </row>
    <row r="5101" spans="1:11" x14ac:dyDescent="0.3">
      <c r="A5101" s="1">
        <v>42566</v>
      </c>
      <c r="B5101" s="2">
        <f>YEAR(salesdata[[#This Row],[Order Date]])</f>
        <v>2016</v>
      </c>
      <c r="C5101" s="2">
        <f>MONTH(salesdata[[#This Row],[Order Date]])</f>
        <v>7</v>
      </c>
      <c r="D5101" t="s">
        <v>1680</v>
      </c>
      <c r="E5101" t="s">
        <v>300</v>
      </c>
      <c r="F5101" t="s">
        <v>11</v>
      </c>
      <c r="G5101" t="s">
        <v>204</v>
      </c>
      <c r="H5101" t="s">
        <v>2684</v>
      </c>
      <c r="I5101" s="33" t="s">
        <v>3393</v>
      </c>
      <c r="J5101" s="2">
        <v>5</v>
      </c>
      <c r="K5101" s="33" t="s">
        <v>8918</v>
      </c>
    </row>
    <row r="5102" spans="1:11" x14ac:dyDescent="0.3">
      <c r="A5102" s="1">
        <v>42566</v>
      </c>
      <c r="B5102" s="2">
        <f>YEAR(salesdata[[#This Row],[Order Date]])</f>
        <v>2016</v>
      </c>
      <c r="C5102" s="2">
        <f>MONTH(salesdata[[#This Row],[Order Date]])</f>
        <v>7</v>
      </c>
      <c r="D5102" t="s">
        <v>766</v>
      </c>
      <c r="E5102" t="s">
        <v>92</v>
      </c>
      <c r="F5102" t="s">
        <v>34</v>
      </c>
      <c r="G5102" t="s">
        <v>35</v>
      </c>
      <c r="H5102" t="s">
        <v>583</v>
      </c>
      <c r="I5102" s="33" t="s">
        <v>3607</v>
      </c>
      <c r="J5102" s="2">
        <v>3</v>
      </c>
      <c r="K5102" s="33" t="s">
        <v>3608</v>
      </c>
    </row>
    <row r="5103" spans="1:11" x14ac:dyDescent="0.3">
      <c r="A5103" s="1">
        <v>42566</v>
      </c>
      <c r="B5103" s="2">
        <f>YEAR(salesdata[[#This Row],[Order Date]])</f>
        <v>2016</v>
      </c>
      <c r="C5103" s="2">
        <f>MONTH(salesdata[[#This Row],[Order Date]])</f>
        <v>7</v>
      </c>
      <c r="D5103" t="s">
        <v>766</v>
      </c>
      <c r="E5103" t="s">
        <v>92</v>
      </c>
      <c r="F5103" t="s">
        <v>11</v>
      </c>
      <c r="G5103" t="s">
        <v>12</v>
      </c>
      <c r="H5103" t="s">
        <v>340</v>
      </c>
      <c r="I5103" s="33" t="s">
        <v>5609</v>
      </c>
      <c r="J5103" s="2">
        <v>5</v>
      </c>
      <c r="K5103" s="33" t="s">
        <v>8919</v>
      </c>
    </row>
    <row r="5104" spans="1:11" x14ac:dyDescent="0.3">
      <c r="A5104" s="1">
        <v>42567</v>
      </c>
      <c r="B5104" s="2">
        <f>YEAR(salesdata[[#This Row],[Order Date]])</f>
        <v>2016</v>
      </c>
      <c r="C5104" s="2">
        <f>MONTH(salesdata[[#This Row],[Order Date]])</f>
        <v>7</v>
      </c>
      <c r="D5104" t="s">
        <v>1477</v>
      </c>
      <c r="E5104" t="s">
        <v>10</v>
      </c>
      <c r="F5104" t="s">
        <v>11</v>
      </c>
      <c r="G5104" t="s">
        <v>18</v>
      </c>
      <c r="H5104" t="s">
        <v>1661</v>
      </c>
      <c r="I5104" s="33" t="s">
        <v>5639</v>
      </c>
      <c r="J5104" s="2">
        <v>3</v>
      </c>
      <c r="K5104" s="33" t="s">
        <v>3367</v>
      </c>
    </row>
    <row r="5105" spans="1:11" x14ac:dyDescent="0.3">
      <c r="A5105" s="1">
        <v>42567</v>
      </c>
      <c r="B5105" s="2">
        <f>YEAR(salesdata[[#This Row],[Order Date]])</f>
        <v>2016</v>
      </c>
      <c r="C5105" s="2">
        <f>MONTH(salesdata[[#This Row],[Order Date]])</f>
        <v>7</v>
      </c>
      <c r="D5105" t="s">
        <v>1477</v>
      </c>
      <c r="E5105" t="s">
        <v>10</v>
      </c>
      <c r="F5105" t="s">
        <v>11</v>
      </c>
      <c r="G5105" t="s">
        <v>12</v>
      </c>
      <c r="H5105" t="s">
        <v>2043</v>
      </c>
      <c r="I5105" s="33" t="s">
        <v>3317</v>
      </c>
      <c r="J5105" s="2">
        <v>3</v>
      </c>
      <c r="K5105" s="33" t="s">
        <v>4720</v>
      </c>
    </row>
    <row r="5106" spans="1:11" x14ac:dyDescent="0.3">
      <c r="A5106" s="1">
        <v>42567</v>
      </c>
      <c r="B5106" s="2">
        <f>YEAR(salesdata[[#This Row],[Order Date]])</f>
        <v>2016</v>
      </c>
      <c r="C5106" s="2">
        <f>MONTH(salesdata[[#This Row],[Order Date]])</f>
        <v>7</v>
      </c>
      <c r="D5106" t="s">
        <v>284</v>
      </c>
      <c r="E5106" t="s">
        <v>23</v>
      </c>
      <c r="F5106" t="s">
        <v>39</v>
      </c>
      <c r="G5106" t="s">
        <v>40</v>
      </c>
      <c r="H5106" t="s">
        <v>787</v>
      </c>
      <c r="I5106" s="33" t="s">
        <v>4599</v>
      </c>
      <c r="J5106" s="2">
        <v>3</v>
      </c>
      <c r="K5106" s="33" t="s">
        <v>8920</v>
      </c>
    </row>
    <row r="5107" spans="1:11" x14ac:dyDescent="0.3">
      <c r="A5107" s="1">
        <v>42567</v>
      </c>
      <c r="B5107" s="2">
        <f>YEAR(salesdata[[#This Row],[Order Date]])</f>
        <v>2016</v>
      </c>
      <c r="C5107" s="2">
        <f>MONTH(salesdata[[#This Row],[Order Date]])</f>
        <v>7</v>
      </c>
      <c r="D5107" t="s">
        <v>284</v>
      </c>
      <c r="E5107" t="s">
        <v>23</v>
      </c>
      <c r="F5107" t="s">
        <v>39</v>
      </c>
      <c r="G5107" t="s">
        <v>40</v>
      </c>
      <c r="H5107" t="s">
        <v>878</v>
      </c>
      <c r="I5107" s="33" t="s">
        <v>7960</v>
      </c>
      <c r="J5107" s="2">
        <v>4</v>
      </c>
      <c r="K5107" s="33" t="s">
        <v>8921</v>
      </c>
    </row>
    <row r="5108" spans="1:11" x14ac:dyDescent="0.3">
      <c r="A5108" s="1">
        <v>42567</v>
      </c>
      <c r="B5108" s="2">
        <f>YEAR(salesdata[[#This Row],[Order Date]])</f>
        <v>2016</v>
      </c>
      <c r="C5108" s="2">
        <f>MONTH(salesdata[[#This Row],[Order Date]])</f>
        <v>7</v>
      </c>
      <c r="D5108" t="s">
        <v>284</v>
      </c>
      <c r="E5108" t="s">
        <v>23</v>
      </c>
      <c r="F5108" t="s">
        <v>11</v>
      </c>
      <c r="G5108" t="s">
        <v>204</v>
      </c>
      <c r="H5108" t="s">
        <v>1326</v>
      </c>
      <c r="I5108" s="33" t="s">
        <v>3791</v>
      </c>
      <c r="J5108" s="2">
        <v>2</v>
      </c>
      <c r="K5108" s="33" t="s">
        <v>6379</v>
      </c>
    </row>
    <row r="5109" spans="1:11" x14ac:dyDescent="0.3">
      <c r="A5109" s="1">
        <v>42567</v>
      </c>
      <c r="B5109" s="2">
        <f>YEAR(salesdata[[#This Row],[Order Date]])</f>
        <v>2016</v>
      </c>
      <c r="C5109" s="2">
        <f>MONTH(salesdata[[#This Row],[Order Date]])</f>
        <v>7</v>
      </c>
      <c r="D5109" t="s">
        <v>766</v>
      </c>
      <c r="E5109" t="s">
        <v>10</v>
      </c>
      <c r="F5109" t="s">
        <v>34</v>
      </c>
      <c r="G5109" t="s">
        <v>47</v>
      </c>
      <c r="H5109" t="s">
        <v>1041</v>
      </c>
      <c r="I5109" s="33" t="s">
        <v>8922</v>
      </c>
      <c r="J5109" s="2">
        <v>3</v>
      </c>
      <c r="K5109" s="33" t="s">
        <v>7735</v>
      </c>
    </row>
    <row r="5110" spans="1:11" x14ac:dyDescent="0.3">
      <c r="A5110" s="1">
        <v>42567</v>
      </c>
      <c r="B5110" s="2">
        <f>YEAR(salesdata[[#This Row],[Order Date]])</f>
        <v>2016</v>
      </c>
      <c r="C5110" s="2">
        <f>MONTH(salesdata[[#This Row],[Order Date]])</f>
        <v>7</v>
      </c>
      <c r="D5110" t="s">
        <v>394</v>
      </c>
      <c r="E5110" t="s">
        <v>70</v>
      </c>
      <c r="F5110" t="s">
        <v>11</v>
      </c>
      <c r="G5110" t="s">
        <v>63</v>
      </c>
      <c r="H5110" t="s">
        <v>404</v>
      </c>
      <c r="I5110" s="33" t="s">
        <v>6593</v>
      </c>
      <c r="J5110" s="2">
        <v>5</v>
      </c>
      <c r="K5110" s="33" t="s">
        <v>3947</v>
      </c>
    </row>
    <row r="5111" spans="1:11" x14ac:dyDescent="0.3">
      <c r="A5111" s="1">
        <v>42567</v>
      </c>
      <c r="B5111" s="2">
        <f>YEAR(salesdata[[#This Row],[Order Date]])</f>
        <v>2016</v>
      </c>
      <c r="C5111" s="2">
        <f>MONTH(salesdata[[#This Row],[Order Date]])</f>
        <v>7</v>
      </c>
      <c r="D5111" t="s">
        <v>394</v>
      </c>
      <c r="E5111" t="s">
        <v>70</v>
      </c>
      <c r="F5111" t="s">
        <v>11</v>
      </c>
      <c r="G5111" t="s">
        <v>24</v>
      </c>
      <c r="H5111" t="s">
        <v>391</v>
      </c>
      <c r="I5111" s="33" t="s">
        <v>3700</v>
      </c>
      <c r="J5111" s="2">
        <v>3</v>
      </c>
      <c r="K5111" s="33" t="s">
        <v>3442</v>
      </c>
    </row>
    <row r="5112" spans="1:11" x14ac:dyDescent="0.3">
      <c r="A5112" s="1">
        <v>42567</v>
      </c>
      <c r="B5112" s="2">
        <f>YEAR(salesdata[[#This Row],[Order Date]])</f>
        <v>2016</v>
      </c>
      <c r="C5112" s="2">
        <f>MONTH(salesdata[[#This Row],[Order Date]])</f>
        <v>7</v>
      </c>
      <c r="D5112" t="s">
        <v>394</v>
      </c>
      <c r="E5112" t="s">
        <v>70</v>
      </c>
      <c r="F5112" t="s">
        <v>11</v>
      </c>
      <c r="G5112" t="s">
        <v>20</v>
      </c>
      <c r="H5112" t="s">
        <v>193</v>
      </c>
      <c r="I5112" s="33" t="s">
        <v>7454</v>
      </c>
      <c r="J5112" s="2">
        <v>5</v>
      </c>
      <c r="K5112" s="33" t="s">
        <v>3991</v>
      </c>
    </row>
    <row r="5113" spans="1:11" x14ac:dyDescent="0.3">
      <c r="A5113" s="1">
        <v>42567</v>
      </c>
      <c r="B5113" s="2">
        <f>YEAR(salesdata[[#This Row],[Order Date]])</f>
        <v>2016</v>
      </c>
      <c r="C5113" s="2">
        <f>MONTH(salesdata[[#This Row],[Order Date]])</f>
        <v>7</v>
      </c>
      <c r="D5113" t="s">
        <v>394</v>
      </c>
      <c r="E5113" t="s">
        <v>70</v>
      </c>
      <c r="F5113" t="s">
        <v>39</v>
      </c>
      <c r="G5113" t="s">
        <v>52</v>
      </c>
      <c r="H5113" t="s">
        <v>1933</v>
      </c>
      <c r="I5113" s="33" t="s">
        <v>8923</v>
      </c>
      <c r="J5113" s="2">
        <v>2</v>
      </c>
      <c r="K5113" s="33" t="s">
        <v>3780</v>
      </c>
    </row>
    <row r="5114" spans="1:11" x14ac:dyDescent="0.3">
      <c r="A5114" s="1">
        <v>42567</v>
      </c>
      <c r="B5114" s="2">
        <f>YEAR(salesdata[[#This Row],[Order Date]])</f>
        <v>2016</v>
      </c>
      <c r="C5114" s="2">
        <f>MONTH(salesdata[[#This Row],[Order Date]])</f>
        <v>7</v>
      </c>
      <c r="D5114" t="s">
        <v>394</v>
      </c>
      <c r="E5114" t="s">
        <v>70</v>
      </c>
      <c r="F5114" t="s">
        <v>11</v>
      </c>
      <c r="G5114" t="s">
        <v>20</v>
      </c>
      <c r="H5114" t="s">
        <v>531</v>
      </c>
      <c r="I5114" s="33" t="s">
        <v>5618</v>
      </c>
      <c r="J5114" s="2">
        <v>2</v>
      </c>
      <c r="K5114" s="33" t="s">
        <v>4041</v>
      </c>
    </row>
    <row r="5115" spans="1:11" x14ac:dyDescent="0.3">
      <c r="A5115" s="1">
        <v>42567</v>
      </c>
      <c r="B5115" s="2">
        <f>YEAR(salesdata[[#This Row],[Order Date]])</f>
        <v>2016</v>
      </c>
      <c r="C5115" s="2">
        <f>MONTH(salesdata[[#This Row],[Order Date]])</f>
        <v>7</v>
      </c>
      <c r="D5115" t="s">
        <v>394</v>
      </c>
      <c r="E5115" t="s">
        <v>70</v>
      </c>
      <c r="F5115" t="s">
        <v>11</v>
      </c>
      <c r="G5115" t="s">
        <v>12</v>
      </c>
      <c r="H5115" t="s">
        <v>2685</v>
      </c>
      <c r="I5115" s="33" t="s">
        <v>8157</v>
      </c>
      <c r="J5115" s="2">
        <v>9</v>
      </c>
      <c r="K5115" s="33" t="s">
        <v>7207</v>
      </c>
    </row>
    <row r="5116" spans="1:11" x14ac:dyDescent="0.3">
      <c r="A5116" s="1">
        <v>42568</v>
      </c>
      <c r="B5116" s="2">
        <f>YEAR(salesdata[[#This Row],[Order Date]])</f>
        <v>2016</v>
      </c>
      <c r="C5116" s="2">
        <f>MONTH(salesdata[[#This Row],[Order Date]])</f>
        <v>7</v>
      </c>
      <c r="D5116" t="s">
        <v>507</v>
      </c>
      <c r="E5116" t="s">
        <v>27</v>
      </c>
      <c r="F5116" t="s">
        <v>11</v>
      </c>
      <c r="G5116" t="s">
        <v>18</v>
      </c>
      <c r="H5116" t="s">
        <v>1527</v>
      </c>
      <c r="I5116" s="33" t="s">
        <v>7401</v>
      </c>
      <c r="J5116" s="2">
        <v>2</v>
      </c>
      <c r="K5116" s="33" t="s">
        <v>4001</v>
      </c>
    </row>
    <row r="5117" spans="1:11" x14ac:dyDescent="0.3">
      <c r="A5117" s="1">
        <v>42568</v>
      </c>
      <c r="B5117" s="2">
        <f>YEAR(salesdata[[#This Row],[Order Date]])</f>
        <v>2016</v>
      </c>
      <c r="C5117" s="2">
        <f>MONTH(salesdata[[#This Row],[Order Date]])</f>
        <v>7</v>
      </c>
      <c r="D5117" t="s">
        <v>704</v>
      </c>
      <c r="E5117" t="s">
        <v>181</v>
      </c>
      <c r="F5117" t="s">
        <v>11</v>
      </c>
      <c r="G5117" t="s">
        <v>93</v>
      </c>
      <c r="H5117" t="s">
        <v>2072</v>
      </c>
      <c r="I5117" s="33" t="s">
        <v>8924</v>
      </c>
      <c r="J5117" s="2">
        <v>2</v>
      </c>
      <c r="K5117" s="33" t="s">
        <v>8925</v>
      </c>
    </row>
    <row r="5118" spans="1:11" x14ac:dyDescent="0.3">
      <c r="A5118" s="1">
        <v>42568</v>
      </c>
      <c r="B5118" s="2">
        <f>YEAR(salesdata[[#This Row],[Order Date]])</f>
        <v>2016</v>
      </c>
      <c r="C5118" s="2">
        <f>MONTH(salesdata[[#This Row],[Order Date]])</f>
        <v>7</v>
      </c>
      <c r="D5118" t="s">
        <v>704</v>
      </c>
      <c r="E5118" t="s">
        <v>181</v>
      </c>
      <c r="F5118" t="s">
        <v>39</v>
      </c>
      <c r="G5118" t="s">
        <v>40</v>
      </c>
      <c r="H5118" t="s">
        <v>1458</v>
      </c>
      <c r="I5118" s="33" t="s">
        <v>2686</v>
      </c>
      <c r="J5118" s="2">
        <v>3</v>
      </c>
      <c r="K5118" s="33" t="s">
        <v>8926</v>
      </c>
    </row>
    <row r="5119" spans="1:11" x14ac:dyDescent="0.3">
      <c r="A5119" s="1">
        <v>42568</v>
      </c>
      <c r="B5119" s="2">
        <f>YEAR(salesdata[[#This Row],[Order Date]])</f>
        <v>2016</v>
      </c>
      <c r="C5119" s="2">
        <f>MONTH(salesdata[[#This Row],[Order Date]])</f>
        <v>7</v>
      </c>
      <c r="D5119" t="s">
        <v>704</v>
      </c>
      <c r="E5119" t="s">
        <v>181</v>
      </c>
      <c r="F5119" t="s">
        <v>11</v>
      </c>
      <c r="G5119" t="s">
        <v>12</v>
      </c>
      <c r="H5119" t="s">
        <v>466</v>
      </c>
      <c r="I5119" s="33" t="s">
        <v>3457</v>
      </c>
      <c r="J5119" s="2">
        <v>1</v>
      </c>
      <c r="K5119" s="33" t="s">
        <v>3458</v>
      </c>
    </row>
    <row r="5120" spans="1:11" x14ac:dyDescent="0.3">
      <c r="A5120" s="1">
        <v>42568</v>
      </c>
      <c r="B5120" s="2">
        <f>YEAR(salesdata[[#This Row],[Order Date]])</f>
        <v>2016</v>
      </c>
      <c r="C5120" s="2">
        <f>MONTH(salesdata[[#This Row],[Order Date]])</f>
        <v>7</v>
      </c>
      <c r="D5120" t="s">
        <v>624</v>
      </c>
      <c r="E5120" t="s">
        <v>190</v>
      </c>
      <c r="F5120" t="s">
        <v>11</v>
      </c>
      <c r="G5120" t="s">
        <v>12</v>
      </c>
      <c r="H5120" t="s">
        <v>734</v>
      </c>
      <c r="I5120" s="33" t="s">
        <v>6317</v>
      </c>
      <c r="J5120" s="2">
        <v>3</v>
      </c>
      <c r="K5120" s="33" t="s">
        <v>7746</v>
      </c>
    </row>
    <row r="5121" spans="1:11" x14ac:dyDescent="0.3">
      <c r="A5121" s="1">
        <v>42568</v>
      </c>
      <c r="B5121" s="2">
        <f>YEAR(salesdata[[#This Row],[Order Date]])</f>
        <v>2016</v>
      </c>
      <c r="C5121" s="2">
        <f>MONTH(salesdata[[#This Row],[Order Date]])</f>
        <v>7</v>
      </c>
      <c r="D5121" t="s">
        <v>624</v>
      </c>
      <c r="E5121" t="s">
        <v>190</v>
      </c>
      <c r="F5121" t="s">
        <v>11</v>
      </c>
      <c r="G5121" t="s">
        <v>18</v>
      </c>
      <c r="H5121" t="s">
        <v>271</v>
      </c>
      <c r="I5121" s="33" t="s">
        <v>3190</v>
      </c>
      <c r="J5121" s="2">
        <v>3</v>
      </c>
      <c r="K5121" s="33" t="s">
        <v>3014</v>
      </c>
    </row>
    <row r="5122" spans="1:11" x14ac:dyDescent="0.3">
      <c r="A5122" s="1">
        <v>42568</v>
      </c>
      <c r="B5122" s="2">
        <f>YEAR(salesdata[[#This Row],[Order Date]])</f>
        <v>2016</v>
      </c>
      <c r="C5122" s="2">
        <f>MONTH(salesdata[[#This Row],[Order Date]])</f>
        <v>7</v>
      </c>
      <c r="D5122" t="s">
        <v>624</v>
      </c>
      <c r="E5122" t="s">
        <v>190</v>
      </c>
      <c r="F5122" t="s">
        <v>11</v>
      </c>
      <c r="G5122" t="s">
        <v>12</v>
      </c>
      <c r="H5122" t="s">
        <v>2558</v>
      </c>
      <c r="I5122" s="33" t="s">
        <v>3342</v>
      </c>
      <c r="J5122" s="2">
        <v>1</v>
      </c>
      <c r="K5122" s="33" t="s">
        <v>4868</v>
      </c>
    </row>
    <row r="5123" spans="1:11" x14ac:dyDescent="0.3">
      <c r="A5123" s="1">
        <v>42568</v>
      </c>
      <c r="B5123" s="2">
        <f>YEAR(salesdata[[#This Row],[Order Date]])</f>
        <v>2016</v>
      </c>
      <c r="C5123" s="2">
        <f>MONTH(salesdata[[#This Row],[Order Date]])</f>
        <v>7</v>
      </c>
      <c r="D5123" t="s">
        <v>624</v>
      </c>
      <c r="E5123" t="s">
        <v>190</v>
      </c>
      <c r="F5123" t="s">
        <v>11</v>
      </c>
      <c r="G5123" t="s">
        <v>12</v>
      </c>
      <c r="H5123" t="s">
        <v>1188</v>
      </c>
      <c r="I5123" s="33" t="s">
        <v>6128</v>
      </c>
      <c r="J5123" s="2">
        <v>8</v>
      </c>
      <c r="K5123" s="33" t="s">
        <v>8879</v>
      </c>
    </row>
    <row r="5124" spans="1:11" x14ac:dyDescent="0.3">
      <c r="A5124" s="1">
        <v>42568</v>
      </c>
      <c r="B5124" s="2">
        <f>YEAR(salesdata[[#This Row],[Order Date]])</f>
        <v>2016</v>
      </c>
      <c r="C5124" s="2">
        <f>MONTH(salesdata[[#This Row],[Order Date]])</f>
        <v>7</v>
      </c>
      <c r="D5124" t="s">
        <v>624</v>
      </c>
      <c r="E5124" t="s">
        <v>190</v>
      </c>
      <c r="F5124" t="s">
        <v>11</v>
      </c>
      <c r="G5124" t="s">
        <v>18</v>
      </c>
      <c r="H5124" t="s">
        <v>73</v>
      </c>
      <c r="I5124" s="33" t="s">
        <v>8927</v>
      </c>
      <c r="J5124" s="2">
        <v>1</v>
      </c>
      <c r="K5124" s="33" t="s">
        <v>8928</v>
      </c>
    </row>
    <row r="5125" spans="1:11" x14ac:dyDescent="0.3">
      <c r="A5125" s="1">
        <v>42568</v>
      </c>
      <c r="B5125" s="2">
        <f>YEAR(salesdata[[#This Row],[Order Date]])</f>
        <v>2016</v>
      </c>
      <c r="C5125" s="2">
        <f>MONTH(salesdata[[#This Row],[Order Date]])</f>
        <v>7</v>
      </c>
      <c r="D5125" t="s">
        <v>1252</v>
      </c>
      <c r="E5125" t="s">
        <v>167</v>
      </c>
      <c r="F5125" t="s">
        <v>34</v>
      </c>
      <c r="G5125" t="s">
        <v>47</v>
      </c>
      <c r="H5125" t="s">
        <v>139</v>
      </c>
      <c r="I5125" s="33" t="s">
        <v>3030</v>
      </c>
      <c r="J5125" s="2">
        <v>3</v>
      </c>
      <c r="K5125" s="33" t="s">
        <v>3031</v>
      </c>
    </row>
    <row r="5126" spans="1:11" x14ac:dyDescent="0.3">
      <c r="A5126" s="1">
        <v>42568</v>
      </c>
      <c r="B5126" s="2">
        <f>YEAR(salesdata[[#This Row],[Order Date]])</f>
        <v>2016</v>
      </c>
      <c r="C5126" s="2">
        <f>MONTH(salesdata[[#This Row],[Order Date]])</f>
        <v>7</v>
      </c>
      <c r="D5126" t="s">
        <v>1252</v>
      </c>
      <c r="E5126" t="s">
        <v>167</v>
      </c>
      <c r="F5126" t="s">
        <v>39</v>
      </c>
      <c r="G5126" t="s">
        <v>52</v>
      </c>
      <c r="H5126" t="s">
        <v>2687</v>
      </c>
      <c r="I5126" s="33" t="s">
        <v>8929</v>
      </c>
      <c r="J5126" s="2">
        <v>3</v>
      </c>
      <c r="K5126" s="33" t="s">
        <v>8371</v>
      </c>
    </row>
    <row r="5127" spans="1:11" x14ac:dyDescent="0.3">
      <c r="A5127" s="1">
        <v>42568</v>
      </c>
      <c r="B5127" s="2">
        <f>YEAR(salesdata[[#This Row],[Order Date]])</f>
        <v>2016</v>
      </c>
      <c r="C5127" s="2">
        <f>MONTH(salesdata[[#This Row],[Order Date]])</f>
        <v>7</v>
      </c>
      <c r="D5127" t="s">
        <v>1252</v>
      </c>
      <c r="E5127" t="s">
        <v>167</v>
      </c>
      <c r="F5127" t="s">
        <v>34</v>
      </c>
      <c r="G5127" t="s">
        <v>47</v>
      </c>
      <c r="H5127" t="s">
        <v>2688</v>
      </c>
      <c r="I5127" s="33" t="s">
        <v>8930</v>
      </c>
      <c r="J5127" s="2">
        <v>5</v>
      </c>
      <c r="K5127" s="33" t="s">
        <v>4392</v>
      </c>
    </row>
    <row r="5128" spans="1:11" x14ac:dyDescent="0.3">
      <c r="A5128" s="1">
        <v>42568</v>
      </c>
      <c r="B5128" s="2">
        <f>YEAR(salesdata[[#This Row],[Order Date]])</f>
        <v>2016</v>
      </c>
      <c r="C5128" s="2">
        <f>MONTH(salesdata[[#This Row],[Order Date]])</f>
        <v>7</v>
      </c>
      <c r="D5128" t="s">
        <v>1252</v>
      </c>
      <c r="E5128" t="s">
        <v>167</v>
      </c>
      <c r="F5128" t="s">
        <v>11</v>
      </c>
      <c r="G5128" t="s">
        <v>16</v>
      </c>
      <c r="H5128" t="s">
        <v>90</v>
      </c>
      <c r="I5128" s="33" t="s">
        <v>6014</v>
      </c>
      <c r="J5128" s="2">
        <v>7</v>
      </c>
      <c r="K5128" s="33" t="s">
        <v>6015</v>
      </c>
    </row>
    <row r="5129" spans="1:11" x14ac:dyDescent="0.3">
      <c r="A5129" s="1">
        <v>42568</v>
      </c>
      <c r="B5129" s="2">
        <f>YEAR(salesdata[[#This Row],[Order Date]])</f>
        <v>2016</v>
      </c>
      <c r="C5129" s="2">
        <f>MONTH(salesdata[[#This Row],[Order Date]])</f>
        <v>7</v>
      </c>
      <c r="D5129" t="s">
        <v>1252</v>
      </c>
      <c r="E5129" t="s">
        <v>167</v>
      </c>
      <c r="F5129" t="s">
        <v>11</v>
      </c>
      <c r="G5129" t="s">
        <v>18</v>
      </c>
      <c r="H5129" t="s">
        <v>2432</v>
      </c>
      <c r="I5129" s="33" t="s">
        <v>5144</v>
      </c>
      <c r="J5129" s="2">
        <v>2</v>
      </c>
      <c r="K5129" s="33" t="s">
        <v>8666</v>
      </c>
    </row>
    <row r="5130" spans="1:11" x14ac:dyDescent="0.3">
      <c r="A5130" s="1">
        <v>42568</v>
      </c>
      <c r="B5130" s="2">
        <f>YEAR(salesdata[[#This Row],[Order Date]])</f>
        <v>2016</v>
      </c>
      <c r="C5130" s="2">
        <f>MONTH(salesdata[[#This Row],[Order Date]])</f>
        <v>7</v>
      </c>
      <c r="D5130" t="s">
        <v>1252</v>
      </c>
      <c r="E5130" t="s">
        <v>167</v>
      </c>
      <c r="F5130" t="s">
        <v>39</v>
      </c>
      <c r="G5130" t="s">
        <v>40</v>
      </c>
      <c r="H5130" t="s">
        <v>2533</v>
      </c>
      <c r="I5130" s="33" t="s">
        <v>3761</v>
      </c>
      <c r="J5130" s="2">
        <v>2</v>
      </c>
      <c r="K5130" s="33" t="s">
        <v>8727</v>
      </c>
    </row>
    <row r="5131" spans="1:11" x14ac:dyDescent="0.3">
      <c r="A5131" s="1">
        <v>42568</v>
      </c>
      <c r="B5131" s="2">
        <f>YEAR(salesdata[[#This Row],[Order Date]])</f>
        <v>2016</v>
      </c>
      <c r="C5131" s="2">
        <f>MONTH(salesdata[[#This Row],[Order Date]])</f>
        <v>7</v>
      </c>
      <c r="D5131" t="s">
        <v>1252</v>
      </c>
      <c r="E5131" t="s">
        <v>167</v>
      </c>
      <c r="F5131" t="s">
        <v>11</v>
      </c>
      <c r="G5131" t="s">
        <v>20</v>
      </c>
      <c r="H5131" t="s">
        <v>441</v>
      </c>
      <c r="I5131" s="33" t="s">
        <v>8451</v>
      </c>
      <c r="J5131" s="2">
        <v>3</v>
      </c>
      <c r="K5131" s="33" t="s">
        <v>4990</v>
      </c>
    </row>
    <row r="5132" spans="1:11" x14ac:dyDescent="0.3">
      <c r="A5132" s="1">
        <v>42568</v>
      </c>
      <c r="B5132" s="2">
        <f>YEAR(salesdata[[#This Row],[Order Date]])</f>
        <v>2016</v>
      </c>
      <c r="C5132" s="2">
        <f>MONTH(salesdata[[#This Row],[Order Date]])</f>
        <v>7</v>
      </c>
      <c r="D5132" t="s">
        <v>1225</v>
      </c>
      <c r="E5132" t="s">
        <v>152</v>
      </c>
      <c r="F5132" t="s">
        <v>11</v>
      </c>
      <c r="G5132" t="s">
        <v>93</v>
      </c>
      <c r="H5132" t="s">
        <v>822</v>
      </c>
      <c r="I5132" s="33" t="s">
        <v>8931</v>
      </c>
      <c r="J5132" s="2">
        <v>2</v>
      </c>
      <c r="K5132" s="33" t="s">
        <v>8932</v>
      </c>
    </row>
    <row r="5133" spans="1:11" x14ac:dyDescent="0.3">
      <c r="A5133" s="1">
        <v>42569</v>
      </c>
      <c r="B5133" s="2">
        <f>YEAR(salesdata[[#This Row],[Order Date]])</f>
        <v>2016</v>
      </c>
      <c r="C5133" s="2">
        <f>MONTH(salesdata[[#This Row],[Order Date]])</f>
        <v>7</v>
      </c>
      <c r="D5133" t="s">
        <v>2108</v>
      </c>
      <c r="E5133" t="s">
        <v>282</v>
      </c>
      <c r="F5133" t="s">
        <v>34</v>
      </c>
      <c r="G5133" t="s">
        <v>35</v>
      </c>
      <c r="H5133" t="s">
        <v>1100</v>
      </c>
      <c r="I5133" s="33" t="s">
        <v>6953</v>
      </c>
      <c r="J5133" s="2">
        <v>3</v>
      </c>
      <c r="K5133" s="33" t="s">
        <v>6954</v>
      </c>
    </row>
    <row r="5134" spans="1:11" x14ac:dyDescent="0.3">
      <c r="A5134" s="1">
        <v>42569</v>
      </c>
      <c r="B5134" s="2">
        <f>YEAR(salesdata[[#This Row],[Order Date]])</f>
        <v>2016</v>
      </c>
      <c r="C5134" s="2">
        <f>MONTH(salesdata[[#This Row],[Order Date]])</f>
        <v>7</v>
      </c>
      <c r="D5134" t="s">
        <v>2108</v>
      </c>
      <c r="E5134" t="s">
        <v>282</v>
      </c>
      <c r="F5134" t="s">
        <v>11</v>
      </c>
      <c r="G5134" t="s">
        <v>20</v>
      </c>
      <c r="H5134" t="s">
        <v>2349</v>
      </c>
      <c r="I5134" s="33" t="s">
        <v>3415</v>
      </c>
      <c r="J5134" s="2">
        <v>3</v>
      </c>
      <c r="K5134" s="33" t="s">
        <v>8933</v>
      </c>
    </row>
    <row r="5135" spans="1:11" x14ac:dyDescent="0.3">
      <c r="A5135" s="1">
        <v>42569</v>
      </c>
      <c r="B5135" s="2">
        <f>YEAR(salesdata[[#This Row],[Order Date]])</f>
        <v>2016</v>
      </c>
      <c r="C5135" s="2">
        <f>MONTH(salesdata[[#This Row],[Order Date]])</f>
        <v>7</v>
      </c>
      <c r="D5135" t="s">
        <v>2108</v>
      </c>
      <c r="E5135" t="s">
        <v>282</v>
      </c>
      <c r="F5135" t="s">
        <v>34</v>
      </c>
      <c r="G5135" t="s">
        <v>35</v>
      </c>
      <c r="H5135" t="s">
        <v>107</v>
      </c>
      <c r="I5135" s="33" t="s">
        <v>8934</v>
      </c>
      <c r="J5135" s="2">
        <v>3</v>
      </c>
      <c r="K5135" s="33" t="s">
        <v>3034</v>
      </c>
    </row>
    <row r="5136" spans="1:11" x14ac:dyDescent="0.3">
      <c r="A5136" s="1">
        <v>42569</v>
      </c>
      <c r="B5136" s="2">
        <f>YEAR(salesdata[[#This Row],[Order Date]])</f>
        <v>2016</v>
      </c>
      <c r="C5136" s="2">
        <f>MONTH(salesdata[[#This Row],[Order Date]])</f>
        <v>7</v>
      </c>
      <c r="D5136" t="s">
        <v>2108</v>
      </c>
      <c r="E5136" t="s">
        <v>282</v>
      </c>
      <c r="F5136" t="s">
        <v>11</v>
      </c>
      <c r="G5136" t="s">
        <v>18</v>
      </c>
      <c r="H5136" t="s">
        <v>2689</v>
      </c>
      <c r="I5136" s="33" t="s">
        <v>8935</v>
      </c>
      <c r="J5136" s="2">
        <v>2</v>
      </c>
      <c r="K5136" s="33" t="s">
        <v>132</v>
      </c>
    </row>
    <row r="5137" spans="1:11" x14ac:dyDescent="0.3">
      <c r="A5137" s="1">
        <v>42569</v>
      </c>
      <c r="B5137" s="2">
        <f>YEAR(salesdata[[#This Row],[Order Date]])</f>
        <v>2016</v>
      </c>
      <c r="C5137" s="2">
        <f>MONTH(salesdata[[#This Row],[Order Date]])</f>
        <v>7</v>
      </c>
      <c r="D5137" t="s">
        <v>2108</v>
      </c>
      <c r="E5137" t="s">
        <v>282</v>
      </c>
      <c r="F5137" t="s">
        <v>11</v>
      </c>
      <c r="G5137" t="s">
        <v>18</v>
      </c>
      <c r="H5137" t="s">
        <v>1912</v>
      </c>
      <c r="I5137" s="33" t="s">
        <v>8901</v>
      </c>
      <c r="J5137" s="2">
        <v>3</v>
      </c>
      <c r="K5137" s="33" t="s">
        <v>8902</v>
      </c>
    </row>
    <row r="5138" spans="1:11" x14ac:dyDescent="0.3">
      <c r="A5138" s="1">
        <v>42569</v>
      </c>
      <c r="B5138" s="2">
        <f>YEAR(salesdata[[#This Row],[Order Date]])</f>
        <v>2016</v>
      </c>
      <c r="C5138" s="2">
        <f>MONTH(salesdata[[#This Row],[Order Date]])</f>
        <v>7</v>
      </c>
      <c r="D5138" t="s">
        <v>442</v>
      </c>
      <c r="E5138" t="s">
        <v>33</v>
      </c>
      <c r="F5138" t="s">
        <v>34</v>
      </c>
      <c r="G5138" t="s">
        <v>35</v>
      </c>
      <c r="H5138" t="s">
        <v>739</v>
      </c>
      <c r="I5138" s="33" t="s">
        <v>8936</v>
      </c>
      <c r="J5138" s="2">
        <v>1</v>
      </c>
      <c r="K5138" s="33" t="s">
        <v>8861</v>
      </c>
    </row>
    <row r="5139" spans="1:11" x14ac:dyDescent="0.3">
      <c r="A5139" s="1">
        <v>42569</v>
      </c>
      <c r="B5139" s="2">
        <f>YEAR(salesdata[[#This Row],[Order Date]])</f>
        <v>2016</v>
      </c>
      <c r="C5139" s="2">
        <f>MONTH(salesdata[[#This Row],[Order Date]])</f>
        <v>7</v>
      </c>
      <c r="D5139" t="s">
        <v>1190</v>
      </c>
      <c r="E5139" t="s">
        <v>96</v>
      </c>
      <c r="F5139" t="s">
        <v>11</v>
      </c>
      <c r="G5139" t="s">
        <v>204</v>
      </c>
      <c r="H5139" t="s">
        <v>2333</v>
      </c>
      <c r="I5139" s="33" t="s">
        <v>8937</v>
      </c>
      <c r="J5139" s="2">
        <v>5</v>
      </c>
      <c r="K5139" s="33" t="s">
        <v>5443</v>
      </c>
    </row>
    <row r="5140" spans="1:11" x14ac:dyDescent="0.3">
      <c r="A5140" s="1">
        <v>42569</v>
      </c>
      <c r="B5140" s="2">
        <f>YEAR(salesdata[[#This Row],[Order Date]])</f>
        <v>2016</v>
      </c>
      <c r="C5140" s="2">
        <f>MONTH(salesdata[[#This Row],[Order Date]])</f>
        <v>7</v>
      </c>
      <c r="D5140" t="s">
        <v>2574</v>
      </c>
      <c r="E5140" t="s">
        <v>10</v>
      </c>
      <c r="F5140" t="s">
        <v>39</v>
      </c>
      <c r="G5140" t="s">
        <v>52</v>
      </c>
      <c r="H5140" t="s">
        <v>1954</v>
      </c>
      <c r="I5140" s="33" t="s">
        <v>8938</v>
      </c>
      <c r="J5140" s="2">
        <v>3</v>
      </c>
      <c r="K5140" s="33" t="s">
        <v>8007</v>
      </c>
    </row>
    <row r="5141" spans="1:11" x14ac:dyDescent="0.3">
      <c r="A5141" s="1">
        <v>42569</v>
      </c>
      <c r="B5141" s="2">
        <f>YEAR(salesdata[[#This Row],[Order Date]])</f>
        <v>2016</v>
      </c>
      <c r="C5141" s="2">
        <f>MONTH(salesdata[[#This Row],[Order Date]])</f>
        <v>7</v>
      </c>
      <c r="D5141" t="s">
        <v>1989</v>
      </c>
      <c r="E5141" t="s">
        <v>96</v>
      </c>
      <c r="F5141" t="s">
        <v>39</v>
      </c>
      <c r="G5141" t="s">
        <v>40</v>
      </c>
      <c r="H5141" t="s">
        <v>2690</v>
      </c>
      <c r="I5141" s="33" t="s">
        <v>8939</v>
      </c>
      <c r="J5141" s="2">
        <v>1</v>
      </c>
      <c r="K5141" s="33" t="s">
        <v>8588</v>
      </c>
    </row>
    <row r="5142" spans="1:11" x14ac:dyDescent="0.3">
      <c r="A5142" s="1">
        <v>42569</v>
      </c>
      <c r="B5142" s="2">
        <f>YEAR(salesdata[[#This Row],[Order Date]])</f>
        <v>2016</v>
      </c>
      <c r="C5142" s="2">
        <f>MONTH(salesdata[[#This Row],[Order Date]])</f>
        <v>7</v>
      </c>
      <c r="D5142" t="s">
        <v>2152</v>
      </c>
      <c r="E5142" t="s">
        <v>23</v>
      </c>
      <c r="F5142" t="s">
        <v>11</v>
      </c>
      <c r="G5142" t="s">
        <v>24</v>
      </c>
      <c r="H5142" t="s">
        <v>2489</v>
      </c>
      <c r="I5142" s="33" t="s">
        <v>4136</v>
      </c>
      <c r="J5142" s="2">
        <v>8</v>
      </c>
      <c r="K5142" s="33" t="s">
        <v>4460</v>
      </c>
    </row>
    <row r="5143" spans="1:11" x14ac:dyDescent="0.3">
      <c r="A5143" s="1">
        <v>42569</v>
      </c>
      <c r="B5143" s="2">
        <f>YEAR(salesdata[[#This Row],[Order Date]])</f>
        <v>2016</v>
      </c>
      <c r="C5143" s="2">
        <f>MONTH(salesdata[[#This Row],[Order Date]])</f>
        <v>7</v>
      </c>
      <c r="D5143" t="s">
        <v>2152</v>
      </c>
      <c r="E5143" t="s">
        <v>23</v>
      </c>
      <c r="F5143" t="s">
        <v>11</v>
      </c>
      <c r="G5143" t="s">
        <v>18</v>
      </c>
      <c r="H5143" t="s">
        <v>2070</v>
      </c>
      <c r="I5143" s="33" t="s">
        <v>8940</v>
      </c>
      <c r="J5143" s="2">
        <v>10</v>
      </c>
      <c r="K5143" s="33" t="s">
        <v>8941</v>
      </c>
    </row>
    <row r="5144" spans="1:11" x14ac:dyDescent="0.3">
      <c r="A5144" s="1">
        <v>42569</v>
      </c>
      <c r="B5144" s="2">
        <f>YEAR(salesdata[[#This Row],[Order Date]])</f>
        <v>2016</v>
      </c>
      <c r="C5144" s="2">
        <f>MONTH(salesdata[[#This Row],[Order Date]])</f>
        <v>7</v>
      </c>
      <c r="D5144" t="s">
        <v>2152</v>
      </c>
      <c r="E5144" t="s">
        <v>23</v>
      </c>
      <c r="F5144" t="s">
        <v>11</v>
      </c>
      <c r="G5144" t="s">
        <v>12</v>
      </c>
      <c r="H5144" t="s">
        <v>2381</v>
      </c>
      <c r="I5144" s="33" t="s">
        <v>3922</v>
      </c>
      <c r="J5144" s="2">
        <v>4</v>
      </c>
      <c r="K5144" s="33" t="s">
        <v>3889</v>
      </c>
    </row>
    <row r="5145" spans="1:11" x14ac:dyDescent="0.3">
      <c r="A5145" s="1">
        <v>42570</v>
      </c>
      <c r="B5145" s="2">
        <f>YEAR(salesdata[[#This Row],[Order Date]])</f>
        <v>2016</v>
      </c>
      <c r="C5145" s="2">
        <f>MONTH(salesdata[[#This Row],[Order Date]])</f>
        <v>7</v>
      </c>
      <c r="D5145" t="s">
        <v>229</v>
      </c>
      <c r="E5145" t="s">
        <v>333</v>
      </c>
      <c r="F5145" t="s">
        <v>34</v>
      </c>
      <c r="G5145" t="s">
        <v>47</v>
      </c>
      <c r="H5145" t="s">
        <v>2175</v>
      </c>
      <c r="I5145" s="33" t="s">
        <v>7658</v>
      </c>
      <c r="J5145" s="2">
        <v>6</v>
      </c>
      <c r="K5145" s="33" t="s">
        <v>7659</v>
      </c>
    </row>
    <row r="5146" spans="1:11" x14ac:dyDescent="0.3">
      <c r="A5146" s="1">
        <v>42570</v>
      </c>
      <c r="B5146" s="2">
        <f>YEAR(salesdata[[#This Row],[Order Date]])</f>
        <v>2016</v>
      </c>
      <c r="C5146" s="2">
        <f>MONTH(salesdata[[#This Row],[Order Date]])</f>
        <v>7</v>
      </c>
      <c r="D5146" t="s">
        <v>229</v>
      </c>
      <c r="E5146" t="s">
        <v>333</v>
      </c>
      <c r="F5146" t="s">
        <v>11</v>
      </c>
      <c r="G5146" t="s">
        <v>20</v>
      </c>
      <c r="H5146" t="s">
        <v>304</v>
      </c>
      <c r="I5146" s="33" t="s">
        <v>8942</v>
      </c>
      <c r="J5146" s="2">
        <v>2</v>
      </c>
      <c r="K5146" s="33" t="s">
        <v>6344</v>
      </c>
    </row>
    <row r="5147" spans="1:11" x14ac:dyDescent="0.3">
      <c r="A5147" s="1">
        <v>42570</v>
      </c>
      <c r="B5147" s="2">
        <f>YEAR(salesdata[[#This Row],[Order Date]])</f>
        <v>2016</v>
      </c>
      <c r="C5147" s="2">
        <f>MONTH(salesdata[[#This Row],[Order Date]])</f>
        <v>7</v>
      </c>
      <c r="D5147" t="s">
        <v>229</v>
      </c>
      <c r="E5147" t="s">
        <v>333</v>
      </c>
      <c r="F5147" t="s">
        <v>11</v>
      </c>
      <c r="G5147" t="s">
        <v>18</v>
      </c>
      <c r="H5147" t="s">
        <v>1810</v>
      </c>
      <c r="I5147" s="33" t="s">
        <v>4210</v>
      </c>
      <c r="J5147" s="2">
        <v>4</v>
      </c>
      <c r="K5147" s="33" t="s">
        <v>4845</v>
      </c>
    </row>
    <row r="5148" spans="1:11" x14ac:dyDescent="0.3">
      <c r="A5148" s="1">
        <v>42570</v>
      </c>
      <c r="B5148" s="2">
        <f>YEAR(salesdata[[#This Row],[Order Date]])</f>
        <v>2016</v>
      </c>
      <c r="C5148" s="2">
        <f>MONTH(salesdata[[#This Row],[Order Date]])</f>
        <v>7</v>
      </c>
      <c r="D5148" t="s">
        <v>229</v>
      </c>
      <c r="E5148" t="s">
        <v>333</v>
      </c>
      <c r="F5148" t="s">
        <v>11</v>
      </c>
      <c r="G5148" t="s">
        <v>12</v>
      </c>
      <c r="H5148" t="s">
        <v>1651</v>
      </c>
      <c r="I5148" s="33" t="s">
        <v>8943</v>
      </c>
      <c r="J5148" s="2">
        <v>6</v>
      </c>
      <c r="K5148" s="33" t="s">
        <v>8944</v>
      </c>
    </row>
    <row r="5149" spans="1:11" x14ac:dyDescent="0.3">
      <c r="A5149" s="1">
        <v>42570</v>
      </c>
      <c r="B5149" s="2">
        <f>YEAR(salesdata[[#This Row],[Order Date]])</f>
        <v>2016</v>
      </c>
      <c r="C5149" s="2">
        <f>MONTH(salesdata[[#This Row],[Order Date]])</f>
        <v>7</v>
      </c>
      <c r="D5149" t="s">
        <v>229</v>
      </c>
      <c r="E5149" t="s">
        <v>333</v>
      </c>
      <c r="F5149" t="s">
        <v>11</v>
      </c>
      <c r="G5149" t="s">
        <v>20</v>
      </c>
      <c r="H5149" t="s">
        <v>2378</v>
      </c>
      <c r="I5149" s="33" t="s">
        <v>8448</v>
      </c>
      <c r="J5149" s="2">
        <v>1</v>
      </c>
      <c r="K5149" s="33" t="s">
        <v>5021</v>
      </c>
    </row>
    <row r="5150" spans="1:11" x14ac:dyDescent="0.3">
      <c r="A5150" s="1">
        <v>42570</v>
      </c>
      <c r="B5150" s="2">
        <f>YEAR(salesdata[[#This Row],[Order Date]])</f>
        <v>2016</v>
      </c>
      <c r="C5150" s="2">
        <f>MONTH(salesdata[[#This Row],[Order Date]])</f>
        <v>7</v>
      </c>
      <c r="D5150" t="s">
        <v>229</v>
      </c>
      <c r="E5150" t="s">
        <v>333</v>
      </c>
      <c r="F5150" t="s">
        <v>34</v>
      </c>
      <c r="G5150" t="s">
        <v>74</v>
      </c>
      <c r="H5150" t="s">
        <v>1706</v>
      </c>
      <c r="I5150" s="33" t="s">
        <v>8945</v>
      </c>
      <c r="J5150" s="2">
        <v>5</v>
      </c>
      <c r="K5150" s="33" t="s">
        <v>8946</v>
      </c>
    </row>
    <row r="5151" spans="1:11" x14ac:dyDescent="0.3">
      <c r="A5151" s="1">
        <v>42570</v>
      </c>
      <c r="B5151" s="2">
        <f>YEAR(salesdata[[#This Row],[Order Date]])</f>
        <v>2016</v>
      </c>
      <c r="C5151" s="2">
        <f>MONTH(salesdata[[#This Row],[Order Date]])</f>
        <v>7</v>
      </c>
      <c r="D5151" t="s">
        <v>1604</v>
      </c>
      <c r="E5151" t="s">
        <v>27</v>
      </c>
      <c r="F5151" t="s">
        <v>39</v>
      </c>
      <c r="G5151" t="s">
        <v>40</v>
      </c>
      <c r="H5151" t="s">
        <v>979</v>
      </c>
      <c r="I5151" s="33" t="s">
        <v>4216</v>
      </c>
      <c r="J5151" s="2">
        <v>2</v>
      </c>
      <c r="K5151" s="33" t="s">
        <v>4245</v>
      </c>
    </row>
    <row r="5152" spans="1:11" x14ac:dyDescent="0.3">
      <c r="A5152" s="1">
        <v>42570</v>
      </c>
      <c r="B5152" s="2">
        <f>YEAR(salesdata[[#This Row],[Order Date]])</f>
        <v>2016</v>
      </c>
      <c r="C5152" s="2">
        <f>MONTH(salesdata[[#This Row],[Order Date]])</f>
        <v>7</v>
      </c>
      <c r="D5152" t="s">
        <v>1604</v>
      </c>
      <c r="E5152" t="s">
        <v>27</v>
      </c>
      <c r="F5152" t="s">
        <v>39</v>
      </c>
      <c r="G5152" t="s">
        <v>52</v>
      </c>
      <c r="H5152" t="s">
        <v>2150</v>
      </c>
      <c r="I5152" s="33" t="s">
        <v>7367</v>
      </c>
      <c r="J5152" s="2">
        <v>3</v>
      </c>
      <c r="K5152" s="33" t="s">
        <v>8761</v>
      </c>
    </row>
    <row r="5153" spans="1:11" x14ac:dyDescent="0.3">
      <c r="A5153" s="1">
        <v>42571</v>
      </c>
      <c r="B5153" s="2">
        <f>YEAR(salesdata[[#This Row],[Order Date]])</f>
        <v>2016</v>
      </c>
      <c r="C5153" s="2">
        <f>MONTH(salesdata[[#This Row],[Order Date]])</f>
        <v>7</v>
      </c>
      <c r="D5153" t="s">
        <v>496</v>
      </c>
      <c r="E5153" t="s">
        <v>152</v>
      </c>
      <c r="F5153" t="s">
        <v>39</v>
      </c>
      <c r="G5153" t="s">
        <v>40</v>
      </c>
      <c r="H5153" t="s">
        <v>1246</v>
      </c>
      <c r="I5153" s="33" t="s">
        <v>8947</v>
      </c>
      <c r="J5153" s="2">
        <v>5</v>
      </c>
      <c r="K5153" s="33" t="s">
        <v>4902</v>
      </c>
    </row>
    <row r="5154" spans="1:11" x14ac:dyDescent="0.3">
      <c r="A5154" s="1">
        <v>42572</v>
      </c>
      <c r="B5154" s="2">
        <f>YEAR(salesdata[[#This Row],[Order Date]])</f>
        <v>2016</v>
      </c>
      <c r="C5154" s="2">
        <f>MONTH(salesdata[[#This Row],[Order Date]])</f>
        <v>7</v>
      </c>
      <c r="D5154" t="s">
        <v>1215</v>
      </c>
      <c r="E5154" t="s">
        <v>23</v>
      </c>
      <c r="F5154" t="s">
        <v>11</v>
      </c>
      <c r="G5154" t="s">
        <v>20</v>
      </c>
      <c r="H5154" t="s">
        <v>1406</v>
      </c>
      <c r="I5154" s="33" t="s">
        <v>5367</v>
      </c>
      <c r="J5154" s="2">
        <v>1</v>
      </c>
      <c r="K5154" s="33" t="s">
        <v>6057</v>
      </c>
    </row>
    <row r="5155" spans="1:11" x14ac:dyDescent="0.3">
      <c r="A5155" s="1">
        <v>42572</v>
      </c>
      <c r="B5155" s="2">
        <f>YEAR(salesdata[[#This Row],[Order Date]])</f>
        <v>2016</v>
      </c>
      <c r="C5155" s="2">
        <f>MONTH(salesdata[[#This Row],[Order Date]])</f>
        <v>7</v>
      </c>
      <c r="D5155" t="s">
        <v>2557</v>
      </c>
      <c r="E5155" t="s">
        <v>79</v>
      </c>
      <c r="F5155" t="s">
        <v>11</v>
      </c>
      <c r="G5155" t="s">
        <v>24</v>
      </c>
      <c r="H5155" t="s">
        <v>2691</v>
      </c>
      <c r="I5155" s="33" t="s">
        <v>6783</v>
      </c>
      <c r="J5155" s="2">
        <v>2</v>
      </c>
      <c r="K5155" s="33" t="s">
        <v>8948</v>
      </c>
    </row>
    <row r="5156" spans="1:11" x14ac:dyDescent="0.3">
      <c r="A5156" s="1">
        <v>42572</v>
      </c>
      <c r="B5156" s="2">
        <f>YEAR(salesdata[[#This Row],[Order Date]])</f>
        <v>2016</v>
      </c>
      <c r="C5156" s="2">
        <f>MONTH(salesdata[[#This Row],[Order Date]])</f>
        <v>7</v>
      </c>
      <c r="D5156" t="s">
        <v>2557</v>
      </c>
      <c r="E5156" t="s">
        <v>79</v>
      </c>
      <c r="F5156" t="s">
        <v>11</v>
      </c>
      <c r="G5156" t="s">
        <v>20</v>
      </c>
      <c r="H5156" t="s">
        <v>869</v>
      </c>
      <c r="I5156" s="33" t="s">
        <v>3991</v>
      </c>
      <c r="J5156" s="2">
        <v>7</v>
      </c>
      <c r="K5156" s="33" t="s">
        <v>3992</v>
      </c>
    </row>
    <row r="5157" spans="1:11" x14ac:dyDescent="0.3">
      <c r="A5157" s="1">
        <v>42572</v>
      </c>
      <c r="B5157" s="2">
        <f>YEAR(salesdata[[#This Row],[Order Date]])</f>
        <v>2016</v>
      </c>
      <c r="C5157" s="2">
        <f>MONTH(salesdata[[#This Row],[Order Date]])</f>
        <v>7</v>
      </c>
      <c r="D5157" t="s">
        <v>2557</v>
      </c>
      <c r="E5157" t="s">
        <v>79</v>
      </c>
      <c r="F5157" t="s">
        <v>11</v>
      </c>
      <c r="G5157" t="s">
        <v>18</v>
      </c>
      <c r="H5157" t="s">
        <v>772</v>
      </c>
      <c r="I5157" s="33" t="s">
        <v>7547</v>
      </c>
      <c r="J5157" s="2">
        <v>1</v>
      </c>
      <c r="K5157" s="33" t="s">
        <v>4990</v>
      </c>
    </row>
    <row r="5158" spans="1:11" x14ac:dyDescent="0.3">
      <c r="A5158" s="1">
        <v>42572</v>
      </c>
      <c r="B5158" s="2">
        <f>YEAR(salesdata[[#This Row],[Order Date]])</f>
        <v>2016</v>
      </c>
      <c r="C5158" s="2">
        <f>MONTH(salesdata[[#This Row],[Order Date]])</f>
        <v>7</v>
      </c>
      <c r="D5158" t="s">
        <v>2557</v>
      </c>
      <c r="E5158" t="s">
        <v>79</v>
      </c>
      <c r="F5158" t="s">
        <v>11</v>
      </c>
      <c r="G5158" t="s">
        <v>18</v>
      </c>
      <c r="H5158" t="s">
        <v>1439</v>
      </c>
      <c r="I5158" s="33" t="s">
        <v>8949</v>
      </c>
      <c r="J5158" s="2">
        <v>2</v>
      </c>
      <c r="K5158" s="33" t="s">
        <v>7202</v>
      </c>
    </row>
    <row r="5159" spans="1:11" x14ac:dyDescent="0.3">
      <c r="A5159" s="1">
        <v>42572</v>
      </c>
      <c r="B5159" s="2">
        <f>YEAR(salesdata[[#This Row],[Order Date]])</f>
        <v>2016</v>
      </c>
      <c r="C5159" s="2">
        <f>MONTH(salesdata[[#This Row],[Order Date]])</f>
        <v>7</v>
      </c>
      <c r="D5159" t="s">
        <v>1462</v>
      </c>
      <c r="E5159" t="s">
        <v>249</v>
      </c>
      <c r="F5159" t="s">
        <v>11</v>
      </c>
      <c r="G5159" t="s">
        <v>16</v>
      </c>
      <c r="H5159" t="s">
        <v>1127</v>
      </c>
      <c r="I5159" s="33" t="s">
        <v>4720</v>
      </c>
      <c r="J5159" s="2">
        <v>3</v>
      </c>
      <c r="K5159" s="33" t="s">
        <v>6801</v>
      </c>
    </row>
    <row r="5160" spans="1:11" x14ac:dyDescent="0.3">
      <c r="A5160" s="1">
        <v>42572</v>
      </c>
      <c r="B5160" s="2">
        <f>YEAR(salesdata[[#This Row],[Order Date]])</f>
        <v>2016</v>
      </c>
      <c r="C5160" s="2">
        <f>MONTH(salesdata[[#This Row],[Order Date]])</f>
        <v>7</v>
      </c>
      <c r="D5160" t="s">
        <v>1462</v>
      </c>
      <c r="E5160" t="s">
        <v>249</v>
      </c>
      <c r="F5160" t="s">
        <v>34</v>
      </c>
      <c r="G5160" t="s">
        <v>35</v>
      </c>
      <c r="H5160" t="s">
        <v>1418</v>
      </c>
      <c r="I5160" s="33" t="s">
        <v>8950</v>
      </c>
      <c r="J5160" s="2">
        <v>5</v>
      </c>
      <c r="K5160" s="33" t="s">
        <v>132</v>
      </c>
    </row>
    <row r="5161" spans="1:11" x14ac:dyDescent="0.3">
      <c r="A5161" s="1">
        <v>42572</v>
      </c>
      <c r="B5161" s="2">
        <f>YEAR(salesdata[[#This Row],[Order Date]])</f>
        <v>2016</v>
      </c>
      <c r="C5161" s="2">
        <f>MONTH(salesdata[[#This Row],[Order Date]])</f>
        <v>7</v>
      </c>
      <c r="D5161" t="s">
        <v>396</v>
      </c>
      <c r="E5161" t="s">
        <v>27</v>
      </c>
      <c r="F5161" t="s">
        <v>11</v>
      </c>
      <c r="G5161" t="s">
        <v>63</v>
      </c>
      <c r="H5161" t="s">
        <v>1677</v>
      </c>
      <c r="I5161" s="33" t="s">
        <v>8951</v>
      </c>
      <c r="J5161" s="2">
        <v>5</v>
      </c>
      <c r="K5161" s="33" t="s">
        <v>8952</v>
      </c>
    </row>
    <row r="5162" spans="1:11" x14ac:dyDescent="0.3">
      <c r="A5162" s="1">
        <v>42572</v>
      </c>
      <c r="B5162" s="2">
        <f>YEAR(salesdata[[#This Row],[Order Date]])</f>
        <v>2016</v>
      </c>
      <c r="C5162" s="2">
        <f>MONTH(salesdata[[#This Row],[Order Date]])</f>
        <v>7</v>
      </c>
      <c r="D5162" t="s">
        <v>396</v>
      </c>
      <c r="E5162" t="s">
        <v>27</v>
      </c>
      <c r="F5162" t="s">
        <v>11</v>
      </c>
      <c r="G5162" t="s">
        <v>16</v>
      </c>
      <c r="H5162" t="s">
        <v>2146</v>
      </c>
      <c r="I5162" s="33" t="s">
        <v>3619</v>
      </c>
      <c r="J5162" s="2">
        <v>1</v>
      </c>
      <c r="K5162" s="33" t="s">
        <v>3620</v>
      </c>
    </row>
    <row r="5163" spans="1:11" x14ac:dyDescent="0.3">
      <c r="A5163" s="1">
        <v>42573</v>
      </c>
      <c r="B5163" s="2">
        <f>YEAR(salesdata[[#This Row],[Order Date]])</f>
        <v>2016</v>
      </c>
      <c r="C5163" s="2">
        <f>MONTH(salesdata[[#This Row],[Order Date]])</f>
        <v>7</v>
      </c>
      <c r="D5163" t="s">
        <v>2514</v>
      </c>
      <c r="E5163" t="s">
        <v>27</v>
      </c>
      <c r="F5163" t="s">
        <v>11</v>
      </c>
      <c r="G5163" t="s">
        <v>16</v>
      </c>
      <c r="H5163" t="s">
        <v>2146</v>
      </c>
      <c r="I5163" s="33" t="s">
        <v>3712</v>
      </c>
      <c r="J5163" s="2">
        <v>2</v>
      </c>
      <c r="K5163" s="33" t="s">
        <v>8953</v>
      </c>
    </row>
    <row r="5164" spans="1:11" x14ac:dyDescent="0.3">
      <c r="A5164" s="1">
        <v>42573</v>
      </c>
      <c r="B5164" s="2">
        <f>YEAR(salesdata[[#This Row],[Order Date]])</f>
        <v>2016</v>
      </c>
      <c r="C5164" s="2">
        <f>MONTH(salesdata[[#This Row],[Order Date]])</f>
        <v>7</v>
      </c>
      <c r="D5164" t="s">
        <v>2562</v>
      </c>
      <c r="E5164" t="s">
        <v>23</v>
      </c>
      <c r="F5164" t="s">
        <v>11</v>
      </c>
      <c r="G5164" t="s">
        <v>24</v>
      </c>
      <c r="H5164" t="s">
        <v>575</v>
      </c>
      <c r="I5164" s="33" t="s">
        <v>6682</v>
      </c>
      <c r="J5164" s="2">
        <v>2</v>
      </c>
      <c r="K5164" s="33" t="s">
        <v>8954</v>
      </c>
    </row>
    <row r="5165" spans="1:11" x14ac:dyDescent="0.3">
      <c r="A5165" s="1">
        <v>42573</v>
      </c>
      <c r="B5165" s="2">
        <f>YEAR(salesdata[[#This Row],[Order Date]])</f>
        <v>2016</v>
      </c>
      <c r="C5165" s="2">
        <f>MONTH(salesdata[[#This Row],[Order Date]])</f>
        <v>7</v>
      </c>
      <c r="D5165" t="s">
        <v>2562</v>
      </c>
      <c r="E5165" t="s">
        <v>23</v>
      </c>
      <c r="F5165" t="s">
        <v>34</v>
      </c>
      <c r="G5165" t="s">
        <v>47</v>
      </c>
      <c r="H5165" t="s">
        <v>1217</v>
      </c>
      <c r="I5165" s="33" t="s">
        <v>3972</v>
      </c>
      <c r="J5165" s="2">
        <v>2</v>
      </c>
      <c r="K5165" s="33" t="s">
        <v>3525</v>
      </c>
    </row>
    <row r="5166" spans="1:11" x14ac:dyDescent="0.3">
      <c r="A5166" s="1">
        <v>42573</v>
      </c>
      <c r="B5166" s="2">
        <f>YEAR(salesdata[[#This Row],[Order Date]])</f>
        <v>2016</v>
      </c>
      <c r="C5166" s="2">
        <f>MONTH(salesdata[[#This Row],[Order Date]])</f>
        <v>7</v>
      </c>
      <c r="D5166" t="s">
        <v>1252</v>
      </c>
      <c r="E5166" t="s">
        <v>111</v>
      </c>
      <c r="F5166" t="s">
        <v>39</v>
      </c>
      <c r="G5166" t="s">
        <v>52</v>
      </c>
      <c r="H5166" t="s">
        <v>2370</v>
      </c>
      <c r="I5166" s="33" t="s">
        <v>8955</v>
      </c>
      <c r="J5166" s="2">
        <v>1</v>
      </c>
      <c r="K5166" s="33" t="s">
        <v>8956</v>
      </c>
    </row>
    <row r="5167" spans="1:11" x14ac:dyDescent="0.3">
      <c r="A5167" s="1">
        <v>42573</v>
      </c>
      <c r="B5167" s="2">
        <f>YEAR(salesdata[[#This Row],[Order Date]])</f>
        <v>2016</v>
      </c>
      <c r="C5167" s="2">
        <f>MONTH(salesdata[[#This Row],[Order Date]])</f>
        <v>7</v>
      </c>
      <c r="D5167" t="s">
        <v>1252</v>
      </c>
      <c r="E5167" t="s">
        <v>111</v>
      </c>
      <c r="F5167" t="s">
        <v>11</v>
      </c>
      <c r="G5167" t="s">
        <v>18</v>
      </c>
      <c r="H5167" t="s">
        <v>1479</v>
      </c>
      <c r="I5167" s="33" t="s">
        <v>8957</v>
      </c>
      <c r="J5167" s="2">
        <v>5</v>
      </c>
      <c r="K5167" s="33" t="s">
        <v>8958</v>
      </c>
    </row>
    <row r="5168" spans="1:11" x14ac:dyDescent="0.3">
      <c r="A5168" s="1">
        <v>42573</v>
      </c>
      <c r="B5168" s="2">
        <f>YEAR(salesdata[[#This Row],[Order Date]])</f>
        <v>2016</v>
      </c>
      <c r="C5168" s="2">
        <f>MONTH(salesdata[[#This Row],[Order Date]])</f>
        <v>7</v>
      </c>
      <c r="D5168" t="s">
        <v>1252</v>
      </c>
      <c r="E5168" t="s">
        <v>111</v>
      </c>
      <c r="F5168" t="s">
        <v>11</v>
      </c>
      <c r="G5168" t="s">
        <v>24</v>
      </c>
      <c r="H5168" t="s">
        <v>2018</v>
      </c>
      <c r="I5168" s="33" t="s">
        <v>7961</v>
      </c>
      <c r="J5168" s="2">
        <v>5</v>
      </c>
      <c r="K5168" s="33" t="s">
        <v>3769</v>
      </c>
    </row>
    <row r="5169" spans="1:11" x14ac:dyDescent="0.3">
      <c r="A5169" s="1">
        <v>42573</v>
      </c>
      <c r="B5169" s="2">
        <f>YEAR(salesdata[[#This Row],[Order Date]])</f>
        <v>2016</v>
      </c>
      <c r="C5169" s="2">
        <f>MONTH(salesdata[[#This Row],[Order Date]])</f>
        <v>7</v>
      </c>
      <c r="D5169" t="s">
        <v>1252</v>
      </c>
      <c r="E5169" t="s">
        <v>111</v>
      </c>
      <c r="F5169" t="s">
        <v>11</v>
      </c>
      <c r="G5169" t="s">
        <v>12</v>
      </c>
      <c r="H5169" t="s">
        <v>1673</v>
      </c>
      <c r="I5169" s="33" t="s">
        <v>3540</v>
      </c>
      <c r="J5169" s="2">
        <v>5</v>
      </c>
      <c r="K5169" s="33" t="s">
        <v>3175</v>
      </c>
    </row>
    <row r="5170" spans="1:11" x14ac:dyDescent="0.3">
      <c r="A5170" s="1">
        <v>42573</v>
      </c>
      <c r="B5170" s="2">
        <f>YEAR(salesdata[[#This Row],[Order Date]])</f>
        <v>2016</v>
      </c>
      <c r="C5170" s="2">
        <f>MONTH(salesdata[[#This Row],[Order Date]])</f>
        <v>7</v>
      </c>
      <c r="D5170" t="s">
        <v>243</v>
      </c>
      <c r="E5170" t="s">
        <v>127</v>
      </c>
      <c r="F5170" t="s">
        <v>11</v>
      </c>
      <c r="G5170" t="s">
        <v>204</v>
      </c>
      <c r="H5170" t="s">
        <v>2121</v>
      </c>
      <c r="I5170" s="33" t="s">
        <v>8959</v>
      </c>
      <c r="J5170" s="2">
        <v>5</v>
      </c>
      <c r="K5170" s="33" t="s">
        <v>2692</v>
      </c>
    </row>
    <row r="5171" spans="1:11" x14ac:dyDescent="0.3">
      <c r="A5171" s="1">
        <v>42573</v>
      </c>
      <c r="B5171" s="2">
        <f>YEAR(salesdata[[#This Row],[Order Date]])</f>
        <v>2016</v>
      </c>
      <c r="C5171" s="2">
        <f>MONTH(salesdata[[#This Row],[Order Date]])</f>
        <v>7</v>
      </c>
      <c r="D5171" t="s">
        <v>1926</v>
      </c>
      <c r="E5171" t="s">
        <v>540</v>
      </c>
      <c r="F5171" t="s">
        <v>11</v>
      </c>
      <c r="G5171" t="s">
        <v>93</v>
      </c>
      <c r="H5171" t="s">
        <v>1885</v>
      </c>
      <c r="I5171" s="33" t="s">
        <v>6270</v>
      </c>
      <c r="J5171" s="2">
        <v>2</v>
      </c>
      <c r="K5171" s="33" t="s">
        <v>8960</v>
      </c>
    </row>
    <row r="5172" spans="1:11" x14ac:dyDescent="0.3">
      <c r="A5172" s="1">
        <v>42573</v>
      </c>
      <c r="B5172" s="2">
        <f>YEAR(salesdata[[#This Row],[Order Date]])</f>
        <v>2016</v>
      </c>
      <c r="C5172" s="2">
        <f>MONTH(salesdata[[#This Row],[Order Date]])</f>
        <v>7</v>
      </c>
      <c r="D5172" t="s">
        <v>1926</v>
      </c>
      <c r="E5172" t="s">
        <v>540</v>
      </c>
      <c r="F5172" t="s">
        <v>11</v>
      </c>
      <c r="G5172" t="s">
        <v>12</v>
      </c>
      <c r="H5172" t="s">
        <v>1232</v>
      </c>
      <c r="I5172" s="33" t="s">
        <v>6128</v>
      </c>
      <c r="J5172" s="2">
        <v>8</v>
      </c>
      <c r="K5172" s="33" t="s">
        <v>6129</v>
      </c>
    </row>
    <row r="5173" spans="1:11" x14ac:dyDescent="0.3">
      <c r="A5173" s="1">
        <v>42573</v>
      </c>
      <c r="B5173" s="2">
        <f>YEAR(salesdata[[#This Row],[Order Date]])</f>
        <v>2016</v>
      </c>
      <c r="C5173" s="2">
        <f>MONTH(salesdata[[#This Row],[Order Date]])</f>
        <v>7</v>
      </c>
      <c r="D5173" t="s">
        <v>1926</v>
      </c>
      <c r="E5173" t="s">
        <v>540</v>
      </c>
      <c r="F5173" t="s">
        <v>34</v>
      </c>
      <c r="G5173" t="s">
        <v>47</v>
      </c>
      <c r="H5173" t="s">
        <v>2200</v>
      </c>
      <c r="I5173" s="33" t="s">
        <v>6666</v>
      </c>
      <c r="J5173" s="2">
        <v>3</v>
      </c>
      <c r="K5173" s="33" t="s">
        <v>3332</v>
      </c>
    </row>
    <row r="5174" spans="1:11" x14ac:dyDescent="0.3">
      <c r="A5174" s="1">
        <v>42573</v>
      </c>
      <c r="B5174" s="2">
        <f>YEAR(salesdata[[#This Row],[Order Date]])</f>
        <v>2016</v>
      </c>
      <c r="C5174" s="2">
        <f>MONTH(salesdata[[#This Row],[Order Date]])</f>
        <v>7</v>
      </c>
      <c r="D5174" t="s">
        <v>1926</v>
      </c>
      <c r="E5174" t="s">
        <v>540</v>
      </c>
      <c r="F5174" t="s">
        <v>11</v>
      </c>
      <c r="G5174" t="s">
        <v>20</v>
      </c>
      <c r="H5174" t="s">
        <v>209</v>
      </c>
      <c r="I5174" s="33" t="s">
        <v>3182</v>
      </c>
      <c r="J5174" s="2">
        <v>3</v>
      </c>
      <c r="K5174" s="33" t="s">
        <v>8961</v>
      </c>
    </row>
    <row r="5175" spans="1:11" x14ac:dyDescent="0.3">
      <c r="A5175" s="1">
        <v>42574</v>
      </c>
      <c r="B5175" s="2">
        <f>YEAR(salesdata[[#This Row],[Order Date]])</f>
        <v>2016</v>
      </c>
      <c r="C5175" s="2">
        <f>MONTH(salesdata[[#This Row],[Order Date]])</f>
        <v>7</v>
      </c>
      <c r="D5175" t="s">
        <v>1330</v>
      </c>
      <c r="E5175" t="s">
        <v>124</v>
      </c>
      <c r="F5175" t="s">
        <v>11</v>
      </c>
      <c r="G5175" t="s">
        <v>24</v>
      </c>
      <c r="H5175" t="s">
        <v>1396</v>
      </c>
      <c r="I5175" s="33" t="s">
        <v>8962</v>
      </c>
      <c r="J5175" s="2">
        <v>2</v>
      </c>
      <c r="K5175" s="33" t="s">
        <v>3237</v>
      </c>
    </row>
    <row r="5176" spans="1:11" x14ac:dyDescent="0.3">
      <c r="A5176" s="1">
        <v>42574</v>
      </c>
      <c r="B5176" s="2">
        <f>YEAR(salesdata[[#This Row],[Order Date]])</f>
        <v>2016</v>
      </c>
      <c r="C5176" s="2">
        <f>MONTH(salesdata[[#This Row],[Order Date]])</f>
        <v>7</v>
      </c>
      <c r="D5176" t="s">
        <v>1330</v>
      </c>
      <c r="E5176" t="s">
        <v>124</v>
      </c>
      <c r="F5176" t="s">
        <v>11</v>
      </c>
      <c r="G5176" t="s">
        <v>93</v>
      </c>
      <c r="H5176" t="s">
        <v>2126</v>
      </c>
      <c r="I5176" s="33" t="s">
        <v>6410</v>
      </c>
      <c r="J5176" s="2">
        <v>2</v>
      </c>
      <c r="K5176" s="33" t="s">
        <v>6411</v>
      </c>
    </row>
    <row r="5177" spans="1:11" x14ac:dyDescent="0.3">
      <c r="A5177" s="1">
        <v>42574</v>
      </c>
      <c r="B5177" s="2">
        <f>YEAR(salesdata[[#This Row],[Order Date]])</f>
        <v>2016</v>
      </c>
      <c r="C5177" s="2">
        <f>MONTH(salesdata[[#This Row],[Order Date]])</f>
        <v>7</v>
      </c>
      <c r="D5177" t="s">
        <v>1330</v>
      </c>
      <c r="E5177" t="s">
        <v>124</v>
      </c>
      <c r="F5177" t="s">
        <v>39</v>
      </c>
      <c r="G5177" t="s">
        <v>306</v>
      </c>
      <c r="H5177" t="s">
        <v>2147</v>
      </c>
      <c r="I5177" s="33" t="s">
        <v>8963</v>
      </c>
      <c r="J5177" s="2">
        <v>1</v>
      </c>
      <c r="K5177" s="33" t="s">
        <v>8964</v>
      </c>
    </row>
    <row r="5178" spans="1:11" x14ac:dyDescent="0.3">
      <c r="A5178" s="1">
        <v>42574</v>
      </c>
      <c r="B5178" s="2">
        <f>YEAR(salesdata[[#This Row],[Order Date]])</f>
        <v>2016</v>
      </c>
      <c r="C5178" s="2">
        <f>MONTH(salesdata[[#This Row],[Order Date]])</f>
        <v>7</v>
      </c>
      <c r="D5178" t="s">
        <v>309</v>
      </c>
      <c r="E5178" t="s">
        <v>15</v>
      </c>
      <c r="F5178" t="s">
        <v>11</v>
      </c>
      <c r="G5178" t="s">
        <v>20</v>
      </c>
      <c r="H5178" t="s">
        <v>1249</v>
      </c>
      <c r="I5178" s="33" t="s">
        <v>8965</v>
      </c>
      <c r="J5178" s="2">
        <v>4</v>
      </c>
      <c r="K5178" s="33" t="s">
        <v>8966</v>
      </c>
    </row>
    <row r="5179" spans="1:11" x14ac:dyDescent="0.3">
      <c r="A5179" s="1">
        <v>42574</v>
      </c>
      <c r="B5179" s="2">
        <f>YEAR(salesdata[[#This Row],[Order Date]])</f>
        <v>2016</v>
      </c>
      <c r="C5179" s="2">
        <f>MONTH(salesdata[[#This Row],[Order Date]])</f>
        <v>7</v>
      </c>
      <c r="D5179" t="s">
        <v>284</v>
      </c>
      <c r="E5179" t="s">
        <v>10</v>
      </c>
      <c r="F5179" t="s">
        <v>11</v>
      </c>
      <c r="G5179" t="s">
        <v>24</v>
      </c>
      <c r="H5179" t="s">
        <v>2693</v>
      </c>
      <c r="I5179" s="33" t="s">
        <v>3272</v>
      </c>
      <c r="J5179" s="2">
        <v>2</v>
      </c>
      <c r="K5179" s="33" t="s">
        <v>3273</v>
      </c>
    </row>
    <row r="5180" spans="1:11" x14ac:dyDescent="0.3">
      <c r="A5180" s="1">
        <v>42574</v>
      </c>
      <c r="B5180" s="2">
        <f>YEAR(salesdata[[#This Row],[Order Date]])</f>
        <v>2016</v>
      </c>
      <c r="C5180" s="2">
        <f>MONTH(salesdata[[#This Row],[Order Date]])</f>
        <v>7</v>
      </c>
      <c r="D5180" t="s">
        <v>284</v>
      </c>
      <c r="E5180" t="s">
        <v>10</v>
      </c>
      <c r="F5180" t="s">
        <v>11</v>
      </c>
      <c r="G5180" t="s">
        <v>12</v>
      </c>
      <c r="H5180" t="s">
        <v>2192</v>
      </c>
      <c r="I5180" s="33" t="s">
        <v>3274</v>
      </c>
      <c r="J5180" s="2">
        <v>1</v>
      </c>
      <c r="K5180" s="33" t="s">
        <v>5763</v>
      </c>
    </row>
    <row r="5181" spans="1:11" x14ac:dyDescent="0.3">
      <c r="A5181" s="1">
        <v>42574</v>
      </c>
      <c r="B5181" s="2">
        <f>YEAR(salesdata[[#This Row],[Order Date]])</f>
        <v>2016</v>
      </c>
      <c r="C5181" s="2">
        <f>MONTH(salesdata[[#This Row],[Order Date]])</f>
        <v>7</v>
      </c>
      <c r="D5181" t="s">
        <v>284</v>
      </c>
      <c r="E5181" t="s">
        <v>10</v>
      </c>
      <c r="F5181" t="s">
        <v>11</v>
      </c>
      <c r="G5181" t="s">
        <v>24</v>
      </c>
      <c r="H5181" t="s">
        <v>826</v>
      </c>
      <c r="I5181" s="33" t="s">
        <v>8967</v>
      </c>
      <c r="J5181" s="2">
        <v>5</v>
      </c>
      <c r="K5181" s="33" t="s">
        <v>4574</v>
      </c>
    </row>
    <row r="5182" spans="1:11" x14ac:dyDescent="0.3">
      <c r="A5182" s="1">
        <v>42574</v>
      </c>
      <c r="B5182" s="2">
        <f>YEAR(salesdata[[#This Row],[Order Date]])</f>
        <v>2016</v>
      </c>
      <c r="C5182" s="2">
        <f>MONTH(salesdata[[#This Row],[Order Date]])</f>
        <v>7</v>
      </c>
      <c r="D5182" t="s">
        <v>284</v>
      </c>
      <c r="E5182" t="s">
        <v>10</v>
      </c>
      <c r="F5182" t="s">
        <v>11</v>
      </c>
      <c r="G5182" t="s">
        <v>20</v>
      </c>
      <c r="H5182" t="s">
        <v>119</v>
      </c>
      <c r="I5182" s="33" t="s">
        <v>3045</v>
      </c>
      <c r="J5182" s="2">
        <v>4</v>
      </c>
      <c r="K5182" s="33" t="s">
        <v>8968</v>
      </c>
    </row>
    <row r="5183" spans="1:11" x14ac:dyDescent="0.3">
      <c r="A5183" s="1">
        <v>42574</v>
      </c>
      <c r="B5183" s="2">
        <f>YEAR(salesdata[[#This Row],[Order Date]])</f>
        <v>2016</v>
      </c>
      <c r="C5183" s="2">
        <f>MONTH(salesdata[[#This Row],[Order Date]])</f>
        <v>7</v>
      </c>
      <c r="D5183" t="s">
        <v>284</v>
      </c>
      <c r="E5183" t="s">
        <v>10</v>
      </c>
      <c r="F5183" t="s">
        <v>11</v>
      </c>
      <c r="G5183" t="s">
        <v>204</v>
      </c>
      <c r="H5183" t="s">
        <v>2024</v>
      </c>
      <c r="I5183" s="33" t="s">
        <v>6523</v>
      </c>
      <c r="J5183" s="2">
        <v>2</v>
      </c>
      <c r="K5183" s="33" t="s">
        <v>344</v>
      </c>
    </row>
    <row r="5184" spans="1:11" x14ac:dyDescent="0.3">
      <c r="A5184" s="1">
        <v>42574</v>
      </c>
      <c r="B5184" s="2">
        <f>YEAR(salesdata[[#This Row],[Order Date]])</f>
        <v>2016</v>
      </c>
      <c r="C5184" s="2">
        <f>MONTH(salesdata[[#This Row],[Order Date]])</f>
        <v>7</v>
      </c>
      <c r="D5184" t="s">
        <v>1070</v>
      </c>
      <c r="E5184" t="s">
        <v>10</v>
      </c>
      <c r="F5184" t="s">
        <v>39</v>
      </c>
      <c r="G5184" t="s">
        <v>40</v>
      </c>
      <c r="H5184" t="s">
        <v>398</v>
      </c>
      <c r="I5184" s="33" t="s">
        <v>8969</v>
      </c>
      <c r="J5184" s="2">
        <v>8</v>
      </c>
      <c r="K5184" s="33" t="s">
        <v>8970</v>
      </c>
    </row>
    <row r="5185" spans="1:11" x14ac:dyDescent="0.3">
      <c r="A5185" s="1">
        <v>42575</v>
      </c>
      <c r="B5185" s="2">
        <f>YEAR(salesdata[[#This Row],[Order Date]])</f>
        <v>2016</v>
      </c>
      <c r="C5185" s="2">
        <f>MONTH(salesdata[[#This Row],[Order Date]])</f>
        <v>7</v>
      </c>
      <c r="D5185" t="s">
        <v>1664</v>
      </c>
      <c r="E5185" t="s">
        <v>152</v>
      </c>
      <c r="F5185" t="s">
        <v>34</v>
      </c>
      <c r="G5185" t="s">
        <v>35</v>
      </c>
      <c r="H5185" t="s">
        <v>1826</v>
      </c>
      <c r="I5185" s="33" t="s">
        <v>8971</v>
      </c>
      <c r="J5185" s="2">
        <v>2</v>
      </c>
      <c r="K5185" s="33" t="s">
        <v>3553</v>
      </c>
    </row>
    <row r="5186" spans="1:11" x14ac:dyDescent="0.3">
      <c r="A5186" s="1">
        <v>42575</v>
      </c>
      <c r="B5186" s="2">
        <f>YEAR(salesdata[[#This Row],[Order Date]])</f>
        <v>2016</v>
      </c>
      <c r="C5186" s="2">
        <f>MONTH(salesdata[[#This Row],[Order Date]])</f>
        <v>7</v>
      </c>
      <c r="D5186" t="s">
        <v>759</v>
      </c>
      <c r="E5186" t="s">
        <v>62</v>
      </c>
      <c r="F5186" t="s">
        <v>11</v>
      </c>
      <c r="G5186" t="s">
        <v>24</v>
      </c>
      <c r="H5186" t="s">
        <v>117</v>
      </c>
      <c r="I5186" s="33" t="s">
        <v>8502</v>
      </c>
      <c r="J5186" s="2">
        <v>5</v>
      </c>
      <c r="K5186" s="33" t="s">
        <v>8503</v>
      </c>
    </row>
    <row r="5187" spans="1:11" x14ac:dyDescent="0.3">
      <c r="A5187" s="1">
        <v>42576</v>
      </c>
      <c r="B5187" s="2">
        <f>YEAR(salesdata[[#This Row],[Order Date]])</f>
        <v>2016</v>
      </c>
      <c r="C5187" s="2">
        <f>MONTH(salesdata[[#This Row],[Order Date]])</f>
        <v>7</v>
      </c>
      <c r="D5187" t="s">
        <v>197</v>
      </c>
      <c r="E5187" t="s">
        <v>27</v>
      </c>
      <c r="F5187" t="s">
        <v>11</v>
      </c>
      <c r="G5187" t="s">
        <v>20</v>
      </c>
      <c r="H5187" t="s">
        <v>1009</v>
      </c>
      <c r="I5187" s="33" t="s">
        <v>8972</v>
      </c>
      <c r="J5187" s="2">
        <v>8</v>
      </c>
      <c r="K5187" s="33" t="s">
        <v>8973</v>
      </c>
    </row>
    <row r="5188" spans="1:11" x14ac:dyDescent="0.3">
      <c r="A5188" s="1">
        <v>42576</v>
      </c>
      <c r="B5188" s="2">
        <f>YEAR(salesdata[[#This Row],[Order Date]])</f>
        <v>2016</v>
      </c>
      <c r="C5188" s="2">
        <f>MONTH(salesdata[[#This Row],[Order Date]])</f>
        <v>7</v>
      </c>
      <c r="D5188" t="s">
        <v>197</v>
      </c>
      <c r="E5188" t="s">
        <v>27</v>
      </c>
      <c r="F5188" t="s">
        <v>34</v>
      </c>
      <c r="G5188" t="s">
        <v>47</v>
      </c>
      <c r="H5188" t="s">
        <v>48</v>
      </c>
      <c r="I5188" s="33" t="s">
        <v>8974</v>
      </c>
      <c r="J5188" s="2">
        <v>4</v>
      </c>
      <c r="K5188" s="33" t="s">
        <v>8975</v>
      </c>
    </row>
    <row r="5189" spans="1:11" x14ac:dyDescent="0.3">
      <c r="A5189" s="1">
        <v>42576</v>
      </c>
      <c r="B5189" s="2">
        <f>YEAR(salesdata[[#This Row],[Order Date]])</f>
        <v>2016</v>
      </c>
      <c r="C5189" s="2">
        <f>MONTH(salesdata[[#This Row],[Order Date]])</f>
        <v>7</v>
      </c>
      <c r="D5189" t="s">
        <v>197</v>
      </c>
      <c r="E5189" t="s">
        <v>27</v>
      </c>
      <c r="F5189" t="s">
        <v>34</v>
      </c>
      <c r="G5189" t="s">
        <v>35</v>
      </c>
      <c r="H5189" t="s">
        <v>551</v>
      </c>
      <c r="I5189" s="33" t="s">
        <v>5678</v>
      </c>
      <c r="J5189" s="2">
        <v>2</v>
      </c>
      <c r="K5189" s="33" t="s">
        <v>5679</v>
      </c>
    </row>
    <row r="5190" spans="1:11" x14ac:dyDescent="0.3">
      <c r="A5190" s="1">
        <v>42576</v>
      </c>
      <c r="B5190" s="2">
        <f>YEAR(salesdata[[#This Row],[Order Date]])</f>
        <v>2016</v>
      </c>
      <c r="C5190" s="2">
        <f>MONTH(salesdata[[#This Row],[Order Date]])</f>
        <v>7</v>
      </c>
      <c r="D5190" t="s">
        <v>197</v>
      </c>
      <c r="E5190" t="s">
        <v>27</v>
      </c>
      <c r="F5190" t="s">
        <v>34</v>
      </c>
      <c r="G5190" t="s">
        <v>47</v>
      </c>
      <c r="H5190" t="s">
        <v>2315</v>
      </c>
      <c r="I5190" s="33" t="s">
        <v>8976</v>
      </c>
      <c r="J5190" s="2">
        <v>9</v>
      </c>
      <c r="K5190" s="33" t="s">
        <v>8977</v>
      </c>
    </row>
    <row r="5191" spans="1:11" x14ac:dyDescent="0.3">
      <c r="A5191" s="1">
        <v>42576</v>
      </c>
      <c r="B5191" s="2">
        <f>YEAR(salesdata[[#This Row],[Order Date]])</f>
        <v>2016</v>
      </c>
      <c r="C5191" s="2">
        <f>MONTH(salesdata[[#This Row],[Order Date]])</f>
        <v>7</v>
      </c>
      <c r="D5191" t="s">
        <v>2408</v>
      </c>
      <c r="E5191" t="s">
        <v>79</v>
      </c>
      <c r="F5191" t="s">
        <v>39</v>
      </c>
      <c r="G5191" t="s">
        <v>614</v>
      </c>
      <c r="H5191" t="s">
        <v>646</v>
      </c>
      <c r="I5191" s="33" t="s">
        <v>8978</v>
      </c>
      <c r="J5191" s="2">
        <v>4</v>
      </c>
      <c r="K5191" s="33" t="s">
        <v>2694</v>
      </c>
    </row>
    <row r="5192" spans="1:11" x14ac:dyDescent="0.3">
      <c r="A5192" s="1">
        <v>42576</v>
      </c>
      <c r="B5192" s="2">
        <f>YEAR(salesdata[[#This Row],[Order Date]])</f>
        <v>2016</v>
      </c>
      <c r="C5192" s="2">
        <f>MONTH(salesdata[[#This Row],[Order Date]])</f>
        <v>7</v>
      </c>
      <c r="D5192" t="s">
        <v>2695</v>
      </c>
      <c r="E5192" t="s">
        <v>27</v>
      </c>
      <c r="F5192" t="s">
        <v>11</v>
      </c>
      <c r="G5192" t="s">
        <v>43</v>
      </c>
      <c r="H5192" t="s">
        <v>850</v>
      </c>
      <c r="I5192" s="33" t="s">
        <v>5251</v>
      </c>
      <c r="J5192" s="2">
        <v>6</v>
      </c>
      <c r="K5192" s="33" t="s">
        <v>3201</v>
      </c>
    </row>
    <row r="5193" spans="1:11" x14ac:dyDescent="0.3">
      <c r="A5193" s="1">
        <v>42576</v>
      </c>
      <c r="B5193" s="2">
        <f>YEAR(salesdata[[#This Row],[Order Date]])</f>
        <v>2016</v>
      </c>
      <c r="C5193" s="2">
        <f>MONTH(salesdata[[#This Row],[Order Date]])</f>
        <v>7</v>
      </c>
      <c r="D5193" t="s">
        <v>1291</v>
      </c>
      <c r="E5193" t="s">
        <v>79</v>
      </c>
      <c r="F5193" t="s">
        <v>11</v>
      </c>
      <c r="G5193" t="s">
        <v>93</v>
      </c>
      <c r="H5193" t="s">
        <v>2374</v>
      </c>
      <c r="I5193" s="33" t="s">
        <v>8979</v>
      </c>
      <c r="J5193" s="2">
        <v>5</v>
      </c>
      <c r="K5193" s="33" t="s">
        <v>8980</v>
      </c>
    </row>
    <row r="5194" spans="1:11" x14ac:dyDescent="0.3">
      <c r="A5194" s="1">
        <v>42576</v>
      </c>
      <c r="B5194" s="2">
        <f>YEAR(salesdata[[#This Row],[Order Date]])</f>
        <v>2016</v>
      </c>
      <c r="C5194" s="2">
        <f>MONTH(salesdata[[#This Row],[Order Date]])</f>
        <v>7</v>
      </c>
      <c r="D5194" t="s">
        <v>1585</v>
      </c>
      <c r="E5194" t="s">
        <v>10</v>
      </c>
      <c r="F5194" t="s">
        <v>11</v>
      </c>
      <c r="G5194" t="s">
        <v>16</v>
      </c>
      <c r="H5194" t="s">
        <v>2615</v>
      </c>
      <c r="I5194" s="33" t="s">
        <v>7145</v>
      </c>
      <c r="J5194" s="2">
        <v>4</v>
      </c>
      <c r="K5194" s="33" t="s">
        <v>4677</v>
      </c>
    </row>
    <row r="5195" spans="1:11" x14ac:dyDescent="0.3">
      <c r="A5195" s="1">
        <v>42576</v>
      </c>
      <c r="B5195" s="2">
        <f>YEAR(salesdata[[#This Row],[Order Date]])</f>
        <v>2016</v>
      </c>
      <c r="C5195" s="2">
        <f>MONTH(salesdata[[#This Row],[Order Date]])</f>
        <v>7</v>
      </c>
      <c r="D5195" t="s">
        <v>2409</v>
      </c>
      <c r="E5195" t="s">
        <v>333</v>
      </c>
      <c r="F5195" t="s">
        <v>11</v>
      </c>
      <c r="G5195" t="s">
        <v>18</v>
      </c>
      <c r="H5195" t="s">
        <v>215</v>
      </c>
      <c r="I5195" s="33" t="s">
        <v>6515</v>
      </c>
      <c r="J5195" s="2">
        <v>1</v>
      </c>
      <c r="K5195" s="33" t="s">
        <v>7235</v>
      </c>
    </row>
    <row r="5196" spans="1:11" x14ac:dyDescent="0.3">
      <c r="A5196" s="1">
        <v>42576</v>
      </c>
      <c r="B5196" s="2">
        <f>YEAR(salesdata[[#This Row],[Order Date]])</f>
        <v>2016</v>
      </c>
      <c r="C5196" s="2">
        <f>MONTH(salesdata[[#This Row],[Order Date]])</f>
        <v>7</v>
      </c>
      <c r="D5196" t="s">
        <v>2409</v>
      </c>
      <c r="E5196" t="s">
        <v>333</v>
      </c>
      <c r="F5196" t="s">
        <v>11</v>
      </c>
      <c r="G5196" t="s">
        <v>12</v>
      </c>
      <c r="H5196" t="s">
        <v>1293</v>
      </c>
      <c r="I5196" s="33" t="s">
        <v>8981</v>
      </c>
      <c r="J5196" s="2">
        <v>5</v>
      </c>
      <c r="K5196" s="33" t="s">
        <v>3708</v>
      </c>
    </row>
    <row r="5197" spans="1:11" x14ac:dyDescent="0.3">
      <c r="A5197" s="1">
        <v>42576</v>
      </c>
      <c r="B5197" s="2">
        <f>YEAR(salesdata[[#This Row],[Order Date]])</f>
        <v>2016</v>
      </c>
      <c r="C5197" s="2">
        <f>MONTH(salesdata[[#This Row],[Order Date]])</f>
        <v>7</v>
      </c>
      <c r="D5197" t="s">
        <v>2409</v>
      </c>
      <c r="E5197" t="s">
        <v>333</v>
      </c>
      <c r="F5197" t="s">
        <v>34</v>
      </c>
      <c r="G5197" t="s">
        <v>147</v>
      </c>
      <c r="H5197" t="s">
        <v>2559</v>
      </c>
      <c r="I5197" s="33" t="s">
        <v>8982</v>
      </c>
      <c r="J5197" s="2">
        <v>8</v>
      </c>
      <c r="K5197" s="33" t="s">
        <v>8983</v>
      </c>
    </row>
    <row r="5198" spans="1:11" x14ac:dyDescent="0.3">
      <c r="A5198" s="1">
        <v>42576</v>
      </c>
      <c r="B5198" s="2">
        <f>YEAR(salesdata[[#This Row],[Order Date]])</f>
        <v>2016</v>
      </c>
      <c r="C5198" s="2">
        <f>MONTH(salesdata[[#This Row],[Order Date]])</f>
        <v>7</v>
      </c>
      <c r="D5198" t="s">
        <v>998</v>
      </c>
      <c r="E5198" t="s">
        <v>55</v>
      </c>
      <c r="F5198" t="s">
        <v>11</v>
      </c>
      <c r="G5198" t="s">
        <v>20</v>
      </c>
      <c r="H5198" t="s">
        <v>994</v>
      </c>
      <c r="I5198" s="33" t="s">
        <v>8984</v>
      </c>
      <c r="J5198" s="2">
        <v>1</v>
      </c>
      <c r="K5198" s="33" t="s">
        <v>8021</v>
      </c>
    </row>
    <row r="5199" spans="1:11" x14ac:dyDescent="0.3">
      <c r="A5199" s="1">
        <v>42576</v>
      </c>
      <c r="B5199" s="2">
        <f>YEAR(salesdata[[#This Row],[Order Date]])</f>
        <v>2016</v>
      </c>
      <c r="C5199" s="2">
        <f>MONTH(salesdata[[#This Row],[Order Date]])</f>
        <v>7</v>
      </c>
      <c r="D5199" t="s">
        <v>2535</v>
      </c>
      <c r="E5199" t="s">
        <v>10</v>
      </c>
      <c r="F5199" t="s">
        <v>11</v>
      </c>
      <c r="G5199" t="s">
        <v>63</v>
      </c>
      <c r="H5199" t="s">
        <v>1736</v>
      </c>
      <c r="I5199" s="33" t="s">
        <v>4321</v>
      </c>
      <c r="J5199" s="2">
        <v>1</v>
      </c>
      <c r="K5199" s="33" t="s">
        <v>7596</v>
      </c>
    </row>
    <row r="5200" spans="1:11" x14ac:dyDescent="0.3">
      <c r="A5200" s="1">
        <v>42576</v>
      </c>
      <c r="B5200" s="2">
        <f>YEAR(salesdata[[#This Row],[Order Date]])</f>
        <v>2016</v>
      </c>
      <c r="C5200" s="2">
        <f>MONTH(salesdata[[#This Row],[Order Date]])</f>
        <v>7</v>
      </c>
      <c r="D5200" t="s">
        <v>941</v>
      </c>
      <c r="E5200" t="s">
        <v>27</v>
      </c>
      <c r="F5200" t="s">
        <v>11</v>
      </c>
      <c r="G5200" t="s">
        <v>24</v>
      </c>
      <c r="H5200" t="s">
        <v>1573</v>
      </c>
      <c r="I5200" s="33" t="s">
        <v>8985</v>
      </c>
      <c r="J5200" s="2">
        <v>9</v>
      </c>
      <c r="K5200" s="33" t="s">
        <v>8236</v>
      </c>
    </row>
    <row r="5201" spans="1:11" x14ac:dyDescent="0.3">
      <c r="A5201" s="1">
        <v>42576</v>
      </c>
      <c r="B5201" s="2">
        <f>YEAR(salesdata[[#This Row],[Order Date]])</f>
        <v>2016</v>
      </c>
      <c r="C5201" s="2">
        <f>MONTH(salesdata[[#This Row],[Order Date]])</f>
        <v>7</v>
      </c>
      <c r="D5201" t="s">
        <v>1825</v>
      </c>
      <c r="E5201" t="s">
        <v>160</v>
      </c>
      <c r="F5201" t="s">
        <v>11</v>
      </c>
      <c r="G5201" t="s">
        <v>12</v>
      </c>
      <c r="H5201" t="s">
        <v>1950</v>
      </c>
      <c r="I5201" s="33" t="s">
        <v>8986</v>
      </c>
      <c r="J5201" s="2">
        <v>2</v>
      </c>
      <c r="K5201" s="33" t="s">
        <v>7941</v>
      </c>
    </row>
    <row r="5202" spans="1:11" x14ac:dyDescent="0.3">
      <c r="A5202" s="1">
        <v>42576</v>
      </c>
      <c r="B5202" s="2">
        <f>YEAR(salesdata[[#This Row],[Order Date]])</f>
        <v>2016</v>
      </c>
      <c r="C5202" s="2">
        <f>MONTH(salesdata[[#This Row],[Order Date]])</f>
        <v>7</v>
      </c>
      <c r="D5202" t="s">
        <v>1825</v>
      </c>
      <c r="E5202" t="s">
        <v>160</v>
      </c>
      <c r="F5202" t="s">
        <v>39</v>
      </c>
      <c r="G5202" t="s">
        <v>52</v>
      </c>
      <c r="H5202" t="s">
        <v>2050</v>
      </c>
      <c r="I5202" s="33" t="s">
        <v>8987</v>
      </c>
      <c r="J5202" s="2">
        <v>7</v>
      </c>
      <c r="K5202" s="33" t="s">
        <v>8988</v>
      </c>
    </row>
    <row r="5203" spans="1:11" x14ac:dyDescent="0.3">
      <c r="A5203" s="1">
        <v>42576</v>
      </c>
      <c r="B5203" s="2">
        <f>YEAR(salesdata[[#This Row],[Order Date]])</f>
        <v>2016</v>
      </c>
      <c r="C5203" s="2">
        <f>MONTH(salesdata[[#This Row],[Order Date]])</f>
        <v>7</v>
      </c>
      <c r="D5203" t="s">
        <v>1825</v>
      </c>
      <c r="E5203" t="s">
        <v>160</v>
      </c>
      <c r="F5203" t="s">
        <v>39</v>
      </c>
      <c r="G5203" t="s">
        <v>40</v>
      </c>
      <c r="H5203" t="s">
        <v>1955</v>
      </c>
      <c r="I5203" s="33" t="s">
        <v>8989</v>
      </c>
      <c r="J5203" s="2">
        <v>5</v>
      </c>
      <c r="K5203" s="33" t="s">
        <v>8990</v>
      </c>
    </row>
    <row r="5204" spans="1:11" x14ac:dyDescent="0.3">
      <c r="A5204" s="1">
        <v>42576</v>
      </c>
      <c r="B5204" s="2">
        <f>YEAR(salesdata[[#This Row],[Order Date]])</f>
        <v>2016</v>
      </c>
      <c r="C5204" s="2">
        <f>MONTH(salesdata[[#This Row],[Order Date]])</f>
        <v>7</v>
      </c>
      <c r="D5204" t="s">
        <v>1825</v>
      </c>
      <c r="E5204" t="s">
        <v>160</v>
      </c>
      <c r="F5204" t="s">
        <v>34</v>
      </c>
      <c r="G5204" t="s">
        <v>35</v>
      </c>
      <c r="H5204" t="s">
        <v>1529</v>
      </c>
      <c r="I5204" s="33" t="s">
        <v>8991</v>
      </c>
      <c r="J5204" s="2">
        <v>4</v>
      </c>
      <c r="K5204" s="33" t="s">
        <v>8992</v>
      </c>
    </row>
    <row r="5205" spans="1:11" x14ac:dyDescent="0.3">
      <c r="A5205" s="1">
        <v>42576</v>
      </c>
      <c r="B5205" s="2">
        <f>YEAR(salesdata[[#This Row],[Order Date]])</f>
        <v>2016</v>
      </c>
      <c r="C5205" s="2">
        <f>MONTH(salesdata[[#This Row],[Order Date]])</f>
        <v>7</v>
      </c>
      <c r="D5205" t="s">
        <v>1825</v>
      </c>
      <c r="E5205" t="s">
        <v>160</v>
      </c>
      <c r="F5205" t="s">
        <v>34</v>
      </c>
      <c r="G5205" t="s">
        <v>47</v>
      </c>
      <c r="H5205" t="s">
        <v>313</v>
      </c>
      <c r="I5205" s="33" t="s">
        <v>8993</v>
      </c>
      <c r="J5205" s="2">
        <v>5</v>
      </c>
      <c r="K5205" s="33" t="s">
        <v>8994</v>
      </c>
    </row>
    <row r="5206" spans="1:11" x14ac:dyDescent="0.3">
      <c r="A5206" s="1">
        <v>42579</v>
      </c>
      <c r="B5206" s="2">
        <f>YEAR(salesdata[[#This Row],[Order Date]])</f>
        <v>2016</v>
      </c>
      <c r="C5206" s="2">
        <f>MONTH(salesdata[[#This Row],[Order Date]])</f>
        <v>7</v>
      </c>
      <c r="D5206" t="s">
        <v>1725</v>
      </c>
      <c r="E5206" t="s">
        <v>111</v>
      </c>
      <c r="F5206" t="s">
        <v>11</v>
      </c>
      <c r="G5206" t="s">
        <v>43</v>
      </c>
      <c r="H5206" t="s">
        <v>163</v>
      </c>
      <c r="I5206" s="33" t="s">
        <v>8995</v>
      </c>
      <c r="J5206" s="2">
        <v>7</v>
      </c>
      <c r="K5206" s="33" t="s">
        <v>8996</v>
      </c>
    </row>
    <row r="5207" spans="1:11" x14ac:dyDescent="0.3">
      <c r="A5207" s="1">
        <v>42579</v>
      </c>
      <c r="B5207" s="2">
        <f>YEAR(salesdata[[#This Row],[Order Date]])</f>
        <v>2016</v>
      </c>
      <c r="C5207" s="2">
        <f>MONTH(salesdata[[#This Row],[Order Date]])</f>
        <v>7</v>
      </c>
      <c r="D5207" t="s">
        <v>1725</v>
      </c>
      <c r="E5207" t="s">
        <v>111</v>
      </c>
      <c r="F5207" t="s">
        <v>11</v>
      </c>
      <c r="G5207" t="s">
        <v>12</v>
      </c>
      <c r="H5207" t="s">
        <v>316</v>
      </c>
      <c r="I5207" s="33" t="s">
        <v>4508</v>
      </c>
      <c r="J5207" s="2">
        <v>2</v>
      </c>
      <c r="K5207" s="33" t="s">
        <v>4509</v>
      </c>
    </row>
    <row r="5208" spans="1:11" x14ac:dyDescent="0.3">
      <c r="A5208" s="1">
        <v>42579</v>
      </c>
      <c r="B5208" s="2">
        <f>YEAR(salesdata[[#This Row],[Order Date]])</f>
        <v>2016</v>
      </c>
      <c r="C5208" s="2">
        <f>MONTH(salesdata[[#This Row],[Order Date]])</f>
        <v>7</v>
      </c>
      <c r="D5208" t="s">
        <v>1878</v>
      </c>
      <c r="E5208" t="s">
        <v>27</v>
      </c>
      <c r="F5208" t="s">
        <v>11</v>
      </c>
      <c r="G5208" t="s">
        <v>16</v>
      </c>
      <c r="H5208" t="s">
        <v>254</v>
      </c>
      <c r="I5208" s="33" t="s">
        <v>3445</v>
      </c>
      <c r="J5208" s="2">
        <v>3</v>
      </c>
      <c r="K5208" s="33" t="s">
        <v>4893</v>
      </c>
    </row>
    <row r="5209" spans="1:11" x14ac:dyDescent="0.3">
      <c r="A5209" s="1">
        <v>42579</v>
      </c>
      <c r="B5209" s="2">
        <f>YEAR(salesdata[[#This Row],[Order Date]])</f>
        <v>2016</v>
      </c>
      <c r="C5209" s="2">
        <f>MONTH(salesdata[[#This Row],[Order Date]])</f>
        <v>7</v>
      </c>
      <c r="D5209" t="s">
        <v>2103</v>
      </c>
      <c r="E5209" t="s">
        <v>23</v>
      </c>
      <c r="F5209" t="s">
        <v>34</v>
      </c>
      <c r="G5209" t="s">
        <v>74</v>
      </c>
      <c r="H5209" t="s">
        <v>144</v>
      </c>
      <c r="I5209" s="33" t="s">
        <v>8997</v>
      </c>
      <c r="J5209" s="2">
        <v>5</v>
      </c>
      <c r="K5209" s="33" t="s">
        <v>8998</v>
      </c>
    </row>
    <row r="5210" spans="1:11" x14ac:dyDescent="0.3">
      <c r="A5210" s="1">
        <v>42579</v>
      </c>
      <c r="B5210" s="2">
        <f>YEAR(salesdata[[#This Row],[Order Date]])</f>
        <v>2016</v>
      </c>
      <c r="C5210" s="2">
        <f>MONTH(salesdata[[#This Row],[Order Date]])</f>
        <v>7</v>
      </c>
      <c r="D5210" t="s">
        <v>2103</v>
      </c>
      <c r="E5210" t="s">
        <v>23</v>
      </c>
      <c r="F5210" t="s">
        <v>11</v>
      </c>
      <c r="G5210" t="s">
        <v>20</v>
      </c>
      <c r="H5210" t="s">
        <v>2198</v>
      </c>
      <c r="I5210" s="33" t="s">
        <v>7209</v>
      </c>
      <c r="J5210" s="2">
        <v>6</v>
      </c>
      <c r="K5210" s="33" t="s">
        <v>7210</v>
      </c>
    </row>
    <row r="5211" spans="1:11" x14ac:dyDescent="0.3">
      <c r="A5211" s="1">
        <v>42579</v>
      </c>
      <c r="B5211" s="2">
        <f>YEAR(salesdata[[#This Row],[Order Date]])</f>
        <v>2016</v>
      </c>
      <c r="C5211" s="2">
        <f>MONTH(salesdata[[#This Row],[Order Date]])</f>
        <v>7</v>
      </c>
      <c r="D5211" t="s">
        <v>2103</v>
      </c>
      <c r="E5211" t="s">
        <v>23</v>
      </c>
      <c r="F5211" t="s">
        <v>11</v>
      </c>
      <c r="G5211" t="s">
        <v>93</v>
      </c>
      <c r="H5211" t="s">
        <v>1511</v>
      </c>
      <c r="I5211" s="33" t="s">
        <v>4797</v>
      </c>
      <c r="J5211" s="2">
        <v>3</v>
      </c>
      <c r="K5211" s="33" t="s">
        <v>8083</v>
      </c>
    </row>
    <row r="5212" spans="1:11" x14ac:dyDescent="0.3">
      <c r="A5212" s="1">
        <v>42579</v>
      </c>
      <c r="B5212" s="2">
        <f>YEAR(salesdata[[#This Row],[Order Date]])</f>
        <v>2016</v>
      </c>
      <c r="C5212" s="2">
        <f>MONTH(salesdata[[#This Row],[Order Date]])</f>
        <v>7</v>
      </c>
      <c r="D5212" t="s">
        <v>1417</v>
      </c>
      <c r="E5212" t="s">
        <v>10</v>
      </c>
      <c r="F5212" t="s">
        <v>34</v>
      </c>
      <c r="G5212" t="s">
        <v>47</v>
      </c>
      <c r="H5212" t="s">
        <v>1136</v>
      </c>
      <c r="I5212" s="33" t="s">
        <v>8446</v>
      </c>
      <c r="J5212" s="2">
        <v>5</v>
      </c>
      <c r="K5212" s="33" t="s">
        <v>8999</v>
      </c>
    </row>
    <row r="5213" spans="1:11" x14ac:dyDescent="0.3">
      <c r="A5213" s="1">
        <v>42579</v>
      </c>
      <c r="B5213" s="2">
        <f>YEAR(salesdata[[#This Row],[Order Date]])</f>
        <v>2016</v>
      </c>
      <c r="C5213" s="2">
        <f>MONTH(salesdata[[#This Row],[Order Date]])</f>
        <v>7</v>
      </c>
      <c r="D5213" t="s">
        <v>1417</v>
      </c>
      <c r="E5213" t="s">
        <v>10</v>
      </c>
      <c r="F5213" t="s">
        <v>34</v>
      </c>
      <c r="G5213" t="s">
        <v>47</v>
      </c>
      <c r="H5213" t="s">
        <v>2696</v>
      </c>
      <c r="I5213" s="33" t="s">
        <v>9000</v>
      </c>
      <c r="J5213" s="2">
        <v>5</v>
      </c>
      <c r="K5213" s="33" t="s">
        <v>9001</v>
      </c>
    </row>
    <row r="5214" spans="1:11" x14ac:dyDescent="0.3">
      <c r="A5214" s="1">
        <v>42580</v>
      </c>
      <c r="B5214" s="2">
        <f>YEAR(salesdata[[#This Row],[Order Date]])</f>
        <v>2016</v>
      </c>
      <c r="C5214" s="2">
        <f>MONTH(salesdata[[#This Row],[Order Date]])</f>
        <v>7</v>
      </c>
      <c r="D5214" t="s">
        <v>29</v>
      </c>
      <c r="E5214" t="s">
        <v>23</v>
      </c>
      <c r="F5214" t="s">
        <v>11</v>
      </c>
      <c r="G5214" t="s">
        <v>18</v>
      </c>
      <c r="H5214" t="s">
        <v>1413</v>
      </c>
      <c r="I5214" s="33" t="s">
        <v>7537</v>
      </c>
      <c r="J5214" s="2">
        <v>2</v>
      </c>
      <c r="K5214" s="33" t="s">
        <v>7538</v>
      </c>
    </row>
    <row r="5215" spans="1:11" x14ac:dyDescent="0.3">
      <c r="A5215" s="1">
        <v>42580</v>
      </c>
      <c r="B5215" s="2">
        <f>YEAR(salesdata[[#This Row],[Order Date]])</f>
        <v>2016</v>
      </c>
      <c r="C5215" s="2">
        <f>MONTH(salesdata[[#This Row],[Order Date]])</f>
        <v>7</v>
      </c>
      <c r="D5215" t="s">
        <v>1694</v>
      </c>
      <c r="E5215" t="s">
        <v>124</v>
      </c>
      <c r="F5215" t="s">
        <v>11</v>
      </c>
      <c r="G5215" t="s">
        <v>20</v>
      </c>
      <c r="H5215" t="s">
        <v>1625</v>
      </c>
      <c r="I5215" s="33" t="s">
        <v>3830</v>
      </c>
      <c r="J5215" s="2">
        <v>3</v>
      </c>
      <c r="K5215" s="33" t="s">
        <v>6676</v>
      </c>
    </row>
    <row r="5216" spans="1:11" x14ac:dyDescent="0.3">
      <c r="A5216" s="1">
        <v>42580</v>
      </c>
      <c r="B5216" s="2">
        <f>YEAR(salesdata[[#This Row],[Order Date]])</f>
        <v>2016</v>
      </c>
      <c r="C5216" s="2">
        <f>MONTH(salesdata[[#This Row],[Order Date]])</f>
        <v>7</v>
      </c>
      <c r="D5216" t="s">
        <v>2475</v>
      </c>
      <c r="E5216" t="s">
        <v>249</v>
      </c>
      <c r="F5216" t="s">
        <v>11</v>
      </c>
      <c r="G5216" t="s">
        <v>18</v>
      </c>
      <c r="H5216" t="s">
        <v>1490</v>
      </c>
      <c r="I5216" s="33" t="s">
        <v>9002</v>
      </c>
      <c r="J5216" s="2">
        <v>5</v>
      </c>
      <c r="K5216" s="33" t="s">
        <v>9003</v>
      </c>
    </row>
    <row r="5217" spans="1:11" x14ac:dyDescent="0.3">
      <c r="A5217" s="1">
        <v>42580</v>
      </c>
      <c r="B5217" s="2">
        <f>YEAR(salesdata[[#This Row],[Order Date]])</f>
        <v>2016</v>
      </c>
      <c r="C5217" s="2">
        <f>MONTH(salesdata[[#This Row],[Order Date]])</f>
        <v>7</v>
      </c>
      <c r="D5217" t="s">
        <v>2475</v>
      </c>
      <c r="E5217" t="s">
        <v>249</v>
      </c>
      <c r="F5217" t="s">
        <v>11</v>
      </c>
      <c r="G5217" t="s">
        <v>20</v>
      </c>
      <c r="H5217" t="s">
        <v>1313</v>
      </c>
      <c r="I5217" s="33" t="s">
        <v>9004</v>
      </c>
      <c r="J5217" s="2">
        <v>3</v>
      </c>
      <c r="K5217" s="33" t="s">
        <v>9005</v>
      </c>
    </row>
    <row r="5218" spans="1:11" x14ac:dyDescent="0.3">
      <c r="A5218" s="1">
        <v>42581</v>
      </c>
      <c r="B5218" s="2">
        <f>YEAR(salesdata[[#This Row],[Order Date]])</f>
        <v>2016</v>
      </c>
      <c r="C5218" s="2">
        <f>MONTH(salesdata[[#This Row],[Order Date]])</f>
        <v>7</v>
      </c>
      <c r="D5218" t="s">
        <v>1542</v>
      </c>
      <c r="E5218" t="s">
        <v>10</v>
      </c>
      <c r="F5218" t="s">
        <v>11</v>
      </c>
      <c r="G5218" t="s">
        <v>20</v>
      </c>
      <c r="H5218" t="s">
        <v>1554</v>
      </c>
      <c r="I5218" s="33" t="s">
        <v>4262</v>
      </c>
      <c r="J5218" s="2">
        <v>3</v>
      </c>
      <c r="K5218" s="33" t="s">
        <v>5671</v>
      </c>
    </row>
    <row r="5219" spans="1:11" x14ac:dyDescent="0.3">
      <c r="A5219" s="1">
        <v>42581</v>
      </c>
      <c r="B5219" s="2">
        <f>YEAR(salesdata[[#This Row],[Order Date]])</f>
        <v>2016</v>
      </c>
      <c r="C5219" s="2">
        <f>MONTH(salesdata[[#This Row],[Order Date]])</f>
        <v>7</v>
      </c>
      <c r="D5219" t="s">
        <v>606</v>
      </c>
      <c r="E5219" t="s">
        <v>15</v>
      </c>
      <c r="F5219" t="s">
        <v>11</v>
      </c>
      <c r="G5219" t="s">
        <v>16</v>
      </c>
      <c r="H5219" t="s">
        <v>2697</v>
      </c>
      <c r="I5219" s="33" t="s">
        <v>5910</v>
      </c>
      <c r="J5219" s="2">
        <v>4</v>
      </c>
      <c r="K5219" s="33" t="s">
        <v>9006</v>
      </c>
    </row>
    <row r="5220" spans="1:11" x14ac:dyDescent="0.3">
      <c r="A5220" s="1">
        <v>42581</v>
      </c>
      <c r="B5220" s="2">
        <f>YEAR(salesdata[[#This Row],[Order Date]])</f>
        <v>2016</v>
      </c>
      <c r="C5220" s="2">
        <f>MONTH(salesdata[[#This Row],[Order Date]])</f>
        <v>7</v>
      </c>
      <c r="D5220" t="s">
        <v>606</v>
      </c>
      <c r="E5220" t="s">
        <v>15</v>
      </c>
      <c r="F5220" t="s">
        <v>11</v>
      </c>
      <c r="G5220" t="s">
        <v>18</v>
      </c>
      <c r="H5220" t="s">
        <v>2180</v>
      </c>
      <c r="I5220" s="33" t="s">
        <v>6604</v>
      </c>
      <c r="J5220" s="2">
        <v>2</v>
      </c>
      <c r="K5220" s="33" t="s">
        <v>6339</v>
      </c>
    </row>
    <row r="5221" spans="1:11" x14ac:dyDescent="0.3">
      <c r="A5221" s="1">
        <v>42581</v>
      </c>
      <c r="B5221" s="2">
        <f>YEAR(salesdata[[#This Row],[Order Date]])</f>
        <v>2016</v>
      </c>
      <c r="C5221" s="2">
        <f>MONTH(salesdata[[#This Row],[Order Date]])</f>
        <v>7</v>
      </c>
      <c r="D5221" t="s">
        <v>906</v>
      </c>
      <c r="E5221" t="s">
        <v>27</v>
      </c>
      <c r="F5221" t="s">
        <v>11</v>
      </c>
      <c r="G5221" t="s">
        <v>93</v>
      </c>
      <c r="H5221" t="s">
        <v>2062</v>
      </c>
      <c r="I5221" s="33" t="s">
        <v>7584</v>
      </c>
      <c r="J5221" s="2">
        <v>2</v>
      </c>
      <c r="K5221" s="33" t="s">
        <v>7585</v>
      </c>
    </row>
    <row r="5222" spans="1:11" x14ac:dyDescent="0.3">
      <c r="A5222" s="1">
        <v>42582</v>
      </c>
      <c r="B5222" s="2">
        <f>YEAR(salesdata[[#This Row],[Order Date]])</f>
        <v>2016</v>
      </c>
      <c r="C5222" s="2">
        <f>MONTH(salesdata[[#This Row],[Order Date]])</f>
        <v>7</v>
      </c>
      <c r="D5222" t="s">
        <v>1038</v>
      </c>
      <c r="E5222" t="s">
        <v>111</v>
      </c>
      <c r="F5222" t="s">
        <v>11</v>
      </c>
      <c r="G5222" t="s">
        <v>93</v>
      </c>
      <c r="H5222" t="s">
        <v>764</v>
      </c>
      <c r="I5222" s="33" t="s">
        <v>9007</v>
      </c>
      <c r="J5222" s="2">
        <v>4</v>
      </c>
      <c r="K5222" s="33" t="s">
        <v>9008</v>
      </c>
    </row>
    <row r="5223" spans="1:11" x14ac:dyDescent="0.3">
      <c r="A5223" s="1">
        <v>42582</v>
      </c>
      <c r="B5223" s="2">
        <f>YEAR(salesdata[[#This Row],[Order Date]])</f>
        <v>2016</v>
      </c>
      <c r="C5223" s="2">
        <f>MONTH(salesdata[[#This Row],[Order Date]])</f>
        <v>7</v>
      </c>
      <c r="D5223" t="s">
        <v>1038</v>
      </c>
      <c r="E5223" t="s">
        <v>111</v>
      </c>
      <c r="F5223" t="s">
        <v>39</v>
      </c>
      <c r="G5223" t="s">
        <v>40</v>
      </c>
      <c r="H5223" t="s">
        <v>2383</v>
      </c>
      <c r="I5223" s="33" t="s">
        <v>9009</v>
      </c>
      <c r="J5223" s="2">
        <v>4</v>
      </c>
      <c r="K5223" s="33" t="s">
        <v>9010</v>
      </c>
    </row>
    <row r="5224" spans="1:11" x14ac:dyDescent="0.3">
      <c r="A5224" s="1">
        <v>42582</v>
      </c>
      <c r="B5224" s="2">
        <f>YEAR(salesdata[[#This Row],[Order Date]])</f>
        <v>2016</v>
      </c>
      <c r="C5224" s="2">
        <f>MONTH(salesdata[[#This Row],[Order Date]])</f>
        <v>7</v>
      </c>
      <c r="D5224" t="s">
        <v>1038</v>
      </c>
      <c r="E5224" t="s">
        <v>111</v>
      </c>
      <c r="F5224" t="s">
        <v>39</v>
      </c>
      <c r="G5224" t="s">
        <v>40</v>
      </c>
      <c r="H5224" t="s">
        <v>1612</v>
      </c>
      <c r="I5224" s="33" t="s">
        <v>9011</v>
      </c>
      <c r="J5224" s="2">
        <v>1</v>
      </c>
      <c r="K5224" s="33" t="s">
        <v>9012</v>
      </c>
    </row>
    <row r="5225" spans="1:11" x14ac:dyDescent="0.3">
      <c r="A5225" s="1">
        <v>42582</v>
      </c>
      <c r="B5225" s="2">
        <f>YEAR(salesdata[[#This Row],[Order Date]])</f>
        <v>2016</v>
      </c>
      <c r="C5225" s="2">
        <f>MONTH(salesdata[[#This Row],[Order Date]])</f>
        <v>7</v>
      </c>
      <c r="D5225" t="s">
        <v>1038</v>
      </c>
      <c r="E5225" t="s">
        <v>111</v>
      </c>
      <c r="F5225" t="s">
        <v>34</v>
      </c>
      <c r="G5225" t="s">
        <v>47</v>
      </c>
      <c r="H5225" t="s">
        <v>113</v>
      </c>
      <c r="I5225" s="33" t="s">
        <v>3003</v>
      </c>
      <c r="J5225" s="2">
        <v>3</v>
      </c>
      <c r="K5225" s="33" t="s">
        <v>3004</v>
      </c>
    </row>
    <row r="5226" spans="1:11" x14ac:dyDescent="0.3">
      <c r="A5226" s="1">
        <v>42582</v>
      </c>
      <c r="B5226" s="2">
        <f>YEAR(salesdata[[#This Row],[Order Date]])</f>
        <v>2016</v>
      </c>
      <c r="C5226" s="2">
        <f>MONTH(salesdata[[#This Row],[Order Date]])</f>
        <v>7</v>
      </c>
      <c r="D5226" t="s">
        <v>452</v>
      </c>
      <c r="E5226" t="s">
        <v>27</v>
      </c>
      <c r="F5226" t="s">
        <v>34</v>
      </c>
      <c r="G5226" t="s">
        <v>147</v>
      </c>
      <c r="H5226" t="s">
        <v>2068</v>
      </c>
      <c r="I5226" s="33" t="s">
        <v>9013</v>
      </c>
      <c r="J5226" s="2">
        <v>7</v>
      </c>
      <c r="K5226" s="33" t="s">
        <v>9014</v>
      </c>
    </row>
    <row r="5227" spans="1:11" x14ac:dyDescent="0.3">
      <c r="A5227" s="1">
        <v>42583</v>
      </c>
      <c r="B5227" s="2">
        <f>YEAR(salesdata[[#This Row],[Order Date]])</f>
        <v>2016</v>
      </c>
      <c r="C5227" s="2">
        <f>MONTH(salesdata[[#This Row],[Order Date]])</f>
        <v>8</v>
      </c>
      <c r="D5227" t="s">
        <v>418</v>
      </c>
      <c r="E5227" t="s">
        <v>10</v>
      </c>
      <c r="F5227" t="s">
        <v>11</v>
      </c>
      <c r="G5227" t="s">
        <v>12</v>
      </c>
      <c r="H5227" t="s">
        <v>637</v>
      </c>
      <c r="I5227" s="33" t="s">
        <v>4004</v>
      </c>
      <c r="J5227" s="2">
        <v>2</v>
      </c>
      <c r="K5227" s="33" t="s">
        <v>2991</v>
      </c>
    </row>
    <row r="5228" spans="1:11" x14ac:dyDescent="0.3">
      <c r="A5228" s="1">
        <v>42583</v>
      </c>
      <c r="B5228" s="2">
        <f>YEAR(salesdata[[#This Row],[Order Date]])</f>
        <v>2016</v>
      </c>
      <c r="C5228" s="2">
        <f>MONTH(salesdata[[#This Row],[Order Date]])</f>
        <v>8</v>
      </c>
      <c r="D5228" t="s">
        <v>362</v>
      </c>
      <c r="E5228" t="s">
        <v>27</v>
      </c>
      <c r="F5228" t="s">
        <v>39</v>
      </c>
      <c r="G5228" t="s">
        <v>40</v>
      </c>
      <c r="H5228" t="s">
        <v>691</v>
      </c>
      <c r="I5228" s="33" t="s">
        <v>9015</v>
      </c>
      <c r="J5228" s="2">
        <v>2</v>
      </c>
      <c r="K5228" s="33" t="s">
        <v>9016</v>
      </c>
    </row>
    <row r="5229" spans="1:11" x14ac:dyDescent="0.3">
      <c r="A5229" s="1">
        <v>42583</v>
      </c>
      <c r="B5229" s="2">
        <f>YEAR(salesdata[[#This Row],[Order Date]])</f>
        <v>2016</v>
      </c>
      <c r="C5229" s="2">
        <f>MONTH(salesdata[[#This Row],[Order Date]])</f>
        <v>8</v>
      </c>
      <c r="D5229" t="s">
        <v>362</v>
      </c>
      <c r="E5229" t="s">
        <v>27</v>
      </c>
      <c r="F5229" t="s">
        <v>11</v>
      </c>
      <c r="G5229" t="s">
        <v>93</v>
      </c>
      <c r="H5229" t="s">
        <v>822</v>
      </c>
      <c r="I5229" s="33" t="s">
        <v>8931</v>
      </c>
      <c r="J5229" s="2">
        <v>2</v>
      </c>
      <c r="K5229" s="33" t="s">
        <v>8932</v>
      </c>
    </row>
    <row r="5230" spans="1:11" x14ac:dyDescent="0.3">
      <c r="A5230" s="1">
        <v>42583</v>
      </c>
      <c r="B5230" s="2">
        <f>YEAR(salesdata[[#This Row],[Order Date]])</f>
        <v>2016</v>
      </c>
      <c r="C5230" s="2">
        <f>MONTH(salesdata[[#This Row],[Order Date]])</f>
        <v>8</v>
      </c>
      <c r="D5230" t="s">
        <v>1878</v>
      </c>
      <c r="E5230" t="s">
        <v>23</v>
      </c>
      <c r="F5230" t="s">
        <v>34</v>
      </c>
      <c r="G5230" t="s">
        <v>47</v>
      </c>
      <c r="H5230" t="s">
        <v>2698</v>
      </c>
      <c r="I5230" s="33" t="s">
        <v>9017</v>
      </c>
      <c r="J5230" s="2">
        <v>2</v>
      </c>
      <c r="K5230" s="33" t="s">
        <v>4897</v>
      </c>
    </row>
    <row r="5231" spans="1:11" x14ac:dyDescent="0.3">
      <c r="A5231" s="1">
        <v>42584</v>
      </c>
      <c r="B5231" s="2">
        <f>YEAR(salesdata[[#This Row],[Order Date]])</f>
        <v>2016</v>
      </c>
      <c r="C5231" s="2">
        <f>MONTH(salesdata[[#This Row],[Order Date]])</f>
        <v>8</v>
      </c>
      <c r="D5231" t="s">
        <v>206</v>
      </c>
      <c r="E5231" t="s">
        <v>27</v>
      </c>
      <c r="F5231" t="s">
        <v>34</v>
      </c>
      <c r="G5231" t="s">
        <v>147</v>
      </c>
      <c r="H5231" t="s">
        <v>2699</v>
      </c>
      <c r="I5231" s="33" t="s">
        <v>9018</v>
      </c>
      <c r="J5231" s="2">
        <v>2</v>
      </c>
      <c r="K5231" s="33" t="s">
        <v>9019</v>
      </c>
    </row>
    <row r="5232" spans="1:11" x14ac:dyDescent="0.3">
      <c r="A5232" s="1">
        <v>42584</v>
      </c>
      <c r="B5232" s="2">
        <f>YEAR(salesdata[[#This Row],[Order Date]])</f>
        <v>2016</v>
      </c>
      <c r="C5232" s="2">
        <f>MONTH(salesdata[[#This Row],[Order Date]])</f>
        <v>8</v>
      </c>
      <c r="D5232" t="s">
        <v>206</v>
      </c>
      <c r="E5232" t="s">
        <v>27</v>
      </c>
      <c r="F5232" t="s">
        <v>39</v>
      </c>
      <c r="G5232" t="s">
        <v>40</v>
      </c>
      <c r="H5232" t="s">
        <v>2642</v>
      </c>
      <c r="I5232" s="33" t="s">
        <v>5240</v>
      </c>
      <c r="J5232" s="2">
        <v>3</v>
      </c>
      <c r="K5232" s="33" t="s">
        <v>6121</v>
      </c>
    </row>
    <row r="5233" spans="1:11" x14ac:dyDescent="0.3">
      <c r="A5233" s="1">
        <v>42584</v>
      </c>
      <c r="B5233" s="2">
        <f>YEAR(salesdata[[#This Row],[Order Date]])</f>
        <v>2016</v>
      </c>
      <c r="C5233" s="2">
        <f>MONTH(salesdata[[#This Row],[Order Date]])</f>
        <v>8</v>
      </c>
      <c r="D5233" t="s">
        <v>206</v>
      </c>
      <c r="E5233" t="s">
        <v>27</v>
      </c>
      <c r="F5233" t="s">
        <v>11</v>
      </c>
      <c r="G5233" t="s">
        <v>20</v>
      </c>
      <c r="H5233" t="s">
        <v>2034</v>
      </c>
      <c r="I5233" s="33" t="s">
        <v>5650</v>
      </c>
      <c r="J5233" s="2">
        <v>2</v>
      </c>
      <c r="K5233" s="33" t="s">
        <v>3940</v>
      </c>
    </row>
    <row r="5234" spans="1:11" x14ac:dyDescent="0.3">
      <c r="A5234" s="1">
        <v>42585</v>
      </c>
      <c r="B5234" s="2">
        <f>YEAR(salesdata[[#This Row],[Order Date]])</f>
        <v>2016</v>
      </c>
      <c r="C5234" s="2">
        <f>MONTH(salesdata[[#This Row],[Order Date]])</f>
        <v>8</v>
      </c>
      <c r="D5234" t="s">
        <v>2700</v>
      </c>
      <c r="E5234" t="s">
        <v>863</v>
      </c>
      <c r="F5234" t="s">
        <v>11</v>
      </c>
      <c r="G5234" t="s">
        <v>63</v>
      </c>
      <c r="H5234" t="s">
        <v>99</v>
      </c>
      <c r="I5234" s="33" t="s">
        <v>9020</v>
      </c>
      <c r="J5234" s="2">
        <v>3</v>
      </c>
      <c r="K5234" s="33" t="s">
        <v>9021</v>
      </c>
    </row>
    <row r="5235" spans="1:11" x14ac:dyDescent="0.3">
      <c r="A5235" s="1">
        <v>42585</v>
      </c>
      <c r="B5235" s="2">
        <f>YEAR(salesdata[[#This Row],[Order Date]])</f>
        <v>2016</v>
      </c>
      <c r="C5235" s="2">
        <f>MONTH(salesdata[[#This Row],[Order Date]])</f>
        <v>8</v>
      </c>
      <c r="D5235" t="s">
        <v>2700</v>
      </c>
      <c r="E5235" t="s">
        <v>863</v>
      </c>
      <c r="F5235" t="s">
        <v>39</v>
      </c>
      <c r="G5235" t="s">
        <v>52</v>
      </c>
      <c r="H5235" t="s">
        <v>2701</v>
      </c>
      <c r="I5235" s="33" t="s">
        <v>9022</v>
      </c>
      <c r="J5235" s="2">
        <v>12</v>
      </c>
      <c r="K5235" s="33" t="s">
        <v>9023</v>
      </c>
    </row>
    <row r="5236" spans="1:11" x14ac:dyDescent="0.3">
      <c r="A5236" s="1">
        <v>42586</v>
      </c>
      <c r="B5236" s="2">
        <f>YEAR(salesdata[[#This Row],[Order Date]])</f>
        <v>2016</v>
      </c>
      <c r="C5236" s="2">
        <f>MONTH(salesdata[[#This Row],[Order Date]])</f>
        <v>8</v>
      </c>
      <c r="D5236" t="s">
        <v>2702</v>
      </c>
      <c r="E5236" t="s">
        <v>55</v>
      </c>
      <c r="F5236" t="s">
        <v>11</v>
      </c>
      <c r="G5236" t="s">
        <v>204</v>
      </c>
      <c r="H5236" t="s">
        <v>2123</v>
      </c>
      <c r="I5236" s="33" t="s">
        <v>6402</v>
      </c>
      <c r="J5236" s="2">
        <v>2</v>
      </c>
      <c r="K5236" s="33" t="s">
        <v>6403</v>
      </c>
    </row>
    <row r="5237" spans="1:11" x14ac:dyDescent="0.3">
      <c r="A5237" s="1">
        <v>42586</v>
      </c>
      <c r="B5237" s="2">
        <f>YEAR(salesdata[[#This Row],[Order Date]])</f>
        <v>2016</v>
      </c>
      <c r="C5237" s="2">
        <f>MONTH(salesdata[[#This Row],[Order Date]])</f>
        <v>8</v>
      </c>
      <c r="D5237" t="s">
        <v>2702</v>
      </c>
      <c r="E5237" t="s">
        <v>55</v>
      </c>
      <c r="F5237" t="s">
        <v>11</v>
      </c>
      <c r="G5237" t="s">
        <v>16</v>
      </c>
      <c r="H5237" t="s">
        <v>384</v>
      </c>
      <c r="I5237" s="33" t="s">
        <v>5722</v>
      </c>
      <c r="J5237" s="2">
        <v>1</v>
      </c>
      <c r="K5237" s="33" t="s">
        <v>3365</v>
      </c>
    </row>
    <row r="5238" spans="1:11" x14ac:dyDescent="0.3">
      <c r="A5238" s="1">
        <v>42586</v>
      </c>
      <c r="B5238" s="2">
        <f>YEAR(salesdata[[#This Row],[Order Date]])</f>
        <v>2016</v>
      </c>
      <c r="C5238" s="2">
        <f>MONTH(salesdata[[#This Row],[Order Date]])</f>
        <v>8</v>
      </c>
      <c r="D5238" t="s">
        <v>2702</v>
      </c>
      <c r="E5238" t="s">
        <v>55</v>
      </c>
      <c r="F5238" t="s">
        <v>34</v>
      </c>
      <c r="G5238" t="s">
        <v>47</v>
      </c>
      <c r="H5238" t="s">
        <v>936</v>
      </c>
      <c r="I5238" s="33" t="s">
        <v>9024</v>
      </c>
      <c r="J5238" s="2">
        <v>9</v>
      </c>
      <c r="K5238" s="33" t="s">
        <v>7622</v>
      </c>
    </row>
    <row r="5239" spans="1:11" x14ac:dyDescent="0.3">
      <c r="A5239" s="1">
        <v>42586</v>
      </c>
      <c r="B5239" s="2">
        <f>YEAR(salesdata[[#This Row],[Order Date]])</f>
        <v>2016</v>
      </c>
      <c r="C5239" s="2">
        <f>MONTH(salesdata[[#This Row],[Order Date]])</f>
        <v>8</v>
      </c>
      <c r="D5239" t="s">
        <v>2702</v>
      </c>
      <c r="E5239" t="s">
        <v>55</v>
      </c>
      <c r="F5239" t="s">
        <v>11</v>
      </c>
      <c r="G5239" t="s">
        <v>16</v>
      </c>
      <c r="H5239" t="s">
        <v>2703</v>
      </c>
      <c r="I5239" s="33" t="s">
        <v>5152</v>
      </c>
      <c r="J5239" s="2">
        <v>2</v>
      </c>
      <c r="K5239" s="33" t="s">
        <v>5693</v>
      </c>
    </row>
    <row r="5240" spans="1:11" x14ac:dyDescent="0.3">
      <c r="A5240" s="1">
        <v>42586</v>
      </c>
      <c r="B5240" s="2">
        <f>YEAR(salesdata[[#This Row],[Order Date]])</f>
        <v>2016</v>
      </c>
      <c r="C5240" s="2">
        <f>MONTH(salesdata[[#This Row],[Order Date]])</f>
        <v>8</v>
      </c>
      <c r="D5240" t="s">
        <v>1836</v>
      </c>
      <c r="E5240" t="s">
        <v>15</v>
      </c>
      <c r="F5240" t="s">
        <v>11</v>
      </c>
      <c r="G5240" t="s">
        <v>20</v>
      </c>
      <c r="H5240" t="s">
        <v>2248</v>
      </c>
      <c r="I5240" s="33" t="s">
        <v>3748</v>
      </c>
      <c r="J5240" s="2">
        <v>5</v>
      </c>
      <c r="K5240" s="33" t="s">
        <v>9025</v>
      </c>
    </row>
    <row r="5241" spans="1:11" x14ac:dyDescent="0.3">
      <c r="A5241" s="1">
        <v>42586</v>
      </c>
      <c r="B5241" s="2">
        <f>YEAR(salesdata[[#This Row],[Order Date]])</f>
        <v>2016</v>
      </c>
      <c r="C5241" s="2">
        <f>MONTH(salesdata[[#This Row],[Order Date]])</f>
        <v>8</v>
      </c>
      <c r="D5241" t="s">
        <v>216</v>
      </c>
      <c r="E5241" t="s">
        <v>27</v>
      </c>
      <c r="F5241" t="s">
        <v>39</v>
      </c>
      <c r="G5241" t="s">
        <v>40</v>
      </c>
      <c r="H5241" t="s">
        <v>820</v>
      </c>
      <c r="I5241" s="33" t="s">
        <v>3384</v>
      </c>
      <c r="J5241" s="2">
        <v>2</v>
      </c>
      <c r="K5241" s="33" t="s">
        <v>9026</v>
      </c>
    </row>
    <row r="5242" spans="1:11" x14ac:dyDescent="0.3">
      <c r="A5242" s="1">
        <v>42586</v>
      </c>
      <c r="B5242" s="2">
        <f>YEAR(salesdata[[#This Row],[Order Date]])</f>
        <v>2016</v>
      </c>
      <c r="C5242" s="2">
        <f>MONTH(salesdata[[#This Row],[Order Date]])</f>
        <v>8</v>
      </c>
      <c r="D5242" t="s">
        <v>216</v>
      </c>
      <c r="E5242" t="s">
        <v>27</v>
      </c>
      <c r="F5242" t="s">
        <v>11</v>
      </c>
      <c r="G5242" t="s">
        <v>20</v>
      </c>
      <c r="H5242" t="s">
        <v>188</v>
      </c>
      <c r="I5242" s="33" t="s">
        <v>9027</v>
      </c>
      <c r="J5242" s="2">
        <v>3</v>
      </c>
      <c r="K5242" s="33" t="s">
        <v>7596</v>
      </c>
    </row>
    <row r="5243" spans="1:11" x14ac:dyDescent="0.3">
      <c r="A5243" s="1">
        <v>42586</v>
      </c>
      <c r="B5243" s="2">
        <f>YEAR(salesdata[[#This Row],[Order Date]])</f>
        <v>2016</v>
      </c>
      <c r="C5243" s="2">
        <f>MONTH(salesdata[[#This Row],[Order Date]])</f>
        <v>8</v>
      </c>
      <c r="D5243" t="s">
        <v>216</v>
      </c>
      <c r="E5243" t="s">
        <v>27</v>
      </c>
      <c r="F5243" t="s">
        <v>11</v>
      </c>
      <c r="G5243" t="s">
        <v>20</v>
      </c>
      <c r="H5243" t="s">
        <v>153</v>
      </c>
      <c r="I5243" s="33" t="s">
        <v>2902</v>
      </c>
      <c r="J5243" s="2">
        <v>3</v>
      </c>
      <c r="K5243" s="33" t="s">
        <v>3748</v>
      </c>
    </row>
    <row r="5244" spans="1:11" x14ac:dyDescent="0.3">
      <c r="A5244" s="1">
        <v>42587</v>
      </c>
      <c r="B5244" s="2">
        <f>YEAR(salesdata[[#This Row],[Order Date]])</f>
        <v>2016</v>
      </c>
      <c r="C5244" s="2">
        <f>MONTH(salesdata[[#This Row],[Order Date]])</f>
        <v>8</v>
      </c>
      <c r="D5244" t="s">
        <v>1926</v>
      </c>
      <c r="E5244" t="s">
        <v>497</v>
      </c>
      <c r="F5244" t="s">
        <v>11</v>
      </c>
      <c r="G5244" t="s">
        <v>24</v>
      </c>
      <c r="H5244" t="s">
        <v>2208</v>
      </c>
      <c r="I5244" s="33" t="s">
        <v>9028</v>
      </c>
      <c r="J5244" s="2">
        <v>7</v>
      </c>
      <c r="K5244" s="33" t="s">
        <v>9029</v>
      </c>
    </row>
    <row r="5245" spans="1:11" x14ac:dyDescent="0.3">
      <c r="A5245" s="1">
        <v>42588</v>
      </c>
      <c r="B5245" s="2">
        <f>YEAR(salesdata[[#This Row],[Order Date]])</f>
        <v>2016</v>
      </c>
      <c r="C5245" s="2">
        <f>MONTH(salesdata[[#This Row],[Order Date]])</f>
        <v>8</v>
      </c>
      <c r="D5245" t="s">
        <v>452</v>
      </c>
      <c r="E5245" t="s">
        <v>152</v>
      </c>
      <c r="F5245" t="s">
        <v>11</v>
      </c>
      <c r="G5245" t="s">
        <v>12</v>
      </c>
      <c r="H5245" t="s">
        <v>637</v>
      </c>
      <c r="I5245" s="33" t="s">
        <v>8250</v>
      </c>
      <c r="J5245" s="2">
        <v>2</v>
      </c>
      <c r="K5245" s="33" t="s">
        <v>8251</v>
      </c>
    </row>
    <row r="5246" spans="1:11" x14ac:dyDescent="0.3">
      <c r="A5246" s="1">
        <v>42588</v>
      </c>
      <c r="B5246" s="2">
        <f>YEAR(salesdata[[#This Row],[Order Date]])</f>
        <v>2016</v>
      </c>
      <c r="C5246" s="2">
        <f>MONTH(salesdata[[#This Row],[Order Date]])</f>
        <v>8</v>
      </c>
      <c r="D5246" t="s">
        <v>1122</v>
      </c>
      <c r="E5246" t="s">
        <v>27</v>
      </c>
      <c r="F5246" t="s">
        <v>39</v>
      </c>
      <c r="G5246" t="s">
        <v>40</v>
      </c>
      <c r="H5246" t="s">
        <v>2386</v>
      </c>
      <c r="I5246" s="33" t="s">
        <v>5704</v>
      </c>
      <c r="J5246" s="2">
        <v>4</v>
      </c>
      <c r="K5246" s="33" t="s">
        <v>9030</v>
      </c>
    </row>
    <row r="5247" spans="1:11" x14ac:dyDescent="0.3">
      <c r="A5247" s="1">
        <v>42588</v>
      </c>
      <c r="B5247" s="2">
        <f>YEAR(salesdata[[#This Row],[Order Date]])</f>
        <v>2016</v>
      </c>
      <c r="C5247" s="2">
        <f>MONTH(salesdata[[#This Row],[Order Date]])</f>
        <v>8</v>
      </c>
      <c r="D5247" t="s">
        <v>901</v>
      </c>
      <c r="E5247" t="s">
        <v>152</v>
      </c>
      <c r="F5247" t="s">
        <v>11</v>
      </c>
      <c r="G5247" t="s">
        <v>24</v>
      </c>
      <c r="H5247" t="s">
        <v>31</v>
      </c>
      <c r="I5247" s="33" t="s">
        <v>4363</v>
      </c>
      <c r="J5247" s="2">
        <v>9</v>
      </c>
      <c r="K5247" s="33" t="s">
        <v>8741</v>
      </c>
    </row>
    <row r="5248" spans="1:11" x14ac:dyDescent="0.3">
      <c r="A5248" s="1">
        <v>42589</v>
      </c>
      <c r="B5248" s="2">
        <f>YEAR(salesdata[[#This Row],[Order Date]])</f>
        <v>2016</v>
      </c>
      <c r="C5248" s="2">
        <f>MONTH(salesdata[[#This Row],[Order Date]])</f>
        <v>8</v>
      </c>
      <c r="D5248" t="s">
        <v>1192</v>
      </c>
      <c r="E5248" t="s">
        <v>167</v>
      </c>
      <c r="F5248" t="s">
        <v>39</v>
      </c>
      <c r="G5248" t="s">
        <v>52</v>
      </c>
      <c r="H5248" t="s">
        <v>1520</v>
      </c>
      <c r="I5248" s="33" t="s">
        <v>5025</v>
      </c>
      <c r="J5248" s="2">
        <v>3</v>
      </c>
      <c r="K5248" s="33" t="s">
        <v>3102</v>
      </c>
    </row>
    <row r="5249" spans="1:11" x14ac:dyDescent="0.3">
      <c r="A5249" s="1">
        <v>42590</v>
      </c>
      <c r="B5249" s="2">
        <f>YEAR(salesdata[[#This Row],[Order Date]])</f>
        <v>2016</v>
      </c>
      <c r="C5249" s="2">
        <f>MONTH(salesdata[[#This Row],[Order Date]])</f>
        <v>8</v>
      </c>
      <c r="D5249" t="s">
        <v>1489</v>
      </c>
      <c r="E5249" t="s">
        <v>10</v>
      </c>
      <c r="F5249" t="s">
        <v>11</v>
      </c>
      <c r="G5249" t="s">
        <v>43</v>
      </c>
      <c r="H5249" t="s">
        <v>1609</v>
      </c>
      <c r="I5249" s="33" t="s">
        <v>3226</v>
      </c>
      <c r="J5249" s="2">
        <v>4</v>
      </c>
      <c r="K5249" s="33" t="s">
        <v>3521</v>
      </c>
    </row>
    <row r="5250" spans="1:11" x14ac:dyDescent="0.3">
      <c r="A5250" s="1">
        <v>42590</v>
      </c>
      <c r="B5250" s="2">
        <f>YEAR(salesdata[[#This Row],[Order Date]])</f>
        <v>2016</v>
      </c>
      <c r="C5250" s="2">
        <f>MONTH(salesdata[[#This Row],[Order Date]])</f>
        <v>8</v>
      </c>
      <c r="D5250" t="s">
        <v>1489</v>
      </c>
      <c r="E5250" t="s">
        <v>10</v>
      </c>
      <c r="F5250" t="s">
        <v>11</v>
      </c>
      <c r="G5250" t="s">
        <v>12</v>
      </c>
      <c r="H5250" t="s">
        <v>2578</v>
      </c>
      <c r="I5250" s="33" t="s">
        <v>9031</v>
      </c>
      <c r="J5250" s="2">
        <v>3</v>
      </c>
      <c r="K5250" s="33" t="s">
        <v>9032</v>
      </c>
    </row>
    <row r="5251" spans="1:11" x14ac:dyDescent="0.3">
      <c r="A5251" s="1">
        <v>42590</v>
      </c>
      <c r="B5251" s="2">
        <f>YEAR(salesdata[[#This Row],[Order Date]])</f>
        <v>2016</v>
      </c>
      <c r="C5251" s="2">
        <f>MONTH(salesdata[[#This Row],[Order Date]])</f>
        <v>8</v>
      </c>
      <c r="D5251" t="s">
        <v>2026</v>
      </c>
      <c r="E5251" t="s">
        <v>333</v>
      </c>
      <c r="F5251" t="s">
        <v>11</v>
      </c>
      <c r="G5251" t="s">
        <v>43</v>
      </c>
      <c r="H5251" t="s">
        <v>44</v>
      </c>
      <c r="I5251" s="33" t="s">
        <v>2993</v>
      </c>
      <c r="J5251" s="2">
        <v>3</v>
      </c>
      <c r="K5251" s="33" t="s">
        <v>9033</v>
      </c>
    </row>
    <row r="5252" spans="1:11" x14ac:dyDescent="0.3">
      <c r="A5252" s="1">
        <v>42590</v>
      </c>
      <c r="B5252" s="2">
        <f>YEAR(salesdata[[#This Row],[Order Date]])</f>
        <v>2016</v>
      </c>
      <c r="C5252" s="2">
        <f>MONTH(salesdata[[#This Row],[Order Date]])</f>
        <v>8</v>
      </c>
      <c r="D5252" t="s">
        <v>2301</v>
      </c>
      <c r="E5252" t="s">
        <v>27</v>
      </c>
      <c r="F5252" t="s">
        <v>34</v>
      </c>
      <c r="G5252" t="s">
        <v>147</v>
      </c>
      <c r="H5252" t="s">
        <v>1868</v>
      </c>
      <c r="I5252" s="33" t="s">
        <v>9034</v>
      </c>
      <c r="J5252" s="2">
        <v>2</v>
      </c>
      <c r="K5252" s="33" t="s">
        <v>6246</v>
      </c>
    </row>
    <row r="5253" spans="1:11" x14ac:dyDescent="0.3">
      <c r="A5253" s="1">
        <v>42590</v>
      </c>
      <c r="B5253" s="2">
        <f>YEAR(salesdata[[#This Row],[Order Date]])</f>
        <v>2016</v>
      </c>
      <c r="C5253" s="2">
        <f>MONTH(salesdata[[#This Row],[Order Date]])</f>
        <v>8</v>
      </c>
      <c r="D5253" t="s">
        <v>2301</v>
      </c>
      <c r="E5253" t="s">
        <v>27</v>
      </c>
      <c r="F5253" t="s">
        <v>11</v>
      </c>
      <c r="G5253" t="s">
        <v>93</v>
      </c>
      <c r="H5253" t="s">
        <v>2072</v>
      </c>
      <c r="I5253" s="33" t="s">
        <v>9035</v>
      </c>
      <c r="J5253" s="2">
        <v>6</v>
      </c>
      <c r="K5253" s="33" t="s">
        <v>9036</v>
      </c>
    </row>
    <row r="5254" spans="1:11" x14ac:dyDescent="0.3">
      <c r="A5254" s="1">
        <v>42590</v>
      </c>
      <c r="B5254" s="2">
        <f>YEAR(salesdata[[#This Row],[Order Date]])</f>
        <v>2016</v>
      </c>
      <c r="C5254" s="2">
        <f>MONTH(salesdata[[#This Row],[Order Date]])</f>
        <v>8</v>
      </c>
      <c r="D5254" t="s">
        <v>2301</v>
      </c>
      <c r="E5254" t="s">
        <v>27</v>
      </c>
      <c r="F5254" t="s">
        <v>11</v>
      </c>
      <c r="G5254" t="s">
        <v>20</v>
      </c>
      <c r="H5254" t="s">
        <v>995</v>
      </c>
      <c r="I5254" s="33" t="s">
        <v>4903</v>
      </c>
      <c r="J5254" s="2">
        <v>5</v>
      </c>
      <c r="K5254" s="33" t="s">
        <v>9037</v>
      </c>
    </row>
    <row r="5255" spans="1:11" x14ac:dyDescent="0.3">
      <c r="A5255" s="1">
        <v>42590</v>
      </c>
      <c r="B5255" s="2">
        <f>YEAR(salesdata[[#This Row],[Order Date]])</f>
        <v>2016</v>
      </c>
      <c r="C5255" s="2">
        <f>MONTH(salesdata[[#This Row],[Order Date]])</f>
        <v>8</v>
      </c>
      <c r="D5255" t="s">
        <v>1003</v>
      </c>
      <c r="E5255" t="s">
        <v>863</v>
      </c>
      <c r="F5255" t="s">
        <v>11</v>
      </c>
      <c r="G5255" t="s">
        <v>12</v>
      </c>
      <c r="H5255" t="s">
        <v>1415</v>
      </c>
      <c r="I5255" s="33" t="s">
        <v>3044</v>
      </c>
      <c r="J5255" s="2">
        <v>2</v>
      </c>
      <c r="K5255" s="33" t="s">
        <v>3045</v>
      </c>
    </row>
    <row r="5256" spans="1:11" x14ac:dyDescent="0.3">
      <c r="A5256" s="1">
        <v>42591</v>
      </c>
      <c r="B5256" s="2">
        <f>YEAR(salesdata[[#This Row],[Order Date]])</f>
        <v>2016</v>
      </c>
      <c r="C5256" s="2">
        <f>MONTH(salesdata[[#This Row],[Order Date]])</f>
        <v>8</v>
      </c>
      <c r="D5256" t="s">
        <v>1494</v>
      </c>
      <c r="E5256" t="s">
        <v>249</v>
      </c>
      <c r="F5256" t="s">
        <v>11</v>
      </c>
      <c r="G5256" t="s">
        <v>12</v>
      </c>
      <c r="H5256" t="s">
        <v>1639</v>
      </c>
      <c r="I5256" s="33" t="s">
        <v>4642</v>
      </c>
      <c r="J5256" s="2">
        <v>9</v>
      </c>
      <c r="K5256" s="33" t="s">
        <v>5146</v>
      </c>
    </row>
    <row r="5257" spans="1:11" x14ac:dyDescent="0.3">
      <c r="A5257" s="1">
        <v>42591</v>
      </c>
      <c r="B5257" s="2">
        <f>YEAR(salesdata[[#This Row],[Order Date]])</f>
        <v>2016</v>
      </c>
      <c r="C5257" s="2">
        <f>MONTH(salesdata[[#This Row],[Order Date]])</f>
        <v>8</v>
      </c>
      <c r="D5257" t="s">
        <v>1494</v>
      </c>
      <c r="E5257" t="s">
        <v>249</v>
      </c>
      <c r="F5257" t="s">
        <v>39</v>
      </c>
      <c r="G5257" t="s">
        <v>40</v>
      </c>
      <c r="H5257" t="s">
        <v>2459</v>
      </c>
      <c r="I5257" s="33" t="s">
        <v>9038</v>
      </c>
      <c r="J5257" s="2">
        <v>2</v>
      </c>
      <c r="K5257" s="33" t="s">
        <v>5891</v>
      </c>
    </row>
    <row r="5258" spans="1:11" x14ac:dyDescent="0.3">
      <c r="A5258" s="1">
        <v>42591</v>
      </c>
      <c r="B5258" s="2">
        <f>YEAR(salesdata[[#This Row],[Order Date]])</f>
        <v>2016</v>
      </c>
      <c r="C5258" s="2">
        <f>MONTH(salesdata[[#This Row],[Order Date]])</f>
        <v>8</v>
      </c>
      <c r="D5258" t="s">
        <v>1494</v>
      </c>
      <c r="E5258" t="s">
        <v>249</v>
      </c>
      <c r="F5258" t="s">
        <v>11</v>
      </c>
      <c r="G5258" t="s">
        <v>93</v>
      </c>
      <c r="H5258" t="s">
        <v>1269</v>
      </c>
      <c r="I5258" s="33" t="s">
        <v>9039</v>
      </c>
      <c r="J5258" s="2">
        <v>4</v>
      </c>
      <c r="K5258" s="33" t="s">
        <v>9040</v>
      </c>
    </row>
    <row r="5259" spans="1:11" x14ac:dyDescent="0.3">
      <c r="A5259" s="1">
        <v>42591</v>
      </c>
      <c r="B5259" s="2">
        <f>YEAR(salesdata[[#This Row],[Order Date]])</f>
        <v>2016</v>
      </c>
      <c r="C5259" s="2">
        <f>MONTH(salesdata[[#This Row],[Order Date]])</f>
        <v>8</v>
      </c>
      <c r="D5259" t="s">
        <v>949</v>
      </c>
      <c r="E5259" t="s">
        <v>121</v>
      </c>
      <c r="F5259" t="s">
        <v>11</v>
      </c>
      <c r="G5259" t="s">
        <v>20</v>
      </c>
      <c r="H5259" t="s">
        <v>965</v>
      </c>
      <c r="I5259" s="33" t="s">
        <v>4930</v>
      </c>
      <c r="J5259" s="2">
        <v>3</v>
      </c>
      <c r="K5259" s="33" t="s">
        <v>4936</v>
      </c>
    </row>
    <row r="5260" spans="1:11" x14ac:dyDescent="0.3">
      <c r="A5260" s="1">
        <v>42591</v>
      </c>
      <c r="B5260" s="2">
        <f>YEAR(salesdata[[#This Row],[Order Date]])</f>
        <v>2016</v>
      </c>
      <c r="C5260" s="2">
        <f>MONTH(salesdata[[#This Row],[Order Date]])</f>
        <v>8</v>
      </c>
      <c r="D5260" t="s">
        <v>949</v>
      </c>
      <c r="E5260" t="s">
        <v>121</v>
      </c>
      <c r="F5260" t="s">
        <v>11</v>
      </c>
      <c r="G5260" t="s">
        <v>20</v>
      </c>
      <c r="H5260" t="s">
        <v>2576</v>
      </c>
      <c r="I5260" s="33" t="s">
        <v>3666</v>
      </c>
      <c r="J5260" s="2">
        <v>5</v>
      </c>
      <c r="K5260" s="33" t="s">
        <v>9041</v>
      </c>
    </row>
    <row r="5261" spans="1:11" x14ac:dyDescent="0.3">
      <c r="A5261" s="1">
        <v>42593</v>
      </c>
      <c r="B5261" s="2">
        <f>YEAR(salesdata[[#This Row],[Order Date]])</f>
        <v>2016</v>
      </c>
      <c r="C5261" s="2">
        <f>MONTH(salesdata[[#This Row],[Order Date]])</f>
        <v>8</v>
      </c>
      <c r="D5261" t="s">
        <v>1414</v>
      </c>
      <c r="E5261" t="s">
        <v>863</v>
      </c>
      <c r="F5261" t="s">
        <v>11</v>
      </c>
      <c r="G5261" t="s">
        <v>12</v>
      </c>
      <c r="H5261" t="s">
        <v>2184</v>
      </c>
      <c r="I5261" s="33" t="s">
        <v>3540</v>
      </c>
      <c r="J5261" s="2">
        <v>5</v>
      </c>
      <c r="K5261" s="33" t="s">
        <v>3175</v>
      </c>
    </row>
    <row r="5262" spans="1:11" x14ac:dyDescent="0.3">
      <c r="A5262" s="1">
        <v>42593</v>
      </c>
      <c r="B5262" s="2">
        <f>YEAR(salesdata[[#This Row],[Order Date]])</f>
        <v>2016</v>
      </c>
      <c r="C5262" s="2">
        <f>MONTH(salesdata[[#This Row],[Order Date]])</f>
        <v>8</v>
      </c>
      <c r="D5262" t="s">
        <v>1414</v>
      </c>
      <c r="E5262" t="s">
        <v>863</v>
      </c>
      <c r="F5262" t="s">
        <v>11</v>
      </c>
      <c r="G5262" t="s">
        <v>20</v>
      </c>
      <c r="H5262" t="s">
        <v>1917</v>
      </c>
      <c r="I5262" s="33" t="s">
        <v>7897</v>
      </c>
      <c r="J5262" s="2">
        <v>7</v>
      </c>
      <c r="K5262" s="33" t="s">
        <v>7744</v>
      </c>
    </row>
    <row r="5263" spans="1:11" x14ac:dyDescent="0.3">
      <c r="A5263" s="1">
        <v>42593</v>
      </c>
      <c r="B5263" s="2">
        <f>YEAR(salesdata[[#This Row],[Order Date]])</f>
        <v>2016</v>
      </c>
      <c r="C5263" s="2">
        <f>MONTH(salesdata[[#This Row],[Order Date]])</f>
        <v>8</v>
      </c>
      <c r="D5263" t="s">
        <v>1414</v>
      </c>
      <c r="E5263" t="s">
        <v>863</v>
      </c>
      <c r="F5263" t="s">
        <v>11</v>
      </c>
      <c r="G5263" t="s">
        <v>20</v>
      </c>
      <c r="H5263" t="s">
        <v>304</v>
      </c>
      <c r="I5263" s="33" t="s">
        <v>8942</v>
      </c>
      <c r="J5263" s="2">
        <v>2</v>
      </c>
      <c r="K5263" s="33" t="s">
        <v>6344</v>
      </c>
    </row>
    <row r="5264" spans="1:11" x14ac:dyDescent="0.3">
      <c r="A5264" s="1">
        <v>42594</v>
      </c>
      <c r="B5264" s="2">
        <f>YEAR(salesdata[[#This Row],[Order Date]])</f>
        <v>2016</v>
      </c>
      <c r="C5264" s="2">
        <f>MONTH(salesdata[[#This Row],[Order Date]])</f>
        <v>8</v>
      </c>
      <c r="D5264" t="s">
        <v>2127</v>
      </c>
      <c r="E5264" t="s">
        <v>403</v>
      </c>
      <c r="F5264" t="s">
        <v>11</v>
      </c>
      <c r="G5264" t="s">
        <v>12</v>
      </c>
      <c r="H5264" t="s">
        <v>516</v>
      </c>
      <c r="I5264" s="33" t="s">
        <v>4243</v>
      </c>
      <c r="J5264" s="2">
        <v>1</v>
      </c>
      <c r="K5264" s="33" t="s">
        <v>4791</v>
      </c>
    </row>
    <row r="5265" spans="1:11" x14ac:dyDescent="0.3">
      <c r="A5265" s="1">
        <v>42594</v>
      </c>
      <c r="B5265" s="2">
        <f>YEAR(salesdata[[#This Row],[Order Date]])</f>
        <v>2016</v>
      </c>
      <c r="C5265" s="2">
        <f>MONTH(salesdata[[#This Row],[Order Date]])</f>
        <v>8</v>
      </c>
      <c r="D5265" t="s">
        <v>2617</v>
      </c>
      <c r="E5265" t="s">
        <v>10</v>
      </c>
      <c r="F5265" t="s">
        <v>39</v>
      </c>
      <c r="G5265" t="s">
        <v>52</v>
      </c>
      <c r="H5265" t="s">
        <v>2435</v>
      </c>
      <c r="I5265" s="33" t="s">
        <v>9042</v>
      </c>
      <c r="J5265" s="2">
        <v>7</v>
      </c>
      <c r="K5265" s="33" t="s">
        <v>9043</v>
      </c>
    </row>
    <row r="5266" spans="1:11" x14ac:dyDescent="0.3">
      <c r="A5266" s="1">
        <v>42594</v>
      </c>
      <c r="B5266" s="2">
        <f>YEAR(salesdata[[#This Row],[Order Date]])</f>
        <v>2016</v>
      </c>
      <c r="C5266" s="2">
        <f>MONTH(salesdata[[#This Row],[Order Date]])</f>
        <v>8</v>
      </c>
      <c r="D5266" t="s">
        <v>941</v>
      </c>
      <c r="E5266" t="s">
        <v>152</v>
      </c>
      <c r="F5266" t="s">
        <v>34</v>
      </c>
      <c r="G5266" t="s">
        <v>35</v>
      </c>
      <c r="H5266" t="s">
        <v>198</v>
      </c>
      <c r="I5266" s="33" t="s">
        <v>7703</v>
      </c>
      <c r="J5266" s="2">
        <v>2</v>
      </c>
      <c r="K5266" s="33" t="s">
        <v>9044</v>
      </c>
    </row>
    <row r="5267" spans="1:11" x14ac:dyDescent="0.3">
      <c r="A5267" s="1">
        <v>42594</v>
      </c>
      <c r="B5267" s="2">
        <f>YEAR(salesdata[[#This Row],[Order Date]])</f>
        <v>2016</v>
      </c>
      <c r="C5267" s="2">
        <f>MONTH(salesdata[[#This Row],[Order Date]])</f>
        <v>8</v>
      </c>
      <c r="D5267" t="s">
        <v>1952</v>
      </c>
      <c r="E5267" t="s">
        <v>124</v>
      </c>
      <c r="F5267" t="s">
        <v>34</v>
      </c>
      <c r="G5267" t="s">
        <v>147</v>
      </c>
      <c r="H5267" t="s">
        <v>1705</v>
      </c>
      <c r="I5267" s="33" t="s">
        <v>9045</v>
      </c>
      <c r="J5267" s="2">
        <v>7</v>
      </c>
      <c r="K5267" s="33" t="s">
        <v>9046</v>
      </c>
    </row>
    <row r="5268" spans="1:11" x14ac:dyDescent="0.3">
      <c r="A5268" s="1">
        <v>42594</v>
      </c>
      <c r="B5268" s="2">
        <f>YEAR(salesdata[[#This Row],[Order Date]])</f>
        <v>2016</v>
      </c>
      <c r="C5268" s="2">
        <f>MONTH(salesdata[[#This Row],[Order Date]])</f>
        <v>8</v>
      </c>
      <c r="D5268" t="s">
        <v>1241</v>
      </c>
      <c r="E5268" t="s">
        <v>152</v>
      </c>
      <c r="F5268" t="s">
        <v>34</v>
      </c>
      <c r="G5268" t="s">
        <v>147</v>
      </c>
      <c r="H5268" t="s">
        <v>2133</v>
      </c>
      <c r="I5268" s="33" t="s">
        <v>9047</v>
      </c>
      <c r="J5268" s="2">
        <v>2</v>
      </c>
      <c r="K5268" s="33" t="s">
        <v>9048</v>
      </c>
    </row>
    <row r="5269" spans="1:11" x14ac:dyDescent="0.3">
      <c r="A5269" s="1">
        <v>42594</v>
      </c>
      <c r="B5269" s="2">
        <f>YEAR(salesdata[[#This Row],[Order Date]])</f>
        <v>2016</v>
      </c>
      <c r="C5269" s="2">
        <f>MONTH(salesdata[[#This Row],[Order Date]])</f>
        <v>8</v>
      </c>
      <c r="D5269" t="s">
        <v>1241</v>
      </c>
      <c r="E5269" t="s">
        <v>152</v>
      </c>
      <c r="F5269" t="s">
        <v>11</v>
      </c>
      <c r="G5269" t="s">
        <v>18</v>
      </c>
      <c r="H5269" t="s">
        <v>73</v>
      </c>
      <c r="I5269" s="33" t="s">
        <v>9049</v>
      </c>
      <c r="J5269" s="2">
        <v>6</v>
      </c>
      <c r="K5269" s="33" t="s">
        <v>9050</v>
      </c>
    </row>
    <row r="5270" spans="1:11" x14ac:dyDescent="0.3">
      <c r="A5270" s="1">
        <v>42594</v>
      </c>
      <c r="B5270" s="2">
        <f>YEAR(salesdata[[#This Row],[Order Date]])</f>
        <v>2016</v>
      </c>
      <c r="C5270" s="2">
        <f>MONTH(salesdata[[#This Row],[Order Date]])</f>
        <v>8</v>
      </c>
      <c r="D5270" t="s">
        <v>170</v>
      </c>
      <c r="E5270" t="s">
        <v>23</v>
      </c>
      <c r="F5270" t="s">
        <v>11</v>
      </c>
      <c r="G5270" t="s">
        <v>24</v>
      </c>
      <c r="H5270" t="s">
        <v>2691</v>
      </c>
      <c r="I5270" s="33" t="s">
        <v>9051</v>
      </c>
      <c r="J5270" s="2">
        <v>4</v>
      </c>
      <c r="K5270" s="33" t="s">
        <v>4128</v>
      </c>
    </row>
    <row r="5271" spans="1:11" x14ac:dyDescent="0.3">
      <c r="A5271" s="1">
        <v>42595</v>
      </c>
      <c r="B5271" s="2">
        <f>YEAR(salesdata[[#This Row],[Order Date]])</f>
        <v>2016</v>
      </c>
      <c r="C5271" s="2">
        <f>MONTH(salesdata[[#This Row],[Order Date]])</f>
        <v>8</v>
      </c>
      <c r="D5271" t="s">
        <v>1022</v>
      </c>
      <c r="E5271" t="s">
        <v>249</v>
      </c>
      <c r="F5271" t="s">
        <v>11</v>
      </c>
      <c r="G5271" t="s">
        <v>20</v>
      </c>
      <c r="H5271" t="s">
        <v>1149</v>
      </c>
      <c r="I5271" s="33" t="s">
        <v>6173</v>
      </c>
      <c r="J5271" s="2">
        <v>8</v>
      </c>
      <c r="K5271" s="33" t="s">
        <v>9052</v>
      </c>
    </row>
    <row r="5272" spans="1:11" x14ac:dyDescent="0.3">
      <c r="A5272" s="1">
        <v>42595</v>
      </c>
      <c r="B5272" s="2">
        <f>YEAR(salesdata[[#This Row],[Order Date]])</f>
        <v>2016</v>
      </c>
      <c r="C5272" s="2">
        <f>MONTH(salesdata[[#This Row],[Order Date]])</f>
        <v>8</v>
      </c>
      <c r="D5272" t="s">
        <v>1022</v>
      </c>
      <c r="E5272" t="s">
        <v>249</v>
      </c>
      <c r="F5272" t="s">
        <v>11</v>
      </c>
      <c r="G5272" t="s">
        <v>12</v>
      </c>
      <c r="H5272" t="s">
        <v>637</v>
      </c>
      <c r="I5272" s="33" t="s">
        <v>5138</v>
      </c>
      <c r="J5272" s="2">
        <v>3</v>
      </c>
      <c r="K5272" s="33" t="s">
        <v>6944</v>
      </c>
    </row>
    <row r="5273" spans="1:11" x14ac:dyDescent="0.3">
      <c r="A5273" s="1">
        <v>42595</v>
      </c>
      <c r="B5273" s="2">
        <f>YEAR(salesdata[[#This Row],[Order Date]])</f>
        <v>2016</v>
      </c>
      <c r="C5273" s="2">
        <f>MONTH(salesdata[[#This Row],[Order Date]])</f>
        <v>8</v>
      </c>
      <c r="D5273" t="s">
        <v>569</v>
      </c>
      <c r="E5273" t="s">
        <v>160</v>
      </c>
      <c r="F5273" t="s">
        <v>34</v>
      </c>
      <c r="G5273" t="s">
        <v>74</v>
      </c>
      <c r="H5273" t="s">
        <v>420</v>
      </c>
      <c r="I5273" s="33" t="s">
        <v>9053</v>
      </c>
      <c r="J5273" s="2">
        <v>2</v>
      </c>
      <c r="K5273" s="33" t="s">
        <v>7521</v>
      </c>
    </row>
    <row r="5274" spans="1:11" x14ac:dyDescent="0.3">
      <c r="A5274" s="1">
        <v>42595</v>
      </c>
      <c r="B5274" s="2">
        <f>YEAR(salesdata[[#This Row],[Order Date]])</f>
        <v>2016</v>
      </c>
      <c r="C5274" s="2">
        <f>MONTH(salesdata[[#This Row],[Order Date]])</f>
        <v>8</v>
      </c>
      <c r="D5274" t="s">
        <v>569</v>
      </c>
      <c r="E5274" t="s">
        <v>160</v>
      </c>
      <c r="F5274" t="s">
        <v>11</v>
      </c>
      <c r="G5274" t="s">
        <v>20</v>
      </c>
      <c r="H5274" t="s">
        <v>431</v>
      </c>
      <c r="I5274" s="33" t="s">
        <v>9054</v>
      </c>
      <c r="J5274" s="2">
        <v>3</v>
      </c>
      <c r="K5274" s="33" t="s">
        <v>4990</v>
      </c>
    </row>
    <row r="5275" spans="1:11" x14ac:dyDescent="0.3">
      <c r="A5275" s="1">
        <v>42595</v>
      </c>
      <c r="B5275" s="2">
        <f>YEAR(salesdata[[#This Row],[Order Date]])</f>
        <v>2016</v>
      </c>
      <c r="C5275" s="2">
        <f>MONTH(salesdata[[#This Row],[Order Date]])</f>
        <v>8</v>
      </c>
      <c r="D5275" t="s">
        <v>1510</v>
      </c>
      <c r="E5275" t="s">
        <v>62</v>
      </c>
      <c r="F5275" t="s">
        <v>11</v>
      </c>
      <c r="G5275" t="s">
        <v>93</v>
      </c>
      <c r="H5275" t="s">
        <v>672</v>
      </c>
      <c r="I5275" s="33" t="s">
        <v>4493</v>
      </c>
      <c r="J5275" s="2">
        <v>2</v>
      </c>
      <c r="K5275" s="33" t="s">
        <v>4159</v>
      </c>
    </row>
    <row r="5276" spans="1:11" x14ac:dyDescent="0.3">
      <c r="A5276" s="1">
        <v>42595</v>
      </c>
      <c r="B5276" s="2">
        <f>YEAR(salesdata[[#This Row],[Order Date]])</f>
        <v>2016</v>
      </c>
      <c r="C5276" s="2">
        <f>MONTH(salesdata[[#This Row],[Order Date]])</f>
        <v>8</v>
      </c>
      <c r="D5276" t="s">
        <v>1510</v>
      </c>
      <c r="E5276" t="s">
        <v>62</v>
      </c>
      <c r="F5276" t="s">
        <v>39</v>
      </c>
      <c r="G5276" t="s">
        <v>52</v>
      </c>
      <c r="H5276" t="s">
        <v>890</v>
      </c>
      <c r="I5276" s="33" t="s">
        <v>5733</v>
      </c>
      <c r="J5276" s="2">
        <v>2</v>
      </c>
      <c r="K5276" s="33" t="s">
        <v>3163</v>
      </c>
    </row>
    <row r="5277" spans="1:11" x14ac:dyDescent="0.3">
      <c r="A5277" s="1">
        <v>42595</v>
      </c>
      <c r="B5277" s="2">
        <f>YEAR(salesdata[[#This Row],[Order Date]])</f>
        <v>2016</v>
      </c>
      <c r="C5277" s="2">
        <f>MONTH(salesdata[[#This Row],[Order Date]])</f>
        <v>8</v>
      </c>
      <c r="D5277" t="s">
        <v>1660</v>
      </c>
      <c r="E5277" t="s">
        <v>55</v>
      </c>
      <c r="F5277" t="s">
        <v>11</v>
      </c>
      <c r="G5277" t="s">
        <v>20</v>
      </c>
      <c r="H5277" t="s">
        <v>1156</v>
      </c>
      <c r="I5277" s="33" t="s">
        <v>3700</v>
      </c>
      <c r="J5277" s="2">
        <v>4</v>
      </c>
      <c r="K5277" s="33" t="s">
        <v>6312</v>
      </c>
    </row>
    <row r="5278" spans="1:11" x14ac:dyDescent="0.3">
      <c r="A5278" s="1">
        <v>42595</v>
      </c>
      <c r="B5278" s="2">
        <f>YEAR(salesdata[[#This Row],[Order Date]])</f>
        <v>2016</v>
      </c>
      <c r="C5278" s="2">
        <f>MONTH(salesdata[[#This Row],[Order Date]])</f>
        <v>8</v>
      </c>
      <c r="D5278" t="s">
        <v>1660</v>
      </c>
      <c r="E5278" t="s">
        <v>55</v>
      </c>
      <c r="F5278" t="s">
        <v>11</v>
      </c>
      <c r="G5278" t="s">
        <v>16</v>
      </c>
      <c r="H5278" t="s">
        <v>1290</v>
      </c>
      <c r="I5278" s="33" t="s">
        <v>4627</v>
      </c>
      <c r="J5278" s="2">
        <v>7</v>
      </c>
      <c r="K5278" s="33" t="s">
        <v>4628</v>
      </c>
    </row>
    <row r="5279" spans="1:11" x14ac:dyDescent="0.3">
      <c r="A5279" s="1">
        <v>42595</v>
      </c>
      <c r="B5279" s="2">
        <f>YEAR(salesdata[[#This Row],[Order Date]])</f>
        <v>2016</v>
      </c>
      <c r="C5279" s="2">
        <f>MONTH(salesdata[[#This Row],[Order Date]])</f>
        <v>8</v>
      </c>
      <c r="D5279" t="s">
        <v>642</v>
      </c>
      <c r="E5279" t="s">
        <v>10</v>
      </c>
      <c r="F5279" t="s">
        <v>11</v>
      </c>
      <c r="G5279" t="s">
        <v>204</v>
      </c>
      <c r="H5279" t="s">
        <v>2610</v>
      </c>
      <c r="I5279" s="33" t="s">
        <v>8519</v>
      </c>
      <c r="J5279" s="2">
        <v>2</v>
      </c>
      <c r="K5279" s="33" t="s">
        <v>8520</v>
      </c>
    </row>
    <row r="5280" spans="1:11" x14ac:dyDescent="0.3">
      <c r="A5280" s="1">
        <v>42595</v>
      </c>
      <c r="B5280" s="2">
        <f>YEAR(salesdata[[#This Row],[Order Date]])</f>
        <v>2016</v>
      </c>
      <c r="C5280" s="2">
        <f>MONTH(salesdata[[#This Row],[Order Date]])</f>
        <v>8</v>
      </c>
      <c r="D5280" t="s">
        <v>642</v>
      </c>
      <c r="E5280" t="s">
        <v>10</v>
      </c>
      <c r="F5280" t="s">
        <v>11</v>
      </c>
      <c r="G5280" t="s">
        <v>93</v>
      </c>
      <c r="H5280" t="s">
        <v>257</v>
      </c>
      <c r="I5280" s="33" t="s">
        <v>8199</v>
      </c>
      <c r="J5280" s="2">
        <v>1</v>
      </c>
      <c r="K5280" s="33" t="s">
        <v>9055</v>
      </c>
    </row>
    <row r="5281" spans="1:11" x14ac:dyDescent="0.3">
      <c r="A5281" s="1">
        <v>42596</v>
      </c>
      <c r="B5281" s="2">
        <f>YEAR(salesdata[[#This Row],[Order Date]])</f>
        <v>2016</v>
      </c>
      <c r="C5281" s="2">
        <f>MONTH(salesdata[[#This Row],[Order Date]])</f>
        <v>8</v>
      </c>
      <c r="D5281" t="s">
        <v>2598</v>
      </c>
      <c r="E5281" t="s">
        <v>27</v>
      </c>
      <c r="F5281" t="s">
        <v>11</v>
      </c>
      <c r="G5281" t="s">
        <v>12</v>
      </c>
      <c r="H5281" t="s">
        <v>2704</v>
      </c>
      <c r="I5281" s="33" t="s">
        <v>5139</v>
      </c>
      <c r="J5281" s="2">
        <v>3</v>
      </c>
      <c r="K5281" s="33" t="s">
        <v>8282</v>
      </c>
    </row>
    <row r="5282" spans="1:11" x14ac:dyDescent="0.3">
      <c r="A5282" s="1">
        <v>42596</v>
      </c>
      <c r="B5282" s="2">
        <f>YEAR(salesdata[[#This Row],[Order Date]])</f>
        <v>2016</v>
      </c>
      <c r="C5282" s="2">
        <f>MONTH(salesdata[[#This Row],[Order Date]])</f>
        <v>8</v>
      </c>
      <c r="D5282" t="s">
        <v>2598</v>
      </c>
      <c r="E5282" t="s">
        <v>27</v>
      </c>
      <c r="F5282" t="s">
        <v>39</v>
      </c>
      <c r="G5282" t="s">
        <v>306</v>
      </c>
      <c r="H5282" t="s">
        <v>848</v>
      </c>
      <c r="I5282" s="33" t="s">
        <v>9056</v>
      </c>
      <c r="J5282" s="2">
        <v>6</v>
      </c>
      <c r="K5282" s="33" t="s">
        <v>9057</v>
      </c>
    </row>
    <row r="5283" spans="1:11" x14ac:dyDescent="0.3">
      <c r="A5283" s="1">
        <v>42596</v>
      </c>
      <c r="B5283" s="2">
        <f>YEAR(salesdata[[#This Row],[Order Date]])</f>
        <v>2016</v>
      </c>
      <c r="C5283" s="2">
        <f>MONTH(salesdata[[#This Row],[Order Date]])</f>
        <v>8</v>
      </c>
      <c r="D5283" t="s">
        <v>1780</v>
      </c>
      <c r="E5283" t="s">
        <v>121</v>
      </c>
      <c r="F5283" t="s">
        <v>11</v>
      </c>
      <c r="G5283" t="s">
        <v>12</v>
      </c>
      <c r="H5283" t="s">
        <v>958</v>
      </c>
      <c r="I5283" s="33" t="s">
        <v>3175</v>
      </c>
      <c r="J5283" s="2">
        <v>3</v>
      </c>
      <c r="K5283" s="33" t="s">
        <v>3276</v>
      </c>
    </row>
    <row r="5284" spans="1:11" x14ac:dyDescent="0.3">
      <c r="A5284" s="1">
        <v>42596</v>
      </c>
      <c r="B5284" s="2">
        <f>YEAR(salesdata[[#This Row],[Order Date]])</f>
        <v>2016</v>
      </c>
      <c r="C5284" s="2">
        <f>MONTH(salesdata[[#This Row],[Order Date]])</f>
        <v>8</v>
      </c>
      <c r="D5284" t="s">
        <v>545</v>
      </c>
      <c r="E5284" t="s">
        <v>79</v>
      </c>
      <c r="F5284" t="s">
        <v>39</v>
      </c>
      <c r="G5284" t="s">
        <v>40</v>
      </c>
      <c r="H5284" t="s">
        <v>2270</v>
      </c>
      <c r="I5284" s="33" t="s">
        <v>9058</v>
      </c>
      <c r="J5284" s="2">
        <v>2</v>
      </c>
      <c r="K5284" s="33" t="s">
        <v>9059</v>
      </c>
    </row>
    <row r="5285" spans="1:11" x14ac:dyDescent="0.3">
      <c r="A5285" s="1">
        <v>42596</v>
      </c>
      <c r="B5285" s="2">
        <f>YEAR(salesdata[[#This Row],[Order Date]])</f>
        <v>2016</v>
      </c>
      <c r="C5285" s="2">
        <f>MONTH(salesdata[[#This Row],[Order Date]])</f>
        <v>8</v>
      </c>
      <c r="D5285" t="s">
        <v>545</v>
      </c>
      <c r="E5285" t="s">
        <v>79</v>
      </c>
      <c r="F5285" t="s">
        <v>39</v>
      </c>
      <c r="G5285" t="s">
        <v>40</v>
      </c>
      <c r="H5285" t="s">
        <v>709</v>
      </c>
      <c r="I5285" s="33" t="s">
        <v>9060</v>
      </c>
      <c r="J5285" s="2">
        <v>2</v>
      </c>
      <c r="K5285" s="33" t="s">
        <v>9061</v>
      </c>
    </row>
    <row r="5286" spans="1:11" x14ac:dyDescent="0.3">
      <c r="A5286" s="1">
        <v>42596</v>
      </c>
      <c r="B5286" s="2">
        <f>YEAR(salesdata[[#This Row],[Order Date]])</f>
        <v>2016</v>
      </c>
      <c r="C5286" s="2">
        <f>MONTH(salesdata[[#This Row],[Order Date]])</f>
        <v>8</v>
      </c>
      <c r="D5286" t="s">
        <v>545</v>
      </c>
      <c r="E5286" t="s">
        <v>79</v>
      </c>
      <c r="F5286" t="s">
        <v>39</v>
      </c>
      <c r="G5286" t="s">
        <v>52</v>
      </c>
      <c r="H5286" t="s">
        <v>2531</v>
      </c>
      <c r="I5286" s="33" t="s">
        <v>5495</v>
      </c>
      <c r="J5286" s="2">
        <v>5</v>
      </c>
      <c r="K5286" s="33" t="s">
        <v>6706</v>
      </c>
    </row>
    <row r="5287" spans="1:11" x14ac:dyDescent="0.3">
      <c r="A5287" s="1">
        <v>42597</v>
      </c>
      <c r="B5287" s="2">
        <f>YEAR(salesdata[[#This Row],[Order Date]])</f>
        <v>2016</v>
      </c>
      <c r="C5287" s="2">
        <f>MONTH(salesdata[[#This Row],[Order Date]])</f>
        <v>8</v>
      </c>
      <c r="D5287" t="s">
        <v>969</v>
      </c>
      <c r="E5287" t="s">
        <v>282</v>
      </c>
      <c r="F5287" t="s">
        <v>11</v>
      </c>
      <c r="G5287" t="s">
        <v>20</v>
      </c>
      <c r="H5287" t="s">
        <v>1152</v>
      </c>
      <c r="I5287" s="33" t="s">
        <v>7996</v>
      </c>
      <c r="J5287" s="2">
        <v>3</v>
      </c>
      <c r="K5287" s="33" t="s">
        <v>9062</v>
      </c>
    </row>
    <row r="5288" spans="1:11" x14ac:dyDescent="0.3">
      <c r="A5288" s="1">
        <v>42597</v>
      </c>
      <c r="B5288" s="2">
        <f>YEAR(salesdata[[#This Row],[Order Date]])</f>
        <v>2016</v>
      </c>
      <c r="C5288" s="2">
        <f>MONTH(salesdata[[#This Row],[Order Date]])</f>
        <v>8</v>
      </c>
      <c r="D5288" t="s">
        <v>969</v>
      </c>
      <c r="E5288" t="s">
        <v>282</v>
      </c>
      <c r="F5288" t="s">
        <v>11</v>
      </c>
      <c r="G5288" t="s">
        <v>93</v>
      </c>
      <c r="H5288" t="s">
        <v>1154</v>
      </c>
      <c r="I5288" s="33" t="s">
        <v>9063</v>
      </c>
      <c r="J5288" s="2">
        <v>3</v>
      </c>
      <c r="K5288" s="33" t="s">
        <v>3967</v>
      </c>
    </row>
    <row r="5289" spans="1:11" x14ac:dyDescent="0.3">
      <c r="A5289" s="1">
        <v>42597</v>
      </c>
      <c r="B5289" s="2">
        <f>YEAR(salesdata[[#This Row],[Order Date]])</f>
        <v>2016</v>
      </c>
      <c r="C5289" s="2">
        <f>MONTH(salesdata[[#This Row],[Order Date]])</f>
        <v>8</v>
      </c>
      <c r="D5289" t="s">
        <v>1831</v>
      </c>
      <c r="E5289" t="s">
        <v>27</v>
      </c>
      <c r="F5289" t="s">
        <v>39</v>
      </c>
      <c r="G5289" t="s">
        <v>40</v>
      </c>
      <c r="H5289" t="s">
        <v>1711</v>
      </c>
      <c r="I5289" s="33" t="s">
        <v>5733</v>
      </c>
      <c r="J5289" s="2">
        <v>3</v>
      </c>
      <c r="K5289" s="33" t="s">
        <v>3068</v>
      </c>
    </row>
    <row r="5290" spans="1:11" x14ac:dyDescent="0.3">
      <c r="A5290" s="1">
        <v>42597</v>
      </c>
      <c r="B5290" s="2">
        <f>YEAR(salesdata[[#This Row],[Order Date]])</f>
        <v>2016</v>
      </c>
      <c r="C5290" s="2">
        <f>MONTH(salesdata[[#This Row],[Order Date]])</f>
        <v>8</v>
      </c>
      <c r="D5290" t="s">
        <v>1831</v>
      </c>
      <c r="E5290" t="s">
        <v>27</v>
      </c>
      <c r="F5290" t="s">
        <v>11</v>
      </c>
      <c r="G5290" t="s">
        <v>16</v>
      </c>
      <c r="H5290" t="s">
        <v>591</v>
      </c>
      <c r="I5290" s="33" t="s">
        <v>3619</v>
      </c>
      <c r="J5290" s="2">
        <v>1</v>
      </c>
      <c r="K5290" s="33" t="s">
        <v>3620</v>
      </c>
    </row>
    <row r="5291" spans="1:11" x14ac:dyDescent="0.3">
      <c r="A5291" s="1">
        <v>42597</v>
      </c>
      <c r="B5291" s="2">
        <f>YEAR(salesdata[[#This Row],[Order Date]])</f>
        <v>2016</v>
      </c>
      <c r="C5291" s="2">
        <f>MONTH(salesdata[[#This Row],[Order Date]])</f>
        <v>8</v>
      </c>
      <c r="D5291" t="s">
        <v>1336</v>
      </c>
      <c r="E5291" t="s">
        <v>124</v>
      </c>
      <c r="F5291" t="s">
        <v>39</v>
      </c>
      <c r="G5291" t="s">
        <v>40</v>
      </c>
      <c r="H5291" t="s">
        <v>856</v>
      </c>
      <c r="I5291" s="33" t="s">
        <v>9064</v>
      </c>
      <c r="J5291" s="2">
        <v>7</v>
      </c>
      <c r="K5291" s="33" t="s">
        <v>6745</v>
      </c>
    </row>
    <row r="5292" spans="1:11" x14ac:dyDescent="0.3">
      <c r="A5292" s="1">
        <v>42597</v>
      </c>
      <c r="B5292" s="2">
        <f>YEAR(salesdata[[#This Row],[Order Date]])</f>
        <v>2016</v>
      </c>
      <c r="C5292" s="2">
        <f>MONTH(salesdata[[#This Row],[Order Date]])</f>
        <v>8</v>
      </c>
      <c r="D5292" t="s">
        <v>2643</v>
      </c>
      <c r="E5292" t="s">
        <v>249</v>
      </c>
      <c r="F5292" t="s">
        <v>34</v>
      </c>
      <c r="G5292" t="s">
        <v>35</v>
      </c>
      <c r="H5292" t="s">
        <v>739</v>
      </c>
      <c r="I5292" s="33" t="s">
        <v>3809</v>
      </c>
      <c r="J5292" s="2">
        <v>2</v>
      </c>
      <c r="K5292" s="33" t="s">
        <v>3810</v>
      </c>
    </row>
    <row r="5293" spans="1:11" x14ac:dyDescent="0.3">
      <c r="A5293" s="1">
        <v>42597</v>
      </c>
      <c r="B5293" s="2">
        <f>YEAR(salesdata[[#This Row],[Order Date]])</f>
        <v>2016</v>
      </c>
      <c r="C5293" s="2">
        <f>MONTH(salesdata[[#This Row],[Order Date]])</f>
        <v>8</v>
      </c>
      <c r="D5293" t="s">
        <v>2164</v>
      </c>
      <c r="E5293" t="s">
        <v>27</v>
      </c>
      <c r="F5293" t="s">
        <v>34</v>
      </c>
      <c r="G5293" t="s">
        <v>47</v>
      </c>
      <c r="H5293" t="s">
        <v>865</v>
      </c>
      <c r="I5293" s="33" t="s">
        <v>9065</v>
      </c>
      <c r="J5293" s="2">
        <v>3</v>
      </c>
      <c r="K5293" s="33" t="s">
        <v>5222</v>
      </c>
    </row>
    <row r="5294" spans="1:11" x14ac:dyDescent="0.3">
      <c r="A5294" s="1">
        <v>42597</v>
      </c>
      <c r="B5294" s="2">
        <f>YEAR(salesdata[[#This Row],[Order Date]])</f>
        <v>2016</v>
      </c>
      <c r="C5294" s="2">
        <f>MONTH(salesdata[[#This Row],[Order Date]])</f>
        <v>8</v>
      </c>
      <c r="D5294" t="s">
        <v>2164</v>
      </c>
      <c r="E5294" t="s">
        <v>27</v>
      </c>
      <c r="F5294" t="s">
        <v>11</v>
      </c>
      <c r="G5294" t="s">
        <v>18</v>
      </c>
      <c r="H5294" t="s">
        <v>951</v>
      </c>
      <c r="I5294" s="33" t="s">
        <v>3188</v>
      </c>
      <c r="J5294" s="2">
        <v>3</v>
      </c>
      <c r="K5294" s="33" t="s">
        <v>6243</v>
      </c>
    </row>
    <row r="5295" spans="1:11" x14ac:dyDescent="0.3">
      <c r="A5295" s="1">
        <v>42597</v>
      </c>
      <c r="B5295" s="2">
        <f>YEAR(salesdata[[#This Row],[Order Date]])</f>
        <v>2016</v>
      </c>
      <c r="C5295" s="2">
        <f>MONTH(salesdata[[#This Row],[Order Date]])</f>
        <v>8</v>
      </c>
      <c r="D5295" t="s">
        <v>2164</v>
      </c>
      <c r="E5295" t="s">
        <v>27</v>
      </c>
      <c r="F5295" t="s">
        <v>39</v>
      </c>
      <c r="G5295" t="s">
        <v>40</v>
      </c>
      <c r="H5295" t="s">
        <v>88</v>
      </c>
      <c r="I5295" s="33" t="s">
        <v>8116</v>
      </c>
      <c r="J5295" s="2">
        <v>3</v>
      </c>
      <c r="K5295" s="33" t="s">
        <v>3643</v>
      </c>
    </row>
    <row r="5296" spans="1:11" x14ac:dyDescent="0.3">
      <c r="A5296" s="1">
        <v>42597</v>
      </c>
      <c r="B5296" s="2">
        <f>YEAR(salesdata[[#This Row],[Order Date]])</f>
        <v>2016</v>
      </c>
      <c r="C5296" s="2">
        <f>MONTH(salesdata[[#This Row],[Order Date]])</f>
        <v>8</v>
      </c>
      <c r="D5296" t="s">
        <v>2164</v>
      </c>
      <c r="E5296" t="s">
        <v>27</v>
      </c>
      <c r="F5296" t="s">
        <v>11</v>
      </c>
      <c r="G5296" t="s">
        <v>12</v>
      </c>
      <c r="H5296" t="s">
        <v>2705</v>
      </c>
      <c r="I5296" s="33" t="s">
        <v>9066</v>
      </c>
      <c r="J5296" s="2">
        <v>4</v>
      </c>
      <c r="K5296" s="33" t="s">
        <v>9067</v>
      </c>
    </row>
    <row r="5297" spans="1:11" x14ac:dyDescent="0.3">
      <c r="A5297" s="1">
        <v>42598</v>
      </c>
      <c r="B5297" s="2">
        <f>YEAR(salesdata[[#This Row],[Order Date]])</f>
        <v>2016</v>
      </c>
      <c r="C5297" s="2">
        <f>MONTH(salesdata[[#This Row],[Order Date]])</f>
        <v>8</v>
      </c>
      <c r="D5297" t="s">
        <v>1642</v>
      </c>
      <c r="E5297" t="s">
        <v>27</v>
      </c>
      <c r="F5297" t="s">
        <v>11</v>
      </c>
      <c r="G5297" t="s">
        <v>63</v>
      </c>
      <c r="H5297" t="s">
        <v>1466</v>
      </c>
      <c r="I5297" s="33" t="s">
        <v>6479</v>
      </c>
      <c r="J5297" s="2">
        <v>3</v>
      </c>
      <c r="K5297" s="33" t="s">
        <v>5143</v>
      </c>
    </row>
    <row r="5298" spans="1:11" x14ac:dyDescent="0.3">
      <c r="A5298" s="1">
        <v>42598</v>
      </c>
      <c r="B5298" s="2">
        <f>YEAR(salesdata[[#This Row],[Order Date]])</f>
        <v>2016</v>
      </c>
      <c r="C5298" s="2">
        <f>MONTH(salesdata[[#This Row],[Order Date]])</f>
        <v>8</v>
      </c>
      <c r="D5298" t="s">
        <v>2706</v>
      </c>
      <c r="E5298" t="s">
        <v>27</v>
      </c>
      <c r="F5298" t="s">
        <v>34</v>
      </c>
      <c r="G5298" t="s">
        <v>147</v>
      </c>
      <c r="H5298" t="s">
        <v>993</v>
      </c>
      <c r="I5298" s="33" t="s">
        <v>9068</v>
      </c>
      <c r="J5298" s="2">
        <v>2</v>
      </c>
      <c r="K5298" s="33" t="s">
        <v>5442</v>
      </c>
    </row>
    <row r="5299" spans="1:11" x14ac:dyDescent="0.3">
      <c r="A5299" s="1">
        <v>42598</v>
      </c>
      <c r="B5299" s="2">
        <f>YEAR(salesdata[[#This Row],[Order Date]])</f>
        <v>2016</v>
      </c>
      <c r="C5299" s="2">
        <f>MONTH(salesdata[[#This Row],[Order Date]])</f>
        <v>8</v>
      </c>
      <c r="D5299" t="s">
        <v>1174</v>
      </c>
      <c r="E5299" t="s">
        <v>27</v>
      </c>
      <c r="F5299" t="s">
        <v>11</v>
      </c>
      <c r="G5299" t="s">
        <v>12</v>
      </c>
      <c r="H5299" t="s">
        <v>1186</v>
      </c>
      <c r="I5299" s="33" t="s">
        <v>3540</v>
      </c>
      <c r="J5299" s="2">
        <v>5</v>
      </c>
      <c r="K5299" s="33" t="s">
        <v>3175</v>
      </c>
    </row>
    <row r="5300" spans="1:11" x14ac:dyDescent="0.3">
      <c r="A5300" s="1">
        <v>42599</v>
      </c>
      <c r="B5300" s="2">
        <f>YEAR(salesdata[[#This Row],[Order Date]])</f>
        <v>2016</v>
      </c>
      <c r="C5300" s="2">
        <f>MONTH(salesdata[[#This Row],[Order Date]])</f>
        <v>8</v>
      </c>
      <c r="D5300" t="s">
        <v>2309</v>
      </c>
      <c r="E5300" t="s">
        <v>167</v>
      </c>
      <c r="F5300" t="s">
        <v>11</v>
      </c>
      <c r="G5300" t="s">
        <v>20</v>
      </c>
      <c r="H5300" t="s">
        <v>1348</v>
      </c>
      <c r="I5300" s="33" t="s">
        <v>7145</v>
      </c>
      <c r="J5300" s="2">
        <v>4</v>
      </c>
      <c r="K5300" s="33" t="s">
        <v>4677</v>
      </c>
    </row>
    <row r="5301" spans="1:11" x14ac:dyDescent="0.3">
      <c r="A5301" s="1">
        <v>42600</v>
      </c>
      <c r="B5301" s="2">
        <f>YEAR(salesdata[[#This Row],[Order Date]])</f>
        <v>2016</v>
      </c>
      <c r="C5301" s="2">
        <f>MONTH(salesdata[[#This Row],[Order Date]])</f>
        <v>8</v>
      </c>
      <c r="D5301" t="s">
        <v>2354</v>
      </c>
      <c r="E5301" t="s">
        <v>152</v>
      </c>
      <c r="F5301" t="s">
        <v>11</v>
      </c>
      <c r="G5301" t="s">
        <v>93</v>
      </c>
      <c r="H5301" t="s">
        <v>983</v>
      </c>
      <c r="I5301" s="33" t="s">
        <v>9069</v>
      </c>
      <c r="J5301" s="2">
        <v>9</v>
      </c>
      <c r="K5301" s="33" t="s">
        <v>8949</v>
      </c>
    </row>
    <row r="5302" spans="1:11" x14ac:dyDescent="0.3">
      <c r="A5302" s="1">
        <v>42600</v>
      </c>
      <c r="B5302" s="2">
        <f>YEAR(salesdata[[#This Row],[Order Date]])</f>
        <v>2016</v>
      </c>
      <c r="C5302" s="2">
        <f>MONTH(salesdata[[#This Row],[Order Date]])</f>
        <v>8</v>
      </c>
      <c r="D5302" t="s">
        <v>1567</v>
      </c>
      <c r="E5302" t="s">
        <v>152</v>
      </c>
      <c r="F5302" t="s">
        <v>39</v>
      </c>
      <c r="G5302" t="s">
        <v>40</v>
      </c>
      <c r="H5302" t="s">
        <v>967</v>
      </c>
      <c r="I5302" s="33" t="s">
        <v>8313</v>
      </c>
      <c r="J5302" s="2">
        <v>1</v>
      </c>
      <c r="K5302" s="33" t="s">
        <v>9070</v>
      </c>
    </row>
    <row r="5303" spans="1:11" x14ac:dyDescent="0.3">
      <c r="A5303" s="1">
        <v>42600</v>
      </c>
      <c r="B5303" s="2">
        <f>YEAR(salesdata[[#This Row],[Order Date]])</f>
        <v>2016</v>
      </c>
      <c r="C5303" s="2">
        <f>MONTH(salesdata[[#This Row],[Order Date]])</f>
        <v>8</v>
      </c>
      <c r="D5303" t="s">
        <v>186</v>
      </c>
      <c r="E5303" t="s">
        <v>10</v>
      </c>
      <c r="F5303" t="s">
        <v>11</v>
      </c>
      <c r="G5303" t="s">
        <v>20</v>
      </c>
      <c r="H5303" t="s">
        <v>267</v>
      </c>
      <c r="I5303" s="33" t="s">
        <v>3220</v>
      </c>
      <c r="J5303" s="2">
        <v>1</v>
      </c>
      <c r="K5303" s="33" t="s">
        <v>9071</v>
      </c>
    </row>
    <row r="5304" spans="1:11" x14ac:dyDescent="0.3">
      <c r="A5304" s="1">
        <v>42600</v>
      </c>
      <c r="B5304" s="2">
        <f>YEAR(salesdata[[#This Row],[Order Date]])</f>
        <v>2016</v>
      </c>
      <c r="C5304" s="2">
        <f>MONTH(salesdata[[#This Row],[Order Date]])</f>
        <v>8</v>
      </c>
      <c r="D5304" t="s">
        <v>186</v>
      </c>
      <c r="E5304" t="s">
        <v>10</v>
      </c>
      <c r="F5304" t="s">
        <v>11</v>
      </c>
      <c r="G5304" t="s">
        <v>12</v>
      </c>
      <c r="H5304" t="s">
        <v>1293</v>
      </c>
      <c r="I5304" s="33" t="s">
        <v>3058</v>
      </c>
      <c r="J5304" s="2">
        <v>8</v>
      </c>
      <c r="K5304" s="33" t="s">
        <v>9072</v>
      </c>
    </row>
    <row r="5305" spans="1:11" x14ac:dyDescent="0.3">
      <c r="A5305" s="1">
        <v>42600</v>
      </c>
      <c r="B5305" s="2">
        <f>YEAR(salesdata[[#This Row],[Order Date]])</f>
        <v>2016</v>
      </c>
      <c r="C5305" s="2">
        <f>MONTH(salesdata[[#This Row],[Order Date]])</f>
        <v>8</v>
      </c>
      <c r="D5305" t="s">
        <v>1116</v>
      </c>
      <c r="E5305" t="s">
        <v>10</v>
      </c>
      <c r="F5305" t="s">
        <v>34</v>
      </c>
      <c r="G5305" t="s">
        <v>47</v>
      </c>
      <c r="H5305" t="s">
        <v>1041</v>
      </c>
      <c r="I5305" s="33" t="s">
        <v>8922</v>
      </c>
      <c r="J5305" s="2">
        <v>3</v>
      </c>
      <c r="K5305" s="33" t="s">
        <v>7735</v>
      </c>
    </row>
    <row r="5306" spans="1:11" x14ac:dyDescent="0.3">
      <c r="A5306" s="1">
        <v>42600</v>
      </c>
      <c r="B5306" s="2">
        <f>YEAR(salesdata[[#This Row],[Order Date]])</f>
        <v>2016</v>
      </c>
      <c r="C5306" s="2">
        <f>MONTH(salesdata[[#This Row],[Order Date]])</f>
        <v>8</v>
      </c>
      <c r="D5306" t="s">
        <v>1116</v>
      </c>
      <c r="E5306" t="s">
        <v>10</v>
      </c>
      <c r="F5306" t="s">
        <v>34</v>
      </c>
      <c r="G5306" t="s">
        <v>47</v>
      </c>
      <c r="H5306" t="s">
        <v>1618</v>
      </c>
      <c r="I5306" s="33" t="s">
        <v>2943</v>
      </c>
      <c r="J5306" s="2">
        <v>4</v>
      </c>
      <c r="K5306" s="33" t="s">
        <v>9073</v>
      </c>
    </row>
    <row r="5307" spans="1:11" x14ac:dyDescent="0.3">
      <c r="A5307" s="1">
        <v>42601</v>
      </c>
      <c r="B5307" s="2">
        <f>YEAR(salesdata[[#This Row],[Order Date]])</f>
        <v>2016</v>
      </c>
      <c r="C5307" s="2">
        <f>MONTH(salesdata[[#This Row],[Order Date]])</f>
        <v>8</v>
      </c>
      <c r="D5307" t="s">
        <v>728</v>
      </c>
      <c r="E5307" t="s">
        <v>152</v>
      </c>
      <c r="F5307" t="s">
        <v>11</v>
      </c>
      <c r="G5307" t="s">
        <v>20</v>
      </c>
      <c r="H5307" t="s">
        <v>165</v>
      </c>
      <c r="I5307" s="33" t="s">
        <v>9074</v>
      </c>
      <c r="J5307" s="2">
        <v>6</v>
      </c>
      <c r="K5307" s="33" t="s">
        <v>9075</v>
      </c>
    </row>
    <row r="5308" spans="1:11" x14ac:dyDescent="0.3">
      <c r="A5308" s="1">
        <v>42601</v>
      </c>
      <c r="B5308" s="2">
        <f>YEAR(salesdata[[#This Row],[Order Date]])</f>
        <v>2016</v>
      </c>
      <c r="C5308" s="2">
        <f>MONTH(salesdata[[#This Row],[Order Date]])</f>
        <v>8</v>
      </c>
      <c r="D5308" t="s">
        <v>728</v>
      </c>
      <c r="E5308" t="s">
        <v>152</v>
      </c>
      <c r="F5308" t="s">
        <v>11</v>
      </c>
      <c r="G5308" t="s">
        <v>20</v>
      </c>
      <c r="H5308" t="s">
        <v>2569</v>
      </c>
      <c r="I5308" s="33" t="s">
        <v>9076</v>
      </c>
      <c r="J5308" s="2">
        <v>2</v>
      </c>
      <c r="K5308" s="33" t="s">
        <v>8947</v>
      </c>
    </row>
    <row r="5309" spans="1:11" x14ac:dyDescent="0.3">
      <c r="A5309" s="1">
        <v>42601</v>
      </c>
      <c r="B5309" s="2">
        <f>YEAR(salesdata[[#This Row],[Order Date]])</f>
        <v>2016</v>
      </c>
      <c r="C5309" s="2">
        <f>MONTH(salesdata[[#This Row],[Order Date]])</f>
        <v>8</v>
      </c>
      <c r="D5309" t="s">
        <v>728</v>
      </c>
      <c r="E5309" t="s">
        <v>152</v>
      </c>
      <c r="F5309" t="s">
        <v>11</v>
      </c>
      <c r="G5309" t="s">
        <v>20</v>
      </c>
      <c r="H5309" t="s">
        <v>252</v>
      </c>
      <c r="I5309" s="33" t="s">
        <v>3161</v>
      </c>
      <c r="J5309" s="2">
        <v>5</v>
      </c>
      <c r="K5309" s="33" t="s">
        <v>3162</v>
      </c>
    </row>
    <row r="5310" spans="1:11" x14ac:dyDescent="0.3">
      <c r="A5310" s="1">
        <v>42602</v>
      </c>
      <c r="B5310" s="2">
        <f>YEAR(salesdata[[#This Row],[Order Date]])</f>
        <v>2016</v>
      </c>
      <c r="C5310" s="2">
        <f>MONTH(salesdata[[#This Row],[Order Date]])</f>
        <v>8</v>
      </c>
      <c r="D5310" t="s">
        <v>771</v>
      </c>
      <c r="E5310" t="s">
        <v>111</v>
      </c>
      <c r="F5310" t="s">
        <v>39</v>
      </c>
      <c r="G5310" t="s">
        <v>40</v>
      </c>
      <c r="H5310" t="s">
        <v>2382</v>
      </c>
      <c r="I5310" s="33" t="s">
        <v>9077</v>
      </c>
      <c r="J5310" s="2">
        <v>2</v>
      </c>
      <c r="K5310" s="33" t="s">
        <v>3310</v>
      </c>
    </row>
    <row r="5311" spans="1:11" x14ac:dyDescent="0.3">
      <c r="A5311" s="1">
        <v>42603</v>
      </c>
      <c r="B5311" s="2">
        <f>YEAR(salesdata[[#This Row],[Order Date]])</f>
        <v>2016</v>
      </c>
      <c r="C5311" s="2">
        <f>MONTH(salesdata[[#This Row],[Order Date]])</f>
        <v>8</v>
      </c>
      <c r="D5311" t="s">
        <v>2478</v>
      </c>
      <c r="E5311" t="s">
        <v>249</v>
      </c>
      <c r="F5311" t="s">
        <v>11</v>
      </c>
      <c r="G5311" t="s">
        <v>16</v>
      </c>
      <c r="H5311" t="s">
        <v>950</v>
      </c>
      <c r="I5311" s="33" t="s">
        <v>7000</v>
      </c>
      <c r="J5311" s="2">
        <v>4</v>
      </c>
      <c r="K5311" s="33" t="s">
        <v>7685</v>
      </c>
    </row>
    <row r="5312" spans="1:11" x14ac:dyDescent="0.3">
      <c r="A5312" s="1">
        <v>42603</v>
      </c>
      <c r="B5312" s="2">
        <f>YEAR(salesdata[[#This Row],[Order Date]])</f>
        <v>2016</v>
      </c>
      <c r="C5312" s="2">
        <f>MONTH(salesdata[[#This Row],[Order Date]])</f>
        <v>8</v>
      </c>
      <c r="D5312" t="s">
        <v>2478</v>
      </c>
      <c r="E5312" t="s">
        <v>249</v>
      </c>
      <c r="F5312" t="s">
        <v>11</v>
      </c>
      <c r="G5312" t="s">
        <v>204</v>
      </c>
      <c r="H5312" t="s">
        <v>2123</v>
      </c>
      <c r="I5312" s="33" t="s">
        <v>9078</v>
      </c>
      <c r="J5312" s="2">
        <v>2</v>
      </c>
      <c r="K5312" s="33" t="s">
        <v>9079</v>
      </c>
    </row>
    <row r="5313" spans="1:11" x14ac:dyDescent="0.3">
      <c r="A5313" s="1">
        <v>42603</v>
      </c>
      <c r="B5313" s="2">
        <f>YEAR(salesdata[[#This Row],[Order Date]])</f>
        <v>2016</v>
      </c>
      <c r="C5313" s="2">
        <f>MONTH(salesdata[[#This Row],[Order Date]])</f>
        <v>8</v>
      </c>
      <c r="D5313" t="s">
        <v>305</v>
      </c>
      <c r="E5313" t="s">
        <v>23</v>
      </c>
      <c r="F5313" t="s">
        <v>34</v>
      </c>
      <c r="G5313" t="s">
        <v>147</v>
      </c>
      <c r="H5313" t="s">
        <v>2083</v>
      </c>
      <c r="I5313" s="33" t="s">
        <v>9080</v>
      </c>
      <c r="J5313" s="2">
        <v>9</v>
      </c>
      <c r="K5313" s="33" t="s">
        <v>9081</v>
      </c>
    </row>
    <row r="5314" spans="1:11" x14ac:dyDescent="0.3">
      <c r="A5314" s="1">
        <v>42603</v>
      </c>
      <c r="B5314" s="2">
        <f>YEAR(salesdata[[#This Row],[Order Date]])</f>
        <v>2016</v>
      </c>
      <c r="C5314" s="2">
        <f>MONTH(salesdata[[#This Row],[Order Date]])</f>
        <v>8</v>
      </c>
      <c r="D5314" t="s">
        <v>2655</v>
      </c>
      <c r="E5314" t="s">
        <v>27</v>
      </c>
      <c r="F5314" t="s">
        <v>11</v>
      </c>
      <c r="G5314" t="s">
        <v>20</v>
      </c>
      <c r="H5314" t="s">
        <v>2576</v>
      </c>
      <c r="I5314" s="33" t="s">
        <v>4426</v>
      </c>
      <c r="J5314" s="2">
        <v>2</v>
      </c>
      <c r="K5314" s="33" t="s">
        <v>3045</v>
      </c>
    </row>
    <row r="5315" spans="1:11" x14ac:dyDescent="0.3">
      <c r="A5315" s="1">
        <v>42603</v>
      </c>
      <c r="B5315" s="2">
        <f>YEAR(salesdata[[#This Row],[Order Date]])</f>
        <v>2016</v>
      </c>
      <c r="C5315" s="2">
        <f>MONTH(salesdata[[#This Row],[Order Date]])</f>
        <v>8</v>
      </c>
      <c r="D5315" t="s">
        <v>2655</v>
      </c>
      <c r="E5315" t="s">
        <v>27</v>
      </c>
      <c r="F5315" t="s">
        <v>39</v>
      </c>
      <c r="G5315" t="s">
        <v>40</v>
      </c>
      <c r="H5315" t="s">
        <v>2358</v>
      </c>
      <c r="I5315" s="33" t="s">
        <v>3486</v>
      </c>
      <c r="J5315" s="2">
        <v>5</v>
      </c>
      <c r="K5315" s="33" t="s">
        <v>9082</v>
      </c>
    </row>
    <row r="5316" spans="1:11" x14ac:dyDescent="0.3">
      <c r="A5316" s="1">
        <v>42603</v>
      </c>
      <c r="B5316" s="2">
        <f>YEAR(salesdata[[#This Row],[Order Date]])</f>
        <v>2016</v>
      </c>
      <c r="C5316" s="2">
        <f>MONTH(salesdata[[#This Row],[Order Date]])</f>
        <v>8</v>
      </c>
      <c r="D5316" t="s">
        <v>2655</v>
      </c>
      <c r="E5316" t="s">
        <v>27</v>
      </c>
      <c r="F5316" t="s">
        <v>39</v>
      </c>
      <c r="G5316" t="s">
        <v>52</v>
      </c>
      <c r="H5316" t="s">
        <v>1163</v>
      </c>
      <c r="I5316" s="33" t="s">
        <v>5646</v>
      </c>
      <c r="J5316" s="2">
        <v>3</v>
      </c>
      <c r="K5316" s="33" t="s">
        <v>8154</v>
      </c>
    </row>
    <row r="5317" spans="1:11" x14ac:dyDescent="0.3">
      <c r="A5317" s="1">
        <v>42603</v>
      </c>
      <c r="B5317" s="2">
        <f>YEAR(salesdata[[#This Row],[Order Date]])</f>
        <v>2016</v>
      </c>
      <c r="C5317" s="2">
        <f>MONTH(salesdata[[#This Row],[Order Date]])</f>
        <v>8</v>
      </c>
      <c r="D5317" t="s">
        <v>2655</v>
      </c>
      <c r="E5317" t="s">
        <v>27</v>
      </c>
      <c r="F5317" t="s">
        <v>39</v>
      </c>
      <c r="G5317" t="s">
        <v>40</v>
      </c>
      <c r="H5317" t="s">
        <v>2326</v>
      </c>
      <c r="I5317" s="33" t="s">
        <v>4157</v>
      </c>
      <c r="J5317" s="2">
        <v>2</v>
      </c>
      <c r="K5317" s="33" t="s">
        <v>2707</v>
      </c>
    </row>
    <row r="5318" spans="1:11" x14ac:dyDescent="0.3">
      <c r="A5318" s="1">
        <v>42603</v>
      </c>
      <c r="B5318" s="2">
        <f>YEAR(salesdata[[#This Row],[Order Date]])</f>
        <v>2016</v>
      </c>
      <c r="C5318" s="2">
        <f>MONTH(salesdata[[#This Row],[Order Date]])</f>
        <v>8</v>
      </c>
      <c r="D5318" t="s">
        <v>2655</v>
      </c>
      <c r="E5318" t="s">
        <v>27</v>
      </c>
      <c r="F5318" t="s">
        <v>34</v>
      </c>
      <c r="G5318" t="s">
        <v>147</v>
      </c>
      <c r="H5318" t="s">
        <v>1218</v>
      </c>
      <c r="I5318" s="33" t="s">
        <v>9083</v>
      </c>
      <c r="J5318" s="2">
        <v>9</v>
      </c>
      <c r="K5318" s="33" t="s">
        <v>9084</v>
      </c>
    </row>
    <row r="5319" spans="1:11" x14ac:dyDescent="0.3">
      <c r="A5319" s="1">
        <v>42603</v>
      </c>
      <c r="B5319" s="2">
        <f>YEAR(salesdata[[#This Row],[Order Date]])</f>
        <v>2016</v>
      </c>
      <c r="C5319" s="2">
        <f>MONTH(salesdata[[#This Row],[Order Date]])</f>
        <v>8</v>
      </c>
      <c r="D5319" t="s">
        <v>2655</v>
      </c>
      <c r="E5319" t="s">
        <v>27</v>
      </c>
      <c r="F5319" t="s">
        <v>11</v>
      </c>
      <c r="G5319" t="s">
        <v>12</v>
      </c>
      <c r="H5319" t="s">
        <v>2008</v>
      </c>
      <c r="I5319" s="33" t="s">
        <v>3122</v>
      </c>
      <c r="J5319" s="2">
        <v>2</v>
      </c>
      <c r="K5319" s="33" t="s">
        <v>3123</v>
      </c>
    </row>
    <row r="5320" spans="1:11" x14ac:dyDescent="0.3">
      <c r="A5320" s="1">
        <v>42603</v>
      </c>
      <c r="B5320" s="2">
        <f>YEAR(salesdata[[#This Row],[Order Date]])</f>
        <v>2016</v>
      </c>
      <c r="C5320" s="2">
        <f>MONTH(salesdata[[#This Row],[Order Date]])</f>
        <v>8</v>
      </c>
      <c r="D5320" t="s">
        <v>2655</v>
      </c>
      <c r="E5320" t="s">
        <v>27</v>
      </c>
      <c r="F5320" t="s">
        <v>11</v>
      </c>
      <c r="G5320" t="s">
        <v>12</v>
      </c>
      <c r="H5320" t="s">
        <v>2168</v>
      </c>
      <c r="I5320" s="33" t="s">
        <v>7075</v>
      </c>
      <c r="J5320" s="2">
        <v>9</v>
      </c>
      <c r="K5320" s="33" t="s">
        <v>3291</v>
      </c>
    </row>
    <row r="5321" spans="1:11" x14ac:dyDescent="0.3">
      <c r="A5321" s="1">
        <v>42603</v>
      </c>
      <c r="B5321" s="2">
        <f>YEAR(salesdata[[#This Row],[Order Date]])</f>
        <v>2016</v>
      </c>
      <c r="C5321" s="2">
        <f>MONTH(salesdata[[#This Row],[Order Date]])</f>
        <v>8</v>
      </c>
      <c r="D5321" t="s">
        <v>1534</v>
      </c>
      <c r="E5321" t="s">
        <v>167</v>
      </c>
      <c r="F5321" t="s">
        <v>11</v>
      </c>
      <c r="G5321" t="s">
        <v>20</v>
      </c>
      <c r="H5321" t="s">
        <v>1536</v>
      </c>
      <c r="I5321" s="33" t="s">
        <v>9085</v>
      </c>
      <c r="J5321" s="2">
        <v>10</v>
      </c>
      <c r="K5321" s="33" t="s">
        <v>3359</v>
      </c>
    </row>
    <row r="5322" spans="1:11" x14ac:dyDescent="0.3">
      <c r="A5322" s="1">
        <v>42603</v>
      </c>
      <c r="B5322" s="2">
        <f>YEAR(salesdata[[#This Row],[Order Date]])</f>
        <v>2016</v>
      </c>
      <c r="C5322" s="2">
        <f>MONTH(salesdata[[#This Row],[Order Date]])</f>
        <v>8</v>
      </c>
      <c r="D5322" t="s">
        <v>514</v>
      </c>
      <c r="E5322" t="s">
        <v>152</v>
      </c>
      <c r="F5322" t="s">
        <v>34</v>
      </c>
      <c r="G5322" t="s">
        <v>35</v>
      </c>
      <c r="H5322" t="s">
        <v>1418</v>
      </c>
      <c r="I5322" s="33" t="s">
        <v>9086</v>
      </c>
      <c r="J5322" s="2">
        <v>7</v>
      </c>
      <c r="K5322" s="33" t="s">
        <v>9087</v>
      </c>
    </row>
    <row r="5323" spans="1:11" x14ac:dyDescent="0.3">
      <c r="A5323" s="1">
        <v>42604</v>
      </c>
      <c r="B5323" s="2">
        <f>YEAR(salesdata[[#This Row],[Order Date]])</f>
        <v>2016</v>
      </c>
      <c r="C5323" s="2">
        <f>MONTH(salesdata[[#This Row],[Order Date]])</f>
        <v>8</v>
      </c>
      <c r="D5323" t="s">
        <v>1169</v>
      </c>
      <c r="E5323" t="s">
        <v>79</v>
      </c>
      <c r="F5323" t="s">
        <v>11</v>
      </c>
      <c r="G5323" t="s">
        <v>93</v>
      </c>
      <c r="H5323" t="s">
        <v>2134</v>
      </c>
      <c r="I5323" s="33" t="s">
        <v>9088</v>
      </c>
      <c r="J5323" s="2">
        <v>2</v>
      </c>
      <c r="K5323" s="33" t="s">
        <v>9054</v>
      </c>
    </row>
    <row r="5324" spans="1:11" x14ac:dyDescent="0.3">
      <c r="A5324" s="1">
        <v>42604</v>
      </c>
      <c r="B5324" s="2">
        <f>YEAR(salesdata[[#This Row],[Order Date]])</f>
        <v>2016</v>
      </c>
      <c r="C5324" s="2">
        <f>MONTH(salesdata[[#This Row],[Order Date]])</f>
        <v>8</v>
      </c>
      <c r="D5324" t="s">
        <v>1169</v>
      </c>
      <c r="E5324" t="s">
        <v>79</v>
      </c>
      <c r="F5324" t="s">
        <v>11</v>
      </c>
      <c r="G5324" t="s">
        <v>20</v>
      </c>
      <c r="H5324" t="s">
        <v>169</v>
      </c>
      <c r="I5324" s="33" t="s">
        <v>9089</v>
      </c>
      <c r="J5324" s="2">
        <v>2</v>
      </c>
      <c r="K5324" s="33" t="s">
        <v>9090</v>
      </c>
    </row>
    <row r="5325" spans="1:11" x14ac:dyDescent="0.3">
      <c r="A5325" s="1">
        <v>42604</v>
      </c>
      <c r="B5325" s="2">
        <f>YEAR(salesdata[[#This Row],[Order Date]])</f>
        <v>2016</v>
      </c>
      <c r="C5325" s="2">
        <f>MONTH(salesdata[[#This Row],[Order Date]])</f>
        <v>8</v>
      </c>
      <c r="D5325" t="s">
        <v>1169</v>
      </c>
      <c r="E5325" t="s">
        <v>79</v>
      </c>
      <c r="F5325" t="s">
        <v>11</v>
      </c>
      <c r="G5325" t="s">
        <v>63</v>
      </c>
      <c r="H5325" t="s">
        <v>422</v>
      </c>
      <c r="I5325" s="33" t="s">
        <v>9091</v>
      </c>
      <c r="J5325" s="2">
        <v>2</v>
      </c>
      <c r="K5325" s="33" t="s">
        <v>9092</v>
      </c>
    </row>
    <row r="5326" spans="1:11" x14ac:dyDescent="0.3">
      <c r="A5326" s="1">
        <v>42604</v>
      </c>
      <c r="B5326" s="2">
        <f>YEAR(salesdata[[#This Row],[Order Date]])</f>
        <v>2016</v>
      </c>
      <c r="C5326" s="2">
        <f>MONTH(salesdata[[#This Row],[Order Date]])</f>
        <v>8</v>
      </c>
      <c r="D5326" t="s">
        <v>432</v>
      </c>
      <c r="E5326" t="s">
        <v>10</v>
      </c>
      <c r="F5326" t="s">
        <v>11</v>
      </c>
      <c r="G5326" t="s">
        <v>20</v>
      </c>
      <c r="H5326" t="s">
        <v>97</v>
      </c>
      <c r="I5326" s="33" t="s">
        <v>3061</v>
      </c>
      <c r="J5326" s="2">
        <v>2</v>
      </c>
      <c r="K5326" s="33" t="s">
        <v>6324</v>
      </c>
    </row>
    <row r="5327" spans="1:11" x14ac:dyDescent="0.3">
      <c r="A5327" s="1">
        <v>42604</v>
      </c>
      <c r="B5327" s="2">
        <f>YEAR(salesdata[[#This Row],[Order Date]])</f>
        <v>2016</v>
      </c>
      <c r="C5327" s="2">
        <f>MONTH(salesdata[[#This Row],[Order Date]])</f>
        <v>8</v>
      </c>
      <c r="D5327" t="s">
        <v>1050</v>
      </c>
      <c r="E5327" t="s">
        <v>92</v>
      </c>
      <c r="F5327" t="s">
        <v>11</v>
      </c>
      <c r="G5327" t="s">
        <v>20</v>
      </c>
      <c r="H5327" t="s">
        <v>2023</v>
      </c>
      <c r="I5327" s="33" t="s">
        <v>9093</v>
      </c>
      <c r="J5327" s="2">
        <v>8</v>
      </c>
      <c r="K5327" s="33" t="s">
        <v>9094</v>
      </c>
    </row>
    <row r="5328" spans="1:11" x14ac:dyDescent="0.3">
      <c r="A5328" s="1">
        <v>42604</v>
      </c>
      <c r="B5328" s="2">
        <f>YEAR(salesdata[[#This Row],[Order Date]])</f>
        <v>2016</v>
      </c>
      <c r="C5328" s="2">
        <f>MONTH(salesdata[[#This Row],[Order Date]])</f>
        <v>8</v>
      </c>
      <c r="D5328" t="s">
        <v>1591</v>
      </c>
      <c r="E5328" t="s">
        <v>167</v>
      </c>
      <c r="F5328" t="s">
        <v>11</v>
      </c>
      <c r="G5328" t="s">
        <v>12</v>
      </c>
      <c r="H5328" t="s">
        <v>2184</v>
      </c>
      <c r="I5328" s="33" t="s">
        <v>2910</v>
      </c>
      <c r="J5328" s="2">
        <v>3</v>
      </c>
      <c r="K5328" s="33" t="s">
        <v>2911</v>
      </c>
    </row>
    <row r="5329" spans="1:11" x14ac:dyDescent="0.3">
      <c r="A5329" s="1">
        <v>42604</v>
      </c>
      <c r="B5329" s="2">
        <f>YEAR(salesdata[[#This Row],[Order Date]])</f>
        <v>2016</v>
      </c>
      <c r="C5329" s="2">
        <f>MONTH(salesdata[[#This Row],[Order Date]])</f>
        <v>8</v>
      </c>
      <c r="D5329" t="s">
        <v>1729</v>
      </c>
      <c r="E5329" t="s">
        <v>282</v>
      </c>
      <c r="F5329" t="s">
        <v>34</v>
      </c>
      <c r="G5329" t="s">
        <v>47</v>
      </c>
      <c r="H5329" t="s">
        <v>1111</v>
      </c>
      <c r="I5329" s="33" t="s">
        <v>9095</v>
      </c>
      <c r="J5329" s="2">
        <v>3</v>
      </c>
      <c r="K5329" s="33" t="s">
        <v>9096</v>
      </c>
    </row>
    <row r="5330" spans="1:11" x14ac:dyDescent="0.3">
      <c r="A5330" s="1">
        <v>42604</v>
      </c>
      <c r="B5330" s="2">
        <f>YEAR(salesdata[[#This Row],[Order Date]])</f>
        <v>2016</v>
      </c>
      <c r="C5330" s="2">
        <f>MONTH(salesdata[[#This Row],[Order Date]])</f>
        <v>8</v>
      </c>
      <c r="D5330" t="s">
        <v>686</v>
      </c>
      <c r="E5330" t="s">
        <v>27</v>
      </c>
      <c r="F5330" t="s">
        <v>11</v>
      </c>
      <c r="G5330" t="s">
        <v>24</v>
      </c>
      <c r="H5330" t="s">
        <v>2268</v>
      </c>
      <c r="I5330" s="33" t="s">
        <v>4578</v>
      </c>
      <c r="J5330" s="2">
        <v>2</v>
      </c>
      <c r="K5330" s="33" t="s">
        <v>4218</v>
      </c>
    </row>
    <row r="5331" spans="1:11" x14ac:dyDescent="0.3">
      <c r="A5331" s="1">
        <v>42605</v>
      </c>
      <c r="B5331" s="2">
        <f>YEAR(salesdata[[#This Row],[Order Date]])</f>
        <v>2016</v>
      </c>
      <c r="C5331" s="2">
        <f>MONTH(salesdata[[#This Row],[Order Date]])</f>
        <v>8</v>
      </c>
      <c r="D5331" t="s">
        <v>2708</v>
      </c>
      <c r="E5331" t="s">
        <v>10</v>
      </c>
      <c r="F5331" t="s">
        <v>11</v>
      </c>
      <c r="G5331" t="s">
        <v>18</v>
      </c>
      <c r="H5331" t="s">
        <v>19</v>
      </c>
      <c r="I5331" s="33" t="s">
        <v>9097</v>
      </c>
      <c r="J5331" s="2">
        <v>8</v>
      </c>
      <c r="K5331" s="33" t="s">
        <v>9098</v>
      </c>
    </row>
    <row r="5332" spans="1:11" x14ac:dyDescent="0.3">
      <c r="A5332" s="1">
        <v>42605</v>
      </c>
      <c r="B5332" s="2">
        <f>YEAR(salesdata[[#This Row],[Order Date]])</f>
        <v>2016</v>
      </c>
      <c r="C5332" s="2">
        <f>MONTH(salesdata[[#This Row],[Order Date]])</f>
        <v>8</v>
      </c>
      <c r="D5332" t="s">
        <v>2708</v>
      </c>
      <c r="E5332" t="s">
        <v>10</v>
      </c>
      <c r="F5332" t="s">
        <v>34</v>
      </c>
      <c r="G5332" t="s">
        <v>47</v>
      </c>
      <c r="H5332" t="s">
        <v>2080</v>
      </c>
      <c r="I5332" s="33" t="s">
        <v>8537</v>
      </c>
      <c r="J5332" s="2">
        <v>3</v>
      </c>
      <c r="K5332" s="33" t="s">
        <v>8538</v>
      </c>
    </row>
    <row r="5333" spans="1:11" x14ac:dyDescent="0.3">
      <c r="A5333" s="1">
        <v>42605</v>
      </c>
      <c r="B5333" s="2">
        <f>YEAR(salesdata[[#This Row],[Order Date]])</f>
        <v>2016</v>
      </c>
      <c r="C5333" s="2">
        <f>MONTH(salesdata[[#This Row],[Order Date]])</f>
        <v>8</v>
      </c>
      <c r="D5333" t="s">
        <v>2708</v>
      </c>
      <c r="E5333" t="s">
        <v>10</v>
      </c>
      <c r="F5333" t="s">
        <v>39</v>
      </c>
      <c r="G5333" t="s">
        <v>52</v>
      </c>
      <c r="H5333" t="s">
        <v>1059</v>
      </c>
      <c r="I5333" s="33" t="s">
        <v>9099</v>
      </c>
      <c r="J5333" s="2">
        <v>7</v>
      </c>
      <c r="K5333" s="33" t="s">
        <v>9100</v>
      </c>
    </row>
    <row r="5334" spans="1:11" x14ac:dyDescent="0.3">
      <c r="A5334" s="1">
        <v>42605</v>
      </c>
      <c r="B5334" s="2">
        <f>YEAR(salesdata[[#This Row],[Order Date]])</f>
        <v>2016</v>
      </c>
      <c r="C5334" s="2">
        <f>MONTH(salesdata[[#This Row],[Order Date]])</f>
        <v>8</v>
      </c>
      <c r="D5334" t="s">
        <v>925</v>
      </c>
      <c r="E5334" t="s">
        <v>167</v>
      </c>
      <c r="F5334" t="s">
        <v>39</v>
      </c>
      <c r="G5334" t="s">
        <v>306</v>
      </c>
      <c r="H5334" t="s">
        <v>860</v>
      </c>
      <c r="I5334" s="33" t="s">
        <v>9101</v>
      </c>
      <c r="J5334" s="2">
        <v>3</v>
      </c>
      <c r="K5334" s="33" t="s">
        <v>3024</v>
      </c>
    </row>
    <row r="5335" spans="1:11" x14ac:dyDescent="0.3">
      <c r="A5335" s="1">
        <v>42605</v>
      </c>
      <c r="B5335" s="2">
        <f>YEAR(salesdata[[#This Row],[Order Date]])</f>
        <v>2016</v>
      </c>
      <c r="C5335" s="2">
        <f>MONTH(salesdata[[#This Row],[Order Date]])</f>
        <v>8</v>
      </c>
      <c r="D5335" t="s">
        <v>925</v>
      </c>
      <c r="E5335" t="s">
        <v>167</v>
      </c>
      <c r="F5335" t="s">
        <v>11</v>
      </c>
      <c r="G5335" t="s">
        <v>63</v>
      </c>
      <c r="H5335" t="s">
        <v>99</v>
      </c>
      <c r="I5335" s="33" t="s">
        <v>9102</v>
      </c>
      <c r="J5335" s="2">
        <v>5</v>
      </c>
      <c r="K5335" s="33" t="s">
        <v>9103</v>
      </c>
    </row>
    <row r="5336" spans="1:11" x14ac:dyDescent="0.3">
      <c r="A5336" s="1">
        <v>42605</v>
      </c>
      <c r="B5336" s="2">
        <f>YEAR(salesdata[[#This Row],[Order Date]])</f>
        <v>2016</v>
      </c>
      <c r="C5336" s="2">
        <f>MONTH(salesdata[[#This Row],[Order Date]])</f>
        <v>8</v>
      </c>
      <c r="D5336" t="s">
        <v>925</v>
      </c>
      <c r="E5336" t="s">
        <v>167</v>
      </c>
      <c r="F5336" t="s">
        <v>11</v>
      </c>
      <c r="G5336" t="s">
        <v>12</v>
      </c>
      <c r="H5336" t="s">
        <v>1208</v>
      </c>
      <c r="I5336" s="33" t="s">
        <v>5629</v>
      </c>
      <c r="J5336" s="2">
        <v>6</v>
      </c>
      <c r="K5336" s="33" t="s">
        <v>4706</v>
      </c>
    </row>
    <row r="5337" spans="1:11" x14ac:dyDescent="0.3">
      <c r="A5337" s="1">
        <v>42605</v>
      </c>
      <c r="B5337" s="2">
        <f>YEAR(salesdata[[#This Row],[Order Date]])</f>
        <v>2016</v>
      </c>
      <c r="C5337" s="2">
        <f>MONTH(salesdata[[#This Row],[Order Date]])</f>
        <v>8</v>
      </c>
      <c r="D5337" t="s">
        <v>925</v>
      </c>
      <c r="E5337" t="s">
        <v>167</v>
      </c>
      <c r="F5337" t="s">
        <v>34</v>
      </c>
      <c r="G5337" t="s">
        <v>35</v>
      </c>
      <c r="H5337" t="s">
        <v>1738</v>
      </c>
      <c r="I5337" s="33" t="s">
        <v>9104</v>
      </c>
      <c r="J5337" s="2">
        <v>6</v>
      </c>
      <c r="K5337" s="33" t="s">
        <v>9105</v>
      </c>
    </row>
    <row r="5338" spans="1:11" x14ac:dyDescent="0.3">
      <c r="A5338" s="1">
        <v>42605</v>
      </c>
      <c r="B5338" s="2">
        <f>YEAR(salesdata[[#This Row],[Order Date]])</f>
        <v>2016</v>
      </c>
      <c r="C5338" s="2">
        <f>MONTH(salesdata[[#This Row],[Order Date]])</f>
        <v>8</v>
      </c>
      <c r="D5338" t="s">
        <v>925</v>
      </c>
      <c r="E5338" t="s">
        <v>167</v>
      </c>
      <c r="F5338" t="s">
        <v>11</v>
      </c>
      <c r="G5338" t="s">
        <v>93</v>
      </c>
      <c r="H5338" t="s">
        <v>1426</v>
      </c>
      <c r="I5338" s="33" t="s">
        <v>9106</v>
      </c>
      <c r="J5338" s="2">
        <v>5</v>
      </c>
      <c r="K5338" s="33" t="s">
        <v>5691</v>
      </c>
    </row>
    <row r="5339" spans="1:11" x14ac:dyDescent="0.3">
      <c r="A5339" s="1">
        <v>42605</v>
      </c>
      <c r="B5339" s="2">
        <f>YEAR(salesdata[[#This Row],[Order Date]])</f>
        <v>2016</v>
      </c>
      <c r="C5339" s="2">
        <f>MONTH(salesdata[[#This Row],[Order Date]])</f>
        <v>8</v>
      </c>
      <c r="D5339" t="s">
        <v>925</v>
      </c>
      <c r="E5339" t="s">
        <v>167</v>
      </c>
      <c r="F5339" t="s">
        <v>11</v>
      </c>
      <c r="G5339" t="s">
        <v>204</v>
      </c>
      <c r="H5339" t="s">
        <v>1897</v>
      </c>
      <c r="I5339" s="33" t="s">
        <v>7713</v>
      </c>
      <c r="J5339" s="2">
        <v>4</v>
      </c>
      <c r="K5339" s="33" t="s">
        <v>9107</v>
      </c>
    </row>
    <row r="5340" spans="1:11" x14ac:dyDescent="0.3">
      <c r="A5340" s="1">
        <v>42605</v>
      </c>
      <c r="B5340" s="2">
        <f>YEAR(salesdata[[#This Row],[Order Date]])</f>
        <v>2016</v>
      </c>
      <c r="C5340" s="2">
        <f>MONTH(salesdata[[#This Row],[Order Date]])</f>
        <v>8</v>
      </c>
      <c r="D5340" t="s">
        <v>1190</v>
      </c>
      <c r="E5340" t="s">
        <v>152</v>
      </c>
      <c r="F5340" t="s">
        <v>11</v>
      </c>
      <c r="G5340" t="s">
        <v>24</v>
      </c>
      <c r="H5340" t="s">
        <v>31</v>
      </c>
      <c r="I5340" s="33" t="s">
        <v>2939</v>
      </c>
      <c r="J5340" s="2">
        <v>5</v>
      </c>
      <c r="K5340" s="33" t="s">
        <v>5772</v>
      </c>
    </row>
    <row r="5341" spans="1:11" x14ac:dyDescent="0.3">
      <c r="A5341" s="1">
        <v>42605</v>
      </c>
      <c r="B5341" s="2">
        <f>YEAR(salesdata[[#This Row],[Order Date]])</f>
        <v>2016</v>
      </c>
      <c r="C5341" s="2">
        <f>MONTH(salesdata[[#This Row],[Order Date]])</f>
        <v>8</v>
      </c>
      <c r="D5341" t="s">
        <v>1190</v>
      </c>
      <c r="E5341" t="s">
        <v>152</v>
      </c>
      <c r="F5341" t="s">
        <v>11</v>
      </c>
      <c r="G5341" t="s">
        <v>93</v>
      </c>
      <c r="H5341" t="s">
        <v>727</v>
      </c>
      <c r="I5341" s="33" t="s">
        <v>9108</v>
      </c>
      <c r="J5341" s="2">
        <v>5</v>
      </c>
      <c r="K5341" s="33" t="s">
        <v>9109</v>
      </c>
    </row>
    <row r="5342" spans="1:11" x14ac:dyDescent="0.3">
      <c r="A5342" s="1">
        <v>42605</v>
      </c>
      <c r="B5342" s="2">
        <f>YEAR(salesdata[[#This Row],[Order Date]])</f>
        <v>2016</v>
      </c>
      <c r="C5342" s="2">
        <f>MONTH(salesdata[[#This Row],[Order Date]])</f>
        <v>8</v>
      </c>
      <c r="D5342" t="s">
        <v>1190</v>
      </c>
      <c r="E5342" t="s">
        <v>152</v>
      </c>
      <c r="F5342" t="s">
        <v>11</v>
      </c>
      <c r="G5342" t="s">
        <v>24</v>
      </c>
      <c r="H5342" t="s">
        <v>1766</v>
      </c>
      <c r="I5342" s="33" t="s">
        <v>6047</v>
      </c>
      <c r="J5342" s="2">
        <v>6</v>
      </c>
      <c r="K5342" s="33" t="s">
        <v>5278</v>
      </c>
    </row>
    <row r="5343" spans="1:11" x14ac:dyDescent="0.3">
      <c r="A5343" s="1">
        <v>42605</v>
      </c>
      <c r="B5343" s="2">
        <f>YEAR(salesdata[[#This Row],[Order Date]])</f>
        <v>2016</v>
      </c>
      <c r="C5343" s="2">
        <f>MONTH(salesdata[[#This Row],[Order Date]])</f>
        <v>8</v>
      </c>
      <c r="D5343" t="s">
        <v>1116</v>
      </c>
      <c r="E5343" t="s">
        <v>160</v>
      </c>
      <c r="F5343" t="s">
        <v>11</v>
      </c>
      <c r="G5343" t="s">
        <v>16</v>
      </c>
      <c r="H5343" t="s">
        <v>1441</v>
      </c>
      <c r="I5343" s="33" t="s">
        <v>5339</v>
      </c>
      <c r="J5343" s="2">
        <v>4</v>
      </c>
      <c r="K5343" s="33" t="s">
        <v>8854</v>
      </c>
    </row>
    <row r="5344" spans="1:11" x14ac:dyDescent="0.3">
      <c r="A5344" s="1">
        <v>42605</v>
      </c>
      <c r="B5344" s="2">
        <f>YEAR(salesdata[[#This Row],[Order Date]])</f>
        <v>2016</v>
      </c>
      <c r="C5344" s="2">
        <f>MONTH(salesdata[[#This Row],[Order Date]])</f>
        <v>8</v>
      </c>
      <c r="D5344" t="s">
        <v>1116</v>
      </c>
      <c r="E5344" t="s">
        <v>160</v>
      </c>
      <c r="F5344" t="s">
        <v>11</v>
      </c>
      <c r="G5344" t="s">
        <v>16</v>
      </c>
      <c r="H5344" t="s">
        <v>2709</v>
      </c>
      <c r="I5344" s="33" t="s">
        <v>9110</v>
      </c>
      <c r="J5344" s="2">
        <v>3</v>
      </c>
      <c r="K5344" s="33" t="s">
        <v>5120</v>
      </c>
    </row>
    <row r="5345" spans="1:11" x14ac:dyDescent="0.3">
      <c r="A5345" s="1">
        <v>42605</v>
      </c>
      <c r="B5345" s="2">
        <f>YEAR(salesdata[[#This Row],[Order Date]])</f>
        <v>2016</v>
      </c>
      <c r="C5345" s="2">
        <f>MONTH(salesdata[[#This Row],[Order Date]])</f>
        <v>8</v>
      </c>
      <c r="D5345" t="s">
        <v>1116</v>
      </c>
      <c r="E5345" t="s">
        <v>160</v>
      </c>
      <c r="F5345" t="s">
        <v>11</v>
      </c>
      <c r="G5345" t="s">
        <v>18</v>
      </c>
      <c r="H5345" t="s">
        <v>1276</v>
      </c>
      <c r="I5345" s="33" t="s">
        <v>4609</v>
      </c>
      <c r="J5345" s="2">
        <v>1</v>
      </c>
      <c r="K5345" s="33" t="s">
        <v>4610</v>
      </c>
    </row>
    <row r="5346" spans="1:11" x14ac:dyDescent="0.3">
      <c r="A5346" s="1">
        <v>42605</v>
      </c>
      <c r="B5346" s="2">
        <f>YEAR(salesdata[[#This Row],[Order Date]])</f>
        <v>2016</v>
      </c>
      <c r="C5346" s="2">
        <f>MONTH(salesdata[[#This Row],[Order Date]])</f>
        <v>8</v>
      </c>
      <c r="D5346" t="s">
        <v>1116</v>
      </c>
      <c r="E5346" t="s">
        <v>160</v>
      </c>
      <c r="F5346" t="s">
        <v>39</v>
      </c>
      <c r="G5346" t="s">
        <v>52</v>
      </c>
      <c r="H5346" t="s">
        <v>1566</v>
      </c>
      <c r="I5346" s="33" t="s">
        <v>5096</v>
      </c>
      <c r="J5346" s="2">
        <v>2</v>
      </c>
      <c r="K5346" s="33" t="s">
        <v>5097</v>
      </c>
    </row>
    <row r="5347" spans="1:11" x14ac:dyDescent="0.3">
      <c r="A5347" s="1">
        <v>42608</v>
      </c>
      <c r="B5347" s="2">
        <f>YEAR(salesdata[[#This Row],[Order Date]])</f>
        <v>2016</v>
      </c>
      <c r="C5347" s="2">
        <f>MONTH(salesdata[[#This Row],[Order Date]])</f>
        <v>8</v>
      </c>
      <c r="D5347" t="s">
        <v>1104</v>
      </c>
      <c r="E5347" t="s">
        <v>27</v>
      </c>
      <c r="F5347" t="s">
        <v>11</v>
      </c>
      <c r="G5347" t="s">
        <v>43</v>
      </c>
      <c r="H5347" t="s">
        <v>2710</v>
      </c>
      <c r="I5347" s="33" t="s">
        <v>9111</v>
      </c>
      <c r="J5347" s="2">
        <v>3</v>
      </c>
      <c r="K5347" s="33" t="s">
        <v>3164</v>
      </c>
    </row>
    <row r="5348" spans="1:11" x14ac:dyDescent="0.3">
      <c r="A5348" s="1">
        <v>42608</v>
      </c>
      <c r="B5348" s="2">
        <f>YEAR(salesdata[[#This Row],[Order Date]])</f>
        <v>2016</v>
      </c>
      <c r="C5348" s="2">
        <f>MONTH(salesdata[[#This Row],[Order Date]])</f>
        <v>8</v>
      </c>
      <c r="D5348" t="s">
        <v>1104</v>
      </c>
      <c r="E5348" t="s">
        <v>27</v>
      </c>
      <c r="F5348" t="s">
        <v>11</v>
      </c>
      <c r="G5348" t="s">
        <v>12</v>
      </c>
      <c r="H5348" t="s">
        <v>1655</v>
      </c>
      <c r="I5348" s="33" t="s">
        <v>3433</v>
      </c>
      <c r="J5348" s="2">
        <v>5</v>
      </c>
      <c r="K5348" s="33" t="s">
        <v>4464</v>
      </c>
    </row>
    <row r="5349" spans="1:11" x14ac:dyDescent="0.3">
      <c r="A5349" s="1">
        <v>42608</v>
      </c>
      <c r="B5349" s="2">
        <f>YEAR(salesdata[[#This Row],[Order Date]])</f>
        <v>2016</v>
      </c>
      <c r="C5349" s="2">
        <f>MONTH(salesdata[[#This Row],[Order Date]])</f>
        <v>8</v>
      </c>
      <c r="D5349" t="s">
        <v>216</v>
      </c>
      <c r="E5349" t="s">
        <v>10</v>
      </c>
      <c r="F5349" t="s">
        <v>39</v>
      </c>
      <c r="G5349" t="s">
        <v>52</v>
      </c>
      <c r="H5349" t="s">
        <v>1106</v>
      </c>
      <c r="I5349" s="33" t="s">
        <v>3443</v>
      </c>
      <c r="J5349" s="2">
        <v>2</v>
      </c>
      <c r="K5349" s="33" t="s">
        <v>2711</v>
      </c>
    </row>
    <row r="5350" spans="1:11" x14ac:dyDescent="0.3">
      <c r="A5350" s="1">
        <v>42608</v>
      </c>
      <c r="B5350" s="2">
        <f>YEAR(salesdata[[#This Row],[Order Date]])</f>
        <v>2016</v>
      </c>
      <c r="C5350" s="2">
        <f>MONTH(salesdata[[#This Row],[Order Date]])</f>
        <v>8</v>
      </c>
      <c r="D5350" t="s">
        <v>216</v>
      </c>
      <c r="E5350" t="s">
        <v>10</v>
      </c>
      <c r="F5350" t="s">
        <v>34</v>
      </c>
      <c r="G5350" t="s">
        <v>35</v>
      </c>
      <c r="H5350" t="s">
        <v>973</v>
      </c>
      <c r="I5350" s="33" t="s">
        <v>9112</v>
      </c>
      <c r="J5350" s="2">
        <v>6</v>
      </c>
      <c r="K5350" s="33" t="s">
        <v>9113</v>
      </c>
    </row>
    <row r="5351" spans="1:11" x14ac:dyDescent="0.3">
      <c r="A5351" s="1">
        <v>42608</v>
      </c>
      <c r="B5351" s="2">
        <f>YEAR(salesdata[[#This Row],[Order Date]])</f>
        <v>2016</v>
      </c>
      <c r="C5351" s="2">
        <f>MONTH(salesdata[[#This Row],[Order Date]])</f>
        <v>8</v>
      </c>
      <c r="D5351" t="s">
        <v>1003</v>
      </c>
      <c r="E5351" t="s">
        <v>167</v>
      </c>
      <c r="F5351" t="s">
        <v>11</v>
      </c>
      <c r="G5351" t="s">
        <v>12</v>
      </c>
      <c r="H5351" t="s">
        <v>1186</v>
      </c>
      <c r="I5351" s="33" t="s">
        <v>4243</v>
      </c>
      <c r="J5351" s="2">
        <v>1</v>
      </c>
      <c r="K5351" s="33" t="s">
        <v>4791</v>
      </c>
    </row>
    <row r="5352" spans="1:11" x14ac:dyDescent="0.3">
      <c r="A5352" s="1">
        <v>42608</v>
      </c>
      <c r="B5352" s="2">
        <f>YEAR(salesdata[[#This Row],[Order Date]])</f>
        <v>2016</v>
      </c>
      <c r="C5352" s="2">
        <f>MONTH(salesdata[[#This Row],[Order Date]])</f>
        <v>8</v>
      </c>
      <c r="D5352" t="s">
        <v>1160</v>
      </c>
      <c r="E5352" t="s">
        <v>27</v>
      </c>
      <c r="F5352" t="s">
        <v>34</v>
      </c>
      <c r="G5352" t="s">
        <v>35</v>
      </c>
      <c r="H5352" t="s">
        <v>1016</v>
      </c>
      <c r="I5352" s="33" t="s">
        <v>9114</v>
      </c>
      <c r="J5352" s="2">
        <v>4</v>
      </c>
      <c r="K5352" s="33" t="s">
        <v>9115</v>
      </c>
    </row>
    <row r="5353" spans="1:11" x14ac:dyDescent="0.3">
      <c r="A5353" s="1">
        <v>42608</v>
      </c>
      <c r="B5353" s="2">
        <f>YEAR(salesdata[[#This Row],[Order Date]])</f>
        <v>2016</v>
      </c>
      <c r="C5353" s="2">
        <f>MONTH(salesdata[[#This Row],[Order Date]])</f>
        <v>8</v>
      </c>
      <c r="D5353" t="s">
        <v>1397</v>
      </c>
      <c r="E5353" t="s">
        <v>23</v>
      </c>
      <c r="F5353" t="s">
        <v>11</v>
      </c>
      <c r="G5353" t="s">
        <v>24</v>
      </c>
      <c r="H5353" t="s">
        <v>1099</v>
      </c>
      <c r="I5353" s="33" t="s">
        <v>3447</v>
      </c>
      <c r="J5353" s="2">
        <v>3</v>
      </c>
      <c r="K5353" s="33" t="s">
        <v>4057</v>
      </c>
    </row>
    <row r="5354" spans="1:11" x14ac:dyDescent="0.3">
      <c r="A5354" s="1">
        <v>42608</v>
      </c>
      <c r="B5354" s="2">
        <f>YEAR(salesdata[[#This Row],[Order Date]])</f>
        <v>2016</v>
      </c>
      <c r="C5354" s="2">
        <f>MONTH(salesdata[[#This Row],[Order Date]])</f>
        <v>8</v>
      </c>
      <c r="D5354" t="s">
        <v>1397</v>
      </c>
      <c r="E5354" t="s">
        <v>23</v>
      </c>
      <c r="F5354" t="s">
        <v>39</v>
      </c>
      <c r="G5354" t="s">
        <v>52</v>
      </c>
      <c r="H5354" t="s">
        <v>1349</v>
      </c>
      <c r="I5354" s="33" t="s">
        <v>4725</v>
      </c>
      <c r="J5354" s="2">
        <v>2</v>
      </c>
      <c r="K5354" s="33" t="s">
        <v>4726</v>
      </c>
    </row>
    <row r="5355" spans="1:11" x14ac:dyDescent="0.3">
      <c r="A5355" s="1">
        <v>42608</v>
      </c>
      <c r="B5355" s="2">
        <f>YEAR(salesdata[[#This Row],[Order Date]])</f>
        <v>2016</v>
      </c>
      <c r="C5355" s="2">
        <f>MONTH(salesdata[[#This Row],[Order Date]])</f>
        <v>8</v>
      </c>
      <c r="D5355" t="s">
        <v>1066</v>
      </c>
      <c r="E5355" t="s">
        <v>27</v>
      </c>
      <c r="F5355" t="s">
        <v>11</v>
      </c>
      <c r="G5355" t="s">
        <v>24</v>
      </c>
      <c r="H5355" t="s">
        <v>275</v>
      </c>
      <c r="I5355" s="33" t="s">
        <v>4425</v>
      </c>
      <c r="J5355" s="2">
        <v>2</v>
      </c>
      <c r="K5355" s="33" t="s">
        <v>3561</v>
      </c>
    </row>
    <row r="5356" spans="1:11" x14ac:dyDescent="0.3">
      <c r="A5356" s="1">
        <v>42608</v>
      </c>
      <c r="B5356" s="2">
        <f>YEAR(salesdata[[#This Row],[Order Date]])</f>
        <v>2016</v>
      </c>
      <c r="C5356" s="2">
        <f>MONTH(salesdata[[#This Row],[Order Date]])</f>
        <v>8</v>
      </c>
      <c r="D5356" t="s">
        <v>2347</v>
      </c>
      <c r="E5356" t="s">
        <v>152</v>
      </c>
      <c r="F5356" t="s">
        <v>39</v>
      </c>
      <c r="G5356" t="s">
        <v>40</v>
      </c>
      <c r="H5356" t="s">
        <v>2712</v>
      </c>
      <c r="I5356" s="33" t="s">
        <v>2713</v>
      </c>
      <c r="J5356" s="2">
        <v>6</v>
      </c>
      <c r="K5356" s="33" t="s">
        <v>9116</v>
      </c>
    </row>
    <row r="5357" spans="1:11" x14ac:dyDescent="0.3">
      <c r="A5357" s="1">
        <v>42608</v>
      </c>
      <c r="B5357" s="2">
        <f>YEAR(salesdata[[#This Row],[Order Date]])</f>
        <v>2016</v>
      </c>
      <c r="C5357" s="2">
        <f>MONTH(salesdata[[#This Row],[Order Date]])</f>
        <v>8</v>
      </c>
      <c r="D5357" t="s">
        <v>2347</v>
      </c>
      <c r="E5357" t="s">
        <v>152</v>
      </c>
      <c r="F5357" t="s">
        <v>39</v>
      </c>
      <c r="G5357" t="s">
        <v>52</v>
      </c>
      <c r="H5357" t="s">
        <v>682</v>
      </c>
      <c r="I5357" s="33" t="s">
        <v>9117</v>
      </c>
      <c r="J5357" s="2">
        <v>5</v>
      </c>
      <c r="K5357" s="33" t="s">
        <v>9118</v>
      </c>
    </row>
    <row r="5358" spans="1:11" x14ac:dyDescent="0.3">
      <c r="A5358" s="1">
        <v>42608</v>
      </c>
      <c r="B5358" s="2">
        <f>YEAR(salesdata[[#This Row],[Order Date]])</f>
        <v>2016</v>
      </c>
      <c r="C5358" s="2">
        <f>MONTH(salesdata[[#This Row],[Order Date]])</f>
        <v>8</v>
      </c>
      <c r="D5358" t="s">
        <v>982</v>
      </c>
      <c r="E5358" t="s">
        <v>160</v>
      </c>
      <c r="F5358" t="s">
        <v>39</v>
      </c>
      <c r="G5358" t="s">
        <v>52</v>
      </c>
      <c r="H5358" t="s">
        <v>1049</v>
      </c>
      <c r="I5358" s="33" t="s">
        <v>9119</v>
      </c>
      <c r="J5358" s="2">
        <v>3</v>
      </c>
      <c r="K5358" s="33" t="s">
        <v>9120</v>
      </c>
    </row>
    <row r="5359" spans="1:11" x14ac:dyDescent="0.3">
      <c r="A5359" s="1">
        <v>42608</v>
      </c>
      <c r="B5359" s="2">
        <f>YEAR(salesdata[[#This Row],[Order Date]])</f>
        <v>2016</v>
      </c>
      <c r="C5359" s="2">
        <f>MONTH(salesdata[[#This Row],[Order Date]])</f>
        <v>8</v>
      </c>
      <c r="D5359" t="s">
        <v>624</v>
      </c>
      <c r="E5359" t="s">
        <v>111</v>
      </c>
      <c r="F5359" t="s">
        <v>11</v>
      </c>
      <c r="G5359" t="s">
        <v>12</v>
      </c>
      <c r="H5359" t="s">
        <v>2519</v>
      </c>
      <c r="I5359" s="33" t="s">
        <v>4451</v>
      </c>
      <c r="J5359" s="2">
        <v>2</v>
      </c>
      <c r="K5359" s="33" t="s">
        <v>4452</v>
      </c>
    </row>
    <row r="5360" spans="1:11" x14ac:dyDescent="0.3">
      <c r="A5360" s="1">
        <v>42608</v>
      </c>
      <c r="B5360" s="2">
        <f>YEAR(salesdata[[#This Row],[Order Date]])</f>
        <v>2016</v>
      </c>
      <c r="C5360" s="2">
        <f>MONTH(salesdata[[#This Row],[Order Date]])</f>
        <v>8</v>
      </c>
      <c r="D5360" t="s">
        <v>624</v>
      </c>
      <c r="E5360" t="s">
        <v>111</v>
      </c>
      <c r="F5360" t="s">
        <v>39</v>
      </c>
      <c r="G5360" t="s">
        <v>40</v>
      </c>
      <c r="H5360" t="s">
        <v>1761</v>
      </c>
      <c r="I5360" s="33" t="s">
        <v>4613</v>
      </c>
      <c r="J5360" s="2">
        <v>3</v>
      </c>
      <c r="K5360" s="33" t="s">
        <v>7182</v>
      </c>
    </row>
    <row r="5361" spans="1:11" x14ac:dyDescent="0.3">
      <c r="A5361" s="1">
        <v>42608</v>
      </c>
      <c r="B5361" s="2">
        <f>YEAR(salesdata[[#This Row],[Order Date]])</f>
        <v>2016</v>
      </c>
      <c r="C5361" s="2">
        <f>MONTH(salesdata[[#This Row],[Order Date]])</f>
        <v>8</v>
      </c>
      <c r="D5361" t="s">
        <v>624</v>
      </c>
      <c r="E5361" t="s">
        <v>111</v>
      </c>
      <c r="F5361" t="s">
        <v>34</v>
      </c>
      <c r="G5361" t="s">
        <v>147</v>
      </c>
      <c r="H5361" t="s">
        <v>897</v>
      </c>
      <c r="I5361" s="33" t="s">
        <v>4028</v>
      </c>
      <c r="J5361" s="2">
        <v>4</v>
      </c>
      <c r="K5361" s="33" t="s">
        <v>9121</v>
      </c>
    </row>
    <row r="5362" spans="1:11" x14ac:dyDescent="0.3">
      <c r="A5362" s="1">
        <v>42608</v>
      </c>
      <c r="B5362" s="2">
        <f>YEAR(salesdata[[#This Row],[Order Date]])</f>
        <v>2016</v>
      </c>
      <c r="C5362" s="2">
        <f>MONTH(salesdata[[#This Row],[Order Date]])</f>
        <v>8</v>
      </c>
      <c r="D5362" t="s">
        <v>624</v>
      </c>
      <c r="E5362" t="s">
        <v>111</v>
      </c>
      <c r="F5362" t="s">
        <v>39</v>
      </c>
      <c r="G5362" t="s">
        <v>52</v>
      </c>
      <c r="H5362" t="s">
        <v>928</v>
      </c>
      <c r="I5362" s="33" t="s">
        <v>3179</v>
      </c>
      <c r="J5362" s="2">
        <v>3</v>
      </c>
      <c r="K5362" s="33" t="s">
        <v>4076</v>
      </c>
    </row>
    <row r="5363" spans="1:11" x14ac:dyDescent="0.3">
      <c r="A5363" s="1">
        <v>42608</v>
      </c>
      <c r="B5363" s="2">
        <f>YEAR(salesdata[[#This Row],[Order Date]])</f>
        <v>2016</v>
      </c>
      <c r="C5363" s="2">
        <f>MONTH(salesdata[[#This Row],[Order Date]])</f>
        <v>8</v>
      </c>
      <c r="D5363" t="s">
        <v>624</v>
      </c>
      <c r="E5363" t="s">
        <v>111</v>
      </c>
      <c r="F5363" t="s">
        <v>11</v>
      </c>
      <c r="G5363" t="s">
        <v>24</v>
      </c>
      <c r="H5363" t="s">
        <v>644</v>
      </c>
      <c r="I5363" s="33" t="s">
        <v>3680</v>
      </c>
      <c r="J5363" s="2">
        <v>3</v>
      </c>
      <c r="K5363" s="33" t="s">
        <v>3621</v>
      </c>
    </row>
    <row r="5364" spans="1:11" x14ac:dyDescent="0.3">
      <c r="A5364" s="1">
        <v>42608</v>
      </c>
      <c r="B5364" s="2">
        <f>YEAR(salesdata[[#This Row],[Order Date]])</f>
        <v>2016</v>
      </c>
      <c r="C5364" s="2">
        <f>MONTH(salesdata[[#This Row],[Order Date]])</f>
        <v>8</v>
      </c>
      <c r="D5364" t="s">
        <v>110</v>
      </c>
      <c r="E5364" t="s">
        <v>30</v>
      </c>
      <c r="F5364" t="s">
        <v>34</v>
      </c>
      <c r="G5364" t="s">
        <v>47</v>
      </c>
      <c r="H5364" t="s">
        <v>693</v>
      </c>
      <c r="I5364" s="33" t="s">
        <v>7556</v>
      </c>
      <c r="J5364" s="2">
        <v>3</v>
      </c>
      <c r="K5364" s="33" t="s">
        <v>3705</v>
      </c>
    </row>
    <row r="5365" spans="1:11" x14ac:dyDescent="0.3">
      <c r="A5365" s="1">
        <v>42608</v>
      </c>
      <c r="B5365" s="2">
        <f>YEAR(salesdata[[#This Row],[Order Date]])</f>
        <v>2016</v>
      </c>
      <c r="C5365" s="2">
        <f>MONTH(salesdata[[#This Row],[Order Date]])</f>
        <v>8</v>
      </c>
      <c r="D5365" t="s">
        <v>2323</v>
      </c>
      <c r="E5365" t="s">
        <v>152</v>
      </c>
      <c r="F5365" t="s">
        <v>11</v>
      </c>
      <c r="G5365" t="s">
        <v>20</v>
      </c>
      <c r="H5365" t="s">
        <v>2297</v>
      </c>
      <c r="I5365" s="33" t="s">
        <v>9074</v>
      </c>
      <c r="J5365" s="2">
        <v>8</v>
      </c>
      <c r="K5365" s="33" t="s">
        <v>3742</v>
      </c>
    </row>
    <row r="5366" spans="1:11" x14ac:dyDescent="0.3">
      <c r="A5366" s="1">
        <v>42608</v>
      </c>
      <c r="B5366" s="2">
        <f>YEAR(salesdata[[#This Row],[Order Date]])</f>
        <v>2016</v>
      </c>
      <c r="C5366" s="2">
        <f>MONTH(salesdata[[#This Row],[Order Date]])</f>
        <v>8</v>
      </c>
      <c r="D5366" t="s">
        <v>2131</v>
      </c>
      <c r="E5366" t="s">
        <v>124</v>
      </c>
      <c r="F5366" t="s">
        <v>11</v>
      </c>
      <c r="G5366" t="s">
        <v>12</v>
      </c>
      <c r="H5366" t="s">
        <v>729</v>
      </c>
      <c r="I5366" s="33" t="s">
        <v>3961</v>
      </c>
      <c r="J5366" s="2">
        <v>1</v>
      </c>
      <c r="K5366" s="33" t="s">
        <v>9122</v>
      </c>
    </row>
    <row r="5367" spans="1:11" x14ac:dyDescent="0.3">
      <c r="A5367" s="1">
        <v>42609</v>
      </c>
      <c r="B5367" s="2">
        <f>YEAR(salesdata[[#This Row],[Order Date]])</f>
        <v>2016</v>
      </c>
      <c r="C5367" s="2">
        <f>MONTH(salesdata[[#This Row],[Order Date]])</f>
        <v>8</v>
      </c>
      <c r="D5367" t="s">
        <v>1840</v>
      </c>
      <c r="E5367" t="s">
        <v>10</v>
      </c>
      <c r="F5367" t="s">
        <v>11</v>
      </c>
      <c r="G5367" t="s">
        <v>204</v>
      </c>
      <c r="H5367" t="s">
        <v>481</v>
      </c>
      <c r="I5367" s="33" t="s">
        <v>7089</v>
      </c>
      <c r="J5367" s="2">
        <v>5</v>
      </c>
      <c r="K5367" s="33" t="s">
        <v>9123</v>
      </c>
    </row>
    <row r="5368" spans="1:11" x14ac:dyDescent="0.3">
      <c r="A5368" s="1">
        <v>42609</v>
      </c>
      <c r="B5368" s="2">
        <f>YEAR(salesdata[[#This Row],[Order Date]])</f>
        <v>2016</v>
      </c>
      <c r="C5368" s="2">
        <f>MONTH(salesdata[[#This Row],[Order Date]])</f>
        <v>8</v>
      </c>
      <c r="D5368" t="s">
        <v>1840</v>
      </c>
      <c r="E5368" t="s">
        <v>10</v>
      </c>
      <c r="F5368" t="s">
        <v>11</v>
      </c>
      <c r="G5368" t="s">
        <v>12</v>
      </c>
      <c r="H5368" t="s">
        <v>2052</v>
      </c>
      <c r="I5368" s="33" t="s">
        <v>8285</v>
      </c>
      <c r="J5368" s="2">
        <v>1</v>
      </c>
      <c r="K5368" s="33" t="s">
        <v>4433</v>
      </c>
    </row>
    <row r="5369" spans="1:11" x14ac:dyDescent="0.3">
      <c r="A5369" s="1">
        <v>42609</v>
      </c>
      <c r="B5369" s="2">
        <f>YEAR(salesdata[[#This Row],[Order Date]])</f>
        <v>2016</v>
      </c>
      <c r="C5369" s="2">
        <f>MONTH(salesdata[[#This Row],[Order Date]])</f>
        <v>8</v>
      </c>
      <c r="D5369" t="s">
        <v>1840</v>
      </c>
      <c r="E5369" t="s">
        <v>10</v>
      </c>
      <c r="F5369" t="s">
        <v>11</v>
      </c>
      <c r="G5369" t="s">
        <v>12</v>
      </c>
      <c r="H5369" t="s">
        <v>2381</v>
      </c>
      <c r="I5369" s="33" t="s">
        <v>4727</v>
      </c>
      <c r="J5369" s="2">
        <v>1</v>
      </c>
      <c r="K5369" s="33" t="s">
        <v>4728</v>
      </c>
    </row>
    <row r="5370" spans="1:11" x14ac:dyDescent="0.3">
      <c r="A5370" s="1">
        <v>42609</v>
      </c>
      <c r="B5370" s="2">
        <f>YEAR(salesdata[[#This Row],[Order Date]])</f>
        <v>2016</v>
      </c>
      <c r="C5370" s="2">
        <f>MONTH(salesdata[[#This Row],[Order Date]])</f>
        <v>8</v>
      </c>
      <c r="D5370" t="s">
        <v>1840</v>
      </c>
      <c r="E5370" t="s">
        <v>10</v>
      </c>
      <c r="F5370" t="s">
        <v>11</v>
      </c>
      <c r="G5370" t="s">
        <v>204</v>
      </c>
      <c r="H5370" t="s">
        <v>2121</v>
      </c>
      <c r="I5370" s="33" t="s">
        <v>9124</v>
      </c>
      <c r="J5370" s="2">
        <v>4</v>
      </c>
      <c r="K5370" s="33" t="s">
        <v>3612</v>
      </c>
    </row>
    <row r="5371" spans="1:11" x14ac:dyDescent="0.3">
      <c r="A5371" s="1">
        <v>42609</v>
      </c>
      <c r="B5371" s="2">
        <f>YEAR(salesdata[[#This Row],[Order Date]])</f>
        <v>2016</v>
      </c>
      <c r="C5371" s="2">
        <f>MONTH(salesdata[[#This Row],[Order Date]])</f>
        <v>8</v>
      </c>
      <c r="D5371" t="s">
        <v>2668</v>
      </c>
      <c r="E5371" t="s">
        <v>443</v>
      </c>
      <c r="F5371" t="s">
        <v>11</v>
      </c>
      <c r="G5371" t="s">
        <v>12</v>
      </c>
      <c r="H5371" t="s">
        <v>367</v>
      </c>
      <c r="I5371" s="33" t="s">
        <v>3330</v>
      </c>
      <c r="J5371" s="2">
        <v>3</v>
      </c>
      <c r="K5371" s="33" t="s">
        <v>3331</v>
      </c>
    </row>
    <row r="5372" spans="1:11" x14ac:dyDescent="0.3">
      <c r="A5372" s="1">
        <v>42609</v>
      </c>
      <c r="B5372" s="2">
        <f>YEAR(salesdata[[#This Row],[Order Date]])</f>
        <v>2016</v>
      </c>
      <c r="C5372" s="2">
        <f>MONTH(salesdata[[#This Row],[Order Date]])</f>
        <v>8</v>
      </c>
      <c r="D5372" t="s">
        <v>2668</v>
      </c>
      <c r="E5372" t="s">
        <v>443</v>
      </c>
      <c r="F5372" t="s">
        <v>34</v>
      </c>
      <c r="G5372" t="s">
        <v>147</v>
      </c>
      <c r="H5372" t="s">
        <v>1103</v>
      </c>
      <c r="I5372" s="33" t="s">
        <v>8398</v>
      </c>
      <c r="J5372" s="2">
        <v>1</v>
      </c>
      <c r="K5372" s="33" t="s">
        <v>5223</v>
      </c>
    </row>
    <row r="5373" spans="1:11" x14ac:dyDescent="0.3">
      <c r="A5373" s="1">
        <v>42609</v>
      </c>
      <c r="B5373" s="2">
        <f>YEAR(salesdata[[#This Row],[Order Date]])</f>
        <v>2016</v>
      </c>
      <c r="C5373" s="2">
        <f>MONTH(salesdata[[#This Row],[Order Date]])</f>
        <v>8</v>
      </c>
      <c r="D5373" t="s">
        <v>2668</v>
      </c>
      <c r="E5373" t="s">
        <v>443</v>
      </c>
      <c r="F5373" t="s">
        <v>39</v>
      </c>
      <c r="G5373" t="s">
        <v>40</v>
      </c>
      <c r="H5373" t="s">
        <v>2053</v>
      </c>
      <c r="I5373" s="33" t="s">
        <v>7156</v>
      </c>
      <c r="J5373" s="2">
        <v>3</v>
      </c>
      <c r="K5373" s="33" t="s">
        <v>3997</v>
      </c>
    </row>
    <row r="5374" spans="1:11" x14ac:dyDescent="0.3">
      <c r="A5374" s="1">
        <v>42609</v>
      </c>
      <c r="B5374" s="2">
        <f>YEAR(salesdata[[#This Row],[Order Date]])</f>
        <v>2016</v>
      </c>
      <c r="C5374" s="2">
        <f>MONTH(salesdata[[#This Row],[Order Date]])</f>
        <v>8</v>
      </c>
      <c r="D5374" t="s">
        <v>2668</v>
      </c>
      <c r="E5374" t="s">
        <v>443</v>
      </c>
      <c r="F5374" t="s">
        <v>11</v>
      </c>
      <c r="G5374" t="s">
        <v>12</v>
      </c>
      <c r="H5374" t="s">
        <v>2612</v>
      </c>
      <c r="I5374" s="33" t="s">
        <v>9020</v>
      </c>
      <c r="J5374" s="2">
        <v>9</v>
      </c>
      <c r="K5374" s="33" t="s">
        <v>2982</v>
      </c>
    </row>
    <row r="5375" spans="1:11" x14ac:dyDescent="0.3">
      <c r="A5375" s="1">
        <v>42609</v>
      </c>
      <c r="B5375" s="2">
        <f>YEAR(salesdata[[#This Row],[Order Date]])</f>
        <v>2016</v>
      </c>
      <c r="C5375" s="2">
        <f>MONTH(salesdata[[#This Row],[Order Date]])</f>
        <v>8</v>
      </c>
      <c r="D5375" t="s">
        <v>2668</v>
      </c>
      <c r="E5375" t="s">
        <v>443</v>
      </c>
      <c r="F5375" t="s">
        <v>11</v>
      </c>
      <c r="G5375" t="s">
        <v>43</v>
      </c>
      <c r="H5375" t="s">
        <v>163</v>
      </c>
      <c r="I5375" s="33" t="s">
        <v>7193</v>
      </c>
      <c r="J5375" s="2">
        <v>4</v>
      </c>
      <c r="K5375" s="33" t="s">
        <v>6231</v>
      </c>
    </row>
    <row r="5376" spans="1:11" x14ac:dyDescent="0.3">
      <c r="A5376" s="1">
        <v>42609</v>
      </c>
      <c r="B5376" s="2">
        <f>YEAR(salesdata[[#This Row],[Order Date]])</f>
        <v>2016</v>
      </c>
      <c r="C5376" s="2">
        <f>MONTH(salesdata[[#This Row],[Order Date]])</f>
        <v>8</v>
      </c>
      <c r="D5376" t="s">
        <v>2668</v>
      </c>
      <c r="E5376" t="s">
        <v>443</v>
      </c>
      <c r="F5376" t="s">
        <v>11</v>
      </c>
      <c r="G5376" t="s">
        <v>20</v>
      </c>
      <c r="H5376" t="s">
        <v>909</v>
      </c>
      <c r="I5376" s="33" t="s">
        <v>1713</v>
      </c>
      <c r="J5376" s="2">
        <v>5</v>
      </c>
      <c r="K5376" s="33" t="s">
        <v>4052</v>
      </c>
    </row>
    <row r="5377" spans="1:11" x14ac:dyDescent="0.3">
      <c r="A5377" s="1">
        <v>42609</v>
      </c>
      <c r="B5377" s="2">
        <f>YEAR(salesdata[[#This Row],[Order Date]])</f>
        <v>2016</v>
      </c>
      <c r="C5377" s="2">
        <f>MONTH(salesdata[[#This Row],[Order Date]])</f>
        <v>8</v>
      </c>
      <c r="D5377" t="s">
        <v>2539</v>
      </c>
      <c r="E5377" t="s">
        <v>10</v>
      </c>
      <c r="F5377" t="s">
        <v>11</v>
      </c>
      <c r="G5377" t="s">
        <v>18</v>
      </c>
      <c r="H5377" t="s">
        <v>2427</v>
      </c>
      <c r="I5377" s="33" t="s">
        <v>7118</v>
      </c>
      <c r="J5377" s="2">
        <v>1</v>
      </c>
      <c r="K5377" s="33" t="s">
        <v>3422</v>
      </c>
    </row>
    <row r="5378" spans="1:11" x14ac:dyDescent="0.3">
      <c r="A5378" s="1">
        <v>42609</v>
      </c>
      <c r="B5378" s="2">
        <f>YEAR(salesdata[[#This Row],[Order Date]])</f>
        <v>2016</v>
      </c>
      <c r="C5378" s="2">
        <f>MONTH(salesdata[[#This Row],[Order Date]])</f>
        <v>8</v>
      </c>
      <c r="D5378" t="s">
        <v>2539</v>
      </c>
      <c r="E5378" t="s">
        <v>10</v>
      </c>
      <c r="F5378" t="s">
        <v>11</v>
      </c>
      <c r="G5378" t="s">
        <v>12</v>
      </c>
      <c r="H5378" t="s">
        <v>660</v>
      </c>
      <c r="I5378" s="33" t="s">
        <v>7909</v>
      </c>
      <c r="J5378" s="2">
        <v>5</v>
      </c>
      <c r="K5378" s="33" t="s">
        <v>5854</v>
      </c>
    </row>
    <row r="5379" spans="1:11" x14ac:dyDescent="0.3">
      <c r="A5379" s="1">
        <v>42609</v>
      </c>
      <c r="B5379" s="2">
        <f>YEAR(salesdata[[#This Row],[Order Date]])</f>
        <v>2016</v>
      </c>
      <c r="C5379" s="2">
        <f>MONTH(salesdata[[#This Row],[Order Date]])</f>
        <v>8</v>
      </c>
      <c r="D5379" t="s">
        <v>1795</v>
      </c>
      <c r="E5379" t="s">
        <v>124</v>
      </c>
      <c r="F5379" t="s">
        <v>11</v>
      </c>
      <c r="G5379" t="s">
        <v>16</v>
      </c>
      <c r="H5379" t="s">
        <v>2714</v>
      </c>
      <c r="I5379" s="33" t="s">
        <v>7000</v>
      </c>
      <c r="J5379" s="2">
        <v>4</v>
      </c>
      <c r="K5379" s="33" t="s">
        <v>7685</v>
      </c>
    </row>
    <row r="5380" spans="1:11" x14ac:dyDescent="0.3">
      <c r="A5380" s="1">
        <v>42610</v>
      </c>
      <c r="B5380" s="2">
        <f>YEAR(salesdata[[#This Row],[Order Date]])</f>
        <v>2016</v>
      </c>
      <c r="C5380" s="2">
        <f>MONTH(salesdata[[#This Row],[Order Date]])</f>
        <v>8</v>
      </c>
      <c r="D5380" t="s">
        <v>1092</v>
      </c>
      <c r="E5380" t="s">
        <v>282</v>
      </c>
      <c r="F5380" t="s">
        <v>11</v>
      </c>
      <c r="G5380" t="s">
        <v>12</v>
      </c>
      <c r="H5380" t="s">
        <v>1391</v>
      </c>
      <c r="I5380" s="33" t="s">
        <v>3178</v>
      </c>
      <c r="J5380" s="2">
        <v>3</v>
      </c>
      <c r="K5380" s="33" t="s">
        <v>3581</v>
      </c>
    </row>
    <row r="5381" spans="1:11" x14ac:dyDescent="0.3">
      <c r="A5381" s="1">
        <v>42610</v>
      </c>
      <c r="B5381" s="2">
        <f>YEAR(salesdata[[#This Row],[Order Date]])</f>
        <v>2016</v>
      </c>
      <c r="C5381" s="2">
        <f>MONTH(salesdata[[#This Row],[Order Date]])</f>
        <v>8</v>
      </c>
      <c r="D5381" t="s">
        <v>1092</v>
      </c>
      <c r="E5381" t="s">
        <v>282</v>
      </c>
      <c r="F5381" t="s">
        <v>39</v>
      </c>
      <c r="G5381" t="s">
        <v>40</v>
      </c>
      <c r="H5381" t="s">
        <v>166</v>
      </c>
      <c r="I5381" s="33" t="s">
        <v>8298</v>
      </c>
      <c r="J5381" s="2">
        <v>3</v>
      </c>
      <c r="K5381" s="33" t="s">
        <v>9125</v>
      </c>
    </row>
    <row r="5382" spans="1:11" x14ac:dyDescent="0.3">
      <c r="A5382" s="1">
        <v>42610</v>
      </c>
      <c r="B5382" s="2">
        <f>YEAR(salesdata[[#This Row],[Order Date]])</f>
        <v>2016</v>
      </c>
      <c r="C5382" s="2">
        <f>MONTH(salesdata[[#This Row],[Order Date]])</f>
        <v>8</v>
      </c>
      <c r="D5382" t="s">
        <v>2462</v>
      </c>
      <c r="E5382" t="s">
        <v>10</v>
      </c>
      <c r="F5382" t="s">
        <v>11</v>
      </c>
      <c r="G5382" t="s">
        <v>20</v>
      </c>
      <c r="H5382" t="s">
        <v>1256</v>
      </c>
      <c r="I5382" s="33" t="s">
        <v>9126</v>
      </c>
      <c r="J5382" s="2">
        <v>9</v>
      </c>
      <c r="K5382" s="33" t="s">
        <v>9127</v>
      </c>
    </row>
    <row r="5383" spans="1:11" x14ac:dyDescent="0.3">
      <c r="A5383" s="1">
        <v>42610</v>
      </c>
      <c r="B5383" s="2">
        <f>YEAR(salesdata[[#This Row],[Order Date]])</f>
        <v>2016</v>
      </c>
      <c r="C5383" s="2">
        <f>MONTH(salesdata[[#This Row],[Order Date]])</f>
        <v>8</v>
      </c>
      <c r="D5383" t="s">
        <v>2462</v>
      </c>
      <c r="E5383" t="s">
        <v>10</v>
      </c>
      <c r="F5383" t="s">
        <v>11</v>
      </c>
      <c r="G5383" t="s">
        <v>20</v>
      </c>
      <c r="H5383" t="s">
        <v>2599</v>
      </c>
      <c r="I5383" s="33" t="s">
        <v>6910</v>
      </c>
      <c r="J5383" s="2">
        <v>4</v>
      </c>
      <c r="K5383" s="33" t="s">
        <v>9128</v>
      </c>
    </row>
    <row r="5384" spans="1:11" x14ac:dyDescent="0.3">
      <c r="A5384" s="1">
        <v>42610</v>
      </c>
      <c r="B5384" s="2">
        <f>YEAR(salesdata[[#This Row],[Order Date]])</f>
        <v>2016</v>
      </c>
      <c r="C5384" s="2">
        <f>MONTH(salesdata[[#This Row],[Order Date]])</f>
        <v>8</v>
      </c>
      <c r="D5384" t="s">
        <v>2462</v>
      </c>
      <c r="E5384" t="s">
        <v>10</v>
      </c>
      <c r="F5384" t="s">
        <v>34</v>
      </c>
      <c r="G5384" t="s">
        <v>74</v>
      </c>
      <c r="H5384" t="s">
        <v>1759</v>
      </c>
      <c r="I5384" s="33" t="s">
        <v>9129</v>
      </c>
      <c r="J5384" s="2">
        <v>2</v>
      </c>
      <c r="K5384" s="33" t="s">
        <v>9130</v>
      </c>
    </row>
    <row r="5385" spans="1:11" x14ac:dyDescent="0.3">
      <c r="A5385" s="1">
        <v>42610</v>
      </c>
      <c r="B5385" s="2">
        <f>YEAR(salesdata[[#This Row],[Order Date]])</f>
        <v>2016</v>
      </c>
      <c r="C5385" s="2">
        <f>MONTH(salesdata[[#This Row],[Order Date]])</f>
        <v>8</v>
      </c>
      <c r="D5385" t="s">
        <v>2010</v>
      </c>
      <c r="E5385" t="s">
        <v>79</v>
      </c>
      <c r="F5385" t="s">
        <v>11</v>
      </c>
      <c r="G5385" t="s">
        <v>20</v>
      </c>
      <c r="H5385" t="s">
        <v>1240</v>
      </c>
      <c r="I5385" s="33" t="s">
        <v>7997</v>
      </c>
      <c r="J5385" s="2">
        <v>8</v>
      </c>
      <c r="K5385" s="33" t="s">
        <v>9131</v>
      </c>
    </row>
    <row r="5386" spans="1:11" x14ac:dyDescent="0.3">
      <c r="A5386" s="1">
        <v>42611</v>
      </c>
      <c r="B5386" s="2">
        <f>YEAR(salesdata[[#This Row],[Order Date]])</f>
        <v>2016</v>
      </c>
      <c r="C5386" s="2">
        <f>MONTH(salesdata[[#This Row],[Order Date]])</f>
        <v>8</v>
      </c>
      <c r="D5386" t="s">
        <v>305</v>
      </c>
      <c r="E5386" t="s">
        <v>15</v>
      </c>
      <c r="F5386" t="s">
        <v>11</v>
      </c>
      <c r="G5386" t="s">
        <v>12</v>
      </c>
      <c r="H5386" t="s">
        <v>2491</v>
      </c>
      <c r="I5386" s="33" t="s">
        <v>9132</v>
      </c>
      <c r="J5386" s="2">
        <v>7</v>
      </c>
      <c r="K5386" s="33" t="s">
        <v>8698</v>
      </c>
    </row>
    <row r="5387" spans="1:11" x14ac:dyDescent="0.3">
      <c r="A5387" s="1">
        <v>42611</v>
      </c>
      <c r="B5387" s="2">
        <f>YEAR(salesdata[[#This Row],[Order Date]])</f>
        <v>2016</v>
      </c>
      <c r="C5387" s="2">
        <f>MONTH(salesdata[[#This Row],[Order Date]])</f>
        <v>8</v>
      </c>
      <c r="D5387" t="s">
        <v>305</v>
      </c>
      <c r="E5387" t="s">
        <v>15</v>
      </c>
      <c r="F5387" t="s">
        <v>39</v>
      </c>
      <c r="G5387" t="s">
        <v>52</v>
      </c>
      <c r="H5387" t="s">
        <v>1114</v>
      </c>
      <c r="I5387" s="33" t="s">
        <v>4356</v>
      </c>
      <c r="J5387" s="2">
        <v>3</v>
      </c>
      <c r="K5387" s="33" t="s">
        <v>4357</v>
      </c>
    </row>
    <row r="5388" spans="1:11" x14ac:dyDescent="0.3">
      <c r="A5388" s="1">
        <v>42611</v>
      </c>
      <c r="B5388" s="2">
        <f>YEAR(salesdata[[#This Row],[Order Date]])</f>
        <v>2016</v>
      </c>
      <c r="C5388" s="2">
        <f>MONTH(salesdata[[#This Row],[Order Date]])</f>
        <v>8</v>
      </c>
      <c r="D5388" t="s">
        <v>305</v>
      </c>
      <c r="E5388" t="s">
        <v>15</v>
      </c>
      <c r="F5388" t="s">
        <v>11</v>
      </c>
      <c r="G5388" t="s">
        <v>20</v>
      </c>
      <c r="H5388" t="s">
        <v>953</v>
      </c>
      <c r="I5388" s="33" t="s">
        <v>2992</v>
      </c>
      <c r="J5388" s="2">
        <v>3</v>
      </c>
      <c r="K5388" s="33" t="s">
        <v>4936</v>
      </c>
    </row>
    <row r="5389" spans="1:11" x14ac:dyDescent="0.3">
      <c r="A5389" s="1">
        <v>42611</v>
      </c>
      <c r="B5389" s="2">
        <f>YEAR(salesdata[[#This Row],[Order Date]])</f>
        <v>2016</v>
      </c>
      <c r="C5389" s="2">
        <f>MONTH(salesdata[[#This Row],[Order Date]])</f>
        <v>8</v>
      </c>
      <c r="D5389" t="s">
        <v>2335</v>
      </c>
      <c r="E5389" t="s">
        <v>700</v>
      </c>
      <c r="F5389" t="s">
        <v>11</v>
      </c>
      <c r="G5389" t="s">
        <v>204</v>
      </c>
      <c r="H5389" t="s">
        <v>266</v>
      </c>
      <c r="I5389" s="33" t="s">
        <v>9133</v>
      </c>
      <c r="J5389" s="2">
        <v>3</v>
      </c>
      <c r="K5389" s="33" t="s">
        <v>7858</v>
      </c>
    </row>
    <row r="5390" spans="1:11" x14ac:dyDescent="0.3">
      <c r="A5390" s="1">
        <v>42611</v>
      </c>
      <c r="B5390" s="2">
        <f>YEAR(salesdata[[#This Row],[Order Date]])</f>
        <v>2016</v>
      </c>
      <c r="C5390" s="2">
        <f>MONTH(salesdata[[#This Row],[Order Date]])</f>
        <v>8</v>
      </c>
      <c r="D5390" t="s">
        <v>2329</v>
      </c>
      <c r="E5390" t="s">
        <v>152</v>
      </c>
      <c r="F5390" t="s">
        <v>39</v>
      </c>
      <c r="G5390" t="s">
        <v>40</v>
      </c>
      <c r="H5390" t="s">
        <v>2712</v>
      </c>
      <c r="I5390" s="33" t="s">
        <v>786</v>
      </c>
      <c r="J5390" s="2">
        <v>4</v>
      </c>
      <c r="K5390" s="33" t="s">
        <v>3318</v>
      </c>
    </row>
    <row r="5391" spans="1:11" x14ac:dyDescent="0.3">
      <c r="A5391" s="1">
        <v>42611</v>
      </c>
      <c r="B5391" s="2">
        <f>YEAR(salesdata[[#This Row],[Order Date]])</f>
        <v>2016</v>
      </c>
      <c r="C5391" s="2">
        <f>MONTH(salesdata[[#This Row],[Order Date]])</f>
        <v>8</v>
      </c>
      <c r="D5391" t="s">
        <v>592</v>
      </c>
      <c r="E5391" t="s">
        <v>23</v>
      </c>
      <c r="F5391" t="s">
        <v>34</v>
      </c>
      <c r="G5391" t="s">
        <v>147</v>
      </c>
      <c r="H5391" t="s">
        <v>993</v>
      </c>
      <c r="I5391" s="33" t="s">
        <v>9134</v>
      </c>
      <c r="J5391" s="2">
        <v>4</v>
      </c>
      <c r="K5391" s="33" t="s">
        <v>9135</v>
      </c>
    </row>
    <row r="5392" spans="1:11" x14ac:dyDescent="0.3">
      <c r="A5392" s="1">
        <v>42611</v>
      </c>
      <c r="B5392" s="2">
        <f>YEAR(salesdata[[#This Row],[Order Date]])</f>
        <v>2016</v>
      </c>
      <c r="C5392" s="2">
        <f>MONTH(salesdata[[#This Row],[Order Date]])</f>
        <v>8</v>
      </c>
      <c r="D5392" t="s">
        <v>592</v>
      </c>
      <c r="E5392" t="s">
        <v>23</v>
      </c>
      <c r="F5392" t="s">
        <v>34</v>
      </c>
      <c r="G5392" t="s">
        <v>74</v>
      </c>
      <c r="H5392" t="s">
        <v>2523</v>
      </c>
      <c r="I5392" s="33" t="s">
        <v>9136</v>
      </c>
      <c r="J5392" s="2">
        <v>4</v>
      </c>
      <c r="K5392" s="33" t="s">
        <v>9137</v>
      </c>
    </row>
    <row r="5393" spans="1:11" x14ac:dyDescent="0.3">
      <c r="A5393" s="1">
        <v>42611</v>
      </c>
      <c r="B5393" s="2">
        <f>YEAR(salesdata[[#This Row],[Order Date]])</f>
        <v>2016</v>
      </c>
      <c r="C5393" s="2">
        <f>MONTH(salesdata[[#This Row],[Order Date]])</f>
        <v>8</v>
      </c>
      <c r="D5393" t="s">
        <v>592</v>
      </c>
      <c r="E5393" t="s">
        <v>23</v>
      </c>
      <c r="F5393" t="s">
        <v>11</v>
      </c>
      <c r="G5393" t="s">
        <v>20</v>
      </c>
      <c r="H5393" t="s">
        <v>433</v>
      </c>
      <c r="I5393" s="33" t="s">
        <v>4141</v>
      </c>
      <c r="J5393" s="2">
        <v>2</v>
      </c>
      <c r="K5393" s="33" t="s">
        <v>9138</v>
      </c>
    </row>
    <row r="5394" spans="1:11" x14ac:dyDescent="0.3">
      <c r="A5394" s="1">
        <v>42611</v>
      </c>
      <c r="B5394" s="2">
        <f>YEAR(salesdata[[#This Row],[Order Date]])</f>
        <v>2016</v>
      </c>
      <c r="C5394" s="2">
        <f>MONTH(salesdata[[#This Row],[Order Date]])</f>
        <v>8</v>
      </c>
      <c r="D5394" t="s">
        <v>592</v>
      </c>
      <c r="E5394" t="s">
        <v>23</v>
      </c>
      <c r="F5394" t="s">
        <v>11</v>
      </c>
      <c r="G5394" t="s">
        <v>43</v>
      </c>
      <c r="H5394" t="s">
        <v>1342</v>
      </c>
      <c r="I5394" s="33" t="s">
        <v>7818</v>
      </c>
      <c r="J5394" s="2">
        <v>7</v>
      </c>
      <c r="K5394" s="33" t="s">
        <v>7819</v>
      </c>
    </row>
    <row r="5395" spans="1:11" x14ac:dyDescent="0.3">
      <c r="A5395" s="1">
        <v>42612</v>
      </c>
      <c r="B5395" s="2">
        <f>YEAR(salesdata[[#This Row],[Order Date]])</f>
        <v>2016</v>
      </c>
      <c r="C5395" s="2">
        <f>MONTH(salesdata[[#This Row],[Order Date]])</f>
        <v>8</v>
      </c>
      <c r="D5395" t="s">
        <v>1593</v>
      </c>
      <c r="E5395" t="s">
        <v>23</v>
      </c>
      <c r="F5395" t="s">
        <v>39</v>
      </c>
      <c r="G5395" t="s">
        <v>40</v>
      </c>
      <c r="H5395" t="s">
        <v>177</v>
      </c>
      <c r="I5395" s="33" t="s">
        <v>9139</v>
      </c>
      <c r="J5395" s="2">
        <v>3</v>
      </c>
      <c r="K5395" s="33" t="s">
        <v>9140</v>
      </c>
    </row>
    <row r="5396" spans="1:11" x14ac:dyDescent="0.3">
      <c r="A5396" s="1">
        <v>42612</v>
      </c>
      <c r="B5396" s="2">
        <f>YEAR(salesdata[[#This Row],[Order Date]])</f>
        <v>2016</v>
      </c>
      <c r="C5396" s="2">
        <f>MONTH(salesdata[[#This Row],[Order Date]])</f>
        <v>8</v>
      </c>
      <c r="D5396" t="s">
        <v>1593</v>
      </c>
      <c r="E5396" t="s">
        <v>23</v>
      </c>
      <c r="F5396" t="s">
        <v>11</v>
      </c>
      <c r="G5396" t="s">
        <v>18</v>
      </c>
      <c r="H5396" t="s">
        <v>1398</v>
      </c>
      <c r="I5396" s="33" t="s">
        <v>6556</v>
      </c>
      <c r="J5396" s="2">
        <v>2</v>
      </c>
      <c r="K5396" s="33" t="s">
        <v>3968</v>
      </c>
    </row>
    <row r="5397" spans="1:11" x14ac:dyDescent="0.3">
      <c r="A5397" s="1">
        <v>42612</v>
      </c>
      <c r="B5397" s="2">
        <f>YEAR(salesdata[[#This Row],[Order Date]])</f>
        <v>2016</v>
      </c>
      <c r="C5397" s="2">
        <f>MONTH(salesdata[[#This Row],[Order Date]])</f>
        <v>8</v>
      </c>
      <c r="D5397" t="s">
        <v>1593</v>
      </c>
      <c r="E5397" t="s">
        <v>23</v>
      </c>
      <c r="F5397" t="s">
        <v>34</v>
      </c>
      <c r="G5397" t="s">
        <v>35</v>
      </c>
      <c r="H5397" t="s">
        <v>1046</v>
      </c>
      <c r="I5397" s="33" t="s">
        <v>9141</v>
      </c>
      <c r="J5397" s="2">
        <v>4</v>
      </c>
      <c r="K5397" s="33" t="s">
        <v>9142</v>
      </c>
    </row>
    <row r="5398" spans="1:11" x14ac:dyDescent="0.3">
      <c r="A5398" s="1">
        <v>42612</v>
      </c>
      <c r="B5398" s="2">
        <f>YEAR(salesdata[[#This Row],[Order Date]])</f>
        <v>2016</v>
      </c>
      <c r="C5398" s="2">
        <f>MONTH(salesdata[[#This Row],[Order Date]])</f>
        <v>8</v>
      </c>
      <c r="D5398" t="s">
        <v>1593</v>
      </c>
      <c r="E5398" t="s">
        <v>23</v>
      </c>
      <c r="F5398" t="s">
        <v>11</v>
      </c>
      <c r="G5398" t="s">
        <v>16</v>
      </c>
      <c r="H5398" t="s">
        <v>90</v>
      </c>
      <c r="I5398" s="33" t="s">
        <v>3901</v>
      </c>
      <c r="J5398" s="2">
        <v>10</v>
      </c>
      <c r="K5398" s="33" t="s">
        <v>3902</v>
      </c>
    </row>
    <row r="5399" spans="1:11" x14ac:dyDescent="0.3">
      <c r="A5399" s="1">
        <v>42612</v>
      </c>
      <c r="B5399" s="2">
        <f>YEAR(salesdata[[#This Row],[Order Date]])</f>
        <v>2016</v>
      </c>
      <c r="C5399" s="2">
        <f>MONTH(salesdata[[#This Row],[Order Date]])</f>
        <v>8</v>
      </c>
      <c r="D5399" t="s">
        <v>1593</v>
      </c>
      <c r="E5399" t="s">
        <v>23</v>
      </c>
      <c r="F5399" t="s">
        <v>11</v>
      </c>
      <c r="G5399" t="s">
        <v>20</v>
      </c>
      <c r="H5399" t="s">
        <v>1056</v>
      </c>
      <c r="I5399" s="33" t="s">
        <v>8278</v>
      </c>
      <c r="J5399" s="2">
        <v>6</v>
      </c>
      <c r="K5399" s="33" t="s">
        <v>9143</v>
      </c>
    </row>
    <row r="5400" spans="1:11" x14ac:dyDescent="0.3">
      <c r="A5400" s="1">
        <v>42612</v>
      </c>
      <c r="B5400" s="2">
        <f>YEAR(salesdata[[#This Row],[Order Date]])</f>
        <v>2016</v>
      </c>
      <c r="C5400" s="2">
        <f>MONTH(salesdata[[#This Row],[Order Date]])</f>
        <v>8</v>
      </c>
      <c r="D5400" t="s">
        <v>383</v>
      </c>
      <c r="E5400" t="s">
        <v>27</v>
      </c>
      <c r="F5400" t="s">
        <v>34</v>
      </c>
      <c r="G5400" t="s">
        <v>47</v>
      </c>
      <c r="H5400" t="s">
        <v>1919</v>
      </c>
      <c r="I5400" s="33" t="s">
        <v>6901</v>
      </c>
      <c r="J5400" s="2">
        <v>4</v>
      </c>
      <c r="K5400" s="33" t="s">
        <v>4088</v>
      </c>
    </row>
    <row r="5401" spans="1:11" x14ac:dyDescent="0.3">
      <c r="A5401" s="1">
        <v>42612</v>
      </c>
      <c r="B5401" s="2">
        <f>YEAR(salesdata[[#This Row],[Order Date]])</f>
        <v>2016</v>
      </c>
      <c r="C5401" s="2">
        <f>MONTH(salesdata[[#This Row],[Order Date]])</f>
        <v>8</v>
      </c>
      <c r="D5401" t="s">
        <v>383</v>
      </c>
      <c r="E5401" t="s">
        <v>27</v>
      </c>
      <c r="F5401" t="s">
        <v>39</v>
      </c>
      <c r="G5401" t="s">
        <v>40</v>
      </c>
      <c r="H5401" t="s">
        <v>1937</v>
      </c>
      <c r="I5401" s="33" t="s">
        <v>4427</v>
      </c>
      <c r="J5401" s="2">
        <v>5</v>
      </c>
      <c r="K5401" s="33" t="s">
        <v>7624</v>
      </c>
    </row>
    <row r="5402" spans="1:11" x14ac:dyDescent="0.3">
      <c r="A5402" s="1">
        <v>42613</v>
      </c>
      <c r="B5402" s="2">
        <f>YEAR(salesdata[[#This Row],[Order Date]])</f>
        <v>2016</v>
      </c>
      <c r="C5402" s="2">
        <f>MONTH(salesdata[[#This Row],[Order Date]])</f>
        <v>8</v>
      </c>
      <c r="D5402" t="s">
        <v>2087</v>
      </c>
      <c r="E5402" t="s">
        <v>10</v>
      </c>
      <c r="F5402" t="s">
        <v>11</v>
      </c>
      <c r="G5402" t="s">
        <v>18</v>
      </c>
      <c r="H5402" t="s">
        <v>2618</v>
      </c>
      <c r="I5402" s="33" t="s">
        <v>5280</v>
      </c>
      <c r="J5402" s="2">
        <v>2</v>
      </c>
      <c r="K5402" s="33" t="s">
        <v>3729</v>
      </c>
    </row>
    <row r="5403" spans="1:11" x14ac:dyDescent="0.3">
      <c r="A5403" s="1">
        <v>42614</v>
      </c>
      <c r="B5403" s="2">
        <f>YEAR(salesdata[[#This Row],[Order Date]])</f>
        <v>2016</v>
      </c>
      <c r="C5403" s="2">
        <f>MONTH(salesdata[[#This Row],[Order Date]])</f>
        <v>9</v>
      </c>
      <c r="D5403" t="s">
        <v>2335</v>
      </c>
      <c r="E5403" t="s">
        <v>152</v>
      </c>
      <c r="F5403" t="s">
        <v>39</v>
      </c>
      <c r="G5403" t="s">
        <v>52</v>
      </c>
      <c r="H5403" t="s">
        <v>1932</v>
      </c>
      <c r="I5403" s="33" t="s">
        <v>4940</v>
      </c>
      <c r="J5403" s="2">
        <v>1</v>
      </c>
      <c r="K5403" s="33" t="s">
        <v>8789</v>
      </c>
    </row>
    <row r="5404" spans="1:11" x14ac:dyDescent="0.3">
      <c r="A5404" s="1">
        <v>42614</v>
      </c>
      <c r="B5404" s="2">
        <f>YEAR(salesdata[[#This Row],[Order Date]])</f>
        <v>2016</v>
      </c>
      <c r="C5404" s="2">
        <f>MONTH(salesdata[[#This Row],[Order Date]])</f>
        <v>9</v>
      </c>
      <c r="D5404" t="s">
        <v>2335</v>
      </c>
      <c r="E5404" t="s">
        <v>152</v>
      </c>
      <c r="F5404" t="s">
        <v>11</v>
      </c>
      <c r="G5404" t="s">
        <v>12</v>
      </c>
      <c r="H5404" t="s">
        <v>960</v>
      </c>
      <c r="I5404" s="33" t="s">
        <v>3660</v>
      </c>
      <c r="J5404" s="2">
        <v>2</v>
      </c>
      <c r="K5404" s="33" t="s">
        <v>3661</v>
      </c>
    </row>
    <row r="5405" spans="1:11" x14ac:dyDescent="0.3">
      <c r="A5405" s="1">
        <v>42614</v>
      </c>
      <c r="B5405" s="2">
        <f>YEAR(salesdata[[#This Row],[Order Date]])</f>
        <v>2016</v>
      </c>
      <c r="C5405" s="2">
        <f>MONTH(salesdata[[#This Row],[Order Date]])</f>
        <v>9</v>
      </c>
      <c r="D5405" t="s">
        <v>2335</v>
      </c>
      <c r="E5405" t="s">
        <v>152</v>
      </c>
      <c r="F5405" t="s">
        <v>11</v>
      </c>
      <c r="G5405" t="s">
        <v>20</v>
      </c>
      <c r="H5405" t="s">
        <v>995</v>
      </c>
      <c r="I5405" s="33" t="s">
        <v>6243</v>
      </c>
      <c r="J5405" s="2">
        <v>1</v>
      </c>
      <c r="K5405" s="33" t="s">
        <v>3154</v>
      </c>
    </row>
    <row r="5406" spans="1:11" x14ac:dyDescent="0.3">
      <c r="A5406" s="1">
        <v>42614</v>
      </c>
      <c r="B5406" s="2">
        <f>YEAR(salesdata[[#This Row],[Order Date]])</f>
        <v>2016</v>
      </c>
      <c r="C5406" s="2">
        <f>MONTH(salesdata[[#This Row],[Order Date]])</f>
        <v>9</v>
      </c>
      <c r="D5406" t="s">
        <v>2335</v>
      </c>
      <c r="E5406" t="s">
        <v>152</v>
      </c>
      <c r="F5406" t="s">
        <v>11</v>
      </c>
      <c r="G5406" t="s">
        <v>12</v>
      </c>
      <c r="H5406" t="s">
        <v>960</v>
      </c>
      <c r="I5406" s="33" t="s">
        <v>4121</v>
      </c>
      <c r="J5406" s="2">
        <v>4</v>
      </c>
      <c r="K5406" s="33" t="s">
        <v>4122</v>
      </c>
    </row>
    <row r="5407" spans="1:11" x14ac:dyDescent="0.3">
      <c r="A5407" s="1">
        <v>42614</v>
      </c>
      <c r="B5407" s="2">
        <f>YEAR(salesdata[[#This Row],[Order Date]])</f>
        <v>2016</v>
      </c>
      <c r="C5407" s="2">
        <f>MONTH(salesdata[[#This Row],[Order Date]])</f>
        <v>9</v>
      </c>
      <c r="D5407" t="s">
        <v>2335</v>
      </c>
      <c r="E5407" t="s">
        <v>152</v>
      </c>
      <c r="F5407" t="s">
        <v>11</v>
      </c>
      <c r="G5407" t="s">
        <v>20</v>
      </c>
      <c r="H5407" t="s">
        <v>851</v>
      </c>
      <c r="I5407" s="33" t="s">
        <v>9144</v>
      </c>
      <c r="J5407" s="2">
        <v>4</v>
      </c>
      <c r="K5407" s="33" t="s">
        <v>9145</v>
      </c>
    </row>
    <row r="5408" spans="1:11" x14ac:dyDescent="0.3">
      <c r="A5408" s="1">
        <v>42614</v>
      </c>
      <c r="B5408" s="2">
        <f>YEAR(salesdata[[#This Row],[Order Date]])</f>
        <v>2016</v>
      </c>
      <c r="C5408" s="2">
        <f>MONTH(salesdata[[#This Row],[Order Date]])</f>
        <v>9</v>
      </c>
      <c r="D5408" t="s">
        <v>2631</v>
      </c>
      <c r="E5408" t="s">
        <v>27</v>
      </c>
      <c r="F5408" t="s">
        <v>11</v>
      </c>
      <c r="G5408" t="s">
        <v>63</v>
      </c>
      <c r="H5408" t="s">
        <v>1526</v>
      </c>
      <c r="I5408" s="33" t="s">
        <v>8357</v>
      </c>
      <c r="J5408" s="2">
        <v>2</v>
      </c>
      <c r="K5408" s="33" t="s">
        <v>7334</v>
      </c>
    </row>
    <row r="5409" spans="1:11" x14ac:dyDescent="0.3">
      <c r="A5409" s="1">
        <v>42614</v>
      </c>
      <c r="B5409" s="2">
        <f>YEAR(salesdata[[#This Row],[Order Date]])</f>
        <v>2016</v>
      </c>
      <c r="C5409" s="2">
        <f>MONTH(salesdata[[#This Row],[Order Date]])</f>
        <v>9</v>
      </c>
      <c r="D5409" t="s">
        <v>295</v>
      </c>
      <c r="E5409" t="s">
        <v>23</v>
      </c>
      <c r="F5409" t="s">
        <v>11</v>
      </c>
      <c r="G5409" t="s">
        <v>12</v>
      </c>
      <c r="H5409" t="s">
        <v>2649</v>
      </c>
      <c r="I5409" s="33" t="s">
        <v>5277</v>
      </c>
      <c r="J5409" s="2">
        <v>6</v>
      </c>
      <c r="K5409" s="33" t="s">
        <v>3356</v>
      </c>
    </row>
    <row r="5410" spans="1:11" x14ac:dyDescent="0.3">
      <c r="A5410" s="1">
        <v>42614</v>
      </c>
      <c r="B5410" s="2">
        <f>YEAR(salesdata[[#This Row],[Order Date]])</f>
        <v>2016</v>
      </c>
      <c r="C5410" s="2">
        <f>MONTH(salesdata[[#This Row],[Order Date]])</f>
        <v>9</v>
      </c>
      <c r="D5410" t="s">
        <v>295</v>
      </c>
      <c r="E5410" t="s">
        <v>23</v>
      </c>
      <c r="F5410" t="s">
        <v>39</v>
      </c>
      <c r="G5410" t="s">
        <v>40</v>
      </c>
      <c r="H5410" t="s">
        <v>2510</v>
      </c>
      <c r="I5410" s="33" t="s">
        <v>4155</v>
      </c>
      <c r="J5410" s="2">
        <v>2</v>
      </c>
      <c r="K5410" s="33" t="s">
        <v>5845</v>
      </c>
    </row>
    <row r="5411" spans="1:11" x14ac:dyDescent="0.3">
      <c r="A5411" s="1">
        <v>42614</v>
      </c>
      <c r="B5411" s="2">
        <f>YEAR(salesdata[[#This Row],[Order Date]])</f>
        <v>2016</v>
      </c>
      <c r="C5411" s="2">
        <f>MONTH(salesdata[[#This Row],[Order Date]])</f>
        <v>9</v>
      </c>
      <c r="D5411" t="s">
        <v>295</v>
      </c>
      <c r="E5411" t="s">
        <v>23</v>
      </c>
      <c r="F5411" t="s">
        <v>11</v>
      </c>
      <c r="G5411" t="s">
        <v>43</v>
      </c>
      <c r="H5411" t="s">
        <v>163</v>
      </c>
      <c r="I5411" s="33" t="s">
        <v>9146</v>
      </c>
      <c r="J5411" s="2">
        <v>7</v>
      </c>
      <c r="K5411" s="33" t="s">
        <v>7248</v>
      </c>
    </row>
    <row r="5412" spans="1:11" x14ac:dyDescent="0.3">
      <c r="A5412" s="1">
        <v>42614</v>
      </c>
      <c r="B5412" s="2">
        <f>YEAR(salesdata[[#This Row],[Order Date]])</f>
        <v>2016</v>
      </c>
      <c r="C5412" s="2">
        <f>MONTH(salesdata[[#This Row],[Order Date]])</f>
        <v>9</v>
      </c>
      <c r="D5412" t="s">
        <v>648</v>
      </c>
      <c r="E5412" t="s">
        <v>152</v>
      </c>
      <c r="F5412" t="s">
        <v>39</v>
      </c>
      <c r="G5412" t="s">
        <v>52</v>
      </c>
      <c r="H5412" t="s">
        <v>161</v>
      </c>
      <c r="I5412" s="33" t="s">
        <v>3050</v>
      </c>
      <c r="J5412" s="2">
        <v>6</v>
      </c>
      <c r="K5412" s="33" t="s">
        <v>3051</v>
      </c>
    </row>
    <row r="5413" spans="1:11" x14ac:dyDescent="0.3">
      <c r="A5413" s="1">
        <v>42614</v>
      </c>
      <c r="B5413" s="2">
        <f>YEAR(salesdata[[#This Row],[Order Date]])</f>
        <v>2016</v>
      </c>
      <c r="C5413" s="2">
        <f>MONTH(salesdata[[#This Row],[Order Date]])</f>
        <v>9</v>
      </c>
      <c r="D5413" t="s">
        <v>648</v>
      </c>
      <c r="E5413" t="s">
        <v>152</v>
      </c>
      <c r="F5413" t="s">
        <v>39</v>
      </c>
      <c r="G5413" t="s">
        <v>52</v>
      </c>
      <c r="H5413" t="s">
        <v>527</v>
      </c>
      <c r="I5413" s="33" t="s">
        <v>9147</v>
      </c>
      <c r="J5413" s="2">
        <v>2</v>
      </c>
      <c r="K5413" s="33" t="s">
        <v>3279</v>
      </c>
    </row>
    <row r="5414" spans="1:11" x14ac:dyDescent="0.3">
      <c r="A5414" s="1">
        <v>42614</v>
      </c>
      <c r="B5414" s="2">
        <f>YEAR(salesdata[[#This Row],[Order Date]])</f>
        <v>2016</v>
      </c>
      <c r="C5414" s="2">
        <f>MONTH(salesdata[[#This Row],[Order Date]])</f>
        <v>9</v>
      </c>
      <c r="D5414" t="s">
        <v>648</v>
      </c>
      <c r="E5414" t="s">
        <v>152</v>
      </c>
      <c r="F5414" t="s">
        <v>11</v>
      </c>
      <c r="G5414" t="s">
        <v>204</v>
      </c>
      <c r="H5414" t="s">
        <v>1326</v>
      </c>
      <c r="I5414" s="33" t="s">
        <v>5328</v>
      </c>
      <c r="J5414" s="2">
        <v>3</v>
      </c>
      <c r="K5414" s="33" t="s">
        <v>5329</v>
      </c>
    </row>
    <row r="5415" spans="1:11" x14ac:dyDescent="0.3">
      <c r="A5415" s="1">
        <v>42614</v>
      </c>
      <c r="B5415" s="2">
        <f>YEAR(salesdata[[#This Row],[Order Date]])</f>
        <v>2016</v>
      </c>
      <c r="C5415" s="2">
        <f>MONTH(salesdata[[#This Row],[Order Date]])</f>
        <v>9</v>
      </c>
      <c r="D5415" t="s">
        <v>648</v>
      </c>
      <c r="E5415" t="s">
        <v>152</v>
      </c>
      <c r="F5415" t="s">
        <v>34</v>
      </c>
      <c r="G5415" t="s">
        <v>47</v>
      </c>
      <c r="H5415" t="s">
        <v>48</v>
      </c>
      <c r="I5415" s="33" t="s">
        <v>7065</v>
      </c>
      <c r="J5415" s="2">
        <v>3</v>
      </c>
      <c r="K5415" s="33" t="s">
        <v>8742</v>
      </c>
    </row>
    <row r="5416" spans="1:11" x14ac:dyDescent="0.3">
      <c r="A5416" s="1">
        <v>42614</v>
      </c>
      <c r="B5416" s="2">
        <f>YEAR(salesdata[[#This Row],[Order Date]])</f>
        <v>2016</v>
      </c>
      <c r="C5416" s="2">
        <f>MONTH(salesdata[[#This Row],[Order Date]])</f>
        <v>9</v>
      </c>
      <c r="D5416" t="s">
        <v>1355</v>
      </c>
      <c r="E5416" t="s">
        <v>111</v>
      </c>
      <c r="F5416" t="s">
        <v>11</v>
      </c>
      <c r="G5416" t="s">
        <v>20</v>
      </c>
      <c r="H5416" t="s">
        <v>193</v>
      </c>
      <c r="I5416" s="33" t="s">
        <v>7454</v>
      </c>
      <c r="J5416" s="2">
        <v>5</v>
      </c>
      <c r="K5416" s="33" t="s">
        <v>3991</v>
      </c>
    </row>
    <row r="5417" spans="1:11" x14ac:dyDescent="0.3">
      <c r="A5417" s="1">
        <v>42614</v>
      </c>
      <c r="B5417" s="2">
        <f>YEAR(salesdata[[#This Row],[Order Date]])</f>
        <v>2016</v>
      </c>
      <c r="C5417" s="2">
        <f>MONTH(salesdata[[#This Row],[Order Date]])</f>
        <v>9</v>
      </c>
      <c r="D5417" t="s">
        <v>1355</v>
      </c>
      <c r="E5417" t="s">
        <v>111</v>
      </c>
      <c r="F5417" t="s">
        <v>39</v>
      </c>
      <c r="G5417" t="s">
        <v>40</v>
      </c>
      <c r="H5417" t="s">
        <v>2561</v>
      </c>
      <c r="I5417" s="33" t="s">
        <v>7813</v>
      </c>
      <c r="J5417" s="2">
        <v>1</v>
      </c>
      <c r="K5417" s="33" t="s">
        <v>4655</v>
      </c>
    </row>
    <row r="5418" spans="1:11" x14ac:dyDescent="0.3">
      <c r="A5418" s="1">
        <v>42614</v>
      </c>
      <c r="B5418" s="2">
        <f>YEAR(salesdata[[#This Row],[Order Date]])</f>
        <v>2016</v>
      </c>
      <c r="C5418" s="2">
        <f>MONTH(salesdata[[#This Row],[Order Date]])</f>
        <v>9</v>
      </c>
      <c r="D5418" t="s">
        <v>1355</v>
      </c>
      <c r="E5418" t="s">
        <v>111</v>
      </c>
      <c r="F5418" t="s">
        <v>11</v>
      </c>
      <c r="G5418" t="s">
        <v>93</v>
      </c>
      <c r="H5418" t="s">
        <v>2434</v>
      </c>
      <c r="I5418" s="33" t="s">
        <v>9148</v>
      </c>
      <c r="J5418" s="2">
        <v>4</v>
      </c>
      <c r="K5418" s="33" t="s">
        <v>9149</v>
      </c>
    </row>
    <row r="5419" spans="1:11" x14ac:dyDescent="0.3">
      <c r="A5419" s="1">
        <v>42614</v>
      </c>
      <c r="B5419" s="2">
        <f>YEAR(salesdata[[#This Row],[Order Date]])</f>
        <v>2016</v>
      </c>
      <c r="C5419" s="2">
        <f>MONTH(salesdata[[#This Row],[Order Date]])</f>
        <v>9</v>
      </c>
      <c r="D5419" t="s">
        <v>1355</v>
      </c>
      <c r="E5419" t="s">
        <v>111</v>
      </c>
      <c r="F5419" t="s">
        <v>11</v>
      </c>
      <c r="G5419" t="s">
        <v>20</v>
      </c>
      <c r="H5419" t="s">
        <v>226</v>
      </c>
      <c r="I5419" s="33" t="s">
        <v>7980</v>
      </c>
      <c r="J5419" s="2">
        <v>4</v>
      </c>
      <c r="K5419" s="33" t="s">
        <v>7258</v>
      </c>
    </row>
    <row r="5420" spans="1:11" x14ac:dyDescent="0.3">
      <c r="A5420" s="1">
        <v>42614</v>
      </c>
      <c r="B5420" s="2">
        <f>YEAR(salesdata[[#This Row],[Order Date]])</f>
        <v>2016</v>
      </c>
      <c r="C5420" s="2">
        <f>MONTH(salesdata[[#This Row],[Order Date]])</f>
        <v>9</v>
      </c>
      <c r="D5420" t="s">
        <v>1355</v>
      </c>
      <c r="E5420" t="s">
        <v>111</v>
      </c>
      <c r="F5420" t="s">
        <v>11</v>
      </c>
      <c r="G5420" t="s">
        <v>24</v>
      </c>
      <c r="H5420" t="s">
        <v>985</v>
      </c>
      <c r="I5420" s="33" t="s">
        <v>4199</v>
      </c>
      <c r="J5420" s="2">
        <v>2</v>
      </c>
      <c r="K5420" s="33" t="s">
        <v>5044</v>
      </c>
    </row>
    <row r="5421" spans="1:11" x14ac:dyDescent="0.3">
      <c r="A5421" s="1">
        <v>42614</v>
      </c>
      <c r="B5421" s="2">
        <f>YEAR(salesdata[[#This Row],[Order Date]])</f>
        <v>2016</v>
      </c>
      <c r="C5421" s="2">
        <f>MONTH(salesdata[[#This Row],[Order Date]])</f>
        <v>9</v>
      </c>
      <c r="D5421" t="s">
        <v>1355</v>
      </c>
      <c r="E5421" t="s">
        <v>111</v>
      </c>
      <c r="F5421" t="s">
        <v>11</v>
      </c>
      <c r="G5421" t="s">
        <v>20</v>
      </c>
      <c r="H5421" t="s">
        <v>869</v>
      </c>
      <c r="I5421" s="33" t="s">
        <v>6811</v>
      </c>
      <c r="J5421" s="2">
        <v>5</v>
      </c>
      <c r="K5421" s="33" t="s">
        <v>4426</v>
      </c>
    </row>
    <row r="5422" spans="1:11" x14ac:dyDescent="0.3">
      <c r="A5422" s="1">
        <v>42614</v>
      </c>
      <c r="B5422" s="2">
        <f>YEAR(salesdata[[#This Row],[Order Date]])</f>
        <v>2016</v>
      </c>
      <c r="C5422" s="2">
        <f>MONTH(salesdata[[#This Row],[Order Date]])</f>
        <v>9</v>
      </c>
      <c r="D5422" t="s">
        <v>571</v>
      </c>
      <c r="E5422" t="s">
        <v>27</v>
      </c>
      <c r="F5422" t="s">
        <v>11</v>
      </c>
      <c r="G5422" t="s">
        <v>63</v>
      </c>
      <c r="H5422" t="s">
        <v>1120</v>
      </c>
      <c r="I5422" s="33" t="s">
        <v>2912</v>
      </c>
      <c r="J5422" s="2">
        <v>1</v>
      </c>
      <c r="K5422" s="33" t="s">
        <v>7578</v>
      </c>
    </row>
    <row r="5423" spans="1:11" x14ac:dyDescent="0.3">
      <c r="A5423" s="1">
        <v>42615</v>
      </c>
      <c r="B5423" s="2">
        <f>YEAR(salesdata[[#This Row],[Order Date]])</f>
        <v>2016</v>
      </c>
      <c r="C5423" s="2">
        <f>MONTH(salesdata[[#This Row],[Order Date]])</f>
        <v>9</v>
      </c>
      <c r="D5423" t="s">
        <v>1648</v>
      </c>
      <c r="E5423" t="s">
        <v>152</v>
      </c>
      <c r="F5423" t="s">
        <v>11</v>
      </c>
      <c r="G5423" t="s">
        <v>24</v>
      </c>
      <c r="H5423" t="s">
        <v>1627</v>
      </c>
      <c r="I5423" s="33" t="s">
        <v>9150</v>
      </c>
      <c r="J5423" s="2">
        <v>2</v>
      </c>
      <c r="K5423" s="33" t="s">
        <v>2980</v>
      </c>
    </row>
    <row r="5424" spans="1:11" x14ac:dyDescent="0.3">
      <c r="A5424" s="1">
        <v>42615</v>
      </c>
      <c r="B5424" s="2">
        <f>YEAR(salesdata[[#This Row],[Order Date]])</f>
        <v>2016</v>
      </c>
      <c r="C5424" s="2">
        <f>MONTH(salesdata[[#This Row],[Order Date]])</f>
        <v>9</v>
      </c>
      <c r="D5424" t="s">
        <v>1648</v>
      </c>
      <c r="E5424" t="s">
        <v>152</v>
      </c>
      <c r="F5424" t="s">
        <v>34</v>
      </c>
      <c r="G5424" t="s">
        <v>47</v>
      </c>
      <c r="H5424" t="s">
        <v>1243</v>
      </c>
      <c r="I5424" s="33" t="s">
        <v>5503</v>
      </c>
      <c r="J5424" s="2">
        <v>2</v>
      </c>
      <c r="K5424" s="33" t="s">
        <v>2715</v>
      </c>
    </row>
    <row r="5425" spans="1:11" x14ac:dyDescent="0.3">
      <c r="A5425" s="1">
        <v>42615</v>
      </c>
      <c r="B5425" s="2">
        <f>YEAR(salesdata[[#This Row],[Order Date]])</f>
        <v>2016</v>
      </c>
      <c r="C5425" s="2">
        <f>MONTH(salesdata[[#This Row],[Order Date]])</f>
        <v>9</v>
      </c>
      <c r="D5425" t="s">
        <v>1095</v>
      </c>
      <c r="E5425" t="s">
        <v>160</v>
      </c>
      <c r="F5425" t="s">
        <v>11</v>
      </c>
      <c r="G5425" t="s">
        <v>43</v>
      </c>
      <c r="H5425" t="s">
        <v>1162</v>
      </c>
      <c r="I5425" s="33" t="s">
        <v>5763</v>
      </c>
      <c r="J5425" s="2">
        <v>1</v>
      </c>
      <c r="K5425" s="33" t="s">
        <v>3995</v>
      </c>
    </row>
    <row r="5426" spans="1:11" x14ac:dyDescent="0.3">
      <c r="A5426" s="1">
        <v>42615</v>
      </c>
      <c r="B5426" s="2">
        <f>YEAR(salesdata[[#This Row],[Order Date]])</f>
        <v>2016</v>
      </c>
      <c r="C5426" s="2">
        <f>MONTH(salesdata[[#This Row],[Order Date]])</f>
        <v>9</v>
      </c>
      <c r="D5426" t="s">
        <v>1095</v>
      </c>
      <c r="E5426" t="s">
        <v>160</v>
      </c>
      <c r="F5426" t="s">
        <v>11</v>
      </c>
      <c r="G5426" t="s">
        <v>20</v>
      </c>
      <c r="H5426" t="s">
        <v>568</v>
      </c>
      <c r="I5426" s="33" t="s">
        <v>4425</v>
      </c>
      <c r="J5426" s="2">
        <v>2</v>
      </c>
      <c r="K5426" s="33" t="s">
        <v>6612</v>
      </c>
    </row>
    <row r="5427" spans="1:11" x14ac:dyDescent="0.3">
      <c r="A5427" s="1">
        <v>42615</v>
      </c>
      <c r="B5427" s="2">
        <f>YEAR(salesdata[[#This Row],[Order Date]])</f>
        <v>2016</v>
      </c>
      <c r="C5427" s="2">
        <f>MONTH(salesdata[[#This Row],[Order Date]])</f>
        <v>9</v>
      </c>
      <c r="D5427" t="s">
        <v>1254</v>
      </c>
      <c r="E5427" t="s">
        <v>27</v>
      </c>
      <c r="F5427" t="s">
        <v>11</v>
      </c>
      <c r="G5427" t="s">
        <v>18</v>
      </c>
      <c r="H5427" t="s">
        <v>472</v>
      </c>
      <c r="I5427" s="33" t="s">
        <v>9151</v>
      </c>
      <c r="J5427" s="2">
        <v>3</v>
      </c>
      <c r="K5427" s="33" t="s">
        <v>5442</v>
      </c>
    </row>
    <row r="5428" spans="1:11" x14ac:dyDescent="0.3">
      <c r="A5428" s="1">
        <v>42615</v>
      </c>
      <c r="B5428" s="2">
        <f>YEAR(salesdata[[#This Row],[Order Date]])</f>
        <v>2016</v>
      </c>
      <c r="C5428" s="2">
        <f>MONTH(salesdata[[#This Row],[Order Date]])</f>
        <v>9</v>
      </c>
      <c r="D5428" t="s">
        <v>1805</v>
      </c>
      <c r="E5428" t="s">
        <v>15</v>
      </c>
      <c r="F5428" t="s">
        <v>11</v>
      </c>
      <c r="G5428" t="s">
        <v>16</v>
      </c>
      <c r="H5428" t="s">
        <v>1068</v>
      </c>
      <c r="I5428" s="33" t="s">
        <v>4942</v>
      </c>
      <c r="J5428" s="2">
        <v>5</v>
      </c>
      <c r="K5428" s="33" t="s">
        <v>6180</v>
      </c>
    </row>
    <row r="5429" spans="1:11" x14ac:dyDescent="0.3">
      <c r="A5429" s="1">
        <v>42615</v>
      </c>
      <c r="B5429" s="2">
        <f>YEAR(salesdata[[#This Row],[Order Date]])</f>
        <v>2016</v>
      </c>
      <c r="C5429" s="2">
        <f>MONTH(salesdata[[#This Row],[Order Date]])</f>
        <v>9</v>
      </c>
      <c r="D5429" t="s">
        <v>1805</v>
      </c>
      <c r="E5429" t="s">
        <v>15</v>
      </c>
      <c r="F5429" t="s">
        <v>11</v>
      </c>
      <c r="G5429" t="s">
        <v>18</v>
      </c>
      <c r="H5429" t="s">
        <v>1810</v>
      </c>
      <c r="I5429" s="33" t="s">
        <v>5455</v>
      </c>
      <c r="J5429" s="2">
        <v>2</v>
      </c>
      <c r="K5429" s="33" t="s">
        <v>5604</v>
      </c>
    </row>
    <row r="5430" spans="1:11" x14ac:dyDescent="0.3">
      <c r="A5430" s="1">
        <v>42615</v>
      </c>
      <c r="B5430" s="2">
        <f>YEAR(salesdata[[#This Row],[Order Date]])</f>
        <v>2016</v>
      </c>
      <c r="C5430" s="2">
        <f>MONTH(salesdata[[#This Row],[Order Date]])</f>
        <v>9</v>
      </c>
      <c r="D5430" t="s">
        <v>1805</v>
      </c>
      <c r="E5430" t="s">
        <v>15</v>
      </c>
      <c r="F5430" t="s">
        <v>39</v>
      </c>
      <c r="G5430" t="s">
        <v>306</v>
      </c>
      <c r="H5430" t="s">
        <v>2716</v>
      </c>
      <c r="I5430" s="33" t="s">
        <v>9152</v>
      </c>
      <c r="J5430" s="2">
        <v>3</v>
      </c>
      <c r="K5430" s="33" t="s">
        <v>9153</v>
      </c>
    </row>
    <row r="5431" spans="1:11" x14ac:dyDescent="0.3">
      <c r="A5431" s="1">
        <v>42615</v>
      </c>
      <c r="B5431" s="2">
        <f>YEAR(salesdata[[#This Row],[Order Date]])</f>
        <v>2016</v>
      </c>
      <c r="C5431" s="2">
        <f>MONTH(salesdata[[#This Row],[Order Date]])</f>
        <v>9</v>
      </c>
      <c r="D5431" t="s">
        <v>1314</v>
      </c>
      <c r="E5431" t="s">
        <v>15</v>
      </c>
      <c r="F5431" t="s">
        <v>34</v>
      </c>
      <c r="G5431" t="s">
        <v>47</v>
      </c>
      <c r="H5431" t="s">
        <v>1435</v>
      </c>
      <c r="I5431" s="33" t="s">
        <v>9154</v>
      </c>
      <c r="J5431" s="2">
        <v>2</v>
      </c>
      <c r="K5431" s="33" t="s">
        <v>9155</v>
      </c>
    </row>
    <row r="5432" spans="1:11" x14ac:dyDescent="0.3">
      <c r="A5432" s="1">
        <v>42615</v>
      </c>
      <c r="B5432" s="2">
        <f>YEAR(salesdata[[#This Row],[Order Date]])</f>
        <v>2016</v>
      </c>
      <c r="C5432" s="2">
        <f>MONTH(salesdata[[#This Row],[Order Date]])</f>
        <v>9</v>
      </c>
      <c r="D5432" t="s">
        <v>1202</v>
      </c>
      <c r="E5432" t="s">
        <v>249</v>
      </c>
      <c r="F5432" t="s">
        <v>11</v>
      </c>
      <c r="G5432" t="s">
        <v>20</v>
      </c>
      <c r="H5432" t="s">
        <v>2322</v>
      </c>
      <c r="I5432" s="33" t="s">
        <v>9156</v>
      </c>
      <c r="J5432" s="2">
        <v>7</v>
      </c>
      <c r="K5432" s="33" t="s">
        <v>9157</v>
      </c>
    </row>
    <row r="5433" spans="1:11" x14ac:dyDescent="0.3">
      <c r="A5433" s="1">
        <v>42615</v>
      </c>
      <c r="B5433" s="2">
        <f>YEAR(salesdata[[#This Row],[Order Date]])</f>
        <v>2016</v>
      </c>
      <c r="C5433" s="2">
        <f>MONTH(salesdata[[#This Row],[Order Date]])</f>
        <v>9</v>
      </c>
      <c r="D5433" t="s">
        <v>1202</v>
      </c>
      <c r="E5433" t="s">
        <v>249</v>
      </c>
      <c r="F5433" t="s">
        <v>11</v>
      </c>
      <c r="G5433" t="s">
        <v>93</v>
      </c>
      <c r="H5433" t="s">
        <v>2717</v>
      </c>
      <c r="I5433" s="33" t="s">
        <v>9158</v>
      </c>
      <c r="J5433" s="2">
        <v>9</v>
      </c>
      <c r="K5433" s="33" t="s">
        <v>9159</v>
      </c>
    </row>
    <row r="5434" spans="1:11" x14ac:dyDescent="0.3">
      <c r="A5434" s="1">
        <v>42615</v>
      </c>
      <c r="B5434" s="2">
        <f>YEAR(salesdata[[#This Row],[Order Date]])</f>
        <v>2016</v>
      </c>
      <c r="C5434" s="2">
        <f>MONTH(salesdata[[#This Row],[Order Date]])</f>
        <v>9</v>
      </c>
      <c r="D5434" t="s">
        <v>1202</v>
      </c>
      <c r="E5434" t="s">
        <v>249</v>
      </c>
      <c r="F5434" t="s">
        <v>11</v>
      </c>
      <c r="G5434" t="s">
        <v>24</v>
      </c>
      <c r="H5434" t="s">
        <v>230</v>
      </c>
      <c r="I5434" s="33" t="s">
        <v>3133</v>
      </c>
      <c r="J5434" s="2">
        <v>4</v>
      </c>
      <c r="K5434" s="33" t="s">
        <v>3134</v>
      </c>
    </row>
    <row r="5435" spans="1:11" x14ac:dyDescent="0.3">
      <c r="A5435" s="1">
        <v>42615</v>
      </c>
      <c r="B5435" s="2">
        <f>YEAR(salesdata[[#This Row],[Order Date]])</f>
        <v>2016</v>
      </c>
      <c r="C5435" s="2">
        <f>MONTH(salesdata[[#This Row],[Order Date]])</f>
        <v>9</v>
      </c>
      <c r="D5435" t="s">
        <v>1202</v>
      </c>
      <c r="E5435" t="s">
        <v>249</v>
      </c>
      <c r="F5435" t="s">
        <v>34</v>
      </c>
      <c r="G5435" t="s">
        <v>147</v>
      </c>
      <c r="H5435" t="s">
        <v>1600</v>
      </c>
      <c r="I5435" s="33" t="s">
        <v>9160</v>
      </c>
      <c r="J5435" s="2">
        <v>3</v>
      </c>
      <c r="K5435" s="33" t="s">
        <v>9161</v>
      </c>
    </row>
    <row r="5436" spans="1:11" x14ac:dyDescent="0.3">
      <c r="A5436" s="1">
        <v>42615</v>
      </c>
      <c r="B5436" s="2">
        <f>YEAR(salesdata[[#This Row],[Order Date]])</f>
        <v>2016</v>
      </c>
      <c r="C5436" s="2">
        <f>MONTH(salesdata[[#This Row],[Order Date]])</f>
        <v>9</v>
      </c>
      <c r="D5436" t="s">
        <v>1202</v>
      </c>
      <c r="E5436" t="s">
        <v>249</v>
      </c>
      <c r="F5436" t="s">
        <v>39</v>
      </c>
      <c r="G5436" t="s">
        <v>52</v>
      </c>
      <c r="H5436" t="s">
        <v>1934</v>
      </c>
      <c r="I5436" s="33" t="s">
        <v>9162</v>
      </c>
      <c r="J5436" s="2">
        <v>3</v>
      </c>
      <c r="K5436" s="33" t="s">
        <v>9163</v>
      </c>
    </row>
    <row r="5437" spans="1:11" x14ac:dyDescent="0.3">
      <c r="A5437" s="1">
        <v>42615</v>
      </c>
      <c r="B5437" s="2">
        <f>YEAR(salesdata[[#This Row],[Order Date]])</f>
        <v>2016</v>
      </c>
      <c r="C5437" s="2">
        <f>MONTH(salesdata[[#This Row],[Order Date]])</f>
        <v>9</v>
      </c>
      <c r="D5437" t="s">
        <v>1202</v>
      </c>
      <c r="E5437" t="s">
        <v>249</v>
      </c>
      <c r="F5437" t="s">
        <v>11</v>
      </c>
      <c r="G5437" t="s">
        <v>20</v>
      </c>
      <c r="H5437" t="s">
        <v>2305</v>
      </c>
      <c r="I5437" s="33" t="s">
        <v>3261</v>
      </c>
      <c r="J5437" s="2">
        <v>5</v>
      </c>
      <c r="K5437" s="33" t="s">
        <v>9164</v>
      </c>
    </row>
    <row r="5438" spans="1:11" x14ac:dyDescent="0.3">
      <c r="A5438" s="1">
        <v>42615</v>
      </c>
      <c r="B5438" s="2">
        <f>YEAR(salesdata[[#This Row],[Order Date]])</f>
        <v>2016</v>
      </c>
      <c r="C5438" s="2">
        <f>MONTH(salesdata[[#This Row],[Order Date]])</f>
        <v>9</v>
      </c>
      <c r="D5438" t="s">
        <v>2009</v>
      </c>
      <c r="E5438" t="s">
        <v>167</v>
      </c>
      <c r="F5438" t="s">
        <v>39</v>
      </c>
      <c r="G5438" t="s">
        <v>614</v>
      </c>
      <c r="H5438" t="s">
        <v>1512</v>
      </c>
      <c r="I5438" s="33" t="s">
        <v>7901</v>
      </c>
      <c r="J5438" s="2">
        <v>2</v>
      </c>
      <c r="K5438" s="33" t="s">
        <v>7902</v>
      </c>
    </row>
    <row r="5439" spans="1:11" x14ac:dyDescent="0.3">
      <c r="A5439" s="1">
        <v>42615</v>
      </c>
      <c r="B5439" s="2">
        <f>YEAR(salesdata[[#This Row],[Order Date]])</f>
        <v>2016</v>
      </c>
      <c r="C5439" s="2">
        <f>MONTH(salesdata[[#This Row],[Order Date]])</f>
        <v>9</v>
      </c>
      <c r="D5439" t="s">
        <v>1558</v>
      </c>
      <c r="E5439" t="s">
        <v>10</v>
      </c>
      <c r="F5439" t="s">
        <v>11</v>
      </c>
      <c r="G5439" t="s">
        <v>20</v>
      </c>
      <c r="H5439" t="s">
        <v>1817</v>
      </c>
      <c r="I5439" s="33" t="s">
        <v>3628</v>
      </c>
      <c r="J5439" s="2">
        <v>8</v>
      </c>
      <c r="K5439" s="33" t="s">
        <v>9165</v>
      </c>
    </row>
    <row r="5440" spans="1:11" x14ac:dyDescent="0.3">
      <c r="A5440" s="1">
        <v>42615</v>
      </c>
      <c r="B5440" s="2">
        <f>YEAR(salesdata[[#This Row],[Order Date]])</f>
        <v>2016</v>
      </c>
      <c r="C5440" s="2">
        <f>MONTH(salesdata[[#This Row],[Order Date]])</f>
        <v>9</v>
      </c>
      <c r="D5440" t="s">
        <v>1558</v>
      </c>
      <c r="E5440" t="s">
        <v>10</v>
      </c>
      <c r="F5440" t="s">
        <v>39</v>
      </c>
      <c r="G5440" t="s">
        <v>52</v>
      </c>
      <c r="H5440" t="s">
        <v>2528</v>
      </c>
      <c r="I5440" s="33" t="s">
        <v>9166</v>
      </c>
      <c r="J5440" s="2">
        <v>5</v>
      </c>
      <c r="K5440" s="33" t="s">
        <v>9167</v>
      </c>
    </row>
    <row r="5441" spans="1:11" x14ac:dyDescent="0.3">
      <c r="A5441" s="1">
        <v>42615</v>
      </c>
      <c r="B5441" s="2">
        <f>YEAR(salesdata[[#This Row],[Order Date]])</f>
        <v>2016</v>
      </c>
      <c r="C5441" s="2">
        <f>MONTH(salesdata[[#This Row],[Order Date]])</f>
        <v>9</v>
      </c>
      <c r="D5441" t="s">
        <v>1265</v>
      </c>
      <c r="E5441" t="s">
        <v>167</v>
      </c>
      <c r="F5441" t="s">
        <v>34</v>
      </c>
      <c r="G5441" t="s">
        <v>35</v>
      </c>
      <c r="H5441" t="s">
        <v>2095</v>
      </c>
      <c r="I5441" s="33" t="s">
        <v>9168</v>
      </c>
      <c r="J5441" s="2">
        <v>3</v>
      </c>
      <c r="K5441" s="33" t="s">
        <v>7340</v>
      </c>
    </row>
    <row r="5442" spans="1:11" x14ac:dyDescent="0.3">
      <c r="A5442" s="1">
        <v>42615</v>
      </c>
      <c r="B5442" s="2">
        <f>YEAR(salesdata[[#This Row],[Order Date]])</f>
        <v>2016</v>
      </c>
      <c r="C5442" s="2">
        <f>MONTH(salesdata[[#This Row],[Order Date]])</f>
        <v>9</v>
      </c>
      <c r="D5442" t="s">
        <v>1265</v>
      </c>
      <c r="E5442" t="s">
        <v>167</v>
      </c>
      <c r="F5442" t="s">
        <v>11</v>
      </c>
      <c r="G5442" t="s">
        <v>63</v>
      </c>
      <c r="H5442" t="s">
        <v>1018</v>
      </c>
      <c r="I5442" s="33" t="s">
        <v>9169</v>
      </c>
      <c r="J5442" s="2">
        <v>3</v>
      </c>
      <c r="K5442" s="33" t="s">
        <v>3546</v>
      </c>
    </row>
    <row r="5443" spans="1:11" x14ac:dyDescent="0.3">
      <c r="A5443" s="1">
        <v>42615</v>
      </c>
      <c r="B5443" s="2">
        <f>YEAR(salesdata[[#This Row],[Order Date]])</f>
        <v>2016</v>
      </c>
      <c r="C5443" s="2">
        <f>MONTH(salesdata[[#This Row],[Order Date]])</f>
        <v>9</v>
      </c>
      <c r="D5443" t="s">
        <v>1107</v>
      </c>
      <c r="E5443" t="s">
        <v>27</v>
      </c>
      <c r="F5443" t="s">
        <v>34</v>
      </c>
      <c r="G5443" t="s">
        <v>47</v>
      </c>
      <c r="H5443" t="s">
        <v>125</v>
      </c>
      <c r="I5443" s="33" t="s">
        <v>9170</v>
      </c>
      <c r="J5443" s="2">
        <v>9</v>
      </c>
      <c r="K5443" s="33" t="s">
        <v>9171</v>
      </c>
    </row>
    <row r="5444" spans="1:11" x14ac:dyDescent="0.3">
      <c r="A5444" s="1">
        <v>42615</v>
      </c>
      <c r="B5444" s="2">
        <f>YEAR(salesdata[[#This Row],[Order Date]])</f>
        <v>2016</v>
      </c>
      <c r="C5444" s="2">
        <f>MONTH(salesdata[[#This Row],[Order Date]])</f>
        <v>9</v>
      </c>
      <c r="D5444" t="s">
        <v>1107</v>
      </c>
      <c r="E5444" t="s">
        <v>27</v>
      </c>
      <c r="F5444" t="s">
        <v>11</v>
      </c>
      <c r="G5444" t="s">
        <v>18</v>
      </c>
      <c r="H5444" t="s">
        <v>215</v>
      </c>
      <c r="I5444" s="33" t="s">
        <v>9172</v>
      </c>
      <c r="J5444" s="2">
        <v>3</v>
      </c>
      <c r="K5444" s="33" t="s">
        <v>8052</v>
      </c>
    </row>
    <row r="5445" spans="1:11" x14ac:dyDescent="0.3">
      <c r="A5445" s="1">
        <v>42615</v>
      </c>
      <c r="B5445" s="2">
        <f>YEAR(salesdata[[#This Row],[Order Date]])</f>
        <v>2016</v>
      </c>
      <c r="C5445" s="2">
        <f>MONTH(salesdata[[#This Row],[Order Date]])</f>
        <v>9</v>
      </c>
      <c r="D5445" t="s">
        <v>1107</v>
      </c>
      <c r="E5445" t="s">
        <v>27</v>
      </c>
      <c r="F5445" t="s">
        <v>39</v>
      </c>
      <c r="G5445" t="s">
        <v>40</v>
      </c>
      <c r="H5445" t="s">
        <v>1129</v>
      </c>
      <c r="I5445" s="33" t="s">
        <v>4371</v>
      </c>
      <c r="J5445" s="2">
        <v>4</v>
      </c>
      <c r="K5445" s="33" t="s">
        <v>4372</v>
      </c>
    </row>
    <row r="5446" spans="1:11" x14ac:dyDescent="0.3">
      <c r="A5446" s="1">
        <v>42615</v>
      </c>
      <c r="B5446" s="2">
        <f>YEAR(salesdata[[#This Row],[Order Date]])</f>
        <v>2016</v>
      </c>
      <c r="C5446" s="2">
        <f>MONTH(salesdata[[#This Row],[Order Date]])</f>
        <v>9</v>
      </c>
      <c r="D5446" t="s">
        <v>1107</v>
      </c>
      <c r="E5446" t="s">
        <v>27</v>
      </c>
      <c r="F5446" t="s">
        <v>11</v>
      </c>
      <c r="G5446" t="s">
        <v>24</v>
      </c>
      <c r="H5446" t="s">
        <v>590</v>
      </c>
      <c r="I5446" s="33" t="s">
        <v>8205</v>
      </c>
      <c r="J5446" s="2">
        <v>7</v>
      </c>
      <c r="K5446" s="33" t="s">
        <v>5316</v>
      </c>
    </row>
    <row r="5447" spans="1:11" x14ac:dyDescent="0.3">
      <c r="A5447" s="1">
        <v>42615</v>
      </c>
      <c r="B5447" s="2">
        <f>YEAR(salesdata[[#This Row],[Order Date]])</f>
        <v>2016</v>
      </c>
      <c r="C5447" s="2">
        <f>MONTH(salesdata[[#This Row],[Order Date]])</f>
        <v>9</v>
      </c>
      <c r="D5447" t="s">
        <v>1107</v>
      </c>
      <c r="E5447" t="s">
        <v>27</v>
      </c>
      <c r="F5447" t="s">
        <v>34</v>
      </c>
      <c r="G5447" t="s">
        <v>147</v>
      </c>
      <c r="H5447" t="s">
        <v>758</v>
      </c>
      <c r="I5447" s="33" t="s">
        <v>9173</v>
      </c>
      <c r="J5447" s="2">
        <v>3</v>
      </c>
      <c r="K5447" s="33" t="s">
        <v>7855</v>
      </c>
    </row>
    <row r="5448" spans="1:11" x14ac:dyDescent="0.3">
      <c r="A5448" s="1">
        <v>42615</v>
      </c>
      <c r="B5448" s="2">
        <f>YEAR(salesdata[[#This Row],[Order Date]])</f>
        <v>2016</v>
      </c>
      <c r="C5448" s="2">
        <f>MONTH(salesdata[[#This Row],[Order Date]])</f>
        <v>9</v>
      </c>
      <c r="D5448" t="s">
        <v>1107</v>
      </c>
      <c r="E5448" t="s">
        <v>27</v>
      </c>
      <c r="F5448" t="s">
        <v>11</v>
      </c>
      <c r="G5448" t="s">
        <v>20</v>
      </c>
      <c r="H5448" t="s">
        <v>888</v>
      </c>
      <c r="I5448" s="33" t="s">
        <v>4792</v>
      </c>
      <c r="J5448" s="2">
        <v>1</v>
      </c>
      <c r="K5448" s="33" t="s">
        <v>5500</v>
      </c>
    </row>
    <row r="5449" spans="1:11" x14ac:dyDescent="0.3">
      <c r="A5449" s="1">
        <v>42616</v>
      </c>
      <c r="B5449" s="2">
        <f>YEAR(salesdata[[#This Row],[Order Date]])</f>
        <v>2016</v>
      </c>
      <c r="C5449" s="2">
        <f>MONTH(salesdata[[#This Row],[Order Date]])</f>
        <v>9</v>
      </c>
      <c r="D5449" t="s">
        <v>455</v>
      </c>
      <c r="E5449" t="s">
        <v>23</v>
      </c>
      <c r="F5449" t="s">
        <v>11</v>
      </c>
      <c r="G5449" t="s">
        <v>20</v>
      </c>
      <c r="H5449" t="s">
        <v>2198</v>
      </c>
      <c r="I5449" s="33" t="s">
        <v>9174</v>
      </c>
      <c r="J5449" s="2">
        <v>5</v>
      </c>
      <c r="K5449" s="33" t="s">
        <v>9175</v>
      </c>
    </row>
    <row r="5450" spans="1:11" x14ac:dyDescent="0.3">
      <c r="A5450" s="1">
        <v>42616</v>
      </c>
      <c r="B5450" s="2">
        <f>YEAR(salesdata[[#This Row],[Order Date]])</f>
        <v>2016</v>
      </c>
      <c r="C5450" s="2">
        <f>MONTH(salesdata[[#This Row],[Order Date]])</f>
        <v>9</v>
      </c>
      <c r="D5450" t="s">
        <v>455</v>
      </c>
      <c r="E5450" t="s">
        <v>23</v>
      </c>
      <c r="F5450" t="s">
        <v>39</v>
      </c>
      <c r="G5450" t="s">
        <v>40</v>
      </c>
      <c r="H5450" t="s">
        <v>2179</v>
      </c>
      <c r="I5450" s="33" t="s">
        <v>8409</v>
      </c>
      <c r="J5450" s="2">
        <v>3</v>
      </c>
      <c r="K5450" s="33" t="s">
        <v>9176</v>
      </c>
    </row>
    <row r="5451" spans="1:11" x14ac:dyDescent="0.3">
      <c r="A5451" s="1">
        <v>42616</v>
      </c>
      <c r="B5451" s="2">
        <f>YEAR(salesdata[[#This Row],[Order Date]])</f>
        <v>2016</v>
      </c>
      <c r="C5451" s="2">
        <f>MONTH(salesdata[[#This Row],[Order Date]])</f>
        <v>9</v>
      </c>
      <c r="D5451" t="s">
        <v>1594</v>
      </c>
      <c r="E5451" t="s">
        <v>15</v>
      </c>
      <c r="F5451" t="s">
        <v>34</v>
      </c>
      <c r="G5451" t="s">
        <v>47</v>
      </c>
      <c r="H5451" t="s">
        <v>2106</v>
      </c>
      <c r="I5451" s="33" t="s">
        <v>9177</v>
      </c>
      <c r="J5451" s="2">
        <v>3</v>
      </c>
      <c r="K5451" s="33" t="s">
        <v>9178</v>
      </c>
    </row>
    <row r="5452" spans="1:11" x14ac:dyDescent="0.3">
      <c r="A5452" s="1">
        <v>42616</v>
      </c>
      <c r="B5452" s="2">
        <f>YEAR(salesdata[[#This Row],[Order Date]])</f>
        <v>2016</v>
      </c>
      <c r="C5452" s="2">
        <f>MONTH(salesdata[[#This Row],[Order Date]])</f>
        <v>9</v>
      </c>
      <c r="D5452" t="s">
        <v>812</v>
      </c>
      <c r="E5452" t="s">
        <v>15</v>
      </c>
      <c r="F5452" t="s">
        <v>11</v>
      </c>
      <c r="G5452" t="s">
        <v>20</v>
      </c>
      <c r="H5452" t="s">
        <v>1990</v>
      </c>
      <c r="I5452" s="33" t="s">
        <v>3114</v>
      </c>
      <c r="J5452" s="2">
        <v>3</v>
      </c>
      <c r="K5452" s="33" t="s">
        <v>9179</v>
      </c>
    </row>
    <row r="5453" spans="1:11" x14ac:dyDescent="0.3">
      <c r="A5453" s="1">
        <v>42616</v>
      </c>
      <c r="B5453" s="2">
        <f>YEAR(salesdata[[#This Row],[Order Date]])</f>
        <v>2016</v>
      </c>
      <c r="C5453" s="2">
        <f>MONTH(salesdata[[#This Row],[Order Date]])</f>
        <v>9</v>
      </c>
      <c r="D5453" t="s">
        <v>289</v>
      </c>
      <c r="E5453" t="s">
        <v>625</v>
      </c>
      <c r="F5453" t="s">
        <v>11</v>
      </c>
      <c r="G5453" t="s">
        <v>12</v>
      </c>
      <c r="H5453" t="s">
        <v>2486</v>
      </c>
      <c r="I5453" s="33" t="s">
        <v>9180</v>
      </c>
      <c r="J5453" s="2">
        <v>7</v>
      </c>
      <c r="K5453" s="33" t="s">
        <v>9181</v>
      </c>
    </row>
    <row r="5454" spans="1:11" x14ac:dyDescent="0.3">
      <c r="A5454" s="1">
        <v>42616</v>
      </c>
      <c r="B5454" s="2">
        <f>YEAR(salesdata[[#This Row],[Order Date]])</f>
        <v>2016</v>
      </c>
      <c r="C5454" s="2">
        <f>MONTH(salesdata[[#This Row],[Order Date]])</f>
        <v>9</v>
      </c>
      <c r="D5454" t="s">
        <v>2001</v>
      </c>
      <c r="E5454" t="s">
        <v>160</v>
      </c>
      <c r="F5454" t="s">
        <v>11</v>
      </c>
      <c r="G5454" t="s">
        <v>18</v>
      </c>
      <c r="H5454" t="s">
        <v>356</v>
      </c>
      <c r="I5454" s="33" t="s">
        <v>9182</v>
      </c>
      <c r="J5454" s="2">
        <v>5</v>
      </c>
      <c r="K5454" s="33" t="s">
        <v>3215</v>
      </c>
    </row>
    <row r="5455" spans="1:11" x14ac:dyDescent="0.3">
      <c r="A5455" s="1">
        <v>42616</v>
      </c>
      <c r="B5455" s="2">
        <f>YEAR(salesdata[[#This Row],[Order Date]])</f>
        <v>2016</v>
      </c>
      <c r="C5455" s="2">
        <f>MONTH(salesdata[[#This Row],[Order Date]])</f>
        <v>9</v>
      </c>
      <c r="D5455" t="s">
        <v>1831</v>
      </c>
      <c r="E5455" t="s">
        <v>62</v>
      </c>
      <c r="F5455" t="s">
        <v>11</v>
      </c>
      <c r="G5455" t="s">
        <v>20</v>
      </c>
      <c r="H5455" t="s">
        <v>2322</v>
      </c>
      <c r="I5455" s="33" t="s">
        <v>9183</v>
      </c>
      <c r="J5455" s="2">
        <v>8</v>
      </c>
      <c r="K5455" s="33" t="s">
        <v>9184</v>
      </c>
    </row>
    <row r="5456" spans="1:11" x14ac:dyDescent="0.3">
      <c r="A5456" s="1">
        <v>42616</v>
      </c>
      <c r="B5456" s="2">
        <f>YEAR(salesdata[[#This Row],[Order Date]])</f>
        <v>2016</v>
      </c>
      <c r="C5456" s="2">
        <f>MONTH(salesdata[[#This Row],[Order Date]])</f>
        <v>9</v>
      </c>
      <c r="D5456" t="s">
        <v>738</v>
      </c>
      <c r="E5456" t="s">
        <v>540</v>
      </c>
      <c r="F5456" t="s">
        <v>34</v>
      </c>
      <c r="G5456" t="s">
        <v>74</v>
      </c>
      <c r="H5456" t="s">
        <v>1759</v>
      </c>
      <c r="I5456" s="33" t="s">
        <v>9185</v>
      </c>
      <c r="J5456" s="2">
        <v>3</v>
      </c>
      <c r="K5456" s="33" t="s">
        <v>9186</v>
      </c>
    </row>
    <row r="5457" spans="1:11" x14ac:dyDescent="0.3">
      <c r="A5457" s="1">
        <v>42616</v>
      </c>
      <c r="B5457" s="2">
        <f>YEAR(salesdata[[#This Row],[Order Date]])</f>
        <v>2016</v>
      </c>
      <c r="C5457" s="2">
        <f>MONTH(salesdata[[#This Row],[Order Date]])</f>
        <v>9</v>
      </c>
      <c r="D5457" t="s">
        <v>738</v>
      </c>
      <c r="E5457" t="s">
        <v>540</v>
      </c>
      <c r="F5457" t="s">
        <v>34</v>
      </c>
      <c r="G5457" t="s">
        <v>47</v>
      </c>
      <c r="H5457" t="s">
        <v>1578</v>
      </c>
      <c r="I5457" s="33" t="s">
        <v>4563</v>
      </c>
      <c r="J5457" s="2">
        <v>2</v>
      </c>
      <c r="K5457" s="33" t="s">
        <v>5117</v>
      </c>
    </row>
    <row r="5458" spans="1:11" x14ac:dyDescent="0.3">
      <c r="A5458" s="1">
        <v>42616</v>
      </c>
      <c r="B5458" s="2">
        <f>YEAR(salesdata[[#This Row],[Order Date]])</f>
        <v>2016</v>
      </c>
      <c r="C5458" s="2">
        <f>MONTH(salesdata[[#This Row],[Order Date]])</f>
        <v>9</v>
      </c>
      <c r="D5458" t="s">
        <v>738</v>
      </c>
      <c r="E5458" t="s">
        <v>540</v>
      </c>
      <c r="F5458" t="s">
        <v>11</v>
      </c>
      <c r="G5458" t="s">
        <v>20</v>
      </c>
      <c r="H5458" t="s">
        <v>1753</v>
      </c>
      <c r="I5458" s="33" t="s">
        <v>6209</v>
      </c>
      <c r="J5458" s="2">
        <v>2</v>
      </c>
      <c r="K5458" s="33" t="s">
        <v>5234</v>
      </c>
    </row>
    <row r="5459" spans="1:11" x14ac:dyDescent="0.3">
      <c r="A5459" s="1">
        <v>42616</v>
      </c>
      <c r="B5459" s="2">
        <f>YEAR(salesdata[[#This Row],[Order Date]])</f>
        <v>2016</v>
      </c>
      <c r="C5459" s="2">
        <f>MONTH(salesdata[[#This Row],[Order Date]])</f>
        <v>9</v>
      </c>
      <c r="D5459" t="s">
        <v>738</v>
      </c>
      <c r="E5459" t="s">
        <v>540</v>
      </c>
      <c r="F5459" t="s">
        <v>11</v>
      </c>
      <c r="G5459" t="s">
        <v>16</v>
      </c>
      <c r="H5459" t="s">
        <v>2096</v>
      </c>
      <c r="I5459" s="33" t="s">
        <v>4545</v>
      </c>
      <c r="J5459" s="2">
        <v>8</v>
      </c>
      <c r="K5459" s="33" t="s">
        <v>4546</v>
      </c>
    </row>
    <row r="5460" spans="1:11" x14ac:dyDescent="0.3">
      <c r="A5460" s="1">
        <v>42616</v>
      </c>
      <c r="B5460" s="2">
        <f>YEAR(salesdata[[#This Row],[Order Date]])</f>
        <v>2016</v>
      </c>
      <c r="C5460" s="2">
        <f>MONTH(salesdata[[#This Row],[Order Date]])</f>
        <v>9</v>
      </c>
      <c r="D5460" t="s">
        <v>2616</v>
      </c>
      <c r="E5460" t="s">
        <v>15</v>
      </c>
      <c r="F5460" t="s">
        <v>34</v>
      </c>
      <c r="G5460" t="s">
        <v>74</v>
      </c>
      <c r="H5460" t="s">
        <v>2718</v>
      </c>
      <c r="I5460" s="33" t="s">
        <v>9187</v>
      </c>
      <c r="J5460" s="2">
        <v>4</v>
      </c>
      <c r="K5460" s="33" t="s">
        <v>132</v>
      </c>
    </row>
    <row r="5461" spans="1:11" x14ac:dyDescent="0.3">
      <c r="A5461" s="1">
        <v>42616</v>
      </c>
      <c r="B5461" s="2">
        <f>YEAR(salesdata[[#This Row],[Order Date]])</f>
        <v>2016</v>
      </c>
      <c r="C5461" s="2">
        <f>MONTH(salesdata[[#This Row],[Order Date]])</f>
        <v>9</v>
      </c>
      <c r="D5461" t="s">
        <v>2477</v>
      </c>
      <c r="E5461" t="s">
        <v>79</v>
      </c>
      <c r="F5461" t="s">
        <v>11</v>
      </c>
      <c r="G5461" t="s">
        <v>12</v>
      </c>
      <c r="H5461" t="s">
        <v>1391</v>
      </c>
      <c r="I5461" s="33" t="s">
        <v>4404</v>
      </c>
      <c r="J5461" s="2">
        <v>6</v>
      </c>
      <c r="K5461" s="33" t="s">
        <v>9188</v>
      </c>
    </row>
    <row r="5462" spans="1:11" x14ac:dyDescent="0.3">
      <c r="A5462" s="1">
        <v>42617</v>
      </c>
      <c r="B5462" s="2">
        <f>YEAR(salesdata[[#This Row],[Order Date]])</f>
        <v>2016</v>
      </c>
      <c r="C5462" s="2">
        <f>MONTH(salesdata[[#This Row],[Order Date]])</f>
        <v>9</v>
      </c>
      <c r="D5462" t="s">
        <v>1070</v>
      </c>
      <c r="E5462" t="s">
        <v>10</v>
      </c>
      <c r="F5462" t="s">
        <v>11</v>
      </c>
      <c r="G5462" t="s">
        <v>24</v>
      </c>
      <c r="H5462" t="s">
        <v>1173</v>
      </c>
      <c r="I5462" s="33" t="s">
        <v>3465</v>
      </c>
      <c r="J5462" s="2">
        <v>1</v>
      </c>
      <c r="K5462" s="33" t="s">
        <v>4448</v>
      </c>
    </row>
    <row r="5463" spans="1:11" x14ac:dyDescent="0.3">
      <c r="A5463" s="1">
        <v>42617</v>
      </c>
      <c r="B5463" s="2">
        <f>YEAR(salesdata[[#This Row],[Order Date]])</f>
        <v>2016</v>
      </c>
      <c r="C5463" s="2">
        <f>MONTH(salesdata[[#This Row],[Order Date]])</f>
        <v>9</v>
      </c>
      <c r="D5463" t="s">
        <v>1070</v>
      </c>
      <c r="E5463" t="s">
        <v>10</v>
      </c>
      <c r="F5463" t="s">
        <v>11</v>
      </c>
      <c r="G5463" t="s">
        <v>24</v>
      </c>
      <c r="H5463" t="s">
        <v>283</v>
      </c>
      <c r="I5463" s="33" t="s">
        <v>9189</v>
      </c>
      <c r="J5463" s="2">
        <v>3</v>
      </c>
      <c r="K5463" s="33" t="s">
        <v>3218</v>
      </c>
    </row>
    <row r="5464" spans="1:11" x14ac:dyDescent="0.3">
      <c r="A5464" s="1">
        <v>42617</v>
      </c>
      <c r="B5464" s="2">
        <f>YEAR(salesdata[[#This Row],[Order Date]])</f>
        <v>2016</v>
      </c>
      <c r="C5464" s="2">
        <f>MONTH(salesdata[[#This Row],[Order Date]])</f>
        <v>9</v>
      </c>
      <c r="D5464" t="s">
        <v>402</v>
      </c>
      <c r="E5464" t="s">
        <v>152</v>
      </c>
      <c r="F5464" t="s">
        <v>34</v>
      </c>
      <c r="G5464" t="s">
        <v>47</v>
      </c>
      <c r="H5464" t="s">
        <v>2303</v>
      </c>
      <c r="I5464" s="33" t="s">
        <v>6365</v>
      </c>
      <c r="J5464" s="2">
        <v>1</v>
      </c>
      <c r="K5464" s="33" t="s">
        <v>6171</v>
      </c>
    </row>
    <row r="5465" spans="1:11" x14ac:dyDescent="0.3">
      <c r="A5465" s="1">
        <v>42617</v>
      </c>
      <c r="B5465" s="2">
        <f>YEAR(salesdata[[#This Row],[Order Date]])</f>
        <v>2016</v>
      </c>
      <c r="C5465" s="2">
        <f>MONTH(salesdata[[#This Row],[Order Date]])</f>
        <v>9</v>
      </c>
      <c r="D5465" t="s">
        <v>402</v>
      </c>
      <c r="E5465" t="s">
        <v>152</v>
      </c>
      <c r="F5465" t="s">
        <v>11</v>
      </c>
      <c r="G5465" t="s">
        <v>20</v>
      </c>
      <c r="H5465" t="s">
        <v>1548</v>
      </c>
      <c r="I5465" s="33" t="s">
        <v>9190</v>
      </c>
      <c r="J5465" s="2">
        <v>5</v>
      </c>
      <c r="K5465" s="33" t="s">
        <v>9191</v>
      </c>
    </row>
    <row r="5466" spans="1:11" x14ac:dyDescent="0.3">
      <c r="A5466" s="1">
        <v>42617</v>
      </c>
      <c r="B5466" s="2">
        <f>YEAR(salesdata[[#This Row],[Order Date]])</f>
        <v>2016</v>
      </c>
      <c r="C5466" s="2">
        <f>MONTH(salesdata[[#This Row],[Order Date]])</f>
        <v>9</v>
      </c>
      <c r="D5466" t="s">
        <v>402</v>
      </c>
      <c r="E5466" t="s">
        <v>152</v>
      </c>
      <c r="F5466" t="s">
        <v>11</v>
      </c>
      <c r="G5466" t="s">
        <v>204</v>
      </c>
      <c r="H5466" t="s">
        <v>2719</v>
      </c>
      <c r="I5466" s="33" t="s">
        <v>4499</v>
      </c>
      <c r="J5466" s="2">
        <v>4</v>
      </c>
      <c r="K5466" s="33" t="s">
        <v>3339</v>
      </c>
    </row>
    <row r="5467" spans="1:11" x14ac:dyDescent="0.3">
      <c r="A5467" s="1">
        <v>42617</v>
      </c>
      <c r="B5467" s="2">
        <f>YEAR(salesdata[[#This Row],[Order Date]])</f>
        <v>2016</v>
      </c>
      <c r="C5467" s="2">
        <f>MONTH(salesdata[[#This Row],[Order Date]])</f>
        <v>9</v>
      </c>
      <c r="D5467" t="s">
        <v>86</v>
      </c>
      <c r="E5467" t="s">
        <v>121</v>
      </c>
      <c r="F5467" t="s">
        <v>11</v>
      </c>
      <c r="G5467" t="s">
        <v>12</v>
      </c>
      <c r="H5467" t="s">
        <v>1577</v>
      </c>
      <c r="I5467" s="33" t="s">
        <v>9192</v>
      </c>
      <c r="J5467" s="2">
        <v>3</v>
      </c>
      <c r="K5467" s="33" t="s">
        <v>4585</v>
      </c>
    </row>
    <row r="5468" spans="1:11" x14ac:dyDescent="0.3">
      <c r="A5468" s="1">
        <v>42617</v>
      </c>
      <c r="B5468" s="2">
        <f>YEAR(salesdata[[#This Row],[Order Date]])</f>
        <v>2016</v>
      </c>
      <c r="C5468" s="2">
        <f>MONTH(salesdata[[#This Row],[Order Date]])</f>
        <v>9</v>
      </c>
      <c r="D5468" t="s">
        <v>86</v>
      </c>
      <c r="E5468" t="s">
        <v>121</v>
      </c>
      <c r="F5468" t="s">
        <v>11</v>
      </c>
      <c r="G5468" t="s">
        <v>93</v>
      </c>
      <c r="H5468" t="s">
        <v>1948</v>
      </c>
      <c r="I5468" s="33" t="s">
        <v>7174</v>
      </c>
      <c r="J5468" s="2">
        <v>2</v>
      </c>
      <c r="K5468" s="33" t="s">
        <v>4872</v>
      </c>
    </row>
    <row r="5469" spans="1:11" x14ac:dyDescent="0.3">
      <c r="A5469" s="1">
        <v>42617</v>
      </c>
      <c r="B5469" s="2">
        <f>YEAR(salesdata[[#This Row],[Order Date]])</f>
        <v>2016</v>
      </c>
      <c r="C5469" s="2">
        <f>MONTH(salesdata[[#This Row],[Order Date]])</f>
        <v>9</v>
      </c>
      <c r="D5469" t="s">
        <v>86</v>
      </c>
      <c r="E5469" t="s">
        <v>121</v>
      </c>
      <c r="F5469" t="s">
        <v>11</v>
      </c>
      <c r="G5469" t="s">
        <v>24</v>
      </c>
      <c r="H5469" t="s">
        <v>535</v>
      </c>
      <c r="I5469" s="33" t="s">
        <v>9193</v>
      </c>
      <c r="J5469" s="2">
        <v>2</v>
      </c>
      <c r="K5469" s="33" t="s">
        <v>7358</v>
      </c>
    </row>
    <row r="5470" spans="1:11" x14ac:dyDescent="0.3">
      <c r="A5470" s="1">
        <v>42617</v>
      </c>
      <c r="B5470" s="2">
        <f>YEAR(salesdata[[#This Row],[Order Date]])</f>
        <v>2016</v>
      </c>
      <c r="C5470" s="2">
        <f>MONTH(salesdata[[#This Row],[Order Date]])</f>
        <v>9</v>
      </c>
      <c r="D5470" t="s">
        <v>884</v>
      </c>
      <c r="E5470" t="s">
        <v>33</v>
      </c>
      <c r="F5470" t="s">
        <v>34</v>
      </c>
      <c r="G5470" t="s">
        <v>47</v>
      </c>
      <c r="H5470" t="s">
        <v>1967</v>
      </c>
      <c r="I5470" s="33" t="s">
        <v>7516</v>
      </c>
      <c r="J5470" s="2">
        <v>3</v>
      </c>
      <c r="K5470" s="33" t="s">
        <v>6646</v>
      </c>
    </row>
    <row r="5471" spans="1:11" x14ac:dyDescent="0.3">
      <c r="A5471" s="1">
        <v>42617</v>
      </c>
      <c r="B5471" s="2">
        <f>YEAR(salesdata[[#This Row],[Order Date]])</f>
        <v>2016</v>
      </c>
      <c r="C5471" s="2">
        <f>MONTH(salesdata[[#This Row],[Order Date]])</f>
        <v>9</v>
      </c>
      <c r="D5471" t="s">
        <v>884</v>
      </c>
      <c r="E5471" t="s">
        <v>33</v>
      </c>
      <c r="F5471" t="s">
        <v>11</v>
      </c>
      <c r="G5471" t="s">
        <v>20</v>
      </c>
      <c r="H5471" t="s">
        <v>1824</v>
      </c>
      <c r="I5471" s="33" t="s">
        <v>9194</v>
      </c>
      <c r="J5471" s="2">
        <v>6</v>
      </c>
      <c r="K5471" s="33" t="s">
        <v>9195</v>
      </c>
    </row>
    <row r="5472" spans="1:11" x14ac:dyDescent="0.3">
      <c r="A5472" s="1">
        <v>42617</v>
      </c>
      <c r="B5472" s="2">
        <f>YEAR(salesdata[[#This Row],[Order Date]])</f>
        <v>2016</v>
      </c>
      <c r="C5472" s="2">
        <f>MONTH(salesdata[[#This Row],[Order Date]])</f>
        <v>9</v>
      </c>
      <c r="D5472" t="s">
        <v>884</v>
      </c>
      <c r="E5472" t="s">
        <v>33</v>
      </c>
      <c r="F5472" t="s">
        <v>11</v>
      </c>
      <c r="G5472" t="s">
        <v>18</v>
      </c>
      <c r="H5472" t="s">
        <v>196</v>
      </c>
      <c r="I5472" s="33" t="s">
        <v>4954</v>
      </c>
      <c r="J5472" s="2">
        <v>4</v>
      </c>
      <c r="K5472" s="33" t="s">
        <v>8559</v>
      </c>
    </row>
    <row r="5473" spans="1:11" x14ac:dyDescent="0.3">
      <c r="A5473" s="1">
        <v>42617</v>
      </c>
      <c r="B5473" s="2">
        <f>YEAR(salesdata[[#This Row],[Order Date]])</f>
        <v>2016</v>
      </c>
      <c r="C5473" s="2">
        <f>MONTH(salesdata[[#This Row],[Order Date]])</f>
        <v>9</v>
      </c>
      <c r="D5473" t="s">
        <v>884</v>
      </c>
      <c r="E5473" t="s">
        <v>33</v>
      </c>
      <c r="F5473" t="s">
        <v>11</v>
      </c>
      <c r="G5473" t="s">
        <v>24</v>
      </c>
      <c r="H5473" t="s">
        <v>864</v>
      </c>
      <c r="I5473" s="33" t="s">
        <v>5366</v>
      </c>
      <c r="J5473" s="2">
        <v>3</v>
      </c>
      <c r="K5473" s="33" t="s">
        <v>7216</v>
      </c>
    </row>
    <row r="5474" spans="1:11" x14ac:dyDescent="0.3">
      <c r="A5474" s="1">
        <v>42617</v>
      </c>
      <c r="B5474" s="2">
        <f>YEAR(salesdata[[#This Row],[Order Date]])</f>
        <v>2016</v>
      </c>
      <c r="C5474" s="2">
        <f>MONTH(salesdata[[#This Row],[Order Date]])</f>
        <v>9</v>
      </c>
      <c r="D5474" t="s">
        <v>477</v>
      </c>
      <c r="E5474" t="s">
        <v>319</v>
      </c>
      <c r="F5474" t="s">
        <v>11</v>
      </c>
      <c r="G5474" t="s">
        <v>18</v>
      </c>
      <c r="H5474" t="s">
        <v>312</v>
      </c>
      <c r="I5474" s="33" t="s">
        <v>4201</v>
      </c>
      <c r="J5474" s="2">
        <v>3</v>
      </c>
      <c r="K5474" s="33" t="s">
        <v>4202</v>
      </c>
    </row>
    <row r="5475" spans="1:11" x14ac:dyDescent="0.3">
      <c r="A5475" s="1">
        <v>42617</v>
      </c>
      <c r="B5475" s="2">
        <f>YEAR(salesdata[[#This Row],[Order Date]])</f>
        <v>2016</v>
      </c>
      <c r="C5475" s="2">
        <f>MONTH(salesdata[[#This Row],[Order Date]])</f>
        <v>9</v>
      </c>
      <c r="D5475" t="s">
        <v>22</v>
      </c>
      <c r="E5475" t="s">
        <v>190</v>
      </c>
      <c r="F5475" t="s">
        <v>11</v>
      </c>
      <c r="G5475" t="s">
        <v>63</v>
      </c>
      <c r="H5475" t="s">
        <v>64</v>
      </c>
      <c r="I5475" s="33" t="s">
        <v>7755</v>
      </c>
      <c r="J5475" s="2">
        <v>2</v>
      </c>
      <c r="K5475" s="33" t="s">
        <v>5285</v>
      </c>
    </row>
    <row r="5476" spans="1:11" x14ac:dyDescent="0.3">
      <c r="A5476" s="1">
        <v>42617</v>
      </c>
      <c r="B5476" s="2">
        <f>YEAR(salesdata[[#This Row],[Order Date]])</f>
        <v>2016</v>
      </c>
      <c r="C5476" s="2">
        <f>MONTH(salesdata[[#This Row],[Order Date]])</f>
        <v>9</v>
      </c>
      <c r="D5476" t="s">
        <v>22</v>
      </c>
      <c r="E5476" t="s">
        <v>190</v>
      </c>
      <c r="F5476" t="s">
        <v>39</v>
      </c>
      <c r="G5476" t="s">
        <v>52</v>
      </c>
      <c r="H5476" t="s">
        <v>649</v>
      </c>
      <c r="I5476" s="33" t="s">
        <v>9196</v>
      </c>
      <c r="J5476" s="2">
        <v>5</v>
      </c>
      <c r="K5476" s="33" t="s">
        <v>3017</v>
      </c>
    </row>
    <row r="5477" spans="1:11" x14ac:dyDescent="0.3">
      <c r="A5477" s="1">
        <v>42617</v>
      </c>
      <c r="B5477" s="2">
        <f>YEAR(salesdata[[#This Row],[Order Date]])</f>
        <v>2016</v>
      </c>
      <c r="C5477" s="2">
        <f>MONTH(salesdata[[#This Row],[Order Date]])</f>
        <v>9</v>
      </c>
      <c r="D5477" t="s">
        <v>1174</v>
      </c>
      <c r="E5477" t="s">
        <v>102</v>
      </c>
      <c r="F5477" t="s">
        <v>11</v>
      </c>
      <c r="G5477" t="s">
        <v>12</v>
      </c>
      <c r="H5477" t="s">
        <v>2261</v>
      </c>
      <c r="I5477" s="33" t="s">
        <v>9197</v>
      </c>
      <c r="J5477" s="2">
        <v>5</v>
      </c>
      <c r="K5477" s="33" t="s">
        <v>9198</v>
      </c>
    </row>
    <row r="5478" spans="1:11" x14ac:dyDescent="0.3">
      <c r="A5478" s="1">
        <v>42617</v>
      </c>
      <c r="B5478" s="2">
        <f>YEAR(salesdata[[#This Row],[Order Date]])</f>
        <v>2016</v>
      </c>
      <c r="C5478" s="2">
        <f>MONTH(salesdata[[#This Row],[Order Date]])</f>
        <v>9</v>
      </c>
      <c r="D5478" t="s">
        <v>126</v>
      </c>
      <c r="E5478" t="s">
        <v>27</v>
      </c>
      <c r="F5478" t="s">
        <v>34</v>
      </c>
      <c r="G5478" t="s">
        <v>47</v>
      </c>
      <c r="H5478" t="s">
        <v>2720</v>
      </c>
      <c r="I5478" s="33" t="s">
        <v>6261</v>
      </c>
      <c r="J5478" s="2">
        <v>3</v>
      </c>
      <c r="K5478" s="33" t="s">
        <v>5844</v>
      </c>
    </row>
    <row r="5479" spans="1:11" x14ac:dyDescent="0.3">
      <c r="A5479" s="1">
        <v>42617</v>
      </c>
      <c r="B5479" s="2">
        <f>YEAR(salesdata[[#This Row],[Order Date]])</f>
        <v>2016</v>
      </c>
      <c r="C5479" s="2">
        <f>MONTH(salesdata[[#This Row],[Order Date]])</f>
        <v>9</v>
      </c>
      <c r="D5479" t="s">
        <v>126</v>
      </c>
      <c r="E5479" t="s">
        <v>27</v>
      </c>
      <c r="F5479" t="s">
        <v>39</v>
      </c>
      <c r="G5479" t="s">
        <v>614</v>
      </c>
      <c r="H5479" t="s">
        <v>2002</v>
      </c>
      <c r="I5479" s="33" t="s">
        <v>4702</v>
      </c>
      <c r="J5479" s="2">
        <v>5</v>
      </c>
      <c r="K5479" s="33" t="s">
        <v>8889</v>
      </c>
    </row>
    <row r="5480" spans="1:11" x14ac:dyDescent="0.3">
      <c r="A5480" s="1">
        <v>42618</v>
      </c>
      <c r="B5480" s="2">
        <f>YEAR(salesdata[[#This Row],[Order Date]])</f>
        <v>2016</v>
      </c>
      <c r="C5480" s="2">
        <f>MONTH(salesdata[[#This Row],[Order Date]])</f>
        <v>9</v>
      </c>
      <c r="D5480" t="s">
        <v>394</v>
      </c>
      <c r="E5480" t="s">
        <v>23</v>
      </c>
      <c r="F5480" t="s">
        <v>34</v>
      </c>
      <c r="G5480" t="s">
        <v>47</v>
      </c>
      <c r="H5480" t="s">
        <v>2227</v>
      </c>
      <c r="I5480" s="33" t="s">
        <v>3229</v>
      </c>
      <c r="J5480" s="2">
        <v>2</v>
      </c>
      <c r="K5480" s="33" t="s">
        <v>3643</v>
      </c>
    </row>
    <row r="5481" spans="1:11" x14ac:dyDescent="0.3">
      <c r="A5481" s="1">
        <v>42618</v>
      </c>
      <c r="B5481" s="2">
        <f>YEAR(salesdata[[#This Row],[Order Date]])</f>
        <v>2016</v>
      </c>
      <c r="C5481" s="2">
        <f>MONTH(salesdata[[#This Row],[Order Date]])</f>
        <v>9</v>
      </c>
      <c r="D5481" t="s">
        <v>1642</v>
      </c>
      <c r="E5481" t="s">
        <v>111</v>
      </c>
      <c r="F5481" t="s">
        <v>34</v>
      </c>
      <c r="G5481" t="s">
        <v>47</v>
      </c>
      <c r="H5481" t="s">
        <v>785</v>
      </c>
      <c r="I5481" s="33" t="s">
        <v>6512</v>
      </c>
      <c r="J5481" s="2">
        <v>1</v>
      </c>
      <c r="K5481" s="33" t="s">
        <v>8439</v>
      </c>
    </row>
    <row r="5482" spans="1:11" x14ac:dyDescent="0.3">
      <c r="A5482" s="1">
        <v>42618</v>
      </c>
      <c r="B5482" s="2">
        <f>YEAR(salesdata[[#This Row],[Order Date]])</f>
        <v>2016</v>
      </c>
      <c r="C5482" s="2">
        <f>MONTH(salesdata[[#This Row],[Order Date]])</f>
        <v>9</v>
      </c>
      <c r="D5482" t="s">
        <v>1642</v>
      </c>
      <c r="E5482" t="s">
        <v>111</v>
      </c>
      <c r="F5482" t="s">
        <v>11</v>
      </c>
      <c r="G5482" t="s">
        <v>18</v>
      </c>
      <c r="H5482" t="s">
        <v>2455</v>
      </c>
      <c r="I5482" s="33" t="s">
        <v>9199</v>
      </c>
      <c r="J5482" s="2">
        <v>3</v>
      </c>
      <c r="K5482" s="33" t="s">
        <v>9200</v>
      </c>
    </row>
    <row r="5483" spans="1:11" x14ac:dyDescent="0.3">
      <c r="A5483" s="1">
        <v>42618</v>
      </c>
      <c r="B5483" s="2">
        <f>YEAR(salesdata[[#This Row],[Order Date]])</f>
        <v>2016</v>
      </c>
      <c r="C5483" s="2">
        <f>MONTH(salesdata[[#This Row],[Order Date]])</f>
        <v>9</v>
      </c>
      <c r="D5483" t="s">
        <v>1642</v>
      </c>
      <c r="E5483" t="s">
        <v>111</v>
      </c>
      <c r="F5483" t="s">
        <v>11</v>
      </c>
      <c r="G5483" t="s">
        <v>18</v>
      </c>
      <c r="H5483" t="s">
        <v>1026</v>
      </c>
      <c r="I5483" s="33" t="s">
        <v>3490</v>
      </c>
      <c r="J5483" s="2">
        <v>3</v>
      </c>
      <c r="K5483" s="33" t="s">
        <v>7647</v>
      </c>
    </row>
    <row r="5484" spans="1:11" x14ac:dyDescent="0.3">
      <c r="A5484" s="1">
        <v>42618</v>
      </c>
      <c r="B5484" s="2">
        <f>YEAR(salesdata[[#This Row],[Order Date]])</f>
        <v>2016</v>
      </c>
      <c r="C5484" s="2">
        <f>MONTH(salesdata[[#This Row],[Order Date]])</f>
        <v>9</v>
      </c>
      <c r="D5484" t="s">
        <v>1642</v>
      </c>
      <c r="E5484" t="s">
        <v>111</v>
      </c>
      <c r="F5484" t="s">
        <v>11</v>
      </c>
      <c r="G5484" t="s">
        <v>12</v>
      </c>
      <c r="H5484" t="s">
        <v>1827</v>
      </c>
      <c r="I5484" s="33" t="s">
        <v>4408</v>
      </c>
      <c r="J5484" s="2">
        <v>4</v>
      </c>
      <c r="K5484" s="33" t="s">
        <v>5641</v>
      </c>
    </row>
    <row r="5485" spans="1:11" x14ac:dyDescent="0.3">
      <c r="A5485" s="1">
        <v>42618</v>
      </c>
      <c r="B5485" s="2">
        <f>YEAR(salesdata[[#This Row],[Order Date]])</f>
        <v>2016</v>
      </c>
      <c r="C5485" s="2">
        <f>MONTH(salesdata[[#This Row],[Order Date]])</f>
        <v>9</v>
      </c>
      <c r="D5485" t="s">
        <v>1642</v>
      </c>
      <c r="E5485" t="s">
        <v>111</v>
      </c>
      <c r="F5485" t="s">
        <v>34</v>
      </c>
      <c r="G5485" t="s">
        <v>35</v>
      </c>
      <c r="H5485" t="s">
        <v>989</v>
      </c>
      <c r="I5485" s="33" t="s">
        <v>3190</v>
      </c>
      <c r="J5485" s="2">
        <v>3</v>
      </c>
      <c r="K5485" s="33" t="s">
        <v>7007</v>
      </c>
    </row>
    <row r="5486" spans="1:11" x14ac:dyDescent="0.3">
      <c r="A5486" s="1">
        <v>42618</v>
      </c>
      <c r="B5486" s="2">
        <f>YEAR(salesdata[[#This Row],[Order Date]])</f>
        <v>2016</v>
      </c>
      <c r="C5486" s="2">
        <f>MONTH(salesdata[[#This Row],[Order Date]])</f>
        <v>9</v>
      </c>
      <c r="D5486" t="s">
        <v>1642</v>
      </c>
      <c r="E5486" t="s">
        <v>111</v>
      </c>
      <c r="F5486" t="s">
        <v>11</v>
      </c>
      <c r="G5486" t="s">
        <v>16</v>
      </c>
      <c r="H5486" t="s">
        <v>1755</v>
      </c>
      <c r="I5486" s="33" t="s">
        <v>8424</v>
      </c>
      <c r="J5486" s="2">
        <v>7</v>
      </c>
      <c r="K5486" s="33" t="s">
        <v>7818</v>
      </c>
    </row>
    <row r="5487" spans="1:11" x14ac:dyDescent="0.3">
      <c r="A5487" s="1">
        <v>42618</v>
      </c>
      <c r="B5487" s="2">
        <f>YEAR(salesdata[[#This Row],[Order Date]])</f>
        <v>2016</v>
      </c>
      <c r="C5487" s="2">
        <f>MONTH(salesdata[[#This Row],[Order Date]])</f>
        <v>9</v>
      </c>
      <c r="D5487" t="s">
        <v>1780</v>
      </c>
      <c r="E5487" t="s">
        <v>403</v>
      </c>
      <c r="F5487" t="s">
        <v>39</v>
      </c>
      <c r="G5487" t="s">
        <v>40</v>
      </c>
      <c r="H5487" t="s">
        <v>762</v>
      </c>
      <c r="I5487" s="33" t="s">
        <v>9201</v>
      </c>
      <c r="J5487" s="2">
        <v>3</v>
      </c>
      <c r="K5487" s="33" t="s">
        <v>9202</v>
      </c>
    </row>
    <row r="5488" spans="1:11" x14ac:dyDescent="0.3">
      <c r="A5488" s="1">
        <v>42618</v>
      </c>
      <c r="B5488" s="2">
        <f>YEAR(salesdata[[#This Row],[Order Date]])</f>
        <v>2016</v>
      </c>
      <c r="C5488" s="2">
        <f>MONTH(salesdata[[#This Row],[Order Date]])</f>
        <v>9</v>
      </c>
      <c r="D5488" t="s">
        <v>2249</v>
      </c>
      <c r="E5488" t="s">
        <v>1315</v>
      </c>
      <c r="F5488" t="s">
        <v>11</v>
      </c>
      <c r="G5488" t="s">
        <v>24</v>
      </c>
      <c r="H5488" t="s">
        <v>2122</v>
      </c>
      <c r="I5488" s="33" t="s">
        <v>3674</v>
      </c>
      <c r="J5488" s="2">
        <v>3</v>
      </c>
      <c r="K5488" s="33" t="s">
        <v>9203</v>
      </c>
    </row>
    <row r="5489" spans="1:11" x14ac:dyDescent="0.3">
      <c r="A5489" s="1">
        <v>42618</v>
      </c>
      <c r="B5489" s="2">
        <f>YEAR(salesdata[[#This Row],[Order Date]])</f>
        <v>2016</v>
      </c>
      <c r="C5489" s="2">
        <f>MONTH(salesdata[[#This Row],[Order Date]])</f>
        <v>9</v>
      </c>
      <c r="D5489" t="s">
        <v>914</v>
      </c>
      <c r="E5489" t="s">
        <v>10</v>
      </c>
      <c r="F5489" t="s">
        <v>34</v>
      </c>
      <c r="G5489" t="s">
        <v>35</v>
      </c>
      <c r="H5489" t="s">
        <v>814</v>
      </c>
      <c r="I5489" s="33" t="s">
        <v>9204</v>
      </c>
      <c r="J5489" s="2">
        <v>7</v>
      </c>
      <c r="K5489" s="33" t="s">
        <v>9205</v>
      </c>
    </row>
    <row r="5490" spans="1:11" x14ac:dyDescent="0.3">
      <c r="A5490" s="1">
        <v>42618</v>
      </c>
      <c r="B5490" s="2">
        <f>YEAR(salesdata[[#This Row],[Order Date]])</f>
        <v>2016</v>
      </c>
      <c r="C5490" s="2">
        <f>MONTH(salesdata[[#This Row],[Order Date]])</f>
        <v>9</v>
      </c>
      <c r="D5490" t="s">
        <v>201</v>
      </c>
      <c r="E5490" t="s">
        <v>27</v>
      </c>
      <c r="F5490" t="s">
        <v>39</v>
      </c>
      <c r="G5490" t="s">
        <v>52</v>
      </c>
      <c r="H5490" t="s">
        <v>1712</v>
      </c>
      <c r="I5490" s="33" t="s">
        <v>2721</v>
      </c>
      <c r="J5490" s="2">
        <v>8</v>
      </c>
      <c r="K5490" s="33" t="s">
        <v>1713</v>
      </c>
    </row>
    <row r="5491" spans="1:11" x14ac:dyDescent="0.3">
      <c r="A5491" s="1">
        <v>42618</v>
      </c>
      <c r="B5491" s="2">
        <f>YEAR(salesdata[[#This Row],[Order Date]])</f>
        <v>2016</v>
      </c>
      <c r="C5491" s="2">
        <f>MONTH(salesdata[[#This Row],[Order Date]])</f>
        <v>9</v>
      </c>
      <c r="D5491" t="s">
        <v>151</v>
      </c>
      <c r="E5491" t="s">
        <v>23</v>
      </c>
      <c r="F5491" t="s">
        <v>11</v>
      </c>
      <c r="G5491" t="s">
        <v>20</v>
      </c>
      <c r="H5491" t="s">
        <v>374</v>
      </c>
      <c r="I5491" s="33" t="s">
        <v>6183</v>
      </c>
      <c r="J5491" s="2">
        <v>5</v>
      </c>
      <c r="K5491" s="33" t="s">
        <v>9206</v>
      </c>
    </row>
    <row r="5492" spans="1:11" x14ac:dyDescent="0.3">
      <c r="A5492" s="1">
        <v>42618</v>
      </c>
      <c r="B5492" s="2">
        <f>YEAR(salesdata[[#This Row],[Order Date]])</f>
        <v>2016</v>
      </c>
      <c r="C5492" s="2">
        <f>MONTH(salesdata[[#This Row],[Order Date]])</f>
        <v>9</v>
      </c>
      <c r="D5492" t="s">
        <v>1338</v>
      </c>
      <c r="E5492" t="s">
        <v>121</v>
      </c>
      <c r="F5492" t="s">
        <v>11</v>
      </c>
      <c r="G5492" t="s">
        <v>63</v>
      </c>
      <c r="H5492" t="s">
        <v>64</v>
      </c>
      <c r="I5492" s="33" t="s">
        <v>4957</v>
      </c>
      <c r="J5492" s="2">
        <v>3</v>
      </c>
      <c r="K5492" s="33" t="s">
        <v>4449</v>
      </c>
    </row>
    <row r="5493" spans="1:11" x14ac:dyDescent="0.3">
      <c r="A5493" s="1">
        <v>42618</v>
      </c>
      <c r="B5493" s="2">
        <f>YEAR(salesdata[[#This Row],[Order Date]])</f>
        <v>2016</v>
      </c>
      <c r="C5493" s="2">
        <f>MONTH(salesdata[[#This Row],[Order Date]])</f>
        <v>9</v>
      </c>
      <c r="D5493" t="s">
        <v>1338</v>
      </c>
      <c r="E5493" t="s">
        <v>121</v>
      </c>
      <c r="F5493" t="s">
        <v>11</v>
      </c>
      <c r="G5493" t="s">
        <v>20</v>
      </c>
      <c r="H5493" t="s">
        <v>369</v>
      </c>
      <c r="I5493" s="33" t="s">
        <v>9207</v>
      </c>
      <c r="J5493" s="2">
        <v>7</v>
      </c>
      <c r="K5493" s="33" t="s">
        <v>9208</v>
      </c>
    </row>
    <row r="5494" spans="1:11" x14ac:dyDescent="0.3">
      <c r="A5494" s="1">
        <v>42618</v>
      </c>
      <c r="B5494" s="2">
        <f>YEAR(salesdata[[#This Row],[Order Date]])</f>
        <v>2016</v>
      </c>
      <c r="C5494" s="2">
        <f>MONTH(salesdata[[#This Row],[Order Date]])</f>
        <v>9</v>
      </c>
      <c r="D5494" t="s">
        <v>1338</v>
      </c>
      <c r="E5494" t="s">
        <v>121</v>
      </c>
      <c r="F5494" t="s">
        <v>39</v>
      </c>
      <c r="G5494" t="s">
        <v>40</v>
      </c>
      <c r="H5494" t="s">
        <v>718</v>
      </c>
      <c r="I5494" s="33" t="s">
        <v>8136</v>
      </c>
      <c r="J5494" s="2">
        <v>2</v>
      </c>
      <c r="K5494" s="33" t="s">
        <v>4457</v>
      </c>
    </row>
    <row r="5495" spans="1:11" x14ac:dyDescent="0.3">
      <c r="A5495" s="1">
        <v>42618</v>
      </c>
      <c r="B5495" s="2">
        <f>YEAR(salesdata[[#This Row],[Order Date]])</f>
        <v>2016</v>
      </c>
      <c r="C5495" s="2">
        <f>MONTH(salesdata[[#This Row],[Order Date]])</f>
        <v>9</v>
      </c>
      <c r="D5495" t="s">
        <v>1338</v>
      </c>
      <c r="E5495" t="s">
        <v>121</v>
      </c>
      <c r="F5495" t="s">
        <v>11</v>
      </c>
      <c r="G5495" t="s">
        <v>12</v>
      </c>
      <c r="H5495" t="s">
        <v>246</v>
      </c>
      <c r="I5495" s="33" t="s">
        <v>5138</v>
      </c>
      <c r="J5495" s="2">
        <v>3</v>
      </c>
      <c r="K5495" s="33" t="s">
        <v>6944</v>
      </c>
    </row>
    <row r="5496" spans="1:11" x14ac:dyDescent="0.3">
      <c r="A5496" s="1">
        <v>42618</v>
      </c>
      <c r="B5496" s="2">
        <f>YEAR(salesdata[[#This Row],[Order Date]])</f>
        <v>2016</v>
      </c>
      <c r="C5496" s="2">
        <f>MONTH(salesdata[[#This Row],[Order Date]])</f>
        <v>9</v>
      </c>
      <c r="D5496" t="s">
        <v>949</v>
      </c>
      <c r="E5496" t="s">
        <v>10</v>
      </c>
      <c r="F5496" t="s">
        <v>11</v>
      </c>
      <c r="G5496" t="s">
        <v>93</v>
      </c>
      <c r="H5496" t="s">
        <v>2434</v>
      </c>
      <c r="I5496" s="33" t="s">
        <v>9209</v>
      </c>
      <c r="J5496" s="2">
        <v>3</v>
      </c>
      <c r="K5496" s="33" t="s">
        <v>9210</v>
      </c>
    </row>
    <row r="5497" spans="1:11" x14ac:dyDescent="0.3">
      <c r="A5497" s="1">
        <v>42618</v>
      </c>
      <c r="B5497" s="2">
        <f>YEAR(salesdata[[#This Row],[Order Date]])</f>
        <v>2016</v>
      </c>
      <c r="C5497" s="2">
        <f>MONTH(salesdata[[#This Row],[Order Date]])</f>
        <v>9</v>
      </c>
      <c r="D5497" t="s">
        <v>949</v>
      </c>
      <c r="E5497" t="s">
        <v>10</v>
      </c>
      <c r="F5497" t="s">
        <v>11</v>
      </c>
      <c r="G5497" t="s">
        <v>43</v>
      </c>
      <c r="H5497" t="s">
        <v>1553</v>
      </c>
      <c r="I5497" s="33" t="s">
        <v>7855</v>
      </c>
      <c r="J5497" s="2">
        <v>9</v>
      </c>
      <c r="K5497" s="33" t="s">
        <v>2903</v>
      </c>
    </row>
    <row r="5498" spans="1:11" x14ac:dyDescent="0.3">
      <c r="A5498" s="1">
        <v>42618</v>
      </c>
      <c r="B5498" s="2">
        <f>YEAR(salesdata[[#This Row],[Order Date]])</f>
        <v>2016</v>
      </c>
      <c r="C5498" s="2">
        <f>MONTH(salesdata[[#This Row],[Order Date]])</f>
        <v>9</v>
      </c>
      <c r="D5498" t="s">
        <v>1131</v>
      </c>
      <c r="E5498" t="s">
        <v>27</v>
      </c>
      <c r="F5498" t="s">
        <v>11</v>
      </c>
      <c r="G5498" t="s">
        <v>12</v>
      </c>
      <c r="H5498" t="s">
        <v>2722</v>
      </c>
      <c r="I5498" s="33" t="s">
        <v>7621</v>
      </c>
      <c r="J5498" s="2">
        <v>2</v>
      </c>
      <c r="K5498" s="33" t="s">
        <v>7622</v>
      </c>
    </row>
    <row r="5499" spans="1:11" x14ac:dyDescent="0.3">
      <c r="A5499" s="1">
        <v>42618</v>
      </c>
      <c r="B5499" s="2">
        <f>YEAR(salesdata[[#This Row],[Order Date]])</f>
        <v>2016</v>
      </c>
      <c r="C5499" s="2">
        <f>MONTH(salesdata[[#This Row],[Order Date]])</f>
        <v>9</v>
      </c>
      <c r="D5499" t="s">
        <v>1131</v>
      </c>
      <c r="E5499" t="s">
        <v>27</v>
      </c>
      <c r="F5499" t="s">
        <v>11</v>
      </c>
      <c r="G5499" t="s">
        <v>20</v>
      </c>
      <c r="H5499" t="s">
        <v>1256</v>
      </c>
      <c r="I5499" s="33" t="s">
        <v>7193</v>
      </c>
      <c r="J5499" s="2">
        <v>2</v>
      </c>
      <c r="K5499" s="33" t="s">
        <v>8777</v>
      </c>
    </row>
    <row r="5500" spans="1:11" x14ac:dyDescent="0.3">
      <c r="A5500" s="1">
        <v>42618</v>
      </c>
      <c r="B5500" s="2">
        <f>YEAR(salesdata[[#This Row],[Order Date]])</f>
        <v>2016</v>
      </c>
      <c r="C5500" s="2">
        <f>MONTH(salesdata[[#This Row],[Order Date]])</f>
        <v>9</v>
      </c>
      <c r="D5500" t="s">
        <v>1131</v>
      </c>
      <c r="E5500" t="s">
        <v>27</v>
      </c>
      <c r="F5500" t="s">
        <v>11</v>
      </c>
      <c r="G5500" t="s">
        <v>43</v>
      </c>
      <c r="H5500" t="s">
        <v>987</v>
      </c>
      <c r="I5500" s="33" t="s">
        <v>3697</v>
      </c>
      <c r="J5500" s="2">
        <v>2</v>
      </c>
      <c r="K5500" s="33" t="s">
        <v>2992</v>
      </c>
    </row>
    <row r="5501" spans="1:11" x14ac:dyDescent="0.3">
      <c r="A5501" s="1">
        <v>42618</v>
      </c>
      <c r="B5501" s="2">
        <f>YEAR(salesdata[[#This Row],[Order Date]])</f>
        <v>2016</v>
      </c>
      <c r="C5501" s="2">
        <f>MONTH(salesdata[[#This Row],[Order Date]])</f>
        <v>9</v>
      </c>
      <c r="D5501" t="s">
        <v>935</v>
      </c>
      <c r="E5501" t="s">
        <v>10</v>
      </c>
      <c r="F5501" t="s">
        <v>11</v>
      </c>
      <c r="G5501" t="s">
        <v>12</v>
      </c>
      <c r="H5501" t="s">
        <v>2184</v>
      </c>
      <c r="I5501" s="33" t="s">
        <v>3857</v>
      </c>
      <c r="J5501" s="2">
        <v>5</v>
      </c>
      <c r="K5501" s="33" t="s">
        <v>3446</v>
      </c>
    </row>
    <row r="5502" spans="1:11" x14ac:dyDescent="0.3">
      <c r="A5502" s="1">
        <v>42618</v>
      </c>
      <c r="B5502" s="2">
        <f>YEAR(salesdata[[#This Row],[Order Date]])</f>
        <v>2016</v>
      </c>
      <c r="C5502" s="2">
        <f>MONTH(salesdata[[#This Row],[Order Date]])</f>
        <v>9</v>
      </c>
      <c r="D5502" t="s">
        <v>935</v>
      </c>
      <c r="E5502" t="s">
        <v>10</v>
      </c>
      <c r="F5502" t="s">
        <v>11</v>
      </c>
      <c r="G5502" t="s">
        <v>43</v>
      </c>
      <c r="H5502" t="s">
        <v>163</v>
      </c>
      <c r="I5502" s="33" t="s">
        <v>9211</v>
      </c>
      <c r="J5502" s="2">
        <v>8</v>
      </c>
      <c r="K5502" s="33" t="s">
        <v>2943</v>
      </c>
    </row>
    <row r="5503" spans="1:11" x14ac:dyDescent="0.3">
      <c r="A5503" s="1">
        <v>42618</v>
      </c>
      <c r="B5503" s="2">
        <f>YEAR(salesdata[[#This Row],[Order Date]])</f>
        <v>2016</v>
      </c>
      <c r="C5503" s="2">
        <f>MONTH(salesdata[[#This Row],[Order Date]])</f>
        <v>9</v>
      </c>
      <c r="D5503" t="s">
        <v>935</v>
      </c>
      <c r="E5503" t="s">
        <v>10</v>
      </c>
      <c r="F5503" t="s">
        <v>11</v>
      </c>
      <c r="G5503" t="s">
        <v>12</v>
      </c>
      <c r="H5503" t="s">
        <v>2493</v>
      </c>
      <c r="I5503" s="33" t="s">
        <v>3520</v>
      </c>
      <c r="J5503" s="2">
        <v>2</v>
      </c>
      <c r="K5503" s="33" t="s">
        <v>3989</v>
      </c>
    </row>
    <row r="5504" spans="1:11" x14ac:dyDescent="0.3">
      <c r="A5504" s="1">
        <v>42618</v>
      </c>
      <c r="B5504" s="2">
        <f>YEAR(salesdata[[#This Row],[Order Date]])</f>
        <v>2016</v>
      </c>
      <c r="C5504" s="2">
        <f>MONTH(salesdata[[#This Row],[Order Date]])</f>
        <v>9</v>
      </c>
      <c r="D5504" t="s">
        <v>108</v>
      </c>
      <c r="E5504" t="s">
        <v>152</v>
      </c>
      <c r="F5504" t="s">
        <v>11</v>
      </c>
      <c r="G5504" t="s">
        <v>12</v>
      </c>
      <c r="H5504" t="s">
        <v>1750</v>
      </c>
      <c r="I5504" s="33" t="s">
        <v>9212</v>
      </c>
      <c r="J5504" s="2">
        <v>4</v>
      </c>
      <c r="K5504" s="33" t="s">
        <v>9213</v>
      </c>
    </row>
    <row r="5505" spans="1:11" x14ac:dyDescent="0.3">
      <c r="A5505" s="1">
        <v>42618</v>
      </c>
      <c r="B5505" s="2">
        <f>YEAR(salesdata[[#This Row],[Order Date]])</f>
        <v>2016</v>
      </c>
      <c r="C5505" s="2">
        <f>MONTH(salesdata[[#This Row],[Order Date]])</f>
        <v>9</v>
      </c>
      <c r="D5505" t="s">
        <v>1311</v>
      </c>
      <c r="E5505" t="s">
        <v>10</v>
      </c>
      <c r="F5505" t="s">
        <v>11</v>
      </c>
      <c r="G5505" t="s">
        <v>18</v>
      </c>
      <c r="H5505" t="s">
        <v>1527</v>
      </c>
      <c r="I5505" s="33" t="s">
        <v>9214</v>
      </c>
      <c r="J5505" s="2">
        <v>3</v>
      </c>
      <c r="K5505" s="33" t="s">
        <v>9215</v>
      </c>
    </row>
    <row r="5506" spans="1:11" x14ac:dyDescent="0.3">
      <c r="A5506" s="1">
        <v>42618</v>
      </c>
      <c r="B5506" s="2">
        <f>YEAR(salesdata[[#This Row],[Order Date]])</f>
        <v>2016</v>
      </c>
      <c r="C5506" s="2">
        <f>MONTH(salesdata[[#This Row],[Order Date]])</f>
        <v>9</v>
      </c>
      <c r="D5506" t="s">
        <v>78</v>
      </c>
      <c r="E5506" t="s">
        <v>55</v>
      </c>
      <c r="F5506" t="s">
        <v>11</v>
      </c>
      <c r="G5506" t="s">
        <v>16</v>
      </c>
      <c r="H5506" t="s">
        <v>2256</v>
      </c>
      <c r="I5506" s="33" t="s">
        <v>5524</v>
      </c>
      <c r="J5506" s="2">
        <v>2</v>
      </c>
      <c r="K5506" s="33" t="s">
        <v>2902</v>
      </c>
    </row>
    <row r="5507" spans="1:11" x14ac:dyDescent="0.3">
      <c r="A5507" s="1">
        <v>42618</v>
      </c>
      <c r="B5507" s="2">
        <f>YEAR(salesdata[[#This Row],[Order Date]])</f>
        <v>2016</v>
      </c>
      <c r="C5507" s="2">
        <f>MONTH(salesdata[[#This Row],[Order Date]])</f>
        <v>9</v>
      </c>
      <c r="D5507" t="s">
        <v>78</v>
      </c>
      <c r="E5507" t="s">
        <v>55</v>
      </c>
      <c r="F5507" t="s">
        <v>34</v>
      </c>
      <c r="G5507" t="s">
        <v>147</v>
      </c>
      <c r="H5507" t="s">
        <v>804</v>
      </c>
      <c r="I5507" s="33" t="s">
        <v>9216</v>
      </c>
      <c r="J5507" s="2">
        <v>3</v>
      </c>
      <c r="K5507" s="33" t="s">
        <v>9217</v>
      </c>
    </row>
    <row r="5508" spans="1:11" x14ac:dyDescent="0.3">
      <c r="A5508" s="1">
        <v>42618</v>
      </c>
      <c r="B5508" s="2">
        <f>YEAR(salesdata[[#This Row],[Order Date]])</f>
        <v>2016</v>
      </c>
      <c r="C5508" s="2">
        <f>MONTH(salesdata[[#This Row],[Order Date]])</f>
        <v>9</v>
      </c>
      <c r="D5508" t="s">
        <v>2478</v>
      </c>
      <c r="E5508" t="s">
        <v>15</v>
      </c>
      <c r="F5508" t="s">
        <v>11</v>
      </c>
      <c r="G5508" t="s">
        <v>12</v>
      </c>
      <c r="H5508" t="s">
        <v>2381</v>
      </c>
      <c r="I5508" s="33" t="s">
        <v>5910</v>
      </c>
      <c r="J5508" s="2">
        <v>2</v>
      </c>
      <c r="K5508" s="33" t="s">
        <v>3525</v>
      </c>
    </row>
    <row r="5509" spans="1:11" x14ac:dyDescent="0.3">
      <c r="A5509" s="1">
        <v>42618</v>
      </c>
      <c r="B5509" s="2">
        <f>YEAR(salesdata[[#This Row],[Order Date]])</f>
        <v>2016</v>
      </c>
      <c r="C5509" s="2">
        <f>MONTH(salesdata[[#This Row],[Order Date]])</f>
        <v>9</v>
      </c>
      <c r="D5509" t="s">
        <v>1619</v>
      </c>
      <c r="E5509" t="s">
        <v>79</v>
      </c>
      <c r="F5509" t="s">
        <v>11</v>
      </c>
      <c r="G5509" t="s">
        <v>20</v>
      </c>
      <c r="H5509" t="s">
        <v>1881</v>
      </c>
      <c r="I5509" s="33" t="s">
        <v>3006</v>
      </c>
      <c r="J5509" s="2">
        <v>2</v>
      </c>
      <c r="K5509" s="33" t="s">
        <v>9218</v>
      </c>
    </row>
    <row r="5510" spans="1:11" x14ac:dyDescent="0.3">
      <c r="A5510" s="1">
        <v>42618</v>
      </c>
      <c r="B5510" s="2">
        <f>YEAR(salesdata[[#This Row],[Order Date]])</f>
        <v>2016</v>
      </c>
      <c r="C5510" s="2">
        <f>MONTH(salesdata[[#This Row],[Order Date]])</f>
        <v>9</v>
      </c>
      <c r="D5510" t="s">
        <v>1619</v>
      </c>
      <c r="E5510" t="s">
        <v>79</v>
      </c>
      <c r="F5510" t="s">
        <v>11</v>
      </c>
      <c r="G5510" t="s">
        <v>20</v>
      </c>
      <c r="H5510" t="s">
        <v>1702</v>
      </c>
      <c r="I5510" s="33" t="s">
        <v>6404</v>
      </c>
      <c r="J5510" s="2">
        <v>6</v>
      </c>
      <c r="K5510" s="33" t="s">
        <v>9219</v>
      </c>
    </row>
    <row r="5511" spans="1:11" x14ac:dyDescent="0.3">
      <c r="A5511" s="1">
        <v>42618</v>
      </c>
      <c r="B5511" s="2">
        <f>YEAR(salesdata[[#This Row],[Order Date]])</f>
        <v>2016</v>
      </c>
      <c r="C5511" s="2">
        <f>MONTH(salesdata[[#This Row],[Order Date]])</f>
        <v>9</v>
      </c>
      <c r="D5511" t="s">
        <v>1619</v>
      </c>
      <c r="E5511" t="s">
        <v>79</v>
      </c>
      <c r="F5511" t="s">
        <v>34</v>
      </c>
      <c r="G5511" t="s">
        <v>35</v>
      </c>
      <c r="H5511" t="s">
        <v>269</v>
      </c>
      <c r="I5511" s="33" t="s">
        <v>8296</v>
      </c>
      <c r="J5511" s="2">
        <v>2</v>
      </c>
      <c r="K5511" s="33" t="s">
        <v>9220</v>
      </c>
    </row>
    <row r="5512" spans="1:11" x14ac:dyDescent="0.3">
      <c r="A5512" s="1">
        <v>42618</v>
      </c>
      <c r="B5512" s="2">
        <f>YEAR(salesdata[[#This Row],[Order Date]])</f>
        <v>2016</v>
      </c>
      <c r="C5512" s="2">
        <f>MONTH(salesdata[[#This Row],[Order Date]])</f>
        <v>9</v>
      </c>
      <c r="D5512" t="s">
        <v>1795</v>
      </c>
      <c r="E5512" t="s">
        <v>10</v>
      </c>
      <c r="F5512" t="s">
        <v>34</v>
      </c>
      <c r="G5512" t="s">
        <v>47</v>
      </c>
      <c r="H5512" t="s">
        <v>1353</v>
      </c>
      <c r="I5512" s="33" t="s">
        <v>4294</v>
      </c>
      <c r="J5512" s="2">
        <v>3</v>
      </c>
      <c r="K5512" s="33" t="s">
        <v>9221</v>
      </c>
    </row>
    <row r="5513" spans="1:11" x14ac:dyDescent="0.3">
      <c r="A5513" s="1">
        <v>42618</v>
      </c>
      <c r="B5513" s="2">
        <f>YEAR(salesdata[[#This Row],[Order Date]])</f>
        <v>2016</v>
      </c>
      <c r="C5513" s="2">
        <f>MONTH(salesdata[[#This Row],[Order Date]])</f>
        <v>9</v>
      </c>
      <c r="D5513" t="s">
        <v>2032</v>
      </c>
      <c r="E5513" t="s">
        <v>23</v>
      </c>
      <c r="F5513" t="s">
        <v>34</v>
      </c>
      <c r="G5513" t="s">
        <v>47</v>
      </c>
      <c r="H5513" t="s">
        <v>2720</v>
      </c>
      <c r="I5513" s="33" t="s">
        <v>9222</v>
      </c>
      <c r="J5513" s="2">
        <v>9</v>
      </c>
      <c r="K5513" s="33" t="s">
        <v>3972</v>
      </c>
    </row>
    <row r="5514" spans="1:11" x14ac:dyDescent="0.3">
      <c r="A5514" s="1">
        <v>42618</v>
      </c>
      <c r="B5514" s="2">
        <f>YEAR(salesdata[[#This Row],[Order Date]])</f>
        <v>2016</v>
      </c>
      <c r="C5514" s="2">
        <f>MONTH(salesdata[[#This Row],[Order Date]])</f>
        <v>9</v>
      </c>
      <c r="D5514" t="s">
        <v>2032</v>
      </c>
      <c r="E5514" t="s">
        <v>23</v>
      </c>
      <c r="F5514" t="s">
        <v>34</v>
      </c>
      <c r="G5514" t="s">
        <v>35</v>
      </c>
      <c r="H5514" t="s">
        <v>2723</v>
      </c>
      <c r="I5514" s="33" t="s">
        <v>8412</v>
      </c>
      <c r="J5514" s="2">
        <v>2</v>
      </c>
      <c r="K5514" s="33" t="s">
        <v>9223</v>
      </c>
    </row>
    <row r="5515" spans="1:11" x14ac:dyDescent="0.3">
      <c r="A5515" s="1">
        <v>42618</v>
      </c>
      <c r="B5515" s="2">
        <f>YEAR(salesdata[[#This Row],[Order Date]])</f>
        <v>2016</v>
      </c>
      <c r="C5515" s="2">
        <f>MONTH(salesdata[[#This Row],[Order Date]])</f>
        <v>9</v>
      </c>
      <c r="D5515" t="s">
        <v>2032</v>
      </c>
      <c r="E5515" t="s">
        <v>23</v>
      </c>
      <c r="F5515" t="s">
        <v>11</v>
      </c>
      <c r="G5515" t="s">
        <v>24</v>
      </c>
      <c r="H5515" t="s">
        <v>1086</v>
      </c>
      <c r="I5515" s="33" t="s">
        <v>5273</v>
      </c>
      <c r="J5515" s="2">
        <v>3</v>
      </c>
      <c r="K5515" s="33" t="s">
        <v>6430</v>
      </c>
    </row>
    <row r="5516" spans="1:11" x14ac:dyDescent="0.3">
      <c r="A5516" s="1">
        <v>42618</v>
      </c>
      <c r="B5516" s="2">
        <f>YEAR(salesdata[[#This Row],[Order Date]])</f>
        <v>2016</v>
      </c>
      <c r="C5516" s="2">
        <f>MONTH(salesdata[[#This Row],[Order Date]])</f>
        <v>9</v>
      </c>
      <c r="D5516" t="s">
        <v>2032</v>
      </c>
      <c r="E5516" t="s">
        <v>23</v>
      </c>
      <c r="F5516" t="s">
        <v>34</v>
      </c>
      <c r="G5516" t="s">
        <v>35</v>
      </c>
      <c r="H5516" t="s">
        <v>2112</v>
      </c>
      <c r="I5516" s="33" t="s">
        <v>9224</v>
      </c>
      <c r="J5516" s="2">
        <v>3</v>
      </c>
      <c r="K5516" s="33" t="s">
        <v>9225</v>
      </c>
    </row>
    <row r="5517" spans="1:11" x14ac:dyDescent="0.3">
      <c r="A5517" s="1">
        <v>42618</v>
      </c>
      <c r="B5517" s="2">
        <f>YEAR(salesdata[[#This Row],[Order Date]])</f>
        <v>2016</v>
      </c>
      <c r="C5517" s="2">
        <f>MONTH(salesdata[[#This Row],[Order Date]])</f>
        <v>9</v>
      </c>
      <c r="D5517" t="s">
        <v>2036</v>
      </c>
      <c r="E5517" t="s">
        <v>152</v>
      </c>
      <c r="F5517" t="s">
        <v>39</v>
      </c>
      <c r="G5517" t="s">
        <v>40</v>
      </c>
      <c r="H5517" t="s">
        <v>655</v>
      </c>
      <c r="I5517" s="33" t="s">
        <v>3696</v>
      </c>
      <c r="J5517" s="2">
        <v>4</v>
      </c>
      <c r="K5517" s="33" t="s">
        <v>9226</v>
      </c>
    </row>
    <row r="5518" spans="1:11" x14ac:dyDescent="0.3">
      <c r="A5518" s="1">
        <v>42619</v>
      </c>
      <c r="B5518" s="2">
        <f>YEAR(salesdata[[#This Row],[Order Date]])</f>
        <v>2016</v>
      </c>
      <c r="C5518" s="2">
        <f>MONTH(salesdata[[#This Row],[Order Date]])</f>
        <v>9</v>
      </c>
      <c r="D5518" t="s">
        <v>2509</v>
      </c>
      <c r="E5518" t="s">
        <v>319</v>
      </c>
      <c r="F5518" t="s">
        <v>11</v>
      </c>
      <c r="G5518" t="s">
        <v>93</v>
      </c>
      <c r="H5518" t="s">
        <v>1386</v>
      </c>
      <c r="I5518" s="33" t="s">
        <v>7401</v>
      </c>
      <c r="J5518" s="2">
        <v>6</v>
      </c>
      <c r="K5518" s="33" t="s">
        <v>9227</v>
      </c>
    </row>
    <row r="5519" spans="1:11" x14ac:dyDescent="0.3">
      <c r="A5519" s="1">
        <v>42619</v>
      </c>
      <c r="B5519" s="2">
        <f>YEAR(salesdata[[#This Row],[Order Date]])</f>
        <v>2016</v>
      </c>
      <c r="C5519" s="2">
        <f>MONTH(salesdata[[#This Row],[Order Date]])</f>
        <v>9</v>
      </c>
      <c r="D5519" t="s">
        <v>1767</v>
      </c>
      <c r="E5519" t="s">
        <v>152</v>
      </c>
      <c r="F5519" t="s">
        <v>39</v>
      </c>
      <c r="G5519" t="s">
        <v>52</v>
      </c>
      <c r="H5519" t="s">
        <v>2492</v>
      </c>
      <c r="I5519" s="33" t="s">
        <v>8235</v>
      </c>
      <c r="J5519" s="2">
        <v>2</v>
      </c>
      <c r="K5519" s="33" t="s">
        <v>8236</v>
      </c>
    </row>
    <row r="5520" spans="1:11" x14ac:dyDescent="0.3">
      <c r="A5520" s="1">
        <v>42619</v>
      </c>
      <c r="B5520" s="2">
        <f>YEAR(salesdata[[#This Row],[Order Date]])</f>
        <v>2016</v>
      </c>
      <c r="C5520" s="2">
        <f>MONTH(salesdata[[#This Row],[Order Date]])</f>
        <v>9</v>
      </c>
      <c r="D5520" t="s">
        <v>1767</v>
      </c>
      <c r="E5520" t="s">
        <v>152</v>
      </c>
      <c r="F5520" t="s">
        <v>34</v>
      </c>
      <c r="G5520" t="s">
        <v>74</v>
      </c>
      <c r="H5520" t="s">
        <v>1993</v>
      </c>
      <c r="I5520" s="33" t="s">
        <v>6470</v>
      </c>
      <c r="J5520" s="2">
        <v>3</v>
      </c>
      <c r="K5520" s="33" t="s">
        <v>4614</v>
      </c>
    </row>
    <row r="5521" spans="1:11" x14ac:dyDescent="0.3">
      <c r="A5521" s="1">
        <v>42619</v>
      </c>
      <c r="B5521" s="2">
        <f>YEAR(salesdata[[#This Row],[Order Date]])</f>
        <v>2016</v>
      </c>
      <c r="C5521" s="2">
        <f>MONTH(salesdata[[#This Row],[Order Date]])</f>
        <v>9</v>
      </c>
      <c r="D5521" t="s">
        <v>1207</v>
      </c>
      <c r="E5521" t="s">
        <v>249</v>
      </c>
      <c r="F5521" t="s">
        <v>11</v>
      </c>
      <c r="G5521" t="s">
        <v>63</v>
      </c>
      <c r="H5521" t="s">
        <v>2346</v>
      </c>
      <c r="I5521" s="33" t="s">
        <v>9228</v>
      </c>
      <c r="J5521" s="2">
        <v>3</v>
      </c>
      <c r="K5521" s="33" t="s">
        <v>5425</v>
      </c>
    </row>
    <row r="5522" spans="1:11" x14ac:dyDescent="0.3">
      <c r="A5522" s="1">
        <v>42619</v>
      </c>
      <c r="B5522" s="2">
        <f>YEAR(salesdata[[#This Row],[Order Date]])</f>
        <v>2016</v>
      </c>
      <c r="C5522" s="2">
        <f>MONTH(salesdata[[#This Row],[Order Date]])</f>
        <v>9</v>
      </c>
      <c r="D5522" t="s">
        <v>1207</v>
      </c>
      <c r="E5522" t="s">
        <v>249</v>
      </c>
      <c r="F5522" t="s">
        <v>11</v>
      </c>
      <c r="G5522" t="s">
        <v>20</v>
      </c>
      <c r="H5522" t="s">
        <v>207</v>
      </c>
      <c r="I5522" s="33" t="s">
        <v>5082</v>
      </c>
      <c r="J5522" s="2">
        <v>2</v>
      </c>
      <c r="K5522" s="33" t="s">
        <v>9229</v>
      </c>
    </row>
    <row r="5523" spans="1:11" x14ac:dyDescent="0.3">
      <c r="A5523" s="1">
        <v>42619</v>
      </c>
      <c r="B5523" s="2">
        <f>YEAR(salesdata[[#This Row],[Order Date]])</f>
        <v>2016</v>
      </c>
      <c r="C5523" s="2">
        <f>MONTH(salesdata[[#This Row],[Order Date]])</f>
        <v>9</v>
      </c>
      <c r="D5523" t="s">
        <v>383</v>
      </c>
      <c r="E5523" t="s">
        <v>10</v>
      </c>
      <c r="F5523" t="s">
        <v>11</v>
      </c>
      <c r="G5523" t="s">
        <v>18</v>
      </c>
      <c r="H5523" t="s">
        <v>2162</v>
      </c>
      <c r="I5523" s="33" t="s">
        <v>3724</v>
      </c>
      <c r="J5523" s="2">
        <v>1</v>
      </c>
      <c r="K5523" s="33" t="s">
        <v>5265</v>
      </c>
    </row>
    <row r="5524" spans="1:11" x14ac:dyDescent="0.3">
      <c r="A5524" s="1">
        <v>42619</v>
      </c>
      <c r="B5524" s="2">
        <f>YEAR(salesdata[[#This Row],[Order Date]])</f>
        <v>2016</v>
      </c>
      <c r="C5524" s="2">
        <f>MONTH(salesdata[[#This Row],[Order Date]])</f>
        <v>9</v>
      </c>
      <c r="D5524" t="s">
        <v>1689</v>
      </c>
      <c r="E5524" t="s">
        <v>10</v>
      </c>
      <c r="F5524" t="s">
        <v>11</v>
      </c>
      <c r="G5524" t="s">
        <v>12</v>
      </c>
      <c r="H5524" t="s">
        <v>1293</v>
      </c>
      <c r="I5524" s="33" t="s">
        <v>9230</v>
      </c>
      <c r="J5524" s="2">
        <v>4</v>
      </c>
      <c r="K5524" s="33" t="s">
        <v>5523</v>
      </c>
    </row>
    <row r="5525" spans="1:11" x14ac:dyDescent="0.3">
      <c r="A5525" s="1">
        <v>42619</v>
      </c>
      <c r="B5525" s="2">
        <f>YEAR(salesdata[[#This Row],[Order Date]])</f>
        <v>2016</v>
      </c>
      <c r="C5525" s="2">
        <f>MONTH(salesdata[[#This Row],[Order Date]])</f>
        <v>9</v>
      </c>
      <c r="D5525" t="s">
        <v>1689</v>
      </c>
      <c r="E5525" t="s">
        <v>10</v>
      </c>
      <c r="F5525" t="s">
        <v>39</v>
      </c>
      <c r="G5525" t="s">
        <v>40</v>
      </c>
      <c r="H5525" t="s">
        <v>2724</v>
      </c>
      <c r="I5525" s="33" t="s">
        <v>9231</v>
      </c>
      <c r="J5525" s="2">
        <v>2</v>
      </c>
      <c r="K5525" s="33" t="s">
        <v>9232</v>
      </c>
    </row>
    <row r="5526" spans="1:11" x14ac:dyDescent="0.3">
      <c r="A5526" s="1">
        <v>42621</v>
      </c>
      <c r="B5526" s="2">
        <f>YEAR(salesdata[[#This Row],[Order Date]])</f>
        <v>2016</v>
      </c>
      <c r="C5526" s="2">
        <f>MONTH(salesdata[[#This Row],[Order Date]])</f>
        <v>9</v>
      </c>
      <c r="D5526" t="s">
        <v>2132</v>
      </c>
      <c r="E5526" t="s">
        <v>10</v>
      </c>
      <c r="F5526" t="s">
        <v>11</v>
      </c>
      <c r="G5526" t="s">
        <v>18</v>
      </c>
      <c r="H5526" t="s">
        <v>2618</v>
      </c>
      <c r="I5526" s="33" t="s">
        <v>9233</v>
      </c>
      <c r="J5526" s="2">
        <v>3</v>
      </c>
      <c r="K5526" s="33" t="s">
        <v>3551</v>
      </c>
    </row>
    <row r="5527" spans="1:11" x14ac:dyDescent="0.3">
      <c r="A5527" s="1">
        <v>42621</v>
      </c>
      <c r="B5527" s="2">
        <f>YEAR(salesdata[[#This Row],[Order Date]])</f>
        <v>2016</v>
      </c>
      <c r="C5527" s="2">
        <f>MONTH(salesdata[[#This Row],[Order Date]])</f>
        <v>9</v>
      </c>
      <c r="D5527" t="s">
        <v>2132</v>
      </c>
      <c r="E5527" t="s">
        <v>10</v>
      </c>
      <c r="F5527" t="s">
        <v>34</v>
      </c>
      <c r="G5527" t="s">
        <v>74</v>
      </c>
      <c r="H5527" t="s">
        <v>2328</v>
      </c>
      <c r="I5527" s="33" t="s">
        <v>9234</v>
      </c>
      <c r="J5527" s="2">
        <v>4</v>
      </c>
      <c r="K5527" s="33" t="s">
        <v>9235</v>
      </c>
    </row>
    <row r="5528" spans="1:11" x14ac:dyDescent="0.3">
      <c r="A5528" s="1">
        <v>42621</v>
      </c>
      <c r="B5528" s="2">
        <f>YEAR(salesdata[[#This Row],[Order Date]])</f>
        <v>2016</v>
      </c>
      <c r="C5528" s="2">
        <f>MONTH(salesdata[[#This Row],[Order Date]])</f>
        <v>9</v>
      </c>
      <c r="D5528" t="s">
        <v>2132</v>
      </c>
      <c r="E5528" t="s">
        <v>10</v>
      </c>
      <c r="F5528" t="s">
        <v>11</v>
      </c>
      <c r="G5528" t="s">
        <v>18</v>
      </c>
      <c r="H5528" t="s">
        <v>276</v>
      </c>
      <c r="I5528" s="33" t="s">
        <v>9236</v>
      </c>
      <c r="J5528" s="2">
        <v>4</v>
      </c>
      <c r="K5528" s="33" t="s">
        <v>9237</v>
      </c>
    </row>
    <row r="5529" spans="1:11" x14ac:dyDescent="0.3">
      <c r="A5529" s="1">
        <v>42621</v>
      </c>
      <c r="B5529" s="2">
        <f>YEAR(salesdata[[#This Row],[Order Date]])</f>
        <v>2016</v>
      </c>
      <c r="C5529" s="2">
        <f>MONTH(salesdata[[#This Row],[Order Date]])</f>
        <v>9</v>
      </c>
      <c r="D5529" t="s">
        <v>2132</v>
      </c>
      <c r="E5529" t="s">
        <v>10</v>
      </c>
      <c r="F5529" t="s">
        <v>39</v>
      </c>
      <c r="G5529" t="s">
        <v>52</v>
      </c>
      <c r="H5529" t="s">
        <v>890</v>
      </c>
      <c r="I5529" s="33" t="s">
        <v>8263</v>
      </c>
      <c r="J5529" s="2">
        <v>2</v>
      </c>
      <c r="K5529" s="33" t="s">
        <v>6990</v>
      </c>
    </row>
    <row r="5530" spans="1:11" x14ac:dyDescent="0.3">
      <c r="A5530" s="1">
        <v>42621</v>
      </c>
      <c r="B5530" s="2">
        <f>YEAR(salesdata[[#This Row],[Order Date]])</f>
        <v>2016</v>
      </c>
      <c r="C5530" s="2">
        <f>MONTH(salesdata[[#This Row],[Order Date]])</f>
        <v>9</v>
      </c>
      <c r="D5530" t="s">
        <v>501</v>
      </c>
      <c r="E5530" t="s">
        <v>27</v>
      </c>
      <c r="F5530" t="s">
        <v>11</v>
      </c>
      <c r="G5530" t="s">
        <v>20</v>
      </c>
      <c r="H5530" t="s">
        <v>1204</v>
      </c>
      <c r="I5530" s="33" t="s">
        <v>6649</v>
      </c>
      <c r="J5530" s="2">
        <v>2</v>
      </c>
      <c r="K5530" s="33" t="s">
        <v>4451</v>
      </c>
    </row>
    <row r="5531" spans="1:11" x14ac:dyDescent="0.3">
      <c r="A5531" s="1">
        <v>42621</v>
      </c>
      <c r="B5531" s="2">
        <f>YEAR(salesdata[[#This Row],[Order Date]])</f>
        <v>2016</v>
      </c>
      <c r="C5531" s="2">
        <f>MONTH(salesdata[[#This Row],[Order Date]])</f>
        <v>9</v>
      </c>
      <c r="D5531" t="s">
        <v>501</v>
      </c>
      <c r="E5531" t="s">
        <v>27</v>
      </c>
      <c r="F5531" t="s">
        <v>11</v>
      </c>
      <c r="G5531" t="s">
        <v>20</v>
      </c>
      <c r="H5531" t="s">
        <v>1152</v>
      </c>
      <c r="I5531" s="33" t="s">
        <v>9238</v>
      </c>
      <c r="J5531" s="2">
        <v>4</v>
      </c>
      <c r="K5531" s="33" t="s">
        <v>9239</v>
      </c>
    </row>
    <row r="5532" spans="1:11" x14ac:dyDescent="0.3">
      <c r="A5532" s="1">
        <v>42621</v>
      </c>
      <c r="B5532" s="2">
        <f>YEAR(salesdata[[#This Row],[Order Date]])</f>
        <v>2016</v>
      </c>
      <c r="C5532" s="2">
        <f>MONTH(salesdata[[#This Row],[Order Date]])</f>
        <v>9</v>
      </c>
      <c r="D5532" t="s">
        <v>250</v>
      </c>
      <c r="E5532" t="s">
        <v>443</v>
      </c>
      <c r="F5532" t="s">
        <v>34</v>
      </c>
      <c r="G5532" t="s">
        <v>74</v>
      </c>
      <c r="H5532" t="s">
        <v>2488</v>
      </c>
      <c r="I5532" s="33" t="s">
        <v>7903</v>
      </c>
      <c r="J5532" s="2">
        <v>3</v>
      </c>
      <c r="K5532" s="33" t="s">
        <v>4052</v>
      </c>
    </row>
    <row r="5533" spans="1:11" x14ac:dyDescent="0.3">
      <c r="A5533" s="1">
        <v>42621</v>
      </c>
      <c r="B5533" s="2">
        <f>YEAR(salesdata[[#This Row],[Order Date]])</f>
        <v>2016</v>
      </c>
      <c r="C5533" s="2">
        <f>MONTH(salesdata[[#This Row],[Order Date]])</f>
        <v>9</v>
      </c>
      <c r="D5533" t="s">
        <v>250</v>
      </c>
      <c r="E5533" t="s">
        <v>443</v>
      </c>
      <c r="F5533" t="s">
        <v>11</v>
      </c>
      <c r="G5533" t="s">
        <v>16</v>
      </c>
      <c r="H5533" t="s">
        <v>1757</v>
      </c>
      <c r="I5533" s="33" t="s">
        <v>4563</v>
      </c>
      <c r="J5533" s="2">
        <v>4</v>
      </c>
      <c r="K5533" s="33" t="s">
        <v>3126</v>
      </c>
    </row>
    <row r="5534" spans="1:11" x14ac:dyDescent="0.3">
      <c r="A5534" s="1">
        <v>42621</v>
      </c>
      <c r="B5534" s="2">
        <f>YEAR(salesdata[[#This Row],[Order Date]])</f>
        <v>2016</v>
      </c>
      <c r="C5534" s="2">
        <f>MONTH(salesdata[[#This Row],[Order Date]])</f>
        <v>9</v>
      </c>
      <c r="D5534" t="s">
        <v>518</v>
      </c>
      <c r="E5534" t="s">
        <v>15</v>
      </c>
      <c r="F5534" t="s">
        <v>34</v>
      </c>
      <c r="G5534" t="s">
        <v>47</v>
      </c>
      <c r="H5534" t="s">
        <v>1353</v>
      </c>
      <c r="I5534" s="33" t="s">
        <v>4104</v>
      </c>
      <c r="J5534" s="2">
        <v>2</v>
      </c>
      <c r="K5534" s="33" t="s">
        <v>4368</v>
      </c>
    </row>
    <row r="5535" spans="1:11" x14ac:dyDescent="0.3">
      <c r="A5535" s="1">
        <v>42621</v>
      </c>
      <c r="B5535" s="2">
        <f>YEAR(salesdata[[#This Row],[Order Date]])</f>
        <v>2016</v>
      </c>
      <c r="C5535" s="2">
        <f>MONTH(salesdata[[#This Row],[Order Date]])</f>
        <v>9</v>
      </c>
      <c r="D5535" t="s">
        <v>518</v>
      </c>
      <c r="E5535" t="s">
        <v>15</v>
      </c>
      <c r="F5535" t="s">
        <v>34</v>
      </c>
      <c r="G5535" t="s">
        <v>147</v>
      </c>
      <c r="H5535" t="s">
        <v>1218</v>
      </c>
      <c r="I5535" s="33" t="s">
        <v>9240</v>
      </c>
      <c r="J5535" s="2">
        <v>3</v>
      </c>
      <c r="K5535" s="33" t="s">
        <v>9241</v>
      </c>
    </row>
    <row r="5536" spans="1:11" x14ac:dyDescent="0.3">
      <c r="A5536" s="1">
        <v>42621</v>
      </c>
      <c r="B5536" s="2">
        <f>YEAR(salesdata[[#This Row],[Order Date]])</f>
        <v>2016</v>
      </c>
      <c r="C5536" s="2">
        <f>MONTH(salesdata[[#This Row],[Order Date]])</f>
        <v>9</v>
      </c>
      <c r="D5536" t="s">
        <v>224</v>
      </c>
      <c r="E5536" t="s">
        <v>152</v>
      </c>
      <c r="F5536" t="s">
        <v>11</v>
      </c>
      <c r="G5536" t="s">
        <v>93</v>
      </c>
      <c r="H5536" t="s">
        <v>2114</v>
      </c>
      <c r="I5536" s="33" t="s">
        <v>9242</v>
      </c>
      <c r="J5536" s="2">
        <v>1</v>
      </c>
      <c r="K5536" s="33" t="s">
        <v>5257</v>
      </c>
    </row>
    <row r="5537" spans="1:11" x14ac:dyDescent="0.3">
      <c r="A5537" s="1">
        <v>42621</v>
      </c>
      <c r="B5537" s="2">
        <f>YEAR(salesdata[[#This Row],[Order Date]])</f>
        <v>2016</v>
      </c>
      <c r="C5537" s="2">
        <f>MONTH(salesdata[[#This Row],[Order Date]])</f>
        <v>9</v>
      </c>
      <c r="D5537" t="s">
        <v>461</v>
      </c>
      <c r="E5537" t="s">
        <v>10</v>
      </c>
      <c r="F5537" t="s">
        <v>11</v>
      </c>
      <c r="G5537" t="s">
        <v>24</v>
      </c>
      <c r="H5537" t="s">
        <v>826</v>
      </c>
      <c r="I5537" s="33" t="s">
        <v>3837</v>
      </c>
      <c r="J5537" s="2">
        <v>2</v>
      </c>
      <c r="K5537" s="33" t="s">
        <v>3933</v>
      </c>
    </row>
    <row r="5538" spans="1:11" x14ac:dyDescent="0.3">
      <c r="A5538" s="1">
        <v>42621</v>
      </c>
      <c r="B5538" s="2">
        <f>YEAR(salesdata[[#This Row],[Order Date]])</f>
        <v>2016</v>
      </c>
      <c r="C5538" s="2">
        <f>MONTH(salesdata[[#This Row],[Order Date]])</f>
        <v>9</v>
      </c>
      <c r="D5538" t="s">
        <v>461</v>
      </c>
      <c r="E5538" t="s">
        <v>10</v>
      </c>
      <c r="F5538" t="s">
        <v>39</v>
      </c>
      <c r="G5538" t="s">
        <v>40</v>
      </c>
      <c r="H5538" t="s">
        <v>2292</v>
      </c>
      <c r="I5538" s="33" t="s">
        <v>9243</v>
      </c>
      <c r="J5538" s="2">
        <v>5</v>
      </c>
      <c r="K5538" s="33" t="s">
        <v>9244</v>
      </c>
    </row>
    <row r="5539" spans="1:11" x14ac:dyDescent="0.3">
      <c r="A5539" s="1">
        <v>42621</v>
      </c>
      <c r="B5539" s="2">
        <f>YEAR(salesdata[[#This Row],[Order Date]])</f>
        <v>2016</v>
      </c>
      <c r="C5539" s="2">
        <f>MONTH(salesdata[[#This Row],[Order Date]])</f>
        <v>9</v>
      </c>
      <c r="D5539" t="s">
        <v>2598</v>
      </c>
      <c r="E5539" t="s">
        <v>249</v>
      </c>
      <c r="F5539" t="s">
        <v>39</v>
      </c>
      <c r="G5539" t="s">
        <v>52</v>
      </c>
      <c r="H5539" t="s">
        <v>1274</v>
      </c>
      <c r="I5539" s="33" t="s">
        <v>5455</v>
      </c>
      <c r="J5539" s="2">
        <v>4</v>
      </c>
      <c r="K5539" s="33" t="s">
        <v>6429</v>
      </c>
    </row>
    <row r="5540" spans="1:11" x14ac:dyDescent="0.3">
      <c r="A5540" s="1">
        <v>42621</v>
      </c>
      <c r="B5540" s="2">
        <f>YEAR(salesdata[[#This Row],[Order Date]])</f>
        <v>2016</v>
      </c>
      <c r="C5540" s="2">
        <f>MONTH(salesdata[[#This Row],[Order Date]])</f>
        <v>9</v>
      </c>
      <c r="D5540" t="s">
        <v>2598</v>
      </c>
      <c r="E5540" t="s">
        <v>249</v>
      </c>
      <c r="F5540" t="s">
        <v>11</v>
      </c>
      <c r="G5540" t="s">
        <v>12</v>
      </c>
      <c r="H5540" t="s">
        <v>2232</v>
      </c>
      <c r="I5540" s="33" t="s">
        <v>4635</v>
      </c>
      <c r="J5540" s="2">
        <v>3</v>
      </c>
      <c r="K5540" s="33" t="s">
        <v>9245</v>
      </c>
    </row>
    <row r="5541" spans="1:11" x14ac:dyDescent="0.3">
      <c r="A5541" s="1">
        <v>42621</v>
      </c>
      <c r="B5541" s="2">
        <f>YEAR(salesdata[[#This Row],[Order Date]])</f>
        <v>2016</v>
      </c>
      <c r="C5541" s="2">
        <f>MONTH(salesdata[[#This Row],[Order Date]])</f>
        <v>9</v>
      </c>
      <c r="D5541" t="s">
        <v>496</v>
      </c>
      <c r="E5541" t="s">
        <v>27</v>
      </c>
      <c r="F5541" t="s">
        <v>34</v>
      </c>
      <c r="G5541" t="s">
        <v>147</v>
      </c>
      <c r="H5541" t="s">
        <v>1541</v>
      </c>
      <c r="I5541" s="33" t="s">
        <v>9246</v>
      </c>
      <c r="J5541" s="2">
        <v>1</v>
      </c>
      <c r="K5541" s="33" t="s">
        <v>9247</v>
      </c>
    </row>
    <row r="5542" spans="1:11" x14ac:dyDescent="0.3">
      <c r="A5542" s="1">
        <v>42621</v>
      </c>
      <c r="B5542" s="2">
        <f>YEAR(salesdata[[#This Row],[Order Date]])</f>
        <v>2016</v>
      </c>
      <c r="C5542" s="2">
        <f>MONTH(salesdata[[#This Row],[Order Date]])</f>
        <v>9</v>
      </c>
      <c r="D5542" t="s">
        <v>1780</v>
      </c>
      <c r="E5542" t="s">
        <v>167</v>
      </c>
      <c r="F5542" t="s">
        <v>34</v>
      </c>
      <c r="G5542" t="s">
        <v>47</v>
      </c>
      <c r="H5542" t="s">
        <v>944</v>
      </c>
      <c r="I5542" s="33" t="s">
        <v>6105</v>
      </c>
      <c r="J5542" s="2">
        <v>1</v>
      </c>
      <c r="K5542" s="33" t="s">
        <v>9248</v>
      </c>
    </row>
    <row r="5543" spans="1:11" x14ac:dyDescent="0.3">
      <c r="A5543" s="1">
        <v>42621</v>
      </c>
      <c r="B5543" s="2">
        <f>YEAR(salesdata[[#This Row],[Order Date]])</f>
        <v>2016</v>
      </c>
      <c r="C5543" s="2">
        <f>MONTH(salesdata[[#This Row],[Order Date]])</f>
        <v>9</v>
      </c>
      <c r="D5543" t="s">
        <v>1780</v>
      </c>
      <c r="E5543" t="s">
        <v>167</v>
      </c>
      <c r="F5543" t="s">
        <v>11</v>
      </c>
      <c r="G5543" t="s">
        <v>12</v>
      </c>
      <c r="H5543" t="s">
        <v>2052</v>
      </c>
      <c r="I5543" s="33" t="s">
        <v>9249</v>
      </c>
      <c r="J5543" s="2">
        <v>7</v>
      </c>
      <c r="K5543" s="33" t="s">
        <v>6152</v>
      </c>
    </row>
    <row r="5544" spans="1:11" x14ac:dyDescent="0.3">
      <c r="A5544" s="1">
        <v>42621</v>
      </c>
      <c r="B5544" s="2">
        <f>YEAR(salesdata[[#This Row],[Order Date]])</f>
        <v>2016</v>
      </c>
      <c r="C5544" s="2">
        <f>MONTH(salesdata[[#This Row],[Order Date]])</f>
        <v>9</v>
      </c>
      <c r="D5544" t="s">
        <v>2658</v>
      </c>
      <c r="E5544" t="s">
        <v>27</v>
      </c>
      <c r="F5544" t="s">
        <v>11</v>
      </c>
      <c r="G5544" t="s">
        <v>24</v>
      </c>
      <c r="H5544" t="s">
        <v>391</v>
      </c>
      <c r="I5544" s="33" t="s">
        <v>3366</v>
      </c>
      <c r="J5544" s="2">
        <v>2</v>
      </c>
      <c r="K5544" s="33" t="s">
        <v>3367</v>
      </c>
    </row>
    <row r="5545" spans="1:11" x14ac:dyDescent="0.3">
      <c r="A5545" s="1">
        <v>42621</v>
      </c>
      <c r="B5545" s="2">
        <f>YEAR(salesdata[[#This Row],[Order Date]])</f>
        <v>2016</v>
      </c>
      <c r="C5545" s="2">
        <f>MONTH(salesdata[[#This Row],[Order Date]])</f>
        <v>9</v>
      </c>
      <c r="D5545" t="s">
        <v>2658</v>
      </c>
      <c r="E5545" t="s">
        <v>27</v>
      </c>
      <c r="F5545" t="s">
        <v>11</v>
      </c>
      <c r="G5545" t="s">
        <v>12</v>
      </c>
      <c r="H5545" t="s">
        <v>1343</v>
      </c>
      <c r="I5545" s="33" t="s">
        <v>3064</v>
      </c>
      <c r="J5545" s="2">
        <v>8</v>
      </c>
      <c r="K5545" s="33" t="s">
        <v>9250</v>
      </c>
    </row>
    <row r="5546" spans="1:11" x14ac:dyDescent="0.3">
      <c r="A5546" s="1">
        <v>42621</v>
      </c>
      <c r="B5546" s="2">
        <f>YEAR(salesdata[[#This Row],[Order Date]])</f>
        <v>2016</v>
      </c>
      <c r="C5546" s="2">
        <f>MONTH(salesdata[[#This Row],[Order Date]])</f>
        <v>9</v>
      </c>
      <c r="D5546" t="s">
        <v>2658</v>
      </c>
      <c r="E5546" t="s">
        <v>27</v>
      </c>
      <c r="F5546" t="s">
        <v>11</v>
      </c>
      <c r="G5546" t="s">
        <v>18</v>
      </c>
      <c r="H5546" t="s">
        <v>2465</v>
      </c>
      <c r="I5546" s="33" t="s">
        <v>9251</v>
      </c>
      <c r="J5546" s="2">
        <v>2</v>
      </c>
      <c r="K5546" s="33" t="s">
        <v>5741</v>
      </c>
    </row>
    <row r="5547" spans="1:11" x14ac:dyDescent="0.3">
      <c r="A5547" s="1">
        <v>42622</v>
      </c>
      <c r="B5547" s="2">
        <f>YEAR(salesdata[[#This Row],[Order Date]])</f>
        <v>2016</v>
      </c>
      <c r="C5547" s="2">
        <f>MONTH(salesdata[[#This Row],[Order Date]])</f>
        <v>9</v>
      </c>
      <c r="D5547" t="s">
        <v>1158</v>
      </c>
      <c r="E5547" t="s">
        <v>152</v>
      </c>
      <c r="F5547" t="s">
        <v>11</v>
      </c>
      <c r="G5547" t="s">
        <v>20</v>
      </c>
      <c r="H5547" t="s">
        <v>1613</v>
      </c>
      <c r="I5547" s="33" t="s">
        <v>3802</v>
      </c>
      <c r="J5547" s="2">
        <v>2</v>
      </c>
      <c r="K5547" s="33" t="s">
        <v>2918</v>
      </c>
    </row>
    <row r="5548" spans="1:11" x14ac:dyDescent="0.3">
      <c r="A5548" s="1">
        <v>42622</v>
      </c>
      <c r="B5548" s="2">
        <f>YEAR(salesdata[[#This Row],[Order Date]])</f>
        <v>2016</v>
      </c>
      <c r="C5548" s="2">
        <f>MONTH(salesdata[[#This Row],[Order Date]])</f>
        <v>9</v>
      </c>
      <c r="D5548" t="s">
        <v>1225</v>
      </c>
      <c r="E5548" t="s">
        <v>27</v>
      </c>
      <c r="F5548" t="s">
        <v>11</v>
      </c>
      <c r="G5548" t="s">
        <v>20</v>
      </c>
      <c r="H5548" t="s">
        <v>195</v>
      </c>
      <c r="I5548" s="33" t="s">
        <v>7513</v>
      </c>
      <c r="J5548" s="2">
        <v>4</v>
      </c>
      <c r="K5548" s="33" t="s">
        <v>9252</v>
      </c>
    </row>
    <row r="5549" spans="1:11" x14ac:dyDescent="0.3">
      <c r="A5549" s="1">
        <v>42622</v>
      </c>
      <c r="B5549" s="2">
        <f>YEAR(salesdata[[#This Row],[Order Date]])</f>
        <v>2016</v>
      </c>
      <c r="C5549" s="2">
        <f>MONTH(salesdata[[#This Row],[Order Date]])</f>
        <v>9</v>
      </c>
      <c r="D5549" t="s">
        <v>1552</v>
      </c>
      <c r="E5549" t="s">
        <v>10</v>
      </c>
      <c r="F5549" t="s">
        <v>34</v>
      </c>
      <c r="G5549" t="s">
        <v>47</v>
      </c>
      <c r="H5549" t="s">
        <v>2041</v>
      </c>
      <c r="I5549" s="33" t="s">
        <v>7343</v>
      </c>
      <c r="J5549" s="2">
        <v>4</v>
      </c>
      <c r="K5549" s="33" t="s">
        <v>9253</v>
      </c>
    </row>
    <row r="5550" spans="1:11" x14ac:dyDescent="0.3">
      <c r="A5550" s="1">
        <v>42623</v>
      </c>
      <c r="B5550" s="2">
        <f>YEAR(salesdata[[#This Row],[Order Date]])</f>
        <v>2016</v>
      </c>
      <c r="C5550" s="2">
        <f>MONTH(salesdata[[#This Row],[Order Date]])</f>
        <v>9</v>
      </c>
      <c r="D5550" t="s">
        <v>2251</v>
      </c>
      <c r="E5550" t="s">
        <v>152</v>
      </c>
      <c r="F5550" t="s">
        <v>11</v>
      </c>
      <c r="G5550" t="s">
        <v>18</v>
      </c>
      <c r="H5550" t="s">
        <v>2725</v>
      </c>
      <c r="I5550" s="33" t="s">
        <v>9254</v>
      </c>
      <c r="J5550" s="2">
        <v>2</v>
      </c>
      <c r="K5550" s="33" t="s">
        <v>4987</v>
      </c>
    </row>
    <row r="5551" spans="1:11" x14ac:dyDescent="0.3">
      <c r="A5551" s="1">
        <v>42623</v>
      </c>
      <c r="B5551" s="2">
        <f>YEAR(salesdata[[#This Row],[Order Date]])</f>
        <v>2016</v>
      </c>
      <c r="C5551" s="2">
        <f>MONTH(salesdata[[#This Row],[Order Date]])</f>
        <v>9</v>
      </c>
      <c r="D5551" t="s">
        <v>2251</v>
      </c>
      <c r="E5551" t="s">
        <v>152</v>
      </c>
      <c r="F5551" t="s">
        <v>11</v>
      </c>
      <c r="G5551" t="s">
        <v>12</v>
      </c>
      <c r="H5551" t="s">
        <v>1754</v>
      </c>
      <c r="I5551" s="33" t="s">
        <v>7833</v>
      </c>
      <c r="J5551" s="2">
        <v>1</v>
      </c>
      <c r="K5551" s="33" t="s">
        <v>2941</v>
      </c>
    </row>
    <row r="5552" spans="1:11" x14ac:dyDescent="0.3">
      <c r="A5552" s="1">
        <v>42623</v>
      </c>
      <c r="B5552" s="2">
        <f>YEAR(salesdata[[#This Row],[Order Date]])</f>
        <v>2016</v>
      </c>
      <c r="C5552" s="2">
        <f>MONTH(salesdata[[#This Row],[Order Date]])</f>
        <v>9</v>
      </c>
      <c r="D5552" t="s">
        <v>2170</v>
      </c>
      <c r="E5552" t="s">
        <v>121</v>
      </c>
      <c r="F5552" t="s">
        <v>11</v>
      </c>
      <c r="G5552" t="s">
        <v>24</v>
      </c>
      <c r="H5552" t="s">
        <v>2208</v>
      </c>
      <c r="I5552" s="33" t="s">
        <v>5271</v>
      </c>
      <c r="J5552" s="2">
        <v>3</v>
      </c>
      <c r="K5552" s="33" t="s">
        <v>3236</v>
      </c>
    </row>
    <row r="5553" spans="1:11" x14ac:dyDescent="0.3">
      <c r="A5553" s="1">
        <v>42623</v>
      </c>
      <c r="B5553" s="2">
        <f>YEAR(salesdata[[#This Row],[Order Date]])</f>
        <v>2016</v>
      </c>
      <c r="C5553" s="2">
        <f>MONTH(salesdata[[#This Row],[Order Date]])</f>
        <v>9</v>
      </c>
      <c r="D5553" t="s">
        <v>281</v>
      </c>
      <c r="E5553" t="s">
        <v>10</v>
      </c>
      <c r="F5553" t="s">
        <v>34</v>
      </c>
      <c r="G5553" t="s">
        <v>147</v>
      </c>
      <c r="H5553" t="s">
        <v>482</v>
      </c>
      <c r="I5553" s="33" t="s">
        <v>9255</v>
      </c>
      <c r="J5553" s="2">
        <v>5</v>
      </c>
      <c r="K5553" s="33" t="s">
        <v>9256</v>
      </c>
    </row>
    <row r="5554" spans="1:11" x14ac:dyDescent="0.3">
      <c r="A5554" s="1">
        <v>42623</v>
      </c>
      <c r="B5554" s="2">
        <f>YEAR(salesdata[[#This Row],[Order Date]])</f>
        <v>2016</v>
      </c>
      <c r="C5554" s="2">
        <f>MONTH(salesdata[[#This Row],[Order Date]])</f>
        <v>9</v>
      </c>
      <c r="D5554" t="s">
        <v>281</v>
      </c>
      <c r="E5554" t="s">
        <v>10</v>
      </c>
      <c r="F5554" t="s">
        <v>39</v>
      </c>
      <c r="G5554" t="s">
        <v>40</v>
      </c>
      <c r="H5554" t="s">
        <v>957</v>
      </c>
      <c r="I5554" s="33" t="s">
        <v>9257</v>
      </c>
      <c r="J5554" s="2">
        <v>5</v>
      </c>
      <c r="K5554" s="33" t="s">
        <v>2423</v>
      </c>
    </row>
    <row r="5555" spans="1:11" x14ac:dyDescent="0.3">
      <c r="A5555" s="1">
        <v>42623</v>
      </c>
      <c r="B5555" s="2">
        <f>YEAR(salesdata[[#This Row],[Order Date]])</f>
        <v>2016</v>
      </c>
      <c r="C5555" s="2">
        <f>MONTH(salesdata[[#This Row],[Order Date]])</f>
        <v>9</v>
      </c>
      <c r="D5555" t="s">
        <v>1853</v>
      </c>
      <c r="E5555" t="s">
        <v>124</v>
      </c>
      <c r="F5555" t="s">
        <v>39</v>
      </c>
      <c r="G5555" t="s">
        <v>40</v>
      </c>
      <c r="H5555" t="s">
        <v>762</v>
      </c>
      <c r="I5555" s="33" t="s">
        <v>9258</v>
      </c>
      <c r="J5555" s="2">
        <v>7</v>
      </c>
      <c r="K5555" s="33" t="s">
        <v>9259</v>
      </c>
    </row>
    <row r="5556" spans="1:11" x14ac:dyDescent="0.3">
      <c r="A5556" s="1">
        <v>42623</v>
      </c>
      <c r="B5556" s="2">
        <f>YEAR(salesdata[[#This Row],[Order Date]])</f>
        <v>2016</v>
      </c>
      <c r="C5556" s="2">
        <f>MONTH(salesdata[[#This Row],[Order Date]])</f>
        <v>9</v>
      </c>
      <c r="D5556" t="s">
        <v>2563</v>
      </c>
      <c r="E5556" t="s">
        <v>167</v>
      </c>
      <c r="F5556" t="s">
        <v>11</v>
      </c>
      <c r="G5556" t="s">
        <v>16</v>
      </c>
      <c r="H5556" t="s">
        <v>1874</v>
      </c>
      <c r="I5556" s="33" t="s">
        <v>4500</v>
      </c>
      <c r="J5556" s="2">
        <v>2</v>
      </c>
      <c r="K5556" s="33" t="s">
        <v>5770</v>
      </c>
    </row>
    <row r="5557" spans="1:11" x14ac:dyDescent="0.3">
      <c r="A5557" s="1">
        <v>42623</v>
      </c>
      <c r="B5557" s="2">
        <f>YEAR(salesdata[[#This Row],[Order Date]])</f>
        <v>2016</v>
      </c>
      <c r="C5557" s="2">
        <f>MONTH(salesdata[[#This Row],[Order Date]])</f>
        <v>9</v>
      </c>
      <c r="D5557" t="s">
        <v>2563</v>
      </c>
      <c r="E5557" t="s">
        <v>167</v>
      </c>
      <c r="F5557" t="s">
        <v>11</v>
      </c>
      <c r="G5557" t="s">
        <v>20</v>
      </c>
      <c r="H5557" t="s">
        <v>119</v>
      </c>
      <c r="I5557" s="33" t="s">
        <v>5332</v>
      </c>
      <c r="J5557" s="2">
        <v>3</v>
      </c>
      <c r="K5557" s="33" t="s">
        <v>3895</v>
      </c>
    </row>
    <row r="5558" spans="1:11" x14ac:dyDescent="0.3">
      <c r="A5558" s="1">
        <v>42623</v>
      </c>
      <c r="B5558" s="2">
        <f>YEAR(salesdata[[#This Row],[Order Date]])</f>
        <v>2016</v>
      </c>
      <c r="C5558" s="2">
        <f>MONTH(salesdata[[#This Row],[Order Date]])</f>
        <v>9</v>
      </c>
      <c r="D5558" t="s">
        <v>2563</v>
      </c>
      <c r="E5558" t="s">
        <v>167</v>
      </c>
      <c r="F5558" t="s">
        <v>11</v>
      </c>
      <c r="G5558" t="s">
        <v>12</v>
      </c>
      <c r="H5558" t="s">
        <v>500</v>
      </c>
      <c r="I5558" s="33" t="s">
        <v>4861</v>
      </c>
      <c r="J5558" s="2">
        <v>2</v>
      </c>
      <c r="K5558" s="33" t="s">
        <v>4862</v>
      </c>
    </row>
    <row r="5559" spans="1:11" x14ac:dyDescent="0.3">
      <c r="A5559" s="1">
        <v>42623</v>
      </c>
      <c r="B5559" s="2">
        <f>YEAR(salesdata[[#This Row],[Order Date]])</f>
        <v>2016</v>
      </c>
      <c r="C5559" s="2">
        <f>MONTH(salesdata[[#This Row],[Order Date]])</f>
        <v>9</v>
      </c>
      <c r="D5559" t="s">
        <v>2563</v>
      </c>
      <c r="E5559" t="s">
        <v>167</v>
      </c>
      <c r="F5559" t="s">
        <v>11</v>
      </c>
      <c r="G5559" t="s">
        <v>20</v>
      </c>
      <c r="H5559" t="s">
        <v>2190</v>
      </c>
      <c r="I5559" s="33" t="s">
        <v>9260</v>
      </c>
      <c r="J5559" s="2">
        <v>3</v>
      </c>
      <c r="K5559" s="33" t="s">
        <v>9261</v>
      </c>
    </row>
    <row r="5560" spans="1:11" x14ac:dyDescent="0.3">
      <c r="A5560" s="1">
        <v>42623</v>
      </c>
      <c r="B5560" s="2">
        <f>YEAR(salesdata[[#This Row],[Order Date]])</f>
        <v>2016</v>
      </c>
      <c r="C5560" s="2">
        <f>MONTH(salesdata[[#This Row],[Order Date]])</f>
        <v>9</v>
      </c>
      <c r="D5560" t="s">
        <v>882</v>
      </c>
      <c r="E5560" t="s">
        <v>27</v>
      </c>
      <c r="F5560" t="s">
        <v>11</v>
      </c>
      <c r="G5560" t="s">
        <v>20</v>
      </c>
      <c r="H5560" t="s">
        <v>2569</v>
      </c>
      <c r="I5560" s="33" t="s">
        <v>9076</v>
      </c>
      <c r="J5560" s="2">
        <v>2</v>
      </c>
      <c r="K5560" s="33" t="s">
        <v>8947</v>
      </c>
    </row>
    <row r="5561" spans="1:11" x14ac:dyDescent="0.3">
      <c r="A5561" s="1">
        <v>42624</v>
      </c>
      <c r="B5561" s="2">
        <f>YEAR(salesdata[[#This Row],[Order Date]])</f>
        <v>2016</v>
      </c>
      <c r="C5561" s="2">
        <f>MONTH(salesdata[[#This Row],[Order Date]])</f>
        <v>9</v>
      </c>
      <c r="D5561" t="s">
        <v>2396</v>
      </c>
      <c r="E5561" t="s">
        <v>27</v>
      </c>
      <c r="F5561" t="s">
        <v>11</v>
      </c>
      <c r="G5561" t="s">
        <v>12</v>
      </c>
      <c r="H5561" t="s">
        <v>1010</v>
      </c>
      <c r="I5561" s="33" t="s">
        <v>8282</v>
      </c>
      <c r="J5561" s="2">
        <v>1</v>
      </c>
      <c r="K5561" s="33" t="s">
        <v>4744</v>
      </c>
    </row>
    <row r="5562" spans="1:11" x14ac:dyDescent="0.3">
      <c r="A5562" s="1">
        <v>42624</v>
      </c>
      <c r="B5562" s="2">
        <f>YEAR(salesdata[[#This Row],[Order Date]])</f>
        <v>2016</v>
      </c>
      <c r="C5562" s="2">
        <f>MONTH(salesdata[[#This Row],[Order Date]])</f>
        <v>9</v>
      </c>
      <c r="D5562" t="s">
        <v>2396</v>
      </c>
      <c r="E5562" t="s">
        <v>27</v>
      </c>
      <c r="F5562" t="s">
        <v>39</v>
      </c>
      <c r="G5562" t="s">
        <v>52</v>
      </c>
      <c r="H5562" t="s">
        <v>1679</v>
      </c>
      <c r="I5562" s="33" t="s">
        <v>9262</v>
      </c>
      <c r="J5562" s="2">
        <v>13</v>
      </c>
      <c r="K5562" s="33" t="s">
        <v>2726</v>
      </c>
    </row>
    <row r="5563" spans="1:11" x14ac:dyDescent="0.3">
      <c r="A5563" s="1">
        <v>42624</v>
      </c>
      <c r="B5563" s="2">
        <f>YEAR(salesdata[[#This Row],[Order Date]])</f>
        <v>2016</v>
      </c>
      <c r="C5563" s="2">
        <f>MONTH(salesdata[[#This Row],[Order Date]])</f>
        <v>9</v>
      </c>
      <c r="D5563" t="s">
        <v>636</v>
      </c>
      <c r="E5563" t="s">
        <v>23</v>
      </c>
      <c r="F5563" t="s">
        <v>11</v>
      </c>
      <c r="G5563" t="s">
        <v>12</v>
      </c>
      <c r="H5563" t="s">
        <v>155</v>
      </c>
      <c r="I5563" s="33" t="s">
        <v>3236</v>
      </c>
      <c r="J5563" s="2">
        <v>2</v>
      </c>
      <c r="K5563" s="33" t="s">
        <v>3237</v>
      </c>
    </row>
    <row r="5564" spans="1:11" x14ac:dyDescent="0.3">
      <c r="A5564" s="1">
        <v>42624</v>
      </c>
      <c r="B5564" s="2">
        <f>YEAR(salesdata[[#This Row],[Order Date]])</f>
        <v>2016</v>
      </c>
      <c r="C5564" s="2">
        <f>MONTH(salesdata[[#This Row],[Order Date]])</f>
        <v>9</v>
      </c>
      <c r="D5564" t="s">
        <v>636</v>
      </c>
      <c r="E5564" t="s">
        <v>23</v>
      </c>
      <c r="F5564" t="s">
        <v>39</v>
      </c>
      <c r="G5564" t="s">
        <v>40</v>
      </c>
      <c r="H5564" t="s">
        <v>354</v>
      </c>
      <c r="I5564" s="33" t="s">
        <v>9263</v>
      </c>
      <c r="J5564" s="2">
        <v>9</v>
      </c>
      <c r="K5564" s="33" t="s">
        <v>9264</v>
      </c>
    </row>
    <row r="5565" spans="1:11" x14ac:dyDescent="0.3">
      <c r="A5565" s="1">
        <v>42624</v>
      </c>
      <c r="B5565" s="2">
        <f>YEAR(salesdata[[#This Row],[Order Date]])</f>
        <v>2016</v>
      </c>
      <c r="C5565" s="2">
        <f>MONTH(salesdata[[#This Row],[Order Date]])</f>
        <v>9</v>
      </c>
      <c r="D5565" t="s">
        <v>1074</v>
      </c>
      <c r="E5565" t="s">
        <v>79</v>
      </c>
      <c r="F5565" t="s">
        <v>11</v>
      </c>
      <c r="G5565" t="s">
        <v>20</v>
      </c>
      <c r="H5565" t="s">
        <v>784</v>
      </c>
      <c r="I5565" s="33" t="s">
        <v>3119</v>
      </c>
      <c r="J5565" s="2">
        <v>3</v>
      </c>
      <c r="K5565" s="33" t="s">
        <v>5157</v>
      </c>
    </row>
    <row r="5566" spans="1:11" x14ac:dyDescent="0.3">
      <c r="A5566" s="1">
        <v>42624</v>
      </c>
      <c r="B5566" s="2">
        <f>YEAR(salesdata[[#This Row],[Order Date]])</f>
        <v>2016</v>
      </c>
      <c r="C5566" s="2">
        <f>MONTH(salesdata[[#This Row],[Order Date]])</f>
        <v>9</v>
      </c>
      <c r="D5566" t="s">
        <v>1074</v>
      </c>
      <c r="E5566" t="s">
        <v>79</v>
      </c>
      <c r="F5566" t="s">
        <v>11</v>
      </c>
      <c r="G5566" t="s">
        <v>18</v>
      </c>
      <c r="H5566" t="s">
        <v>303</v>
      </c>
      <c r="I5566" s="33" t="s">
        <v>9066</v>
      </c>
      <c r="J5566" s="2">
        <v>5</v>
      </c>
      <c r="K5566" s="33" t="s">
        <v>6911</v>
      </c>
    </row>
    <row r="5567" spans="1:11" x14ac:dyDescent="0.3">
      <c r="A5567" s="1">
        <v>42624</v>
      </c>
      <c r="B5567" s="2">
        <f>YEAR(salesdata[[#This Row],[Order Date]])</f>
        <v>2016</v>
      </c>
      <c r="C5567" s="2">
        <f>MONTH(salesdata[[#This Row],[Order Date]])</f>
        <v>9</v>
      </c>
      <c r="D5567" t="s">
        <v>1489</v>
      </c>
      <c r="E5567" t="s">
        <v>55</v>
      </c>
      <c r="F5567" t="s">
        <v>39</v>
      </c>
      <c r="G5567" t="s">
        <v>614</v>
      </c>
      <c r="H5567" t="s">
        <v>2075</v>
      </c>
      <c r="I5567" s="33" t="s">
        <v>9265</v>
      </c>
      <c r="J5567" s="2">
        <v>8</v>
      </c>
      <c r="K5567" s="33" t="s">
        <v>9266</v>
      </c>
    </row>
    <row r="5568" spans="1:11" x14ac:dyDescent="0.3">
      <c r="A5568" s="1">
        <v>42624</v>
      </c>
      <c r="B5568" s="2">
        <f>YEAR(salesdata[[#This Row],[Order Date]])</f>
        <v>2016</v>
      </c>
      <c r="C5568" s="2">
        <f>MONTH(salesdata[[#This Row],[Order Date]])</f>
        <v>9</v>
      </c>
      <c r="D5568" t="s">
        <v>1489</v>
      </c>
      <c r="E5568" t="s">
        <v>55</v>
      </c>
      <c r="F5568" t="s">
        <v>11</v>
      </c>
      <c r="G5568" t="s">
        <v>63</v>
      </c>
      <c r="H5568" t="s">
        <v>2590</v>
      </c>
      <c r="I5568" s="33" t="s">
        <v>3991</v>
      </c>
      <c r="J5568" s="2">
        <v>1</v>
      </c>
      <c r="K5568" s="33" t="s">
        <v>4380</v>
      </c>
    </row>
    <row r="5569" spans="1:11" x14ac:dyDescent="0.3">
      <c r="A5569" s="1">
        <v>42624</v>
      </c>
      <c r="B5569" s="2">
        <f>YEAR(salesdata[[#This Row],[Order Date]])</f>
        <v>2016</v>
      </c>
      <c r="C5569" s="2">
        <f>MONTH(salesdata[[#This Row],[Order Date]])</f>
        <v>9</v>
      </c>
      <c r="D5569" t="s">
        <v>2082</v>
      </c>
      <c r="E5569" t="s">
        <v>27</v>
      </c>
      <c r="F5569" t="s">
        <v>11</v>
      </c>
      <c r="G5569" t="s">
        <v>18</v>
      </c>
      <c r="H5569" t="s">
        <v>1643</v>
      </c>
      <c r="I5569" s="33" t="s">
        <v>3092</v>
      </c>
      <c r="J5569" s="2">
        <v>3</v>
      </c>
      <c r="K5569" s="33" t="s">
        <v>2988</v>
      </c>
    </row>
    <row r="5570" spans="1:11" x14ac:dyDescent="0.3">
      <c r="A5570" s="1">
        <v>42624</v>
      </c>
      <c r="B5570" s="2">
        <f>YEAR(salesdata[[#This Row],[Order Date]])</f>
        <v>2016</v>
      </c>
      <c r="C5570" s="2">
        <f>MONTH(salesdata[[#This Row],[Order Date]])</f>
        <v>9</v>
      </c>
      <c r="D5570" t="s">
        <v>2082</v>
      </c>
      <c r="E5570" t="s">
        <v>27</v>
      </c>
      <c r="F5570" t="s">
        <v>11</v>
      </c>
      <c r="G5570" t="s">
        <v>20</v>
      </c>
      <c r="H5570" t="s">
        <v>784</v>
      </c>
      <c r="I5570" s="33" t="s">
        <v>9267</v>
      </c>
      <c r="J5570" s="2">
        <v>2</v>
      </c>
      <c r="K5570" s="33" t="s">
        <v>3122</v>
      </c>
    </row>
    <row r="5571" spans="1:11" x14ac:dyDescent="0.3">
      <c r="A5571" s="1">
        <v>42624</v>
      </c>
      <c r="B5571" s="2">
        <f>YEAR(salesdata[[#This Row],[Order Date]])</f>
        <v>2016</v>
      </c>
      <c r="C5571" s="2">
        <f>MONTH(salesdata[[#This Row],[Order Date]])</f>
        <v>9</v>
      </c>
      <c r="D5571" t="s">
        <v>1105</v>
      </c>
      <c r="E5571" t="s">
        <v>1315</v>
      </c>
      <c r="F5571" t="s">
        <v>39</v>
      </c>
      <c r="G5571" t="s">
        <v>40</v>
      </c>
      <c r="H5571" t="s">
        <v>720</v>
      </c>
      <c r="I5571" s="33" t="s">
        <v>9268</v>
      </c>
      <c r="J5571" s="2">
        <v>5</v>
      </c>
      <c r="K5571" s="33" t="s">
        <v>9269</v>
      </c>
    </row>
    <row r="5572" spans="1:11" x14ac:dyDescent="0.3">
      <c r="A5572" s="1">
        <v>42624</v>
      </c>
      <c r="B5572" s="2">
        <f>YEAR(salesdata[[#This Row],[Order Date]])</f>
        <v>2016</v>
      </c>
      <c r="C5572" s="2">
        <f>MONTH(salesdata[[#This Row],[Order Date]])</f>
        <v>9</v>
      </c>
      <c r="D5572" t="s">
        <v>1399</v>
      </c>
      <c r="E5572" t="s">
        <v>15</v>
      </c>
      <c r="F5572" t="s">
        <v>11</v>
      </c>
      <c r="G5572" t="s">
        <v>16</v>
      </c>
      <c r="H5572" t="s">
        <v>400</v>
      </c>
      <c r="I5572" s="33" t="s">
        <v>2154</v>
      </c>
      <c r="J5572" s="2">
        <v>2</v>
      </c>
      <c r="K5572" s="33" t="s">
        <v>7069</v>
      </c>
    </row>
    <row r="5573" spans="1:11" x14ac:dyDescent="0.3">
      <c r="A5573" s="1">
        <v>42624</v>
      </c>
      <c r="B5573" s="2">
        <f>YEAR(salesdata[[#This Row],[Order Date]])</f>
        <v>2016</v>
      </c>
      <c r="C5573" s="2">
        <f>MONTH(salesdata[[#This Row],[Order Date]])</f>
        <v>9</v>
      </c>
      <c r="D5573" t="s">
        <v>1399</v>
      </c>
      <c r="E5573" t="s">
        <v>15</v>
      </c>
      <c r="F5573" t="s">
        <v>11</v>
      </c>
      <c r="G5573" t="s">
        <v>20</v>
      </c>
      <c r="H5573" t="s">
        <v>1205</v>
      </c>
      <c r="I5573" s="33" t="s">
        <v>4950</v>
      </c>
      <c r="J5573" s="2">
        <v>3</v>
      </c>
      <c r="K5573" s="33" t="s">
        <v>8641</v>
      </c>
    </row>
    <row r="5574" spans="1:11" x14ac:dyDescent="0.3">
      <c r="A5574" s="1">
        <v>42624</v>
      </c>
      <c r="B5574" s="2">
        <f>YEAR(salesdata[[#This Row],[Order Date]])</f>
        <v>2016</v>
      </c>
      <c r="C5574" s="2">
        <f>MONTH(salesdata[[#This Row],[Order Date]])</f>
        <v>9</v>
      </c>
      <c r="D5574" t="s">
        <v>216</v>
      </c>
      <c r="E5574" t="s">
        <v>96</v>
      </c>
      <c r="F5574" t="s">
        <v>11</v>
      </c>
      <c r="G5574" t="s">
        <v>24</v>
      </c>
      <c r="H5574" t="s">
        <v>2447</v>
      </c>
      <c r="I5574" s="33" t="s">
        <v>6535</v>
      </c>
      <c r="J5574" s="2">
        <v>2</v>
      </c>
      <c r="K5574" s="33" t="s">
        <v>9270</v>
      </c>
    </row>
    <row r="5575" spans="1:11" x14ac:dyDescent="0.3">
      <c r="A5575" s="1">
        <v>42624</v>
      </c>
      <c r="B5575" s="2">
        <f>YEAR(salesdata[[#This Row],[Order Date]])</f>
        <v>2016</v>
      </c>
      <c r="C5575" s="2">
        <f>MONTH(salesdata[[#This Row],[Order Date]])</f>
        <v>9</v>
      </c>
      <c r="D5575" t="s">
        <v>216</v>
      </c>
      <c r="E5575" t="s">
        <v>96</v>
      </c>
      <c r="F5575" t="s">
        <v>11</v>
      </c>
      <c r="G5575" t="s">
        <v>12</v>
      </c>
      <c r="H5575" t="s">
        <v>1182</v>
      </c>
      <c r="I5575" s="33" t="s">
        <v>5315</v>
      </c>
      <c r="J5575" s="2">
        <v>4</v>
      </c>
      <c r="K5575" s="33" t="s">
        <v>3710</v>
      </c>
    </row>
    <row r="5576" spans="1:11" x14ac:dyDescent="0.3">
      <c r="A5576" s="1">
        <v>42624</v>
      </c>
      <c r="B5576" s="2">
        <f>YEAR(salesdata[[#This Row],[Order Date]])</f>
        <v>2016</v>
      </c>
      <c r="C5576" s="2">
        <f>MONTH(salesdata[[#This Row],[Order Date]])</f>
        <v>9</v>
      </c>
      <c r="D5576" t="s">
        <v>216</v>
      </c>
      <c r="E5576" t="s">
        <v>96</v>
      </c>
      <c r="F5576" t="s">
        <v>11</v>
      </c>
      <c r="G5576" t="s">
        <v>12</v>
      </c>
      <c r="H5576" t="s">
        <v>1134</v>
      </c>
      <c r="I5576" s="33" t="s">
        <v>5769</v>
      </c>
      <c r="J5576" s="2">
        <v>2</v>
      </c>
      <c r="K5576" s="33" t="s">
        <v>5044</v>
      </c>
    </row>
    <row r="5577" spans="1:11" x14ac:dyDescent="0.3">
      <c r="A5577" s="1">
        <v>42624</v>
      </c>
      <c r="B5577" s="2">
        <f>YEAR(salesdata[[#This Row],[Order Date]])</f>
        <v>2016</v>
      </c>
      <c r="C5577" s="2">
        <f>MONTH(salesdata[[#This Row],[Order Date]])</f>
        <v>9</v>
      </c>
      <c r="D5577" t="s">
        <v>1193</v>
      </c>
      <c r="E5577" t="s">
        <v>10</v>
      </c>
      <c r="F5577" t="s">
        <v>11</v>
      </c>
      <c r="G5577" t="s">
        <v>63</v>
      </c>
      <c r="H5577" t="s">
        <v>552</v>
      </c>
      <c r="I5577" s="33" t="s">
        <v>9271</v>
      </c>
      <c r="J5577" s="2">
        <v>2</v>
      </c>
      <c r="K5577" s="33" t="s">
        <v>9272</v>
      </c>
    </row>
    <row r="5578" spans="1:11" x14ac:dyDescent="0.3">
      <c r="A5578" s="1">
        <v>42625</v>
      </c>
      <c r="B5578" s="2">
        <f>YEAR(salesdata[[#This Row],[Order Date]])</f>
        <v>2016</v>
      </c>
      <c r="C5578" s="2">
        <f>MONTH(salesdata[[#This Row],[Order Date]])</f>
        <v>9</v>
      </c>
      <c r="D5578" t="s">
        <v>2039</v>
      </c>
      <c r="E5578" t="s">
        <v>282</v>
      </c>
      <c r="F5578" t="s">
        <v>34</v>
      </c>
      <c r="G5578" t="s">
        <v>47</v>
      </c>
      <c r="H5578" t="s">
        <v>489</v>
      </c>
      <c r="I5578" s="33" t="s">
        <v>9273</v>
      </c>
      <c r="J5578" s="2">
        <v>4</v>
      </c>
      <c r="K5578" s="33" t="s">
        <v>4921</v>
      </c>
    </row>
    <row r="5579" spans="1:11" x14ac:dyDescent="0.3">
      <c r="A5579" s="1">
        <v>42625</v>
      </c>
      <c r="B5579" s="2">
        <f>YEAR(salesdata[[#This Row],[Order Date]])</f>
        <v>2016</v>
      </c>
      <c r="C5579" s="2">
        <f>MONTH(salesdata[[#This Row],[Order Date]])</f>
        <v>9</v>
      </c>
      <c r="D5579" t="s">
        <v>2039</v>
      </c>
      <c r="E5579" t="s">
        <v>282</v>
      </c>
      <c r="F5579" t="s">
        <v>34</v>
      </c>
      <c r="G5579" t="s">
        <v>35</v>
      </c>
      <c r="H5579" t="s">
        <v>2047</v>
      </c>
      <c r="I5579" s="33" t="s">
        <v>9274</v>
      </c>
      <c r="J5579" s="2">
        <v>2</v>
      </c>
      <c r="K5579" s="33" t="s">
        <v>5036</v>
      </c>
    </row>
    <row r="5580" spans="1:11" x14ac:dyDescent="0.3">
      <c r="A5580" s="1">
        <v>42625</v>
      </c>
      <c r="B5580" s="2">
        <f>YEAR(salesdata[[#This Row],[Order Date]])</f>
        <v>2016</v>
      </c>
      <c r="C5580" s="2">
        <f>MONTH(salesdata[[#This Row],[Order Date]])</f>
        <v>9</v>
      </c>
      <c r="D5580" t="s">
        <v>2039</v>
      </c>
      <c r="E5580" t="s">
        <v>282</v>
      </c>
      <c r="F5580" t="s">
        <v>34</v>
      </c>
      <c r="G5580" t="s">
        <v>47</v>
      </c>
      <c r="H5580" t="s">
        <v>313</v>
      </c>
      <c r="I5580" s="33" t="s">
        <v>8610</v>
      </c>
      <c r="J5580" s="2">
        <v>1</v>
      </c>
      <c r="K5580" s="33" t="s">
        <v>8568</v>
      </c>
    </row>
    <row r="5581" spans="1:11" x14ac:dyDescent="0.3">
      <c r="A5581" s="1">
        <v>42625</v>
      </c>
      <c r="B5581" s="2">
        <f>YEAR(salesdata[[#This Row],[Order Date]])</f>
        <v>2016</v>
      </c>
      <c r="C5581" s="2">
        <f>MONTH(salesdata[[#This Row],[Order Date]])</f>
        <v>9</v>
      </c>
      <c r="D5581" t="s">
        <v>2039</v>
      </c>
      <c r="E5581" t="s">
        <v>282</v>
      </c>
      <c r="F5581" t="s">
        <v>11</v>
      </c>
      <c r="G5581" t="s">
        <v>16</v>
      </c>
      <c r="H5581" t="s">
        <v>1794</v>
      </c>
      <c r="I5581" s="33" t="s">
        <v>4720</v>
      </c>
      <c r="J5581" s="2">
        <v>3</v>
      </c>
      <c r="K5581" s="33" t="s">
        <v>6801</v>
      </c>
    </row>
    <row r="5582" spans="1:11" x14ac:dyDescent="0.3">
      <c r="A5582" s="1">
        <v>42625</v>
      </c>
      <c r="B5582" s="2">
        <f>YEAR(salesdata[[#This Row],[Order Date]])</f>
        <v>2016</v>
      </c>
      <c r="C5582" s="2">
        <f>MONTH(salesdata[[#This Row],[Order Date]])</f>
        <v>9</v>
      </c>
      <c r="D5582" t="s">
        <v>1884</v>
      </c>
      <c r="E5582" t="s">
        <v>167</v>
      </c>
      <c r="F5582" t="s">
        <v>11</v>
      </c>
      <c r="G5582" t="s">
        <v>43</v>
      </c>
      <c r="H5582" t="s">
        <v>1609</v>
      </c>
      <c r="I5582" s="33" t="s">
        <v>3438</v>
      </c>
      <c r="J5582" s="2">
        <v>3</v>
      </c>
      <c r="K5582" s="33" t="s">
        <v>9275</v>
      </c>
    </row>
    <row r="5583" spans="1:11" x14ac:dyDescent="0.3">
      <c r="A5583" s="1">
        <v>42625</v>
      </c>
      <c r="B5583" s="2">
        <f>YEAR(salesdata[[#This Row],[Order Date]])</f>
        <v>2016</v>
      </c>
      <c r="C5583" s="2">
        <f>MONTH(salesdata[[#This Row],[Order Date]])</f>
        <v>9</v>
      </c>
      <c r="D5583" t="s">
        <v>1884</v>
      </c>
      <c r="E5583" t="s">
        <v>167</v>
      </c>
      <c r="F5583" t="s">
        <v>11</v>
      </c>
      <c r="G5583" t="s">
        <v>16</v>
      </c>
      <c r="H5583" t="s">
        <v>1874</v>
      </c>
      <c r="I5583" s="33" t="s">
        <v>4692</v>
      </c>
      <c r="J5583" s="2">
        <v>3</v>
      </c>
      <c r="K5583" s="33" t="s">
        <v>8559</v>
      </c>
    </row>
    <row r="5584" spans="1:11" x14ac:dyDescent="0.3">
      <c r="A5584" s="1">
        <v>42625</v>
      </c>
      <c r="B5584" s="2">
        <f>YEAR(salesdata[[#This Row],[Order Date]])</f>
        <v>2016</v>
      </c>
      <c r="C5584" s="2">
        <f>MONTH(salesdata[[#This Row],[Order Date]])</f>
        <v>9</v>
      </c>
      <c r="D5584" t="s">
        <v>1884</v>
      </c>
      <c r="E5584" t="s">
        <v>167</v>
      </c>
      <c r="F5584" t="s">
        <v>11</v>
      </c>
      <c r="G5584" t="s">
        <v>20</v>
      </c>
      <c r="H5584" t="s">
        <v>1406</v>
      </c>
      <c r="I5584" s="33" t="s">
        <v>7116</v>
      </c>
      <c r="J5584" s="2">
        <v>4</v>
      </c>
      <c r="K5584" s="33" t="s">
        <v>6773</v>
      </c>
    </row>
    <row r="5585" spans="1:11" x14ac:dyDescent="0.3">
      <c r="A5585" s="1">
        <v>42625</v>
      </c>
      <c r="B5585" s="2">
        <f>YEAR(salesdata[[#This Row],[Order Date]])</f>
        <v>2016</v>
      </c>
      <c r="C5585" s="2">
        <f>MONTH(salesdata[[#This Row],[Order Date]])</f>
        <v>9</v>
      </c>
      <c r="D5585" t="s">
        <v>684</v>
      </c>
      <c r="E5585" t="s">
        <v>55</v>
      </c>
      <c r="F5585" t="s">
        <v>39</v>
      </c>
      <c r="G5585" t="s">
        <v>52</v>
      </c>
      <c r="H5585" t="s">
        <v>302</v>
      </c>
      <c r="I5585" s="33" t="s">
        <v>7116</v>
      </c>
      <c r="J5585" s="2">
        <v>3</v>
      </c>
      <c r="K5585" s="33" t="s">
        <v>5432</v>
      </c>
    </row>
    <row r="5586" spans="1:11" x14ac:dyDescent="0.3">
      <c r="A5586" s="1">
        <v>42625</v>
      </c>
      <c r="B5586" s="2">
        <f>YEAR(salesdata[[#This Row],[Order Date]])</f>
        <v>2016</v>
      </c>
      <c r="C5586" s="2">
        <f>MONTH(salesdata[[#This Row],[Order Date]])</f>
        <v>9</v>
      </c>
      <c r="D5586" t="s">
        <v>684</v>
      </c>
      <c r="E5586" t="s">
        <v>55</v>
      </c>
      <c r="F5586" t="s">
        <v>11</v>
      </c>
      <c r="G5586" t="s">
        <v>43</v>
      </c>
      <c r="H5586" t="s">
        <v>163</v>
      </c>
      <c r="I5586" s="33" t="s">
        <v>5100</v>
      </c>
      <c r="J5586" s="2">
        <v>3</v>
      </c>
      <c r="K5586" s="33" t="s">
        <v>5101</v>
      </c>
    </row>
    <row r="5587" spans="1:11" x14ac:dyDescent="0.3">
      <c r="A5587" s="1">
        <v>42625</v>
      </c>
      <c r="B5587" s="2">
        <f>YEAR(salesdata[[#This Row],[Order Date]])</f>
        <v>2016</v>
      </c>
      <c r="C5587" s="2">
        <f>MONTH(salesdata[[#This Row],[Order Date]])</f>
        <v>9</v>
      </c>
      <c r="D5587" t="s">
        <v>684</v>
      </c>
      <c r="E5587" t="s">
        <v>55</v>
      </c>
      <c r="F5587" t="s">
        <v>11</v>
      </c>
      <c r="G5587" t="s">
        <v>18</v>
      </c>
      <c r="H5587" t="s">
        <v>1866</v>
      </c>
      <c r="I5587" s="33" t="s">
        <v>9276</v>
      </c>
      <c r="J5587" s="2">
        <v>5</v>
      </c>
      <c r="K5587" s="33" t="s">
        <v>9277</v>
      </c>
    </row>
    <row r="5588" spans="1:11" x14ac:dyDescent="0.3">
      <c r="A5588" s="1">
        <v>42625</v>
      </c>
      <c r="B5588" s="2">
        <f>YEAR(salesdata[[#This Row],[Order Date]])</f>
        <v>2016</v>
      </c>
      <c r="C5588" s="2">
        <f>MONTH(salesdata[[#This Row],[Order Date]])</f>
        <v>9</v>
      </c>
      <c r="D5588" t="s">
        <v>684</v>
      </c>
      <c r="E5588" t="s">
        <v>55</v>
      </c>
      <c r="F5588" t="s">
        <v>34</v>
      </c>
      <c r="G5588" t="s">
        <v>35</v>
      </c>
      <c r="H5588" t="s">
        <v>2399</v>
      </c>
      <c r="I5588" s="33" t="s">
        <v>9278</v>
      </c>
      <c r="J5588" s="2">
        <v>4</v>
      </c>
      <c r="K5588" s="33" t="s">
        <v>7267</v>
      </c>
    </row>
    <row r="5589" spans="1:11" x14ac:dyDescent="0.3">
      <c r="A5589" s="1">
        <v>42625</v>
      </c>
      <c r="B5589" s="2">
        <f>YEAR(salesdata[[#This Row],[Order Date]])</f>
        <v>2016</v>
      </c>
      <c r="C5589" s="2">
        <f>MONTH(salesdata[[#This Row],[Order Date]])</f>
        <v>9</v>
      </c>
      <c r="D5589" t="s">
        <v>1853</v>
      </c>
      <c r="E5589" t="s">
        <v>111</v>
      </c>
      <c r="F5589" t="s">
        <v>11</v>
      </c>
      <c r="G5589" t="s">
        <v>12</v>
      </c>
      <c r="H5589" t="s">
        <v>1961</v>
      </c>
      <c r="I5589" s="33" t="s">
        <v>8091</v>
      </c>
      <c r="J5589" s="2">
        <v>3</v>
      </c>
      <c r="K5589" s="33" t="s">
        <v>8092</v>
      </c>
    </row>
    <row r="5590" spans="1:11" x14ac:dyDescent="0.3">
      <c r="A5590" s="1">
        <v>42625</v>
      </c>
      <c r="B5590" s="2">
        <f>YEAR(salesdata[[#This Row],[Order Date]])</f>
        <v>2016</v>
      </c>
      <c r="C5590" s="2">
        <f>MONTH(salesdata[[#This Row],[Order Date]])</f>
        <v>9</v>
      </c>
      <c r="D5590" t="s">
        <v>2263</v>
      </c>
      <c r="E5590" t="s">
        <v>282</v>
      </c>
      <c r="F5590" t="s">
        <v>39</v>
      </c>
      <c r="G5590" t="s">
        <v>40</v>
      </c>
      <c r="H5590" t="s">
        <v>1803</v>
      </c>
      <c r="I5590" s="33" t="s">
        <v>9279</v>
      </c>
      <c r="J5590" s="2">
        <v>3</v>
      </c>
      <c r="K5590" s="33" t="s">
        <v>3162</v>
      </c>
    </row>
    <row r="5591" spans="1:11" x14ac:dyDescent="0.3">
      <c r="A5591" s="1">
        <v>42625</v>
      </c>
      <c r="B5591" s="2">
        <f>YEAR(salesdata[[#This Row],[Order Date]])</f>
        <v>2016</v>
      </c>
      <c r="C5591" s="2">
        <f>MONTH(salesdata[[#This Row],[Order Date]])</f>
        <v>9</v>
      </c>
      <c r="D5591" t="s">
        <v>2263</v>
      </c>
      <c r="E5591" t="s">
        <v>282</v>
      </c>
      <c r="F5591" t="s">
        <v>34</v>
      </c>
      <c r="G5591" t="s">
        <v>35</v>
      </c>
      <c r="H5591" t="s">
        <v>424</v>
      </c>
      <c r="I5591" s="33" t="s">
        <v>9280</v>
      </c>
      <c r="J5591" s="2">
        <v>4</v>
      </c>
      <c r="K5591" s="33" t="s">
        <v>8559</v>
      </c>
    </row>
    <row r="5592" spans="1:11" x14ac:dyDescent="0.3">
      <c r="A5592" s="1">
        <v>42625</v>
      </c>
      <c r="B5592" s="2">
        <f>YEAR(salesdata[[#This Row],[Order Date]])</f>
        <v>2016</v>
      </c>
      <c r="C5592" s="2">
        <f>MONTH(salesdata[[#This Row],[Order Date]])</f>
        <v>9</v>
      </c>
      <c r="D5592" t="s">
        <v>704</v>
      </c>
      <c r="E5592" t="s">
        <v>152</v>
      </c>
      <c r="F5592" t="s">
        <v>34</v>
      </c>
      <c r="G5592" t="s">
        <v>47</v>
      </c>
      <c r="H5592" t="s">
        <v>388</v>
      </c>
      <c r="I5592" s="33" t="s">
        <v>3360</v>
      </c>
      <c r="J5592" s="2">
        <v>2</v>
      </c>
      <c r="K5592" s="33" t="s">
        <v>3361</v>
      </c>
    </row>
    <row r="5593" spans="1:11" x14ac:dyDescent="0.3">
      <c r="A5593" s="1">
        <v>42626</v>
      </c>
      <c r="B5593" s="2">
        <f>YEAR(salesdata[[#This Row],[Order Date]])</f>
        <v>2016</v>
      </c>
      <c r="C5593" s="2">
        <f>MONTH(salesdata[[#This Row],[Order Date]])</f>
        <v>9</v>
      </c>
      <c r="D5593" t="s">
        <v>678</v>
      </c>
      <c r="E5593" t="s">
        <v>1021</v>
      </c>
      <c r="F5593" t="s">
        <v>11</v>
      </c>
      <c r="G5593" t="s">
        <v>18</v>
      </c>
      <c r="H5593" t="s">
        <v>1866</v>
      </c>
      <c r="I5593" s="33" t="s">
        <v>6262</v>
      </c>
      <c r="J5593" s="2">
        <v>3</v>
      </c>
      <c r="K5593" s="33" t="s">
        <v>4812</v>
      </c>
    </row>
    <row r="5594" spans="1:11" x14ac:dyDescent="0.3">
      <c r="A5594" s="1">
        <v>42626</v>
      </c>
      <c r="B5594" s="2">
        <f>YEAR(salesdata[[#This Row],[Order Date]])</f>
        <v>2016</v>
      </c>
      <c r="C5594" s="2">
        <f>MONTH(salesdata[[#This Row],[Order Date]])</f>
        <v>9</v>
      </c>
      <c r="D5594" t="s">
        <v>678</v>
      </c>
      <c r="E5594" t="s">
        <v>1021</v>
      </c>
      <c r="F5594" t="s">
        <v>11</v>
      </c>
      <c r="G5594" t="s">
        <v>16</v>
      </c>
      <c r="H5594" t="s">
        <v>950</v>
      </c>
      <c r="I5594" s="33" t="s">
        <v>3329</v>
      </c>
      <c r="J5594" s="2">
        <v>5</v>
      </c>
      <c r="K5594" s="33" t="s">
        <v>4118</v>
      </c>
    </row>
    <row r="5595" spans="1:11" x14ac:dyDescent="0.3">
      <c r="A5595" s="1">
        <v>42626</v>
      </c>
      <c r="B5595" s="2">
        <f>YEAR(salesdata[[#This Row],[Order Date]])</f>
        <v>2016</v>
      </c>
      <c r="C5595" s="2">
        <f>MONTH(salesdata[[#This Row],[Order Date]])</f>
        <v>9</v>
      </c>
      <c r="D5595" t="s">
        <v>678</v>
      </c>
      <c r="E5595" t="s">
        <v>1021</v>
      </c>
      <c r="F5595" t="s">
        <v>39</v>
      </c>
      <c r="G5595" t="s">
        <v>40</v>
      </c>
      <c r="H5595" t="s">
        <v>1782</v>
      </c>
      <c r="I5595" s="33" t="s">
        <v>2965</v>
      </c>
      <c r="J5595" s="2">
        <v>5</v>
      </c>
      <c r="K5595" s="33" t="s">
        <v>3523</v>
      </c>
    </row>
    <row r="5596" spans="1:11" x14ac:dyDescent="0.3">
      <c r="A5596" s="1">
        <v>42626</v>
      </c>
      <c r="B5596" s="2">
        <f>YEAR(salesdata[[#This Row],[Order Date]])</f>
        <v>2016</v>
      </c>
      <c r="C5596" s="2">
        <f>MONTH(salesdata[[#This Row],[Order Date]])</f>
        <v>9</v>
      </c>
      <c r="D5596" t="s">
        <v>678</v>
      </c>
      <c r="E5596" t="s">
        <v>1021</v>
      </c>
      <c r="F5596" t="s">
        <v>11</v>
      </c>
      <c r="G5596" t="s">
        <v>204</v>
      </c>
      <c r="H5596" t="s">
        <v>2333</v>
      </c>
      <c r="I5596" s="33" t="s">
        <v>7195</v>
      </c>
      <c r="J5596" s="2">
        <v>2</v>
      </c>
      <c r="K5596" s="33" t="s">
        <v>7196</v>
      </c>
    </row>
    <row r="5597" spans="1:11" x14ac:dyDescent="0.3">
      <c r="A5597" s="1">
        <v>42626</v>
      </c>
      <c r="B5597" s="2">
        <f>YEAR(salesdata[[#This Row],[Order Date]])</f>
        <v>2016</v>
      </c>
      <c r="C5597" s="2">
        <f>MONTH(salesdata[[#This Row],[Order Date]])</f>
        <v>9</v>
      </c>
      <c r="D5597" t="s">
        <v>678</v>
      </c>
      <c r="E5597" t="s">
        <v>1021</v>
      </c>
      <c r="F5597" t="s">
        <v>11</v>
      </c>
      <c r="G5597" t="s">
        <v>12</v>
      </c>
      <c r="H5597" t="s">
        <v>2145</v>
      </c>
      <c r="I5597" s="33" t="s">
        <v>7407</v>
      </c>
      <c r="J5597" s="2">
        <v>3</v>
      </c>
      <c r="K5597" s="33" t="s">
        <v>3236</v>
      </c>
    </row>
    <row r="5598" spans="1:11" x14ac:dyDescent="0.3">
      <c r="A5598" s="1">
        <v>42626</v>
      </c>
      <c r="B5598" s="2">
        <f>YEAR(salesdata[[#This Row],[Order Date]])</f>
        <v>2016</v>
      </c>
      <c r="C5598" s="2">
        <f>MONTH(salesdata[[#This Row],[Order Date]])</f>
        <v>9</v>
      </c>
      <c r="D5598" t="s">
        <v>678</v>
      </c>
      <c r="E5598" t="s">
        <v>1021</v>
      </c>
      <c r="F5598" t="s">
        <v>11</v>
      </c>
      <c r="G5598" t="s">
        <v>93</v>
      </c>
      <c r="H5598" t="s">
        <v>731</v>
      </c>
      <c r="I5598" s="33" t="s">
        <v>2727</v>
      </c>
      <c r="J5598" s="2">
        <v>2</v>
      </c>
      <c r="K5598" s="33" t="s">
        <v>9281</v>
      </c>
    </row>
    <row r="5599" spans="1:11" x14ac:dyDescent="0.3">
      <c r="A5599" s="1">
        <v>42626</v>
      </c>
      <c r="B5599" s="2">
        <f>YEAR(salesdata[[#This Row],[Order Date]])</f>
        <v>2016</v>
      </c>
      <c r="C5599" s="2">
        <f>MONTH(salesdata[[#This Row],[Order Date]])</f>
        <v>9</v>
      </c>
      <c r="D5599" t="s">
        <v>678</v>
      </c>
      <c r="E5599" t="s">
        <v>1021</v>
      </c>
      <c r="F5599" t="s">
        <v>11</v>
      </c>
      <c r="G5599" t="s">
        <v>12</v>
      </c>
      <c r="H5599" t="s">
        <v>1457</v>
      </c>
      <c r="I5599" s="33" t="s">
        <v>6185</v>
      </c>
      <c r="J5599" s="2">
        <v>3</v>
      </c>
      <c r="K5599" s="33" t="s">
        <v>3680</v>
      </c>
    </row>
    <row r="5600" spans="1:11" x14ac:dyDescent="0.3">
      <c r="A5600" s="1">
        <v>42626</v>
      </c>
      <c r="B5600" s="2">
        <f>YEAR(salesdata[[#This Row],[Order Date]])</f>
        <v>2016</v>
      </c>
      <c r="C5600" s="2">
        <f>MONTH(salesdata[[#This Row],[Order Date]])</f>
        <v>9</v>
      </c>
      <c r="D5600" t="s">
        <v>678</v>
      </c>
      <c r="E5600" t="s">
        <v>1021</v>
      </c>
      <c r="F5600" t="s">
        <v>11</v>
      </c>
      <c r="G5600" t="s">
        <v>18</v>
      </c>
      <c r="H5600" t="s">
        <v>1439</v>
      </c>
      <c r="I5600" s="33" t="s">
        <v>6082</v>
      </c>
      <c r="J5600" s="2">
        <v>6</v>
      </c>
      <c r="K5600" s="33" t="s">
        <v>9282</v>
      </c>
    </row>
    <row r="5601" spans="1:11" x14ac:dyDescent="0.3">
      <c r="A5601" s="1">
        <v>42626</v>
      </c>
      <c r="B5601" s="2">
        <f>YEAR(salesdata[[#This Row],[Order Date]])</f>
        <v>2016</v>
      </c>
      <c r="C5601" s="2">
        <f>MONTH(salesdata[[#This Row],[Order Date]])</f>
        <v>9</v>
      </c>
      <c r="D5601" t="s">
        <v>678</v>
      </c>
      <c r="E5601" t="s">
        <v>1021</v>
      </c>
      <c r="F5601" t="s">
        <v>34</v>
      </c>
      <c r="G5601" t="s">
        <v>47</v>
      </c>
      <c r="H5601" t="s">
        <v>2728</v>
      </c>
      <c r="I5601" s="33" t="s">
        <v>9283</v>
      </c>
      <c r="J5601" s="2">
        <v>14</v>
      </c>
      <c r="K5601" s="33" t="s">
        <v>9284</v>
      </c>
    </row>
    <row r="5602" spans="1:11" x14ac:dyDescent="0.3">
      <c r="A5602" s="1">
        <v>42626</v>
      </c>
      <c r="B5602" s="2">
        <f>YEAR(salesdata[[#This Row],[Order Date]])</f>
        <v>2016</v>
      </c>
      <c r="C5602" s="2">
        <f>MONTH(salesdata[[#This Row],[Order Date]])</f>
        <v>9</v>
      </c>
      <c r="D5602" t="s">
        <v>678</v>
      </c>
      <c r="E5602" t="s">
        <v>1021</v>
      </c>
      <c r="F5602" t="s">
        <v>39</v>
      </c>
      <c r="G5602" t="s">
        <v>40</v>
      </c>
      <c r="H5602" t="s">
        <v>1920</v>
      </c>
      <c r="I5602" s="33" t="s">
        <v>6761</v>
      </c>
      <c r="J5602" s="2">
        <v>3</v>
      </c>
      <c r="K5602" s="33" t="s">
        <v>5665</v>
      </c>
    </row>
    <row r="5603" spans="1:11" x14ac:dyDescent="0.3">
      <c r="A5603" s="1">
        <v>42627</v>
      </c>
      <c r="B5603" s="2">
        <f>YEAR(salesdata[[#This Row],[Order Date]])</f>
        <v>2016</v>
      </c>
      <c r="C5603" s="2">
        <f>MONTH(salesdata[[#This Row],[Order Date]])</f>
        <v>9</v>
      </c>
      <c r="D5603" t="s">
        <v>2251</v>
      </c>
      <c r="E5603" t="s">
        <v>70</v>
      </c>
      <c r="F5603" t="s">
        <v>11</v>
      </c>
      <c r="G5603" t="s">
        <v>12</v>
      </c>
      <c r="H5603" t="s">
        <v>516</v>
      </c>
      <c r="I5603" s="33" t="s">
        <v>3857</v>
      </c>
      <c r="J5603" s="2">
        <v>4</v>
      </c>
      <c r="K5603" s="33" t="s">
        <v>3858</v>
      </c>
    </row>
    <row r="5604" spans="1:11" x14ac:dyDescent="0.3">
      <c r="A5604" s="1">
        <v>42627</v>
      </c>
      <c r="B5604" s="2">
        <f>YEAR(salesdata[[#This Row],[Order Date]])</f>
        <v>2016</v>
      </c>
      <c r="C5604" s="2">
        <f>MONTH(salesdata[[#This Row],[Order Date]])</f>
        <v>9</v>
      </c>
      <c r="D5604" t="s">
        <v>260</v>
      </c>
      <c r="E5604" t="s">
        <v>152</v>
      </c>
      <c r="F5604" t="s">
        <v>39</v>
      </c>
      <c r="G5604" t="s">
        <v>40</v>
      </c>
      <c r="H5604" t="s">
        <v>1863</v>
      </c>
      <c r="I5604" s="33" t="s">
        <v>9285</v>
      </c>
      <c r="J5604" s="2">
        <v>3</v>
      </c>
      <c r="K5604" s="33" t="s">
        <v>9286</v>
      </c>
    </row>
    <row r="5605" spans="1:11" x14ac:dyDescent="0.3">
      <c r="A5605" s="1">
        <v>42627</v>
      </c>
      <c r="B5605" s="2">
        <f>YEAR(salesdata[[#This Row],[Order Date]])</f>
        <v>2016</v>
      </c>
      <c r="C5605" s="2">
        <f>MONTH(salesdata[[#This Row],[Order Date]])</f>
        <v>9</v>
      </c>
      <c r="D5605" t="s">
        <v>260</v>
      </c>
      <c r="E5605" t="s">
        <v>152</v>
      </c>
      <c r="F5605" t="s">
        <v>11</v>
      </c>
      <c r="G5605" t="s">
        <v>20</v>
      </c>
      <c r="H5605" t="s">
        <v>428</v>
      </c>
      <c r="I5605" s="33" t="s">
        <v>3406</v>
      </c>
      <c r="J5605" s="2">
        <v>2</v>
      </c>
      <c r="K5605" s="33" t="s">
        <v>3407</v>
      </c>
    </row>
    <row r="5606" spans="1:11" x14ac:dyDescent="0.3">
      <c r="A5606" s="1">
        <v>42628</v>
      </c>
      <c r="B5606" s="2">
        <f>YEAR(salesdata[[#This Row],[Order Date]])</f>
        <v>2016</v>
      </c>
      <c r="C5606" s="2">
        <f>MONTH(salesdata[[#This Row],[Order Date]])</f>
        <v>9</v>
      </c>
      <c r="D5606" t="s">
        <v>2032</v>
      </c>
      <c r="E5606" t="s">
        <v>23</v>
      </c>
      <c r="F5606" t="s">
        <v>11</v>
      </c>
      <c r="G5606" t="s">
        <v>12</v>
      </c>
      <c r="H5606" t="s">
        <v>2729</v>
      </c>
      <c r="I5606" s="33" t="s">
        <v>2943</v>
      </c>
      <c r="J5606" s="2">
        <v>1</v>
      </c>
      <c r="K5606" s="33" t="s">
        <v>3415</v>
      </c>
    </row>
    <row r="5607" spans="1:11" x14ac:dyDescent="0.3">
      <c r="A5607" s="1">
        <v>42628</v>
      </c>
      <c r="B5607" s="2">
        <f>YEAR(salesdata[[#This Row],[Order Date]])</f>
        <v>2016</v>
      </c>
      <c r="C5607" s="2">
        <f>MONTH(salesdata[[#This Row],[Order Date]])</f>
        <v>9</v>
      </c>
      <c r="D5607" t="s">
        <v>1682</v>
      </c>
      <c r="E5607" t="s">
        <v>152</v>
      </c>
      <c r="F5607" t="s">
        <v>11</v>
      </c>
      <c r="G5607" t="s">
        <v>20</v>
      </c>
      <c r="H5607" t="s">
        <v>1832</v>
      </c>
      <c r="I5607" s="33" t="s">
        <v>9287</v>
      </c>
      <c r="J5607" s="2">
        <v>2</v>
      </c>
      <c r="K5607" s="33" t="s">
        <v>9288</v>
      </c>
    </row>
    <row r="5608" spans="1:11" x14ac:dyDescent="0.3">
      <c r="A5608" s="1">
        <v>42628</v>
      </c>
      <c r="B5608" s="2">
        <f>YEAR(salesdata[[#This Row],[Order Date]])</f>
        <v>2016</v>
      </c>
      <c r="C5608" s="2">
        <f>MONTH(salesdata[[#This Row],[Order Date]])</f>
        <v>9</v>
      </c>
      <c r="D5608" t="s">
        <v>2616</v>
      </c>
      <c r="E5608" t="s">
        <v>167</v>
      </c>
      <c r="F5608" t="s">
        <v>11</v>
      </c>
      <c r="G5608" t="s">
        <v>12</v>
      </c>
      <c r="H5608" t="s">
        <v>2597</v>
      </c>
      <c r="I5608" s="33" t="s">
        <v>3611</v>
      </c>
      <c r="J5608" s="2">
        <v>5</v>
      </c>
      <c r="K5608" s="33" t="s">
        <v>9289</v>
      </c>
    </row>
    <row r="5609" spans="1:11" x14ac:dyDescent="0.3">
      <c r="A5609" s="1">
        <v>42628</v>
      </c>
      <c r="B5609" s="2">
        <f>YEAR(salesdata[[#This Row],[Order Date]])</f>
        <v>2016</v>
      </c>
      <c r="C5609" s="2">
        <f>MONTH(salesdata[[#This Row],[Order Date]])</f>
        <v>9</v>
      </c>
      <c r="D5609" t="s">
        <v>2616</v>
      </c>
      <c r="E5609" t="s">
        <v>167</v>
      </c>
      <c r="F5609" t="s">
        <v>11</v>
      </c>
      <c r="G5609" t="s">
        <v>20</v>
      </c>
      <c r="H5609" t="s">
        <v>991</v>
      </c>
      <c r="I5609" s="33" t="s">
        <v>9290</v>
      </c>
      <c r="J5609" s="2">
        <v>7</v>
      </c>
      <c r="K5609" s="33" t="s">
        <v>7821</v>
      </c>
    </row>
    <row r="5610" spans="1:11" x14ac:dyDescent="0.3">
      <c r="A5610" s="1">
        <v>42628</v>
      </c>
      <c r="B5610" s="2">
        <f>YEAR(salesdata[[#This Row],[Order Date]])</f>
        <v>2016</v>
      </c>
      <c r="C5610" s="2">
        <f>MONTH(salesdata[[#This Row],[Order Date]])</f>
        <v>9</v>
      </c>
      <c r="D5610" t="s">
        <v>1686</v>
      </c>
      <c r="E5610" t="s">
        <v>519</v>
      </c>
      <c r="F5610" t="s">
        <v>11</v>
      </c>
      <c r="G5610" t="s">
        <v>20</v>
      </c>
      <c r="H5610" t="s">
        <v>697</v>
      </c>
      <c r="I5610" s="33" t="s">
        <v>9291</v>
      </c>
      <c r="J5610" s="2">
        <v>4</v>
      </c>
      <c r="K5610" s="33" t="s">
        <v>5527</v>
      </c>
    </row>
    <row r="5611" spans="1:11" x14ac:dyDescent="0.3">
      <c r="A5611" s="1">
        <v>42628</v>
      </c>
      <c r="B5611" s="2">
        <f>YEAR(salesdata[[#This Row],[Order Date]])</f>
        <v>2016</v>
      </c>
      <c r="C5611" s="2">
        <f>MONTH(salesdata[[#This Row],[Order Date]])</f>
        <v>9</v>
      </c>
      <c r="D5611" t="s">
        <v>1686</v>
      </c>
      <c r="E5611" t="s">
        <v>519</v>
      </c>
      <c r="F5611" t="s">
        <v>34</v>
      </c>
      <c r="G5611" t="s">
        <v>147</v>
      </c>
      <c r="H5611" t="s">
        <v>324</v>
      </c>
      <c r="I5611" s="33" t="s">
        <v>9292</v>
      </c>
      <c r="J5611" s="2">
        <v>3</v>
      </c>
      <c r="K5611" s="33" t="s">
        <v>9293</v>
      </c>
    </row>
    <row r="5612" spans="1:11" x14ac:dyDescent="0.3">
      <c r="A5612" s="1">
        <v>42628</v>
      </c>
      <c r="B5612" s="2">
        <f>YEAR(salesdata[[#This Row],[Order Date]])</f>
        <v>2016</v>
      </c>
      <c r="C5612" s="2">
        <f>MONTH(salesdata[[#This Row],[Order Date]])</f>
        <v>9</v>
      </c>
      <c r="D5612" t="s">
        <v>1556</v>
      </c>
      <c r="E5612" t="s">
        <v>167</v>
      </c>
      <c r="F5612" t="s">
        <v>11</v>
      </c>
      <c r="G5612" t="s">
        <v>24</v>
      </c>
      <c r="H5612" t="s">
        <v>1236</v>
      </c>
      <c r="I5612" s="33" t="s">
        <v>9294</v>
      </c>
      <c r="J5612" s="2">
        <v>5</v>
      </c>
      <c r="K5612" s="33" t="s">
        <v>9295</v>
      </c>
    </row>
    <row r="5613" spans="1:11" x14ac:dyDescent="0.3">
      <c r="A5613" s="1">
        <v>42629</v>
      </c>
      <c r="B5613" s="2">
        <f>YEAR(salesdata[[#This Row],[Order Date]])</f>
        <v>2016</v>
      </c>
      <c r="C5613" s="2">
        <f>MONTH(salesdata[[#This Row],[Order Date]])</f>
        <v>9</v>
      </c>
      <c r="D5613" t="s">
        <v>941</v>
      </c>
      <c r="E5613" t="s">
        <v>27</v>
      </c>
      <c r="F5613" t="s">
        <v>11</v>
      </c>
      <c r="G5613" t="s">
        <v>12</v>
      </c>
      <c r="H5613" t="s">
        <v>331</v>
      </c>
      <c r="I5613" s="33" t="s">
        <v>3122</v>
      </c>
      <c r="J5613" s="2">
        <v>2</v>
      </c>
      <c r="K5613" s="33" t="s">
        <v>3281</v>
      </c>
    </row>
    <row r="5614" spans="1:11" x14ac:dyDescent="0.3">
      <c r="A5614" s="1">
        <v>42629</v>
      </c>
      <c r="B5614" s="2">
        <f>YEAR(salesdata[[#This Row],[Order Date]])</f>
        <v>2016</v>
      </c>
      <c r="C5614" s="2">
        <f>MONTH(salesdata[[#This Row],[Order Date]])</f>
        <v>9</v>
      </c>
      <c r="D5614" t="s">
        <v>1433</v>
      </c>
      <c r="E5614" t="s">
        <v>27</v>
      </c>
      <c r="F5614" t="s">
        <v>34</v>
      </c>
      <c r="G5614" t="s">
        <v>74</v>
      </c>
      <c r="H5614" t="s">
        <v>2206</v>
      </c>
      <c r="I5614" s="33" t="s">
        <v>9296</v>
      </c>
      <c r="J5614" s="2">
        <v>2</v>
      </c>
      <c r="K5614" s="33" t="s">
        <v>9297</v>
      </c>
    </row>
    <row r="5615" spans="1:11" x14ac:dyDescent="0.3">
      <c r="A5615" s="1">
        <v>42629</v>
      </c>
      <c r="B5615" s="2">
        <f>YEAR(salesdata[[#This Row],[Order Date]])</f>
        <v>2016</v>
      </c>
      <c r="C5615" s="2">
        <f>MONTH(salesdata[[#This Row],[Order Date]])</f>
        <v>9</v>
      </c>
      <c r="D5615" t="s">
        <v>1433</v>
      </c>
      <c r="E5615" t="s">
        <v>27</v>
      </c>
      <c r="F5615" t="s">
        <v>11</v>
      </c>
      <c r="G5615" t="s">
        <v>93</v>
      </c>
      <c r="H5615" t="s">
        <v>2040</v>
      </c>
      <c r="I5615" s="33" t="s">
        <v>5905</v>
      </c>
      <c r="J5615" s="2">
        <v>4</v>
      </c>
      <c r="K5615" s="33" t="s">
        <v>3691</v>
      </c>
    </row>
    <row r="5616" spans="1:11" x14ac:dyDescent="0.3">
      <c r="A5616" s="1">
        <v>42629</v>
      </c>
      <c r="B5616" s="2">
        <f>YEAR(salesdata[[#This Row],[Order Date]])</f>
        <v>2016</v>
      </c>
      <c r="C5616" s="2">
        <f>MONTH(salesdata[[#This Row],[Order Date]])</f>
        <v>9</v>
      </c>
      <c r="D5616" t="s">
        <v>776</v>
      </c>
      <c r="E5616" t="s">
        <v>30</v>
      </c>
      <c r="F5616" t="s">
        <v>34</v>
      </c>
      <c r="G5616" t="s">
        <v>35</v>
      </c>
      <c r="H5616" t="s">
        <v>191</v>
      </c>
      <c r="I5616" s="33" t="s">
        <v>9298</v>
      </c>
      <c r="J5616" s="2">
        <v>2</v>
      </c>
      <c r="K5616" s="33" t="s">
        <v>9299</v>
      </c>
    </row>
    <row r="5617" spans="1:11" x14ac:dyDescent="0.3">
      <c r="A5617" s="1">
        <v>42630</v>
      </c>
      <c r="B5617" s="2">
        <f>YEAR(salesdata[[#This Row],[Order Date]])</f>
        <v>2016</v>
      </c>
      <c r="C5617" s="2">
        <f>MONTH(salesdata[[#This Row],[Order Date]])</f>
        <v>9</v>
      </c>
      <c r="D5617" t="s">
        <v>2666</v>
      </c>
      <c r="E5617" t="s">
        <v>27</v>
      </c>
      <c r="F5617" t="s">
        <v>11</v>
      </c>
      <c r="G5617" t="s">
        <v>24</v>
      </c>
      <c r="H5617" t="s">
        <v>1164</v>
      </c>
      <c r="I5617" s="33" t="s">
        <v>5050</v>
      </c>
      <c r="J5617" s="2">
        <v>3</v>
      </c>
      <c r="K5617" s="33" t="s">
        <v>2991</v>
      </c>
    </row>
    <row r="5618" spans="1:11" x14ac:dyDescent="0.3">
      <c r="A5618" s="1">
        <v>42630</v>
      </c>
      <c r="B5618" s="2">
        <f>YEAR(salesdata[[#This Row],[Order Date]])</f>
        <v>2016</v>
      </c>
      <c r="C5618" s="2">
        <f>MONTH(salesdata[[#This Row],[Order Date]])</f>
        <v>9</v>
      </c>
      <c r="D5618" t="s">
        <v>2666</v>
      </c>
      <c r="E5618" t="s">
        <v>27</v>
      </c>
      <c r="F5618" t="s">
        <v>39</v>
      </c>
      <c r="G5618" t="s">
        <v>40</v>
      </c>
      <c r="H5618" t="s">
        <v>886</v>
      </c>
      <c r="I5618" s="33" t="s">
        <v>5130</v>
      </c>
      <c r="J5618" s="2">
        <v>2</v>
      </c>
      <c r="K5618" s="33" t="s">
        <v>5131</v>
      </c>
    </row>
    <row r="5619" spans="1:11" x14ac:dyDescent="0.3">
      <c r="A5619" s="1">
        <v>42630</v>
      </c>
      <c r="B5619" s="2">
        <f>YEAR(salesdata[[#This Row],[Order Date]])</f>
        <v>2016</v>
      </c>
      <c r="C5619" s="2">
        <f>MONTH(salesdata[[#This Row],[Order Date]])</f>
        <v>9</v>
      </c>
      <c r="D5619" t="s">
        <v>2666</v>
      </c>
      <c r="E5619" t="s">
        <v>27</v>
      </c>
      <c r="F5619" t="s">
        <v>11</v>
      </c>
      <c r="G5619" t="s">
        <v>12</v>
      </c>
      <c r="H5619" t="s">
        <v>903</v>
      </c>
      <c r="I5619" s="33" t="s">
        <v>4243</v>
      </c>
      <c r="J5619" s="2">
        <v>1</v>
      </c>
      <c r="K5619" s="33" t="s">
        <v>4791</v>
      </c>
    </row>
    <row r="5620" spans="1:11" x14ac:dyDescent="0.3">
      <c r="A5620" s="1">
        <v>42630</v>
      </c>
      <c r="B5620" s="2">
        <f>YEAR(salesdata[[#This Row],[Order Date]])</f>
        <v>2016</v>
      </c>
      <c r="C5620" s="2">
        <f>MONTH(salesdata[[#This Row],[Order Date]])</f>
        <v>9</v>
      </c>
      <c r="D5620" t="s">
        <v>399</v>
      </c>
      <c r="E5620" t="s">
        <v>30</v>
      </c>
      <c r="F5620" t="s">
        <v>39</v>
      </c>
      <c r="G5620" t="s">
        <v>306</v>
      </c>
      <c r="H5620" t="s">
        <v>2730</v>
      </c>
      <c r="I5620" s="33" t="s">
        <v>2731</v>
      </c>
      <c r="J5620" s="2">
        <v>4</v>
      </c>
      <c r="K5620" s="33" t="s">
        <v>9300</v>
      </c>
    </row>
    <row r="5621" spans="1:11" x14ac:dyDescent="0.3">
      <c r="A5621" s="1">
        <v>42630</v>
      </c>
      <c r="B5621" s="2">
        <f>YEAR(salesdata[[#This Row],[Order Date]])</f>
        <v>2016</v>
      </c>
      <c r="C5621" s="2">
        <f>MONTH(salesdata[[#This Row],[Order Date]])</f>
        <v>9</v>
      </c>
      <c r="D5621" t="s">
        <v>603</v>
      </c>
      <c r="E5621" t="s">
        <v>1089</v>
      </c>
      <c r="F5621" t="s">
        <v>39</v>
      </c>
      <c r="G5621" t="s">
        <v>40</v>
      </c>
      <c r="H5621" t="s">
        <v>1863</v>
      </c>
      <c r="I5621" s="33" t="s">
        <v>9285</v>
      </c>
      <c r="J5621" s="2">
        <v>3</v>
      </c>
      <c r="K5621" s="33" t="s">
        <v>9286</v>
      </c>
    </row>
    <row r="5622" spans="1:11" x14ac:dyDescent="0.3">
      <c r="A5622" s="1">
        <v>42630</v>
      </c>
      <c r="B5622" s="2">
        <f>YEAR(salesdata[[#This Row],[Order Date]])</f>
        <v>2016</v>
      </c>
      <c r="C5622" s="2">
        <f>MONTH(salesdata[[#This Row],[Order Date]])</f>
        <v>9</v>
      </c>
      <c r="D5622" t="s">
        <v>603</v>
      </c>
      <c r="E5622" t="s">
        <v>1089</v>
      </c>
      <c r="F5622" t="s">
        <v>34</v>
      </c>
      <c r="G5622" t="s">
        <v>47</v>
      </c>
      <c r="H5622" t="s">
        <v>1377</v>
      </c>
      <c r="I5622" s="33" t="s">
        <v>9301</v>
      </c>
      <c r="J5622" s="2">
        <v>2</v>
      </c>
      <c r="K5622" s="33" t="s">
        <v>7502</v>
      </c>
    </row>
    <row r="5623" spans="1:11" x14ac:dyDescent="0.3">
      <c r="A5623" s="1">
        <v>42630</v>
      </c>
      <c r="B5623" s="2">
        <f>YEAR(salesdata[[#This Row],[Order Date]])</f>
        <v>2016</v>
      </c>
      <c r="C5623" s="2">
        <f>MONTH(salesdata[[#This Row],[Order Date]])</f>
        <v>9</v>
      </c>
      <c r="D5623" t="s">
        <v>2341</v>
      </c>
      <c r="E5623" t="s">
        <v>167</v>
      </c>
      <c r="F5623" t="s">
        <v>34</v>
      </c>
      <c r="G5623" t="s">
        <v>35</v>
      </c>
      <c r="H5623" t="s">
        <v>1877</v>
      </c>
      <c r="I5623" s="33" t="s">
        <v>9302</v>
      </c>
      <c r="J5623" s="2">
        <v>2</v>
      </c>
      <c r="K5623" s="33" t="s">
        <v>9303</v>
      </c>
    </row>
    <row r="5624" spans="1:11" x14ac:dyDescent="0.3">
      <c r="A5624" s="1">
        <v>42630</v>
      </c>
      <c r="B5624" s="2">
        <f>YEAR(salesdata[[#This Row],[Order Date]])</f>
        <v>2016</v>
      </c>
      <c r="C5624" s="2">
        <f>MONTH(salesdata[[#This Row],[Order Date]])</f>
        <v>9</v>
      </c>
      <c r="D5624" t="s">
        <v>2341</v>
      </c>
      <c r="E5624" t="s">
        <v>167</v>
      </c>
      <c r="F5624" t="s">
        <v>39</v>
      </c>
      <c r="G5624" t="s">
        <v>40</v>
      </c>
      <c r="H5624" t="s">
        <v>1864</v>
      </c>
      <c r="I5624" s="33" t="s">
        <v>3530</v>
      </c>
      <c r="J5624" s="2">
        <v>2</v>
      </c>
      <c r="K5624" s="33" t="s">
        <v>5278</v>
      </c>
    </row>
    <row r="5625" spans="1:11" x14ac:dyDescent="0.3">
      <c r="A5625" s="1">
        <v>42630</v>
      </c>
      <c r="B5625" s="2">
        <f>YEAR(salesdata[[#This Row],[Order Date]])</f>
        <v>2016</v>
      </c>
      <c r="C5625" s="2">
        <f>MONTH(salesdata[[#This Row],[Order Date]])</f>
        <v>9</v>
      </c>
      <c r="D5625" t="s">
        <v>1318</v>
      </c>
      <c r="E5625" t="s">
        <v>152</v>
      </c>
      <c r="F5625" t="s">
        <v>11</v>
      </c>
      <c r="G5625" t="s">
        <v>20</v>
      </c>
      <c r="H5625" t="s">
        <v>676</v>
      </c>
      <c r="I5625" s="33" t="s">
        <v>7880</v>
      </c>
      <c r="J5625" s="2">
        <v>5</v>
      </c>
      <c r="K5625" s="33" t="s">
        <v>7881</v>
      </c>
    </row>
    <row r="5626" spans="1:11" x14ac:dyDescent="0.3">
      <c r="A5626" s="1">
        <v>42630</v>
      </c>
      <c r="B5626" s="2">
        <f>YEAR(salesdata[[#This Row],[Order Date]])</f>
        <v>2016</v>
      </c>
      <c r="C5626" s="2">
        <f>MONTH(salesdata[[#This Row],[Order Date]])</f>
        <v>9</v>
      </c>
      <c r="D5626" t="s">
        <v>82</v>
      </c>
      <c r="E5626" t="s">
        <v>130</v>
      </c>
      <c r="F5626" t="s">
        <v>11</v>
      </c>
      <c r="G5626" t="s">
        <v>24</v>
      </c>
      <c r="H5626" t="s">
        <v>800</v>
      </c>
      <c r="I5626" s="33" t="s">
        <v>6172</v>
      </c>
      <c r="J5626" s="2">
        <v>5</v>
      </c>
      <c r="K5626" s="33" t="s">
        <v>9304</v>
      </c>
    </row>
    <row r="5627" spans="1:11" x14ac:dyDescent="0.3">
      <c r="A5627" s="1">
        <v>42630</v>
      </c>
      <c r="B5627" s="2">
        <f>YEAR(salesdata[[#This Row],[Order Date]])</f>
        <v>2016</v>
      </c>
      <c r="C5627" s="2">
        <f>MONTH(salesdata[[#This Row],[Order Date]])</f>
        <v>9</v>
      </c>
      <c r="D5627" t="s">
        <v>380</v>
      </c>
      <c r="E5627" t="s">
        <v>443</v>
      </c>
      <c r="F5627" t="s">
        <v>34</v>
      </c>
      <c r="G5627" t="s">
        <v>47</v>
      </c>
      <c r="H5627" t="s">
        <v>2591</v>
      </c>
      <c r="I5627" s="33" t="s">
        <v>9305</v>
      </c>
      <c r="J5627" s="2">
        <v>3</v>
      </c>
      <c r="K5627" s="33" t="s">
        <v>3123</v>
      </c>
    </row>
    <row r="5628" spans="1:11" x14ac:dyDescent="0.3">
      <c r="A5628" s="1">
        <v>42630</v>
      </c>
      <c r="B5628" s="2">
        <f>YEAR(salesdata[[#This Row],[Order Date]])</f>
        <v>2016</v>
      </c>
      <c r="C5628" s="2">
        <f>MONTH(salesdata[[#This Row],[Order Date]])</f>
        <v>9</v>
      </c>
      <c r="D5628" t="s">
        <v>380</v>
      </c>
      <c r="E5628" t="s">
        <v>443</v>
      </c>
      <c r="F5628" t="s">
        <v>34</v>
      </c>
      <c r="G5628" t="s">
        <v>47</v>
      </c>
      <c r="H5628" t="s">
        <v>48</v>
      </c>
      <c r="I5628" s="33" t="s">
        <v>7065</v>
      </c>
      <c r="J5628" s="2">
        <v>3</v>
      </c>
      <c r="K5628" s="33" t="s">
        <v>8742</v>
      </c>
    </row>
    <row r="5629" spans="1:11" x14ac:dyDescent="0.3">
      <c r="A5629" s="1">
        <v>42630</v>
      </c>
      <c r="B5629" s="2">
        <f>YEAR(salesdata[[#This Row],[Order Date]])</f>
        <v>2016</v>
      </c>
      <c r="C5629" s="2">
        <f>MONTH(salesdata[[#This Row],[Order Date]])</f>
        <v>9</v>
      </c>
      <c r="D5629" t="s">
        <v>1158</v>
      </c>
      <c r="E5629" t="s">
        <v>79</v>
      </c>
      <c r="F5629" t="s">
        <v>11</v>
      </c>
      <c r="G5629" t="s">
        <v>18</v>
      </c>
      <c r="H5629" t="s">
        <v>1909</v>
      </c>
      <c r="I5629" s="33" t="s">
        <v>9306</v>
      </c>
      <c r="J5629" s="2">
        <v>5</v>
      </c>
      <c r="K5629" s="33" t="s">
        <v>9307</v>
      </c>
    </row>
    <row r="5630" spans="1:11" x14ac:dyDescent="0.3">
      <c r="A5630" s="1">
        <v>42630</v>
      </c>
      <c r="B5630" s="2">
        <f>YEAR(salesdata[[#This Row],[Order Date]])</f>
        <v>2016</v>
      </c>
      <c r="C5630" s="2">
        <f>MONTH(salesdata[[#This Row],[Order Date]])</f>
        <v>9</v>
      </c>
      <c r="D5630" t="s">
        <v>2304</v>
      </c>
      <c r="E5630" t="s">
        <v>167</v>
      </c>
      <c r="F5630" t="s">
        <v>11</v>
      </c>
      <c r="G5630" t="s">
        <v>16</v>
      </c>
      <c r="H5630" t="s">
        <v>618</v>
      </c>
      <c r="I5630" s="33" t="s">
        <v>7573</v>
      </c>
      <c r="J5630" s="2">
        <v>4</v>
      </c>
      <c r="K5630" s="33" t="s">
        <v>9308</v>
      </c>
    </row>
    <row r="5631" spans="1:11" x14ac:dyDescent="0.3">
      <c r="A5631" s="1">
        <v>42631</v>
      </c>
      <c r="B5631" s="2">
        <f>YEAR(salesdata[[#This Row],[Order Date]])</f>
        <v>2016</v>
      </c>
      <c r="C5631" s="2">
        <f>MONTH(salesdata[[#This Row],[Order Date]])</f>
        <v>9</v>
      </c>
      <c r="D5631" t="s">
        <v>2361</v>
      </c>
      <c r="E5631" t="s">
        <v>152</v>
      </c>
      <c r="F5631" t="s">
        <v>11</v>
      </c>
      <c r="G5631" t="s">
        <v>20</v>
      </c>
      <c r="H5631" t="s">
        <v>1409</v>
      </c>
      <c r="I5631" s="33" t="s">
        <v>4727</v>
      </c>
      <c r="J5631" s="2">
        <v>1</v>
      </c>
      <c r="K5631" s="33" t="s">
        <v>5727</v>
      </c>
    </row>
    <row r="5632" spans="1:11" x14ac:dyDescent="0.3">
      <c r="A5632" s="1">
        <v>42631</v>
      </c>
      <c r="B5632" s="2">
        <f>YEAR(salesdata[[#This Row],[Order Date]])</f>
        <v>2016</v>
      </c>
      <c r="C5632" s="2">
        <f>MONTH(salesdata[[#This Row],[Order Date]])</f>
        <v>9</v>
      </c>
      <c r="D5632" t="s">
        <v>1802</v>
      </c>
      <c r="E5632" t="s">
        <v>124</v>
      </c>
      <c r="F5632" t="s">
        <v>34</v>
      </c>
      <c r="G5632" t="s">
        <v>147</v>
      </c>
      <c r="H5632" t="s">
        <v>2133</v>
      </c>
      <c r="I5632" s="33" t="s">
        <v>9309</v>
      </c>
      <c r="J5632" s="2">
        <v>4</v>
      </c>
      <c r="K5632" s="33" t="s">
        <v>9310</v>
      </c>
    </row>
    <row r="5633" spans="1:11" x14ac:dyDescent="0.3">
      <c r="A5633" s="1">
        <v>42631</v>
      </c>
      <c r="B5633" s="2">
        <f>YEAR(salesdata[[#This Row],[Order Date]])</f>
        <v>2016</v>
      </c>
      <c r="C5633" s="2">
        <f>MONTH(salesdata[[#This Row],[Order Date]])</f>
        <v>9</v>
      </c>
      <c r="D5633" t="s">
        <v>1574</v>
      </c>
      <c r="E5633" t="s">
        <v>497</v>
      </c>
      <c r="F5633" t="s">
        <v>34</v>
      </c>
      <c r="G5633" t="s">
        <v>35</v>
      </c>
      <c r="H5633" t="s">
        <v>1779</v>
      </c>
      <c r="I5633" s="33" t="s">
        <v>9311</v>
      </c>
      <c r="J5633" s="2">
        <v>1</v>
      </c>
      <c r="K5633" s="33" t="s">
        <v>9312</v>
      </c>
    </row>
    <row r="5634" spans="1:11" x14ac:dyDescent="0.3">
      <c r="A5634" s="1">
        <v>42631</v>
      </c>
      <c r="B5634" s="2">
        <f>YEAR(salesdata[[#This Row],[Order Date]])</f>
        <v>2016</v>
      </c>
      <c r="C5634" s="2">
        <f>MONTH(salesdata[[#This Row],[Order Date]])</f>
        <v>9</v>
      </c>
      <c r="D5634" t="s">
        <v>1574</v>
      </c>
      <c r="E5634" t="s">
        <v>497</v>
      </c>
      <c r="F5634" t="s">
        <v>11</v>
      </c>
      <c r="G5634" t="s">
        <v>12</v>
      </c>
      <c r="H5634" t="s">
        <v>1442</v>
      </c>
      <c r="I5634" s="33" t="s">
        <v>4739</v>
      </c>
      <c r="J5634" s="2">
        <v>2</v>
      </c>
      <c r="K5634" s="33" t="s">
        <v>8548</v>
      </c>
    </row>
    <row r="5635" spans="1:11" x14ac:dyDescent="0.3">
      <c r="A5635" s="1">
        <v>42631</v>
      </c>
      <c r="B5635" s="2">
        <f>YEAR(salesdata[[#This Row],[Order Date]])</f>
        <v>2016</v>
      </c>
      <c r="C5635" s="2">
        <f>MONTH(salesdata[[#This Row],[Order Date]])</f>
        <v>9</v>
      </c>
      <c r="D5635" t="s">
        <v>1574</v>
      </c>
      <c r="E5635" t="s">
        <v>497</v>
      </c>
      <c r="F5635" t="s">
        <v>11</v>
      </c>
      <c r="G5635" t="s">
        <v>18</v>
      </c>
      <c r="H5635" t="s">
        <v>1620</v>
      </c>
      <c r="I5635" s="33" t="s">
        <v>9313</v>
      </c>
      <c r="J5635" s="2">
        <v>4</v>
      </c>
      <c r="K5635" s="33" t="s">
        <v>9314</v>
      </c>
    </row>
    <row r="5636" spans="1:11" x14ac:dyDescent="0.3">
      <c r="A5636" s="1">
        <v>42631</v>
      </c>
      <c r="B5636" s="2">
        <f>YEAR(salesdata[[#This Row],[Order Date]])</f>
        <v>2016</v>
      </c>
      <c r="C5636" s="2">
        <f>MONTH(salesdata[[#This Row],[Order Date]])</f>
        <v>9</v>
      </c>
      <c r="D5636" t="s">
        <v>58</v>
      </c>
      <c r="E5636" t="s">
        <v>79</v>
      </c>
      <c r="F5636" t="s">
        <v>34</v>
      </c>
      <c r="G5636" t="s">
        <v>47</v>
      </c>
      <c r="H5636" t="s">
        <v>1497</v>
      </c>
      <c r="I5636" s="33" t="s">
        <v>3667</v>
      </c>
      <c r="J5636" s="2">
        <v>3</v>
      </c>
      <c r="K5636" s="33" t="s">
        <v>6805</v>
      </c>
    </row>
    <row r="5637" spans="1:11" x14ac:dyDescent="0.3">
      <c r="A5637" s="1">
        <v>42631</v>
      </c>
      <c r="B5637" s="2">
        <f>YEAR(salesdata[[#This Row],[Order Date]])</f>
        <v>2016</v>
      </c>
      <c r="C5637" s="2">
        <f>MONTH(salesdata[[#This Row],[Order Date]])</f>
        <v>9</v>
      </c>
      <c r="D5637" t="s">
        <v>58</v>
      </c>
      <c r="E5637" t="s">
        <v>79</v>
      </c>
      <c r="F5637" t="s">
        <v>34</v>
      </c>
      <c r="G5637" t="s">
        <v>35</v>
      </c>
      <c r="H5637" t="s">
        <v>814</v>
      </c>
      <c r="I5637" s="33" t="s">
        <v>6059</v>
      </c>
      <c r="J5637" s="2">
        <v>2</v>
      </c>
      <c r="K5637" s="33" t="s">
        <v>6060</v>
      </c>
    </row>
    <row r="5638" spans="1:11" x14ac:dyDescent="0.3">
      <c r="A5638" s="1">
        <v>42631</v>
      </c>
      <c r="B5638" s="2">
        <f>YEAR(salesdata[[#This Row],[Order Date]])</f>
        <v>2016</v>
      </c>
      <c r="C5638" s="2">
        <f>MONTH(salesdata[[#This Row],[Order Date]])</f>
        <v>9</v>
      </c>
      <c r="D5638" t="s">
        <v>58</v>
      </c>
      <c r="E5638" t="s">
        <v>79</v>
      </c>
      <c r="F5638" t="s">
        <v>11</v>
      </c>
      <c r="G5638" t="s">
        <v>24</v>
      </c>
      <c r="H5638" t="s">
        <v>1900</v>
      </c>
      <c r="I5638" s="33" t="s">
        <v>5300</v>
      </c>
      <c r="J5638" s="2">
        <v>1</v>
      </c>
      <c r="K5638" s="33" t="s">
        <v>5655</v>
      </c>
    </row>
    <row r="5639" spans="1:11" x14ac:dyDescent="0.3">
      <c r="A5639" s="1">
        <v>42631</v>
      </c>
      <c r="B5639" s="2">
        <f>YEAR(salesdata[[#This Row],[Order Date]])</f>
        <v>2016</v>
      </c>
      <c r="C5639" s="2">
        <f>MONTH(salesdata[[#This Row],[Order Date]])</f>
        <v>9</v>
      </c>
      <c r="D5639" t="s">
        <v>753</v>
      </c>
      <c r="E5639" t="s">
        <v>152</v>
      </c>
      <c r="F5639" t="s">
        <v>34</v>
      </c>
      <c r="G5639" t="s">
        <v>35</v>
      </c>
      <c r="H5639" t="s">
        <v>604</v>
      </c>
      <c r="I5639" s="33" t="s">
        <v>4775</v>
      </c>
      <c r="J5639" s="2">
        <v>2</v>
      </c>
      <c r="K5639" s="33" t="s">
        <v>4776</v>
      </c>
    </row>
    <row r="5640" spans="1:11" x14ac:dyDescent="0.3">
      <c r="A5640" s="1">
        <v>42631</v>
      </c>
      <c r="B5640" s="2">
        <f>YEAR(salesdata[[#This Row],[Order Date]])</f>
        <v>2016</v>
      </c>
      <c r="C5640" s="2">
        <f>MONTH(salesdata[[#This Row],[Order Date]])</f>
        <v>9</v>
      </c>
      <c r="D5640" t="s">
        <v>753</v>
      </c>
      <c r="E5640" t="s">
        <v>152</v>
      </c>
      <c r="F5640" t="s">
        <v>34</v>
      </c>
      <c r="G5640" t="s">
        <v>47</v>
      </c>
      <c r="H5640" t="s">
        <v>2555</v>
      </c>
      <c r="I5640" s="33" t="s">
        <v>5559</v>
      </c>
      <c r="J5640" s="2">
        <v>3</v>
      </c>
      <c r="K5640" s="33" t="s">
        <v>9315</v>
      </c>
    </row>
    <row r="5641" spans="1:11" x14ac:dyDescent="0.3">
      <c r="A5641" s="1">
        <v>42631</v>
      </c>
      <c r="B5641" s="2">
        <f>YEAR(salesdata[[#This Row],[Order Date]])</f>
        <v>2016</v>
      </c>
      <c r="C5641" s="2">
        <f>MONTH(salesdata[[#This Row],[Order Date]])</f>
        <v>9</v>
      </c>
      <c r="D5641" t="s">
        <v>1593</v>
      </c>
      <c r="E5641" t="s">
        <v>124</v>
      </c>
      <c r="F5641" t="s">
        <v>11</v>
      </c>
      <c r="G5641" t="s">
        <v>16</v>
      </c>
      <c r="H5641" t="s">
        <v>175</v>
      </c>
      <c r="I5641" s="33" t="s">
        <v>1901</v>
      </c>
      <c r="J5641" s="2">
        <v>1</v>
      </c>
      <c r="K5641" s="33" t="s">
        <v>9316</v>
      </c>
    </row>
    <row r="5642" spans="1:11" x14ac:dyDescent="0.3">
      <c r="A5642" s="1">
        <v>42631</v>
      </c>
      <c r="B5642" s="2">
        <f>YEAR(salesdata[[#This Row],[Order Date]])</f>
        <v>2016</v>
      </c>
      <c r="C5642" s="2">
        <f>MONTH(salesdata[[#This Row],[Order Date]])</f>
        <v>9</v>
      </c>
      <c r="D5642" t="s">
        <v>2115</v>
      </c>
      <c r="E5642" t="s">
        <v>27</v>
      </c>
      <c r="F5642" t="s">
        <v>34</v>
      </c>
      <c r="G5642" t="s">
        <v>35</v>
      </c>
      <c r="H5642" t="s">
        <v>1016</v>
      </c>
      <c r="I5642" s="33" t="s">
        <v>4205</v>
      </c>
      <c r="J5642" s="2">
        <v>2</v>
      </c>
      <c r="K5642" s="33" t="s">
        <v>4206</v>
      </c>
    </row>
    <row r="5643" spans="1:11" x14ac:dyDescent="0.3">
      <c r="A5643" s="1">
        <v>42631</v>
      </c>
      <c r="B5643" s="2">
        <f>YEAR(salesdata[[#This Row],[Order Date]])</f>
        <v>2016</v>
      </c>
      <c r="C5643" s="2">
        <f>MONTH(salesdata[[#This Row],[Order Date]])</f>
        <v>9</v>
      </c>
      <c r="D5643" t="s">
        <v>2115</v>
      </c>
      <c r="E5643" t="s">
        <v>27</v>
      </c>
      <c r="F5643" t="s">
        <v>11</v>
      </c>
      <c r="G5643" t="s">
        <v>12</v>
      </c>
      <c r="H5643" t="s">
        <v>500</v>
      </c>
      <c r="I5643" s="33" t="s">
        <v>7759</v>
      </c>
      <c r="J5643" s="2">
        <v>9</v>
      </c>
      <c r="K5643" s="33" t="s">
        <v>7760</v>
      </c>
    </row>
    <row r="5644" spans="1:11" x14ac:dyDescent="0.3">
      <c r="A5644" s="1">
        <v>42631</v>
      </c>
      <c r="B5644" s="2">
        <f>YEAR(salesdata[[#This Row],[Order Date]])</f>
        <v>2016</v>
      </c>
      <c r="C5644" s="2">
        <f>MONTH(salesdata[[#This Row],[Order Date]])</f>
        <v>9</v>
      </c>
      <c r="D5644" t="s">
        <v>2115</v>
      </c>
      <c r="E5644" t="s">
        <v>27</v>
      </c>
      <c r="F5644" t="s">
        <v>34</v>
      </c>
      <c r="G5644" t="s">
        <v>35</v>
      </c>
      <c r="H5644" t="s">
        <v>943</v>
      </c>
      <c r="I5644" s="33" t="s">
        <v>9317</v>
      </c>
      <c r="J5644" s="2">
        <v>9</v>
      </c>
      <c r="K5644" s="33" t="s">
        <v>9318</v>
      </c>
    </row>
    <row r="5645" spans="1:11" x14ac:dyDescent="0.3">
      <c r="A5645" s="1">
        <v>42631</v>
      </c>
      <c r="B5645" s="2">
        <f>YEAR(salesdata[[#This Row],[Order Date]])</f>
        <v>2016</v>
      </c>
      <c r="C5645" s="2">
        <f>MONTH(salesdata[[#This Row],[Order Date]])</f>
        <v>9</v>
      </c>
      <c r="D5645" t="s">
        <v>2164</v>
      </c>
      <c r="E5645" t="s">
        <v>27</v>
      </c>
      <c r="F5645" t="s">
        <v>39</v>
      </c>
      <c r="G5645" t="s">
        <v>40</v>
      </c>
      <c r="H5645" t="s">
        <v>1389</v>
      </c>
      <c r="I5645" s="33" t="s">
        <v>4532</v>
      </c>
      <c r="J5645" s="2">
        <v>2</v>
      </c>
      <c r="K5645" s="33" t="s">
        <v>1390</v>
      </c>
    </row>
    <row r="5646" spans="1:11" x14ac:dyDescent="0.3">
      <c r="A5646" s="1">
        <v>42632</v>
      </c>
      <c r="B5646" s="2">
        <f>YEAR(salesdata[[#This Row],[Order Date]])</f>
        <v>2016</v>
      </c>
      <c r="C5646" s="2">
        <f>MONTH(salesdata[[#This Row],[Order Date]])</f>
        <v>9</v>
      </c>
      <c r="D5646" t="s">
        <v>1539</v>
      </c>
      <c r="E5646" t="s">
        <v>15</v>
      </c>
      <c r="F5646" t="s">
        <v>34</v>
      </c>
      <c r="G5646" t="s">
        <v>35</v>
      </c>
      <c r="H5646" t="s">
        <v>1016</v>
      </c>
      <c r="I5646" s="33" t="s">
        <v>9319</v>
      </c>
      <c r="J5646" s="2">
        <v>2</v>
      </c>
      <c r="K5646" s="33" t="s">
        <v>5356</v>
      </c>
    </row>
    <row r="5647" spans="1:11" x14ac:dyDescent="0.3">
      <c r="A5647" s="1">
        <v>42632</v>
      </c>
      <c r="B5647" s="2">
        <f>YEAR(salesdata[[#This Row],[Order Date]])</f>
        <v>2016</v>
      </c>
      <c r="C5647" s="2">
        <f>MONTH(salesdata[[#This Row],[Order Date]])</f>
        <v>9</v>
      </c>
      <c r="D5647" t="s">
        <v>1539</v>
      </c>
      <c r="E5647" t="s">
        <v>15</v>
      </c>
      <c r="F5647" t="s">
        <v>11</v>
      </c>
      <c r="G5647" t="s">
        <v>20</v>
      </c>
      <c r="H5647" t="s">
        <v>1409</v>
      </c>
      <c r="I5647" s="33" t="s">
        <v>8789</v>
      </c>
      <c r="J5647" s="2">
        <v>2</v>
      </c>
      <c r="K5647" s="33" t="s">
        <v>9320</v>
      </c>
    </row>
    <row r="5648" spans="1:11" x14ac:dyDescent="0.3">
      <c r="A5648" s="1">
        <v>42632</v>
      </c>
      <c r="B5648" s="2">
        <f>YEAR(salesdata[[#This Row],[Order Date]])</f>
        <v>2016</v>
      </c>
      <c r="C5648" s="2">
        <f>MONTH(salesdata[[#This Row],[Order Date]])</f>
        <v>9</v>
      </c>
      <c r="D5648" t="s">
        <v>1680</v>
      </c>
      <c r="E5648" t="s">
        <v>1575</v>
      </c>
      <c r="F5648" t="s">
        <v>11</v>
      </c>
      <c r="G5648" t="s">
        <v>18</v>
      </c>
      <c r="H5648" t="s">
        <v>312</v>
      </c>
      <c r="I5648" s="33" t="s">
        <v>9321</v>
      </c>
      <c r="J5648" s="2">
        <v>9</v>
      </c>
      <c r="K5648" s="33" t="s">
        <v>9322</v>
      </c>
    </row>
    <row r="5649" spans="1:11" x14ac:dyDescent="0.3">
      <c r="A5649" s="1">
        <v>42632</v>
      </c>
      <c r="B5649" s="2">
        <f>YEAR(salesdata[[#This Row],[Order Date]])</f>
        <v>2016</v>
      </c>
      <c r="C5649" s="2">
        <f>MONTH(salesdata[[#This Row],[Order Date]])</f>
        <v>9</v>
      </c>
      <c r="D5649" t="s">
        <v>1680</v>
      </c>
      <c r="E5649" t="s">
        <v>1575</v>
      </c>
      <c r="F5649" t="s">
        <v>11</v>
      </c>
      <c r="G5649" t="s">
        <v>12</v>
      </c>
      <c r="H5649" t="s">
        <v>1987</v>
      </c>
      <c r="I5649" s="33" t="s">
        <v>8401</v>
      </c>
      <c r="J5649" s="2">
        <v>3</v>
      </c>
      <c r="K5649" s="33" t="s">
        <v>9323</v>
      </c>
    </row>
    <row r="5650" spans="1:11" x14ac:dyDescent="0.3">
      <c r="A5650" s="1">
        <v>42632</v>
      </c>
      <c r="B5650" s="2">
        <f>YEAR(salesdata[[#This Row],[Order Date]])</f>
        <v>2016</v>
      </c>
      <c r="C5650" s="2">
        <f>MONTH(salesdata[[#This Row],[Order Date]])</f>
        <v>9</v>
      </c>
      <c r="D5650" t="s">
        <v>1680</v>
      </c>
      <c r="E5650" t="s">
        <v>1575</v>
      </c>
      <c r="F5650" t="s">
        <v>11</v>
      </c>
      <c r="G5650" t="s">
        <v>20</v>
      </c>
      <c r="H5650" t="s">
        <v>2190</v>
      </c>
      <c r="I5650" s="33" t="s">
        <v>9324</v>
      </c>
      <c r="J5650" s="2">
        <v>3</v>
      </c>
      <c r="K5650" s="33" t="s">
        <v>3493</v>
      </c>
    </row>
    <row r="5651" spans="1:11" x14ac:dyDescent="0.3">
      <c r="A5651" s="1">
        <v>42632</v>
      </c>
      <c r="B5651" s="2">
        <f>YEAR(salesdata[[#This Row],[Order Date]])</f>
        <v>2016</v>
      </c>
      <c r="C5651" s="2">
        <f>MONTH(salesdata[[#This Row],[Order Date]])</f>
        <v>9</v>
      </c>
      <c r="D5651" t="s">
        <v>1680</v>
      </c>
      <c r="E5651" t="s">
        <v>1575</v>
      </c>
      <c r="F5651" t="s">
        <v>34</v>
      </c>
      <c r="G5651" t="s">
        <v>35</v>
      </c>
      <c r="H5651" t="s">
        <v>645</v>
      </c>
      <c r="I5651" s="33" t="s">
        <v>3681</v>
      </c>
      <c r="J5651" s="2">
        <v>4</v>
      </c>
      <c r="K5651" s="33" t="s">
        <v>3682</v>
      </c>
    </row>
    <row r="5652" spans="1:11" x14ac:dyDescent="0.3">
      <c r="A5652" s="1">
        <v>42632</v>
      </c>
      <c r="B5652" s="2">
        <f>YEAR(salesdata[[#This Row],[Order Date]])</f>
        <v>2016</v>
      </c>
      <c r="C5652" s="2">
        <f>MONTH(salesdata[[#This Row],[Order Date]])</f>
        <v>9</v>
      </c>
      <c r="D5652" t="s">
        <v>1002</v>
      </c>
      <c r="E5652" t="s">
        <v>27</v>
      </c>
      <c r="F5652" t="s">
        <v>11</v>
      </c>
      <c r="G5652" t="s">
        <v>12</v>
      </c>
      <c r="H5652" t="s">
        <v>1827</v>
      </c>
      <c r="I5652" s="33" t="s">
        <v>9325</v>
      </c>
      <c r="J5652" s="2">
        <v>7</v>
      </c>
      <c r="K5652" s="33" t="s">
        <v>9326</v>
      </c>
    </row>
    <row r="5653" spans="1:11" x14ac:dyDescent="0.3">
      <c r="A5653" s="1">
        <v>42632</v>
      </c>
      <c r="B5653" s="2">
        <f>YEAR(salesdata[[#This Row],[Order Date]])</f>
        <v>2016</v>
      </c>
      <c r="C5653" s="2">
        <f>MONTH(salesdata[[#This Row],[Order Date]])</f>
        <v>9</v>
      </c>
      <c r="D5653" t="s">
        <v>133</v>
      </c>
      <c r="E5653" t="s">
        <v>181</v>
      </c>
      <c r="F5653" t="s">
        <v>11</v>
      </c>
      <c r="G5653" t="s">
        <v>20</v>
      </c>
      <c r="H5653" t="s">
        <v>857</v>
      </c>
      <c r="I5653" s="33" t="s">
        <v>3370</v>
      </c>
      <c r="J5653" s="2">
        <v>6</v>
      </c>
      <c r="K5653" s="33" t="s">
        <v>5313</v>
      </c>
    </row>
    <row r="5654" spans="1:11" x14ac:dyDescent="0.3">
      <c r="A5654" s="1">
        <v>42632</v>
      </c>
      <c r="B5654" s="2">
        <f>YEAR(salesdata[[#This Row],[Order Date]])</f>
        <v>2016</v>
      </c>
      <c r="C5654" s="2">
        <f>MONTH(salesdata[[#This Row],[Order Date]])</f>
        <v>9</v>
      </c>
      <c r="D5654" t="s">
        <v>133</v>
      </c>
      <c r="E5654" t="s">
        <v>181</v>
      </c>
      <c r="F5654" t="s">
        <v>11</v>
      </c>
      <c r="G5654" t="s">
        <v>204</v>
      </c>
      <c r="H5654" t="s">
        <v>266</v>
      </c>
      <c r="I5654" s="33" t="s">
        <v>9133</v>
      </c>
      <c r="J5654" s="2">
        <v>3</v>
      </c>
      <c r="K5654" s="33" t="s">
        <v>7858</v>
      </c>
    </row>
    <row r="5655" spans="1:11" x14ac:dyDescent="0.3">
      <c r="A5655" s="1">
        <v>42632</v>
      </c>
      <c r="B5655" s="2">
        <f>YEAR(salesdata[[#This Row],[Order Date]])</f>
        <v>2016</v>
      </c>
      <c r="C5655" s="2">
        <f>MONTH(salesdata[[#This Row],[Order Date]])</f>
        <v>9</v>
      </c>
      <c r="D5655" t="s">
        <v>2087</v>
      </c>
      <c r="E5655" t="s">
        <v>30</v>
      </c>
      <c r="F5655" t="s">
        <v>11</v>
      </c>
      <c r="G5655" t="s">
        <v>204</v>
      </c>
      <c r="H5655" t="s">
        <v>726</v>
      </c>
      <c r="I5655" s="33" t="s">
        <v>3792</v>
      </c>
      <c r="J5655" s="2">
        <v>2</v>
      </c>
      <c r="K5655" s="33" t="s">
        <v>3793</v>
      </c>
    </row>
    <row r="5656" spans="1:11" x14ac:dyDescent="0.3">
      <c r="A5656" s="1">
        <v>42632</v>
      </c>
      <c r="B5656" s="2">
        <f>YEAR(salesdata[[#This Row],[Order Date]])</f>
        <v>2016</v>
      </c>
      <c r="C5656" s="2">
        <f>MONTH(salesdata[[#This Row],[Order Date]])</f>
        <v>9</v>
      </c>
      <c r="D5656" t="s">
        <v>2087</v>
      </c>
      <c r="E5656" t="s">
        <v>30</v>
      </c>
      <c r="F5656" t="s">
        <v>39</v>
      </c>
      <c r="G5656" t="s">
        <v>52</v>
      </c>
      <c r="H5656" t="s">
        <v>463</v>
      </c>
      <c r="I5656" s="33" t="s">
        <v>9117</v>
      </c>
      <c r="J5656" s="2">
        <v>5</v>
      </c>
      <c r="K5656" s="33" t="s">
        <v>9327</v>
      </c>
    </row>
    <row r="5657" spans="1:11" x14ac:dyDescent="0.3">
      <c r="A5657" s="1">
        <v>42632</v>
      </c>
      <c r="B5657" s="2">
        <f>YEAR(salesdata[[#This Row],[Order Date]])</f>
        <v>2016</v>
      </c>
      <c r="C5657" s="2">
        <f>MONTH(salesdata[[#This Row],[Order Date]])</f>
        <v>9</v>
      </c>
      <c r="D5657" t="s">
        <v>250</v>
      </c>
      <c r="E5657" t="s">
        <v>23</v>
      </c>
      <c r="F5657" t="s">
        <v>34</v>
      </c>
      <c r="G5657" t="s">
        <v>47</v>
      </c>
      <c r="H5657" t="s">
        <v>2379</v>
      </c>
      <c r="I5657" s="33" t="s">
        <v>9328</v>
      </c>
      <c r="J5657" s="2">
        <v>3</v>
      </c>
      <c r="K5657" s="33" t="s">
        <v>3736</v>
      </c>
    </row>
    <row r="5658" spans="1:11" x14ac:dyDescent="0.3">
      <c r="A5658" s="1">
        <v>42632</v>
      </c>
      <c r="B5658" s="2">
        <f>YEAR(salesdata[[#This Row],[Order Date]])</f>
        <v>2016</v>
      </c>
      <c r="C5658" s="2">
        <f>MONTH(salesdata[[#This Row],[Order Date]])</f>
        <v>9</v>
      </c>
      <c r="D5658" t="s">
        <v>2304</v>
      </c>
      <c r="E5658" t="s">
        <v>27</v>
      </c>
      <c r="F5658" t="s">
        <v>11</v>
      </c>
      <c r="G5658" t="s">
        <v>20</v>
      </c>
      <c r="H5658" t="s">
        <v>920</v>
      </c>
      <c r="I5658" s="33" t="s">
        <v>5085</v>
      </c>
      <c r="J5658" s="2">
        <v>3</v>
      </c>
      <c r="K5658" s="33" t="s">
        <v>6010</v>
      </c>
    </row>
    <row r="5659" spans="1:11" x14ac:dyDescent="0.3">
      <c r="A5659" s="1">
        <v>42632</v>
      </c>
      <c r="B5659" s="2">
        <f>YEAR(salesdata[[#This Row],[Order Date]])</f>
        <v>2016</v>
      </c>
      <c r="C5659" s="2">
        <f>MONTH(salesdata[[#This Row],[Order Date]])</f>
        <v>9</v>
      </c>
      <c r="D5659" t="s">
        <v>2304</v>
      </c>
      <c r="E5659" t="s">
        <v>27</v>
      </c>
      <c r="F5659" t="s">
        <v>11</v>
      </c>
      <c r="G5659" t="s">
        <v>204</v>
      </c>
      <c r="H5659" t="s">
        <v>2732</v>
      </c>
      <c r="I5659" s="33" t="s">
        <v>3428</v>
      </c>
      <c r="J5659" s="2">
        <v>3</v>
      </c>
      <c r="K5659" s="33" t="s">
        <v>3415</v>
      </c>
    </row>
    <row r="5660" spans="1:11" x14ac:dyDescent="0.3">
      <c r="A5660" s="1">
        <v>42632</v>
      </c>
      <c r="B5660" s="2">
        <f>YEAR(salesdata[[#This Row],[Order Date]])</f>
        <v>2016</v>
      </c>
      <c r="C5660" s="2">
        <f>MONTH(salesdata[[#This Row],[Order Date]])</f>
        <v>9</v>
      </c>
      <c r="D5660" t="s">
        <v>1896</v>
      </c>
      <c r="E5660" t="s">
        <v>1575</v>
      </c>
      <c r="F5660" t="s">
        <v>11</v>
      </c>
      <c r="G5660" t="s">
        <v>18</v>
      </c>
      <c r="H5660" t="s">
        <v>2432</v>
      </c>
      <c r="I5660" s="33" t="s">
        <v>5144</v>
      </c>
      <c r="J5660" s="2">
        <v>2</v>
      </c>
      <c r="K5660" s="33" t="s">
        <v>8666</v>
      </c>
    </row>
    <row r="5661" spans="1:11" x14ac:dyDescent="0.3">
      <c r="A5661" s="1">
        <v>42632</v>
      </c>
      <c r="B5661" s="2">
        <f>YEAR(salesdata[[#This Row],[Order Date]])</f>
        <v>2016</v>
      </c>
      <c r="C5661" s="2">
        <f>MONTH(salesdata[[#This Row],[Order Date]])</f>
        <v>9</v>
      </c>
      <c r="D5661" t="s">
        <v>492</v>
      </c>
      <c r="E5661" t="s">
        <v>27</v>
      </c>
      <c r="F5661" t="s">
        <v>11</v>
      </c>
      <c r="G5661" t="s">
        <v>20</v>
      </c>
      <c r="H5661" t="s">
        <v>1156</v>
      </c>
      <c r="I5661" s="33" t="s">
        <v>6725</v>
      </c>
      <c r="J5661" s="2">
        <v>2</v>
      </c>
      <c r="K5661" s="33" t="s">
        <v>9006</v>
      </c>
    </row>
    <row r="5662" spans="1:11" x14ac:dyDescent="0.3">
      <c r="A5662" s="1">
        <v>42633</v>
      </c>
      <c r="B5662" s="2">
        <f>YEAR(salesdata[[#This Row],[Order Date]])</f>
        <v>2016</v>
      </c>
      <c r="C5662" s="2">
        <f>MONTH(salesdata[[#This Row],[Order Date]])</f>
        <v>9</v>
      </c>
      <c r="D5662" t="s">
        <v>467</v>
      </c>
      <c r="E5662" t="s">
        <v>27</v>
      </c>
      <c r="F5662" t="s">
        <v>11</v>
      </c>
      <c r="G5662" t="s">
        <v>12</v>
      </c>
      <c r="H5662" t="s">
        <v>734</v>
      </c>
      <c r="I5662" s="33" t="s">
        <v>9329</v>
      </c>
      <c r="J5662" s="2">
        <v>9</v>
      </c>
      <c r="K5662" s="33" t="s">
        <v>9330</v>
      </c>
    </row>
    <row r="5663" spans="1:11" x14ac:dyDescent="0.3">
      <c r="A5663" s="1">
        <v>42633</v>
      </c>
      <c r="B5663" s="2">
        <f>YEAR(salesdata[[#This Row],[Order Date]])</f>
        <v>2016</v>
      </c>
      <c r="C5663" s="2">
        <f>MONTH(salesdata[[#This Row],[Order Date]])</f>
        <v>9</v>
      </c>
      <c r="D5663" t="s">
        <v>467</v>
      </c>
      <c r="E5663" t="s">
        <v>27</v>
      </c>
      <c r="F5663" t="s">
        <v>11</v>
      </c>
      <c r="G5663" t="s">
        <v>20</v>
      </c>
      <c r="H5663" t="s">
        <v>537</v>
      </c>
      <c r="I5663" s="33" t="s">
        <v>9331</v>
      </c>
      <c r="J5663" s="2">
        <v>2</v>
      </c>
      <c r="K5663" s="33" t="s">
        <v>7785</v>
      </c>
    </row>
    <row r="5664" spans="1:11" x14ac:dyDescent="0.3">
      <c r="A5664" s="1">
        <v>42633</v>
      </c>
      <c r="B5664" s="2">
        <f>YEAR(salesdata[[#This Row],[Order Date]])</f>
        <v>2016</v>
      </c>
      <c r="C5664" s="2">
        <f>MONTH(salesdata[[#This Row],[Order Date]])</f>
        <v>9</v>
      </c>
      <c r="D5664" t="s">
        <v>467</v>
      </c>
      <c r="E5664" t="s">
        <v>27</v>
      </c>
      <c r="F5664" t="s">
        <v>11</v>
      </c>
      <c r="G5664" t="s">
        <v>24</v>
      </c>
      <c r="H5664" t="s">
        <v>1617</v>
      </c>
      <c r="I5664" s="33" t="s">
        <v>5048</v>
      </c>
      <c r="J5664" s="2">
        <v>4</v>
      </c>
      <c r="K5664" s="33" t="s">
        <v>3818</v>
      </c>
    </row>
    <row r="5665" spans="1:11" x14ac:dyDescent="0.3">
      <c r="A5665" s="1">
        <v>42633</v>
      </c>
      <c r="B5665" s="2">
        <f>YEAR(salesdata[[#This Row],[Order Date]])</f>
        <v>2016</v>
      </c>
      <c r="C5665" s="2">
        <f>MONTH(salesdata[[#This Row],[Order Date]])</f>
        <v>9</v>
      </c>
      <c r="D5665" t="s">
        <v>467</v>
      </c>
      <c r="E5665" t="s">
        <v>27</v>
      </c>
      <c r="F5665" t="s">
        <v>11</v>
      </c>
      <c r="G5665" t="s">
        <v>12</v>
      </c>
      <c r="H5665" t="s">
        <v>729</v>
      </c>
      <c r="I5665" s="33" t="s">
        <v>4894</v>
      </c>
      <c r="J5665" s="2">
        <v>2</v>
      </c>
      <c r="K5665" s="33" t="s">
        <v>4895</v>
      </c>
    </row>
    <row r="5666" spans="1:11" x14ac:dyDescent="0.3">
      <c r="A5666" s="1">
        <v>42633</v>
      </c>
      <c r="B5666" s="2">
        <f>YEAR(salesdata[[#This Row],[Order Date]])</f>
        <v>2016</v>
      </c>
      <c r="C5666" s="2">
        <f>MONTH(salesdata[[#This Row],[Order Date]])</f>
        <v>9</v>
      </c>
      <c r="D5666" t="s">
        <v>467</v>
      </c>
      <c r="E5666" t="s">
        <v>27</v>
      </c>
      <c r="F5666" t="s">
        <v>11</v>
      </c>
      <c r="G5666" t="s">
        <v>20</v>
      </c>
      <c r="H5666" t="s">
        <v>716</v>
      </c>
      <c r="I5666" s="33" t="s">
        <v>9332</v>
      </c>
      <c r="J5666" s="2">
        <v>2</v>
      </c>
      <c r="K5666" s="33" t="s">
        <v>9211</v>
      </c>
    </row>
    <row r="5667" spans="1:11" x14ac:dyDescent="0.3">
      <c r="A5667" s="1">
        <v>42633</v>
      </c>
      <c r="B5667" s="2">
        <f>YEAR(salesdata[[#This Row],[Order Date]])</f>
        <v>2016</v>
      </c>
      <c r="C5667" s="2">
        <f>MONTH(salesdata[[#This Row],[Order Date]])</f>
        <v>9</v>
      </c>
      <c r="D5667" t="s">
        <v>289</v>
      </c>
      <c r="E5667" t="s">
        <v>249</v>
      </c>
      <c r="F5667" t="s">
        <v>34</v>
      </c>
      <c r="G5667" t="s">
        <v>47</v>
      </c>
      <c r="H5667" t="s">
        <v>1393</v>
      </c>
      <c r="I5667" s="33" t="s">
        <v>3425</v>
      </c>
      <c r="J5667" s="2">
        <v>2</v>
      </c>
      <c r="K5667" s="33" t="s">
        <v>3154</v>
      </c>
    </row>
    <row r="5668" spans="1:11" x14ac:dyDescent="0.3">
      <c r="A5668" s="1">
        <v>42633</v>
      </c>
      <c r="B5668" s="2">
        <f>YEAR(salesdata[[#This Row],[Order Date]])</f>
        <v>2016</v>
      </c>
      <c r="C5668" s="2">
        <f>MONTH(salesdata[[#This Row],[Order Date]])</f>
        <v>9</v>
      </c>
      <c r="D5668" t="s">
        <v>289</v>
      </c>
      <c r="E5668" t="s">
        <v>249</v>
      </c>
      <c r="F5668" t="s">
        <v>34</v>
      </c>
      <c r="G5668" t="s">
        <v>35</v>
      </c>
      <c r="H5668" t="s">
        <v>943</v>
      </c>
      <c r="I5668" s="33" t="s">
        <v>9333</v>
      </c>
      <c r="J5668" s="2">
        <v>1</v>
      </c>
      <c r="K5668" s="33" t="s">
        <v>9334</v>
      </c>
    </row>
    <row r="5669" spans="1:11" x14ac:dyDescent="0.3">
      <c r="A5669" s="1">
        <v>42633</v>
      </c>
      <c r="B5669" s="2">
        <f>YEAR(salesdata[[#This Row],[Order Date]])</f>
        <v>2016</v>
      </c>
      <c r="C5669" s="2">
        <f>MONTH(salesdata[[#This Row],[Order Date]])</f>
        <v>9</v>
      </c>
      <c r="D5669" t="s">
        <v>910</v>
      </c>
      <c r="E5669" t="s">
        <v>152</v>
      </c>
      <c r="F5669" t="s">
        <v>11</v>
      </c>
      <c r="G5669" t="s">
        <v>93</v>
      </c>
      <c r="H5669" t="s">
        <v>764</v>
      </c>
      <c r="I5669" s="33" t="s">
        <v>9335</v>
      </c>
      <c r="J5669" s="2">
        <v>5</v>
      </c>
      <c r="K5669" s="33" t="s">
        <v>9336</v>
      </c>
    </row>
    <row r="5670" spans="1:11" x14ac:dyDescent="0.3">
      <c r="A5670" s="1">
        <v>42633</v>
      </c>
      <c r="B5670" s="2">
        <f>YEAR(salesdata[[#This Row],[Order Date]])</f>
        <v>2016</v>
      </c>
      <c r="C5670" s="2">
        <f>MONTH(salesdata[[#This Row],[Order Date]])</f>
        <v>9</v>
      </c>
      <c r="D5670" t="s">
        <v>2158</v>
      </c>
      <c r="E5670" t="s">
        <v>111</v>
      </c>
      <c r="F5670" t="s">
        <v>11</v>
      </c>
      <c r="G5670" t="s">
        <v>20</v>
      </c>
      <c r="H5670" t="s">
        <v>620</v>
      </c>
      <c r="I5670" s="33" t="s">
        <v>6169</v>
      </c>
      <c r="J5670" s="2">
        <v>5</v>
      </c>
      <c r="K5670" s="33" t="s">
        <v>9337</v>
      </c>
    </row>
    <row r="5671" spans="1:11" x14ac:dyDescent="0.3">
      <c r="A5671" s="1">
        <v>42633</v>
      </c>
      <c r="B5671" s="2">
        <f>YEAR(salesdata[[#This Row],[Order Date]])</f>
        <v>2016</v>
      </c>
      <c r="C5671" s="2">
        <f>MONTH(salesdata[[#This Row],[Order Date]])</f>
        <v>9</v>
      </c>
      <c r="D5671" t="s">
        <v>2078</v>
      </c>
      <c r="E5671" t="s">
        <v>167</v>
      </c>
      <c r="F5671" t="s">
        <v>34</v>
      </c>
      <c r="G5671" t="s">
        <v>74</v>
      </c>
      <c r="H5671" t="s">
        <v>2523</v>
      </c>
      <c r="I5671" s="33" t="s">
        <v>9136</v>
      </c>
      <c r="J5671" s="2">
        <v>2</v>
      </c>
      <c r="K5671" s="33" t="s">
        <v>4381</v>
      </c>
    </row>
    <row r="5672" spans="1:11" x14ac:dyDescent="0.3">
      <c r="A5672" s="1">
        <v>42635</v>
      </c>
      <c r="B5672" s="2">
        <f>YEAR(salesdata[[#This Row],[Order Date]])</f>
        <v>2016</v>
      </c>
      <c r="C5672" s="2">
        <f>MONTH(salesdata[[#This Row],[Order Date]])</f>
        <v>9</v>
      </c>
      <c r="D5672" t="s">
        <v>1825</v>
      </c>
      <c r="E5672" t="s">
        <v>121</v>
      </c>
      <c r="F5672" t="s">
        <v>11</v>
      </c>
      <c r="G5672" t="s">
        <v>24</v>
      </c>
      <c r="H5672" t="s">
        <v>2560</v>
      </c>
      <c r="I5672" s="33" t="s">
        <v>5080</v>
      </c>
      <c r="J5672" s="2">
        <v>3</v>
      </c>
      <c r="K5672" s="33" t="s">
        <v>6991</v>
      </c>
    </row>
    <row r="5673" spans="1:11" x14ac:dyDescent="0.3">
      <c r="A5673" s="1">
        <v>42635</v>
      </c>
      <c r="B5673" s="2">
        <f>YEAR(salesdata[[#This Row],[Order Date]])</f>
        <v>2016</v>
      </c>
      <c r="C5673" s="2">
        <f>MONTH(salesdata[[#This Row],[Order Date]])</f>
        <v>9</v>
      </c>
      <c r="D5673" t="s">
        <v>1825</v>
      </c>
      <c r="E5673" t="s">
        <v>121</v>
      </c>
      <c r="F5673" t="s">
        <v>39</v>
      </c>
      <c r="G5673" t="s">
        <v>40</v>
      </c>
      <c r="H5673" t="s">
        <v>2733</v>
      </c>
      <c r="I5673" s="33" t="s">
        <v>6365</v>
      </c>
      <c r="J5673" s="2">
        <v>8</v>
      </c>
      <c r="K5673" s="33" t="s">
        <v>9338</v>
      </c>
    </row>
    <row r="5674" spans="1:11" x14ac:dyDescent="0.3">
      <c r="A5674" s="1">
        <v>42635</v>
      </c>
      <c r="B5674" s="2">
        <f>YEAR(salesdata[[#This Row],[Order Date]])</f>
        <v>2016</v>
      </c>
      <c r="C5674" s="2">
        <f>MONTH(salesdata[[#This Row],[Order Date]])</f>
        <v>9</v>
      </c>
      <c r="D5674" t="s">
        <v>1694</v>
      </c>
      <c r="E5674" t="s">
        <v>23</v>
      </c>
      <c r="F5674" t="s">
        <v>11</v>
      </c>
      <c r="G5674" t="s">
        <v>24</v>
      </c>
      <c r="H5674" t="s">
        <v>1013</v>
      </c>
      <c r="I5674" s="33" t="s">
        <v>5273</v>
      </c>
      <c r="J5674" s="2">
        <v>3</v>
      </c>
      <c r="K5674" s="33" t="s">
        <v>5097</v>
      </c>
    </row>
    <row r="5675" spans="1:11" x14ac:dyDescent="0.3">
      <c r="A5675" s="1">
        <v>42635</v>
      </c>
      <c r="B5675" s="2">
        <f>YEAR(salesdata[[#This Row],[Order Date]])</f>
        <v>2016</v>
      </c>
      <c r="C5675" s="2">
        <f>MONTH(salesdata[[#This Row],[Order Date]])</f>
        <v>9</v>
      </c>
      <c r="D5675" t="s">
        <v>1580</v>
      </c>
      <c r="E5675" t="s">
        <v>124</v>
      </c>
      <c r="F5675" t="s">
        <v>11</v>
      </c>
      <c r="G5675" t="s">
        <v>20</v>
      </c>
      <c r="H5675" t="s">
        <v>1324</v>
      </c>
      <c r="I5675" s="33" t="s">
        <v>9339</v>
      </c>
      <c r="J5675" s="2">
        <v>9</v>
      </c>
      <c r="K5675" s="33" t="s">
        <v>2734</v>
      </c>
    </row>
    <row r="5676" spans="1:11" x14ac:dyDescent="0.3">
      <c r="A5676" s="1">
        <v>42635</v>
      </c>
      <c r="B5676" s="2">
        <f>YEAR(salesdata[[#This Row],[Order Date]])</f>
        <v>2016</v>
      </c>
      <c r="C5676" s="2">
        <f>MONTH(salesdata[[#This Row],[Order Date]])</f>
        <v>9</v>
      </c>
      <c r="D5676" t="s">
        <v>1580</v>
      </c>
      <c r="E5676" t="s">
        <v>124</v>
      </c>
      <c r="F5676" t="s">
        <v>11</v>
      </c>
      <c r="G5676" t="s">
        <v>16</v>
      </c>
      <c r="H5676" t="s">
        <v>1762</v>
      </c>
      <c r="I5676" s="33" t="s">
        <v>7755</v>
      </c>
      <c r="J5676" s="2">
        <v>2</v>
      </c>
      <c r="K5676" s="33" t="s">
        <v>3053</v>
      </c>
    </row>
    <row r="5677" spans="1:11" x14ac:dyDescent="0.3">
      <c r="A5677" s="1">
        <v>42635</v>
      </c>
      <c r="B5677" s="2">
        <f>YEAR(salesdata[[#This Row],[Order Date]])</f>
        <v>2016</v>
      </c>
      <c r="C5677" s="2">
        <f>MONTH(salesdata[[#This Row],[Order Date]])</f>
        <v>9</v>
      </c>
      <c r="D5677" t="s">
        <v>1072</v>
      </c>
      <c r="E5677" t="s">
        <v>33</v>
      </c>
      <c r="F5677" t="s">
        <v>34</v>
      </c>
      <c r="G5677" t="s">
        <v>47</v>
      </c>
      <c r="H5677" t="s">
        <v>1191</v>
      </c>
      <c r="I5677" s="33" t="s">
        <v>4467</v>
      </c>
      <c r="J5677" s="2">
        <v>2</v>
      </c>
      <c r="K5677" s="33" t="s">
        <v>4468</v>
      </c>
    </row>
    <row r="5678" spans="1:11" x14ac:dyDescent="0.3">
      <c r="A5678" s="1">
        <v>42635</v>
      </c>
      <c r="B5678" s="2">
        <f>YEAR(salesdata[[#This Row],[Order Date]])</f>
        <v>2016</v>
      </c>
      <c r="C5678" s="2">
        <f>MONTH(salesdata[[#This Row],[Order Date]])</f>
        <v>9</v>
      </c>
      <c r="D5678" t="s">
        <v>2076</v>
      </c>
      <c r="E5678" t="s">
        <v>23</v>
      </c>
      <c r="F5678" t="s">
        <v>11</v>
      </c>
      <c r="G5678" t="s">
        <v>16</v>
      </c>
      <c r="H5678" t="s">
        <v>384</v>
      </c>
      <c r="I5678" s="33" t="s">
        <v>3586</v>
      </c>
      <c r="J5678" s="2">
        <v>5</v>
      </c>
      <c r="K5678" s="33" t="s">
        <v>3278</v>
      </c>
    </row>
    <row r="5679" spans="1:11" x14ac:dyDescent="0.3">
      <c r="A5679" s="1">
        <v>42635</v>
      </c>
      <c r="B5679" s="2">
        <f>YEAR(salesdata[[#This Row],[Order Date]])</f>
        <v>2016</v>
      </c>
      <c r="C5679" s="2">
        <f>MONTH(salesdata[[#This Row],[Order Date]])</f>
        <v>9</v>
      </c>
      <c r="D5679" t="s">
        <v>1254</v>
      </c>
      <c r="E5679" t="s">
        <v>152</v>
      </c>
      <c r="F5679" t="s">
        <v>11</v>
      </c>
      <c r="G5679" t="s">
        <v>18</v>
      </c>
      <c r="H5679" t="s">
        <v>1498</v>
      </c>
      <c r="I5679" s="33" t="s">
        <v>9340</v>
      </c>
      <c r="J5679" s="2">
        <v>6</v>
      </c>
      <c r="K5679" s="33" t="s">
        <v>5639</v>
      </c>
    </row>
    <row r="5680" spans="1:11" x14ac:dyDescent="0.3">
      <c r="A5680" s="1">
        <v>42635</v>
      </c>
      <c r="B5680" s="2">
        <f>YEAR(salesdata[[#This Row],[Order Date]])</f>
        <v>2016</v>
      </c>
      <c r="C5680" s="2">
        <f>MONTH(salesdata[[#This Row],[Order Date]])</f>
        <v>9</v>
      </c>
      <c r="D5680" t="s">
        <v>1518</v>
      </c>
      <c r="E5680" t="s">
        <v>130</v>
      </c>
      <c r="F5680" t="s">
        <v>11</v>
      </c>
      <c r="G5680" t="s">
        <v>12</v>
      </c>
      <c r="H5680" t="s">
        <v>948</v>
      </c>
      <c r="I5680" s="33" t="s">
        <v>3260</v>
      </c>
      <c r="J5680" s="2">
        <v>6</v>
      </c>
      <c r="K5680" s="33" t="s">
        <v>5963</v>
      </c>
    </row>
    <row r="5681" spans="1:11" x14ac:dyDescent="0.3">
      <c r="A5681" s="1">
        <v>42635</v>
      </c>
      <c r="B5681" s="2">
        <f>YEAR(salesdata[[#This Row],[Order Date]])</f>
        <v>2016</v>
      </c>
      <c r="C5681" s="2">
        <f>MONTH(salesdata[[#This Row],[Order Date]])</f>
        <v>9</v>
      </c>
      <c r="D5681" t="s">
        <v>1440</v>
      </c>
      <c r="E5681" t="s">
        <v>282</v>
      </c>
      <c r="F5681" t="s">
        <v>34</v>
      </c>
      <c r="G5681" t="s">
        <v>47</v>
      </c>
      <c r="H5681" t="s">
        <v>785</v>
      </c>
      <c r="I5681" s="33" t="s">
        <v>9341</v>
      </c>
      <c r="J5681" s="2">
        <v>7</v>
      </c>
      <c r="K5681" s="33" t="s">
        <v>4716</v>
      </c>
    </row>
    <row r="5682" spans="1:11" x14ac:dyDescent="0.3">
      <c r="A5682" s="1">
        <v>42635</v>
      </c>
      <c r="B5682" s="2">
        <f>YEAR(salesdata[[#This Row],[Order Date]])</f>
        <v>2016</v>
      </c>
      <c r="C5682" s="2">
        <f>MONTH(salesdata[[#This Row],[Order Date]])</f>
        <v>9</v>
      </c>
      <c r="D5682" t="s">
        <v>61</v>
      </c>
      <c r="E5682" t="s">
        <v>160</v>
      </c>
      <c r="F5682" t="s">
        <v>34</v>
      </c>
      <c r="G5682" t="s">
        <v>47</v>
      </c>
      <c r="H5682" t="s">
        <v>2116</v>
      </c>
      <c r="I5682" s="33" t="s">
        <v>9342</v>
      </c>
      <c r="J5682" s="2">
        <v>2</v>
      </c>
      <c r="K5682" s="33" t="s">
        <v>3459</v>
      </c>
    </row>
    <row r="5683" spans="1:11" x14ac:dyDescent="0.3">
      <c r="A5683" s="1">
        <v>42635</v>
      </c>
      <c r="B5683" s="2">
        <f>YEAR(salesdata[[#This Row],[Order Date]])</f>
        <v>2016</v>
      </c>
      <c r="C5683" s="2">
        <f>MONTH(salesdata[[#This Row],[Order Date]])</f>
        <v>9</v>
      </c>
      <c r="D5683" t="s">
        <v>272</v>
      </c>
      <c r="E5683" t="s">
        <v>79</v>
      </c>
      <c r="F5683" t="s">
        <v>11</v>
      </c>
      <c r="G5683" t="s">
        <v>63</v>
      </c>
      <c r="H5683" t="s">
        <v>2346</v>
      </c>
      <c r="I5683" s="33" t="s">
        <v>9343</v>
      </c>
      <c r="J5683" s="2">
        <v>2</v>
      </c>
      <c r="K5683" s="33" t="s">
        <v>7107</v>
      </c>
    </row>
    <row r="5684" spans="1:11" x14ac:dyDescent="0.3">
      <c r="A5684" s="1">
        <v>42635</v>
      </c>
      <c r="B5684" s="2">
        <f>YEAR(salesdata[[#This Row],[Order Date]])</f>
        <v>2016</v>
      </c>
      <c r="C5684" s="2">
        <f>MONTH(salesdata[[#This Row],[Order Date]])</f>
        <v>9</v>
      </c>
      <c r="D5684" t="s">
        <v>1193</v>
      </c>
      <c r="E5684" t="s">
        <v>111</v>
      </c>
      <c r="F5684" t="s">
        <v>11</v>
      </c>
      <c r="G5684" t="s">
        <v>12</v>
      </c>
      <c r="H5684" t="s">
        <v>1577</v>
      </c>
      <c r="I5684" s="33" t="s">
        <v>9344</v>
      </c>
      <c r="J5684" s="2">
        <v>7</v>
      </c>
      <c r="K5684" s="33" t="s">
        <v>9345</v>
      </c>
    </row>
    <row r="5685" spans="1:11" x14ac:dyDescent="0.3">
      <c r="A5685" s="1">
        <v>42635</v>
      </c>
      <c r="B5685" s="2">
        <f>YEAR(salesdata[[#This Row],[Order Date]])</f>
        <v>2016</v>
      </c>
      <c r="C5685" s="2">
        <f>MONTH(salesdata[[#This Row],[Order Date]])</f>
        <v>9</v>
      </c>
      <c r="D5685" t="s">
        <v>1193</v>
      </c>
      <c r="E5685" t="s">
        <v>111</v>
      </c>
      <c r="F5685" t="s">
        <v>39</v>
      </c>
      <c r="G5685" t="s">
        <v>40</v>
      </c>
      <c r="H5685" t="s">
        <v>1538</v>
      </c>
      <c r="I5685" s="33" t="s">
        <v>9346</v>
      </c>
      <c r="J5685" s="2">
        <v>2</v>
      </c>
      <c r="K5685" s="33" t="s">
        <v>7177</v>
      </c>
    </row>
    <row r="5686" spans="1:11" x14ac:dyDescent="0.3">
      <c r="A5686" s="1">
        <v>42636</v>
      </c>
      <c r="B5686" s="2">
        <f>YEAR(salesdata[[#This Row],[Order Date]])</f>
        <v>2016</v>
      </c>
      <c r="C5686" s="2">
        <f>MONTH(salesdata[[#This Row],[Order Date]])</f>
        <v>9</v>
      </c>
      <c r="D5686" t="s">
        <v>838</v>
      </c>
      <c r="E5686" t="s">
        <v>79</v>
      </c>
      <c r="F5686" t="s">
        <v>34</v>
      </c>
      <c r="G5686" t="s">
        <v>47</v>
      </c>
      <c r="H5686" t="s">
        <v>194</v>
      </c>
      <c r="I5686" s="33" t="s">
        <v>9104</v>
      </c>
      <c r="J5686" s="2">
        <v>6</v>
      </c>
      <c r="K5686" s="33" t="s">
        <v>9347</v>
      </c>
    </row>
    <row r="5687" spans="1:11" x14ac:dyDescent="0.3">
      <c r="A5687" s="1">
        <v>42636</v>
      </c>
      <c r="B5687" s="2">
        <f>YEAR(salesdata[[#This Row],[Order Date]])</f>
        <v>2016</v>
      </c>
      <c r="C5687" s="2">
        <f>MONTH(salesdata[[#This Row],[Order Date]])</f>
        <v>9</v>
      </c>
      <c r="D5687" t="s">
        <v>838</v>
      </c>
      <c r="E5687" t="s">
        <v>79</v>
      </c>
      <c r="F5687" t="s">
        <v>11</v>
      </c>
      <c r="G5687" t="s">
        <v>24</v>
      </c>
      <c r="H5687" t="s">
        <v>2540</v>
      </c>
      <c r="I5687" s="33" t="s">
        <v>3164</v>
      </c>
      <c r="J5687" s="2">
        <v>2</v>
      </c>
      <c r="K5687" s="33" t="s">
        <v>2925</v>
      </c>
    </row>
    <row r="5688" spans="1:11" x14ac:dyDescent="0.3">
      <c r="A5688" s="1">
        <v>42636</v>
      </c>
      <c r="B5688" s="2">
        <f>YEAR(salesdata[[#This Row],[Order Date]])</f>
        <v>2016</v>
      </c>
      <c r="C5688" s="2">
        <f>MONTH(salesdata[[#This Row],[Order Date]])</f>
        <v>9</v>
      </c>
      <c r="D5688" t="s">
        <v>912</v>
      </c>
      <c r="E5688" t="s">
        <v>30</v>
      </c>
      <c r="F5688" t="s">
        <v>11</v>
      </c>
      <c r="G5688" t="s">
        <v>18</v>
      </c>
      <c r="H5688" t="s">
        <v>1026</v>
      </c>
      <c r="I5688" s="33" t="s">
        <v>9348</v>
      </c>
      <c r="J5688" s="2">
        <v>5</v>
      </c>
      <c r="K5688" s="33" t="s">
        <v>8919</v>
      </c>
    </row>
    <row r="5689" spans="1:11" x14ac:dyDescent="0.3">
      <c r="A5689" s="1">
        <v>42636</v>
      </c>
      <c r="B5689" s="2">
        <f>YEAR(salesdata[[#This Row],[Order Date]])</f>
        <v>2016</v>
      </c>
      <c r="C5689" s="2">
        <f>MONTH(salesdata[[#This Row],[Order Date]])</f>
        <v>9</v>
      </c>
      <c r="D5689" t="s">
        <v>912</v>
      </c>
      <c r="E5689" t="s">
        <v>30</v>
      </c>
      <c r="F5689" t="s">
        <v>34</v>
      </c>
      <c r="G5689" t="s">
        <v>35</v>
      </c>
      <c r="H5689" t="s">
        <v>2006</v>
      </c>
      <c r="I5689" s="33" t="s">
        <v>9349</v>
      </c>
      <c r="J5689" s="2">
        <v>3</v>
      </c>
      <c r="K5689" s="33" t="s">
        <v>9350</v>
      </c>
    </row>
    <row r="5690" spans="1:11" x14ac:dyDescent="0.3">
      <c r="A5690" s="1">
        <v>42636</v>
      </c>
      <c r="B5690" s="2">
        <f>YEAR(salesdata[[#This Row],[Order Date]])</f>
        <v>2016</v>
      </c>
      <c r="C5690" s="2">
        <f>MONTH(salesdata[[#This Row],[Order Date]])</f>
        <v>9</v>
      </c>
      <c r="D5690" t="s">
        <v>1669</v>
      </c>
      <c r="E5690" t="s">
        <v>167</v>
      </c>
      <c r="F5690" t="s">
        <v>11</v>
      </c>
      <c r="G5690" t="s">
        <v>204</v>
      </c>
      <c r="H5690" t="s">
        <v>663</v>
      </c>
      <c r="I5690" s="33" t="s">
        <v>7496</v>
      </c>
      <c r="J5690" s="2">
        <v>2</v>
      </c>
      <c r="K5690" s="33" t="s">
        <v>4051</v>
      </c>
    </row>
    <row r="5691" spans="1:11" x14ac:dyDescent="0.3">
      <c r="A5691" s="1">
        <v>42636</v>
      </c>
      <c r="B5691" s="2">
        <f>YEAR(salesdata[[#This Row],[Order Date]])</f>
        <v>2016</v>
      </c>
      <c r="C5691" s="2">
        <f>MONTH(salesdata[[#This Row],[Order Date]])</f>
        <v>9</v>
      </c>
      <c r="D5691" t="s">
        <v>2662</v>
      </c>
      <c r="E5691" t="s">
        <v>27</v>
      </c>
      <c r="F5691" t="s">
        <v>11</v>
      </c>
      <c r="G5691" t="s">
        <v>63</v>
      </c>
      <c r="H5691" t="s">
        <v>404</v>
      </c>
      <c r="I5691" s="33" t="s">
        <v>3973</v>
      </c>
      <c r="J5691" s="2">
        <v>2</v>
      </c>
      <c r="K5691" s="33" t="s">
        <v>4292</v>
      </c>
    </row>
    <row r="5692" spans="1:11" x14ac:dyDescent="0.3">
      <c r="A5692" s="1">
        <v>42636</v>
      </c>
      <c r="B5692" s="2">
        <f>YEAR(salesdata[[#This Row],[Order Date]])</f>
        <v>2016</v>
      </c>
      <c r="C5692" s="2">
        <f>MONTH(salesdata[[#This Row],[Order Date]])</f>
        <v>9</v>
      </c>
      <c r="D5692" t="s">
        <v>2662</v>
      </c>
      <c r="E5692" t="s">
        <v>27</v>
      </c>
      <c r="F5692" t="s">
        <v>11</v>
      </c>
      <c r="G5692" t="s">
        <v>16</v>
      </c>
      <c r="H5692" t="s">
        <v>1332</v>
      </c>
      <c r="I5692" s="33" t="s">
        <v>3445</v>
      </c>
      <c r="J5692" s="2">
        <v>3</v>
      </c>
      <c r="K5692" s="33" t="s">
        <v>4893</v>
      </c>
    </row>
    <row r="5693" spans="1:11" x14ac:dyDescent="0.3">
      <c r="A5693" s="1">
        <v>42636</v>
      </c>
      <c r="B5693" s="2">
        <f>YEAR(salesdata[[#This Row],[Order Date]])</f>
        <v>2016</v>
      </c>
      <c r="C5693" s="2">
        <f>MONTH(salesdata[[#This Row],[Order Date]])</f>
        <v>9</v>
      </c>
      <c r="D5693" t="s">
        <v>2609</v>
      </c>
      <c r="E5693" t="s">
        <v>152</v>
      </c>
      <c r="F5693" t="s">
        <v>11</v>
      </c>
      <c r="G5693" t="s">
        <v>20</v>
      </c>
      <c r="H5693" t="s">
        <v>67</v>
      </c>
      <c r="I5693" s="33" t="s">
        <v>9351</v>
      </c>
      <c r="J5693" s="2">
        <v>7</v>
      </c>
      <c r="K5693" s="33" t="s">
        <v>6444</v>
      </c>
    </row>
    <row r="5694" spans="1:11" x14ac:dyDescent="0.3">
      <c r="A5694" s="1">
        <v>42636</v>
      </c>
      <c r="B5694" s="2">
        <f>YEAR(salesdata[[#This Row],[Order Date]])</f>
        <v>2016</v>
      </c>
      <c r="C5694" s="2">
        <f>MONTH(salesdata[[#This Row],[Order Date]])</f>
        <v>9</v>
      </c>
      <c r="D5694" t="s">
        <v>617</v>
      </c>
      <c r="E5694" t="s">
        <v>79</v>
      </c>
      <c r="F5694" t="s">
        <v>11</v>
      </c>
      <c r="G5694" t="s">
        <v>12</v>
      </c>
      <c r="H5694" t="s">
        <v>1763</v>
      </c>
      <c r="I5694" s="33" t="s">
        <v>5085</v>
      </c>
      <c r="J5694" s="2">
        <v>3</v>
      </c>
      <c r="K5694" s="33" t="s">
        <v>3421</v>
      </c>
    </row>
    <row r="5695" spans="1:11" x14ac:dyDescent="0.3">
      <c r="A5695" s="1">
        <v>42636</v>
      </c>
      <c r="B5695" s="2">
        <f>YEAR(salesdata[[#This Row],[Order Date]])</f>
        <v>2016</v>
      </c>
      <c r="C5695" s="2">
        <f>MONTH(salesdata[[#This Row],[Order Date]])</f>
        <v>9</v>
      </c>
      <c r="D5695" t="s">
        <v>617</v>
      </c>
      <c r="E5695" t="s">
        <v>79</v>
      </c>
      <c r="F5695" t="s">
        <v>34</v>
      </c>
      <c r="G5695" t="s">
        <v>47</v>
      </c>
      <c r="H5695" t="s">
        <v>2735</v>
      </c>
      <c r="I5695" s="33" t="s">
        <v>2677</v>
      </c>
      <c r="J5695" s="2">
        <v>4</v>
      </c>
      <c r="K5695" s="33" t="s">
        <v>3814</v>
      </c>
    </row>
    <row r="5696" spans="1:11" x14ac:dyDescent="0.3">
      <c r="A5696" s="1">
        <v>42636</v>
      </c>
      <c r="B5696" s="2">
        <f>YEAR(salesdata[[#This Row],[Order Date]])</f>
        <v>2016</v>
      </c>
      <c r="C5696" s="2">
        <f>MONTH(salesdata[[#This Row],[Order Date]])</f>
        <v>9</v>
      </c>
      <c r="D5696" t="s">
        <v>617</v>
      </c>
      <c r="E5696" t="s">
        <v>79</v>
      </c>
      <c r="F5696" t="s">
        <v>11</v>
      </c>
      <c r="G5696" t="s">
        <v>20</v>
      </c>
      <c r="H5696" t="s">
        <v>433</v>
      </c>
      <c r="I5696" s="33" t="s">
        <v>9352</v>
      </c>
      <c r="J5696" s="2">
        <v>7</v>
      </c>
      <c r="K5696" s="33" t="s">
        <v>9353</v>
      </c>
    </row>
    <row r="5697" spans="1:11" x14ac:dyDescent="0.3">
      <c r="A5697" s="1">
        <v>42636</v>
      </c>
      <c r="B5697" s="2">
        <f>YEAR(salesdata[[#This Row],[Order Date]])</f>
        <v>2016</v>
      </c>
      <c r="C5697" s="2">
        <f>MONTH(salesdata[[#This Row],[Order Date]])</f>
        <v>9</v>
      </c>
      <c r="D5697" t="s">
        <v>2282</v>
      </c>
      <c r="E5697" t="s">
        <v>167</v>
      </c>
      <c r="F5697" t="s">
        <v>11</v>
      </c>
      <c r="G5697" t="s">
        <v>20</v>
      </c>
      <c r="H5697" t="s">
        <v>568</v>
      </c>
      <c r="I5697" s="33" t="s">
        <v>9354</v>
      </c>
      <c r="J5697" s="2">
        <v>4</v>
      </c>
      <c r="K5697" s="33" t="s">
        <v>3895</v>
      </c>
    </row>
    <row r="5698" spans="1:11" x14ac:dyDescent="0.3">
      <c r="A5698" s="1">
        <v>42636</v>
      </c>
      <c r="B5698" s="2">
        <f>YEAR(salesdata[[#This Row],[Order Date]])</f>
        <v>2016</v>
      </c>
      <c r="C5698" s="2">
        <f>MONTH(salesdata[[#This Row],[Order Date]])</f>
        <v>9</v>
      </c>
      <c r="D5698" t="s">
        <v>2282</v>
      </c>
      <c r="E5698" t="s">
        <v>167</v>
      </c>
      <c r="F5698" t="s">
        <v>34</v>
      </c>
      <c r="G5698" t="s">
        <v>35</v>
      </c>
      <c r="H5698" t="s">
        <v>714</v>
      </c>
      <c r="I5698" s="33" t="s">
        <v>6038</v>
      </c>
      <c r="J5698" s="2">
        <v>3</v>
      </c>
      <c r="K5698" s="33" t="s">
        <v>6039</v>
      </c>
    </row>
    <row r="5699" spans="1:11" x14ac:dyDescent="0.3">
      <c r="A5699" s="1">
        <v>42637</v>
      </c>
      <c r="B5699" s="2">
        <f>YEAR(salesdata[[#This Row],[Order Date]])</f>
        <v>2016</v>
      </c>
      <c r="C5699" s="2">
        <f>MONTH(salesdata[[#This Row],[Order Date]])</f>
        <v>9</v>
      </c>
      <c r="D5699" t="s">
        <v>1642</v>
      </c>
      <c r="E5699" t="s">
        <v>79</v>
      </c>
      <c r="F5699" t="s">
        <v>34</v>
      </c>
      <c r="G5699" t="s">
        <v>35</v>
      </c>
      <c r="H5699" t="s">
        <v>2204</v>
      </c>
      <c r="I5699" s="33" t="s">
        <v>5435</v>
      </c>
      <c r="J5699" s="2">
        <v>2</v>
      </c>
      <c r="K5699" s="33" t="s">
        <v>4272</v>
      </c>
    </row>
    <row r="5700" spans="1:11" x14ac:dyDescent="0.3">
      <c r="A5700" s="1">
        <v>42637</v>
      </c>
      <c r="B5700" s="2">
        <f>YEAR(salesdata[[#This Row],[Order Date]])</f>
        <v>2016</v>
      </c>
      <c r="C5700" s="2">
        <f>MONTH(salesdata[[#This Row],[Order Date]])</f>
        <v>9</v>
      </c>
      <c r="D5700" t="s">
        <v>603</v>
      </c>
      <c r="E5700" t="s">
        <v>27</v>
      </c>
      <c r="F5700" t="s">
        <v>11</v>
      </c>
      <c r="G5700" t="s">
        <v>18</v>
      </c>
      <c r="H5700" t="s">
        <v>1478</v>
      </c>
      <c r="I5700" s="33" t="s">
        <v>6900</v>
      </c>
      <c r="J5700" s="2">
        <v>2</v>
      </c>
      <c r="K5700" s="33" t="s">
        <v>3395</v>
      </c>
    </row>
    <row r="5701" spans="1:11" x14ac:dyDescent="0.3">
      <c r="A5701" s="1">
        <v>42637</v>
      </c>
      <c r="B5701" s="2">
        <f>YEAR(salesdata[[#This Row],[Order Date]])</f>
        <v>2016</v>
      </c>
      <c r="C5701" s="2">
        <f>MONTH(salesdata[[#This Row],[Order Date]])</f>
        <v>9</v>
      </c>
      <c r="D5701" t="s">
        <v>603</v>
      </c>
      <c r="E5701" t="s">
        <v>27</v>
      </c>
      <c r="F5701" t="s">
        <v>11</v>
      </c>
      <c r="G5701" t="s">
        <v>12</v>
      </c>
      <c r="H5701" t="s">
        <v>137</v>
      </c>
      <c r="I5701" s="33" t="s">
        <v>7024</v>
      </c>
      <c r="J5701" s="2">
        <v>5</v>
      </c>
      <c r="K5701" s="33" t="s">
        <v>3391</v>
      </c>
    </row>
    <row r="5702" spans="1:11" x14ac:dyDescent="0.3">
      <c r="A5702" s="1">
        <v>42637</v>
      </c>
      <c r="B5702" s="2">
        <f>YEAR(salesdata[[#This Row],[Order Date]])</f>
        <v>2016</v>
      </c>
      <c r="C5702" s="2">
        <f>MONTH(salesdata[[#This Row],[Order Date]])</f>
        <v>9</v>
      </c>
      <c r="D5702" t="s">
        <v>2010</v>
      </c>
      <c r="E5702" t="s">
        <v>27</v>
      </c>
      <c r="F5702" t="s">
        <v>34</v>
      </c>
      <c r="G5702" t="s">
        <v>47</v>
      </c>
      <c r="H5702" t="s">
        <v>1301</v>
      </c>
      <c r="I5702" s="33" t="s">
        <v>5869</v>
      </c>
      <c r="J5702" s="2">
        <v>5</v>
      </c>
      <c r="K5702" s="33" t="s">
        <v>5870</v>
      </c>
    </row>
    <row r="5703" spans="1:11" x14ac:dyDescent="0.3">
      <c r="A5703" s="1">
        <v>42637</v>
      </c>
      <c r="B5703" s="2">
        <f>YEAR(salesdata[[#This Row],[Order Date]])</f>
        <v>2016</v>
      </c>
      <c r="C5703" s="2">
        <f>MONTH(salesdata[[#This Row],[Order Date]])</f>
        <v>9</v>
      </c>
      <c r="D5703" t="s">
        <v>2614</v>
      </c>
      <c r="E5703" t="s">
        <v>282</v>
      </c>
      <c r="F5703" t="s">
        <v>34</v>
      </c>
      <c r="G5703" t="s">
        <v>47</v>
      </c>
      <c r="H5703" t="s">
        <v>2129</v>
      </c>
      <c r="I5703" s="33" t="s">
        <v>9355</v>
      </c>
      <c r="J5703" s="2">
        <v>2</v>
      </c>
      <c r="K5703" s="33" t="s">
        <v>7050</v>
      </c>
    </row>
    <row r="5704" spans="1:11" x14ac:dyDescent="0.3">
      <c r="A5704" s="1">
        <v>42637</v>
      </c>
      <c r="B5704" s="2">
        <f>YEAR(salesdata[[#This Row],[Order Date]])</f>
        <v>2016</v>
      </c>
      <c r="C5704" s="2">
        <f>MONTH(salesdata[[#This Row],[Order Date]])</f>
        <v>9</v>
      </c>
      <c r="D5704" t="s">
        <v>2614</v>
      </c>
      <c r="E5704" t="s">
        <v>282</v>
      </c>
      <c r="F5704" t="s">
        <v>11</v>
      </c>
      <c r="G5704" t="s">
        <v>18</v>
      </c>
      <c r="H5704" t="s">
        <v>261</v>
      </c>
      <c r="I5704" s="33" t="s">
        <v>9356</v>
      </c>
      <c r="J5704" s="2">
        <v>9</v>
      </c>
      <c r="K5704" s="33" t="s">
        <v>9357</v>
      </c>
    </row>
    <row r="5705" spans="1:11" x14ac:dyDescent="0.3">
      <c r="A5705" s="1">
        <v>42637</v>
      </c>
      <c r="B5705" s="2">
        <f>YEAR(salesdata[[#This Row],[Order Date]])</f>
        <v>2016</v>
      </c>
      <c r="C5705" s="2">
        <f>MONTH(salesdata[[#This Row],[Order Date]])</f>
        <v>9</v>
      </c>
      <c r="D5705" t="s">
        <v>561</v>
      </c>
      <c r="E5705" t="s">
        <v>863</v>
      </c>
      <c r="F5705" t="s">
        <v>11</v>
      </c>
      <c r="G5705" t="s">
        <v>20</v>
      </c>
      <c r="H5705" t="s">
        <v>697</v>
      </c>
      <c r="I5705" s="33" t="s">
        <v>9358</v>
      </c>
      <c r="J5705" s="2">
        <v>1</v>
      </c>
      <c r="K5705" s="33" t="s">
        <v>5625</v>
      </c>
    </row>
    <row r="5706" spans="1:11" x14ac:dyDescent="0.3">
      <c r="A5706" s="1">
        <v>42637</v>
      </c>
      <c r="B5706" s="2">
        <f>YEAR(salesdata[[#This Row],[Order Date]])</f>
        <v>2016</v>
      </c>
      <c r="C5706" s="2">
        <f>MONTH(salesdata[[#This Row],[Order Date]])</f>
        <v>9</v>
      </c>
      <c r="D5706" t="s">
        <v>561</v>
      </c>
      <c r="E5706" t="s">
        <v>863</v>
      </c>
      <c r="F5706" t="s">
        <v>11</v>
      </c>
      <c r="G5706" t="s">
        <v>12</v>
      </c>
      <c r="H5706" t="s">
        <v>558</v>
      </c>
      <c r="I5706" s="33" t="s">
        <v>4243</v>
      </c>
      <c r="J5706" s="2">
        <v>1</v>
      </c>
      <c r="K5706" s="33" t="s">
        <v>4791</v>
      </c>
    </row>
    <row r="5707" spans="1:11" x14ac:dyDescent="0.3">
      <c r="A5707" s="1">
        <v>42637</v>
      </c>
      <c r="B5707" s="2">
        <f>YEAR(salesdata[[#This Row],[Order Date]])</f>
        <v>2016</v>
      </c>
      <c r="C5707" s="2">
        <f>MONTH(salesdata[[#This Row],[Order Date]])</f>
        <v>9</v>
      </c>
      <c r="D5707" t="s">
        <v>474</v>
      </c>
      <c r="E5707" t="s">
        <v>130</v>
      </c>
      <c r="F5707" t="s">
        <v>34</v>
      </c>
      <c r="G5707" t="s">
        <v>47</v>
      </c>
      <c r="H5707" t="s">
        <v>1308</v>
      </c>
      <c r="I5707" s="33" t="s">
        <v>4650</v>
      </c>
      <c r="J5707" s="2">
        <v>3</v>
      </c>
      <c r="K5707" s="33" t="s">
        <v>4651</v>
      </c>
    </row>
    <row r="5708" spans="1:11" x14ac:dyDescent="0.3">
      <c r="A5708" s="1">
        <v>42637</v>
      </c>
      <c r="B5708" s="2">
        <f>YEAR(salesdata[[#This Row],[Order Date]])</f>
        <v>2016</v>
      </c>
      <c r="C5708" s="2">
        <f>MONTH(salesdata[[#This Row],[Order Date]])</f>
        <v>9</v>
      </c>
      <c r="D5708" t="s">
        <v>1709</v>
      </c>
      <c r="E5708" t="s">
        <v>15</v>
      </c>
      <c r="F5708" t="s">
        <v>11</v>
      </c>
      <c r="G5708" t="s">
        <v>20</v>
      </c>
      <c r="H5708" t="s">
        <v>2600</v>
      </c>
      <c r="I5708" s="33" t="s">
        <v>9359</v>
      </c>
      <c r="J5708" s="2">
        <v>7</v>
      </c>
      <c r="K5708" s="33" t="s">
        <v>9360</v>
      </c>
    </row>
    <row r="5709" spans="1:11" x14ac:dyDescent="0.3">
      <c r="A5709" s="1">
        <v>42637</v>
      </c>
      <c r="B5709" s="2">
        <f>YEAR(salesdata[[#This Row],[Order Date]])</f>
        <v>2016</v>
      </c>
      <c r="C5709" s="2">
        <f>MONTH(salesdata[[#This Row],[Order Date]])</f>
        <v>9</v>
      </c>
      <c r="D5709" t="s">
        <v>534</v>
      </c>
      <c r="E5709" t="s">
        <v>27</v>
      </c>
      <c r="F5709" t="s">
        <v>11</v>
      </c>
      <c r="G5709" t="s">
        <v>63</v>
      </c>
      <c r="H5709" t="s">
        <v>1354</v>
      </c>
      <c r="I5709" s="33" t="s">
        <v>7672</v>
      </c>
      <c r="J5709" s="2">
        <v>5</v>
      </c>
      <c r="K5709" s="33" t="s">
        <v>9361</v>
      </c>
    </row>
    <row r="5710" spans="1:11" x14ac:dyDescent="0.3">
      <c r="A5710" s="1">
        <v>42637</v>
      </c>
      <c r="B5710" s="2">
        <f>YEAR(salesdata[[#This Row],[Order Date]])</f>
        <v>2016</v>
      </c>
      <c r="C5710" s="2">
        <f>MONTH(salesdata[[#This Row],[Order Date]])</f>
        <v>9</v>
      </c>
      <c r="D5710" t="s">
        <v>534</v>
      </c>
      <c r="E5710" t="s">
        <v>27</v>
      </c>
      <c r="F5710" t="s">
        <v>34</v>
      </c>
      <c r="G5710" t="s">
        <v>35</v>
      </c>
      <c r="H5710" t="s">
        <v>739</v>
      </c>
      <c r="I5710" s="33" t="s">
        <v>9362</v>
      </c>
      <c r="J5710" s="2">
        <v>5</v>
      </c>
      <c r="K5710" s="33" t="s">
        <v>9363</v>
      </c>
    </row>
    <row r="5711" spans="1:11" x14ac:dyDescent="0.3">
      <c r="A5711" s="1">
        <v>42638</v>
      </c>
      <c r="B5711" s="2">
        <f>YEAR(salesdata[[#This Row],[Order Date]])</f>
        <v>2016</v>
      </c>
      <c r="C5711" s="2">
        <f>MONTH(salesdata[[#This Row],[Order Date]])</f>
        <v>9</v>
      </c>
      <c r="D5711" t="s">
        <v>1873</v>
      </c>
      <c r="E5711" t="s">
        <v>96</v>
      </c>
      <c r="F5711" t="s">
        <v>34</v>
      </c>
      <c r="G5711" t="s">
        <v>147</v>
      </c>
      <c r="H5711" t="s">
        <v>1663</v>
      </c>
      <c r="I5711" s="33" t="s">
        <v>6838</v>
      </c>
      <c r="J5711" s="2">
        <v>3</v>
      </c>
      <c r="K5711" s="33" t="s">
        <v>6839</v>
      </c>
    </row>
    <row r="5712" spans="1:11" x14ac:dyDescent="0.3">
      <c r="A5712" s="1">
        <v>42638</v>
      </c>
      <c r="B5712" s="2">
        <f>YEAR(salesdata[[#This Row],[Order Date]])</f>
        <v>2016</v>
      </c>
      <c r="C5712" s="2">
        <f>MONTH(salesdata[[#This Row],[Order Date]])</f>
        <v>9</v>
      </c>
      <c r="D5712" t="s">
        <v>245</v>
      </c>
      <c r="E5712" t="s">
        <v>10</v>
      </c>
      <c r="F5712" t="s">
        <v>11</v>
      </c>
      <c r="G5712" t="s">
        <v>16</v>
      </c>
      <c r="H5712" t="s">
        <v>1373</v>
      </c>
      <c r="I5712" s="33" t="s">
        <v>3747</v>
      </c>
      <c r="J5712" s="2">
        <v>4</v>
      </c>
      <c r="K5712" s="33" t="s">
        <v>3274</v>
      </c>
    </row>
    <row r="5713" spans="1:11" x14ac:dyDescent="0.3">
      <c r="A5713" s="1">
        <v>42638</v>
      </c>
      <c r="B5713" s="2">
        <f>YEAR(salesdata[[#This Row],[Order Date]])</f>
        <v>2016</v>
      </c>
      <c r="C5713" s="2">
        <f>MONTH(salesdata[[#This Row],[Order Date]])</f>
        <v>9</v>
      </c>
      <c r="D5713" t="s">
        <v>454</v>
      </c>
      <c r="E5713" t="s">
        <v>92</v>
      </c>
      <c r="F5713" t="s">
        <v>11</v>
      </c>
      <c r="G5713" t="s">
        <v>12</v>
      </c>
      <c r="H5713" t="s">
        <v>137</v>
      </c>
      <c r="I5713" s="33" t="s">
        <v>9364</v>
      </c>
      <c r="J5713" s="2">
        <v>9</v>
      </c>
      <c r="K5713" s="33" t="s">
        <v>9365</v>
      </c>
    </row>
    <row r="5714" spans="1:11" x14ac:dyDescent="0.3">
      <c r="A5714" s="1">
        <v>42638</v>
      </c>
      <c r="B5714" s="2">
        <f>YEAR(salesdata[[#This Row],[Order Date]])</f>
        <v>2016</v>
      </c>
      <c r="C5714" s="2">
        <f>MONTH(salesdata[[#This Row],[Order Date]])</f>
        <v>9</v>
      </c>
      <c r="D5714" t="s">
        <v>454</v>
      </c>
      <c r="E5714" t="s">
        <v>92</v>
      </c>
      <c r="F5714" t="s">
        <v>11</v>
      </c>
      <c r="G5714" t="s">
        <v>20</v>
      </c>
      <c r="H5714" t="s">
        <v>620</v>
      </c>
      <c r="I5714" s="33" t="s">
        <v>3035</v>
      </c>
      <c r="J5714" s="2">
        <v>1</v>
      </c>
      <c r="K5714" s="33" t="s">
        <v>7525</v>
      </c>
    </row>
    <row r="5715" spans="1:11" x14ac:dyDescent="0.3">
      <c r="A5715" s="1">
        <v>42638</v>
      </c>
      <c r="B5715" s="2">
        <f>YEAR(salesdata[[#This Row],[Order Date]])</f>
        <v>2016</v>
      </c>
      <c r="C5715" s="2">
        <f>MONTH(salesdata[[#This Row],[Order Date]])</f>
        <v>9</v>
      </c>
      <c r="D5715" t="s">
        <v>2030</v>
      </c>
      <c r="E5715" t="s">
        <v>27</v>
      </c>
      <c r="F5715" t="s">
        <v>11</v>
      </c>
      <c r="G5715" t="s">
        <v>24</v>
      </c>
      <c r="H5715" t="s">
        <v>1266</v>
      </c>
      <c r="I5715" s="33" t="s">
        <v>7755</v>
      </c>
      <c r="J5715" s="2">
        <v>4</v>
      </c>
      <c r="K5715" s="33" t="s">
        <v>9366</v>
      </c>
    </row>
    <row r="5716" spans="1:11" x14ac:dyDescent="0.3">
      <c r="A5716" s="1">
        <v>42638</v>
      </c>
      <c r="B5716" s="2">
        <f>YEAR(salesdata[[#This Row],[Order Date]])</f>
        <v>2016</v>
      </c>
      <c r="C5716" s="2">
        <f>MONTH(salesdata[[#This Row],[Order Date]])</f>
        <v>9</v>
      </c>
      <c r="D5716" t="s">
        <v>1853</v>
      </c>
      <c r="E5716" t="s">
        <v>160</v>
      </c>
      <c r="F5716" t="s">
        <v>39</v>
      </c>
      <c r="G5716" t="s">
        <v>52</v>
      </c>
      <c r="H5716" t="s">
        <v>511</v>
      </c>
      <c r="I5716" s="33" t="s">
        <v>9367</v>
      </c>
      <c r="J5716" s="2">
        <v>5</v>
      </c>
      <c r="K5716" s="33" t="s">
        <v>9368</v>
      </c>
    </row>
    <row r="5717" spans="1:11" x14ac:dyDescent="0.3">
      <c r="A5717" s="1">
        <v>42638</v>
      </c>
      <c r="B5717" s="2">
        <f>YEAR(salesdata[[#This Row],[Order Date]])</f>
        <v>2016</v>
      </c>
      <c r="C5717" s="2">
        <f>MONTH(salesdata[[#This Row],[Order Date]])</f>
        <v>9</v>
      </c>
      <c r="D5717" t="s">
        <v>1853</v>
      </c>
      <c r="E5717" t="s">
        <v>160</v>
      </c>
      <c r="F5717" t="s">
        <v>11</v>
      </c>
      <c r="G5717" t="s">
        <v>24</v>
      </c>
      <c r="H5717" t="s">
        <v>2312</v>
      </c>
      <c r="I5717" s="33" t="s">
        <v>4049</v>
      </c>
      <c r="J5717" s="2">
        <v>1</v>
      </c>
      <c r="K5717" s="33" t="s">
        <v>4448</v>
      </c>
    </row>
    <row r="5718" spans="1:11" x14ac:dyDescent="0.3">
      <c r="A5718" s="1">
        <v>42638</v>
      </c>
      <c r="B5718" s="2">
        <f>YEAR(salesdata[[#This Row],[Order Date]])</f>
        <v>2016</v>
      </c>
      <c r="C5718" s="2">
        <f>MONTH(salesdata[[#This Row],[Order Date]])</f>
        <v>9</v>
      </c>
      <c r="D5718" t="s">
        <v>1853</v>
      </c>
      <c r="E5718" t="s">
        <v>160</v>
      </c>
      <c r="F5718" t="s">
        <v>34</v>
      </c>
      <c r="G5718" t="s">
        <v>35</v>
      </c>
      <c r="H5718" t="s">
        <v>1935</v>
      </c>
      <c r="I5718" s="33" t="s">
        <v>9369</v>
      </c>
      <c r="J5718" s="2">
        <v>2</v>
      </c>
      <c r="K5718" s="33" t="s">
        <v>9370</v>
      </c>
    </row>
    <row r="5719" spans="1:11" x14ac:dyDescent="0.3">
      <c r="A5719" s="1">
        <v>42638</v>
      </c>
      <c r="B5719" s="2">
        <f>YEAR(salesdata[[#This Row],[Order Date]])</f>
        <v>2016</v>
      </c>
      <c r="C5719" s="2">
        <f>MONTH(salesdata[[#This Row],[Order Date]])</f>
        <v>9</v>
      </c>
      <c r="D5719" t="s">
        <v>1853</v>
      </c>
      <c r="E5719" t="s">
        <v>160</v>
      </c>
      <c r="F5719" t="s">
        <v>34</v>
      </c>
      <c r="G5719" t="s">
        <v>47</v>
      </c>
      <c r="H5719" t="s">
        <v>2647</v>
      </c>
      <c r="I5719" s="33" t="s">
        <v>9371</v>
      </c>
      <c r="J5719" s="2">
        <v>11</v>
      </c>
      <c r="K5719" s="33" t="s">
        <v>9372</v>
      </c>
    </row>
    <row r="5720" spans="1:11" x14ac:dyDescent="0.3">
      <c r="A5720" s="1">
        <v>42638</v>
      </c>
      <c r="B5720" s="2">
        <f>YEAR(salesdata[[#This Row],[Order Date]])</f>
        <v>2016</v>
      </c>
      <c r="C5720" s="2">
        <f>MONTH(salesdata[[#This Row],[Order Date]])</f>
        <v>9</v>
      </c>
      <c r="D5720" t="s">
        <v>1869</v>
      </c>
      <c r="E5720" t="s">
        <v>79</v>
      </c>
      <c r="F5720" t="s">
        <v>11</v>
      </c>
      <c r="G5720" t="s">
        <v>93</v>
      </c>
      <c r="H5720" t="s">
        <v>2062</v>
      </c>
      <c r="I5720" s="33" t="s">
        <v>9373</v>
      </c>
      <c r="J5720" s="2">
        <v>1</v>
      </c>
      <c r="K5720" s="33" t="s">
        <v>9374</v>
      </c>
    </row>
    <row r="5721" spans="1:11" x14ac:dyDescent="0.3">
      <c r="A5721" s="1">
        <v>42638</v>
      </c>
      <c r="B5721" s="2">
        <f>YEAR(salesdata[[#This Row],[Order Date]])</f>
        <v>2016</v>
      </c>
      <c r="C5721" s="2">
        <f>MONTH(salesdata[[#This Row],[Order Date]])</f>
        <v>9</v>
      </c>
      <c r="D5721" t="s">
        <v>1869</v>
      </c>
      <c r="E5721" t="s">
        <v>79</v>
      </c>
      <c r="F5721" t="s">
        <v>11</v>
      </c>
      <c r="G5721" t="s">
        <v>18</v>
      </c>
      <c r="H5721" t="s">
        <v>1351</v>
      </c>
      <c r="I5721" s="33" t="s">
        <v>5423</v>
      </c>
      <c r="J5721" s="2">
        <v>2</v>
      </c>
      <c r="K5721" s="33" t="s">
        <v>5513</v>
      </c>
    </row>
    <row r="5722" spans="1:11" x14ac:dyDescent="0.3">
      <c r="A5722" s="1">
        <v>42638</v>
      </c>
      <c r="B5722" s="2">
        <f>YEAR(salesdata[[#This Row],[Order Date]])</f>
        <v>2016</v>
      </c>
      <c r="C5722" s="2">
        <f>MONTH(salesdata[[#This Row],[Order Date]])</f>
        <v>9</v>
      </c>
      <c r="D5722" t="s">
        <v>1869</v>
      </c>
      <c r="E5722" t="s">
        <v>79</v>
      </c>
      <c r="F5722" t="s">
        <v>11</v>
      </c>
      <c r="G5722" t="s">
        <v>18</v>
      </c>
      <c r="H5722" t="s">
        <v>566</v>
      </c>
      <c r="I5722" s="33" t="s">
        <v>4807</v>
      </c>
      <c r="J5722" s="2">
        <v>3</v>
      </c>
      <c r="K5722" s="33" t="s">
        <v>4808</v>
      </c>
    </row>
    <row r="5723" spans="1:11" x14ac:dyDescent="0.3">
      <c r="A5723" s="1">
        <v>42638</v>
      </c>
      <c r="B5723" s="2">
        <f>YEAR(salesdata[[#This Row],[Order Date]])</f>
        <v>2016</v>
      </c>
      <c r="C5723" s="2">
        <f>MONTH(salesdata[[#This Row],[Order Date]])</f>
        <v>9</v>
      </c>
      <c r="D5723" t="s">
        <v>1061</v>
      </c>
      <c r="E5723" t="s">
        <v>27</v>
      </c>
      <c r="F5723" t="s">
        <v>34</v>
      </c>
      <c r="G5723" t="s">
        <v>74</v>
      </c>
      <c r="H5723" t="s">
        <v>1931</v>
      </c>
      <c r="I5723" s="33" t="s">
        <v>9375</v>
      </c>
      <c r="J5723" s="2">
        <v>2</v>
      </c>
      <c r="K5723" s="33" t="s">
        <v>9376</v>
      </c>
    </row>
    <row r="5724" spans="1:11" x14ac:dyDescent="0.3">
      <c r="A5724" s="1">
        <v>42638</v>
      </c>
      <c r="B5724" s="2">
        <f>YEAR(salesdata[[#This Row],[Order Date]])</f>
        <v>2016</v>
      </c>
      <c r="C5724" s="2">
        <f>MONTH(salesdata[[#This Row],[Order Date]])</f>
        <v>9</v>
      </c>
      <c r="D5724" t="s">
        <v>907</v>
      </c>
      <c r="E5724" t="s">
        <v>27</v>
      </c>
      <c r="F5724" t="s">
        <v>11</v>
      </c>
      <c r="G5724" t="s">
        <v>12</v>
      </c>
      <c r="H5724" t="s">
        <v>1599</v>
      </c>
      <c r="I5724" s="33" t="s">
        <v>3645</v>
      </c>
      <c r="J5724" s="2">
        <v>5</v>
      </c>
      <c r="K5724" s="33" t="s">
        <v>9377</v>
      </c>
    </row>
    <row r="5725" spans="1:11" x14ac:dyDescent="0.3">
      <c r="A5725" s="1">
        <v>42638</v>
      </c>
      <c r="B5725" s="2">
        <f>YEAR(salesdata[[#This Row],[Order Date]])</f>
        <v>2016</v>
      </c>
      <c r="C5725" s="2">
        <f>MONTH(salesdata[[#This Row],[Order Date]])</f>
        <v>9</v>
      </c>
      <c r="D5725" t="s">
        <v>907</v>
      </c>
      <c r="E5725" t="s">
        <v>27</v>
      </c>
      <c r="F5725" t="s">
        <v>11</v>
      </c>
      <c r="G5725" t="s">
        <v>16</v>
      </c>
      <c r="H5725" t="s">
        <v>1290</v>
      </c>
      <c r="I5725" s="33" t="s">
        <v>3423</v>
      </c>
      <c r="J5725" s="2">
        <v>2</v>
      </c>
      <c r="K5725" s="33" t="s">
        <v>3424</v>
      </c>
    </row>
    <row r="5726" spans="1:11" x14ac:dyDescent="0.3">
      <c r="A5726" s="1">
        <v>42638</v>
      </c>
      <c r="B5726" s="2">
        <f>YEAR(salesdata[[#This Row],[Order Date]])</f>
        <v>2016</v>
      </c>
      <c r="C5726" s="2">
        <f>MONTH(salesdata[[#This Row],[Order Date]])</f>
        <v>9</v>
      </c>
      <c r="D5726" t="s">
        <v>907</v>
      </c>
      <c r="E5726" t="s">
        <v>27</v>
      </c>
      <c r="F5726" t="s">
        <v>11</v>
      </c>
      <c r="G5726" t="s">
        <v>16</v>
      </c>
      <c r="H5726" t="s">
        <v>792</v>
      </c>
      <c r="I5726" s="33" t="s">
        <v>5813</v>
      </c>
      <c r="J5726" s="2">
        <v>1</v>
      </c>
      <c r="K5726" s="33" t="s">
        <v>3207</v>
      </c>
    </row>
    <row r="5727" spans="1:11" x14ac:dyDescent="0.3">
      <c r="A5727" s="1">
        <v>42638</v>
      </c>
      <c r="B5727" s="2">
        <f>YEAR(salesdata[[#This Row],[Order Date]])</f>
        <v>2016</v>
      </c>
      <c r="C5727" s="2">
        <f>MONTH(salesdata[[#This Row],[Order Date]])</f>
        <v>9</v>
      </c>
      <c r="D5727" t="s">
        <v>907</v>
      </c>
      <c r="E5727" t="s">
        <v>27</v>
      </c>
      <c r="F5727" t="s">
        <v>39</v>
      </c>
      <c r="G5727" t="s">
        <v>614</v>
      </c>
      <c r="H5727" t="s">
        <v>2075</v>
      </c>
      <c r="I5727" s="33" t="s">
        <v>3641</v>
      </c>
      <c r="J5727" s="2">
        <v>3</v>
      </c>
      <c r="K5727" s="33" t="s">
        <v>7430</v>
      </c>
    </row>
    <row r="5728" spans="1:11" x14ac:dyDescent="0.3">
      <c r="A5728" s="1">
        <v>42638</v>
      </c>
      <c r="B5728" s="2">
        <f>YEAR(salesdata[[#This Row],[Order Date]])</f>
        <v>2016</v>
      </c>
      <c r="C5728" s="2">
        <f>MONTH(salesdata[[#This Row],[Order Date]])</f>
        <v>9</v>
      </c>
      <c r="D5728" t="s">
        <v>907</v>
      </c>
      <c r="E5728" t="s">
        <v>27</v>
      </c>
      <c r="F5728" t="s">
        <v>39</v>
      </c>
      <c r="G5728" t="s">
        <v>40</v>
      </c>
      <c r="H5728" t="s">
        <v>2011</v>
      </c>
      <c r="I5728" s="33" t="s">
        <v>9378</v>
      </c>
      <c r="J5728" s="2">
        <v>8</v>
      </c>
      <c r="K5728" s="33" t="s">
        <v>3031</v>
      </c>
    </row>
    <row r="5729" spans="1:11" x14ac:dyDescent="0.3">
      <c r="A5729" s="1">
        <v>42638</v>
      </c>
      <c r="B5729" s="2">
        <f>YEAR(salesdata[[#This Row],[Order Date]])</f>
        <v>2016</v>
      </c>
      <c r="C5729" s="2">
        <f>MONTH(salesdata[[#This Row],[Order Date]])</f>
        <v>9</v>
      </c>
      <c r="D5729" t="s">
        <v>907</v>
      </c>
      <c r="E5729" t="s">
        <v>27</v>
      </c>
      <c r="F5729" t="s">
        <v>11</v>
      </c>
      <c r="G5729" t="s">
        <v>24</v>
      </c>
      <c r="H5729" t="s">
        <v>2268</v>
      </c>
      <c r="I5729" s="33" t="s">
        <v>4578</v>
      </c>
      <c r="J5729" s="2">
        <v>2</v>
      </c>
      <c r="K5729" s="33" t="s">
        <v>4218</v>
      </c>
    </row>
    <row r="5730" spans="1:11" x14ac:dyDescent="0.3">
      <c r="A5730" s="1">
        <v>42638</v>
      </c>
      <c r="B5730" s="2">
        <f>YEAR(salesdata[[#This Row],[Order Date]])</f>
        <v>2016</v>
      </c>
      <c r="C5730" s="2">
        <f>MONTH(salesdata[[#This Row],[Order Date]])</f>
        <v>9</v>
      </c>
      <c r="D5730" t="s">
        <v>907</v>
      </c>
      <c r="E5730" t="s">
        <v>27</v>
      </c>
      <c r="F5730" t="s">
        <v>34</v>
      </c>
      <c r="G5730" t="s">
        <v>35</v>
      </c>
      <c r="H5730" t="s">
        <v>1647</v>
      </c>
      <c r="I5730" s="33" t="s">
        <v>8801</v>
      </c>
      <c r="J5730" s="2">
        <v>4</v>
      </c>
      <c r="K5730" s="33" t="s">
        <v>6734</v>
      </c>
    </row>
    <row r="5731" spans="1:11" x14ac:dyDescent="0.3">
      <c r="A5731" s="1">
        <v>42639</v>
      </c>
      <c r="B5731" s="2">
        <f>YEAR(salesdata[[#This Row],[Order Date]])</f>
        <v>2016</v>
      </c>
      <c r="C5731" s="2">
        <f>MONTH(salesdata[[#This Row],[Order Date]])</f>
        <v>9</v>
      </c>
      <c r="D5731" t="s">
        <v>186</v>
      </c>
      <c r="E5731" t="s">
        <v>15</v>
      </c>
      <c r="F5731" t="s">
        <v>34</v>
      </c>
      <c r="G5731" t="s">
        <v>35</v>
      </c>
      <c r="H5731" t="s">
        <v>107</v>
      </c>
      <c r="I5731" s="33" t="s">
        <v>9379</v>
      </c>
      <c r="J5731" s="2">
        <v>3</v>
      </c>
      <c r="K5731" s="33" t="s">
        <v>9380</v>
      </c>
    </row>
    <row r="5732" spans="1:11" x14ac:dyDescent="0.3">
      <c r="A5732" s="1">
        <v>42639</v>
      </c>
      <c r="B5732" s="2">
        <f>YEAR(salesdata[[#This Row],[Order Date]])</f>
        <v>2016</v>
      </c>
      <c r="C5732" s="2">
        <f>MONTH(salesdata[[#This Row],[Order Date]])</f>
        <v>9</v>
      </c>
      <c r="D5732" t="s">
        <v>186</v>
      </c>
      <c r="E5732" t="s">
        <v>15</v>
      </c>
      <c r="F5732" t="s">
        <v>11</v>
      </c>
      <c r="G5732" t="s">
        <v>63</v>
      </c>
      <c r="H5732" t="s">
        <v>64</v>
      </c>
      <c r="I5732" s="33" t="s">
        <v>6725</v>
      </c>
      <c r="J5732" s="2">
        <v>2</v>
      </c>
      <c r="K5732" s="33" t="s">
        <v>3525</v>
      </c>
    </row>
    <row r="5733" spans="1:11" x14ac:dyDescent="0.3">
      <c r="A5733" s="1">
        <v>42639</v>
      </c>
      <c r="B5733" s="2">
        <f>YEAR(salesdata[[#This Row],[Order Date]])</f>
        <v>2016</v>
      </c>
      <c r="C5733" s="2">
        <f>MONTH(salesdata[[#This Row],[Order Date]])</f>
        <v>9</v>
      </c>
      <c r="D5733" t="s">
        <v>1825</v>
      </c>
      <c r="E5733" t="s">
        <v>27</v>
      </c>
      <c r="F5733" t="s">
        <v>34</v>
      </c>
      <c r="G5733" t="s">
        <v>74</v>
      </c>
      <c r="H5733" t="s">
        <v>657</v>
      </c>
      <c r="I5733" s="33" t="s">
        <v>9381</v>
      </c>
      <c r="J5733" s="2">
        <v>5</v>
      </c>
      <c r="K5733" s="33" t="s">
        <v>2736</v>
      </c>
    </row>
    <row r="5734" spans="1:11" x14ac:dyDescent="0.3">
      <c r="A5734" s="1">
        <v>42639</v>
      </c>
      <c r="B5734" s="2">
        <f>YEAR(salesdata[[#This Row],[Order Date]])</f>
        <v>2016</v>
      </c>
      <c r="C5734" s="2">
        <f>MONTH(salesdata[[#This Row],[Order Date]])</f>
        <v>9</v>
      </c>
      <c r="D5734" t="s">
        <v>640</v>
      </c>
      <c r="E5734" t="s">
        <v>167</v>
      </c>
      <c r="F5734" t="s">
        <v>11</v>
      </c>
      <c r="G5734" t="s">
        <v>93</v>
      </c>
      <c r="H5734" t="s">
        <v>983</v>
      </c>
      <c r="I5734" s="33" t="s">
        <v>9382</v>
      </c>
      <c r="J5734" s="2">
        <v>6</v>
      </c>
      <c r="K5734" s="33" t="s">
        <v>9383</v>
      </c>
    </row>
    <row r="5735" spans="1:11" x14ac:dyDescent="0.3">
      <c r="A5735" s="1">
        <v>42639</v>
      </c>
      <c r="B5735" s="2">
        <f>YEAR(salesdata[[#This Row],[Order Date]])</f>
        <v>2016</v>
      </c>
      <c r="C5735" s="2">
        <f>MONTH(salesdata[[#This Row],[Order Date]])</f>
        <v>9</v>
      </c>
      <c r="D5735" t="s">
        <v>640</v>
      </c>
      <c r="E5735" t="s">
        <v>167</v>
      </c>
      <c r="F5735" t="s">
        <v>11</v>
      </c>
      <c r="G5735" t="s">
        <v>12</v>
      </c>
      <c r="H5735" t="s">
        <v>2205</v>
      </c>
      <c r="I5735" s="33" t="s">
        <v>5980</v>
      </c>
      <c r="J5735" s="2">
        <v>5</v>
      </c>
      <c r="K5735" s="33" t="s">
        <v>8008</v>
      </c>
    </row>
    <row r="5736" spans="1:11" x14ac:dyDescent="0.3">
      <c r="A5736" s="1">
        <v>42639</v>
      </c>
      <c r="B5736" s="2">
        <f>YEAR(salesdata[[#This Row],[Order Date]])</f>
        <v>2016</v>
      </c>
      <c r="C5736" s="2">
        <f>MONTH(salesdata[[#This Row],[Order Date]])</f>
        <v>9</v>
      </c>
      <c r="D5736" t="s">
        <v>640</v>
      </c>
      <c r="E5736" t="s">
        <v>167</v>
      </c>
      <c r="F5736" t="s">
        <v>39</v>
      </c>
      <c r="G5736" t="s">
        <v>52</v>
      </c>
      <c r="H5736" t="s">
        <v>2497</v>
      </c>
      <c r="I5736" s="33" t="s">
        <v>2549</v>
      </c>
      <c r="J5736" s="2">
        <v>4</v>
      </c>
      <c r="K5736" s="33" t="s">
        <v>2550</v>
      </c>
    </row>
    <row r="5737" spans="1:11" x14ac:dyDescent="0.3">
      <c r="A5737" s="1">
        <v>42639</v>
      </c>
      <c r="B5737" s="2">
        <f>YEAR(salesdata[[#This Row],[Order Date]])</f>
        <v>2016</v>
      </c>
      <c r="C5737" s="2">
        <f>MONTH(salesdata[[#This Row],[Order Date]])</f>
        <v>9</v>
      </c>
      <c r="D5737" t="s">
        <v>1140</v>
      </c>
      <c r="E5737" t="s">
        <v>403</v>
      </c>
      <c r="F5737" t="s">
        <v>11</v>
      </c>
      <c r="G5737" t="s">
        <v>12</v>
      </c>
      <c r="H5737" t="s">
        <v>2565</v>
      </c>
      <c r="I5737" s="33" t="s">
        <v>3157</v>
      </c>
      <c r="J5737" s="2">
        <v>1</v>
      </c>
      <c r="K5737" s="33" t="s">
        <v>4245</v>
      </c>
    </row>
    <row r="5738" spans="1:11" x14ac:dyDescent="0.3">
      <c r="A5738" s="1">
        <v>42639</v>
      </c>
      <c r="B5738" s="2">
        <f>YEAR(salesdata[[#This Row],[Order Date]])</f>
        <v>2016</v>
      </c>
      <c r="C5738" s="2">
        <f>MONTH(salesdata[[#This Row],[Order Date]])</f>
        <v>9</v>
      </c>
      <c r="D5738" t="s">
        <v>827</v>
      </c>
      <c r="E5738" t="s">
        <v>27</v>
      </c>
      <c r="F5738" t="s">
        <v>11</v>
      </c>
      <c r="G5738" t="s">
        <v>18</v>
      </c>
      <c r="H5738" t="s">
        <v>1904</v>
      </c>
      <c r="I5738" s="33" t="s">
        <v>5809</v>
      </c>
      <c r="J5738" s="2">
        <v>3</v>
      </c>
      <c r="K5738" s="33" t="s">
        <v>3469</v>
      </c>
    </row>
    <row r="5739" spans="1:11" x14ac:dyDescent="0.3">
      <c r="A5739" s="1">
        <v>42639</v>
      </c>
      <c r="B5739" s="2">
        <f>YEAR(salesdata[[#This Row],[Order Date]])</f>
        <v>2016</v>
      </c>
      <c r="C5739" s="2">
        <f>MONTH(salesdata[[#This Row],[Order Date]])</f>
        <v>9</v>
      </c>
      <c r="D5739" t="s">
        <v>827</v>
      </c>
      <c r="E5739" t="s">
        <v>27</v>
      </c>
      <c r="F5739" t="s">
        <v>11</v>
      </c>
      <c r="G5739" t="s">
        <v>16</v>
      </c>
      <c r="H5739" t="s">
        <v>1127</v>
      </c>
      <c r="I5739" s="33" t="s">
        <v>3550</v>
      </c>
      <c r="J5739" s="2">
        <v>3</v>
      </c>
      <c r="K5739" s="33" t="s">
        <v>3551</v>
      </c>
    </row>
    <row r="5740" spans="1:11" x14ac:dyDescent="0.3">
      <c r="A5740" s="1">
        <v>42639</v>
      </c>
      <c r="B5740" s="2">
        <f>YEAR(salesdata[[#This Row],[Order Date]])</f>
        <v>2016</v>
      </c>
      <c r="C5740" s="2">
        <f>MONTH(salesdata[[#This Row],[Order Date]])</f>
        <v>9</v>
      </c>
      <c r="D5740" t="s">
        <v>827</v>
      </c>
      <c r="E5740" t="s">
        <v>27</v>
      </c>
      <c r="F5740" t="s">
        <v>11</v>
      </c>
      <c r="G5740" t="s">
        <v>24</v>
      </c>
      <c r="H5740" t="s">
        <v>1236</v>
      </c>
      <c r="I5740" s="33" t="s">
        <v>9294</v>
      </c>
      <c r="J5740" s="2">
        <v>5</v>
      </c>
      <c r="K5740" s="33" t="s">
        <v>9295</v>
      </c>
    </row>
    <row r="5741" spans="1:11" x14ac:dyDescent="0.3">
      <c r="A5741" s="1">
        <v>42639</v>
      </c>
      <c r="B5741" s="2">
        <f>YEAR(salesdata[[#This Row],[Order Date]])</f>
        <v>2016</v>
      </c>
      <c r="C5741" s="2">
        <f>MONTH(salesdata[[#This Row],[Order Date]])</f>
        <v>9</v>
      </c>
      <c r="D5741" t="s">
        <v>827</v>
      </c>
      <c r="E5741" t="s">
        <v>27</v>
      </c>
      <c r="F5741" t="s">
        <v>11</v>
      </c>
      <c r="G5741" t="s">
        <v>12</v>
      </c>
      <c r="H5741" t="s">
        <v>1134</v>
      </c>
      <c r="I5741" s="33" t="s">
        <v>5980</v>
      </c>
      <c r="J5741" s="2">
        <v>5</v>
      </c>
      <c r="K5741" s="33" t="s">
        <v>5981</v>
      </c>
    </row>
    <row r="5742" spans="1:11" x14ac:dyDescent="0.3">
      <c r="A5742" s="1">
        <v>42639</v>
      </c>
      <c r="B5742" s="2">
        <f>YEAR(salesdata[[#This Row],[Order Date]])</f>
        <v>2016</v>
      </c>
      <c r="C5742" s="2">
        <f>MONTH(salesdata[[#This Row],[Order Date]])</f>
        <v>9</v>
      </c>
      <c r="D5742" t="s">
        <v>1192</v>
      </c>
      <c r="E5742" t="s">
        <v>27</v>
      </c>
      <c r="F5742" t="s">
        <v>11</v>
      </c>
      <c r="G5742" t="s">
        <v>12</v>
      </c>
      <c r="H5742" t="s">
        <v>2737</v>
      </c>
      <c r="I5742" s="33" t="s">
        <v>3122</v>
      </c>
      <c r="J5742" s="2">
        <v>2</v>
      </c>
      <c r="K5742" s="33" t="s">
        <v>3123</v>
      </c>
    </row>
    <row r="5743" spans="1:11" x14ac:dyDescent="0.3">
      <c r="A5743" s="1">
        <v>42639</v>
      </c>
      <c r="B5743" s="2">
        <f>YEAR(salesdata[[#This Row],[Order Date]])</f>
        <v>2016</v>
      </c>
      <c r="C5743" s="2">
        <f>MONTH(salesdata[[#This Row],[Order Date]])</f>
        <v>9</v>
      </c>
      <c r="D5743" t="s">
        <v>1483</v>
      </c>
      <c r="E5743" t="s">
        <v>124</v>
      </c>
      <c r="F5743" t="s">
        <v>39</v>
      </c>
      <c r="G5743" t="s">
        <v>52</v>
      </c>
      <c r="H5743" t="s">
        <v>2422</v>
      </c>
      <c r="I5743" s="33" t="s">
        <v>5951</v>
      </c>
      <c r="J5743" s="2">
        <v>3</v>
      </c>
      <c r="K5743" s="33" t="s">
        <v>8556</v>
      </c>
    </row>
    <row r="5744" spans="1:11" x14ac:dyDescent="0.3">
      <c r="A5744" s="1">
        <v>42639</v>
      </c>
      <c r="B5744" s="2">
        <f>YEAR(salesdata[[#This Row],[Order Date]])</f>
        <v>2016</v>
      </c>
      <c r="C5744" s="2">
        <f>MONTH(salesdata[[#This Row],[Order Date]])</f>
        <v>9</v>
      </c>
      <c r="D5744" t="s">
        <v>237</v>
      </c>
      <c r="E5744" t="s">
        <v>10</v>
      </c>
      <c r="F5744" t="s">
        <v>11</v>
      </c>
      <c r="G5744" t="s">
        <v>20</v>
      </c>
      <c r="H5744" t="s">
        <v>2128</v>
      </c>
      <c r="I5744" s="33" t="s">
        <v>9384</v>
      </c>
      <c r="J5744" s="2">
        <v>2</v>
      </c>
      <c r="K5744" s="33" t="s">
        <v>2738</v>
      </c>
    </row>
    <row r="5745" spans="1:11" x14ac:dyDescent="0.3">
      <c r="A5745" s="1">
        <v>42639</v>
      </c>
      <c r="B5745" s="2">
        <f>YEAR(salesdata[[#This Row],[Order Date]])</f>
        <v>2016</v>
      </c>
      <c r="C5745" s="2">
        <f>MONTH(salesdata[[#This Row],[Order Date]])</f>
        <v>9</v>
      </c>
      <c r="D5745" t="s">
        <v>1261</v>
      </c>
      <c r="E5745" t="s">
        <v>10</v>
      </c>
      <c r="F5745" t="s">
        <v>11</v>
      </c>
      <c r="G5745" t="s">
        <v>93</v>
      </c>
      <c r="H5745" t="s">
        <v>2739</v>
      </c>
      <c r="I5745" s="33" t="s">
        <v>9385</v>
      </c>
      <c r="J5745" s="2">
        <v>2</v>
      </c>
      <c r="K5745" s="33" t="s">
        <v>9386</v>
      </c>
    </row>
    <row r="5746" spans="1:11" x14ac:dyDescent="0.3">
      <c r="A5746" s="1">
        <v>42639</v>
      </c>
      <c r="B5746" s="2">
        <f>YEAR(salesdata[[#This Row],[Order Date]])</f>
        <v>2016</v>
      </c>
      <c r="C5746" s="2">
        <f>MONTH(salesdata[[#This Row],[Order Date]])</f>
        <v>9</v>
      </c>
      <c r="D5746" t="s">
        <v>1261</v>
      </c>
      <c r="E5746" t="s">
        <v>10</v>
      </c>
      <c r="F5746" t="s">
        <v>34</v>
      </c>
      <c r="G5746" t="s">
        <v>35</v>
      </c>
      <c r="H5746" t="s">
        <v>1861</v>
      </c>
      <c r="I5746" s="33" t="s">
        <v>9387</v>
      </c>
      <c r="J5746" s="2">
        <v>5</v>
      </c>
      <c r="K5746" s="33" t="s">
        <v>9388</v>
      </c>
    </row>
    <row r="5747" spans="1:11" x14ac:dyDescent="0.3">
      <c r="A5747" s="1">
        <v>42639</v>
      </c>
      <c r="B5747" s="2">
        <f>YEAR(salesdata[[#This Row],[Order Date]])</f>
        <v>2016</v>
      </c>
      <c r="C5747" s="2">
        <f>MONTH(salesdata[[#This Row],[Order Date]])</f>
        <v>9</v>
      </c>
      <c r="D5747" t="s">
        <v>2477</v>
      </c>
      <c r="E5747" t="s">
        <v>10</v>
      </c>
      <c r="F5747" t="s">
        <v>11</v>
      </c>
      <c r="G5747" t="s">
        <v>20</v>
      </c>
      <c r="H5747" t="s">
        <v>1579</v>
      </c>
      <c r="I5747" s="33" t="s">
        <v>9389</v>
      </c>
      <c r="J5747" s="2">
        <v>2</v>
      </c>
      <c r="K5747" s="33" t="s">
        <v>9390</v>
      </c>
    </row>
    <row r="5748" spans="1:11" x14ac:dyDescent="0.3">
      <c r="A5748" s="1">
        <v>42640</v>
      </c>
      <c r="B5748" s="2">
        <f>YEAR(salesdata[[#This Row],[Order Date]])</f>
        <v>2016</v>
      </c>
      <c r="C5748" s="2">
        <f>MONTH(salesdata[[#This Row],[Order Date]])</f>
        <v>9</v>
      </c>
      <c r="D5748" t="s">
        <v>1017</v>
      </c>
      <c r="E5748" t="s">
        <v>10</v>
      </c>
      <c r="F5748" t="s">
        <v>34</v>
      </c>
      <c r="G5748" t="s">
        <v>74</v>
      </c>
      <c r="H5748" t="s">
        <v>2274</v>
      </c>
      <c r="I5748" s="33" t="s">
        <v>9391</v>
      </c>
      <c r="J5748" s="2">
        <v>7</v>
      </c>
      <c r="K5748" s="33" t="s">
        <v>9392</v>
      </c>
    </row>
    <row r="5749" spans="1:11" x14ac:dyDescent="0.3">
      <c r="A5749" s="1">
        <v>42640</v>
      </c>
      <c r="B5749" s="2">
        <f>YEAR(salesdata[[#This Row],[Order Date]])</f>
        <v>2016</v>
      </c>
      <c r="C5749" s="2">
        <f>MONTH(salesdata[[#This Row],[Order Date]])</f>
        <v>9</v>
      </c>
      <c r="D5749" t="s">
        <v>947</v>
      </c>
      <c r="E5749" t="s">
        <v>79</v>
      </c>
      <c r="F5749" t="s">
        <v>11</v>
      </c>
      <c r="G5749" t="s">
        <v>20</v>
      </c>
      <c r="H5749" t="s">
        <v>531</v>
      </c>
      <c r="I5749" s="33" t="s">
        <v>6535</v>
      </c>
      <c r="J5749" s="2">
        <v>3</v>
      </c>
      <c r="K5749" s="33" t="s">
        <v>9393</v>
      </c>
    </row>
    <row r="5750" spans="1:11" x14ac:dyDescent="0.3">
      <c r="A5750" s="1">
        <v>42640</v>
      </c>
      <c r="B5750" s="2">
        <f>YEAR(salesdata[[#This Row],[Order Date]])</f>
        <v>2016</v>
      </c>
      <c r="C5750" s="2">
        <f>MONTH(salesdata[[#This Row],[Order Date]])</f>
        <v>9</v>
      </c>
      <c r="D5750" t="s">
        <v>2197</v>
      </c>
      <c r="E5750" t="s">
        <v>167</v>
      </c>
      <c r="F5750" t="s">
        <v>39</v>
      </c>
      <c r="G5750" t="s">
        <v>40</v>
      </c>
      <c r="H5750" t="s">
        <v>1748</v>
      </c>
      <c r="I5750" s="33" t="s">
        <v>9394</v>
      </c>
      <c r="J5750" s="2">
        <v>2</v>
      </c>
      <c r="K5750" s="33" t="s">
        <v>9395</v>
      </c>
    </row>
    <row r="5751" spans="1:11" x14ac:dyDescent="0.3">
      <c r="A5751" s="1">
        <v>42640</v>
      </c>
      <c r="B5751" s="2">
        <f>YEAR(salesdata[[#This Row],[Order Date]])</f>
        <v>2016</v>
      </c>
      <c r="C5751" s="2">
        <f>MONTH(salesdata[[#This Row],[Order Date]])</f>
        <v>9</v>
      </c>
      <c r="D5751" t="s">
        <v>759</v>
      </c>
      <c r="E5751" t="s">
        <v>30</v>
      </c>
      <c r="F5751" t="s">
        <v>11</v>
      </c>
      <c r="G5751" t="s">
        <v>12</v>
      </c>
      <c r="H5751" t="s">
        <v>1012</v>
      </c>
      <c r="I5751" s="33" t="s">
        <v>3188</v>
      </c>
      <c r="J5751" s="2">
        <v>3</v>
      </c>
      <c r="K5751" s="33" t="s">
        <v>3772</v>
      </c>
    </row>
    <row r="5752" spans="1:11" x14ac:dyDescent="0.3">
      <c r="A5752" s="1">
        <v>42640</v>
      </c>
      <c r="B5752" s="2">
        <f>YEAR(salesdata[[#This Row],[Order Date]])</f>
        <v>2016</v>
      </c>
      <c r="C5752" s="2">
        <f>MONTH(salesdata[[#This Row],[Order Date]])</f>
        <v>9</v>
      </c>
      <c r="D5752" t="s">
        <v>759</v>
      </c>
      <c r="E5752" t="s">
        <v>30</v>
      </c>
      <c r="F5752" t="s">
        <v>11</v>
      </c>
      <c r="G5752" t="s">
        <v>24</v>
      </c>
      <c r="H5752" t="s">
        <v>360</v>
      </c>
      <c r="I5752" s="33" t="s">
        <v>3469</v>
      </c>
      <c r="J5752" s="2">
        <v>3</v>
      </c>
      <c r="K5752" s="33" t="s">
        <v>3470</v>
      </c>
    </row>
    <row r="5753" spans="1:11" x14ac:dyDescent="0.3">
      <c r="A5753" s="1">
        <v>42641</v>
      </c>
      <c r="B5753" s="2">
        <f>YEAR(salesdata[[#This Row],[Order Date]])</f>
        <v>2016</v>
      </c>
      <c r="C5753" s="2">
        <f>MONTH(salesdata[[#This Row],[Order Date]])</f>
        <v>9</v>
      </c>
      <c r="D5753" t="s">
        <v>120</v>
      </c>
      <c r="E5753" t="s">
        <v>15</v>
      </c>
      <c r="F5753" t="s">
        <v>11</v>
      </c>
      <c r="G5753" t="s">
        <v>12</v>
      </c>
      <c r="H5753" t="s">
        <v>1359</v>
      </c>
      <c r="I5753" s="33" t="s">
        <v>5821</v>
      </c>
      <c r="J5753" s="2">
        <v>4</v>
      </c>
      <c r="K5753" s="33" t="s">
        <v>4780</v>
      </c>
    </row>
    <row r="5754" spans="1:11" x14ac:dyDescent="0.3">
      <c r="A5754" s="1">
        <v>42642</v>
      </c>
      <c r="B5754" s="2">
        <f>YEAR(salesdata[[#This Row],[Order Date]])</f>
        <v>2016</v>
      </c>
      <c r="C5754" s="2">
        <f>MONTH(salesdata[[#This Row],[Order Date]])</f>
        <v>9</v>
      </c>
      <c r="D5754" t="s">
        <v>2108</v>
      </c>
      <c r="E5754" t="s">
        <v>23</v>
      </c>
      <c r="F5754" t="s">
        <v>11</v>
      </c>
      <c r="G5754" t="s">
        <v>16</v>
      </c>
      <c r="H5754" t="s">
        <v>192</v>
      </c>
      <c r="I5754" s="33" t="s">
        <v>3747</v>
      </c>
      <c r="J5754" s="2">
        <v>4</v>
      </c>
      <c r="K5754" s="33" t="s">
        <v>3274</v>
      </c>
    </row>
    <row r="5755" spans="1:11" x14ac:dyDescent="0.3">
      <c r="A5755" s="1">
        <v>42642</v>
      </c>
      <c r="B5755" s="2">
        <f>YEAR(salesdata[[#This Row],[Order Date]])</f>
        <v>2016</v>
      </c>
      <c r="C5755" s="2">
        <f>MONTH(salesdata[[#This Row],[Order Date]])</f>
        <v>9</v>
      </c>
      <c r="D5755" t="s">
        <v>1848</v>
      </c>
      <c r="E5755" t="s">
        <v>130</v>
      </c>
      <c r="F5755" t="s">
        <v>11</v>
      </c>
      <c r="G5755" t="s">
        <v>24</v>
      </c>
      <c r="H5755" t="s">
        <v>2740</v>
      </c>
      <c r="I5755" s="33" t="s">
        <v>9396</v>
      </c>
      <c r="J5755" s="2">
        <v>7</v>
      </c>
      <c r="K5755" s="33" t="s">
        <v>3936</v>
      </c>
    </row>
    <row r="5756" spans="1:11" x14ac:dyDescent="0.3">
      <c r="A5756" s="1">
        <v>42642</v>
      </c>
      <c r="B5756" s="2">
        <f>YEAR(salesdata[[#This Row],[Order Date]])</f>
        <v>2016</v>
      </c>
      <c r="C5756" s="2">
        <f>MONTH(salesdata[[#This Row],[Order Date]])</f>
        <v>9</v>
      </c>
      <c r="D5756" t="s">
        <v>842</v>
      </c>
      <c r="E5756" t="s">
        <v>27</v>
      </c>
      <c r="F5756" t="s">
        <v>11</v>
      </c>
      <c r="G5756" t="s">
        <v>12</v>
      </c>
      <c r="H5756" t="s">
        <v>310</v>
      </c>
      <c r="I5756" s="33" t="s">
        <v>6930</v>
      </c>
      <c r="J5756" s="2">
        <v>1</v>
      </c>
      <c r="K5756" s="33" t="s">
        <v>9397</v>
      </c>
    </row>
    <row r="5757" spans="1:11" x14ac:dyDescent="0.3">
      <c r="A5757" s="1">
        <v>42642</v>
      </c>
      <c r="B5757" s="2">
        <f>YEAR(salesdata[[#This Row],[Order Date]])</f>
        <v>2016</v>
      </c>
      <c r="C5757" s="2">
        <f>MONTH(salesdata[[#This Row],[Order Date]])</f>
        <v>9</v>
      </c>
      <c r="D5757" t="s">
        <v>1704</v>
      </c>
      <c r="E5757" t="s">
        <v>497</v>
      </c>
      <c r="F5757" t="s">
        <v>39</v>
      </c>
      <c r="G5757" t="s">
        <v>52</v>
      </c>
      <c r="H5757" t="s">
        <v>2531</v>
      </c>
      <c r="I5757" s="33" t="s">
        <v>4613</v>
      </c>
      <c r="J5757" s="2">
        <v>3</v>
      </c>
      <c r="K5757" s="33" t="s">
        <v>9398</v>
      </c>
    </row>
    <row r="5758" spans="1:11" x14ac:dyDescent="0.3">
      <c r="A5758" s="1">
        <v>42642</v>
      </c>
      <c r="B5758" s="2">
        <f>YEAR(salesdata[[#This Row],[Order Date]])</f>
        <v>2016</v>
      </c>
      <c r="C5758" s="2">
        <f>MONTH(salesdata[[#This Row],[Order Date]])</f>
        <v>9</v>
      </c>
      <c r="D5758" t="s">
        <v>1704</v>
      </c>
      <c r="E5758" t="s">
        <v>497</v>
      </c>
      <c r="F5758" t="s">
        <v>11</v>
      </c>
      <c r="G5758" t="s">
        <v>20</v>
      </c>
      <c r="H5758" t="s">
        <v>1152</v>
      </c>
      <c r="I5758" s="33" t="s">
        <v>4406</v>
      </c>
      <c r="J5758" s="2">
        <v>3</v>
      </c>
      <c r="K5758" s="33" t="s">
        <v>4407</v>
      </c>
    </row>
    <row r="5759" spans="1:11" x14ac:dyDescent="0.3">
      <c r="A5759" s="1">
        <v>42642</v>
      </c>
      <c r="B5759" s="2">
        <f>YEAR(salesdata[[#This Row],[Order Date]])</f>
        <v>2016</v>
      </c>
      <c r="C5759" s="2">
        <f>MONTH(salesdata[[#This Row],[Order Date]])</f>
        <v>9</v>
      </c>
      <c r="D5759" t="s">
        <v>1704</v>
      </c>
      <c r="E5759" t="s">
        <v>497</v>
      </c>
      <c r="F5759" t="s">
        <v>11</v>
      </c>
      <c r="G5759" t="s">
        <v>24</v>
      </c>
      <c r="H5759" t="s">
        <v>1977</v>
      </c>
      <c r="I5759" s="33" t="s">
        <v>3857</v>
      </c>
      <c r="J5759" s="2">
        <v>9</v>
      </c>
      <c r="K5759" s="33" t="s">
        <v>5285</v>
      </c>
    </row>
    <row r="5760" spans="1:11" x14ac:dyDescent="0.3">
      <c r="A5760" s="1">
        <v>42642</v>
      </c>
      <c r="B5760" s="2">
        <f>YEAR(salesdata[[#This Row],[Order Date]])</f>
        <v>2016</v>
      </c>
      <c r="C5760" s="2">
        <f>MONTH(salesdata[[#This Row],[Order Date]])</f>
        <v>9</v>
      </c>
      <c r="D5760" t="s">
        <v>1758</v>
      </c>
      <c r="E5760" t="s">
        <v>27</v>
      </c>
      <c r="F5760" t="s">
        <v>11</v>
      </c>
      <c r="G5760" t="s">
        <v>20</v>
      </c>
      <c r="H5760" t="s">
        <v>1416</v>
      </c>
      <c r="I5760" s="33" t="s">
        <v>7363</v>
      </c>
      <c r="J5760" s="2">
        <v>5</v>
      </c>
      <c r="K5760" s="33" t="s">
        <v>4465</v>
      </c>
    </row>
    <row r="5761" spans="1:11" x14ac:dyDescent="0.3">
      <c r="A5761" s="1">
        <v>42642</v>
      </c>
      <c r="B5761" s="2">
        <f>YEAR(salesdata[[#This Row],[Order Date]])</f>
        <v>2016</v>
      </c>
      <c r="C5761" s="2">
        <f>MONTH(salesdata[[#This Row],[Order Date]])</f>
        <v>9</v>
      </c>
      <c r="D5761" t="s">
        <v>1453</v>
      </c>
      <c r="E5761" t="s">
        <v>96</v>
      </c>
      <c r="F5761" t="s">
        <v>11</v>
      </c>
      <c r="G5761" t="s">
        <v>24</v>
      </c>
      <c r="H5761" t="s">
        <v>104</v>
      </c>
      <c r="I5761" s="33" t="s">
        <v>3394</v>
      </c>
      <c r="J5761" s="2">
        <v>4</v>
      </c>
      <c r="K5761" s="33" t="s">
        <v>5178</v>
      </c>
    </row>
    <row r="5762" spans="1:11" x14ac:dyDescent="0.3">
      <c r="A5762" s="1">
        <v>42642</v>
      </c>
      <c r="B5762" s="2">
        <f>YEAR(salesdata[[#This Row],[Order Date]])</f>
        <v>2016</v>
      </c>
      <c r="C5762" s="2">
        <f>MONTH(salesdata[[#This Row],[Order Date]])</f>
        <v>9</v>
      </c>
      <c r="D5762" t="s">
        <v>1456</v>
      </c>
      <c r="E5762" t="s">
        <v>92</v>
      </c>
      <c r="F5762" t="s">
        <v>39</v>
      </c>
      <c r="G5762" t="s">
        <v>40</v>
      </c>
      <c r="H5762" t="s">
        <v>661</v>
      </c>
      <c r="I5762" s="33" t="s">
        <v>9399</v>
      </c>
      <c r="J5762" s="2">
        <v>3</v>
      </c>
      <c r="K5762" s="33" t="s">
        <v>4778</v>
      </c>
    </row>
    <row r="5763" spans="1:11" x14ac:dyDescent="0.3">
      <c r="A5763" s="1">
        <v>42642</v>
      </c>
      <c r="B5763" s="2">
        <f>YEAR(salesdata[[#This Row],[Order Date]])</f>
        <v>2016</v>
      </c>
      <c r="C5763" s="2">
        <f>MONTH(salesdata[[#This Row],[Order Date]])</f>
        <v>9</v>
      </c>
      <c r="D5763" t="s">
        <v>1667</v>
      </c>
      <c r="E5763" t="s">
        <v>27</v>
      </c>
      <c r="F5763" t="s">
        <v>39</v>
      </c>
      <c r="G5763" t="s">
        <v>52</v>
      </c>
      <c r="H5763" t="s">
        <v>527</v>
      </c>
      <c r="I5763" s="33" t="s">
        <v>7965</v>
      </c>
      <c r="J5763" s="2">
        <v>1</v>
      </c>
      <c r="K5763" s="33" t="s">
        <v>3087</v>
      </c>
    </row>
    <row r="5764" spans="1:11" x14ac:dyDescent="0.3">
      <c r="A5764" s="1">
        <v>42643</v>
      </c>
      <c r="B5764" s="2">
        <f>YEAR(salesdata[[#This Row],[Order Date]])</f>
        <v>2016</v>
      </c>
      <c r="C5764" s="2">
        <f>MONTH(salesdata[[#This Row],[Order Date]])</f>
        <v>9</v>
      </c>
      <c r="D5764" t="s">
        <v>1978</v>
      </c>
      <c r="E5764" t="s">
        <v>15</v>
      </c>
      <c r="F5764" t="s">
        <v>11</v>
      </c>
      <c r="G5764" t="s">
        <v>20</v>
      </c>
      <c r="H5764" t="s">
        <v>153</v>
      </c>
      <c r="I5764" s="33" t="s">
        <v>3312</v>
      </c>
      <c r="J5764" s="2">
        <v>2</v>
      </c>
      <c r="K5764" s="33" t="s">
        <v>8641</v>
      </c>
    </row>
    <row r="5765" spans="1:11" x14ac:dyDescent="0.3">
      <c r="A5765" s="1">
        <v>42643</v>
      </c>
      <c r="B5765" s="2">
        <f>YEAR(salesdata[[#This Row],[Order Date]])</f>
        <v>2016</v>
      </c>
      <c r="C5765" s="2">
        <f>MONTH(salesdata[[#This Row],[Order Date]])</f>
        <v>9</v>
      </c>
      <c r="D5765" t="s">
        <v>659</v>
      </c>
      <c r="E5765" t="s">
        <v>152</v>
      </c>
      <c r="F5765" t="s">
        <v>34</v>
      </c>
      <c r="G5765" t="s">
        <v>74</v>
      </c>
      <c r="H5765" t="s">
        <v>75</v>
      </c>
      <c r="I5765" s="33" t="s">
        <v>7598</v>
      </c>
      <c r="J5765" s="2">
        <v>5</v>
      </c>
      <c r="K5765" s="33" t="s">
        <v>9400</v>
      </c>
    </row>
    <row r="5766" spans="1:11" x14ac:dyDescent="0.3">
      <c r="A5766" s="1">
        <v>42644</v>
      </c>
      <c r="B5766" s="2">
        <f>YEAR(salesdata[[#This Row],[Order Date]])</f>
        <v>2016</v>
      </c>
      <c r="C5766" s="2">
        <f>MONTH(salesdata[[#This Row],[Order Date]])</f>
        <v>10</v>
      </c>
      <c r="D5766" t="s">
        <v>918</v>
      </c>
      <c r="E5766" t="s">
        <v>27</v>
      </c>
      <c r="F5766" t="s">
        <v>34</v>
      </c>
      <c r="G5766" t="s">
        <v>35</v>
      </c>
      <c r="H5766" t="s">
        <v>191</v>
      </c>
      <c r="I5766" s="33" t="s">
        <v>9401</v>
      </c>
      <c r="J5766" s="2">
        <v>4</v>
      </c>
      <c r="K5766" s="33" t="s">
        <v>3654</v>
      </c>
    </row>
    <row r="5767" spans="1:11" x14ac:dyDescent="0.3">
      <c r="A5767" s="1">
        <v>42644</v>
      </c>
      <c r="B5767" s="2">
        <f>YEAR(salesdata[[#This Row],[Order Date]])</f>
        <v>2016</v>
      </c>
      <c r="C5767" s="2">
        <f>MONTH(salesdata[[#This Row],[Order Date]])</f>
        <v>10</v>
      </c>
      <c r="D5767" t="s">
        <v>1303</v>
      </c>
      <c r="E5767" t="s">
        <v>130</v>
      </c>
      <c r="F5767" t="s">
        <v>39</v>
      </c>
      <c r="G5767" t="s">
        <v>40</v>
      </c>
      <c r="H5767" t="s">
        <v>855</v>
      </c>
      <c r="I5767" s="33" t="s">
        <v>9402</v>
      </c>
      <c r="J5767" s="2">
        <v>2</v>
      </c>
      <c r="K5767" s="33" t="s">
        <v>5208</v>
      </c>
    </row>
    <row r="5768" spans="1:11" x14ac:dyDescent="0.3">
      <c r="A5768" s="1">
        <v>42644</v>
      </c>
      <c r="B5768" s="2">
        <f>YEAR(salesdata[[#This Row],[Order Date]])</f>
        <v>2016</v>
      </c>
      <c r="C5768" s="2">
        <f>MONTH(salesdata[[#This Row],[Order Date]])</f>
        <v>10</v>
      </c>
      <c r="D5768" t="s">
        <v>1303</v>
      </c>
      <c r="E5768" t="s">
        <v>130</v>
      </c>
      <c r="F5768" t="s">
        <v>34</v>
      </c>
      <c r="G5768" t="s">
        <v>47</v>
      </c>
      <c r="H5768" t="s">
        <v>1000</v>
      </c>
      <c r="I5768" s="33" t="s">
        <v>9403</v>
      </c>
      <c r="J5768" s="2">
        <v>5</v>
      </c>
      <c r="K5768" s="33" t="s">
        <v>4790</v>
      </c>
    </row>
    <row r="5769" spans="1:11" x14ac:dyDescent="0.3">
      <c r="A5769" s="1">
        <v>42644</v>
      </c>
      <c r="B5769" s="2">
        <f>YEAR(salesdata[[#This Row],[Order Date]])</f>
        <v>2016</v>
      </c>
      <c r="C5769" s="2">
        <f>MONTH(salesdata[[#This Row],[Order Date]])</f>
        <v>10</v>
      </c>
      <c r="D5769" t="s">
        <v>659</v>
      </c>
      <c r="E5769" t="s">
        <v>152</v>
      </c>
      <c r="F5769" t="s">
        <v>34</v>
      </c>
      <c r="G5769" t="s">
        <v>147</v>
      </c>
      <c r="H5769" t="s">
        <v>804</v>
      </c>
      <c r="I5769" s="33" t="s">
        <v>3386</v>
      </c>
      <c r="J5769" s="2">
        <v>1</v>
      </c>
      <c r="K5769" s="33" t="s">
        <v>9404</v>
      </c>
    </row>
    <row r="5770" spans="1:11" x14ac:dyDescent="0.3">
      <c r="A5770" s="1">
        <v>42644</v>
      </c>
      <c r="B5770" s="2">
        <f>YEAR(salesdata[[#This Row],[Order Date]])</f>
        <v>2016</v>
      </c>
      <c r="C5770" s="2">
        <f>MONTH(salesdata[[#This Row],[Order Date]])</f>
        <v>10</v>
      </c>
      <c r="D5770" t="s">
        <v>1510</v>
      </c>
      <c r="E5770" t="s">
        <v>10</v>
      </c>
      <c r="F5770" t="s">
        <v>39</v>
      </c>
      <c r="G5770" t="s">
        <v>52</v>
      </c>
      <c r="H5770" t="s">
        <v>1665</v>
      </c>
      <c r="I5770" s="33" t="s">
        <v>5302</v>
      </c>
      <c r="J5770" s="2">
        <v>3</v>
      </c>
      <c r="K5770" s="33" t="s">
        <v>5303</v>
      </c>
    </row>
    <row r="5771" spans="1:11" x14ac:dyDescent="0.3">
      <c r="A5771" s="1">
        <v>42644</v>
      </c>
      <c r="B5771" s="2">
        <f>YEAR(salesdata[[#This Row],[Order Date]])</f>
        <v>2016</v>
      </c>
      <c r="C5771" s="2">
        <f>MONTH(salesdata[[#This Row],[Order Date]])</f>
        <v>10</v>
      </c>
      <c r="D5771" t="s">
        <v>1510</v>
      </c>
      <c r="E5771" t="s">
        <v>10</v>
      </c>
      <c r="F5771" t="s">
        <v>11</v>
      </c>
      <c r="G5771" t="s">
        <v>12</v>
      </c>
      <c r="H5771" t="s">
        <v>637</v>
      </c>
      <c r="I5771" s="33" t="s">
        <v>3308</v>
      </c>
      <c r="J5771" s="2">
        <v>1</v>
      </c>
      <c r="K5771" s="33" t="s">
        <v>5769</v>
      </c>
    </row>
    <row r="5772" spans="1:11" x14ac:dyDescent="0.3">
      <c r="A5772" s="1">
        <v>42644</v>
      </c>
      <c r="B5772" s="2">
        <f>YEAR(salesdata[[#This Row],[Order Date]])</f>
        <v>2016</v>
      </c>
      <c r="C5772" s="2">
        <f>MONTH(salesdata[[#This Row],[Order Date]])</f>
        <v>10</v>
      </c>
      <c r="D5772" t="s">
        <v>962</v>
      </c>
      <c r="E5772" t="s">
        <v>124</v>
      </c>
      <c r="F5772" t="s">
        <v>11</v>
      </c>
      <c r="G5772" t="s">
        <v>20</v>
      </c>
      <c r="H5772" t="s">
        <v>460</v>
      </c>
      <c r="I5772" s="33" t="s">
        <v>5104</v>
      </c>
      <c r="J5772" s="2">
        <v>4</v>
      </c>
      <c r="K5772" s="33" t="s">
        <v>6639</v>
      </c>
    </row>
    <row r="5773" spans="1:11" x14ac:dyDescent="0.3">
      <c r="A5773" s="1">
        <v>42644</v>
      </c>
      <c r="B5773" s="2">
        <f>YEAR(salesdata[[#This Row],[Order Date]])</f>
        <v>2016</v>
      </c>
      <c r="C5773" s="2">
        <f>MONTH(salesdata[[#This Row],[Order Date]])</f>
        <v>10</v>
      </c>
      <c r="D5773" t="s">
        <v>962</v>
      </c>
      <c r="E5773" t="s">
        <v>124</v>
      </c>
      <c r="F5773" t="s">
        <v>11</v>
      </c>
      <c r="G5773" t="s">
        <v>24</v>
      </c>
      <c r="H5773" t="s">
        <v>211</v>
      </c>
      <c r="I5773" s="33" t="s">
        <v>4780</v>
      </c>
      <c r="J5773" s="2">
        <v>8</v>
      </c>
      <c r="K5773" s="33" t="s">
        <v>6163</v>
      </c>
    </row>
    <row r="5774" spans="1:11" x14ac:dyDescent="0.3">
      <c r="A5774" s="1">
        <v>42645</v>
      </c>
      <c r="B5774" s="2">
        <f>YEAR(salesdata[[#This Row],[Order Date]])</f>
        <v>2016</v>
      </c>
      <c r="C5774" s="2">
        <f>MONTH(salesdata[[#This Row],[Order Date]])</f>
        <v>10</v>
      </c>
      <c r="D5774" t="s">
        <v>2266</v>
      </c>
      <c r="E5774" t="s">
        <v>152</v>
      </c>
      <c r="F5774" t="s">
        <v>11</v>
      </c>
      <c r="G5774" t="s">
        <v>93</v>
      </c>
      <c r="H5774" t="s">
        <v>1306</v>
      </c>
      <c r="I5774" s="33" t="s">
        <v>7239</v>
      </c>
      <c r="J5774" s="2">
        <v>3</v>
      </c>
      <c r="K5774" s="33" t="s">
        <v>7240</v>
      </c>
    </row>
    <row r="5775" spans="1:11" x14ac:dyDescent="0.3">
      <c r="A5775" s="1">
        <v>42645</v>
      </c>
      <c r="B5775" s="2">
        <f>YEAR(salesdata[[#This Row],[Order Date]])</f>
        <v>2016</v>
      </c>
      <c r="C5775" s="2">
        <f>MONTH(salesdata[[#This Row],[Order Date]])</f>
        <v>10</v>
      </c>
      <c r="D5775" t="s">
        <v>2658</v>
      </c>
      <c r="E5775" t="s">
        <v>96</v>
      </c>
      <c r="F5775" t="s">
        <v>11</v>
      </c>
      <c r="G5775" t="s">
        <v>20</v>
      </c>
      <c r="H5775" t="s">
        <v>1313</v>
      </c>
      <c r="I5775" s="33" t="s">
        <v>9405</v>
      </c>
      <c r="J5775" s="2">
        <v>6</v>
      </c>
      <c r="K5775" s="33" t="s">
        <v>9406</v>
      </c>
    </row>
    <row r="5776" spans="1:11" x14ac:dyDescent="0.3">
      <c r="A5776" s="1">
        <v>42645</v>
      </c>
      <c r="B5776" s="2">
        <f>YEAR(salesdata[[#This Row],[Order Date]])</f>
        <v>2016</v>
      </c>
      <c r="C5776" s="2">
        <f>MONTH(salesdata[[#This Row],[Order Date]])</f>
        <v>10</v>
      </c>
      <c r="D5776" t="s">
        <v>1624</v>
      </c>
      <c r="E5776" t="s">
        <v>130</v>
      </c>
      <c r="F5776" t="s">
        <v>11</v>
      </c>
      <c r="G5776" t="s">
        <v>18</v>
      </c>
      <c r="H5776" t="s">
        <v>183</v>
      </c>
      <c r="I5776" s="33" t="s">
        <v>9407</v>
      </c>
      <c r="J5776" s="2">
        <v>2</v>
      </c>
      <c r="K5776" s="33" t="s">
        <v>4053</v>
      </c>
    </row>
    <row r="5777" spans="1:11" x14ac:dyDescent="0.3">
      <c r="A5777" s="1">
        <v>42645</v>
      </c>
      <c r="B5777" s="2">
        <f>YEAR(salesdata[[#This Row],[Order Date]])</f>
        <v>2016</v>
      </c>
      <c r="C5777" s="2">
        <f>MONTH(salesdata[[#This Row],[Order Date]])</f>
        <v>10</v>
      </c>
      <c r="D5777" t="s">
        <v>1624</v>
      </c>
      <c r="E5777" t="s">
        <v>130</v>
      </c>
      <c r="F5777" t="s">
        <v>39</v>
      </c>
      <c r="G5777" t="s">
        <v>614</v>
      </c>
      <c r="H5777" t="s">
        <v>2644</v>
      </c>
      <c r="I5777" s="33" t="s">
        <v>9408</v>
      </c>
      <c r="J5777" s="2">
        <v>5</v>
      </c>
      <c r="K5777" s="33" t="s">
        <v>8653</v>
      </c>
    </row>
    <row r="5778" spans="1:11" x14ac:dyDescent="0.3">
      <c r="A5778" s="1">
        <v>42645</v>
      </c>
      <c r="B5778" s="2">
        <f>YEAR(salesdata[[#This Row],[Order Date]])</f>
        <v>2016</v>
      </c>
      <c r="C5778" s="2">
        <f>MONTH(salesdata[[#This Row],[Order Date]])</f>
        <v>10</v>
      </c>
      <c r="D5778" t="s">
        <v>1624</v>
      </c>
      <c r="E5778" t="s">
        <v>130</v>
      </c>
      <c r="F5778" t="s">
        <v>11</v>
      </c>
      <c r="G5778" t="s">
        <v>20</v>
      </c>
      <c r="H5778" t="s">
        <v>1132</v>
      </c>
      <c r="I5778" s="33" t="s">
        <v>9409</v>
      </c>
      <c r="J5778" s="2">
        <v>2</v>
      </c>
      <c r="K5778" s="33" t="s">
        <v>9410</v>
      </c>
    </row>
    <row r="5779" spans="1:11" x14ac:dyDescent="0.3">
      <c r="A5779" s="1">
        <v>42645</v>
      </c>
      <c r="B5779" s="2">
        <f>YEAR(salesdata[[#This Row],[Order Date]])</f>
        <v>2016</v>
      </c>
      <c r="C5779" s="2">
        <f>MONTH(salesdata[[#This Row],[Order Date]])</f>
        <v>10</v>
      </c>
      <c r="D5779" t="s">
        <v>1624</v>
      </c>
      <c r="E5779" t="s">
        <v>130</v>
      </c>
      <c r="F5779" t="s">
        <v>11</v>
      </c>
      <c r="G5779" t="s">
        <v>20</v>
      </c>
      <c r="H5779" t="s">
        <v>1348</v>
      </c>
      <c r="I5779" s="33" t="s">
        <v>8142</v>
      </c>
      <c r="J5779" s="2">
        <v>7</v>
      </c>
      <c r="K5779" s="33" t="s">
        <v>9411</v>
      </c>
    </row>
    <row r="5780" spans="1:11" x14ac:dyDescent="0.3">
      <c r="A5780" s="1">
        <v>42645</v>
      </c>
      <c r="B5780" s="2">
        <f>YEAR(salesdata[[#This Row],[Order Date]])</f>
        <v>2016</v>
      </c>
      <c r="C5780" s="2">
        <f>MONTH(salesdata[[#This Row],[Order Date]])</f>
        <v>10</v>
      </c>
      <c r="D5780" t="s">
        <v>1624</v>
      </c>
      <c r="E5780" t="s">
        <v>130</v>
      </c>
      <c r="F5780" t="s">
        <v>11</v>
      </c>
      <c r="G5780" t="s">
        <v>24</v>
      </c>
      <c r="H5780" t="s">
        <v>2512</v>
      </c>
      <c r="I5780" s="33" t="s">
        <v>7633</v>
      </c>
      <c r="J5780" s="2">
        <v>2</v>
      </c>
      <c r="K5780" s="33" t="s">
        <v>9412</v>
      </c>
    </row>
    <row r="5781" spans="1:11" x14ac:dyDescent="0.3">
      <c r="A5781" s="1">
        <v>42646</v>
      </c>
      <c r="B5781" s="2">
        <f>YEAR(salesdata[[#This Row],[Order Date]])</f>
        <v>2016</v>
      </c>
      <c r="C5781" s="2">
        <f>MONTH(salesdata[[#This Row],[Order Date]])</f>
        <v>10</v>
      </c>
      <c r="D5781" t="s">
        <v>101</v>
      </c>
      <c r="E5781" t="s">
        <v>10</v>
      </c>
      <c r="F5781" t="s">
        <v>11</v>
      </c>
      <c r="G5781" t="s">
        <v>63</v>
      </c>
      <c r="H5781" t="s">
        <v>64</v>
      </c>
      <c r="I5781" s="33" t="s">
        <v>9413</v>
      </c>
      <c r="J5781" s="2">
        <v>2</v>
      </c>
      <c r="K5781" s="33" t="s">
        <v>4693</v>
      </c>
    </row>
    <row r="5782" spans="1:11" x14ac:dyDescent="0.3">
      <c r="A5782" s="1">
        <v>42646</v>
      </c>
      <c r="B5782" s="2">
        <f>YEAR(salesdata[[#This Row],[Order Date]])</f>
        <v>2016</v>
      </c>
      <c r="C5782" s="2">
        <f>MONTH(salesdata[[#This Row],[Order Date]])</f>
        <v>10</v>
      </c>
      <c r="D5782" t="s">
        <v>634</v>
      </c>
      <c r="E5782" t="s">
        <v>152</v>
      </c>
      <c r="F5782" t="s">
        <v>34</v>
      </c>
      <c r="G5782" t="s">
        <v>35</v>
      </c>
      <c r="H5782" t="s">
        <v>2204</v>
      </c>
      <c r="I5782" s="33" t="s">
        <v>9414</v>
      </c>
      <c r="J5782" s="2">
        <v>6</v>
      </c>
      <c r="K5782" s="33" t="s">
        <v>9415</v>
      </c>
    </row>
    <row r="5783" spans="1:11" x14ac:dyDescent="0.3">
      <c r="A5783" s="1">
        <v>42646</v>
      </c>
      <c r="B5783" s="2">
        <f>YEAR(salesdata[[#This Row],[Order Date]])</f>
        <v>2016</v>
      </c>
      <c r="C5783" s="2">
        <f>MONTH(salesdata[[#This Row],[Order Date]])</f>
        <v>10</v>
      </c>
      <c r="D5783" t="s">
        <v>1995</v>
      </c>
      <c r="E5783" t="s">
        <v>10</v>
      </c>
      <c r="F5783" t="s">
        <v>34</v>
      </c>
      <c r="G5783" t="s">
        <v>47</v>
      </c>
      <c r="H5783" t="s">
        <v>313</v>
      </c>
      <c r="I5783" s="33" t="s">
        <v>4275</v>
      </c>
      <c r="J5783" s="2">
        <v>5</v>
      </c>
      <c r="K5783" s="33" t="s">
        <v>9416</v>
      </c>
    </row>
    <row r="5784" spans="1:11" x14ac:dyDescent="0.3">
      <c r="A5784" s="1">
        <v>42646</v>
      </c>
      <c r="B5784" s="2">
        <f>YEAR(salesdata[[#This Row],[Order Date]])</f>
        <v>2016</v>
      </c>
      <c r="C5784" s="2">
        <f>MONTH(salesdata[[#This Row],[Order Date]])</f>
        <v>10</v>
      </c>
      <c r="D5784" t="s">
        <v>1552</v>
      </c>
      <c r="E5784" t="s">
        <v>27</v>
      </c>
      <c r="F5784" t="s">
        <v>11</v>
      </c>
      <c r="G5784" t="s">
        <v>16</v>
      </c>
      <c r="H5784" t="s">
        <v>1469</v>
      </c>
      <c r="I5784" s="33" t="s">
        <v>3933</v>
      </c>
      <c r="J5784" s="2">
        <v>2</v>
      </c>
      <c r="K5784" s="33" t="s">
        <v>4886</v>
      </c>
    </row>
    <row r="5785" spans="1:11" x14ac:dyDescent="0.3">
      <c r="A5785" s="1">
        <v>42646</v>
      </c>
      <c r="B5785" s="2">
        <f>YEAR(salesdata[[#This Row],[Order Date]])</f>
        <v>2016</v>
      </c>
      <c r="C5785" s="2">
        <f>MONTH(salesdata[[#This Row],[Order Date]])</f>
        <v>10</v>
      </c>
      <c r="D5785" t="s">
        <v>1552</v>
      </c>
      <c r="E5785" t="s">
        <v>27</v>
      </c>
      <c r="F5785" t="s">
        <v>34</v>
      </c>
      <c r="G5785" t="s">
        <v>35</v>
      </c>
      <c r="H5785" t="s">
        <v>36</v>
      </c>
      <c r="I5785" s="33" t="s">
        <v>6093</v>
      </c>
      <c r="J5785" s="2">
        <v>4</v>
      </c>
      <c r="K5785" s="33" t="s">
        <v>6094</v>
      </c>
    </row>
    <row r="5786" spans="1:11" x14ac:dyDescent="0.3">
      <c r="A5786" s="1">
        <v>42646</v>
      </c>
      <c r="B5786" s="2">
        <f>YEAR(salesdata[[#This Row],[Order Date]])</f>
        <v>2016</v>
      </c>
      <c r="C5786" s="2">
        <f>MONTH(salesdata[[#This Row],[Order Date]])</f>
        <v>10</v>
      </c>
      <c r="D5786" t="s">
        <v>1552</v>
      </c>
      <c r="E5786" t="s">
        <v>27</v>
      </c>
      <c r="F5786" t="s">
        <v>11</v>
      </c>
      <c r="G5786" t="s">
        <v>12</v>
      </c>
      <c r="H5786" t="s">
        <v>1343</v>
      </c>
      <c r="I5786" s="33" t="s">
        <v>3871</v>
      </c>
      <c r="J5786" s="2">
        <v>2</v>
      </c>
      <c r="K5786" s="33" t="s">
        <v>4773</v>
      </c>
    </row>
    <row r="5787" spans="1:11" x14ac:dyDescent="0.3">
      <c r="A5787" s="1">
        <v>42646</v>
      </c>
      <c r="B5787" s="2">
        <f>YEAR(salesdata[[#This Row],[Order Date]])</f>
        <v>2016</v>
      </c>
      <c r="C5787" s="2">
        <f>MONTH(salesdata[[#This Row],[Order Date]])</f>
        <v>10</v>
      </c>
      <c r="D5787" t="s">
        <v>1552</v>
      </c>
      <c r="E5787" t="s">
        <v>27</v>
      </c>
      <c r="F5787" t="s">
        <v>11</v>
      </c>
      <c r="G5787" t="s">
        <v>12</v>
      </c>
      <c r="H5787" t="s">
        <v>268</v>
      </c>
      <c r="I5787" s="33" t="s">
        <v>3185</v>
      </c>
      <c r="J5787" s="2">
        <v>2</v>
      </c>
      <c r="K5787" s="33" t="s">
        <v>3186</v>
      </c>
    </row>
    <row r="5788" spans="1:11" x14ac:dyDescent="0.3">
      <c r="A5788" s="1">
        <v>42647</v>
      </c>
      <c r="B5788" s="2">
        <f>YEAR(salesdata[[#This Row],[Order Date]])</f>
        <v>2016</v>
      </c>
      <c r="C5788" s="2">
        <f>MONTH(salesdata[[#This Row],[Order Date]])</f>
        <v>10</v>
      </c>
      <c r="D5788" t="s">
        <v>1767</v>
      </c>
      <c r="E5788" t="s">
        <v>10</v>
      </c>
      <c r="F5788" t="s">
        <v>11</v>
      </c>
      <c r="G5788" t="s">
        <v>63</v>
      </c>
      <c r="H5788" t="s">
        <v>1774</v>
      </c>
      <c r="I5788" s="33" t="s">
        <v>9417</v>
      </c>
      <c r="J5788" s="2">
        <v>7</v>
      </c>
      <c r="K5788" s="33" t="s">
        <v>7332</v>
      </c>
    </row>
    <row r="5789" spans="1:11" x14ac:dyDescent="0.3">
      <c r="A5789" s="1">
        <v>42647</v>
      </c>
      <c r="B5789" s="2">
        <f>YEAR(salesdata[[#This Row],[Order Date]])</f>
        <v>2016</v>
      </c>
      <c r="C5789" s="2">
        <f>MONTH(salesdata[[#This Row],[Order Date]])</f>
        <v>10</v>
      </c>
      <c r="D5789" t="s">
        <v>406</v>
      </c>
      <c r="E5789" t="s">
        <v>1575</v>
      </c>
      <c r="F5789" t="s">
        <v>11</v>
      </c>
      <c r="G5789" t="s">
        <v>20</v>
      </c>
      <c r="H5789" t="s">
        <v>716</v>
      </c>
      <c r="I5789" s="33" t="s">
        <v>5522</v>
      </c>
      <c r="J5789" s="2">
        <v>1</v>
      </c>
      <c r="K5789" s="33" t="s">
        <v>3001</v>
      </c>
    </row>
    <row r="5790" spans="1:11" x14ac:dyDescent="0.3">
      <c r="A5790" s="1">
        <v>42647</v>
      </c>
      <c r="B5790" s="2">
        <f>YEAR(salesdata[[#This Row],[Order Date]])</f>
        <v>2016</v>
      </c>
      <c r="C5790" s="2">
        <f>MONTH(salesdata[[#This Row],[Order Date]])</f>
        <v>10</v>
      </c>
      <c r="D5790" t="s">
        <v>406</v>
      </c>
      <c r="E5790" t="s">
        <v>1575</v>
      </c>
      <c r="F5790" t="s">
        <v>39</v>
      </c>
      <c r="G5790" t="s">
        <v>614</v>
      </c>
      <c r="H5790" t="s">
        <v>646</v>
      </c>
      <c r="I5790" s="33" t="s">
        <v>9418</v>
      </c>
      <c r="J5790" s="2">
        <v>9</v>
      </c>
      <c r="K5790" s="33" t="s">
        <v>9419</v>
      </c>
    </row>
    <row r="5791" spans="1:11" x14ac:dyDescent="0.3">
      <c r="A5791" s="1">
        <v>42647</v>
      </c>
      <c r="B5791" s="2">
        <f>YEAR(salesdata[[#This Row],[Order Date]])</f>
        <v>2016</v>
      </c>
      <c r="C5791" s="2">
        <f>MONTH(salesdata[[#This Row],[Order Date]])</f>
        <v>10</v>
      </c>
      <c r="D5791" t="s">
        <v>406</v>
      </c>
      <c r="E5791" t="s">
        <v>1575</v>
      </c>
      <c r="F5791" t="s">
        <v>11</v>
      </c>
      <c r="G5791" t="s">
        <v>18</v>
      </c>
      <c r="H5791" t="s">
        <v>2741</v>
      </c>
      <c r="I5791" s="33" t="s">
        <v>9420</v>
      </c>
      <c r="J5791" s="2">
        <v>3</v>
      </c>
      <c r="K5791" s="33" t="s">
        <v>9421</v>
      </c>
    </row>
    <row r="5792" spans="1:11" x14ac:dyDescent="0.3">
      <c r="A5792" s="1">
        <v>42647</v>
      </c>
      <c r="B5792" s="2">
        <f>YEAR(salesdata[[#This Row],[Order Date]])</f>
        <v>2016</v>
      </c>
      <c r="C5792" s="2">
        <f>MONTH(salesdata[[#This Row],[Order Date]])</f>
        <v>10</v>
      </c>
      <c r="D5792" t="s">
        <v>50</v>
      </c>
      <c r="E5792" t="s">
        <v>540</v>
      </c>
      <c r="F5792" t="s">
        <v>34</v>
      </c>
      <c r="G5792" t="s">
        <v>147</v>
      </c>
      <c r="H5792" t="s">
        <v>2499</v>
      </c>
      <c r="I5792" s="33" t="s">
        <v>9422</v>
      </c>
      <c r="J5792" s="2">
        <v>2</v>
      </c>
      <c r="K5792" s="33" t="s">
        <v>9423</v>
      </c>
    </row>
    <row r="5793" spans="1:11" x14ac:dyDescent="0.3">
      <c r="A5793" s="1">
        <v>42647</v>
      </c>
      <c r="B5793" s="2">
        <f>YEAR(salesdata[[#This Row],[Order Date]])</f>
        <v>2016</v>
      </c>
      <c r="C5793" s="2">
        <f>MONTH(salesdata[[#This Row],[Order Date]])</f>
        <v>10</v>
      </c>
      <c r="D5793" t="s">
        <v>452</v>
      </c>
      <c r="E5793" t="s">
        <v>124</v>
      </c>
      <c r="F5793" t="s">
        <v>39</v>
      </c>
      <c r="G5793" t="s">
        <v>40</v>
      </c>
      <c r="H5793" t="s">
        <v>1818</v>
      </c>
      <c r="I5793" s="33" t="s">
        <v>5620</v>
      </c>
      <c r="J5793" s="2">
        <v>3</v>
      </c>
      <c r="K5793" s="33" t="s">
        <v>5621</v>
      </c>
    </row>
    <row r="5794" spans="1:11" x14ac:dyDescent="0.3">
      <c r="A5794" s="1">
        <v>42647</v>
      </c>
      <c r="B5794" s="2">
        <f>YEAR(salesdata[[#This Row],[Order Date]])</f>
        <v>2016</v>
      </c>
      <c r="C5794" s="2">
        <f>MONTH(salesdata[[#This Row],[Order Date]])</f>
        <v>10</v>
      </c>
      <c r="D5794" t="s">
        <v>452</v>
      </c>
      <c r="E5794" t="s">
        <v>124</v>
      </c>
      <c r="F5794" t="s">
        <v>34</v>
      </c>
      <c r="G5794" t="s">
        <v>47</v>
      </c>
      <c r="H5794" t="s">
        <v>2388</v>
      </c>
      <c r="I5794" s="33" t="s">
        <v>9424</v>
      </c>
      <c r="J5794" s="2">
        <v>3</v>
      </c>
      <c r="K5794" s="33" t="s">
        <v>3096</v>
      </c>
    </row>
    <row r="5795" spans="1:11" x14ac:dyDescent="0.3">
      <c r="A5795" s="1">
        <v>42649</v>
      </c>
      <c r="B5795" s="2">
        <f>YEAR(salesdata[[#This Row],[Order Date]])</f>
        <v>2016</v>
      </c>
      <c r="C5795" s="2">
        <f>MONTH(salesdata[[#This Row],[Order Date]])</f>
        <v>10</v>
      </c>
      <c r="D5795" t="s">
        <v>2182</v>
      </c>
      <c r="E5795" t="s">
        <v>863</v>
      </c>
      <c r="F5795" t="s">
        <v>11</v>
      </c>
      <c r="G5795" t="s">
        <v>20</v>
      </c>
      <c r="H5795" t="s">
        <v>1409</v>
      </c>
      <c r="I5795" s="33" t="s">
        <v>9425</v>
      </c>
      <c r="J5795" s="2">
        <v>5</v>
      </c>
      <c r="K5795" s="33" t="s">
        <v>3302</v>
      </c>
    </row>
    <row r="5796" spans="1:11" x14ac:dyDescent="0.3">
      <c r="A5796" s="1">
        <v>42649</v>
      </c>
      <c r="B5796" s="2">
        <f>YEAR(salesdata[[#This Row],[Order Date]])</f>
        <v>2016</v>
      </c>
      <c r="C5796" s="2">
        <f>MONTH(salesdata[[#This Row],[Order Date]])</f>
        <v>10</v>
      </c>
      <c r="D5796" t="s">
        <v>571</v>
      </c>
      <c r="E5796" t="s">
        <v>282</v>
      </c>
      <c r="F5796" t="s">
        <v>39</v>
      </c>
      <c r="G5796" t="s">
        <v>306</v>
      </c>
      <c r="H5796" t="s">
        <v>2742</v>
      </c>
      <c r="I5796" s="33" t="s">
        <v>9426</v>
      </c>
      <c r="J5796" s="2">
        <v>6</v>
      </c>
      <c r="K5796" s="33" t="s">
        <v>9427</v>
      </c>
    </row>
    <row r="5797" spans="1:11" x14ac:dyDescent="0.3">
      <c r="A5797" s="1">
        <v>42649</v>
      </c>
      <c r="B5797" s="2">
        <f>YEAR(salesdata[[#This Row],[Order Date]])</f>
        <v>2016</v>
      </c>
      <c r="C5797" s="2">
        <f>MONTH(salesdata[[#This Row],[Order Date]])</f>
        <v>10</v>
      </c>
      <c r="D5797" t="s">
        <v>571</v>
      </c>
      <c r="E5797" t="s">
        <v>282</v>
      </c>
      <c r="F5797" t="s">
        <v>11</v>
      </c>
      <c r="G5797" t="s">
        <v>20</v>
      </c>
      <c r="H5797" t="s">
        <v>1881</v>
      </c>
      <c r="I5797" s="33" t="s">
        <v>3963</v>
      </c>
      <c r="J5797" s="2">
        <v>4</v>
      </c>
      <c r="K5797" s="33" t="s">
        <v>9428</v>
      </c>
    </row>
    <row r="5798" spans="1:11" x14ac:dyDescent="0.3">
      <c r="A5798" s="1">
        <v>42649</v>
      </c>
      <c r="B5798" s="2">
        <f>YEAR(salesdata[[#This Row],[Order Date]])</f>
        <v>2016</v>
      </c>
      <c r="C5798" s="2">
        <f>MONTH(salesdata[[#This Row],[Order Date]])</f>
        <v>10</v>
      </c>
      <c r="D5798" t="s">
        <v>571</v>
      </c>
      <c r="E5798" t="s">
        <v>282</v>
      </c>
      <c r="F5798" t="s">
        <v>11</v>
      </c>
      <c r="G5798" t="s">
        <v>20</v>
      </c>
      <c r="H5798" t="s">
        <v>1569</v>
      </c>
      <c r="I5798" s="33" t="s">
        <v>4967</v>
      </c>
      <c r="J5798" s="2">
        <v>4</v>
      </c>
      <c r="K5798" s="33" t="s">
        <v>5586</v>
      </c>
    </row>
    <row r="5799" spans="1:11" x14ac:dyDescent="0.3">
      <c r="A5799" s="1">
        <v>42649</v>
      </c>
      <c r="B5799" s="2">
        <f>YEAR(salesdata[[#This Row],[Order Date]])</f>
        <v>2016</v>
      </c>
      <c r="C5799" s="2">
        <f>MONTH(salesdata[[#This Row],[Order Date]])</f>
        <v>10</v>
      </c>
      <c r="D5799" t="s">
        <v>571</v>
      </c>
      <c r="E5799" t="s">
        <v>282</v>
      </c>
      <c r="F5799" t="s">
        <v>39</v>
      </c>
      <c r="G5799" t="s">
        <v>52</v>
      </c>
      <c r="H5799" t="s">
        <v>1555</v>
      </c>
      <c r="I5799" s="33" t="s">
        <v>7064</v>
      </c>
      <c r="J5799" s="2">
        <v>5</v>
      </c>
      <c r="K5799" s="33" t="s">
        <v>3410</v>
      </c>
    </row>
    <row r="5800" spans="1:11" x14ac:dyDescent="0.3">
      <c r="A5800" s="1">
        <v>42650</v>
      </c>
      <c r="B5800" s="2">
        <f>YEAR(salesdata[[#This Row],[Order Date]])</f>
        <v>2016</v>
      </c>
      <c r="C5800" s="2">
        <f>MONTH(salesdata[[#This Row],[Order Date]])</f>
        <v>10</v>
      </c>
      <c r="D5800" t="s">
        <v>1816</v>
      </c>
      <c r="E5800" t="s">
        <v>27</v>
      </c>
      <c r="F5800" t="s">
        <v>11</v>
      </c>
      <c r="G5800" t="s">
        <v>20</v>
      </c>
      <c r="H5800" t="s">
        <v>1579</v>
      </c>
      <c r="I5800" s="33" t="s">
        <v>9429</v>
      </c>
      <c r="J5800" s="2">
        <v>2</v>
      </c>
      <c r="K5800" s="33" t="s">
        <v>6404</v>
      </c>
    </row>
    <row r="5801" spans="1:11" x14ac:dyDescent="0.3">
      <c r="A5801" s="1">
        <v>42650</v>
      </c>
      <c r="B5801" s="2">
        <f>YEAR(salesdata[[#This Row],[Order Date]])</f>
        <v>2016</v>
      </c>
      <c r="C5801" s="2">
        <f>MONTH(salesdata[[#This Row],[Order Date]])</f>
        <v>10</v>
      </c>
      <c r="D5801" t="s">
        <v>2514</v>
      </c>
      <c r="E5801" t="s">
        <v>167</v>
      </c>
      <c r="F5801" t="s">
        <v>39</v>
      </c>
      <c r="G5801" t="s">
        <v>306</v>
      </c>
      <c r="H5801" t="s">
        <v>860</v>
      </c>
      <c r="I5801" s="33" t="s">
        <v>9101</v>
      </c>
      <c r="J5801" s="2">
        <v>3</v>
      </c>
      <c r="K5801" s="33" t="s">
        <v>3024</v>
      </c>
    </row>
    <row r="5802" spans="1:11" x14ac:dyDescent="0.3">
      <c r="A5802" s="1">
        <v>42650</v>
      </c>
      <c r="B5802" s="2">
        <f>YEAR(salesdata[[#This Row],[Order Date]])</f>
        <v>2016</v>
      </c>
      <c r="C5802" s="2">
        <f>MONTH(salesdata[[#This Row],[Order Date]])</f>
        <v>10</v>
      </c>
      <c r="D5802" t="s">
        <v>687</v>
      </c>
      <c r="E5802" t="s">
        <v>27</v>
      </c>
      <c r="F5802" t="s">
        <v>11</v>
      </c>
      <c r="G5802" t="s">
        <v>12</v>
      </c>
      <c r="H5802" t="s">
        <v>1822</v>
      </c>
      <c r="I5802" s="33" t="s">
        <v>3044</v>
      </c>
      <c r="J5802" s="2">
        <v>2</v>
      </c>
      <c r="K5802" s="33" t="s">
        <v>7196</v>
      </c>
    </row>
    <row r="5803" spans="1:11" x14ac:dyDescent="0.3">
      <c r="A5803" s="1">
        <v>42650</v>
      </c>
      <c r="B5803" s="2">
        <f>YEAR(salesdata[[#This Row],[Order Date]])</f>
        <v>2016</v>
      </c>
      <c r="C5803" s="2">
        <f>MONTH(salesdata[[#This Row],[Order Date]])</f>
        <v>10</v>
      </c>
      <c r="D5803" t="s">
        <v>976</v>
      </c>
      <c r="E5803" t="s">
        <v>23</v>
      </c>
      <c r="F5803" t="s">
        <v>11</v>
      </c>
      <c r="G5803" t="s">
        <v>16</v>
      </c>
      <c r="H5803" t="s">
        <v>2295</v>
      </c>
      <c r="I5803" s="33" t="s">
        <v>4934</v>
      </c>
      <c r="J5803" s="2">
        <v>2</v>
      </c>
      <c r="K5803" s="33" t="s">
        <v>4935</v>
      </c>
    </row>
    <row r="5804" spans="1:11" x14ac:dyDescent="0.3">
      <c r="A5804" s="1">
        <v>42650</v>
      </c>
      <c r="B5804" s="2">
        <f>YEAR(salesdata[[#This Row],[Order Date]])</f>
        <v>2016</v>
      </c>
      <c r="C5804" s="2">
        <f>MONTH(salesdata[[#This Row],[Order Date]])</f>
        <v>10</v>
      </c>
      <c r="D5804" t="s">
        <v>854</v>
      </c>
      <c r="E5804" t="s">
        <v>167</v>
      </c>
      <c r="F5804" t="s">
        <v>11</v>
      </c>
      <c r="G5804" t="s">
        <v>43</v>
      </c>
      <c r="H5804" t="s">
        <v>44</v>
      </c>
      <c r="I5804" s="33" t="s">
        <v>9430</v>
      </c>
      <c r="J5804" s="2">
        <v>12</v>
      </c>
      <c r="K5804" s="33" t="s">
        <v>9431</v>
      </c>
    </row>
    <row r="5805" spans="1:11" x14ac:dyDescent="0.3">
      <c r="A5805" s="1">
        <v>42651</v>
      </c>
      <c r="B5805" s="2">
        <f>YEAR(salesdata[[#This Row],[Order Date]])</f>
        <v>2016</v>
      </c>
      <c r="C5805" s="2">
        <f>MONTH(salesdata[[#This Row],[Order Date]])</f>
        <v>10</v>
      </c>
      <c r="D5805" t="s">
        <v>2027</v>
      </c>
      <c r="E5805" t="s">
        <v>10</v>
      </c>
      <c r="F5805" t="s">
        <v>34</v>
      </c>
      <c r="G5805" t="s">
        <v>47</v>
      </c>
      <c r="H5805" t="s">
        <v>2398</v>
      </c>
      <c r="I5805" s="33" t="s">
        <v>9432</v>
      </c>
      <c r="J5805" s="2">
        <v>8</v>
      </c>
      <c r="K5805" s="33" t="s">
        <v>9433</v>
      </c>
    </row>
    <row r="5806" spans="1:11" x14ac:dyDescent="0.3">
      <c r="A5806" s="1">
        <v>42651</v>
      </c>
      <c r="B5806" s="2">
        <f>YEAR(salesdata[[#This Row],[Order Date]])</f>
        <v>2016</v>
      </c>
      <c r="C5806" s="2">
        <f>MONTH(salesdata[[#This Row],[Order Date]])</f>
        <v>10</v>
      </c>
      <c r="D5806" t="s">
        <v>880</v>
      </c>
      <c r="E5806" t="s">
        <v>27</v>
      </c>
      <c r="F5806" t="s">
        <v>11</v>
      </c>
      <c r="G5806" t="s">
        <v>12</v>
      </c>
      <c r="H5806" t="s">
        <v>1155</v>
      </c>
      <c r="I5806" s="33" t="s">
        <v>2963</v>
      </c>
      <c r="J5806" s="2">
        <v>2</v>
      </c>
      <c r="K5806" s="33" t="s">
        <v>5042</v>
      </c>
    </row>
    <row r="5807" spans="1:11" x14ac:dyDescent="0.3">
      <c r="A5807" s="1">
        <v>42651</v>
      </c>
      <c r="B5807" s="2">
        <f>YEAR(salesdata[[#This Row],[Order Date]])</f>
        <v>2016</v>
      </c>
      <c r="C5807" s="2">
        <f>MONTH(salesdata[[#This Row],[Order Date]])</f>
        <v>10</v>
      </c>
      <c r="D5807" t="s">
        <v>2507</v>
      </c>
      <c r="E5807" t="s">
        <v>10</v>
      </c>
      <c r="F5807" t="s">
        <v>11</v>
      </c>
      <c r="G5807" t="s">
        <v>16</v>
      </c>
      <c r="H5807" t="s">
        <v>2256</v>
      </c>
      <c r="I5807" s="33" t="s">
        <v>3758</v>
      </c>
      <c r="J5807" s="2">
        <v>6</v>
      </c>
      <c r="K5807" s="33" t="s">
        <v>9434</v>
      </c>
    </row>
    <row r="5808" spans="1:11" x14ac:dyDescent="0.3">
      <c r="A5808" s="1">
        <v>42651</v>
      </c>
      <c r="B5808" s="2">
        <f>YEAR(salesdata[[#This Row],[Order Date]])</f>
        <v>2016</v>
      </c>
      <c r="C5808" s="2">
        <f>MONTH(salesdata[[#This Row],[Order Date]])</f>
        <v>10</v>
      </c>
      <c r="D5808" t="s">
        <v>1452</v>
      </c>
      <c r="E5808" t="s">
        <v>249</v>
      </c>
      <c r="F5808" t="s">
        <v>11</v>
      </c>
      <c r="G5808" t="s">
        <v>18</v>
      </c>
      <c r="H5808" t="s">
        <v>2743</v>
      </c>
      <c r="I5808" s="33" t="s">
        <v>9435</v>
      </c>
      <c r="J5808" s="2">
        <v>5</v>
      </c>
      <c r="K5808" s="33" t="s">
        <v>9436</v>
      </c>
    </row>
    <row r="5809" spans="1:11" x14ac:dyDescent="0.3">
      <c r="A5809" s="1">
        <v>42652</v>
      </c>
      <c r="B5809" s="2">
        <f>YEAR(salesdata[[#This Row],[Order Date]])</f>
        <v>2016</v>
      </c>
      <c r="C5809" s="2">
        <f>MONTH(salesdata[[#This Row],[Order Date]])</f>
        <v>10</v>
      </c>
      <c r="D5809" t="s">
        <v>2099</v>
      </c>
      <c r="E5809" t="s">
        <v>79</v>
      </c>
      <c r="F5809" t="s">
        <v>39</v>
      </c>
      <c r="G5809" t="s">
        <v>40</v>
      </c>
      <c r="H5809" t="s">
        <v>1920</v>
      </c>
      <c r="I5809" s="33" t="s">
        <v>4474</v>
      </c>
      <c r="J5809" s="2">
        <v>4</v>
      </c>
      <c r="K5809" s="33" t="s">
        <v>8156</v>
      </c>
    </row>
    <row r="5810" spans="1:11" x14ac:dyDescent="0.3">
      <c r="A5810" s="1">
        <v>42652</v>
      </c>
      <c r="B5810" s="2">
        <f>YEAR(salesdata[[#This Row],[Order Date]])</f>
        <v>2016</v>
      </c>
      <c r="C5810" s="2">
        <f>MONTH(salesdata[[#This Row],[Order Date]])</f>
        <v>10</v>
      </c>
      <c r="D5810" t="s">
        <v>1505</v>
      </c>
      <c r="E5810" t="s">
        <v>23</v>
      </c>
      <c r="F5810" t="s">
        <v>11</v>
      </c>
      <c r="G5810" t="s">
        <v>12</v>
      </c>
      <c r="H5810" t="s">
        <v>451</v>
      </c>
      <c r="I5810" s="33" t="s">
        <v>5015</v>
      </c>
      <c r="J5810" s="2">
        <v>4</v>
      </c>
      <c r="K5810" s="33" t="s">
        <v>4377</v>
      </c>
    </row>
    <row r="5811" spans="1:11" x14ac:dyDescent="0.3">
      <c r="A5811" s="1">
        <v>42652</v>
      </c>
      <c r="B5811" s="2">
        <f>YEAR(salesdata[[#This Row],[Order Date]])</f>
        <v>2016</v>
      </c>
      <c r="C5811" s="2">
        <f>MONTH(salesdata[[#This Row],[Order Date]])</f>
        <v>10</v>
      </c>
      <c r="D5811" t="s">
        <v>1505</v>
      </c>
      <c r="E5811" t="s">
        <v>23</v>
      </c>
      <c r="F5811" t="s">
        <v>34</v>
      </c>
      <c r="G5811" t="s">
        <v>47</v>
      </c>
      <c r="H5811" t="s">
        <v>865</v>
      </c>
      <c r="I5811" s="33" t="s">
        <v>9437</v>
      </c>
      <c r="J5811" s="2">
        <v>4</v>
      </c>
      <c r="K5811" s="33" t="s">
        <v>9438</v>
      </c>
    </row>
    <row r="5812" spans="1:11" x14ac:dyDescent="0.3">
      <c r="A5812" s="1">
        <v>42652</v>
      </c>
      <c r="B5812" s="2">
        <f>YEAR(salesdata[[#This Row],[Order Date]])</f>
        <v>2016</v>
      </c>
      <c r="C5812" s="2">
        <f>MONTH(salesdata[[#This Row],[Order Date]])</f>
        <v>10</v>
      </c>
      <c r="D5812" t="s">
        <v>2416</v>
      </c>
      <c r="E5812" t="s">
        <v>96</v>
      </c>
      <c r="F5812" t="s">
        <v>11</v>
      </c>
      <c r="G5812" t="s">
        <v>24</v>
      </c>
      <c r="H5812" t="s">
        <v>1675</v>
      </c>
      <c r="I5812" s="33" t="s">
        <v>4102</v>
      </c>
      <c r="J5812" s="2">
        <v>1</v>
      </c>
      <c r="K5812" s="33" t="s">
        <v>9107</v>
      </c>
    </row>
    <row r="5813" spans="1:11" x14ac:dyDescent="0.3">
      <c r="A5813" s="1">
        <v>42652</v>
      </c>
      <c r="B5813" s="2">
        <f>YEAR(salesdata[[#This Row],[Order Date]])</f>
        <v>2016</v>
      </c>
      <c r="C5813" s="2">
        <f>MONTH(salesdata[[#This Row],[Order Date]])</f>
        <v>10</v>
      </c>
      <c r="D5813" t="s">
        <v>2416</v>
      </c>
      <c r="E5813" t="s">
        <v>96</v>
      </c>
      <c r="F5813" t="s">
        <v>34</v>
      </c>
      <c r="G5813" t="s">
        <v>47</v>
      </c>
      <c r="H5813" t="s">
        <v>2272</v>
      </c>
      <c r="I5813" s="33" t="s">
        <v>9439</v>
      </c>
      <c r="J5813" s="2">
        <v>2</v>
      </c>
      <c r="K5813" s="33" t="s">
        <v>132</v>
      </c>
    </row>
    <row r="5814" spans="1:11" x14ac:dyDescent="0.3">
      <c r="A5814" s="1">
        <v>42653</v>
      </c>
      <c r="B5814" s="2">
        <f>YEAR(salesdata[[#This Row],[Order Date]])</f>
        <v>2016</v>
      </c>
      <c r="C5814" s="2">
        <f>MONTH(salesdata[[#This Row],[Order Date]])</f>
        <v>10</v>
      </c>
      <c r="D5814" t="s">
        <v>2526</v>
      </c>
      <c r="E5814" t="s">
        <v>249</v>
      </c>
      <c r="F5814" t="s">
        <v>11</v>
      </c>
      <c r="G5814" t="s">
        <v>204</v>
      </c>
      <c r="H5814" t="s">
        <v>481</v>
      </c>
      <c r="I5814" s="33" t="s">
        <v>9440</v>
      </c>
      <c r="J5814" s="2">
        <v>2</v>
      </c>
      <c r="K5814" s="33" t="s">
        <v>9441</v>
      </c>
    </row>
    <row r="5815" spans="1:11" x14ac:dyDescent="0.3">
      <c r="A5815" s="1">
        <v>42653</v>
      </c>
      <c r="B5815" s="2">
        <f>YEAR(salesdata[[#This Row],[Order Date]])</f>
        <v>2016</v>
      </c>
      <c r="C5815" s="2">
        <f>MONTH(salesdata[[#This Row],[Order Date]])</f>
        <v>10</v>
      </c>
      <c r="D5815" t="s">
        <v>2526</v>
      </c>
      <c r="E5815" t="s">
        <v>249</v>
      </c>
      <c r="F5815" t="s">
        <v>11</v>
      </c>
      <c r="G5815" t="s">
        <v>20</v>
      </c>
      <c r="H5815" t="s">
        <v>808</v>
      </c>
      <c r="I5815" s="33" t="s">
        <v>3020</v>
      </c>
      <c r="J5815" s="2">
        <v>3</v>
      </c>
      <c r="K5815" s="33" t="s">
        <v>9442</v>
      </c>
    </row>
    <row r="5816" spans="1:11" x14ac:dyDescent="0.3">
      <c r="A5816" s="1">
        <v>42653</v>
      </c>
      <c r="B5816" s="2">
        <f>YEAR(salesdata[[#This Row],[Order Date]])</f>
        <v>2016</v>
      </c>
      <c r="C5816" s="2">
        <f>MONTH(salesdata[[#This Row],[Order Date]])</f>
        <v>10</v>
      </c>
      <c r="D5816" t="s">
        <v>1215</v>
      </c>
      <c r="E5816" t="s">
        <v>282</v>
      </c>
      <c r="F5816" t="s">
        <v>34</v>
      </c>
      <c r="G5816" t="s">
        <v>74</v>
      </c>
      <c r="H5816" t="s">
        <v>2744</v>
      </c>
      <c r="I5816" s="33" t="s">
        <v>5969</v>
      </c>
      <c r="J5816" s="2">
        <v>3</v>
      </c>
      <c r="K5816" s="33" t="s">
        <v>9443</v>
      </c>
    </row>
    <row r="5817" spans="1:11" x14ac:dyDescent="0.3">
      <c r="A5817" s="1">
        <v>42653</v>
      </c>
      <c r="B5817" s="2">
        <f>YEAR(salesdata[[#This Row],[Order Date]])</f>
        <v>2016</v>
      </c>
      <c r="C5817" s="2">
        <f>MONTH(salesdata[[#This Row],[Order Date]])</f>
        <v>10</v>
      </c>
      <c r="D5817" t="s">
        <v>1215</v>
      </c>
      <c r="E5817" t="s">
        <v>282</v>
      </c>
      <c r="F5817" t="s">
        <v>39</v>
      </c>
      <c r="G5817" t="s">
        <v>40</v>
      </c>
      <c r="H5817" t="s">
        <v>980</v>
      </c>
      <c r="I5817" s="33" t="s">
        <v>4088</v>
      </c>
      <c r="J5817" s="2">
        <v>1</v>
      </c>
      <c r="K5817" s="33" t="s">
        <v>1482</v>
      </c>
    </row>
    <row r="5818" spans="1:11" x14ac:dyDescent="0.3">
      <c r="A5818" s="1">
        <v>42653</v>
      </c>
      <c r="B5818" s="2">
        <f>YEAR(salesdata[[#This Row],[Order Date]])</f>
        <v>2016</v>
      </c>
      <c r="C5818" s="2">
        <f>MONTH(salesdata[[#This Row],[Order Date]])</f>
        <v>10</v>
      </c>
      <c r="D5818" t="s">
        <v>1215</v>
      </c>
      <c r="E5818" t="s">
        <v>282</v>
      </c>
      <c r="F5818" t="s">
        <v>34</v>
      </c>
      <c r="G5818" t="s">
        <v>35</v>
      </c>
      <c r="H5818" t="s">
        <v>2234</v>
      </c>
      <c r="I5818" s="33" t="s">
        <v>9444</v>
      </c>
      <c r="J5818" s="2">
        <v>1</v>
      </c>
      <c r="K5818" s="33" t="s">
        <v>9445</v>
      </c>
    </row>
    <row r="5819" spans="1:11" x14ac:dyDescent="0.3">
      <c r="A5819" s="1">
        <v>42653</v>
      </c>
      <c r="B5819" s="2">
        <f>YEAR(salesdata[[#This Row],[Order Date]])</f>
        <v>2016</v>
      </c>
      <c r="C5819" s="2">
        <f>MONTH(salesdata[[#This Row],[Order Date]])</f>
        <v>10</v>
      </c>
      <c r="D5819" t="s">
        <v>1611</v>
      </c>
      <c r="E5819" t="s">
        <v>10</v>
      </c>
      <c r="F5819" t="s">
        <v>34</v>
      </c>
      <c r="G5819" t="s">
        <v>47</v>
      </c>
      <c r="H5819" t="s">
        <v>2735</v>
      </c>
      <c r="I5819" s="33" t="s">
        <v>435</v>
      </c>
      <c r="J5819" s="2">
        <v>4</v>
      </c>
      <c r="K5819" s="33" t="s">
        <v>8292</v>
      </c>
    </row>
    <row r="5820" spans="1:11" x14ac:dyDescent="0.3">
      <c r="A5820" s="1">
        <v>42653</v>
      </c>
      <c r="B5820" s="2">
        <f>YEAR(salesdata[[#This Row],[Order Date]])</f>
        <v>2016</v>
      </c>
      <c r="C5820" s="2">
        <f>MONTH(salesdata[[#This Row],[Order Date]])</f>
        <v>10</v>
      </c>
      <c r="D5820" t="s">
        <v>1611</v>
      </c>
      <c r="E5820" t="s">
        <v>10</v>
      </c>
      <c r="F5820" t="s">
        <v>11</v>
      </c>
      <c r="G5820" t="s">
        <v>20</v>
      </c>
      <c r="H5820" t="s">
        <v>369</v>
      </c>
      <c r="I5820" s="33" t="s">
        <v>6053</v>
      </c>
      <c r="J5820" s="2">
        <v>2</v>
      </c>
      <c r="K5820" s="33" t="s">
        <v>9446</v>
      </c>
    </row>
    <row r="5821" spans="1:11" x14ac:dyDescent="0.3">
      <c r="A5821" s="1">
        <v>42654</v>
      </c>
      <c r="B5821" s="2">
        <f>YEAR(salesdata[[#This Row],[Order Date]])</f>
        <v>2016</v>
      </c>
      <c r="C5821" s="2">
        <f>MONTH(salesdata[[#This Row],[Order Date]])</f>
        <v>10</v>
      </c>
      <c r="D5821" t="s">
        <v>938</v>
      </c>
      <c r="E5821" t="s">
        <v>15</v>
      </c>
      <c r="F5821" t="s">
        <v>11</v>
      </c>
      <c r="G5821" t="s">
        <v>24</v>
      </c>
      <c r="H5821" t="s">
        <v>343</v>
      </c>
      <c r="I5821" s="33" t="s">
        <v>2943</v>
      </c>
      <c r="J5821" s="2">
        <v>2</v>
      </c>
      <c r="K5821" s="33" t="s">
        <v>5684</v>
      </c>
    </row>
    <row r="5822" spans="1:11" x14ac:dyDescent="0.3">
      <c r="A5822" s="1">
        <v>42654</v>
      </c>
      <c r="B5822" s="2">
        <f>YEAR(salesdata[[#This Row],[Order Date]])</f>
        <v>2016</v>
      </c>
      <c r="C5822" s="2">
        <f>MONTH(salesdata[[#This Row],[Order Date]])</f>
        <v>10</v>
      </c>
      <c r="D5822" t="s">
        <v>938</v>
      </c>
      <c r="E5822" t="s">
        <v>15</v>
      </c>
      <c r="F5822" t="s">
        <v>11</v>
      </c>
      <c r="G5822" t="s">
        <v>24</v>
      </c>
      <c r="H5822" t="s">
        <v>2265</v>
      </c>
      <c r="I5822" s="33" t="s">
        <v>4785</v>
      </c>
      <c r="J5822" s="2">
        <v>3</v>
      </c>
      <c r="K5822" s="33" t="s">
        <v>5770</v>
      </c>
    </row>
    <row r="5823" spans="1:11" x14ac:dyDescent="0.3">
      <c r="A5823" s="1">
        <v>42656</v>
      </c>
      <c r="B5823" s="2">
        <f>YEAR(salesdata[[#This Row],[Order Date]])</f>
        <v>2016</v>
      </c>
      <c r="C5823" s="2">
        <f>MONTH(salesdata[[#This Row],[Order Date]])</f>
        <v>10</v>
      </c>
      <c r="D5823" t="s">
        <v>576</v>
      </c>
      <c r="E5823" t="s">
        <v>27</v>
      </c>
      <c r="F5823" t="s">
        <v>11</v>
      </c>
      <c r="G5823" t="s">
        <v>12</v>
      </c>
      <c r="H5823" t="s">
        <v>128</v>
      </c>
      <c r="I5823" s="33" t="s">
        <v>5210</v>
      </c>
      <c r="J5823" s="2">
        <v>3</v>
      </c>
      <c r="K5823" s="33" t="s">
        <v>5894</v>
      </c>
    </row>
    <row r="5824" spans="1:11" x14ac:dyDescent="0.3">
      <c r="A5824" s="1">
        <v>42656</v>
      </c>
      <c r="B5824" s="2">
        <f>YEAR(salesdata[[#This Row],[Order Date]])</f>
        <v>2016</v>
      </c>
      <c r="C5824" s="2">
        <f>MONTH(salesdata[[#This Row],[Order Date]])</f>
        <v>10</v>
      </c>
      <c r="D5824" t="s">
        <v>576</v>
      </c>
      <c r="E5824" t="s">
        <v>27</v>
      </c>
      <c r="F5824" t="s">
        <v>11</v>
      </c>
      <c r="G5824" t="s">
        <v>12</v>
      </c>
      <c r="H5824" t="s">
        <v>2049</v>
      </c>
      <c r="I5824" s="33" t="s">
        <v>3668</v>
      </c>
      <c r="J5824" s="2">
        <v>1</v>
      </c>
      <c r="K5824" s="33" t="s">
        <v>3669</v>
      </c>
    </row>
    <row r="5825" spans="1:11" x14ac:dyDescent="0.3">
      <c r="A5825" s="1">
        <v>42656</v>
      </c>
      <c r="B5825" s="2">
        <f>YEAR(salesdata[[#This Row],[Order Date]])</f>
        <v>2016</v>
      </c>
      <c r="C5825" s="2">
        <f>MONTH(salesdata[[#This Row],[Order Date]])</f>
        <v>10</v>
      </c>
      <c r="D5825" t="s">
        <v>576</v>
      </c>
      <c r="E5825" t="s">
        <v>27</v>
      </c>
      <c r="F5825" t="s">
        <v>11</v>
      </c>
      <c r="G5825" t="s">
        <v>24</v>
      </c>
      <c r="H5825" t="s">
        <v>1977</v>
      </c>
      <c r="I5825" s="33" t="s">
        <v>4219</v>
      </c>
      <c r="J5825" s="2">
        <v>4</v>
      </c>
      <c r="K5825" s="33" t="s">
        <v>7403</v>
      </c>
    </row>
    <row r="5826" spans="1:11" x14ac:dyDescent="0.3">
      <c r="A5826" s="1">
        <v>42656</v>
      </c>
      <c r="B5826" s="2">
        <f>YEAR(salesdata[[#This Row],[Order Date]])</f>
        <v>2016</v>
      </c>
      <c r="C5826" s="2">
        <f>MONTH(salesdata[[#This Row],[Order Date]])</f>
        <v>10</v>
      </c>
      <c r="D5826" t="s">
        <v>576</v>
      </c>
      <c r="E5826" t="s">
        <v>27</v>
      </c>
      <c r="F5826" t="s">
        <v>11</v>
      </c>
      <c r="G5826" t="s">
        <v>43</v>
      </c>
      <c r="H5826" t="s">
        <v>1277</v>
      </c>
      <c r="I5826" s="33" t="s">
        <v>4611</v>
      </c>
      <c r="J5826" s="2">
        <v>2</v>
      </c>
      <c r="K5826" s="33" t="s">
        <v>3919</v>
      </c>
    </row>
    <row r="5827" spans="1:11" x14ac:dyDescent="0.3">
      <c r="A5827" s="1">
        <v>42656</v>
      </c>
      <c r="B5827" s="2">
        <f>YEAR(salesdata[[#This Row],[Order Date]])</f>
        <v>2016</v>
      </c>
      <c r="C5827" s="2">
        <f>MONTH(salesdata[[#This Row],[Order Date]])</f>
        <v>10</v>
      </c>
      <c r="D5827" t="s">
        <v>576</v>
      </c>
      <c r="E5827" t="s">
        <v>27</v>
      </c>
      <c r="F5827" t="s">
        <v>11</v>
      </c>
      <c r="G5827" t="s">
        <v>20</v>
      </c>
      <c r="H5827" t="s">
        <v>2307</v>
      </c>
      <c r="I5827" s="33" t="s">
        <v>9447</v>
      </c>
      <c r="J5827" s="2">
        <v>3</v>
      </c>
      <c r="K5827" s="33" t="s">
        <v>9448</v>
      </c>
    </row>
    <row r="5828" spans="1:11" x14ac:dyDescent="0.3">
      <c r="A5828" s="1">
        <v>42656</v>
      </c>
      <c r="B5828" s="2">
        <f>YEAR(salesdata[[#This Row],[Order Date]])</f>
        <v>2016</v>
      </c>
      <c r="C5828" s="2">
        <f>MONTH(salesdata[[#This Row],[Order Date]])</f>
        <v>10</v>
      </c>
      <c r="D5828" t="s">
        <v>576</v>
      </c>
      <c r="E5828" t="s">
        <v>27</v>
      </c>
      <c r="F5828" t="s">
        <v>11</v>
      </c>
      <c r="G5828" t="s">
        <v>204</v>
      </c>
      <c r="H5828" t="s">
        <v>2294</v>
      </c>
      <c r="I5828" s="33" t="s">
        <v>9449</v>
      </c>
      <c r="J5828" s="2">
        <v>6</v>
      </c>
      <c r="K5828" s="33" t="s">
        <v>3491</v>
      </c>
    </row>
    <row r="5829" spans="1:11" x14ac:dyDescent="0.3">
      <c r="A5829" s="1">
        <v>42656</v>
      </c>
      <c r="B5829" s="2">
        <f>YEAR(salesdata[[#This Row],[Order Date]])</f>
        <v>2016</v>
      </c>
      <c r="C5829" s="2">
        <f>MONTH(salesdata[[#This Row],[Order Date]])</f>
        <v>10</v>
      </c>
      <c r="D5829" t="s">
        <v>576</v>
      </c>
      <c r="E5829" t="s">
        <v>27</v>
      </c>
      <c r="F5829" t="s">
        <v>34</v>
      </c>
      <c r="G5829" t="s">
        <v>47</v>
      </c>
      <c r="H5829" t="s">
        <v>1443</v>
      </c>
      <c r="I5829" s="33" t="s">
        <v>8177</v>
      </c>
      <c r="J5829" s="2">
        <v>14</v>
      </c>
      <c r="K5829" s="33" t="s">
        <v>7116</v>
      </c>
    </row>
    <row r="5830" spans="1:11" x14ac:dyDescent="0.3">
      <c r="A5830" s="1">
        <v>42656</v>
      </c>
      <c r="B5830" s="2">
        <f>YEAR(salesdata[[#This Row],[Order Date]])</f>
        <v>2016</v>
      </c>
      <c r="C5830" s="2">
        <f>MONTH(salesdata[[#This Row],[Order Date]])</f>
        <v>10</v>
      </c>
      <c r="D5830" t="s">
        <v>1565</v>
      </c>
      <c r="E5830" t="s">
        <v>282</v>
      </c>
      <c r="F5830" t="s">
        <v>34</v>
      </c>
      <c r="G5830" t="s">
        <v>147</v>
      </c>
      <c r="H5830" t="s">
        <v>966</v>
      </c>
      <c r="I5830" s="33" t="s">
        <v>9450</v>
      </c>
      <c r="J5830" s="2">
        <v>5</v>
      </c>
      <c r="K5830" s="33" t="s">
        <v>9451</v>
      </c>
    </row>
    <row r="5831" spans="1:11" x14ac:dyDescent="0.3">
      <c r="A5831" s="1">
        <v>42656</v>
      </c>
      <c r="B5831" s="2">
        <f>YEAR(salesdata[[#This Row],[Order Date]])</f>
        <v>2016</v>
      </c>
      <c r="C5831" s="2">
        <f>MONTH(salesdata[[#This Row],[Order Date]])</f>
        <v>10</v>
      </c>
      <c r="D5831" t="s">
        <v>1565</v>
      </c>
      <c r="E5831" t="s">
        <v>282</v>
      </c>
      <c r="F5831" t="s">
        <v>34</v>
      </c>
      <c r="G5831" t="s">
        <v>47</v>
      </c>
      <c r="H5831" t="s">
        <v>2627</v>
      </c>
      <c r="I5831" s="33" t="s">
        <v>6697</v>
      </c>
      <c r="J5831" s="2">
        <v>3</v>
      </c>
      <c r="K5831" s="33" t="s">
        <v>4082</v>
      </c>
    </row>
    <row r="5832" spans="1:11" x14ac:dyDescent="0.3">
      <c r="A5832" s="1">
        <v>42656</v>
      </c>
      <c r="B5832" s="2">
        <f>YEAR(salesdata[[#This Row],[Order Date]])</f>
        <v>2016</v>
      </c>
      <c r="C5832" s="2">
        <f>MONTH(salesdata[[#This Row],[Order Date]])</f>
        <v>10</v>
      </c>
      <c r="D5832" t="s">
        <v>1494</v>
      </c>
      <c r="E5832" t="s">
        <v>10</v>
      </c>
      <c r="F5832" t="s">
        <v>39</v>
      </c>
      <c r="G5832" t="s">
        <v>52</v>
      </c>
      <c r="H5832" t="s">
        <v>2067</v>
      </c>
      <c r="I5832" s="33" t="s">
        <v>5836</v>
      </c>
      <c r="J5832" s="2">
        <v>3</v>
      </c>
      <c r="K5832" s="33" t="s">
        <v>1390</v>
      </c>
    </row>
    <row r="5833" spans="1:11" x14ac:dyDescent="0.3">
      <c r="A5833" s="1">
        <v>42656</v>
      </c>
      <c r="B5833" s="2">
        <f>YEAR(salesdata[[#This Row],[Order Date]])</f>
        <v>2016</v>
      </c>
      <c r="C5833" s="2">
        <f>MONTH(salesdata[[#This Row],[Order Date]])</f>
        <v>10</v>
      </c>
      <c r="D5833" t="s">
        <v>1494</v>
      </c>
      <c r="E5833" t="s">
        <v>10</v>
      </c>
      <c r="F5833" t="s">
        <v>11</v>
      </c>
      <c r="G5833" t="s">
        <v>12</v>
      </c>
      <c r="H5833" t="s">
        <v>2704</v>
      </c>
      <c r="I5833" s="33" t="s">
        <v>4466</v>
      </c>
      <c r="J5833" s="2">
        <v>2</v>
      </c>
      <c r="K5833" s="33" t="s">
        <v>1901</v>
      </c>
    </row>
    <row r="5834" spans="1:11" x14ac:dyDescent="0.3">
      <c r="A5834" s="1">
        <v>42656</v>
      </c>
      <c r="B5834" s="2">
        <f>YEAR(salesdata[[#This Row],[Order Date]])</f>
        <v>2016</v>
      </c>
      <c r="C5834" s="2">
        <f>MONTH(salesdata[[#This Row],[Order Date]])</f>
        <v>10</v>
      </c>
      <c r="D5834" t="s">
        <v>1494</v>
      </c>
      <c r="E5834" t="s">
        <v>10</v>
      </c>
      <c r="F5834" t="s">
        <v>34</v>
      </c>
      <c r="G5834" t="s">
        <v>47</v>
      </c>
      <c r="H5834" t="s">
        <v>2106</v>
      </c>
      <c r="I5834" s="33" t="s">
        <v>9452</v>
      </c>
      <c r="J5834" s="2">
        <v>5</v>
      </c>
      <c r="K5834" s="33" t="s">
        <v>9453</v>
      </c>
    </row>
    <row r="5835" spans="1:11" x14ac:dyDescent="0.3">
      <c r="A5835" s="1">
        <v>42656</v>
      </c>
      <c r="B5835" s="2">
        <f>YEAR(salesdata[[#This Row],[Order Date]])</f>
        <v>2016</v>
      </c>
      <c r="C5835" s="2">
        <f>MONTH(salesdata[[#This Row],[Order Date]])</f>
        <v>10</v>
      </c>
      <c r="D5835" t="s">
        <v>1494</v>
      </c>
      <c r="E5835" t="s">
        <v>10</v>
      </c>
      <c r="F5835" t="s">
        <v>11</v>
      </c>
      <c r="G5835" t="s">
        <v>24</v>
      </c>
      <c r="H5835" t="s">
        <v>1015</v>
      </c>
      <c r="I5835" s="33" t="s">
        <v>9454</v>
      </c>
      <c r="J5835" s="2">
        <v>1</v>
      </c>
      <c r="K5835" s="33" t="s">
        <v>9455</v>
      </c>
    </row>
    <row r="5836" spans="1:11" x14ac:dyDescent="0.3">
      <c r="A5836" s="1">
        <v>42656</v>
      </c>
      <c r="B5836" s="2">
        <f>YEAR(salesdata[[#This Row],[Order Date]])</f>
        <v>2016</v>
      </c>
      <c r="C5836" s="2">
        <f>MONTH(salesdata[[#This Row],[Order Date]])</f>
        <v>10</v>
      </c>
      <c r="D5836" t="s">
        <v>1494</v>
      </c>
      <c r="E5836" t="s">
        <v>10</v>
      </c>
      <c r="F5836" t="s">
        <v>11</v>
      </c>
      <c r="G5836" t="s">
        <v>20</v>
      </c>
      <c r="H5836" t="s">
        <v>460</v>
      </c>
      <c r="I5836" s="33" t="s">
        <v>4152</v>
      </c>
      <c r="J5836" s="2">
        <v>7</v>
      </c>
      <c r="K5836" s="33" t="s">
        <v>2745</v>
      </c>
    </row>
    <row r="5837" spans="1:11" x14ac:dyDescent="0.3">
      <c r="A5837" s="1">
        <v>42656</v>
      </c>
      <c r="B5837" s="2">
        <f>YEAR(salesdata[[#This Row],[Order Date]])</f>
        <v>2016</v>
      </c>
      <c r="C5837" s="2">
        <f>MONTH(salesdata[[#This Row],[Order Date]])</f>
        <v>10</v>
      </c>
      <c r="D5837" t="s">
        <v>2027</v>
      </c>
      <c r="E5837" t="s">
        <v>152</v>
      </c>
      <c r="F5837" t="s">
        <v>11</v>
      </c>
      <c r="G5837" t="s">
        <v>24</v>
      </c>
      <c r="H5837" t="s">
        <v>2646</v>
      </c>
      <c r="I5837" s="33" t="s">
        <v>4256</v>
      </c>
      <c r="J5837" s="2">
        <v>5</v>
      </c>
      <c r="K5837" s="33" t="s">
        <v>4864</v>
      </c>
    </row>
    <row r="5838" spans="1:11" x14ac:dyDescent="0.3">
      <c r="A5838" s="1">
        <v>42656</v>
      </c>
      <c r="B5838" s="2">
        <f>YEAR(salesdata[[#This Row],[Order Date]])</f>
        <v>2016</v>
      </c>
      <c r="C5838" s="2">
        <f>MONTH(salesdata[[#This Row],[Order Date]])</f>
        <v>10</v>
      </c>
      <c r="D5838" t="s">
        <v>2027</v>
      </c>
      <c r="E5838" t="s">
        <v>152</v>
      </c>
      <c r="F5838" t="s">
        <v>11</v>
      </c>
      <c r="G5838" t="s">
        <v>18</v>
      </c>
      <c r="H5838" t="s">
        <v>116</v>
      </c>
      <c r="I5838" s="33" t="s">
        <v>9456</v>
      </c>
      <c r="J5838" s="2">
        <v>3</v>
      </c>
      <c r="K5838" s="33" t="s">
        <v>5280</v>
      </c>
    </row>
    <row r="5839" spans="1:11" x14ac:dyDescent="0.3">
      <c r="A5839" s="1">
        <v>42656</v>
      </c>
      <c r="B5839" s="2">
        <f>YEAR(salesdata[[#This Row],[Order Date]])</f>
        <v>2016</v>
      </c>
      <c r="C5839" s="2">
        <f>MONTH(salesdata[[#This Row],[Order Date]])</f>
        <v>10</v>
      </c>
      <c r="D5839" t="s">
        <v>2027</v>
      </c>
      <c r="E5839" t="s">
        <v>152</v>
      </c>
      <c r="F5839" t="s">
        <v>11</v>
      </c>
      <c r="G5839" t="s">
        <v>12</v>
      </c>
      <c r="H5839" t="s">
        <v>1888</v>
      </c>
      <c r="I5839" s="33" t="s">
        <v>6434</v>
      </c>
      <c r="J5839" s="2">
        <v>2</v>
      </c>
      <c r="K5839" s="33" t="s">
        <v>6435</v>
      </c>
    </row>
    <row r="5840" spans="1:11" x14ac:dyDescent="0.3">
      <c r="A5840" s="1">
        <v>42656</v>
      </c>
      <c r="B5840" s="2">
        <f>YEAR(salesdata[[#This Row],[Order Date]])</f>
        <v>2016</v>
      </c>
      <c r="C5840" s="2">
        <f>MONTH(salesdata[[#This Row],[Order Date]])</f>
        <v>10</v>
      </c>
      <c r="D5840" t="s">
        <v>2027</v>
      </c>
      <c r="E5840" t="s">
        <v>152</v>
      </c>
      <c r="F5840" t="s">
        <v>11</v>
      </c>
      <c r="G5840" t="s">
        <v>16</v>
      </c>
      <c r="H5840" t="s">
        <v>1637</v>
      </c>
      <c r="I5840" s="33" t="s">
        <v>3358</v>
      </c>
      <c r="J5840" s="2">
        <v>5</v>
      </c>
      <c r="K5840" s="33" t="s">
        <v>7018</v>
      </c>
    </row>
    <row r="5841" spans="1:11" x14ac:dyDescent="0.3">
      <c r="A5841" s="1">
        <v>42656</v>
      </c>
      <c r="B5841" s="2">
        <f>YEAR(salesdata[[#This Row],[Order Date]])</f>
        <v>2016</v>
      </c>
      <c r="C5841" s="2">
        <f>MONTH(salesdata[[#This Row],[Order Date]])</f>
        <v>10</v>
      </c>
      <c r="D5841" t="s">
        <v>2027</v>
      </c>
      <c r="E5841" t="s">
        <v>152</v>
      </c>
      <c r="F5841" t="s">
        <v>34</v>
      </c>
      <c r="G5841" t="s">
        <v>47</v>
      </c>
      <c r="H5841" t="s">
        <v>2330</v>
      </c>
      <c r="I5841" s="33" t="s">
        <v>9457</v>
      </c>
      <c r="J5841" s="2">
        <v>3</v>
      </c>
      <c r="K5841" s="33" t="s">
        <v>9458</v>
      </c>
    </row>
    <row r="5842" spans="1:11" x14ac:dyDescent="0.3">
      <c r="A5842" s="1">
        <v>42657</v>
      </c>
      <c r="B5842" s="2">
        <f>YEAR(salesdata[[#This Row],[Order Date]])</f>
        <v>2016</v>
      </c>
      <c r="C5842" s="2">
        <f>MONTH(salesdata[[#This Row],[Order Date]])</f>
        <v>10</v>
      </c>
      <c r="D5842" t="s">
        <v>323</v>
      </c>
      <c r="E5842" t="s">
        <v>167</v>
      </c>
      <c r="F5842" t="s">
        <v>39</v>
      </c>
      <c r="G5842" t="s">
        <v>52</v>
      </c>
      <c r="H5842" t="s">
        <v>1327</v>
      </c>
      <c r="I5842" s="33" t="s">
        <v>1515</v>
      </c>
      <c r="J5842" s="2">
        <v>3</v>
      </c>
      <c r="K5842" s="33" t="s">
        <v>5016</v>
      </c>
    </row>
    <row r="5843" spans="1:11" x14ac:dyDescent="0.3">
      <c r="A5843" s="1">
        <v>42657</v>
      </c>
      <c r="B5843" s="2">
        <f>YEAR(salesdata[[#This Row],[Order Date]])</f>
        <v>2016</v>
      </c>
      <c r="C5843" s="2">
        <f>MONTH(salesdata[[#This Row],[Order Date]])</f>
        <v>10</v>
      </c>
      <c r="D5843" t="s">
        <v>619</v>
      </c>
      <c r="E5843" t="s">
        <v>249</v>
      </c>
      <c r="F5843" t="s">
        <v>34</v>
      </c>
      <c r="G5843" t="s">
        <v>35</v>
      </c>
      <c r="H5843" t="s">
        <v>2746</v>
      </c>
      <c r="I5843" s="33" t="s">
        <v>9459</v>
      </c>
      <c r="J5843" s="2">
        <v>1</v>
      </c>
      <c r="K5843" s="33" t="s">
        <v>7969</v>
      </c>
    </row>
    <row r="5844" spans="1:11" x14ac:dyDescent="0.3">
      <c r="A5844" s="1">
        <v>42657</v>
      </c>
      <c r="B5844" s="2">
        <f>YEAR(salesdata[[#This Row],[Order Date]])</f>
        <v>2016</v>
      </c>
      <c r="C5844" s="2">
        <f>MONTH(salesdata[[#This Row],[Order Date]])</f>
        <v>10</v>
      </c>
      <c r="D5844" t="s">
        <v>619</v>
      </c>
      <c r="E5844" t="s">
        <v>249</v>
      </c>
      <c r="F5844" t="s">
        <v>39</v>
      </c>
      <c r="G5844" t="s">
        <v>52</v>
      </c>
      <c r="H5844" t="s">
        <v>1091</v>
      </c>
      <c r="I5844" s="33" t="s">
        <v>8032</v>
      </c>
      <c r="J5844" s="2">
        <v>1</v>
      </c>
      <c r="K5844" s="33" t="s">
        <v>4217</v>
      </c>
    </row>
    <row r="5845" spans="1:11" x14ac:dyDescent="0.3">
      <c r="A5845" s="1">
        <v>42657</v>
      </c>
      <c r="B5845" s="2">
        <f>YEAR(salesdata[[#This Row],[Order Date]])</f>
        <v>2016</v>
      </c>
      <c r="C5845" s="2">
        <f>MONTH(salesdata[[#This Row],[Order Date]])</f>
        <v>10</v>
      </c>
      <c r="D5845" t="s">
        <v>619</v>
      </c>
      <c r="E5845" t="s">
        <v>249</v>
      </c>
      <c r="F5845" t="s">
        <v>11</v>
      </c>
      <c r="G5845" t="s">
        <v>12</v>
      </c>
      <c r="H5845" t="s">
        <v>729</v>
      </c>
      <c r="I5845" s="33" t="s">
        <v>4304</v>
      </c>
      <c r="J5845" s="2">
        <v>3</v>
      </c>
      <c r="K5845" s="33" t="s">
        <v>4305</v>
      </c>
    </row>
    <row r="5846" spans="1:11" x14ac:dyDescent="0.3">
      <c r="A5846" s="1">
        <v>42657</v>
      </c>
      <c r="B5846" s="2">
        <f>YEAR(salesdata[[#This Row],[Order Date]])</f>
        <v>2016</v>
      </c>
      <c r="C5846" s="2">
        <f>MONTH(salesdata[[#This Row],[Order Date]])</f>
        <v>10</v>
      </c>
      <c r="D5846" t="s">
        <v>619</v>
      </c>
      <c r="E5846" t="s">
        <v>249</v>
      </c>
      <c r="F5846" t="s">
        <v>11</v>
      </c>
      <c r="G5846" t="s">
        <v>204</v>
      </c>
      <c r="H5846" t="s">
        <v>828</v>
      </c>
      <c r="I5846" s="33" t="s">
        <v>4912</v>
      </c>
      <c r="J5846" s="2">
        <v>2</v>
      </c>
      <c r="K5846" s="33" t="s">
        <v>3749</v>
      </c>
    </row>
    <row r="5847" spans="1:11" x14ac:dyDescent="0.3">
      <c r="A5847" s="1">
        <v>42657</v>
      </c>
      <c r="B5847" s="2">
        <f>YEAR(salesdata[[#This Row],[Order Date]])</f>
        <v>2016</v>
      </c>
      <c r="C5847" s="2">
        <f>MONTH(salesdata[[#This Row],[Order Date]])</f>
        <v>10</v>
      </c>
      <c r="D5847" t="s">
        <v>619</v>
      </c>
      <c r="E5847" t="s">
        <v>249</v>
      </c>
      <c r="F5847" t="s">
        <v>11</v>
      </c>
      <c r="G5847" t="s">
        <v>63</v>
      </c>
      <c r="H5847" t="s">
        <v>1526</v>
      </c>
      <c r="I5847" s="33" t="s">
        <v>9460</v>
      </c>
      <c r="J5847" s="2">
        <v>4</v>
      </c>
      <c r="K5847" s="33" t="s">
        <v>4695</v>
      </c>
    </row>
    <row r="5848" spans="1:11" x14ac:dyDescent="0.3">
      <c r="A5848" s="1">
        <v>42657</v>
      </c>
      <c r="B5848" s="2">
        <f>YEAR(salesdata[[#This Row],[Order Date]])</f>
        <v>2016</v>
      </c>
      <c r="C5848" s="2">
        <f>MONTH(salesdata[[#This Row],[Order Date]])</f>
        <v>10</v>
      </c>
      <c r="D5848" t="s">
        <v>619</v>
      </c>
      <c r="E5848" t="s">
        <v>249</v>
      </c>
      <c r="F5848" t="s">
        <v>11</v>
      </c>
      <c r="G5848" t="s">
        <v>12</v>
      </c>
      <c r="H5848" t="s">
        <v>1069</v>
      </c>
      <c r="I5848" s="33" t="s">
        <v>9461</v>
      </c>
      <c r="J5848" s="2">
        <v>1</v>
      </c>
      <c r="K5848" s="33" t="s">
        <v>8201</v>
      </c>
    </row>
    <row r="5849" spans="1:11" x14ac:dyDescent="0.3">
      <c r="A5849" s="1">
        <v>42657</v>
      </c>
      <c r="B5849" s="2">
        <f>YEAR(salesdata[[#This Row],[Order Date]])</f>
        <v>2016</v>
      </c>
      <c r="C5849" s="2">
        <f>MONTH(salesdata[[#This Row],[Order Date]])</f>
        <v>10</v>
      </c>
      <c r="D5849" t="s">
        <v>686</v>
      </c>
      <c r="E5849" t="s">
        <v>152</v>
      </c>
      <c r="F5849" t="s">
        <v>39</v>
      </c>
      <c r="G5849" t="s">
        <v>40</v>
      </c>
      <c r="H5849" t="s">
        <v>2246</v>
      </c>
      <c r="I5849" s="33" t="s">
        <v>9462</v>
      </c>
      <c r="J5849" s="2">
        <v>7</v>
      </c>
      <c r="K5849" s="33" t="s">
        <v>9463</v>
      </c>
    </row>
    <row r="5850" spans="1:11" x14ac:dyDescent="0.3">
      <c r="A5850" s="1">
        <v>42657</v>
      </c>
      <c r="B5850" s="2">
        <f>YEAR(salesdata[[#This Row],[Order Date]])</f>
        <v>2016</v>
      </c>
      <c r="C5850" s="2">
        <f>MONTH(salesdata[[#This Row],[Order Date]])</f>
        <v>10</v>
      </c>
      <c r="D5850" t="s">
        <v>686</v>
      </c>
      <c r="E5850" t="s">
        <v>152</v>
      </c>
      <c r="F5850" t="s">
        <v>11</v>
      </c>
      <c r="G5850" t="s">
        <v>12</v>
      </c>
      <c r="H5850" t="s">
        <v>2299</v>
      </c>
      <c r="I5850" s="33" t="s">
        <v>7625</v>
      </c>
      <c r="J5850" s="2">
        <v>2</v>
      </c>
      <c r="K5850" s="33" t="s">
        <v>8640</v>
      </c>
    </row>
    <row r="5851" spans="1:11" x14ac:dyDescent="0.3">
      <c r="A5851" s="1">
        <v>42657</v>
      </c>
      <c r="B5851" s="2">
        <f>YEAR(salesdata[[#This Row],[Order Date]])</f>
        <v>2016</v>
      </c>
      <c r="C5851" s="2">
        <f>MONTH(salesdata[[#This Row],[Order Date]])</f>
        <v>10</v>
      </c>
      <c r="D5851" t="s">
        <v>2551</v>
      </c>
      <c r="E5851" t="s">
        <v>160</v>
      </c>
      <c r="F5851" t="s">
        <v>39</v>
      </c>
      <c r="G5851" t="s">
        <v>52</v>
      </c>
      <c r="H5851" t="s">
        <v>1842</v>
      </c>
      <c r="I5851" s="33" t="s">
        <v>9464</v>
      </c>
      <c r="J5851" s="2">
        <v>5</v>
      </c>
      <c r="K5851" s="33" t="s">
        <v>9465</v>
      </c>
    </row>
    <row r="5852" spans="1:11" x14ac:dyDescent="0.3">
      <c r="A5852" s="1">
        <v>42658</v>
      </c>
      <c r="B5852" s="2">
        <f>YEAR(salesdata[[#This Row],[Order Date]])</f>
        <v>2016</v>
      </c>
      <c r="C5852" s="2">
        <f>MONTH(salesdata[[#This Row],[Order Date]])</f>
        <v>10</v>
      </c>
      <c r="D5852" t="s">
        <v>2442</v>
      </c>
      <c r="E5852" t="s">
        <v>300</v>
      </c>
      <c r="F5852" t="s">
        <v>11</v>
      </c>
      <c r="G5852" t="s">
        <v>12</v>
      </c>
      <c r="H5852" t="s">
        <v>2747</v>
      </c>
      <c r="I5852" s="33" t="s">
        <v>5626</v>
      </c>
      <c r="J5852" s="2">
        <v>2</v>
      </c>
      <c r="K5852" s="33" t="s">
        <v>5627</v>
      </c>
    </row>
    <row r="5853" spans="1:11" x14ac:dyDescent="0.3">
      <c r="A5853" s="1">
        <v>42658</v>
      </c>
      <c r="B5853" s="2">
        <f>YEAR(salesdata[[#This Row],[Order Date]])</f>
        <v>2016</v>
      </c>
      <c r="C5853" s="2">
        <f>MONTH(salesdata[[#This Row],[Order Date]])</f>
        <v>10</v>
      </c>
      <c r="D5853" t="s">
        <v>2442</v>
      </c>
      <c r="E5853" t="s">
        <v>300</v>
      </c>
      <c r="F5853" t="s">
        <v>11</v>
      </c>
      <c r="G5853" t="s">
        <v>12</v>
      </c>
      <c r="H5853" t="s">
        <v>1221</v>
      </c>
      <c r="I5853" s="33" t="s">
        <v>8157</v>
      </c>
      <c r="J5853" s="2">
        <v>9</v>
      </c>
      <c r="K5853" s="33" t="s">
        <v>7207</v>
      </c>
    </row>
    <row r="5854" spans="1:11" x14ac:dyDescent="0.3">
      <c r="A5854" s="1">
        <v>42658</v>
      </c>
      <c r="B5854" s="2">
        <f>YEAR(salesdata[[#This Row],[Order Date]])</f>
        <v>2016</v>
      </c>
      <c r="C5854" s="2">
        <f>MONTH(salesdata[[#This Row],[Order Date]])</f>
        <v>10</v>
      </c>
      <c r="D5854" t="s">
        <v>2442</v>
      </c>
      <c r="E5854" t="s">
        <v>300</v>
      </c>
      <c r="F5854" t="s">
        <v>11</v>
      </c>
      <c r="G5854" t="s">
        <v>20</v>
      </c>
      <c r="H5854" t="s">
        <v>588</v>
      </c>
      <c r="I5854" s="33" t="s">
        <v>4396</v>
      </c>
      <c r="J5854" s="2">
        <v>5</v>
      </c>
      <c r="K5854" s="33" t="s">
        <v>4816</v>
      </c>
    </row>
    <row r="5855" spans="1:11" x14ac:dyDescent="0.3">
      <c r="A5855" s="1">
        <v>42658</v>
      </c>
      <c r="B5855" s="2">
        <f>YEAR(salesdata[[#This Row],[Order Date]])</f>
        <v>2016</v>
      </c>
      <c r="C5855" s="2">
        <f>MONTH(salesdata[[#This Row],[Order Date]])</f>
        <v>10</v>
      </c>
      <c r="D5855" t="s">
        <v>2442</v>
      </c>
      <c r="E5855" t="s">
        <v>300</v>
      </c>
      <c r="F5855" t="s">
        <v>11</v>
      </c>
      <c r="G5855" t="s">
        <v>12</v>
      </c>
      <c r="H5855" t="s">
        <v>1631</v>
      </c>
      <c r="I5855" s="33" t="s">
        <v>9466</v>
      </c>
      <c r="J5855" s="2">
        <v>8</v>
      </c>
      <c r="K5855" s="33" t="s">
        <v>6999</v>
      </c>
    </row>
    <row r="5856" spans="1:11" x14ac:dyDescent="0.3">
      <c r="A5856" s="1">
        <v>42658</v>
      </c>
      <c r="B5856" s="2">
        <f>YEAR(salesdata[[#This Row],[Order Date]])</f>
        <v>2016</v>
      </c>
      <c r="C5856" s="2">
        <f>MONTH(salesdata[[#This Row],[Order Date]])</f>
        <v>10</v>
      </c>
      <c r="D5856" t="s">
        <v>162</v>
      </c>
      <c r="E5856" t="s">
        <v>863</v>
      </c>
      <c r="F5856" t="s">
        <v>11</v>
      </c>
      <c r="G5856" t="s">
        <v>16</v>
      </c>
      <c r="H5856" t="s">
        <v>950</v>
      </c>
      <c r="I5856" s="33" t="s">
        <v>3806</v>
      </c>
      <c r="J5856" s="2">
        <v>7</v>
      </c>
      <c r="K5856" s="33" t="s">
        <v>9467</v>
      </c>
    </row>
    <row r="5857" spans="1:11" x14ac:dyDescent="0.3">
      <c r="A5857" s="1">
        <v>42658</v>
      </c>
      <c r="B5857" s="2">
        <f>YEAR(salesdata[[#This Row],[Order Date]])</f>
        <v>2016</v>
      </c>
      <c r="C5857" s="2">
        <f>MONTH(salesdata[[#This Row],[Order Date]])</f>
        <v>10</v>
      </c>
      <c r="D5857" t="s">
        <v>162</v>
      </c>
      <c r="E5857" t="s">
        <v>863</v>
      </c>
      <c r="F5857" t="s">
        <v>11</v>
      </c>
      <c r="G5857" t="s">
        <v>16</v>
      </c>
      <c r="H5857" t="s">
        <v>17</v>
      </c>
      <c r="I5857" s="33" t="s">
        <v>5687</v>
      </c>
      <c r="J5857" s="2">
        <v>6</v>
      </c>
      <c r="K5857" s="33" t="s">
        <v>9468</v>
      </c>
    </row>
    <row r="5858" spans="1:11" x14ac:dyDescent="0.3">
      <c r="A5858" s="1">
        <v>42658</v>
      </c>
      <c r="B5858" s="2">
        <f>YEAR(salesdata[[#This Row],[Order Date]])</f>
        <v>2016</v>
      </c>
      <c r="C5858" s="2">
        <f>MONTH(salesdata[[#This Row],[Order Date]])</f>
        <v>10</v>
      </c>
      <c r="D5858" t="s">
        <v>162</v>
      </c>
      <c r="E5858" t="s">
        <v>863</v>
      </c>
      <c r="F5858" t="s">
        <v>11</v>
      </c>
      <c r="G5858" t="s">
        <v>93</v>
      </c>
      <c r="H5858" t="s">
        <v>1911</v>
      </c>
      <c r="I5858" s="33" t="s">
        <v>9469</v>
      </c>
      <c r="J5858" s="2">
        <v>3</v>
      </c>
      <c r="K5858" s="33" t="s">
        <v>9470</v>
      </c>
    </row>
    <row r="5859" spans="1:11" x14ac:dyDescent="0.3">
      <c r="A5859" s="1">
        <v>42658</v>
      </c>
      <c r="B5859" s="2">
        <f>YEAR(salesdata[[#This Row],[Order Date]])</f>
        <v>2016</v>
      </c>
      <c r="C5859" s="2">
        <f>MONTH(salesdata[[#This Row],[Order Date]])</f>
        <v>10</v>
      </c>
      <c r="D5859" t="s">
        <v>162</v>
      </c>
      <c r="E5859" t="s">
        <v>863</v>
      </c>
      <c r="F5859" t="s">
        <v>11</v>
      </c>
      <c r="G5859" t="s">
        <v>12</v>
      </c>
      <c r="H5859" t="s">
        <v>724</v>
      </c>
      <c r="I5859" s="33" t="s">
        <v>3122</v>
      </c>
      <c r="J5859" s="2">
        <v>2</v>
      </c>
      <c r="K5859" s="33" t="s">
        <v>3123</v>
      </c>
    </row>
    <row r="5860" spans="1:11" x14ac:dyDescent="0.3">
      <c r="A5860" s="1">
        <v>42658</v>
      </c>
      <c r="B5860" s="2">
        <f>YEAR(salesdata[[#This Row],[Order Date]])</f>
        <v>2016</v>
      </c>
      <c r="C5860" s="2">
        <f>MONTH(salesdata[[#This Row],[Order Date]])</f>
        <v>10</v>
      </c>
      <c r="D5860" t="s">
        <v>162</v>
      </c>
      <c r="E5860" t="s">
        <v>863</v>
      </c>
      <c r="F5860" t="s">
        <v>39</v>
      </c>
      <c r="G5860" t="s">
        <v>40</v>
      </c>
      <c r="H5860" t="s">
        <v>2712</v>
      </c>
      <c r="I5860" s="33" t="s">
        <v>3318</v>
      </c>
      <c r="J5860" s="2">
        <v>1</v>
      </c>
      <c r="K5860" s="33" t="s">
        <v>9471</v>
      </c>
    </row>
    <row r="5861" spans="1:11" x14ac:dyDescent="0.3">
      <c r="A5861" s="1">
        <v>42658</v>
      </c>
      <c r="B5861" s="2">
        <f>YEAR(salesdata[[#This Row],[Order Date]])</f>
        <v>2016</v>
      </c>
      <c r="C5861" s="2">
        <f>MONTH(salesdata[[#This Row],[Order Date]])</f>
        <v>10</v>
      </c>
      <c r="D5861" t="s">
        <v>162</v>
      </c>
      <c r="E5861" t="s">
        <v>863</v>
      </c>
      <c r="F5861" t="s">
        <v>11</v>
      </c>
      <c r="G5861" t="s">
        <v>20</v>
      </c>
      <c r="H5861" t="s">
        <v>716</v>
      </c>
      <c r="I5861" s="33" t="s">
        <v>9472</v>
      </c>
      <c r="J5861" s="2">
        <v>4</v>
      </c>
      <c r="K5861" s="33" t="s">
        <v>7424</v>
      </c>
    </row>
    <row r="5862" spans="1:11" x14ac:dyDescent="0.3">
      <c r="A5862" s="1">
        <v>42658</v>
      </c>
      <c r="B5862" s="2">
        <f>YEAR(salesdata[[#This Row],[Order Date]])</f>
        <v>2016</v>
      </c>
      <c r="C5862" s="2">
        <f>MONTH(salesdata[[#This Row],[Order Date]])</f>
        <v>10</v>
      </c>
      <c r="D5862" t="s">
        <v>339</v>
      </c>
      <c r="E5862" t="s">
        <v>55</v>
      </c>
      <c r="F5862" t="s">
        <v>11</v>
      </c>
      <c r="G5862" t="s">
        <v>20</v>
      </c>
      <c r="H5862" t="s">
        <v>2144</v>
      </c>
      <c r="I5862" s="33" t="s">
        <v>9473</v>
      </c>
      <c r="J5862" s="2">
        <v>7</v>
      </c>
      <c r="K5862" s="33" t="s">
        <v>9474</v>
      </c>
    </row>
    <row r="5863" spans="1:11" x14ac:dyDescent="0.3">
      <c r="A5863" s="1">
        <v>42658</v>
      </c>
      <c r="B5863" s="2">
        <f>YEAR(salesdata[[#This Row],[Order Date]])</f>
        <v>2016</v>
      </c>
      <c r="C5863" s="2">
        <f>MONTH(salesdata[[#This Row],[Order Date]])</f>
        <v>10</v>
      </c>
      <c r="D5863" t="s">
        <v>339</v>
      </c>
      <c r="E5863" t="s">
        <v>55</v>
      </c>
      <c r="F5863" t="s">
        <v>11</v>
      </c>
      <c r="G5863" t="s">
        <v>63</v>
      </c>
      <c r="H5863" t="s">
        <v>2590</v>
      </c>
      <c r="I5863" s="33" t="s">
        <v>8260</v>
      </c>
      <c r="J5863" s="2">
        <v>6</v>
      </c>
      <c r="K5863" s="33" t="s">
        <v>9475</v>
      </c>
    </row>
    <row r="5864" spans="1:11" x14ac:dyDescent="0.3">
      <c r="A5864" s="1">
        <v>42658</v>
      </c>
      <c r="B5864" s="2">
        <f>YEAR(salesdata[[#This Row],[Order Date]])</f>
        <v>2016</v>
      </c>
      <c r="C5864" s="2">
        <f>MONTH(salesdata[[#This Row],[Order Date]])</f>
        <v>10</v>
      </c>
      <c r="D5864" t="s">
        <v>339</v>
      </c>
      <c r="E5864" t="s">
        <v>55</v>
      </c>
      <c r="F5864" t="s">
        <v>11</v>
      </c>
      <c r="G5864" t="s">
        <v>93</v>
      </c>
      <c r="H5864" t="s">
        <v>629</v>
      </c>
      <c r="I5864" s="33" t="s">
        <v>7309</v>
      </c>
      <c r="J5864" s="2">
        <v>3</v>
      </c>
      <c r="K5864" s="33" t="s">
        <v>7310</v>
      </c>
    </row>
    <row r="5865" spans="1:11" x14ac:dyDescent="0.3">
      <c r="A5865" s="1">
        <v>42659</v>
      </c>
      <c r="B5865" s="2">
        <f>YEAR(salesdata[[#This Row],[Order Date]])</f>
        <v>2016</v>
      </c>
      <c r="C5865" s="2">
        <f>MONTH(salesdata[[#This Row],[Order Date]])</f>
        <v>10</v>
      </c>
      <c r="D5865" t="s">
        <v>1802</v>
      </c>
      <c r="E5865" t="s">
        <v>152</v>
      </c>
      <c r="F5865" t="s">
        <v>34</v>
      </c>
      <c r="G5865" t="s">
        <v>147</v>
      </c>
      <c r="H5865" t="s">
        <v>758</v>
      </c>
      <c r="I5865" s="33" t="s">
        <v>9476</v>
      </c>
      <c r="J5865" s="2">
        <v>1</v>
      </c>
      <c r="K5865" s="33" t="s">
        <v>9477</v>
      </c>
    </row>
    <row r="5866" spans="1:11" x14ac:dyDescent="0.3">
      <c r="A5866" s="1">
        <v>42660</v>
      </c>
      <c r="B5866" s="2">
        <f>YEAR(salesdata[[#This Row],[Order Date]])</f>
        <v>2016</v>
      </c>
      <c r="C5866" s="2">
        <f>MONTH(salesdata[[#This Row],[Order Date]])</f>
        <v>10</v>
      </c>
      <c r="D5866" t="s">
        <v>2152</v>
      </c>
      <c r="E5866" t="s">
        <v>27</v>
      </c>
      <c r="F5866" t="s">
        <v>11</v>
      </c>
      <c r="G5866" t="s">
        <v>20</v>
      </c>
      <c r="H5866" t="s">
        <v>621</v>
      </c>
      <c r="I5866" s="33" t="s">
        <v>9478</v>
      </c>
      <c r="J5866" s="2">
        <v>5</v>
      </c>
      <c r="K5866" s="33" t="s">
        <v>4763</v>
      </c>
    </row>
    <row r="5867" spans="1:11" x14ac:dyDescent="0.3">
      <c r="A5867" s="1">
        <v>42660</v>
      </c>
      <c r="B5867" s="2">
        <f>YEAR(salesdata[[#This Row],[Order Date]])</f>
        <v>2016</v>
      </c>
      <c r="C5867" s="2">
        <f>MONTH(salesdata[[#This Row],[Order Date]])</f>
        <v>10</v>
      </c>
      <c r="D5867" t="s">
        <v>1921</v>
      </c>
      <c r="E5867" t="s">
        <v>27</v>
      </c>
      <c r="F5867" t="s">
        <v>34</v>
      </c>
      <c r="G5867" t="s">
        <v>74</v>
      </c>
      <c r="H5867" t="s">
        <v>2718</v>
      </c>
      <c r="I5867" s="33" t="s">
        <v>7344</v>
      </c>
      <c r="J5867" s="2">
        <v>2</v>
      </c>
      <c r="K5867" s="33" t="s">
        <v>6437</v>
      </c>
    </row>
    <row r="5868" spans="1:11" x14ac:dyDescent="0.3">
      <c r="A5868" s="1">
        <v>42660</v>
      </c>
      <c r="B5868" s="2">
        <f>YEAR(salesdata[[#This Row],[Order Date]])</f>
        <v>2016</v>
      </c>
      <c r="C5868" s="2">
        <f>MONTH(salesdata[[#This Row],[Order Date]])</f>
        <v>10</v>
      </c>
      <c r="D5868" t="s">
        <v>2185</v>
      </c>
      <c r="E5868" t="s">
        <v>190</v>
      </c>
      <c r="F5868" t="s">
        <v>39</v>
      </c>
      <c r="G5868" t="s">
        <v>40</v>
      </c>
      <c r="H5868" t="s">
        <v>1382</v>
      </c>
      <c r="I5868" s="33" t="s">
        <v>9479</v>
      </c>
      <c r="J5868" s="2">
        <v>3</v>
      </c>
      <c r="K5868" s="33" t="s">
        <v>9480</v>
      </c>
    </row>
    <row r="5869" spans="1:11" x14ac:dyDescent="0.3">
      <c r="A5869" s="1">
        <v>42660</v>
      </c>
      <c r="B5869" s="2">
        <f>YEAR(salesdata[[#This Row],[Order Date]])</f>
        <v>2016</v>
      </c>
      <c r="C5869" s="2">
        <f>MONTH(salesdata[[#This Row],[Order Date]])</f>
        <v>10</v>
      </c>
      <c r="D5869" t="s">
        <v>2185</v>
      </c>
      <c r="E5869" t="s">
        <v>190</v>
      </c>
      <c r="F5869" t="s">
        <v>11</v>
      </c>
      <c r="G5869" t="s">
        <v>93</v>
      </c>
      <c r="H5869" t="s">
        <v>2430</v>
      </c>
      <c r="I5869" s="33" t="s">
        <v>9481</v>
      </c>
      <c r="J5869" s="2">
        <v>7</v>
      </c>
      <c r="K5869" s="33" t="s">
        <v>9482</v>
      </c>
    </row>
    <row r="5870" spans="1:11" x14ac:dyDescent="0.3">
      <c r="A5870" s="1">
        <v>42660</v>
      </c>
      <c r="B5870" s="2">
        <f>YEAR(salesdata[[#This Row],[Order Date]])</f>
        <v>2016</v>
      </c>
      <c r="C5870" s="2">
        <f>MONTH(salesdata[[#This Row],[Order Date]])</f>
        <v>10</v>
      </c>
      <c r="D5870" t="s">
        <v>810</v>
      </c>
      <c r="E5870" t="s">
        <v>181</v>
      </c>
      <c r="F5870" t="s">
        <v>34</v>
      </c>
      <c r="G5870" t="s">
        <v>74</v>
      </c>
      <c r="H5870" t="s">
        <v>420</v>
      </c>
      <c r="I5870" s="33" t="s">
        <v>9483</v>
      </c>
      <c r="J5870" s="2">
        <v>1</v>
      </c>
      <c r="K5870" s="33" t="s">
        <v>5442</v>
      </c>
    </row>
    <row r="5871" spans="1:11" x14ac:dyDescent="0.3">
      <c r="A5871" s="1">
        <v>42660</v>
      </c>
      <c r="B5871" s="2">
        <f>YEAR(salesdata[[#This Row],[Order Date]])</f>
        <v>2016</v>
      </c>
      <c r="C5871" s="2">
        <f>MONTH(salesdata[[#This Row],[Order Date]])</f>
        <v>10</v>
      </c>
      <c r="D5871" t="s">
        <v>810</v>
      </c>
      <c r="E5871" t="s">
        <v>181</v>
      </c>
      <c r="F5871" t="s">
        <v>11</v>
      </c>
      <c r="G5871" t="s">
        <v>20</v>
      </c>
      <c r="H5871" t="s">
        <v>2600</v>
      </c>
      <c r="I5871" s="33" t="s">
        <v>9484</v>
      </c>
      <c r="J5871" s="2">
        <v>1</v>
      </c>
      <c r="K5871" s="33" t="s">
        <v>9485</v>
      </c>
    </row>
    <row r="5872" spans="1:11" x14ac:dyDescent="0.3">
      <c r="A5872" s="1">
        <v>42661</v>
      </c>
      <c r="B5872" s="2">
        <f>YEAR(salesdata[[#This Row],[Order Date]])</f>
        <v>2016</v>
      </c>
      <c r="C5872" s="2">
        <f>MONTH(salesdata[[#This Row],[Order Date]])</f>
        <v>10</v>
      </c>
      <c r="D5872" t="s">
        <v>938</v>
      </c>
      <c r="E5872" t="s">
        <v>96</v>
      </c>
      <c r="F5872" t="s">
        <v>34</v>
      </c>
      <c r="G5872" t="s">
        <v>35</v>
      </c>
      <c r="H5872" t="s">
        <v>714</v>
      </c>
      <c r="I5872" s="33" t="s">
        <v>9486</v>
      </c>
      <c r="J5872" s="2">
        <v>5</v>
      </c>
      <c r="K5872" s="33" t="s">
        <v>9487</v>
      </c>
    </row>
    <row r="5873" spans="1:11" x14ac:dyDescent="0.3">
      <c r="A5873" s="1">
        <v>42663</v>
      </c>
      <c r="B5873" s="2">
        <f>YEAR(salesdata[[#This Row],[Order Date]])</f>
        <v>2016</v>
      </c>
      <c r="C5873" s="2">
        <f>MONTH(salesdata[[#This Row],[Order Date]])</f>
        <v>10</v>
      </c>
      <c r="D5873" t="s">
        <v>1054</v>
      </c>
      <c r="E5873" t="s">
        <v>79</v>
      </c>
      <c r="F5873" t="s">
        <v>11</v>
      </c>
      <c r="G5873" t="s">
        <v>24</v>
      </c>
      <c r="H5873" t="s">
        <v>1023</v>
      </c>
      <c r="I5873" s="33" t="s">
        <v>6989</v>
      </c>
      <c r="J5873" s="2">
        <v>3</v>
      </c>
      <c r="K5873" s="33" t="s">
        <v>6990</v>
      </c>
    </row>
    <row r="5874" spans="1:11" x14ac:dyDescent="0.3">
      <c r="A5874" s="1">
        <v>42663</v>
      </c>
      <c r="B5874" s="2">
        <f>YEAR(salesdata[[#This Row],[Order Date]])</f>
        <v>2016</v>
      </c>
      <c r="C5874" s="2">
        <f>MONTH(salesdata[[#This Row],[Order Date]])</f>
        <v>10</v>
      </c>
      <c r="D5874" t="s">
        <v>827</v>
      </c>
      <c r="E5874" t="s">
        <v>10</v>
      </c>
      <c r="F5874" t="s">
        <v>11</v>
      </c>
      <c r="G5874" t="s">
        <v>12</v>
      </c>
      <c r="H5874" t="s">
        <v>2426</v>
      </c>
      <c r="I5874" s="33" t="s">
        <v>5484</v>
      </c>
      <c r="J5874" s="2">
        <v>7</v>
      </c>
      <c r="K5874" s="33" t="s">
        <v>3747</v>
      </c>
    </row>
    <row r="5875" spans="1:11" x14ac:dyDescent="0.3">
      <c r="A5875" s="1">
        <v>42663</v>
      </c>
      <c r="B5875" s="2">
        <f>YEAR(salesdata[[#This Row],[Order Date]])</f>
        <v>2016</v>
      </c>
      <c r="C5875" s="2">
        <f>MONTH(salesdata[[#This Row],[Order Date]])</f>
        <v>10</v>
      </c>
      <c r="D5875" t="s">
        <v>827</v>
      </c>
      <c r="E5875" t="s">
        <v>10</v>
      </c>
      <c r="F5875" t="s">
        <v>11</v>
      </c>
      <c r="G5875" t="s">
        <v>43</v>
      </c>
      <c r="H5875" t="s">
        <v>163</v>
      </c>
      <c r="I5875" s="33" t="s">
        <v>3019</v>
      </c>
      <c r="J5875" s="2">
        <v>4</v>
      </c>
      <c r="K5875" s="33" t="s">
        <v>6515</v>
      </c>
    </row>
    <row r="5876" spans="1:11" x14ac:dyDescent="0.3">
      <c r="A5876" s="1">
        <v>42663</v>
      </c>
      <c r="B5876" s="2">
        <f>YEAR(salesdata[[#This Row],[Order Date]])</f>
        <v>2016</v>
      </c>
      <c r="C5876" s="2">
        <f>MONTH(salesdata[[#This Row],[Order Date]])</f>
        <v>10</v>
      </c>
      <c r="D5876" t="s">
        <v>827</v>
      </c>
      <c r="E5876" t="s">
        <v>10</v>
      </c>
      <c r="F5876" t="s">
        <v>34</v>
      </c>
      <c r="G5876" t="s">
        <v>35</v>
      </c>
      <c r="H5876" t="s">
        <v>989</v>
      </c>
      <c r="I5876" s="33" t="s">
        <v>6325</v>
      </c>
      <c r="J5876" s="2">
        <v>1</v>
      </c>
      <c r="K5876" s="33" t="s">
        <v>4548</v>
      </c>
    </row>
    <row r="5877" spans="1:11" x14ac:dyDescent="0.3">
      <c r="A5877" s="1">
        <v>42663</v>
      </c>
      <c r="B5877" s="2">
        <f>YEAR(salesdata[[#This Row],[Order Date]])</f>
        <v>2016</v>
      </c>
      <c r="C5877" s="2">
        <f>MONTH(salesdata[[#This Row],[Order Date]])</f>
        <v>10</v>
      </c>
      <c r="D5877" t="s">
        <v>229</v>
      </c>
      <c r="E5877" t="s">
        <v>111</v>
      </c>
      <c r="F5877" t="s">
        <v>39</v>
      </c>
      <c r="G5877" t="s">
        <v>40</v>
      </c>
      <c r="H5877" t="s">
        <v>2117</v>
      </c>
      <c r="I5877" s="33" t="s">
        <v>9488</v>
      </c>
      <c r="J5877" s="2">
        <v>6</v>
      </c>
      <c r="K5877" s="33" t="s">
        <v>9489</v>
      </c>
    </row>
    <row r="5878" spans="1:11" x14ac:dyDescent="0.3">
      <c r="A5878" s="1">
        <v>42663</v>
      </c>
      <c r="B5878" s="2">
        <f>YEAR(salesdata[[#This Row],[Order Date]])</f>
        <v>2016</v>
      </c>
      <c r="C5878" s="2">
        <f>MONTH(salesdata[[#This Row],[Order Date]])</f>
        <v>10</v>
      </c>
      <c r="D5878" t="s">
        <v>229</v>
      </c>
      <c r="E5878" t="s">
        <v>111</v>
      </c>
      <c r="F5878" t="s">
        <v>39</v>
      </c>
      <c r="G5878" t="s">
        <v>40</v>
      </c>
      <c r="H5878" t="s">
        <v>529</v>
      </c>
      <c r="I5878" s="33" t="s">
        <v>5836</v>
      </c>
      <c r="J5878" s="2">
        <v>2</v>
      </c>
      <c r="K5878" s="33" t="s">
        <v>6339</v>
      </c>
    </row>
    <row r="5879" spans="1:11" x14ac:dyDescent="0.3">
      <c r="A5879" s="1">
        <v>42663</v>
      </c>
      <c r="B5879" s="2">
        <f>YEAR(salesdata[[#This Row],[Order Date]])</f>
        <v>2016</v>
      </c>
      <c r="C5879" s="2">
        <f>MONTH(salesdata[[#This Row],[Order Date]])</f>
        <v>10</v>
      </c>
      <c r="D5879" t="s">
        <v>229</v>
      </c>
      <c r="E5879" t="s">
        <v>111</v>
      </c>
      <c r="F5879" t="s">
        <v>11</v>
      </c>
      <c r="G5879" t="s">
        <v>18</v>
      </c>
      <c r="H5879" t="s">
        <v>1835</v>
      </c>
      <c r="I5879" s="33" t="s">
        <v>3614</v>
      </c>
      <c r="J5879" s="2">
        <v>7</v>
      </c>
      <c r="K5879" s="33" t="s">
        <v>4909</v>
      </c>
    </row>
    <row r="5880" spans="1:11" x14ac:dyDescent="0.3">
      <c r="A5880" s="1">
        <v>42663</v>
      </c>
      <c r="B5880" s="2">
        <f>YEAR(salesdata[[#This Row],[Order Date]])</f>
        <v>2016</v>
      </c>
      <c r="C5880" s="2">
        <f>MONTH(salesdata[[#This Row],[Order Date]])</f>
        <v>10</v>
      </c>
      <c r="D5880" t="s">
        <v>1946</v>
      </c>
      <c r="E5880" t="s">
        <v>27</v>
      </c>
      <c r="F5880" t="s">
        <v>11</v>
      </c>
      <c r="G5880" t="s">
        <v>20</v>
      </c>
      <c r="H5880" t="s">
        <v>476</v>
      </c>
      <c r="I5880" s="33" t="s">
        <v>2999</v>
      </c>
      <c r="J5880" s="2">
        <v>3</v>
      </c>
      <c r="K5880" s="33" t="s">
        <v>5106</v>
      </c>
    </row>
    <row r="5881" spans="1:11" x14ac:dyDescent="0.3">
      <c r="A5881" s="1">
        <v>42663</v>
      </c>
      <c r="B5881" s="2">
        <f>YEAR(salesdata[[#This Row],[Order Date]])</f>
        <v>2016</v>
      </c>
      <c r="C5881" s="2">
        <f>MONTH(salesdata[[#This Row],[Order Date]])</f>
        <v>10</v>
      </c>
      <c r="D5881" t="s">
        <v>1985</v>
      </c>
      <c r="E5881" t="s">
        <v>55</v>
      </c>
      <c r="F5881" t="s">
        <v>34</v>
      </c>
      <c r="G5881" t="s">
        <v>47</v>
      </c>
      <c r="H5881" t="s">
        <v>785</v>
      </c>
      <c r="I5881" s="33" t="s">
        <v>9490</v>
      </c>
      <c r="J5881" s="2">
        <v>5</v>
      </c>
      <c r="K5881" s="33" t="s">
        <v>4258</v>
      </c>
    </row>
    <row r="5882" spans="1:11" x14ac:dyDescent="0.3">
      <c r="A5882" s="1">
        <v>42663</v>
      </c>
      <c r="B5882" s="2">
        <f>YEAR(salesdata[[#This Row],[Order Date]])</f>
        <v>2016</v>
      </c>
      <c r="C5882" s="2">
        <f>MONTH(salesdata[[#This Row],[Order Date]])</f>
        <v>10</v>
      </c>
      <c r="D5882" t="s">
        <v>587</v>
      </c>
      <c r="E5882" t="s">
        <v>27</v>
      </c>
      <c r="F5882" t="s">
        <v>34</v>
      </c>
      <c r="G5882" t="s">
        <v>35</v>
      </c>
      <c r="H5882" t="s">
        <v>2553</v>
      </c>
      <c r="I5882" s="33" t="s">
        <v>7520</v>
      </c>
      <c r="J5882" s="2">
        <v>4</v>
      </c>
      <c r="K5882" s="33" t="s">
        <v>4273</v>
      </c>
    </row>
    <row r="5883" spans="1:11" x14ac:dyDescent="0.3">
      <c r="A5883" s="1">
        <v>42664</v>
      </c>
      <c r="B5883" s="2">
        <f>YEAR(salesdata[[#This Row],[Order Date]])</f>
        <v>2016</v>
      </c>
      <c r="C5883" s="2">
        <f>MONTH(salesdata[[#This Row],[Order Date]])</f>
        <v>10</v>
      </c>
      <c r="D5883" t="s">
        <v>1709</v>
      </c>
      <c r="E5883" t="s">
        <v>625</v>
      </c>
      <c r="F5883" t="s">
        <v>11</v>
      </c>
      <c r="G5883" t="s">
        <v>20</v>
      </c>
      <c r="H5883" t="s">
        <v>2277</v>
      </c>
      <c r="I5883" s="33" t="s">
        <v>7252</v>
      </c>
      <c r="J5883" s="2">
        <v>4</v>
      </c>
      <c r="K5883" s="33" t="s">
        <v>8984</v>
      </c>
    </row>
    <row r="5884" spans="1:11" x14ac:dyDescent="0.3">
      <c r="A5884" s="1">
        <v>42664</v>
      </c>
      <c r="B5884" s="2">
        <f>YEAR(salesdata[[#This Row],[Order Date]])</f>
        <v>2016</v>
      </c>
      <c r="C5884" s="2">
        <f>MONTH(salesdata[[#This Row],[Order Date]])</f>
        <v>10</v>
      </c>
      <c r="D5884" t="s">
        <v>1709</v>
      </c>
      <c r="E5884" t="s">
        <v>625</v>
      </c>
      <c r="F5884" t="s">
        <v>11</v>
      </c>
      <c r="G5884" t="s">
        <v>204</v>
      </c>
      <c r="H5884" t="s">
        <v>828</v>
      </c>
      <c r="I5884" s="33" t="s">
        <v>3934</v>
      </c>
      <c r="J5884" s="2">
        <v>2</v>
      </c>
      <c r="K5884" s="33" t="s">
        <v>3793</v>
      </c>
    </row>
    <row r="5885" spans="1:11" x14ac:dyDescent="0.3">
      <c r="A5885" s="1">
        <v>42664</v>
      </c>
      <c r="B5885" s="2">
        <f>YEAR(salesdata[[#This Row],[Order Date]])</f>
        <v>2016</v>
      </c>
      <c r="C5885" s="2">
        <f>MONTH(salesdata[[#This Row],[Order Date]])</f>
        <v>10</v>
      </c>
      <c r="D5885" t="s">
        <v>1709</v>
      </c>
      <c r="E5885" t="s">
        <v>625</v>
      </c>
      <c r="F5885" t="s">
        <v>11</v>
      </c>
      <c r="G5885" t="s">
        <v>18</v>
      </c>
      <c r="H5885" t="s">
        <v>1276</v>
      </c>
      <c r="I5885" s="33" t="s">
        <v>6488</v>
      </c>
      <c r="J5885" s="2">
        <v>7</v>
      </c>
      <c r="K5885" s="33" t="s">
        <v>6047</v>
      </c>
    </row>
    <row r="5886" spans="1:11" x14ac:dyDescent="0.3">
      <c r="A5886" s="1">
        <v>42664</v>
      </c>
      <c r="B5886" s="2">
        <f>YEAR(salesdata[[#This Row],[Order Date]])</f>
        <v>2016</v>
      </c>
      <c r="C5886" s="2">
        <f>MONTH(salesdata[[#This Row],[Order Date]])</f>
        <v>10</v>
      </c>
      <c r="D5886" t="s">
        <v>1709</v>
      </c>
      <c r="E5886" t="s">
        <v>625</v>
      </c>
      <c r="F5886" t="s">
        <v>34</v>
      </c>
      <c r="G5886" t="s">
        <v>74</v>
      </c>
      <c r="H5886" t="s">
        <v>1654</v>
      </c>
      <c r="I5886" s="33" t="s">
        <v>9491</v>
      </c>
      <c r="J5886" s="2">
        <v>4</v>
      </c>
      <c r="K5886" s="33" t="s">
        <v>9492</v>
      </c>
    </row>
    <row r="5887" spans="1:11" x14ac:dyDescent="0.3">
      <c r="A5887" s="1">
        <v>42664</v>
      </c>
      <c r="B5887" s="2">
        <f>YEAR(salesdata[[#This Row],[Order Date]])</f>
        <v>2016</v>
      </c>
      <c r="C5887" s="2">
        <f>MONTH(salesdata[[#This Row],[Order Date]])</f>
        <v>10</v>
      </c>
      <c r="D5887" t="s">
        <v>2309</v>
      </c>
      <c r="E5887" t="s">
        <v>27</v>
      </c>
      <c r="F5887" t="s">
        <v>11</v>
      </c>
      <c r="G5887" t="s">
        <v>12</v>
      </c>
      <c r="H5887" t="s">
        <v>2558</v>
      </c>
      <c r="I5887" s="33" t="s">
        <v>5007</v>
      </c>
      <c r="J5887" s="2">
        <v>3</v>
      </c>
      <c r="K5887" s="33" t="s">
        <v>6173</v>
      </c>
    </row>
    <row r="5888" spans="1:11" x14ac:dyDescent="0.3">
      <c r="A5888" s="1">
        <v>42664</v>
      </c>
      <c r="B5888" s="2">
        <f>YEAR(salesdata[[#This Row],[Order Date]])</f>
        <v>2016</v>
      </c>
      <c r="C5888" s="2">
        <f>MONTH(salesdata[[#This Row],[Order Date]])</f>
        <v>10</v>
      </c>
      <c r="D5888" t="s">
        <v>880</v>
      </c>
      <c r="E5888" t="s">
        <v>27</v>
      </c>
      <c r="F5888" t="s">
        <v>11</v>
      </c>
      <c r="G5888" t="s">
        <v>18</v>
      </c>
      <c r="H5888" t="s">
        <v>1043</v>
      </c>
      <c r="I5888" s="33" t="s">
        <v>8220</v>
      </c>
      <c r="J5888" s="2">
        <v>3</v>
      </c>
      <c r="K5888" s="33" t="s">
        <v>8221</v>
      </c>
    </row>
    <row r="5889" spans="1:11" x14ac:dyDescent="0.3">
      <c r="A5889" s="1">
        <v>42664</v>
      </c>
      <c r="B5889" s="2">
        <f>YEAR(salesdata[[#This Row],[Order Date]])</f>
        <v>2016</v>
      </c>
      <c r="C5889" s="2">
        <f>MONTH(salesdata[[#This Row],[Order Date]])</f>
        <v>10</v>
      </c>
      <c r="D5889" t="s">
        <v>587</v>
      </c>
      <c r="E5889" t="s">
        <v>59</v>
      </c>
      <c r="F5889" t="s">
        <v>11</v>
      </c>
      <c r="G5889" t="s">
        <v>20</v>
      </c>
      <c r="H5889" t="s">
        <v>2372</v>
      </c>
      <c r="I5889" s="33" t="s">
        <v>5278</v>
      </c>
      <c r="J5889" s="2">
        <v>4</v>
      </c>
      <c r="K5889" s="33" t="s">
        <v>5231</v>
      </c>
    </row>
    <row r="5890" spans="1:11" x14ac:dyDescent="0.3">
      <c r="A5890" s="1">
        <v>42664</v>
      </c>
      <c r="B5890" s="2">
        <f>YEAR(salesdata[[#This Row],[Order Date]])</f>
        <v>2016</v>
      </c>
      <c r="C5890" s="2">
        <f>MONTH(salesdata[[#This Row],[Order Date]])</f>
        <v>10</v>
      </c>
      <c r="D5890" t="s">
        <v>2748</v>
      </c>
      <c r="E5890" t="s">
        <v>540</v>
      </c>
      <c r="F5890" t="s">
        <v>39</v>
      </c>
      <c r="G5890" t="s">
        <v>52</v>
      </c>
      <c r="H5890" t="s">
        <v>1096</v>
      </c>
      <c r="I5890" s="33" t="s">
        <v>9493</v>
      </c>
      <c r="J5890" s="2">
        <v>6</v>
      </c>
      <c r="K5890" s="33" t="s">
        <v>5152</v>
      </c>
    </row>
    <row r="5891" spans="1:11" x14ac:dyDescent="0.3">
      <c r="A5891" s="1">
        <v>42664</v>
      </c>
      <c r="B5891" s="2">
        <f>YEAR(salesdata[[#This Row],[Order Date]])</f>
        <v>2016</v>
      </c>
      <c r="C5891" s="2">
        <f>MONTH(salesdata[[#This Row],[Order Date]])</f>
        <v>10</v>
      </c>
      <c r="D5891" t="s">
        <v>2574</v>
      </c>
      <c r="E5891" t="s">
        <v>79</v>
      </c>
      <c r="F5891" t="s">
        <v>39</v>
      </c>
      <c r="G5891" t="s">
        <v>40</v>
      </c>
      <c r="H5891" t="s">
        <v>1538</v>
      </c>
      <c r="I5891" s="33" t="s">
        <v>9494</v>
      </c>
      <c r="J5891" s="2">
        <v>8</v>
      </c>
      <c r="K5891" s="33" t="s">
        <v>9495</v>
      </c>
    </row>
    <row r="5892" spans="1:11" x14ac:dyDescent="0.3">
      <c r="A5892" s="1">
        <v>42664</v>
      </c>
      <c r="B5892" s="2">
        <f>YEAR(salesdata[[#This Row],[Order Date]])</f>
        <v>2016</v>
      </c>
      <c r="C5892" s="2">
        <f>MONTH(salesdata[[#This Row],[Order Date]])</f>
        <v>10</v>
      </c>
      <c r="D5892" t="s">
        <v>673</v>
      </c>
      <c r="E5892" t="s">
        <v>79</v>
      </c>
      <c r="F5892" t="s">
        <v>34</v>
      </c>
      <c r="G5892" t="s">
        <v>147</v>
      </c>
      <c r="H5892" t="s">
        <v>804</v>
      </c>
      <c r="I5892" s="33" t="s">
        <v>9496</v>
      </c>
      <c r="J5892" s="2">
        <v>2</v>
      </c>
      <c r="K5892" s="33" t="s">
        <v>9497</v>
      </c>
    </row>
    <row r="5893" spans="1:11" x14ac:dyDescent="0.3">
      <c r="A5893" s="1">
        <v>42664</v>
      </c>
      <c r="B5893" s="2">
        <f>YEAR(salesdata[[#This Row],[Order Date]])</f>
        <v>2016</v>
      </c>
      <c r="C5893" s="2">
        <f>MONTH(salesdata[[#This Row],[Order Date]])</f>
        <v>10</v>
      </c>
      <c r="D5893" t="s">
        <v>933</v>
      </c>
      <c r="E5893" t="s">
        <v>127</v>
      </c>
      <c r="F5893" t="s">
        <v>11</v>
      </c>
      <c r="G5893" t="s">
        <v>24</v>
      </c>
      <c r="H5893" t="s">
        <v>1627</v>
      </c>
      <c r="I5893" s="33" t="s">
        <v>9498</v>
      </c>
      <c r="J5893" s="2">
        <v>3</v>
      </c>
      <c r="K5893" s="33" t="s">
        <v>9499</v>
      </c>
    </row>
    <row r="5894" spans="1:11" x14ac:dyDescent="0.3">
      <c r="A5894" s="1">
        <v>42664</v>
      </c>
      <c r="B5894" s="2">
        <f>YEAR(salesdata[[#This Row],[Order Date]])</f>
        <v>2016</v>
      </c>
      <c r="C5894" s="2">
        <f>MONTH(salesdata[[#This Row],[Order Date]])</f>
        <v>10</v>
      </c>
      <c r="D5894" t="s">
        <v>933</v>
      </c>
      <c r="E5894" t="s">
        <v>127</v>
      </c>
      <c r="F5894" t="s">
        <v>11</v>
      </c>
      <c r="G5894" t="s">
        <v>12</v>
      </c>
      <c r="H5894" t="s">
        <v>2340</v>
      </c>
      <c r="I5894" s="33" t="s">
        <v>3260</v>
      </c>
      <c r="J5894" s="2">
        <v>6</v>
      </c>
      <c r="K5894" s="33" t="s">
        <v>9500</v>
      </c>
    </row>
    <row r="5895" spans="1:11" x14ac:dyDescent="0.3">
      <c r="A5895" s="1">
        <v>42664</v>
      </c>
      <c r="B5895" s="2">
        <f>YEAR(salesdata[[#This Row],[Order Date]])</f>
        <v>2016</v>
      </c>
      <c r="C5895" s="2">
        <f>MONTH(salesdata[[#This Row],[Order Date]])</f>
        <v>10</v>
      </c>
      <c r="D5895" t="s">
        <v>933</v>
      </c>
      <c r="E5895" t="s">
        <v>127</v>
      </c>
      <c r="F5895" t="s">
        <v>11</v>
      </c>
      <c r="G5895" t="s">
        <v>20</v>
      </c>
      <c r="H5895" t="s">
        <v>1405</v>
      </c>
      <c r="I5895" s="33" t="s">
        <v>9501</v>
      </c>
      <c r="J5895" s="2">
        <v>3</v>
      </c>
      <c r="K5895" s="33" t="s">
        <v>9502</v>
      </c>
    </row>
    <row r="5896" spans="1:11" x14ac:dyDescent="0.3">
      <c r="A5896" s="1">
        <v>42664</v>
      </c>
      <c r="B5896" s="2">
        <f>YEAR(salesdata[[#This Row],[Order Date]])</f>
        <v>2016</v>
      </c>
      <c r="C5896" s="2">
        <f>MONTH(salesdata[[#This Row],[Order Date]])</f>
        <v>10</v>
      </c>
      <c r="D5896" t="s">
        <v>241</v>
      </c>
      <c r="E5896" t="s">
        <v>121</v>
      </c>
      <c r="F5896" t="s">
        <v>11</v>
      </c>
      <c r="G5896" t="s">
        <v>18</v>
      </c>
      <c r="H5896" t="s">
        <v>2524</v>
      </c>
      <c r="I5896" s="33" t="s">
        <v>9503</v>
      </c>
      <c r="J5896" s="2">
        <v>9</v>
      </c>
      <c r="K5896" s="33" t="s">
        <v>7558</v>
      </c>
    </row>
    <row r="5897" spans="1:11" x14ac:dyDescent="0.3">
      <c r="A5897" s="1">
        <v>42664</v>
      </c>
      <c r="B5897" s="2">
        <f>YEAR(salesdata[[#This Row],[Order Date]])</f>
        <v>2016</v>
      </c>
      <c r="C5897" s="2">
        <f>MONTH(salesdata[[#This Row],[Order Date]])</f>
        <v>10</v>
      </c>
      <c r="D5897" t="s">
        <v>1489</v>
      </c>
      <c r="E5897" t="s">
        <v>10</v>
      </c>
      <c r="F5897" t="s">
        <v>39</v>
      </c>
      <c r="G5897" t="s">
        <v>52</v>
      </c>
      <c r="H5897" t="s">
        <v>395</v>
      </c>
      <c r="I5897" s="33" t="s">
        <v>9504</v>
      </c>
      <c r="J5897" s="2">
        <v>6</v>
      </c>
      <c r="K5897" s="33" t="s">
        <v>9505</v>
      </c>
    </row>
    <row r="5898" spans="1:11" x14ac:dyDescent="0.3">
      <c r="A5898" s="1">
        <v>42664</v>
      </c>
      <c r="B5898" s="2">
        <f>YEAR(salesdata[[#This Row],[Order Date]])</f>
        <v>2016</v>
      </c>
      <c r="C5898" s="2">
        <f>MONTH(salesdata[[#This Row],[Order Date]])</f>
        <v>10</v>
      </c>
      <c r="D5898" t="s">
        <v>812</v>
      </c>
      <c r="E5898" t="s">
        <v>27</v>
      </c>
      <c r="F5898" t="s">
        <v>34</v>
      </c>
      <c r="G5898" t="s">
        <v>35</v>
      </c>
      <c r="H5898" t="s">
        <v>1529</v>
      </c>
      <c r="I5898" s="33" t="s">
        <v>9506</v>
      </c>
      <c r="J5898" s="2">
        <v>3</v>
      </c>
      <c r="K5898" s="33" t="s">
        <v>6918</v>
      </c>
    </row>
    <row r="5899" spans="1:11" x14ac:dyDescent="0.3">
      <c r="A5899" s="1">
        <v>42664</v>
      </c>
      <c r="B5899" s="2">
        <f>YEAR(salesdata[[#This Row],[Order Date]])</f>
        <v>2016</v>
      </c>
      <c r="C5899" s="2">
        <f>MONTH(salesdata[[#This Row],[Order Date]])</f>
        <v>10</v>
      </c>
      <c r="D5899" t="s">
        <v>812</v>
      </c>
      <c r="E5899" t="s">
        <v>27</v>
      </c>
      <c r="F5899" t="s">
        <v>11</v>
      </c>
      <c r="G5899" t="s">
        <v>24</v>
      </c>
      <c r="H5899" t="s">
        <v>275</v>
      </c>
      <c r="I5899" s="33" t="s">
        <v>5113</v>
      </c>
      <c r="J5899" s="2">
        <v>3</v>
      </c>
      <c r="K5899" s="33" t="s">
        <v>4677</v>
      </c>
    </row>
    <row r="5900" spans="1:11" x14ac:dyDescent="0.3">
      <c r="A5900" s="1">
        <v>42664</v>
      </c>
      <c r="B5900" s="2">
        <f>YEAR(salesdata[[#This Row],[Order Date]])</f>
        <v>2016</v>
      </c>
      <c r="C5900" s="2">
        <f>MONTH(salesdata[[#This Row],[Order Date]])</f>
        <v>10</v>
      </c>
      <c r="D5900" t="s">
        <v>812</v>
      </c>
      <c r="E5900" t="s">
        <v>27</v>
      </c>
      <c r="F5900" t="s">
        <v>34</v>
      </c>
      <c r="G5900" t="s">
        <v>47</v>
      </c>
      <c r="H5900" t="s">
        <v>2579</v>
      </c>
      <c r="I5900" s="33" t="s">
        <v>7637</v>
      </c>
      <c r="J5900" s="2">
        <v>2</v>
      </c>
      <c r="K5900" s="33" t="s">
        <v>9338</v>
      </c>
    </row>
    <row r="5901" spans="1:11" x14ac:dyDescent="0.3">
      <c r="A5901" s="1">
        <v>42664</v>
      </c>
      <c r="B5901" s="2">
        <f>YEAR(salesdata[[#This Row],[Order Date]])</f>
        <v>2016</v>
      </c>
      <c r="C5901" s="2">
        <f>MONTH(salesdata[[#This Row],[Order Date]])</f>
        <v>10</v>
      </c>
      <c r="D5901" t="s">
        <v>812</v>
      </c>
      <c r="E5901" t="s">
        <v>27</v>
      </c>
      <c r="F5901" t="s">
        <v>11</v>
      </c>
      <c r="G5901" t="s">
        <v>18</v>
      </c>
      <c r="H5901" t="s">
        <v>19</v>
      </c>
      <c r="I5901" s="33" t="s">
        <v>5242</v>
      </c>
      <c r="J5901" s="2">
        <v>3</v>
      </c>
      <c r="K5901" s="33" t="s">
        <v>4643</v>
      </c>
    </row>
    <row r="5902" spans="1:11" x14ac:dyDescent="0.3">
      <c r="A5902" s="1">
        <v>42664</v>
      </c>
      <c r="B5902" s="2">
        <f>YEAR(salesdata[[#This Row],[Order Date]])</f>
        <v>2016</v>
      </c>
      <c r="C5902" s="2">
        <f>MONTH(salesdata[[#This Row],[Order Date]])</f>
        <v>10</v>
      </c>
      <c r="D5902" t="s">
        <v>250</v>
      </c>
      <c r="E5902" t="s">
        <v>124</v>
      </c>
      <c r="F5902" t="s">
        <v>34</v>
      </c>
      <c r="G5902" t="s">
        <v>47</v>
      </c>
      <c r="H5902" t="s">
        <v>796</v>
      </c>
      <c r="I5902" s="33" t="s">
        <v>9507</v>
      </c>
      <c r="J5902" s="2">
        <v>2</v>
      </c>
      <c r="K5902" s="33" t="s">
        <v>8047</v>
      </c>
    </row>
    <row r="5903" spans="1:11" x14ac:dyDescent="0.3">
      <c r="A5903" s="1">
        <v>42664</v>
      </c>
      <c r="B5903" s="2">
        <f>YEAR(salesdata[[#This Row],[Order Date]])</f>
        <v>2016</v>
      </c>
      <c r="C5903" s="2">
        <f>MONTH(salesdata[[#This Row],[Order Date]])</f>
        <v>10</v>
      </c>
      <c r="D5903" t="s">
        <v>250</v>
      </c>
      <c r="E5903" t="s">
        <v>124</v>
      </c>
      <c r="F5903" t="s">
        <v>11</v>
      </c>
      <c r="G5903" t="s">
        <v>20</v>
      </c>
      <c r="H5903" t="s">
        <v>520</v>
      </c>
      <c r="I5903" s="33" t="s">
        <v>6626</v>
      </c>
      <c r="J5903" s="2">
        <v>8</v>
      </c>
      <c r="K5903" s="33" t="s">
        <v>9508</v>
      </c>
    </row>
    <row r="5904" spans="1:11" x14ac:dyDescent="0.3">
      <c r="A5904" s="1">
        <v>42665</v>
      </c>
      <c r="B5904" s="2">
        <f>YEAR(salesdata[[#This Row],[Order Date]])</f>
        <v>2016</v>
      </c>
      <c r="C5904" s="2">
        <f>MONTH(salesdata[[#This Row],[Order Date]])</f>
        <v>10</v>
      </c>
      <c r="D5904" t="s">
        <v>2507</v>
      </c>
      <c r="E5904" t="s">
        <v>111</v>
      </c>
      <c r="F5904" t="s">
        <v>34</v>
      </c>
      <c r="G5904" t="s">
        <v>47</v>
      </c>
      <c r="H5904" t="s">
        <v>2191</v>
      </c>
      <c r="I5904" s="33" t="s">
        <v>6393</v>
      </c>
      <c r="J5904" s="2">
        <v>5</v>
      </c>
      <c r="K5904" s="33" t="s">
        <v>4896</v>
      </c>
    </row>
    <row r="5905" spans="1:11" x14ac:dyDescent="0.3">
      <c r="A5905" s="1">
        <v>42665</v>
      </c>
      <c r="B5905" s="2">
        <f>YEAR(salesdata[[#This Row],[Order Date]])</f>
        <v>2016</v>
      </c>
      <c r="C5905" s="2">
        <f>MONTH(salesdata[[#This Row],[Order Date]])</f>
        <v>10</v>
      </c>
      <c r="D5905" t="s">
        <v>164</v>
      </c>
      <c r="E5905" t="s">
        <v>55</v>
      </c>
      <c r="F5905" t="s">
        <v>34</v>
      </c>
      <c r="G5905" t="s">
        <v>47</v>
      </c>
      <c r="H5905" t="s">
        <v>2579</v>
      </c>
      <c r="I5905" s="33" t="s">
        <v>6753</v>
      </c>
      <c r="J5905" s="2">
        <v>4</v>
      </c>
      <c r="K5905" s="33" t="s">
        <v>8402</v>
      </c>
    </row>
    <row r="5906" spans="1:11" x14ac:dyDescent="0.3">
      <c r="A5906" s="1">
        <v>42665</v>
      </c>
      <c r="B5906" s="2">
        <f>YEAR(salesdata[[#This Row],[Order Date]])</f>
        <v>2016</v>
      </c>
      <c r="C5906" s="2">
        <f>MONTH(salesdata[[#This Row],[Order Date]])</f>
        <v>10</v>
      </c>
      <c r="D5906" t="s">
        <v>1610</v>
      </c>
      <c r="E5906" t="s">
        <v>167</v>
      </c>
      <c r="F5906" t="s">
        <v>11</v>
      </c>
      <c r="G5906" t="s">
        <v>12</v>
      </c>
      <c r="H5906" t="s">
        <v>1221</v>
      </c>
      <c r="I5906" s="33" t="s">
        <v>5937</v>
      </c>
      <c r="J5906" s="2">
        <v>1</v>
      </c>
      <c r="K5906" s="33" t="s">
        <v>6944</v>
      </c>
    </row>
    <row r="5907" spans="1:11" x14ac:dyDescent="0.3">
      <c r="A5907" s="1">
        <v>42665</v>
      </c>
      <c r="B5907" s="2">
        <f>YEAR(salesdata[[#This Row],[Order Date]])</f>
        <v>2016</v>
      </c>
      <c r="C5907" s="2">
        <f>MONTH(salesdata[[#This Row],[Order Date]])</f>
        <v>10</v>
      </c>
      <c r="D5907" t="s">
        <v>1610</v>
      </c>
      <c r="E5907" t="s">
        <v>167</v>
      </c>
      <c r="F5907" t="s">
        <v>11</v>
      </c>
      <c r="G5907" t="s">
        <v>24</v>
      </c>
      <c r="H5907" t="s">
        <v>892</v>
      </c>
      <c r="I5907" s="33" t="s">
        <v>3028</v>
      </c>
      <c r="J5907" s="2">
        <v>3</v>
      </c>
      <c r="K5907" s="33" t="s">
        <v>3452</v>
      </c>
    </row>
    <row r="5908" spans="1:11" x14ac:dyDescent="0.3">
      <c r="A5908" s="1">
        <v>42665</v>
      </c>
      <c r="B5908" s="2">
        <f>YEAR(salesdata[[#This Row],[Order Date]])</f>
        <v>2016</v>
      </c>
      <c r="C5908" s="2">
        <f>MONTH(salesdata[[#This Row],[Order Date]])</f>
        <v>10</v>
      </c>
      <c r="D5908" t="s">
        <v>1610</v>
      </c>
      <c r="E5908" t="s">
        <v>167</v>
      </c>
      <c r="F5908" t="s">
        <v>34</v>
      </c>
      <c r="G5908" t="s">
        <v>47</v>
      </c>
      <c r="H5908" t="s">
        <v>2749</v>
      </c>
      <c r="I5908" s="33" t="s">
        <v>7922</v>
      </c>
      <c r="J5908" s="2">
        <v>3</v>
      </c>
      <c r="K5908" s="33" t="s">
        <v>9509</v>
      </c>
    </row>
    <row r="5909" spans="1:11" x14ac:dyDescent="0.3">
      <c r="A5909" s="1">
        <v>42666</v>
      </c>
      <c r="B5909" s="2">
        <f>YEAR(salesdata[[#This Row],[Order Date]])</f>
        <v>2016</v>
      </c>
      <c r="C5909" s="2">
        <f>MONTH(salesdata[[#This Row],[Order Date]])</f>
        <v>10</v>
      </c>
      <c r="D5909" t="s">
        <v>219</v>
      </c>
      <c r="E5909" t="s">
        <v>152</v>
      </c>
      <c r="F5909" t="s">
        <v>11</v>
      </c>
      <c r="G5909" t="s">
        <v>12</v>
      </c>
      <c r="H5909" t="s">
        <v>1286</v>
      </c>
      <c r="I5909" s="33" t="s">
        <v>9510</v>
      </c>
      <c r="J5909" s="2">
        <v>10</v>
      </c>
      <c r="K5909" s="33" t="s">
        <v>9511</v>
      </c>
    </row>
    <row r="5910" spans="1:11" x14ac:dyDescent="0.3">
      <c r="A5910" s="1">
        <v>42666</v>
      </c>
      <c r="B5910" s="2">
        <f>YEAR(salesdata[[#This Row],[Order Date]])</f>
        <v>2016</v>
      </c>
      <c r="C5910" s="2">
        <f>MONTH(salesdata[[#This Row],[Order Date]])</f>
        <v>10</v>
      </c>
      <c r="D5910" t="s">
        <v>834</v>
      </c>
      <c r="E5910" t="s">
        <v>15</v>
      </c>
      <c r="F5910" t="s">
        <v>34</v>
      </c>
      <c r="G5910" t="s">
        <v>47</v>
      </c>
      <c r="H5910" t="s">
        <v>1491</v>
      </c>
      <c r="I5910" s="33" t="s">
        <v>5868</v>
      </c>
      <c r="J5910" s="2">
        <v>7</v>
      </c>
      <c r="K5910" s="33" t="s">
        <v>9512</v>
      </c>
    </row>
    <row r="5911" spans="1:11" x14ac:dyDescent="0.3">
      <c r="A5911" s="1">
        <v>42666</v>
      </c>
      <c r="B5911" s="2">
        <f>YEAR(salesdata[[#This Row],[Order Date]])</f>
        <v>2016</v>
      </c>
      <c r="C5911" s="2">
        <f>MONTH(salesdata[[#This Row],[Order Date]])</f>
        <v>10</v>
      </c>
      <c r="D5911" t="s">
        <v>834</v>
      </c>
      <c r="E5911" t="s">
        <v>15</v>
      </c>
      <c r="F5911" t="s">
        <v>11</v>
      </c>
      <c r="G5911" t="s">
        <v>12</v>
      </c>
      <c r="H5911" t="s">
        <v>1161</v>
      </c>
      <c r="I5911" s="33" t="s">
        <v>6268</v>
      </c>
      <c r="J5911" s="2">
        <v>3</v>
      </c>
      <c r="K5911" s="33" t="s">
        <v>6269</v>
      </c>
    </row>
    <row r="5912" spans="1:11" x14ac:dyDescent="0.3">
      <c r="A5912" s="1">
        <v>42666</v>
      </c>
      <c r="B5912" s="2">
        <f>YEAR(salesdata[[#This Row],[Order Date]])</f>
        <v>2016</v>
      </c>
      <c r="C5912" s="2">
        <f>MONTH(salesdata[[#This Row],[Order Date]])</f>
        <v>10</v>
      </c>
      <c r="D5912" t="s">
        <v>1028</v>
      </c>
      <c r="E5912" t="s">
        <v>167</v>
      </c>
      <c r="F5912" t="s">
        <v>11</v>
      </c>
      <c r="G5912" t="s">
        <v>43</v>
      </c>
      <c r="H5912" t="s">
        <v>2710</v>
      </c>
      <c r="I5912" s="33" t="s">
        <v>9513</v>
      </c>
      <c r="J5912" s="2">
        <v>5</v>
      </c>
      <c r="K5912" s="33" t="s">
        <v>9514</v>
      </c>
    </row>
    <row r="5913" spans="1:11" x14ac:dyDescent="0.3">
      <c r="A5913" s="1">
        <v>42667</v>
      </c>
      <c r="B5913" s="2">
        <f>YEAR(salesdata[[#This Row],[Order Date]])</f>
        <v>2016</v>
      </c>
      <c r="C5913" s="2">
        <f>MONTH(salesdata[[#This Row],[Order Date]])</f>
        <v>10</v>
      </c>
      <c r="D5913" t="s">
        <v>673</v>
      </c>
      <c r="E5913" t="s">
        <v>27</v>
      </c>
      <c r="F5913" t="s">
        <v>39</v>
      </c>
      <c r="G5913" t="s">
        <v>52</v>
      </c>
      <c r="H5913" t="s">
        <v>2497</v>
      </c>
      <c r="I5913" s="33" t="s">
        <v>2549</v>
      </c>
      <c r="J5913" s="2">
        <v>4</v>
      </c>
      <c r="K5913" s="33" t="s">
        <v>2550</v>
      </c>
    </row>
    <row r="5914" spans="1:11" x14ac:dyDescent="0.3">
      <c r="A5914" s="1">
        <v>42667</v>
      </c>
      <c r="B5914" s="2">
        <f>YEAR(salesdata[[#This Row],[Order Date]])</f>
        <v>2016</v>
      </c>
      <c r="C5914" s="2">
        <f>MONTH(salesdata[[#This Row],[Order Date]])</f>
        <v>10</v>
      </c>
      <c r="D5914" t="s">
        <v>673</v>
      </c>
      <c r="E5914" t="s">
        <v>27</v>
      </c>
      <c r="F5914" t="s">
        <v>39</v>
      </c>
      <c r="G5914" t="s">
        <v>52</v>
      </c>
      <c r="H5914" t="s">
        <v>2422</v>
      </c>
      <c r="I5914" s="33" t="s">
        <v>4168</v>
      </c>
      <c r="J5914" s="2">
        <v>2</v>
      </c>
      <c r="K5914" s="33" t="s">
        <v>4612</v>
      </c>
    </row>
    <row r="5915" spans="1:11" x14ac:dyDescent="0.3">
      <c r="A5915" s="1">
        <v>42667</v>
      </c>
      <c r="B5915" s="2">
        <f>YEAR(salesdata[[#This Row],[Order Date]])</f>
        <v>2016</v>
      </c>
      <c r="C5915" s="2">
        <f>MONTH(salesdata[[#This Row],[Order Date]])</f>
        <v>10</v>
      </c>
      <c r="D5915" t="s">
        <v>2170</v>
      </c>
      <c r="E5915" t="s">
        <v>121</v>
      </c>
      <c r="F5915" t="s">
        <v>39</v>
      </c>
      <c r="G5915" t="s">
        <v>40</v>
      </c>
      <c r="H5915" t="s">
        <v>103</v>
      </c>
      <c r="I5915" s="33" t="s">
        <v>4532</v>
      </c>
      <c r="J5915" s="2">
        <v>3</v>
      </c>
      <c r="K5915" s="33" t="s">
        <v>2086</v>
      </c>
    </row>
    <row r="5916" spans="1:11" x14ac:dyDescent="0.3">
      <c r="A5916" s="1">
        <v>42667</v>
      </c>
      <c r="B5916" s="2">
        <f>YEAR(salesdata[[#This Row],[Order Date]])</f>
        <v>2016</v>
      </c>
      <c r="C5916" s="2">
        <f>MONTH(salesdata[[#This Row],[Order Date]])</f>
        <v>10</v>
      </c>
      <c r="D5916" t="s">
        <v>1095</v>
      </c>
      <c r="E5916" t="s">
        <v>27</v>
      </c>
      <c r="F5916" t="s">
        <v>39</v>
      </c>
      <c r="G5916" t="s">
        <v>52</v>
      </c>
      <c r="H5916" t="s">
        <v>2195</v>
      </c>
      <c r="I5916" s="33" t="s">
        <v>9515</v>
      </c>
      <c r="J5916" s="2">
        <v>1</v>
      </c>
      <c r="K5916" s="33" t="s">
        <v>2750</v>
      </c>
    </row>
    <row r="5917" spans="1:11" x14ac:dyDescent="0.3">
      <c r="A5917" s="1">
        <v>42667</v>
      </c>
      <c r="B5917" s="2">
        <f>YEAR(salesdata[[#This Row],[Order Date]])</f>
        <v>2016</v>
      </c>
      <c r="C5917" s="2">
        <f>MONTH(salesdata[[#This Row],[Order Date]])</f>
        <v>10</v>
      </c>
      <c r="D5917" t="s">
        <v>1190</v>
      </c>
      <c r="E5917" t="s">
        <v>10</v>
      </c>
      <c r="F5917" t="s">
        <v>11</v>
      </c>
      <c r="G5917" t="s">
        <v>12</v>
      </c>
      <c r="H5917" t="s">
        <v>136</v>
      </c>
      <c r="I5917" s="33" t="s">
        <v>3175</v>
      </c>
      <c r="J5917" s="2">
        <v>3</v>
      </c>
      <c r="K5917" s="33" t="s">
        <v>3276</v>
      </c>
    </row>
    <row r="5918" spans="1:11" x14ac:dyDescent="0.3">
      <c r="A5918" s="1">
        <v>42667</v>
      </c>
      <c r="B5918" s="2">
        <f>YEAR(salesdata[[#This Row],[Order Date]])</f>
        <v>2016</v>
      </c>
      <c r="C5918" s="2">
        <f>MONTH(salesdata[[#This Row],[Order Date]])</f>
        <v>10</v>
      </c>
      <c r="D5918" t="s">
        <v>1126</v>
      </c>
      <c r="E5918" t="s">
        <v>27</v>
      </c>
      <c r="F5918" t="s">
        <v>39</v>
      </c>
      <c r="G5918" t="s">
        <v>52</v>
      </c>
      <c r="H5918" t="s">
        <v>1606</v>
      </c>
      <c r="I5918" s="33" t="s">
        <v>2751</v>
      </c>
      <c r="J5918" s="2">
        <v>5</v>
      </c>
      <c r="K5918" s="33" t="s">
        <v>2752</v>
      </c>
    </row>
    <row r="5919" spans="1:11" x14ac:dyDescent="0.3">
      <c r="A5919" s="1">
        <v>42668</v>
      </c>
      <c r="B5919" s="2">
        <f>YEAR(salesdata[[#This Row],[Order Date]])</f>
        <v>2016</v>
      </c>
      <c r="C5919" s="2">
        <f>MONTH(salesdata[[#This Row],[Order Date]])</f>
        <v>10</v>
      </c>
      <c r="D5919" t="s">
        <v>253</v>
      </c>
      <c r="E5919" t="s">
        <v>124</v>
      </c>
      <c r="F5919" t="s">
        <v>39</v>
      </c>
      <c r="G5919" t="s">
        <v>40</v>
      </c>
      <c r="H5919" t="s">
        <v>291</v>
      </c>
      <c r="I5919" s="33" t="s">
        <v>5173</v>
      </c>
      <c r="J5919" s="2">
        <v>5</v>
      </c>
      <c r="K5919" s="33" t="s">
        <v>9516</v>
      </c>
    </row>
    <row r="5920" spans="1:11" x14ac:dyDescent="0.3">
      <c r="A5920" s="1">
        <v>42670</v>
      </c>
      <c r="B5920" s="2">
        <f>YEAR(salesdata[[#This Row],[Order Date]])</f>
        <v>2016</v>
      </c>
      <c r="C5920" s="2">
        <f>MONTH(salesdata[[#This Row],[Order Date]])</f>
        <v>10</v>
      </c>
      <c r="D5920" t="s">
        <v>2015</v>
      </c>
      <c r="E5920" t="s">
        <v>152</v>
      </c>
      <c r="F5920" t="s">
        <v>34</v>
      </c>
      <c r="G5920" t="s">
        <v>47</v>
      </c>
      <c r="H5920" t="s">
        <v>2129</v>
      </c>
      <c r="I5920" s="33" t="s">
        <v>3467</v>
      </c>
      <c r="J5920" s="2">
        <v>3</v>
      </c>
      <c r="K5920" s="33" t="s">
        <v>2999</v>
      </c>
    </row>
    <row r="5921" spans="1:11" x14ac:dyDescent="0.3">
      <c r="A5921" s="1">
        <v>42670</v>
      </c>
      <c r="B5921" s="2">
        <f>YEAR(salesdata[[#This Row],[Order Date]])</f>
        <v>2016</v>
      </c>
      <c r="C5921" s="2">
        <f>MONTH(salesdata[[#This Row],[Order Date]])</f>
        <v>10</v>
      </c>
      <c r="D5921" t="s">
        <v>809</v>
      </c>
      <c r="E5921" t="s">
        <v>27</v>
      </c>
      <c r="F5921" t="s">
        <v>11</v>
      </c>
      <c r="G5921" t="s">
        <v>93</v>
      </c>
      <c r="H5921" t="s">
        <v>672</v>
      </c>
      <c r="I5921" s="33" t="s">
        <v>3011</v>
      </c>
      <c r="J5921" s="2">
        <v>4</v>
      </c>
      <c r="K5921" s="33" t="s">
        <v>4761</v>
      </c>
    </row>
    <row r="5922" spans="1:11" x14ac:dyDescent="0.3">
      <c r="A5922" s="1">
        <v>42670</v>
      </c>
      <c r="B5922" s="2">
        <f>YEAR(salesdata[[#This Row],[Order Date]])</f>
        <v>2016</v>
      </c>
      <c r="C5922" s="2">
        <f>MONTH(salesdata[[#This Row],[Order Date]])</f>
        <v>10</v>
      </c>
      <c r="D5922" t="s">
        <v>809</v>
      </c>
      <c r="E5922" t="s">
        <v>27</v>
      </c>
      <c r="F5922" t="s">
        <v>11</v>
      </c>
      <c r="G5922" t="s">
        <v>20</v>
      </c>
      <c r="H5922" t="s">
        <v>588</v>
      </c>
      <c r="I5922" s="33" t="s">
        <v>7131</v>
      </c>
      <c r="J5922" s="2">
        <v>3</v>
      </c>
      <c r="K5922" s="33" t="s">
        <v>3597</v>
      </c>
    </row>
    <row r="5923" spans="1:11" x14ac:dyDescent="0.3">
      <c r="A5923" s="1">
        <v>42670</v>
      </c>
      <c r="B5923" s="2">
        <f>YEAR(salesdata[[#This Row],[Order Date]])</f>
        <v>2016</v>
      </c>
      <c r="C5923" s="2">
        <f>MONTH(salesdata[[#This Row],[Order Date]])</f>
        <v>10</v>
      </c>
      <c r="D5923" t="s">
        <v>1142</v>
      </c>
      <c r="E5923" t="s">
        <v>55</v>
      </c>
      <c r="F5923" t="s">
        <v>34</v>
      </c>
      <c r="G5923" t="s">
        <v>35</v>
      </c>
      <c r="H5923" t="s">
        <v>1745</v>
      </c>
      <c r="I5923" s="33" t="s">
        <v>9517</v>
      </c>
      <c r="J5923" s="2">
        <v>1</v>
      </c>
      <c r="K5923" s="33" t="s">
        <v>9518</v>
      </c>
    </row>
    <row r="5924" spans="1:11" x14ac:dyDescent="0.3">
      <c r="A5924" s="1">
        <v>42670</v>
      </c>
      <c r="B5924" s="2">
        <f>YEAR(salesdata[[#This Row],[Order Date]])</f>
        <v>2016</v>
      </c>
      <c r="C5924" s="2">
        <f>MONTH(salesdata[[#This Row],[Order Date]])</f>
        <v>10</v>
      </c>
      <c r="D5924" t="s">
        <v>689</v>
      </c>
      <c r="E5924" t="s">
        <v>27</v>
      </c>
      <c r="F5924" t="s">
        <v>11</v>
      </c>
      <c r="G5924" t="s">
        <v>20</v>
      </c>
      <c r="H5924" t="s">
        <v>1263</v>
      </c>
      <c r="I5924" s="33" t="s">
        <v>9238</v>
      </c>
      <c r="J5924" s="2">
        <v>4</v>
      </c>
      <c r="K5924" s="33" t="s">
        <v>6827</v>
      </c>
    </row>
    <row r="5925" spans="1:11" x14ac:dyDescent="0.3">
      <c r="A5925" s="1">
        <v>42670</v>
      </c>
      <c r="B5925" s="2">
        <f>YEAR(salesdata[[#This Row],[Order Date]])</f>
        <v>2016</v>
      </c>
      <c r="C5925" s="2">
        <f>MONTH(salesdata[[#This Row],[Order Date]])</f>
        <v>10</v>
      </c>
      <c r="D5925" t="s">
        <v>1142</v>
      </c>
      <c r="E5925" t="s">
        <v>152</v>
      </c>
      <c r="F5925" t="s">
        <v>34</v>
      </c>
      <c r="G5925" t="s">
        <v>35</v>
      </c>
      <c r="H5925" t="s">
        <v>1051</v>
      </c>
      <c r="I5925" s="33" t="s">
        <v>9519</v>
      </c>
      <c r="J5925" s="2">
        <v>14</v>
      </c>
      <c r="K5925" s="33" t="s">
        <v>9520</v>
      </c>
    </row>
    <row r="5926" spans="1:11" x14ac:dyDescent="0.3">
      <c r="A5926" s="1">
        <v>42670</v>
      </c>
      <c r="B5926" s="2">
        <f>YEAR(salesdata[[#This Row],[Order Date]])</f>
        <v>2016</v>
      </c>
      <c r="C5926" s="2">
        <f>MONTH(salesdata[[#This Row],[Order Date]])</f>
        <v>10</v>
      </c>
      <c r="D5926" t="s">
        <v>1142</v>
      </c>
      <c r="E5926" t="s">
        <v>152</v>
      </c>
      <c r="F5926" t="s">
        <v>11</v>
      </c>
      <c r="G5926" t="s">
        <v>43</v>
      </c>
      <c r="H5926" t="s">
        <v>549</v>
      </c>
      <c r="I5926" s="33" t="s">
        <v>9521</v>
      </c>
      <c r="J5926" s="2">
        <v>7</v>
      </c>
      <c r="K5926" s="33" t="s">
        <v>9522</v>
      </c>
    </row>
    <row r="5927" spans="1:11" x14ac:dyDescent="0.3">
      <c r="A5927" s="1">
        <v>42670</v>
      </c>
      <c r="B5927" s="2">
        <f>YEAR(salesdata[[#This Row],[Order Date]])</f>
        <v>2016</v>
      </c>
      <c r="C5927" s="2">
        <f>MONTH(salesdata[[#This Row],[Order Date]])</f>
        <v>10</v>
      </c>
      <c r="D5927" t="s">
        <v>1142</v>
      </c>
      <c r="E5927" t="s">
        <v>152</v>
      </c>
      <c r="F5927" t="s">
        <v>11</v>
      </c>
      <c r="G5927" t="s">
        <v>18</v>
      </c>
      <c r="H5927" t="s">
        <v>444</v>
      </c>
      <c r="I5927" s="33" t="s">
        <v>9523</v>
      </c>
      <c r="J5927" s="2">
        <v>2</v>
      </c>
      <c r="K5927" s="33" t="s">
        <v>5043</v>
      </c>
    </row>
    <row r="5928" spans="1:11" x14ac:dyDescent="0.3">
      <c r="A5928" s="1">
        <v>42670</v>
      </c>
      <c r="B5928" s="2">
        <f>YEAR(salesdata[[#This Row],[Order Date]])</f>
        <v>2016</v>
      </c>
      <c r="C5928" s="2">
        <f>MONTH(salesdata[[#This Row],[Order Date]])</f>
        <v>10</v>
      </c>
      <c r="D5928" t="s">
        <v>1142</v>
      </c>
      <c r="E5928" t="s">
        <v>152</v>
      </c>
      <c r="F5928" t="s">
        <v>11</v>
      </c>
      <c r="G5928" t="s">
        <v>20</v>
      </c>
      <c r="H5928" t="s">
        <v>1231</v>
      </c>
      <c r="I5928" s="33" t="s">
        <v>6809</v>
      </c>
      <c r="J5928" s="2">
        <v>2</v>
      </c>
      <c r="K5928" s="33" t="s">
        <v>3785</v>
      </c>
    </row>
    <row r="5929" spans="1:11" x14ac:dyDescent="0.3">
      <c r="A5929" s="1">
        <v>42671</v>
      </c>
      <c r="B5929" s="2">
        <f>YEAR(salesdata[[#This Row],[Order Date]])</f>
        <v>2016</v>
      </c>
      <c r="C5929" s="2">
        <f>MONTH(salesdata[[#This Row],[Order Date]])</f>
        <v>10</v>
      </c>
      <c r="D5929" t="s">
        <v>2182</v>
      </c>
      <c r="E5929" t="s">
        <v>27</v>
      </c>
      <c r="F5929" t="s">
        <v>11</v>
      </c>
      <c r="G5929" t="s">
        <v>18</v>
      </c>
      <c r="H5929" t="s">
        <v>1661</v>
      </c>
      <c r="I5929" s="33" t="s">
        <v>5468</v>
      </c>
      <c r="J5929" s="2">
        <v>6</v>
      </c>
      <c r="K5929" s="33" t="s">
        <v>7875</v>
      </c>
    </row>
    <row r="5930" spans="1:11" x14ac:dyDescent="0.3">
      <c r="A5930" s="1">
        <v>42671</v>
      </c>
      <c r="B5930" s="2">
        <f>YEAR(salesdata[[#This Row],[Order Date]])</f>
        <v>2016</v>
      </c>
      <c r="C5930" s="2">
        <f>MONTH(salesdata[[#This Row],[Order Date]])</f>
        <v>10</v>
      </c>
      <c r="D5930" t="s">
        <v>2182</v>
      </c>
      <c r="E5930" t="s">
        <v>27</v>
      </c>
      <c r="F5930" t="s">
        <v>39</v>
      </c>
      <c r="G5930" t="s">
        <v>40</v>
      </c>
      <c r="H5930" t="s">
        <v>781</v>
      </c>
      <c r="I5930" s="33" t="s">
        <v>3384</v>
      </c>
      <c r="J5930" s="2">
        <v>3</v>
      </c>
      <c r="K5930" s="33" t="s">
        <v>3385</v>
      </c>
    </row>
    <row r="5931" spans="1:11" x14ac:dyDescent="0.3">
      <c r="A5931" s="1">
        <v>42671</v>
      </c>
      <c r="B5931" s="2">
        <f>YEAR(salesdata[[#This Row],[Order Date]])</f>
        <v>2016</v>
      </c>
      <c r="C5931" s="2">
        <f>MONTH(salesdata[[#This Row],[Order Date]])</f>
        <v>10</v>
      </c>
      <c r="D5931" t="s">
        <v>394</v>
      </c>
      <c r="E5931" t="s">
        <v>181</v>
      </c>
      <c r="F5931" t="s">
        <v>11</v>
      </c>
      <c r="G5931" t="s">
        <v>12</v>
      </c>
      <c r="H5931" t="s">
        <v>1437</v>
      </c>
      <c r="I5931" s="33" t="s">
        <v>3540</v>
      </c>
      <c r="J5931" s="2">
        <v>5</v>
      </c>
      <c r="K5931" s="33" t="s">
        <v>3175</v>
      </c>
    </row>
    <row r="5932" spans="1:11" x14ac:dyDescent="0.3">
      <c r="A5932" s="1">
        <v>42671</v>
      </c>
      <c r="B5932" s="2">
        <f>YEAR(salesdata[[#This Row],[Order Date]])</f>
        <v>2016</v>
      </c>
      <c r="C5932" s="2">
        <f>MONTH(salesdata[[#This Row],[Order Date]])</f>
        <v>10</v>
      </c>
      <c r="D5932" t="s">
        <v>394</v>
      </c>
      <c r="E5932" t="s">
        <v>181</v>
      </c>
      <c r="F5932" t="s">
        <v>11</v>
      </c>
      <c r="G5932" t="s">
        <v>18</v>
      </c>
      <c r="H5932" t="s">
        <v>2097</v>
      </c>
      <c r="I5932" s="33" t="s">
        <v>9524</v>
      </c>
      <c r="J5932" s="2">
        <v>8</v>
      </c>
      <c r="K5932" s="33" t="s">
        <v>9525</v>
      </c>
    </row>
    <row r="5933" spans="1:11" x14ac:dyDescent="0.3">
      <c r="A5933" s="1">
        <v>42671</v>
      </c>
      <c r="B5933" s="2">
        <f>YEAR(salesdata[[#This Row],[Order Date]])</f>
        <v>2016</v>
      </c>
      <c r="C5933" s="2">
        <f>MONTH(salesdata[[#This Row],[Order Date]])</f>
        <v>10</v>
      </c>
      <c r="D5933" t="s">
        <v>394</v>
      </c>
      <c r="E5933" t="s">
        <v>181</v>
      </c>
      <c r="F5933" t="s">
        <v>11</v>
      </c>
      <c r="G5933" t="s">
        <v>12</v>
      </c>
      <c r="H5933" t="s">
        <v>2588</v>
      </c>
      <c r="I5933" s="33" t="s">
        <v>9526</v>
      </c>
      <c r="J5933" s="2">
        <v>3</v>
      </c>
      <c r="K5933" s="33" t="s">
        <v>9527</v>
      </c>
    </row>
    <row r="5934" spans="1:11" x14ac:dyDescent="0.3">
      <c r="A5934" s="1">
        <v>42671</v>
      </c>
      <c r="B5934" s="2">
        <f>YEAR(salesdata[[#This Row],[Order Date]])</f>
        <v>2016</v>
      </c>
      <c r="C5934" s="2">
        <f>MONTH(salesdata[[#This Row],[Order Date]])</f>
        <v>10</v>
      </c>
      <c r="D5934" t="s">
        <v>394</v>
      </c>
      <c r="E5934" t="s">
        <v>181</v>
      </c>
      <c r="F5934" t="s">
        <v>34</v>
      </c>
      <c r="G5934" t="s">
        <v>47</v>
      </c>
      <c r="H5934" t="s">
        <v>1781</v>
      </c>
      <c r="I5934" s="33" t="s">
        <v>5931</v>
      </c>
      <c r="J5934" s="2">
        <v>4</v>
      </c>
      <c r="K5934" s="33" t="s">
        <v>5932</v>
      </c>
    </row>
    <row r="5935" spans="1:11" x14ac:dyDescent="0.3">
      <c r="A5935" s="1">
        <v>42671</v>
      </c>
      <c r="B5935" s="2">
        <f>YEAR(salesdata[[#This Row],[Order Date]])</f>
        <v>2016</v>
      </c>
      <c r="C5935" s="2">
        <f>MONTH(salesdata[[#This Row],[Order Date]])</f>
        <v>10</v>
      </c>
      <c r="D5935" t="s">
        <v>394</v>
      </c>
      <c r="E5935" t="s">
        <v>181</v>
      </c>
      <c r="F5935" t="s">
        <v>11</v>
      </c>
      <c r="G5935" t="s">
        <v>20</v>
      </c>
      <c r="H5935" t="s">
        <v>841</v>
      </c>
      <c r="I5935" s="33" t="s">
        <v>7310</v>
      </c>
      <c r="J5935" s="2">
        <v>1</v>
      </c>
      <c r="K5935" s="33" t="s">
        <v>2958</v>
      </c>
    </row>
    <row r="5936" spans="1:11" x14ac:dyDescent="0.3">
      <c r="A5936" s="1">
        <v>42671</v>
      </c>
      <c r="B5936" s="2">
        <f>YEAR(salesdata[[#This Row],[Order Date]])</f>
        <v>2016</v>
      </c>
      <c r="C5936" s="2">
        <f>MONTH(salesdata[[#This Row],[Order Date]])</f>
        <v>10</v>
      </c>
      <c r="D5936" t="s">
        <v>2640</v>
      </c>
      <c r="E5936" t="s">
        <v>27</v>
      </c>
      <c r="F5936" t="s">
        <v>11</v>
      </c>
      <c r="G5936" t="s">
        <v>12</v>
      </c>
      <c r="H5936" t="s">
        <v>926</v>
      </c>
      <c r="I5936" s="33" t="s">
        <v>9528</v>
      </c>
      <c r="J5936" s="2">
        <v>7</v>
      </c>
      <c r="K5936" s="33" t="s">
        <v>9529</v>
      </c>
    </row>
    <row r="5937" spans="1:11" x14ac:dyDescent="0.3">
      <c r="A5937" s="1">
        <v>42671</v>
      </c>
      <c r="B5937" s="2">
        <f>YEAR(salesdata[[#This Row],[Order Date]])</f>
        <v>2016</v>
      </c>
      <c r="C5937" s="2">
        <f>MONTH(salesdata[[#This Row],[Order Date]])</f>
        <v>10</v>
      </c>
      <c r="D5937" t="s">
        <v>2640</v>
      </c>
      <c r="E5937" t="s">
        <v>27</v>
      </c>
      <c r="F5937" t="s">
        <v>11</v>
      </c>
      <c r="G5937" t="s">
        <v>20</v>
      </c>
      <c r="H5937" t="s">
        <v>1204</v>
      </c>
      <c r="I5937" s="33" t="s">
        <v>8158</v>
      </c>
      <c r="J5937" s="2">
        <v>3</v>
      </c>
      <c r="K5937" s="33" t="s">
        <v>4493</v>
      </c>
    </row>
    <row r="5938" spans="1:11" x14ac:dyDescent="0.3">
      <c r="A5938" s="1">
        <v>42671</v>
      </c>
      <c r="B5938" s="2">
        <f>YEAR(salesdata[[#This Row],[Order Date]])</f>
        <v>2016</v>
      </c>
      <c r="C5938" s="2">
        <f>MONTH(salesdata[[#This Row],[Order Date]])</f>
        <v>10</v>
      </c>
      <c r="D5938" t="s">
        <v>648</v>
      </c>
      <c r="E5938" t="s">
        <v>124</v>
      </c>
      <c r="F5938" t="s">
        <v>34</v>
      </c>
      <c r="G5938" t="s">
        <v>47</v>
      </c>
      <c r="H5938" t="s">
        <v>703</v>
      </c>
      <c r="I5938" s="33" t="s">
        <v>6236</v>
      </c>
      <c r="J5938" s="2">
        <v>3</v>
      </c>
      <c r="K5938" s="33" t="s">
        <v>8932</v>
      </c>
    </row>
    <row r="5939" spans="1:11" x14ac:dyDescent="0.3">
      <c r="A5939" s="1">
        <v>42671</v>
      </c>
      <c r="B5939" s="2">
        <f>YEAR(salesdata[[#This Row],[Order Date]])</f>
        <v>2016</v>
      </c>
      <c r="C5939" s="2">
        <f>MONTH(salesdata[[#This Row],[Order Date]])</f>
        <v>10</v>
      </c>
      <c r="D5939" t="s">
        <v>648</v>
      </c>
      <c r="E5939" t="s">
        <v>124</v>
      </c>
      <c r="F5939" t="s">
        <v>11</v>
      </c>
      <c r="G5939" t="s">
        <v>20</v>
      </c>
      <c r="H5939" t="s">
        <v>480</v>
      </c>
      <c r="I5939" s="33" t="s">
        <v>9530</v>
      </c>
      <c r="J5939" s="2">
        <v>5</v>
      </c>
      <c r="K5939" s="33" t="s">
        <v>4232</v>
      </c>
    </row>
    <row r="5940" spans="1:11" x14ac:dyDescent="0.3">
      <c r="A5940" s="1">
        <v>42671</v>
      </c>
      <c r="B5940" s="2">
        <f>YEAR(salesdata[[#This Row],[Order Date]])</f>
        <v>2016</v>
      </c>
      <c r="C5940" s="2">
        <f>MONTH(salesdata[[#This Row],[Order Date]])</f>
        <v>10</v>
      </c>
      <c r="D5940" t="s">
        <v>648</v>
      </c>
      <c r="E5940" t="s">
        <v>124</v>
      </c>
      <c r="F5940" t="s">
        <v>34</v>
      </c>
      <c r="G5940" t="s">
        <v>47</v>
      </c>
      <c r="H5940" t="s">
        <v>1764</v>
      </c>
      <c r="I5940" s="33" t="s">
        <v>9343</v>
      </c>
      <c r="J5940" s="2">
        <v>2</v>
      </c>
      <c r="K5940" s="33" t="s">
        <v>132</v>
      </c>
    </row>
    <row r="5941" spans="1:11" x14ac:dyDescent="0.3">
      <c r="A5941" s="1">
        <v>42671</v>
      </c>
      <c r="B5941" s="2">
        <f>YEAR(salesdata[[#This Row],[Order Date]])</f>
        <v>2016</v>
      </c>
      <c r="C5941" s="2">
        <f>MONTH(salesdata[[#This Row],[Order Date]])</f>
        <v>10</v>
      </c>
      <c r="D5941" t="s">
        <v>648</v>
      </c>
      <c r="E5941" t="s">
        <v>124</v>
      </c>
      <c r="F5941" t="s">
        <v>34</v>
      </c>
      <c r="G5941" t="s">
        <v>47</v>
      </c>
      <c r="H5941" t="s">
        <v>1710</v>
      </c>
      <c r="I5941" s="33" t="s">
        <v>9531</v>
      </c>
      <c r="J5941" s="2">
        <v>3</v>
      </c>
      <c r="K5941" s="33" t="s">
        <v>9532</v>
      </c>
    </row>
    <row r="5942" spans="1:11" x14ac:dyDescent="0.3">
      <c r="A5942" s="1">
        <v>42671</v>
      </c>
      <c r="B5942" s="2">
        <f>YEAR(salesdata[[#This Row],[Order Date]])</f>
        <v>2016</v>
      </c>
      <c r="C5942" s="2">
        <f>MONTH(salesdata[[#This Row],[Order Date]])</f>
        <v>10</v>
      </c>
      <c r="D5942" t="s">
        <v>1440</v>
      </c>
      <c r="E5942" t="s">
        <v>249</v>
      </c>
      <c r="F5942" t="s">
        <v>11</v>
      </c>
      <c r="G5942" t="s">
        <v>20</v>
      </c>
      <c r="H5942" t="s">
        <v>1990</v>
      </c>
      <c r="I5942" s="33" t="s">
        <v>6369</v>
      </c>
      <c r="J5942" s="2">
        <v>4</v>
      </c>
      <c r="K5942" s="33" t="s">
        <v>9533</v>
      </c>
    </row>
    <row r="5943" spans="1:11" x14ac:dyDescent="0.3">
      <c r="A5943" s="1">
        <v>42671</v>
      </c>
      <c r="B5943" s="2">
        <f>YEAR(salesdata[[#This Row],[Order Date]])</f>
        <v>2016</v>
      </c>
      <c r="C5943" s="2">
        <f>MONTH(salesdata[[#This Row],[Order Date]])</f>
        <v>10</v>
      </c>
      <c r="D5943" t="s">
        <v>938</v>
      </c>
      <c r="E5943" t="s">
        <v>124</v>
      </c>
      <c r="F5943" t="s">
        <v>11</v>
      </c>
      <c r="G5943" t="s">
        <v>20</v>
      </c>
      <c r="H5943" t="s">
        <v>1860</v>
      </c>
      <c r="I5943" s="33" t="s">
        <v>9534</v>
      </c>
      <c r="J5943" s="2">
        <v>5</v>
      </c>
      <c r="K5943" s="33" t="s">
        <v>8257</v>
      </c>
    </row>
    <row r="5944" spans="1:11" x14ac:dyDescent="0.3">
      <c r="A5944" s="1">
        <v>42671</v>
      </c>
      <c r="B5944" s="2">
        <f>YEAR(salesdata[[#This Row],[Order Date]])</f>
        <v>2016</v>
      </c>
      <c r="C5944" s="2">
        <f>MONTH(salesdata[[#This Row],[Order Date]])</f>
        <v>10</v>
      </c>
      <c r="D5944" t="s">
        <v>891</v>
      </c>
      <c r="E5944" t="s">
        <v>152</v>
      </c>
      <c r="F5944" t="s">
        <v>11</v>
      </c>
      <c r="G5944" t="s">
        <v>24</v>
      </c>
      <c r="H5944" t="s">
        <v>1266</v>
      </c>
      <c r="I5944" s="33" t="s">
        <v>3030</v>
      </c>
      <c r="J5944" s="2">
        <v>3</v>
      </c>
      <c r="K5944" s="33" t="s">
        <v>5101</v>
      </c>
    </row>
    <row r="5945" spans="1:11" x14ac:dyDescent="0.3">
      <c r="A5945" s="1">
        <v>42671</v>
      </c>
      <c r="B5945" s="2">
        <f>YEAR(salesdata[[#This Row],[Order Date]])</f>
        <v>2016</v>
      </c>
      <c r="C5945" s="2">
        <f>MONTH(salesdata[[#This Row],[Order Date]])</f>
        <v>10</v>
      </c>
      <c r="D5945" t="s">
        <v>2237</v>
      </c>
      <c r="E5945" t="s">
        <v>152</v>
      </c>
      <c r="F5945" t="s">
        <v>34</v>
      </c>
      <c r="G5945" t="s">
        <v>47</v>
      </c>
      <c r="H5945" t="s">
        <v>2696</v>
      </c>
      <c r="I5945" s="33" t="s">
        <v>9535</v>
      </c>
      <c r="J5945" s="2">
        <v>5</v>
      </c>
      <c r="K5945" s="33" t="s">
        <v>9536</v>
      </c>
    </row>
    <row r="5946" spans="1:11" x14ac:dyDescent="0.3">
      <c r="A5946" s="1">
        <v>42672</v>
      </c>
      <c r="B5946" s="2">
        <f>YEAR(salesdata[[#This Row],[Order Date]])</f>
        <v>2016</v>
      </c>
      <c r="C5946" s="2">
        <f>MONTH(salesdata[[#This Row],[Order Date]])</f>
        <v>10</v>
      </c>
      <c r="D5946" t="s">
        <v>504</v>
      </c>
      <c r="E5946" t="s">
        <v>181</v>
      </c>
      <c r="F5946" t="s">
        <v>11</v>
      </c>
      <c r="G5946" t="s">
        <v>18</v>
      </c>
      <c r="H5946" t="s">
        <v>1866</v>
      </c>
      <c r="I5946" s="33" t="s">
        <v>6262</v>
      </c>
      <c r="J5946" s="2">
        <v>3</v>
      </c>
      <c r="K5946" s="33" t="s">
        <v>4812</v>
      </c>
    </row>
    <row r="5947" spans="1:11" x14ac:dyDescent="0.3">
      <c r="A5947" s="1">
        <v>42672</v>
      </c>
      <c r="B5947" s="2">
        <f>YEAR(salesdata[[#This Row],[Order Date]])</f>
        <v>2016</v>
      </c>
      <c r="C5947" s="2">
        <f>MONTH(salesdata[[#This Row],[Order Date]])</f>
        <v>10</v>
      </c>
      <c r="D5947" t="s">
        <v>504</v>
      </c>
      <c r="E5947" t="s">
        <v>181</v>
      </c>
      <c r="F5947" t="s">
        <v>11</v>
      </c>
      <c r="G5947" t="s">
        <v>93</v>
      </c>
      <c r="H5947" t="s">
        <v>797</v>
      </c>
      <c r="I5947" s="33" t="s">
        <v>6622</v>
      </c>
      <c r="J5947" s="2">
        <v>3</v>
      </c>
      <c r="K5947" s="33" t="s">
        <v>5411</v>
      </c>
    </row>
    <row r="5948" spans="1:11" x14ac:dyDescent="0.3">
      <c r="A5948" s="1">
        <v>42672</v>
      </c>
      <c r="B5948" s="2">
        <f>YEAR(salesdata[[#This Row],[Order Date]])</f>
        <v>2016</v>
      </c>
      <c r="C5948" s="2">
        <f>MONTH(salesdata[[#This Row],[Order Date]])</f>
        <v>10</v>
      </c>
      <c r="D5948" t="s">
        <v>2290</v>
      </c>
      <c r="E5948" t="s">
        <v>111</v>
      </c>
      <c r="F5948" t="s">
        <v>34</v>
      </c>
      <c r="G5948" t="s">
        <v>47</v>
      </c>
      <c r="H5948" t="s">
        <v>2129</v>
      </c>
      <c r="I5948" s="33" t="s">
        <v>2753</v>
      </c>
      <c r="J5948" s="2">
        <v>5</v>
      </c>
      <c r="K5948" s="33" t="s">
        <v>9537</v>
      </c>
    </row>
    <row r="5949" spans="1:11" x14ac:dyDescent="0.3">
      <c r="A5949" s="1">
        <v>42672</v>
      </c>
      <c r="B5949" s="2">
        <f>YEAR(salesdata[[#This Row],[Order Date]])</f>
        <v>2016</v>
      </c>
      <c r="C5949" s="2">
        <f>MONTH(salesdata[[#This Row],[Order Date]])</f>
        <v>10</v>
      </c>
      <c r="D5949" t="s">
        <v>1833</v>
      </c>
      <c r="E5949" t="s">
        <v>27</v>
      </c>
      <c r="F5949" t="s">
        <v>11</v>
      </c>
      <c r="G5949" t="s">
        <v>20</v>
      </c>
      <c r="H5949" t="s">
        <v>1990</v>
      </c>
      <c r="I5949" s="33" t="s">
        <v>6240</v>
      </c>
      <c r="J5949" s="2">
        <v>1</v>
      </c>
      <c r="K5949" s="33" t="s">
        <v>9538</v>
      </c>
    </row>
    <row r="5950" spans="1:11" x14ac:dyDescent="0.3">
      <c r="A5950" s="1">
        <v>42673</v>
      </c>
      <c r="B5950" s="2">
        <f>YEAR(salesdata[[#This Row],[Order Date]])</f>
        <v>2016</v>
      </c>
      <c r="C5950" s="2">
        <f>MONTH(salesdata[[#This Row],[Order Date]])</f>
        <v>10</v>
      </c>
      <c r="D5950" t="s">
        <v>299</v>
      </c>
      <c r="E5950" t="s">
        <v>111</v>
      </c>
      <c r="F5950" t="s">
        <v>11</v>
      </c>
      <c r="G5950" t="s">
        <v>24</v>
      </c>
      <c r="H5950" t="s">
        <v>51</v>
      </c>
      <c r="I5950" s="33" t="s">
        <v>7193</v>
      </c>
      <c r="J5950" s="2">
        <v>2</v>
      </c>
      <c r="K5950" s="33" t="s">
        <v>8588</v>
      </c>
    </row>
    <row r="5951" spans="1:11" x14ac:dyDescent="0.3">
      <c r="A5951" s="1">
        <v>42673</v>
      </c>
      <c r="B5951" s="2">
        <f>YEAR(salesdata[[#This Row],[Order Date]])</f>
        <v>2016</v>
      </c>
      <c r="C5951" s="2">
        <f>MONTH(salesdata[[#This Row],[Order Date]])</f>
        <v>10</v>
      </c>
      <c r="D5951" t="s">
        <v>534</v>
      </c>
      <c r="E5951" t="s">
        <v>152</v>
      </c>
      <c r="F5951" t="s">
        <v>11</v>
      </c>
      <c r="G5951" t="s">
        <v>20</v>
      </c>
      <c r="H5951" t="s">
        <v>520</v>
      </c>
      <c r="I5951" s="33" t="s">
        <v>6626</v>
      </c>
      <c r="J5951" s="2">
        <v>3</v>
      </c>
      <c r="K5951" s="33" t="s">
        <v>9289</v>
      </c>
    </row>
    <row r="5952" spans="1:11" x14ac:dyDescent="0.3">
      <c r="A5952" s="1">
        <v>42673</v>
      </c>
      <c r="B5952" s="2">
        <f>YEAR(salesdata[[#This Row],[Order Date]])</f>
        <v>2016</v>
      </c>
      <c r="C5952" s="2">
        <f>MONTH(salesdata[[#This Row],[Order Date]])</f>
        <v>10</v>
      </c>
      <c r="D5952" t="s">
        <v>534</v>
      </c>
      <c r="E5952" t="s">
        <v>152</v>
      </c>
      <c r="F5952" t="s">
        <v>11</v>
      </c>
      <c r="G5952" t="s">
        <v>24</v>
      </c>
      <c r="H5952" t="s">
        <v>1097</v>
      </c>
      <c r="I5952" s="33" t="s">
        <v>9539</v>
      </c>
      <c r="J5952" s="2">
        <v>5</v>
      </c>
      <c r="K5952" s="33" t="s">
        <v>6193</v>
      </c>
    </row>
    <row r="5953" spans="1:11" x14ac:dyDescent="0.3">
      <c r="A5953" s="1">
        <v>42673</v>
      </c>
      <c r="B5953" s="2">
        <f>YEAR(salesdata[[#This Row],[Order Date]])</f>
        <v>2016</v>
      </c>
      <c r="C5953" s="2">
        <f>MONTH(salesdata[[#This Row],[Order Date]])</f>
        <v>10</v>
      </c>
      <c r="D5953" t="s">
        <v>1730</v>
      </c>
      <c r="E5953" t="s">
        <v>27</v>
      </c>
      <c r="F5953" t="s">
        <v>11</v>
      </c>
      <c r="G5953" t="s">
        <v>43</v>
      </c>
      <c r="H5953" t="s">
        <v>1839</v>
      </c>
      <c r="I5953" s="33" t="s">
        <v>5808</v>
      </c>
      <c r="J5953" s="2">
        <v>2</v>
      </c>
      <c r="K5953" s="33" t="s">
        <v>9455</v>
      </c>
    </row>
    <row r="5954" spans="1:11" x14ac:dyDescent="0.3">
      <c r="A5954" s="1">
        <v>42674</v>
      </c>
      <c r="B5954" s="2">
        <f>YEAR(salesdata[[#This Row],[Order Date]])</f>
        <v>2016</v>
      </c>
      <c r="C5954" s="2">
        <f>MONTH(salesdata[[#This Row],[Order Date]])</f>
        <v>10</v>
      </c>
      <c r="D5954" t="s">
        <v>2164</v>
      </c>
      <c r="E5954" t="s">
        <v>23</v>
      </c>
      <c r="F5954" t="s">
        <v>34</v>
      </c>
      <c r="G5954" t="s">
        <v>35</v>
      </c>
      <c r="H5954" t="s">
        <v>739</v>
      </c>
      <c r="I5954" s="33" t="s">
        <v>9540</v>
      </c>
      <c r="J5954" s="2">
        <v>5</v>
      </c>
      <c r="K5954" s="33" t="s">
        <v>9541</v>
      </c>
    </row>
    <row r="5955" spans="1:11" x14ac:dyDescent="0.3">
      <c r="A5955" s="1">
        <v>42674</v>
      </c>
      <c r="B5955" s="2">
        <f>YEAR(salesdata[[#This Row],[Order Date]])</f>
        <v>2016</v>
      </c>
      <c r="C5955" s="2">
        <f>MONTH(salesdata[[#This Row],[Order Date]])</f>
        <v>10</v>
      </c>
      <c r="D5955" t="s">
        <v>394</v>
      </c>
      <c r="E5955" t="s">
        <v>27</v>
      </c>
      <c r="F5955" t="s">
        <v>11</v>
      </c>
      <c r="G5955" t="s">
        <v>18</v>
      </c>
      <c r="H5955" t="s">
        <v>1423</v>
      </c>
      <c r="I5955" s="33" t="s">
        <v>6166</v>
      </c>
      <c r="J5955" s="2">
        <v>7</v>
      </c>
      <c r="K5955" s="33" t="s">
        <v>6167</v>
      </c>
    </row>
    <row r="5956" spans="1:11" x14ac:dyDescent="0.3">
      <c r="A5956" s="1">
        <v>42674</v>
      </c>
      <c r="B5956" s="2">
        <f>YEAR(salesdata[[#This Row],[Order Date]])</f>
        <v>2016</v>
      </c>
      <c r="C5956" s="2">
        <f>MONTH(salesdata[[#This Row],[Order Date]])</f>
        <v>10</v>
      </c>
      <c r="D5956" t="s">
        <v>830</v>
      </c>
      <c r="E5956" t="s">
        <v>124</v>
      </c>
      <c r="F5956" t="s">
        <v>11</v>
      </c>
      <c r="G5956" t="s">
        <v>12</v>
      </c>
      <c r="H5956" t="s">
        <v>450</v>
      </c>
      <c r="I5956" s="33" t="s">
        <v>4573</v>
      </c>
      <c r="J5956" s="2">
        <v>6</v>
      </c>
      <c r="K5956" s="33" t="s">
        <v>9188</v>
      </c>
    </row>
    <row r="5957" spans="1:11" x14ac:dyDescent="0.3">
      <c r="A5957" s="1">
        <v>42674</v>
      </c>
      <c r="B5957" s="2">
        <f>YEAR(salesdata[[#This Row],[Order Date]])</f>
        <v>2016</v>
      </c>
      <c r="C5957" s="2">
        <f>MONTH(salesdata[[#This Row],[Order Date]])</f>
        <v>10</v>
      </c>
      <c r="D5957" t="s">
        <v>2354</v>
      </c>
      <c r="E5957" t="s">
        <v>863</v>
      </c>
      <c r="F5957" t="s">
        <v>11</v>
      </c>
      <c r="G5957" t="s">
        <v>204</v>
      </c>
      <c r="H5957" t="s">
        <v>2294</v>
      </c>
      <c r="I5957" s="33" t="s">
        <v>9542</v>
      </c>
      <c r="J5957" s="2">
        <v>2</v>
      </c>
      <c r="K5957" s="33" t="s">
        <v>7756</v>
      </c>
    </row>
    <row r="5958" spans="1:11" x14ac:dyDescent="0.3">
      <c r="A5958" s="1">
        <v>42674</v>
      </c>
      <c r="B5958" s="2">
        <f>YEAR(salesdata[[#This Row],[Order Date]])</f>
        <v>2016</v>
      </c>
      <c r="C5958" s="2">
        <f>MONTH(salesdata[[#This Row],[Order Date]])</f>
        <v>10</v>
      </c>
      <c r="D5958" t="s">
        <v>2354</v>
      </c>
      <c r="E5958" t="s">
        <v>863</v>
      </c>
      <c r="F5958" t="s">
        <v>34</v>
      </c>
      <c r="G5958" t="s">
        <v>35</v>
      </c>
      <c r="H5958" t="s">
        <v>2006</v>
      </c>
      <c r="I5958" s="33" t="s">
        <v>9349</v>
      </c>
      <c r="J5958" s="2">
        <v>3</v>
      </c>
      <c r="K5958" s="33" t="s">
        <v>9350</v>
      </c>
    </row>
    <row r="5959" spans="1:11" x14ac:dyDescent="0.3">
      <c r="A5959" s="1">
        <v>42674</v>
      </c>
      <c r="B5959" s="2">
        <f>YEAR(salesdata[[#This Row],[Order Date]])</f>
        <v>2016</v>
      </c>
      <c r="C5959" s="2">
        <f>MONTH(salesdata[[#This Row],[Order Date]])</f>
        <v>10</v>
      </c>
      <c r="D5959" t="s">
        <v>2354</v>
      </c>
      <c r="E5959" t="s">
        <v>863</v>
      </c>
      <c r="F5959" t="s">
        <v>11</v>
      </c>
      <c r="G5959" t="s">
        <v>24</v>
      </c>
      <c r="H5959" t="s">
        <v>1871</v>
      </c>
      <c r="I5959" s="33" t="s">
        <v>5113</v>
      </c>
      <c r="J5959" s="2">
        <v>3</v>
      </c>
      <c r="K5959" s="33" t="s">
        <v>5770</v>
      </c>
    </row>
    <row r="5960" spans="1:11" x14ac:dyDescent="0.3">
      <c r="A5960" s="1">
        <v>42674</v>
      </c>
      <c r="B5960" s="2">
        <f>YEAR(salesdata[[#This Row],[Order Date]])</f>
        <v>2016</v>
      </c>
      <c r="C5960" s="2">
        <f>MONTH(salesdata[[#This Row],[Order Date]])</f>
        <v>10</v>
      </c>
      <c r="D5960" t="s">
        <v>2354</v>
      </c>
      <c r="E5960" t="s">
        <v>863</v>
      </c>
      <c r="F5960" t="s">
        <v>11</v>
      </c>
      <c r="G5960" t="s">
        <v>18</v>
      </c>
      <c r="H5960" t="s">
        <v>595</v>
      </c>
      <c r="I5960" s="33" t="s">
        <v>3092</v>
      </c>
      <c r="J5960" s="2">
        <v>3</v>
      </c>
      <c r="K5960" s="33" t="s">
        <v>3157</v>
      </c>
    </row>
    <row r="5961" spans="1:11" x14ac:dyDescent="0.3">
      <c r="A5961" s="1">
        <v>42674</v>
      </c>
      <c r="B5961" s="2">
        <f>YEAR(salesdata[[#This Row],[Order Date]])</f>
        <v>2016</v>
      </c>
      <c r="C5961" s="2">
        <f>MONTH(salesdata[[#This Row],[Order Date]])</f>
        <v>10</v>
      </c>
      <c r="D5961" t="s">
        <v>1547</v>
      </c>
      <c r="E5961" t="s">
        <v>27</v>
      </c>
      <c r="F5961" t="s">
        <v>34</v>
      </c>
      <c r="G5961" t="s">
        <v>35</v>
      </c>
      <c r="H5961" t="s">
        <v>1779</v>
      </c>
      <c r="I5961" s="33" t="s">
        <v>5686</v>
      </c>
      <c r="J5961" s="2">
        <v>5</v>
      </c>
      <c r="K5961" s="33" t="s">
        <v>3630</v>
      </c>
    </row>
    <row r="5962" spans="1:11" x14ac:dyDescent="0.3">
      <c r="A5962" s="1">
        <v>42675</v>
      </c>
      <c r="B5962" s="2">
        <f>YEAR(salesdata[[#This Row],[Order Date]])</f>
        <v>2016</v>
      </c>
      <c r="C5962" s="2">
        <f>MONTH(salesdata[[#This Row],[Order Date]])</f>
        <v>11</v>
      </c>
      <c r="D5962" t="s">
        <v>998</v>
      </c>
      <c r="E5962" t="s">
        <v>55</v>
      </c>
      <c r="F5962" t="s">
        <v>39</v>
      </c>
      <c r="G5962" t="s">
        <v>40</v>
      </c>
      <c r="H5962" t="s">
        <v>655</v>
      </c>
      <c r="I5962" s="33" t="s">
        <v>8809</v>
      </c>
      <c r="J5962" s="2">
        <v>2</v>
      </c>
      <c r="K5962" s="33" t="s">
        <v>4176</v>
      </c>
    </row>
    <row r="5963" spans="1:11" x14ac:dyDescent="0.3">
      <c r="A5963" s="1">
        <v>42675</v>
      </c>
      <c r="B5963" s="2">
        <f>YEAR(salesdata[[#This Row],[Order Date]])</f>
        <v>2016</v>
      </c>
      <c r="C5963" s="2">
        <f>MONTH(salesdata[[#This Row],[Order Date]])</f>
        <v>11</v>
      </c>
      <c r="D5963" t="s">
        <v>998</v>
      </c>
      <c r="E5963" t="s">
        <v>55</v>
      </c>
      <c r="F5963" t="s">
        <v>11</v>
      </c>
      <c r="G5963" t="s">
        <v>63</v>
      </c>
      <c r="H5963" t="s">
        <v>422</v>
      </c>
      <c r="I5963" s="33" t="s">
        <v>9543</v>
      </c>
      <c r="J5963" s="2">
        <v>3</v>
      </c>
      <c r="K5963" s="33" t="s">
        <v>9544</v>
      </c>
    </row>
    <row r="5964" spans="1:11" x14ac:dyDescent="0.3">
      <c r="A5964" s="1">
        <v>42675</v>
      </c>
      <c r="B5964" s="2">
        <f>YEAR(salesdata[[#This Row],[Order Date]])</f>
        <v>2016</v>
      </c>
      <c r="C5964" s="2">
        <f>MONTH(salesdata[[#This Row],[Order Date]])</f>
        <v>11</v>
      </c>
      <c r="D5964" t="s">
        <v>1952</v>
      </c>
      <c r="E5964" t="s">
        <v>10</v>
      </c>
      <c r="F5964" t="s">
        <v>11</v>
      </c>
      <c r="G5964" t="s">
        <v>18</v>
      </c>
      <c r="H5964" t="s">
        <v>2524</v>
      </c>
      <c r="I5964" s="33" t="s">
        <v>9503</v>
      </c>
      <c r="J5964" s="2">
        <v>9</v>
      </c>
      <c r="K5964" s="33" t="s">
        <v>7558</v>
      </c>
    </row>
    <row r="5965" spans="1:11" x14ac:dyDescent="0.3">
      <c r="A5965" s="1">
        <v>42675</v>
      </c>
      <c r="B5965" s="2">
        <f>YEAR(salesdata[[#This Row],[Order Date]])</f>
        <v>2016</v>
      </c>
      <c r="C5965" s="2">
        <f>MONTH(salesdata[[#This Row],[Order Date]])</f>
        <v>11</v>
      </c>
      <c r="D5965" t="s">
        <v>110</v>
      </c>
      <c r="E5965" t="s">
        <v>15</v>
      </c>
      <c r="F5965" t="s">
        <v>39</v>
      </c>
      <c r="G5965" t="s">
        <v>52</v>
      </c>
      <c r="H5965" t="s">
        <v>1091</v>
      </c>
      <c r="I5965" s="33" t="s">
        <v>9545</v>
      </c>
      <c r="J5965" s="2">
        <v>3</v>
      </c>
      <c r="K5965" s="33" t="s">
        <v>9546</v>
      </c>
    </row>
    <row r="5966" spans="1:11" x14ac:dyDescent="0.3">
      <c r="A5966" s="1">
        <v>42677</v>
      </c>
      <c r="B5966" s="2">
        <f>YEAR(salesdata[[#This Row],[Order Date]])</f>
        <v>2016</v>
      </c>
      <c r="C5966" s="2">
        <f>MONTH(salesdata[[#This Row],[Order Date]])</f>
        <v>11</v>
      </c>
      <c r="D5966" t="s">
        <v>260</v>
      </c>
      <c r="E5966" t="s">
        <v>403</v>
      </c>
      <c r="F5966" t="s">
        <v>11</v>
      </c>
      <c r="G5966" t="s">
        <v>24</v>
      </c>
      <c r="H5966" t="s">
        <v>1284</v>
      </c>
      <c r="I5966" s="33" t="s">
        <v>9547</v>
      </c>
      <c r="J5966" s="2">
        <v>2</v>
      </c>
      <c r="K5966" s="33" t="s">
        <v>9548</v>
      </c>
    </row>
    <row r="5967" spans="1:11" x14ac:dyDescent="0.3">
      <c r="A5967" s="1">
        <v>42677</v>
      </c>
      <c r="B5967" s="2">
        <f>YEAR(salesdata[[#This Row],[Order Date]])</f>
        <v>2016</v>
      </c>
      <c r="C5967" s="2">
        <f>MONTH(salesdata[[#This Row],[Order Date]])</f>
        <v>11</v>
      </c>
      <c r="D5967" t="s">
        <v>260</v>
      </c>
      <c r="E5967" t="s">
        <v>403</v>
      </c>
      <c r="F5967" t="s">
        <v>11</v>
      </c>
      <c r="G5967" t="s">
        <v>20</v>
      </c>
      <c r="H5967" t="s">
        <v>621</v>
      </c>
      <c r="I5967" s="33" t="s">
        <v>7363</v>
      </c>
      <c r="J5967" s="2">
        <v>6</v>
      </c>
      <c r="K5967" s="33" t="s">
        <v>9549</v>
      </c>
    </row>
    <row r="5968" spans="1:11" x14ac:dyDescent="0.3">
      <c r="A5968" s="1">
        <v>42677</v>
      </c>
      <c r="B5968" s="2">
        <f>YEAR(salesdata[[#This Row],[Order Date]])</f>
        <v>2016</v>
      </c>
      <c r="C5968" s="2">
        <f>MONTH(salesdata[[#This Row],[Order Date]])</f>
        <v>11</v>
      </c>
      <c r="D5968" t="s">
        <v>1884</v>
      </c>
      <c r="E5968" t="s">
        <v>167</v>
      </c>
      <c r="F5968" t="s">
        <v>11</v>
      </c>
      <c r="G5968" t="s">
        <v>24</v>
      </c>
      <c r="H5968" t="s">
        <v>1879</v>
      </c>
      <c r="I5968" s="33" t="s">
        <v>5211</v>
      </c>
      <c r="J5968" s="2">
        <v>3</v>
      </c>
      <c r="K5968" s="33" t="s">
        <v>3788</v>
      </c>
    </row>
    <row r="5969" spans="1:11" x14ac:dyDescent="0.3">
      <c r="A5969" s="1">
        <v>42677</v>
      </c>
      <c r="B5969" s="2">
        <f>YEAR(salesdata[[#This Row],[Order Date]])</f>
        <v>2016</v>
      </c>
      <c r="C5969" s="2">
        <f>MONTH(salesdata[[#This Row],[Order Date]])</f>
        <v>11</v>
      </c>
      <c r="D5969" t="s">
        <v>2676</v>
      </c>
      <c r="E5969" t="s">
        <v>27</v>
      </c>
      <c r="F5969" t="s">
        <v>34</v>
      </c>
      <c r="G5969" t="s">
        <v>35</v>
      </c>
      <c r="H5969" t="s">
        <v>2542</v>
      </c>
      <c r="I5969" s="33" t="s">
        <v>5848</v>
      </c>
      <c r="J5969" s="2">
        <v>2</v>
      </c>
      <c r="K5969" s="33" t="s">
        <v>9550</v>
      </c>
    </row>
    <row r="5970" spans="1:11" x14ac:dyDescent="0.3">
      <c r="A5970" s="1">
        <v>42677</v>
      </c>
      <c r="B5970" s="2">
        <f>YEAR(salesdata[[#This Row],[Order Date]])</f>
        <v>2016</v>
      </c>
      <c r="C5970" s="2">
        <f>MONTH(salesdata[[#This Row],[Order Date]])</f>
        <v>11</v>
      </c>
      <c r="D5970" t="s">
        <v>2676</v>
      </c>
      <c r="E5970" t="s">
        <v>27</v>
      </c>
      <c r="F5970" t="s">
        <v>39</v>
      </c>
      <c r="G5970" t="s">
        <v>52</v>
      </c>
      <c r="H5970" t="s">
        <v>2337</v>
      </c>
      <c r="I5970" s="33" t="s">
        <v>9551</v>
      </c>
      <c r="J5970" s="2">
        <v>5</v>
      </c>
      <c r="K5970" s="33" t="s">
        <v>9552</v>
      </c>
    </row>
    <row r="5971" spans="1:11" x14ac:dyDescent="0.3">
      <c r="A5971" s="1">
        <v>42677</v>
      </c>
      <c r="B5971" s="2">
        <f>YEAR(salesdata[[#This Row],[Order Date]])</f>
        <v>2016</v>
      </c>
      <c r="C5971" s="2">
        <f>MONTH(salesdata[[#This Row],[Order Date]])</f>
        <v>11</v>
      </c>
      <c r="D5971" t="s">
        <v>2676</v>
      </c>
      <c r="E5971" t="s">
        <v>27</v>
      </c>
      <c r="F5971" t="s">
        <v>11</v>
      </c>
      <c r="G5971" t="s">
        <v>16</v>
      </c>
      <c r="H5971" t="s">
        <v>2256</v>
      </c>
      <c r="I5971" s="33" t="s">
        <v>6014</v>
      </c>
      <c r="J5971" s="2">
        <v>7</v>
      </c>
      <c r="K5971" s="33" t="s">
        <v>6015</v>
      </c>
    </row>
    <row r="5972" spans="1:11" x14ac:dyDescent="0.3">
      <c r="A5972" s="1">
        <v>42677</v>
      </c>
      <c r="B5972" s="2">
        <f>YEAR(salesdata[[#This Row],[Order Date]])</f>
        <v>2016</v>
      </c>
      <c r="C5972" s="2">
        <f>MONTH(salesdata[[#This Row],[Order Date]])</f>
        <v>11</v>
      </c>
      <c r="D5972" t="s">
        <v>2676</v>
      </c>
      <c r="E5972" t="s">
        <v>27</v>
      </c>
      <c r="F5972" t="s">
        <v>11</v>
      </c>
      <c r="G5972" t="s">
        <v>93</v>
      </c>
      <c r="H5972" t="s">
        <v>2430</v>
      </c>
      <c r="I5972" s="33" t="s">
        <v>9553</v>
      </c>
      <c r="J5972" s="2">
        <v>4</v>
      </c>
      <c r="K5972" s="33" t="s">
        <v>9554</v>
      </c>
    </row>
    <row r="5973" spans="1:11" x14ac:dyDescent="0.3">
      <c r="A5973" s="1">
        <v>42677</v>
      </c>
      <c r="B5973" s="2">
        <f>YEAR(salesdata[[#This Row],[Order Date]])</f>
        <v>2016</v>
      </c>
      <c r="C5973" s="2">
        <f>MONTH(salesdata[[#This Row],[Order Date]])</f>
        <v>11</v>
      </c>
      <c r="D5973" t="s">
        <v>1181</v>
      </c>
      <c r="E5973" t="s">
        <v>33</v>
      </c>
      <c r="F5973" t="s">
        <v>11</v>
      </c>
      <c r="G5973" t="s">
        <v>43</v>
      </c>
      <c r="H5973" t="s">
        <v>1278</v>
      </c>
      <c r="I5973" s="33" t="s">
        <v>2736</v>
      </c>
      <c r="J5973" s="2">
        <v>4</v>
      </c>
      <c r="K5973" s="33" t="s">
        <v>4173</v>
      </c>
    </row>
    <row r="5974" spans="1:11" x14ac:dyDescent="0.3">
      <c r="A5974" s="1">
        <v>42677</v>
      </c>
      <c r="B5974" s="2">
        <f>YEAR(salesdata[[#This Row],[Order Date]])</f>
        <v>2016</v>
      </c>
      <c r="C5974" s="2">
        <f>MONTH(salesdata[[#This Row],[Order Date]])</f>
        <v>11</v>
      </c>
      <c r="D5974" t="s">
        <v>1181</v>
      </c>
      <c r="E5974" t="s">
        <v>33</v>
      </c>
      <c r="F5974" t="s">
        <v>11</v>
      </c>
      <c r="G5974" t="s">
        <v>24</v>
      </c>
      <c r="H5974" t="s">
        <v>294</v>
      </c>
      <c r="I5974" s="33" t="s">
        <v>3219</v>
      </c>
      <c r="J5974" s="2">
        <v>3</v>
      </c>
      <c r="K5974" s="33" t="s">
        <v>3220</v>
      </c>
    </row>
    <row r="5975" spans="1:11" x14ac:dyDescent="0.3">
      <c r="A5975" s="1">
        <v>42677</v>
      </c>
      <c r="B5975" s="2">
        <f>YEAR(salesdata[[#This Row],[Order Date]])</f>
        <v>2016</v>
      </c>
      <c r="C5975" s="2">
        <f>MONTH(salesdata[[#This Row],[Order Date]])</f>
        <v>11</v>
      </c>
      <c r="D5975" t="s">
        <v>1181</v>
      </c>
      <c r="E5975" t="s">
        <v>33</v>
      </c>
      <c r="F5975" t="s">
        <v>34</v>
      </c>
      <c r="G5975" t="s">
        <v>47</v>
      </c>
      <c r="H5975" t="s">
        <v>2388</v>
      </c>
      <c r="I5975" s="33" t="s">
        <v>7454</v>
      </c>
      <c r="J5975" s="2">
        <v>5</v>
      </c>
      <c r="K5975" s="33" t="s">
        <v>6197</v>
      </c>
    </row>
    <row r="5976" spans="1:11" x14ac:dyDescent="0.3">
      <c r="A5976" s="1">
        <v>42677</v>
      </c>
      <c r="B5976" s="2">
        <f>YEAR(salesdata[[#This Row],[Order Date]])</f>
        <v>2016</v>
      </c>
      <c r="C5976" s="2">
        <f>MONTH(salesdata[[#This Row],[Order Date]])</f>
        <v>11</v>
      </c>
      <c r="D5976" t="s">
        <v>1181</v>
      </c>
      <c r="E5976" t="s">
        <v>33</v>
      </c>
      <c r="F5976" t="s">
        <v>11</v>
      </c>
      <c r="G5976" t="s">
        <v>24</v>
      </c>
      <c r="H5976" t="s">
        <v>845</v>
      </c>
      <c r="I5976" s="33" t="s">
        <v>9555</v>
      </c>
      <c r="J5976" s="2">
        <v>1</v>
      </c>
      <c r="K5976" s="33" t="s">
        <v>6208</v>
      </c>
    </row>
    <row r="5977" spans="1:11" x14ac:dyDescent="0.3">
      <c r="A5977" s="1">
        <v>42677</v>
      </c>
      <c r="B5977" s="2">
        <f>YEAR(salesdata[[#This Row],[Order Date]])</f>
        <v>2016</v>
      </c>
      <c r="C5977" s="2">
        <f>MONTH(salesdata[[#This Row],[Order Date]])</f>
        <v>11</v>
      </c>
      <c r="D5977" t="s">
        <v>1181</v>
      </c>
      <c r="E5977" t="s">
        <v>33</v>
      </c>
      <c r="F5977" t="s">
        <v>34</v>
      </c>
      <c r="G5977" t="s">
        <v>147</v>
      </c>
      <c r="H5977" t="s">
        <v>2624</v>
      </c>
      <c r="I5977" s="33" t="s">
        <v>9556</v>
      </c>
      <c r="J5977" s="2">
        <v>3</v>
      </c>
      <c r="K5977" s="33" t="s">
        <v>9557</v>
      </c>
    </row>
    <row r="5978" spans="1:11" x14ac:dyDescent="0.3">
      <c r="A5978" s="1">
        <v>42677</v>
      </c>
      <c r="B5978" s="2">
        <f>YEAR(salesdata[[#This Row],[Order Date]])</f>
        <v>2016</v>
      </c>
      <c r="C5978" s="2">
        <f>MONTH(salesdata[[#This Row],[Order Date]])</f>
        <v>11</v>
      </c>
      <c r="D5978" t="s">
        <v>110</v>
      </c>
      <c r="E5978" t="s">
        <v>27</v>
      </c>
      <c r="F5978" t="s">
        <v>11</v>
      </c>
      <c r="G5978" t="s">
        <v>43</v>
      </c>
      <c r="H5978" t="s">
        <v>286</v>
      </c>
      <c r="I5978" s="33" t="s">
        <v>9558</v>
      </c>
      <c r="J5978" s="2">
        <v>7</v>
      </c>
      <c r="K5978" s="33" t="s">
        <v>3792</v>
      </c>
    </row>
    <row r="5979" spans="1:11" x14ac:dyDescent="0.3">
      <c r="A5979" s="1">
        <v>42677</v>
      </c>
      <c r="B5979" s="2">
        <f>YEAR(salesdata[[#This Row],[Order Date]])</f>
        <v>2016</v>
      </c>
      <c r="C5979" s="2">
        <f>MONTH(salesdata[[#This Row],[Order Date]])</f>
        <v>11</v>
      </c>
      <c r="D5979" t="s">
        <v>110</v>
      </c>
      <c r="E5979" t="s">
        <v>27</v>
      </c>
      <c r="F5979" t="s">
        <v>11</v>
      </c>
      <c r="G5979" t="s">
        <v>93</v>
      </c>
      <c r="H5979" t="s">
        <v>1899</v>
      </c>
      <c r="I5979" s="33" t="s">
        <v>7591</v>
      </c>
      <c r="J5979" s="2">
        <v>2</v>
      </c>
      <c r="K5979" s="33" t="s">
        <v>4106</v>
      </c>
    </row>
    <row r="5980" spans="1:11" x14ac:dyDescent="0.3">
      <c r="A5980" s="1">
        <v>42677</v>
      </c>
      <c r="B5980" s="2">
        <f>YEAR(salesdata[[#This Row],[Order Date]])</f>
        <v>2016</v>
      </c>
      <c r="C5980" s="2">
        <f>MONTH(salesdata[[#This Row],[Order Date]])</f>
        <v>11</v>
      </c>
      <c r="D5980" t="s">
        <v>110</v>
      </c>
      <c r="E5980" t="s">
        <v>27</v>
      </c>
      <c r="F5980" t="s">
        <v>11</v>
      </c>
      <c r="G5980" t="s">
        <v>20</v>
      </c>
      <c r="H5980" t="s">
        <v>621</v>
      </c>
      <c r="I5980" s="33" t="s">
        <v>9559</v>
      </c>
      <c r="J5980" s="2">
        <v>12</v>
      </c>
      <c r="K5980" s="33" t="s">
        <v>6737</v>
      </c>
    </row>
    <row r="5981" spans="1:11" x14ac:dyDescent="0.3">
      <c r="A5981" s="1">
        <v>42677</v>
      </c>
      <c r="B5981" s="2">
        <f>YEAR(salesdata[[#This Row],[Order Date]])</f>
        <v>2016</v>
      </c>
      <c r="C5981" s="2">
        <f>MONTH(salesdata[[#This Row],[Order Date]])</f>
        <v>11</v>
      </c>
      <c r="D5981" t="s">
        <v>110</v>
      </c>
      <c r="E5981" t="s">
        <v>27</v>
      </c>
      <c r="F5981" t="s">
        <v>11</v>
      </c>
      <c r="G5981" t="s">
        <v>12</v>
      </c>
      <c r="H5981" t="s">
        <v>853</v>
      </c>
      <c r="I5981" s="33" t="s">
        <v>3796</v>
      </c>
      <c r="J5981" s="2">
        <v>3</v>
      </c>
      <c r="K5981" s="33" t="s">
        <v>3797</v>
      </c>
    </row>
    <row r="5982" spans="1:11" x14ac:dyDescent="0.3">
      <c r="A5982" s="1">
        <v>42677</v>
      </c>
      <c r="B5982" s="2">
        <f>YEAR(salesdata[[#This Row],[Order Date]])</f>
        <v>2016</v>
      </c>
      <c r="C5982" s="2">
        <f>MONTH(salesdata[[#This Row],[Order Date]])</f>
        <v>11</v>
      </c>
      <c r="D5982" t="s">
        <v>110</v>
      </c>
      <c r="E5982" t="s">
        <v>27</v>
      </c>
      <c r="F5982" t="s">
        <v>11</v>
      </c>
      <c r="G5982" t="s">
        <v>20</v>
      </c>
      <c r="H5982" t="s">
        <v>433</v>
      </c>
      <c r="I5982" s="33" t="s">
        <v>3454</v>
      </c>
      <c r="J5982" s="2">
        <v>2</v>
      </c>
      <c r="K5982" s="33" t="s">
        <v>8953</v>
      </c>
    </row>
    <row r="5983" spans="1:11" x14ac:dyDescent="0.3">
      <c r="A5983" s="1">
        <v>42677</v>
      </c>
      <c r="B5983" s="2">
        <f>YEAR(salesdata[[#This Row],[Order Date]])</f>
        <v>2016</v>
      </c>
      <c r="C5983" s="2">
        <f>MONTH(salesdata[[#This Row],[Order Date]])</f>
        <v>11</v>
      </c>
      <c r="D5983" t="s">
        <v>110</v>
      </c>
      <c r="E5983" t="s">
        <v>27</v>
      </c>
      <c r="F5983" t="s">
        <v>11</v>
      </c>
      <c r="G5983" t="s">
        <v>12</v>
      </c>
      <c r="H5983" t="s">
        <v>1982</v>
      </c>
      <c r="I5983" s="33" t="s">
        <v>2910</v>
      </c>
      <c r="J5983" s="2">
        <v>3</v>
      </c>
      <c r="K5983" s="33" t="s">
        <v>2911</v>
      </c>
    </row>
    <row r="5984" spans="1:11" x14ac:dyDescent="0.3">
      <c r="A5984" s="1">
        <v>42677</v>
      </c>
      <c r="B5984" s="2">
        <f>YEAR(salesdata[[#This Row],[Order Date]])</f>
        <v>2016</v>
      </c>
      <c r="C5984" s="2">
        <f>MONTH(salesdata[[#This Row],[Order Date]])</f>
        <v>11</v>
      </c>
      <c r="D5984" t="s">
        <v>110</v>
      </c>
      <c r="E5984" t="s">
        <v>27</v>
      </c>
      <c r="F5984" t="s">
        <v>11</v>
      </c>
      <c r="G5984" t="s">
        <v>12</v>
      </c>
      <c r="H5984" t="s">
        <v>1723</v>
      </c>
      <c r="I5984" s="33" t="s">
        <v>8679</v>
      </c>
      <c r="J5984" s="2">
        <v>3</v>
      </c>
      <c r="K5984" s="33" t="s">
        <v>6793</v>
      </c>
    </row>
    <row r="5985" spans="1:11" x14ac:dyDescent="0.3">
      <c r="A5985" s="1">
        <v>42677</v>
      </c>
      <c r="B5985" s="2">
        <f>YEAR(salesdata[[#This Row],[Order Date]])</f>
        <v>2016</v>
      </c>
      <c r="C5985" s="2">
        <f>MONTH(salesdata[[#This Row],[Order Date]])</f>
        <v>11</v>
      </c>
      <c r="D5985" t="s">
        <v>751</v>
      </c>
      <c r="E5985" t="s">
        <v>10</v>
      </c>
      <c r="F5985" t="s">
        <v>11</v>
      </c>
      <c r="G5985" t="s">
        <v>12</v>
      </c>
      <c r="H5985" t="s">
        <v>1208</v>
      </c>
      <c r="I5985" s="33" t="s">
        <v>5910</v>
      </c>
      <c r="J5985" s="2">
        <v>2</v>
      </c>
      <c r="K5985" s="33" t="s">
        <v>3525</v>
      </c>
    </row>
    <row r="5986" spans="1:11" x14ac:dyDescent="0.3">
      <c r="A5986" s="1">
        <v>42677</v>
      </c>
      <c r="B5986" s="2">
        <f>YEAR(salesdata[[#This Row],[Order Date]])</f>
        <v>2016</v>
      </c>
      <c r="C5986" s="2">
        <f>MONTH(salesdata[[#This Row],[Order Date]])</f>
        <v>11</v>
      </c>
      <c r="D5986" t="s">
        <v>871</v>
      </c>
      <c r="E5986" t="s">
        <v>92</v>
      </c>
      <c r="F5986" t="s">
        <v>11</v>
      </c>
      <c r="G5986" t="s">
        <v>20</v>
      </c>
      <c r="H5986" t="s">
        <v>2372</v>
      </c>
      <c r="I5986" s="33" t="s">
        <v>6682</v>
      </c>
      <c r="J5986" s="2">
        <v>7</v>
      </c>
      <c r="K5986" s="33" t="s">
        <v>9560</v>
      </c>
    </row>
    <row r="5987" spans="1:11" x14ac:dyDescent="0.3">
      <c r="A5987" s="1">
        <v>42677</v>
      </c>
      <c r="B5987" s="2">
        <f>YEAR(salesdata[[#This Row],[Order Date]])</f>
        <v>2016</v>
      </c>
      <c r="C5987" s="2">
        <f>MONTH(salesdata[[#This Row],[Order Date]])</f>
        <v>11</v>
      </c>
      <c r="D5987" t="s">
        <v>871</v>
      </c>
      <c r="E5987" t="s">
        <v>92</v>
      </c>
      <c r="F5987" t="s">
        <v>39</v>
      </c>
      <c r="G5987" t="s">
        <v>306</v>
      </c>
      <c r="H5987" t="s">
        <v>2754</v>
      </c>
      <c r="I5987" s="33" t="s">
        <v>9561</v>
      </c>
      <c r="J5987" s="2">
        <v>3</v>
      </c>
      <c r="K5987" s="33" t="s">
        <v>9562</v>
      </c>
    </row>
    <row r="5988" spans="1:11" x14ac:dyDescent="0.3">
      <c r="A5988" s="1">
        <v>42677</v>
      </c>
      <c r="B5988" s="2">
        <f>YEAR(salesdata[[#This Row],[Order Date]])</f>
        <v>2016</v>
      </c>
      <c r="C5988" s="2">
        <f>MONTH(salesdata[[#This Row],[Order Date]])</f>
        <v>11</v>
      </c>
      <c r="D5988" t="s">
        <v>1408</v>
      </c>
      <c r="E5988" t="s">
        <v>23</v>
      </c>
      <c r="F5988" t="s">
        <v>39</v>
      </c>
      <c r="G5988" t="s">
        <v>52</v>
      </c>
      <c r="H5988" t="s">
        <v>1606</v>
      </c>
      <c r="I5988" s="33" t="s">
        <v>1485</v>
      </c>
      <c r="J5988" s="2">
        <v>1</v>
      </c>
      <c r="K5988" s="33" t="s">
        <v>3329</v>
      </c>
    </row>
    <row r="5989" spans="1:11" x14ac:dyDescent="0.3">
      <c r="A5989" s="1">
        <v>42677</v>
      </c>
      <c r="B5989" s="2">
        <f>YEAR(salesdata[[#This Row],[Order Date]])</f>
        <v>2016</v>
      </c>
      <c r="C5989" s="2">
        <f>MONTH(salesdata[[#This Row],[Order Date]])</f>
        <v>11</v>
      </c>
      <c r="D5989" t="s">
        <v>1408</v>
      </c>
      <c r="E5989" t="s">
        <v>23</v>
      </c>
      <c r="F5989" t="s">
        <v>34</v>
      </c>
      <c r="G5989" t="s">
        <v>35</v>
      </c>
      <c r="H5989" t="s">
        <v>583</v>
      </c>
      <c r="I5989" s="33" t="s">
        <v>9563</v>
      </c>
      <c r="J5989" s="2">
        <v>7</v>
      </c>
      <c r="K5989" s="33" t="s">
        <v>9564</v>
      </c>
    </row>
    <row r="5990" spans="1:11" x14ac:dyDescent="0.3">
      <c r="A5990" s="1">
        <v>42678</v>
      </c>
      <c r="B5990" s="2">
        <f>YEAR(salesdata[[#This Row],[Order Date]])</f>
        <v>2016</v>
      </c>
      <c r="C5990" s="2">
        <f>MONTH(salesdata[[#This Row],[Order Date]])</f>
        <v>11</v>
      </c>
      <c r="D5990" t="s">
        <v>1801</v>
      </c>
      <c r="E5990" t="s">
        <v>33</v>
      </c>
      <c r="F5990" t="s">
        <v>11</v>
      </c>
      <c r="G5990" t="s">
        <v>43</v>
      </c>
      <c r="H5990" t="s">
        <v>1064</v>
      </c>
      <c r="I5990" s="33" t="s">
        <v>3201</v>
      </c>
      <c r="J5990" s="2">
        <v>3</v>
      </c>
      <c r="K5990" s="33" t="s">
        <v>6231</v>
      </c>
    </row>
    <row r="5991" spans="1:11" x14ac:dyDescent="0.3">
      <c r="A5991" s="1">
        <v>42678</v>
      </c>
      <c r="B5991" s="2">
        <f>YEAR(salesdata[[#This Row],[Order Date]])</f>
        <v>2016</v>
      </c>
      <c r="C5991" s="2">
        <f>MONTH(salesdata[[#This Row],[Order Date]])</f>
        <v>11</v>
      </c>
      <c r="D5991" t="s">
        <v>2640</v>
      </c>
      <c r="E5991" t="s">
        <v>167</v>
      </c>
      <c r="F5991" t="s">
        <v>34</v>
      </c>
      <c r="G5991" t="s">
        <v>47</v>
      </c>
      <c r="H5991" t="s">
        <v>2106</v>
      </c>
      <c r="I5991" s="33" t="s">
        <v>6343</v>
      </c>
      <c r="J5991" s="2">
        <v>3</v>
      </c>
      <c r="K5991" s="33" t="s">
        <v>6344</v>
      </c>
    </row>
    <row r="5992" spans="1:11" x14ac:dyDescent="0.3">
      <c r="A5992" s="1">
        <v>42678</v>
      </c>
      <c r="B5992" s="2">
        <f>YEAR(salesdata[[#This Row],[Order Date]])</f>
        <v>2016</v>
      </c>
      <c r="C5992" s="2">
        <f>MONTH(salesdata[[#This Row],[Order Date]])</f>
        <v>11</v>
      </c>
      <c r="D5992" t="s">
        <v>1272</v>
      </c>
      <c r="E5992" t="s">
        <v>27</v>
      </c>
      <c r="F5992" t="s">
        <v>34</v>
      </c>
      <c r="G5992" t="s">
        <v>47</v>
      </c>
      <c r="H5992" t="s">
        <v>457</v>
      </c>
      <c r="I5992" s="33" t="s">
        <v>9565</v>
      </c>
      <c r="J5992" s="2">
        <v>7</v>
      </c>
      <c r="K5992" s="33" t="s">
        <v>5553</v>
      </c>
    </row>
    <row r="5993" spans="1:11" x14ac:dyDescent="0.3">
      <c r="A5993" s="1">
        <v>42678</v>
      </c>
      <c r="B5993" s="2">
        <f>YEAR(salesdata[[#This Row],[Order Date]])</f>
        <v>2016</v>
      </c>
      <c r="C5993" s="2">
        <f>MONTH(salesdata[[#This Row],[Order Date]])</f>
        <v>11</v>
      </c>
      <c r="D5993" t="s">
        <v>1410</v>
      </c>
      <c r="E5993" t="s">
        <v>27</v>
      </c>
      <c r="F5993" t="s">
        <v>11</v>
      </c>
      <c r="G5993" t="s">
        <v>24</v>
      </c>
      <c r="H5993" t="s">
        <v>778</v>
      </c>
      <c r="I5993" s="33" t="s">
        <v>9566</v>
      </c>
      <c r="J5993" s="2">
        <v>4</v>
      </c>
      <c r="K5993" s="33" t="s">
        <v>9567</v>
      </c>
    </row>
    <row r="5994" spans="1:11" x14ac:dyDescent="0.3">
      <c r="A5994" s="1">
        <v>42678</v>
      </c>
      <c r="B5994" s="2">
        <f>YEAR(salesdata[[#This Row],[Order Date]])</f>
        <v>2016</v>
      </c>
      <c r="C5994" s="2">
        <f>MONTH(salesdata[[#This Row],[Order Date]])</f>
        <v>11</v>
      </c>
      <c r="D5994" t="s">
        <v>1995</v>
      </c>
      <c r="E5994" t="s">
        <v>92</v>
      </c>
      <c r="F5994" t="s">
        <v>11</v>
      </c>
      <c r="G5994" t="s">
        <v>204</v>
      </c>
      <c r="H5994" t="s">
        <v>1560</v>
      </c>
      <c r="I5994" s="33" t="s">
        <v>9500</v>
      </c>
      <c r="J5994" s="2">
        <v>7</v>
      </c>
      <c r="K5994" s="33" t="s">
        <v>9568</v>
      </c>
    </row>
    <row r="5995" spans="1:11" x14ac:dyDescent="0.3">
      <c r="A5995" s="1">
        <v>42678</v>
      </c>
      <c r="B5995" s="2">
        <f>YEAR(salesdata[[#This Row],[Order Date]])</f>
        <v>2016</v>
      </c>
      <c r="C5995" s="2">
        <f>MONTH(salesdata[[#This Row],[Order Date]])</f>
        <v>11</v>
      </c>
      <c r="D5995" t="s">
        <v>1995</v>
      </c>
      <c r="E5995" t="s">
        <v>92</v>
      </c>
      <c r="F5995" t="s">
        <v>34</v>
      </c>
      <c r="G5995" t="s">
        <v>35</v>
      </c>
      <c r="H5995" t="s">
        <v>1474</v>
      </c>
      <c r="I5995" s="33" t="s">
        <v>9569</v>
      </c>
      <c r="J5995" s="2">
        <v>1</v>
      </c>
      <c r="K5995" s="33" t="s">
        <v>9570</v>
      </c>
    </row>
    <row r="5996" spans="1:11" x14ac:dyDescent="0.3">
      <c r="A5996" s="1">
        <v>42678</v>
      </c>
      <c r="B5996" s="2">
        <f>YEAR(salesdata[[#This Row],[Order Date]])</f>
        <v>2016</v>
      </c>
      <c r="C5996" s="2">
        <f>MONTH(salesdata[[#This Row],[Order Date]])</f>
        <v>11</v>
      </c>
      <c r="D5996" t="s">
        <v>1995</v>
      </c>
      <c r="E5996" t="s">
        <v>92</v>
      </c>
      <c r="F5996" t="s">
        <v>11</v>
      </c>
      <c r="G5996" t="s">
        <v>12</v>
      </c>
      <c r="H5996" t="s">
        <v>660</v>
      </c>
      <c r="I5996" s="33" t="s">
        <v>6236</v>
      </c>
      <c r="J5996" s="2">
        <v>3</v>
      </c>
      <c r="K5996" s="33" t="s">
        <v>4267</v>
      </c>
    </row>
    <row r="5997" spans="1:11" x14ac:dyDescent="0.3">
      <c r="A5997" s="1">
        <v>42678</v>
      </c>
      <c r="B5997" s="2">
        <f>YEAR(salesdata[[#This Row],[Order Date]])</f>
        <v>2016</v>
      </c>
      <c r="C5997" s="2">
        <f>MONTH(salesdata[[#This Row],[Order Date]])</f>
        <v>11</v>
      </c>
      <c r="D5997" t="s">
        <v>1995</v>
      </c>
      <c r="E5997" t="s">
        <v>92</v>
      </c>
      <c r="F5997" t="s">
        <v>34</v>
      </c>
      <c r="G5997" t="s">
        <v>35</v>
      </c>
      <c r="H5997" t="s">
        <v>1496</v>
      </c>
      <c r="I5997" s="33" t="s">
        <v>9571</v>
      </c>
      <c r="J5997" s="2">
        <v>3</v>
      </c>
      <c r="K5997" s="33" t="s">
        <v>9572</v>
      </c>
    </row>
    <row r="5998" spans="1:11" x14ac:dyDescent="0.3">
      <c r="A5998" s="1">
        <v>42678</v>
      </c>
      <c r="B5998" s="2">
        <f>YEAR(salesdata[[#This Row],[Order Date]])</f>
        <v>2016</v>
      </c>
      <c r="C5998" s="2">
        <f>MONTH(salesdata[[#This Row],[Order Date]])</f>
        <v>11</v>
      </c>
      <c r="D5998" t="s">
        <v>1995</v>
      </c>
      <c r="E5998" t="s">
        <v>92</v>
      </c>
      <c r="F5998" t="s">
        <v>11</v>
      </c>
      <c r="G5998" t="s">
        <v>16</v>
      </c>
      <c r="H5998" t="s">
        <v>835</v>
      </c>
      <c r="I5998" s="33" t="s">
        <v>9573</v>
      </c>
      <c r="J5998" s="2">
        <v>8</v>
      </c>
      <c r="K5998" s="33" t="s">
        <v>9574</v>
      </c>
    </row>
    <row r="5999" spans="1:11" x14ac:dyDescent="0.3">
      <c r="A5999" s="1">
        <v>42678</v>
      </c>
      <c r="B5999" s="2">
        <f>YEAR(salesdata[[#This Row],[Order Date]])</f>
        <v>2016</v>
      </c>
      <c r="C5999" s="2">
        <f>MONTH(salesdata[[#This Row],[Order Date]])</f>
        <v>11</v>
      </c>
      <c r="D5999" t="s">
        <v>1995</v>
      </c>
      <c r="E5999" t="s">
        <v>92</v>
      </c>
      <c r="F5999" t="s">
        <v>11</v>
      </c>
      <c r="G5999" t="s">
        <v>12</v>
      </c>
      <c r="H5999" t="s">
        <v>310</v>
      </c>
      <c r="I5999" s="33" t="s">
        <v>5006</v>
      </c>
      <c r="J5999" s="2">
        <v>1</v>
      </c>
      <c r="K5999" s="33" t="s">
        <v>5028</v>
      </c>
    </row>
    <row r="6000" spans="1:11" x14ac:dyDescent="0.3">
      <c r="A6000" s="1">
        <v>42678</v>
      </c>
      <c r="B6000" s="2">
        <f>YEAR(salesdata[[#This Row],[Order Date]])</f>
        <v>2016</v>
      </c>
      <c r="C6000" s="2">
        <f>MONTH(salesdata[[#This Row],[Order Date]])</f>
        <v>11</v>
      </c>
      <c r="D6000" t="s">
        <v>1926</v>
      </c>
      <c r="E6000" t="s">
        <v>124</v>
      </c>
      <c r="F6000" t="s">
        <v>34</v>
      </c>
      <c r="G6000" t="s">
        <v>47</v>
      </c>
      <c r="H6000" t="s">
        <v>125</v>
      </c>
      <c r="I6000" s="33" t="s">
        <v>9575</v>
      </c>
      <c r="J6000" s="2">
        <v>6</v>
      </c>
      <c r="K6000" s="33" t="s">
        <v>3085</v>
      </c>
    </row>
    <row r="6001" spans="1:11" x14ac:dyDescent="0.3">
      <c r="A6001" s="1">
        <v>42678</v>
      </c>
      <c r="B6001" s="2">
        <f>YEAR(salesdata[[#This Row],[Order Date]])</f>
        <v>2016</v>
      </c>
      <c r="C6001" s="2">
        <f>MONTH(salesdata[[#This Row],[Order Date]])</f>
        <v>11</v>
      </c>
      <c r="D6001" t="s">
        <v>824</v>
      </c>
      <c r="E6001" t="s">
        <v>27</v>
      </c>
      <c r="F6001" t="s">
        <v>11</v>
      </c>
      <c r="G6001" t="s">
        <v>20</v>
      </c>
      <c r="H6001" t="s">
        <v>965</v>
      </c>
      <c r="I6001" s="33" t="s">
        <v>4127</v>
      </c>
      <c r="J6001" s="2">
        <v>2</v>
      </c>
      <c r="K6001" s="33" t="s">
        <v>4128</v>
      </c>
    </row>
    <row r="6002" spans="1:11" x14ac:dyDescent="0.3">
      <c r="A6002" s="1">
        <v>42678</v>
      </c>
      <c r="B6002" s="2">
        <f>YEAR(salesdata[[#This Row],[Order Date]])</f>
        <v>2016</v>
      </c>
      <c r="C6002" s="2">
        <f>MONTH(salesdata[[#This Row],[Order Date]])</f>
        <v>11</v>
      </c>
      <c r="D6002" t="s">
        <v>824</v>
      </c>
      <c r="E6002" t="s">
        <v>27</v>
      </c>
      <c r="F6002" t="s">
        <v>11</v>
      </c>
      <c r="G6002" t="s">
        <v>20</v>
      </c>
      <c r="H6002" t="s">
        <v>1020</v>
      </c>
      <c r="I6002" s="33" t="s">
        <v>6010</v>
      </c>
      <c r="J6002" s="2">
        <v>1</v>
      </c>
      <c r="K6002" s="33" t="s">
        <v>4163</v>
      </c>
    </row>
    <row r="6003" spans="1:11" x14ac:dyDescent="0.3">
      <c r="A6003" s="1">
        <v>42678</v>
      </c>
      <c r="B6003" s="2">
        <f>YEAR(salesdata[[#This Row],[Order Date]])</f>
        <v>2016</v>
      </c>
      <c r="C6003" s="2">
        <f>MONTH(salesdata[[#This Row],[Order Date]])</f>
        <v>11</v>
      </c>
      <c r="D6003" t="s">
        <v>824</v>
      </c>
      <c r="E6003" t="s">
        <v>27</v>
      </c>
      <c r="F6003" t="s">
        <v>11</v>
      </c>
      <c r="G6003" t="s">
        <v>12</v>
      </c>
      <c r="H6003" t="s">
        <v>1145</v>
      </c>
      <c r="I6003" s="33" t="s">
        <v>6782</v>
      </c>
      <c r="J6003" s="2">
        <v>6</v>
      </c>
      <c r="K6003" s="33" t="s">
        <v>6783</v>
      </c>
    </row>
    <row r="6004" spans="1:11" x14ac:dyDescent="0.3">
      <c r="A6004" s="1">
        <v>42678</v>
      </c>
      <c r="B6004" s="2">
        <f>YEAR(salesdata[[#This Row],[Order Date]])</f>
        <v>2016</v>
      </c>
      <c r="C6004" s="2">
        <f>MONTH(salesdata[[#This Row],[Order Date]])</f>
        <v>11</v>
      </c>
      <c r="D6004" t="s">
        <v>2509</v>
      </c>
      <c r="E6004" t="s">
        <v>249</v>
      </c>
      <c r="F6004" t="s">
        <v>11</v>
      </c>
      <c r="G6004" t="s">
        <v>18</v>
      </c>
      <c r="H6004" t="s">
        <v>635</v>
      </c>
      <c r="I6004" s="33" t="s">
        <v>3664</v>
      </c>
      <c r="J6004" s="2">
        <v>2</v>
      </c>
      <c r="K6004" s="33" t="s">
        <v>3665</v>
      </c>
    </row>
    <row r="6005" spans="1:11" x14ac:dyDescent="0.3">
      <c r="A6005" s="1">
        <v>42678</v>
      </c>
      <c r="B6005" s="2">
        <f>YEAR(salesdata[[#This Row],[Order Date]])</f>
        <v>2016</v>
      </c>
      <c r="C6005" s="2">
        <f>MONTH(salesdata[[#This Row],[Order Date]])</f>
        <v>11</v>
      </c>
      <c r="D6005" t="s">
        <v>2509</v>
      </c>
      <c r="E6005" t="s">
        <v>249</v>
      </c>
      <c r="F6005" t="s">
        <v>34</v>
      </c>
      <c r="G6005" t="s">
        <v>147</v>
      </c>
      <c r="H6005" t="s">
        <v>1705</v>
      </c>
      <c r="I6005" s="33" t="s">
        <v>9576</v>
      </c>
      <c r="J6005" s="2">
        <v>10</v>
      </c>
      <c r="K6005" s="33" t="s">
        <v>9577</v>
      </c>
    </row>
    <row r="6006" spans="1:11" x14ac:dyDescent="0.3">
      <c r="A6006" s="1">
        <v>42678</v>
      </c>
      <c r="B6006" s="2">
        <f>YEAR(salesdata[[#This Row],[Order Date]])</f>
        <v>2016</v>
      </c>
      <c r="C6006" s="2">
        <f>MONTH(salesdata[[#This Row],[Order Date]])</f>
        <v>11</v>
      </c>
      <c r="D6006" t="s">
        <v>2509</v>
      </c>
      <c r="E6006" t="s">
        <v>249</v>
      </c>
      <c r="F6006" t="s">
        <v>11</v>
      </c>
      <c r="G6006" t="s">
        <v>204</v>
      </c>
      <c r="H6006" t="s">
        <v>2610</v>
      </c>
      <c r="I6006" s="33" t="s">
        <v>8519</v>
      </c>
      <c r="J6006" s="2">
        <v>2</v>
      </c>
      <c r="K6006" s="33" t="s">
        <v>8520</v>
      </c>
    </row>
    <row r="6007" spans="1:11" x14ac:dyDescent="0.3">
      <c r="A6007" s="1">
        <v>42678</v>
      </c>
      <c r="B6007" s="2">
        <f>YEAR(salesdata[[#This Row],[Order Date]])</f>
        <v>2016</v>
      </c>
      <c r="C6007" s="2">
        <f>MONTH(salesdata[[#This Row],[Order Date]])</f>
        <v>11</v>
      </c>
      <c r="D6007" t="s">
        <v>687</v>
      </c>
      <c r="E6007" t="s">
        <v>27</v>
      </c>
      <c r="F6007" t="s">
        <v>39</v>
      </c>
      <c r="G6007" t="s">
        <v>306</v>
      </c>
      <c r="H6007" t="s">
        <v>2755</v>
      </c>
      <c r="I6007" s="33" t="s">
        <v>9578</v>
      </c>
      <c r="J6007" s="2">
        <v>2</v>
      </c>
      <c r="K6007" s="33" t="s">
        <v>9579</v>
      </c>
    </row>
    <row r="6008" spans="1:11" x14ac:dyDescent="0.3">
      <c r="A6008" s="1">
        <v>42678</v>
      </c>
      <c r="B6008" s="2">
        <f>YEAR(salesdata[[#This Row],[Order Date]])</f>
        <v>2016</v>
      </c>
      <c r="C6008" s="2">
        <f>MONTH(salesdata[[#This Row],[Order Date]])</f>
        <v>11</v>
      </c>
      <c r="D6008" t="s">
        <v>1737</v>
      </c>
      <c r="E6008" t="s">
        <v>10</v>
      </c>
      <c r="F6008" t="s">
        <v>34</v>
      </c>
      <c r="G6008" t="s">
        <v>47</v>
      </c>
      <c r="H6008" t="s">
        <v>2116</v>
      </c>
      <c r="I6008" s="33" t="s">
        <v>7856</v>
      </c>
      <c r="J6008" s="2">
        <v>3</v>
      </c>
      <c r="K6008" s="33" t="s">
        <v>5840</v>
      </c>
    </row>
    <row r="6009" spans="1:11" x14ac:dyDescent="0.3">
      <c r="A6009" s="1">
        <v>42678</v>
      </c>
      <c r="B6009" s="2">
        <f>YEAR(salesdata[[#This Row],[Order Date]])</f>
        <v>2016</v>
      </c>
      <c r="C6009" s="2">
        <f>MONTH(salesdata[[#This Row],[Order Date]])</f>
        <v>11</v>
      </c>
      <c r="D6009" t="s">
        <v>1737</v>
      </c>
      <c r="E6009" t="s">
        <v>10</v>
      </c>
      <c r="F6009" t="s">
        <v>34</v>
      </c>
      <c r="G6009" t="s">
        <v>47</v>
      </c>
      <c r="H6009" t="s">
        <v>668</v>
      </c>
      <c r="I6009" s="33" t="s">
        <v>3713</v>
      </c>
      <c r="J6009" s="2">
        <v>4</v>
      </c>
      <c r="K6009" s="33" t="s">
        <v>3714</v>
      </c>
    </row>
    <row r="6010" spans="1:11" x14ac:dyDescent="0.3">
      <c r="A6010" s="1">
        <v>42679</v>
      </c>
      <c r="B6010" s="2">
        <f>YEAR(salesdata[[#This Row],[Order Date]])</f>
        <v>2016</v>
      </c>
      <c r="C6010" s="2">
        <f>MONTH(salesdata[[#This Row],[Order Date]])</f>
        <v>11</v>
      </c>
      <c r="D6010" t="s">
        <v>1422</v>
      </c>
      <c r="E6010" t="s">
        <v>27</v>
      </c>
      <c r="F6010" t="s">
        <v>11</v>
      </c>
      <c r="G6010" t="s">
        <v>20</v>
      </c>
      <c r="H6010" t="s">
        <v>2433</v>
      </c>
      <c r="I6010" s="33" t="s">
        <v>4503</v>
      </c>
      <c r="J6010" s="2">
        <v>5</v>
      </c>
      <c r="K6010" s="33" t="s">
        <v>9096</v>
      </c>
    </row>
    <row r="6011" spans="1:11" x14ac:dyDescent="0.3">
      <c r="A6011" s="1">
        <v>42679</v>
      </c>
      <c r="B6011" s="2">
        <f>YEAR(salesdata[[#This Row],[Order Date]])</f>
        <v>2016</v>
      </c>
      <c r="C6011" s="2">
        <f>MONTH(salesdata[[#This Row],[Order Date]])</f>
        <v>11</v>
      </c>
      <c r="D6011" t="s">
        <v>2640</v>
      </c>
      <c r="E6011" t="s">
        <v>23</v>
      </c>
      <c r="F6011" t="s">
        <v>39</v>
      </c>
      <c r="G6011" t="s">
        <v>40</v>
      </c>
      <c r="H6011" t="s">
        <v>2326</v>
      </c>
      <c r="I6011" s="33" t="s">
        <v>4155</v>
      </c>
      <c r="J6011" s="2">
        <v>2</v>
      </c>
      <c r="K6011" s="33" t="s">
        <v>9580</v>
      </c>
    </row>
    <row r="6012" spans="1:11" x14ac:dyDescent="0.3">
      <c r="A6012" s="1">
        <v>42679</v>
      </c>
      <c r="B6012" s="2">
        <f>YEAR(salesdata[[#This Row],[Order Date]])</f>
        <v>2016</v>
      </c>
      <c r="C6012" s="2">
        <f>MONTH(salesdata[[#This Row],[Order Date]])</f>
        <v>11</v>
      </c>
      <c r="D6012" t="s">
        <v>938</v>
      </c>
      <c r="E6012" t="s">
        <v>10</v>
      </c>
      <c r="F6012" t="s">
        <v>34</v>
      </c>
      <c r="G6012" t="s">
        <v>147</v>
      </c>
      <c r="H6012" t="s">
        <v>2068</v>
      </c>
      <c r="I6012" s="33" t="s">
        <v>9013</v>
      </c>
      <c r="J6012" s="2">
        <v>8</v>
      </c>
      <c r="K6012" s="33" t="s">
        <v>9581</v>
      </c>
    </row>
    <row r="6013" spans="1:11" x14ac:dyDescent="0.3">
      <c r="A6013" s="1">
        <v>42679</v>
      </c>
      <c r="B6013" s="2">
        <f>YEAR(salesdata[[#This Row],[Order Date]])</f>
        <v>2016</v>
      </c>
      <c r="C6013" s="2">
        <f>MONTH(salesdata[[#This Row],[Order Date]])</f>
        <v>11</v>
      </c>
      <c r="D6013" t="s">
        <v>938</v>
      </c>
      <c r="E6013" t="s">
        <v>10</v>
      </c>
      <c r="F6013" t="s">
        <v>11</v>
      </c>
      <c r="G6013" t="s">
        <v>20</v>
      </c>
      <c r="H6013" t="s">
        <v>119</v>
      </c>
      <c r="I6013" s="33" t="s">
        <v>5231</v>
      </c>
      <c r="J6013" s="2">
        <v>3</v>
      </c>
      <c r="K6013" s="33" t="s">
        <v>6558</v>
      </c>
    </row>
    <row r="6014" spans="1:11" x14ac:dyDescent="0.3">
      <c r="A6014" s="1">
        <v>42679</v>
      </c>
      <c r="B6014" s="2">
        <f>YEAR(salesdata[[#This Row],[Order Date]])</f>
        <v>2016</v>
      </c>
      <c r="C6014" s="2">
        <f>MONTH(salesdata[[#This Row],[Order Date]])</f>
        <v>11</v>
      </c>
      <c r="D6014" t="s">
        <v>938</v>
      </c>
      <c r="E6014" t="s">
        <v>10</v>
      </c>
      <c r="F6014" t="s">
        <v>34</v>
      </c>
      <c r="G6014" t="s">
        <v>74</v>
      </c>
      <c r="H6014" t="s">
        <v>2274</v>
      </c>
      <c r="I6014" s="33" t="s">
        <v>9391</v>
      </c>
      <c r="J6014" s="2">
        <v>7</v>
      </c>
      <c r="K6014" s="33" t="s">
        <v>9392</v>
      </c>
    </row>
    <row r="6015" spans="1:11" x14ac:dyDescent="0.3">
      <c r="A6015" s="1">
        <v>42679</v>
      </c>
      <c r="B6015" s="2">
        <f>YEAR(salesdata[[#This Row],[Order Date]])</f>
        <v>2016</v>
      </c>
      <c r="C6015" s="2">
        <f>MONTH(salesdata[[#This Row],[Order Date]])</f>
        <v>11</v>
      </c>
      <c r="D6015" t="s">
        <v>938</v>
      </c>
      <c r="E6015" t="s">
        <v>10</v>
      </c>
      <c r="F6015" t="s">
        <v>11</v>
      </c>
      <c r="G6015" t="s">
        <v>20</v>
      </c>
      <c r="H6015" t="s">
        <v>1152</v>
      </c>
      <c r="I6015" s="33" t="s">
        <v>3784</v>
      </c>
      <c r="J6015" s="2">
        <v>3</v>
      </c>
      <c r="K6015" s="33" t="s">
        <v>8375</v>
      </c>
    </row>
    <row r="6016" spans="1:11" x14ac:dyDescent="0.3">
      <c r="A6016" s="1">
        <v>42679</v>
      </c>
      <c r="B6016" s="2">
        <f>YEAR(salesdata[[#This Row],[Order Date]])</f>
        <v>2016</v>
      </c>
      <c r="C6016" s="2">
        <f>MONTH(salesdata[[#This Row],[Order Date]])</f>
        <v>11</v>
      </c>
      <c r="D6016" t="s">
        <v>938</v>
      </c>
      <c r="E6016" t="s">
        <v>10</v>
      </c>
      <c r="F6016" t="s">
        <v>39</v>
      </c>
      <c r="G6016" t="s">
        <v>52</v>
      </c>
      <c r="H6016" t="s">
        <v>2756</v>
      </c>
      <c r="I6016" s="33" t="s">
        <v>6104</v>
      </c>
      <c r="J6016" s="2">
        <v>5</v>
      </c>
      <c r="K6016" s="33" t="s">
        <v>9582</v>
      </c>
    </row>
    <row r="6017" spans="1:11" x14ac:dyDescent="0.3">
      <c r="A6017" s="1">
        <v>42679</v>
      </c>
      <c r="B6017" s="2">
        <f>YEAR(salesdata[[#This Row],[Order Date]])</f>
        <v>2016</v>
      </c>
      <c r="C6017" s="2">
        <f>MONTH(salesdata[[#This Row],[Order Date]])</f>
        <v>11</v>
      </c>
      <c r="D6017" t="s">
        <v>1375</v>
      </c>
      <c r="E6017" t="s">
        <v>130</v>
      </c>
      <c r="F6017" t="s">
        <v>11</v>
      </c>
      <c r="G6017" t="s">
        <v>20</v>
      </c>
      <c r="H6017" t="s">
        <v>1152</v>
      </c>
      <c r="I6017" s="33" t="s">
        <v>7765</v>
      </c>
      <c r="J6017" s="2">
        <v>5</v>
      </c>
      <c r="K6017" s="33" t="s">
        <v>6368</v>
      </c>
    </row>
    <row r="6018" spans="1:11" x14ac:dyDescent="0.3">
      <c r="A6018" s="1">
        <v>42679</v>
      </c>
      <c r="B6018" s="2">
        <f>YEAR(salesdata[[#This Row],[Order Date]])</f>
        <v>2016</v>
      </c>
      <c r="C6018" s="2">
        <f>MONTH(salesdata[[#This Row],[Order Date]])</f>
        <v>11</v>
      </c>
      <c r="D6018" t="s">
        <v>1375</v>
      </c>
      <c r="E6018" t="s">
        <v>130</v>
      </c>
      <c r="F6018" t="s">
        <v>11</v>
      </c>
      <c r="G6018" t="s">
        <v>24</v>
      </c>
      <c r="H6018" t="s">
        <v>535</v>
      </c>
      <c r="I6018" s="33" t="s">
        <v>3541</v>
      </c>
      <c r="J6018" s="2">
        <v>2</v>
      </c>
      <c r="K6018" s="33" t="s">
        <v>3325</v>
      </c>
    </row>
    <row r="6019" spans="1:11" x14ac:dyDescent="0.3">
      <c r="A6019" s="1">
        <v>42679</v>
      </c>
      <c r="B6019" s="2">
        <f>YEAR(salesdata[[#This Row],[Order Date]])</f>
        <v>2016</v>
      </c>
      <c r="C6019" s="2">
        <f>MONTH(salesdata[[#This Row],[Order Date]])</f>
        <v>11</v>
      </c>
      <c r="D6019" t="s">
        <v>1375</v>
      </c>
      <c r="E6019" t="s">
        <v>130</v>
      </c>
      <c r="F6019" t="s">
        <v>11</v>
      </c>
      <c r="G6019" t="s">
        <v>16</v>
      </c>
      <c r="H6019" t="s">
        <v>2317</v>
      </c>
      <c r="I6019" s="33" t="s">
        <v>8914</v>
      </c>
      <c r="J6019" s="2">
        <v>5</v>
      </c>
      <c r="K6019" s="33" t="s">
        <v>9583</v>
      </c>
    </row>
    <row r="6020" spans="1:11" x14ac:dyDescent="0.3">
      <c r="A6020" s="1">
        <v>42679</v>
      </c>
      <c r="B6020" s="2">
        <f>YEAR(salesdata[[#This Row],[Order Date]])</f>
        <v>2016</v>
      </c>
      <c r="C6020" s="2">
        <f>MONTH(salesdata[[#This Row],[Order Date]])</f>
        <v>11</v>
      </c>
      <c r="D6020" t="s">
        <v>1131</v>
      </c>
      <c r="E6020" t="s">
        <v>27</v>
      </c>
      <c r="F6020" t="s">
        <v>11</v>
      </c>
      <c r="G6020" t="s">
        <v>20</v>
      </c>
      <c r="H6020" t="s">
        <v>2144</v>
      </c>
      <c r="I6020" s="33" t="s">
        <v>6181</v>
      </c>
      <c r="J6020" s="2">
        <v>2</v>
      </c>
      <c r="K6020" s="33" t="s">
        <v>4069</v>
      </c>
    </row>
    <row r="6021" spans="1:11" x14ac:dyDescent="0.3">
      <c r="A6021" s="1">
        <v>42679</v>
      </c>
      <c r="B6021" s="2">
        <f>YEAR(salesdata[[#This Row],[Order Date]])</f>
        <v>2016</v>
      </c>
      <c r="C6021" s="2">
        <f>MONTH(salesdata[[#This Row],[Order Date]])</f>
        <v>11</v>
      </c>
      <c r="D6021" t="s">
        <v>1447</v>
      </c>
      <c r="E6021" t="s">
        <v>10</v>
      </c>
      <c r="F6021" t="s">
        <v>11</v>
      </c>
      <c r="G6021" t="s">
        <v>16</v>
      </c>
      <c r="H6021" t="s">
        <v>417</v>
      </c>
      <c r="I6021" s="33" t="s">
        <v>9584</v>
      </c>
      <c r="J6021" s="2">
        <v>1</v>
      </c>
      <c r="K6021" s="33" t="s">
        <v>4469</v>
      </c>
    </row>
    <row r="6022" spans="1:11" x14ac:dyDescent="0.3">
      <c r="A6022" s="1">
        <v>42679</v>
      </c>
      <c r="B6022" s="2">
        <f>YEAR(salesdata[[#This Row],[Order Date]])</f>
        <v>2016</v>
      </c>
      <c r="C6022" s="2">
        <f>MONTH(salesdata[[#This Row],[Order Date]])</f>
        <v>11</v>
      </c>
      <c r="D6022" t="s">
        <v>1241</v>
      </c>
      <c r="E6022" t="s">
        <v>167</v>
      </c>
      <c r="F6022" t="s">
        <v>39</v>
      </c>
      <c r="G6022" t="s">
        <v>52</v>
      </c>
      <c r="H6022" t="s">
        <v>2757</v>
      </c>
      <c r="I6022" s="33" t="s">
        <v>9585</v>
      </c>
      <c r="J6022" s="2">
        <v>4</v>
      </c>
      <c r="K6022" s="33" t="s">
        <v>9586</v>
      </c>
    </row>
    <row r="6023" spans="1:11" x14ac:dyDescent="0.3">
      <c r="A6023" s="1">
        <v>42679</v>
      </c>
      <c r="B6023" s="2">
        <f>YEAR(salesdata[[#This Row],[Order Date]])</f>
        <v>2016</v>
      </c>
      <c r="C6023" s="2">
        <f>MONTH(salesdata[[#This Row],[Order Date]])</f>
        <v>11</v>
      </c>
      <c r="D6023" t="s">
        <v>1833</v>
      </c>
      <c r="E6023" t="s">
        <v>27</v>
      </c>
      <c r="F6023" t="s">
        <v>39</v>
      </c>
      <c r="G6023" t="s">
        <v>52</v>
      </c>
      <c r="H6023" t="s">
        <v>2308</v>
      </c>
      <c r="I6023" s="33" t="s">
        <v>1485</v>
      </c>
      <c r="J6023" s="2">
        <v>4</v>
      </c>
      <c r="K6023" s="33" t="s">
        <v>3122</v>
      </c>
    </row>
    <row r="6024" spans="1:11" x14ac:dyDescent="0.3">
      <c r="A6024" s="1">
        <v>42679</v>
      </c>
      <c r="B6024" s="2">
        <f>YEAR(salesdata[[#This Row],[Order Date]])</f>
        <v>2016</v>
      </c>
      <c r="C6024" s="2">
        <f>MONTH(salesdata[[#This Row],[Order Date]])</f>
        <v>11</v>
      </c>
      <c r="D6024" t="s">
        <v>1833</v>
      </c>
      <c r="E6024" t="s">
        <v>27</v>
      </c>
      <c r="F6024" t="s">
        <v>34</v>
      </c>
      <c r="G6024" t="s">
        <v>35</v>
      </c>
      <c r="H6024" t="s">
        <v>1877</v>
      </c>
      <c r="I6024" s="33" t="s">
        <v>9302</v>
      </c>
      <c r="J6024" s="2">
        <v>2</v>
      </c>
      <c r="K6024" s="33" t="s">
        <v>9303</v>
      </c>
    </row>
    <row r="6025" spans="1:11" x14ac:dyDescent="0.3">
      <c r="A6025" s="1">
        <v>42679</v>
      </c>
      <c r="B6025" s="2">
        <f>YEAR(salesdata[[#This Row],[Order Date]])</f>
        <v>2016</v>
      </c>
      <c r="C6025" s="2">
        <f>MONTH(salesdata[[#This Row],[Order Date]])</f>
        <v>11</v>
      </c>
      <c r="D6025" t="s">
        <v>1833</v>
      </c>
      <c r="E6025" t="s">
        <v>27</v>
      </c>
      <c r="F6025" t="s">
        <v>11</v>
      </c>
      <c r="G6025" t="s">
        <v>63</v>
      </c>
      <c r="H6025" t="s">
        <v>654</v>
      </c>
      <c r="I6025" s="33" t="s">
        <v>3694</v>
      </c>
      <c r="J6025" s="2">
        <v>3</v>
      </c>
      <c r="K6025" s="33" t="s">
        <v>3695</v>
      </c>
    </row>
    <row r="6026" spans="1:11" x14ac:dyDescent="0.3">
      <c r="A6026" s="1">
        <v>42679</v>
      </c>
      <c r="B6026" s="2">
        <f>YEAR(salesdata[[#This Row],[Order Date]])</f>
        <v>2016</v>
      </c>
      <c r="C6026" s="2">
        <f>MONTH(salesdata[[#This Row],[Order Date]])</f>
        <v>11</v>
      </c>
      <c r="D6026" t="s">
        <v>1307</v>
      </c>
      <c r="E6026" t="s">
        <v>55</v>
      </c>
      <c r="F6026" t="s">
        <v>34</v>
      </c>
      <c r="G6026" t="s">
        <v>47</v>
      </c>
      <c r="H6026" t="s">
        <v>1251</v>
      </c>
      <c r="I6026" s="33" t="s">
        <v>5330</v>
      </c>
      <c r="J6026" s="2">
        <v>2</v>
      </c>
      <c r="K6026" s="33" t="s">
        <v>9587</v>
      </c>
    </row>
    <row r="6027" spans="1:11" x14ac:dyDescent="0.3">
      <c r="A6027" s="1">
        <v>42679</v>
      </c>
      <c r="B6027" s="2">
        <f>YEAR(salesdata[[#This Row],[Order Date]])</f>
        <v>2016</v>
      </c>
      <c r="C6027" s="2">
        <f>MONTH(salesdata[[#This Row],[Order Date]])</f>
        <v>11</v>
      </c>
      <c r="D6027" t="s">
        <v>1307</v>
      </c>
      <c r="E6027" t="s">
        <v>55</v>
      </c>
      <c r="F6027" t="s">
        <v>39</v>
      </c>
      <c r="G6027" t="s">
        <v>52</v>
      </c>
      <c r="H6027" t="s">
        <v>2362</v>
      </c>
      <c r="I6027" s="33" t="s">
        <v>5187</v>
      </c>
      <c r="J6027" s="2">
        <v>3</v>
      </c>
      <c r="K6027" s="33" t="s">
        <v>5188</v>
      </c>
    </row>
    <row r="6028" spans="1:11" x14ac:dyDescent="0.3">
      <c r="A6028" s="1">
        <v>42679</v>
      </c>
      <c r="B6028" s="2">
        <f>YEAR(salesdata[[#This Row],[Order Date]])</f>
        <v>2016</v>
      </c>
      <c r="C6028" s="2">
        <f>MONTH(salesdata[[#This Row],[Order Date]])</f>
        <v>11</v>
      </c>
      <c r="D6028" t="s">
        <v>1307</v>
      </c>
      <c r="E6028" t="s">
        <v>55</v>
      </c>
      <c r="F6028" t="s">
        <v>34</v>
      </c>
      <c r="G6028" t="s">
        <v>47</v>
      </c>
      <c r="H6028" t="s">
        <v>2696</v>
      </c>
      <c r="I6028" s="33" t="s">
        <v>9535</v>
      </c>
      <c r="J6028" s="2">
        <v>5</v>
      </c>
      <c r="K6028" s="33" t="s">
        <v>9536</v>
      </c>
    </row>
    <row r="6029" spans="1:11" x14ac:dyDescent="0.3">
      <c r="A6029" s="1">
        <v>42680</v>
      </c>
      <c r="B6029" s="2">
        <f>YEAR(salesdata[[#This Row],[Order Date]])</f>
        <v>2016</v>
      </c>
      <c r="C6029" s="2">
        <f>MONTH(salesdata[[#This Row],[Order Date]])</f>
        <v>11</v>
      </c>
      <c r="D6029" t="s">
        <v>1542</v>
      </c>
      <c r="E6029" t="s">
        <v>27</v>
      </c>
      <c r="F6029" t="s">
        <v>34</v>
      </c>
      <c r="G6029" t="s">
        <v>35</v>
      </c>
      <c r="H6029" t="s">
        <v>2723</v>
      </c>
      <c r="I6029" s="33" t="s">
        <v>9588</v>
      </c>
      <c r="J6029" s="2">
        <v>2</v>
      </c>
      <c r="K6029" s="33" t="s">
        <v>6563</v>
      </c>
    </row>
    <row r="6030" spans="1:11" x14ac:dyDescent="0.3">
      <c r="A6030" s="1">
        <v>42680</v>
      </c>
      <c r="B6030" s="2">
        <f>YEAR(salesdata[[#This Row],[Order Date]])</f>
        <v>2016</v>
      </c>
      <c r="C6030" s="2">
        <f>MONTH(salesdata[[#This Row],[Order Date]])</f>
        <v>11</v>
      </c>
      <c r="D6030" t="s">
        <v>1542</v>
      </c>
      <c r="E6030" t="s">
        <v>27</v>
      </c>
      <c r="F6030" t="s">
        <v>34</v>
      </c>
      <c r="G6030" t="s">
        <v>47</v>
      </c>
      <c r="H6030" t="s">
        <v>1768</v>
      </c>
      <c r="I6030" s="33" t="s">
        <v>9589</v>
      </c>
      <c r="J6030" s="2">
        <v>3</v>
      </c>
      <c r="K6030" s="33" t="s">
        <v>9590</v>
      </c>
    </row>
    <row r="6031" spans="1:11" x14ac:dyDescent="0.3">
      <c r="A6031" s="1">
        <v>42680</v>
      </c>
      <c r="B6031" s="2">
        <f>YEAR(salesdata[[#This Row],[Order Date]])</f>
        <v>2016</v>
      </c>
      <c r="C6031" s="2">
        <f>MONTH(salesdata[[#This Row],[Order Date]])</f>
        <v>11</v>
      </c>
      <c r="D6031" t="s">
        <v>838</v>
      </c>
      <c r="E6031" t="s">
        <v>124</v>
      </c>
      <c r="F6031" t="s">
        <v>34</v>
      </c>
      <c r="G6031" t="s">
        <v>35</v>
      </c>
      <c r="H6031" t="s">
        <v>1861</v>
      </c>
      <c r="I6031" s="33" t="s">
        <v>6509</v>
      </c>
      <c r="J6031" s="2">
        <v>2</v>
      </c>
      <c r="K6031" s="33" t="s">
        <v>9591</v>
      </c>
    </row>
    <row r="6032" spans="1:11" x14ac:dyDescent="0.3">
      <c r="A6032" s="1">
        <v>42680</v>
      </c>
      <c r="B6032" s="2">
        <f>YEAR(salesdata[[#This Row],[Order Date]])</f>
        <v>2016</v>
      </c>
      <c r="C6032" s="2">
        <f>MONTH(salesdata[[#This Row],[Order Date]])</f>
        <v>11</v>
      </c>
      <c r="D6032" t="s">
        <v>838</v>
      </c>
      <c r="E6032" t="s">
        <v>124</v>
      </c>
      <c r="F6032" t="s">
        <v>11</v>
      </c>
      <c r="G6032" t="s">
        <v>12</v>
      </c>
      <c r="H6032" t="s">
        <v>2613</v>
      </c>
      <c r="I6032" s="33" t="s">
        <v>9592</v>
      </c>
      <c r="J6032" s="2">
        <v>2</v>
      </c>
      <c r="K6032" s="33" t="s">
        <v>9593</v>
      </c>
    </row>
    <row r="6033" spans="1:11" x14ac:dyDescent="0.3">
      <c r="A6033" s="1">
        <v>42680</v>
      </c>
      <c r="B6033" s="2">
        <f>YEAR(salesdata[[#This Row],[Order Date]])</f>
        <v>2016</v>
      </c>
      <c r="C6033" s="2">
        <f>MONTH(salesdata[[#This Row],[Order Date]])</f>
        <v>11</v>
      </c>
      <c r="D6033" t="s">
        <v>838</v>
      </c>
      <c r="E6033" t="s">
        <v>124</v>
      </c>
      <c r="F6033" t="s">
        <v>34</v>
      </c>
      <c r="G6033" t="s">
        <v>47</v>
      </c>
      <c r="H6033" t="s">
        <v>1849</v>
      </c>
      <c r="I6033" s="33" t="s">
        <v>9594</v>
      </c>
      <c r="J6033" s="2">
        <v>2</v>
      </c>
      <c r="K6033" s="33" t="s">
        <v>3672</v>
      </c>
    </row>
    <row r="6034" spans="1:11" x14ac:dyDescent="0.3">
      <c r="A6034" s="1">
        <v>42680</v>
      </c>
      <c r="B6034" s="2">
        <f>YEAR(salesdata[[#This Row],[Order Date]])</f>
        <v>2016</v>
      </c>
      <c r="C6034" s="2">
        <f>MONTH(salesdata[[#This Row],[Order Date]])</f>
        <v>11</v>
      </c>
      <c r="D6034" t="s">
        <v>838</v>
      </c>
      <c r="E6034" t="s">
        <v>124</v>
      </c>
      <c r="F6034" t="s">
        <v>11</v>
      </c>
      <c r="G6034" t="s">
        <v>12</v>
      </c>
      <c r="H6034" t="s">
        <v>466</v>
      </c>
      <c r="I6034" s="33" t="s">
        <v>4960</v>
      </c>
      <c r="J6034" s="2">
        <v>2</v>
      </c>
      <c r="K6034" s="33" t="s">
        <v>4961</v>
      </c>
    </row>
    <row r="6035" spans="1:11" x14ac:dyDescent="0.3">
      <c r="A6035" s="1">
        <v>42680</v>
      </c>
      <c r="B6035" s="2">
        <f>YEAR(salesdata[[#This Row],[Order Date]])</f>
        <v>2016</v>
      </c>
      <c r="C6035" s="2">
        <f>MONTH(salesdata[[#This Row],[Order Date]])</f>
        <v>11</v>
      </c>
      <c r="D6035" t="s">
        <v>1859</v>
      </c>
      <c r="E6035" t="s">
        <v>27</v>
      </c>
      <c r="F6035" t="s">
        <v>11</v>
      </c>
      <c r="G6035" t="s">
        <v>18</v>
      </c>
      <c r="H6035" t="s">
        <v>635</v>
      </c>
      <c r="I6035" s="33" t="s">
        <v>9595</v>
      </c>
      <c r="J6035" s="2">
        <v>3</v>
      </c>
      <c r="K6035" s="33" t="s">
        <v>9156</v>
      </c>
    </row>
    <row r="6036" spans="1:11" x14ac:dyDescent="0.3">
      <c r="A6036" s="1">
        <v>42681</v>
      </c>
      <c r="B6036" s="2">
        <f>YEAR(salesdata[[#This Row],[Order Date]])</f>
        <v>2016</v>
      </c>
      <c r="C6036" s="2">
        <f>MONTH(salesdata[[#This Row],[Order Date]])</f>
        <v>11</v>
      </c>
      <c r="D6036" t="s">
        <v>2177</v>
      </c>
      <c r="E6036" t="s">
        <v>167</v>
      </c>
      <c r="F6036" t="s">
        <v>11</v>
      </c>
      <c r="G6036" t="s">
        <v>20</v>
      </c>
      <c r="H6036" t="s">
        <v>2189</v>
      </c>
      <c r="I6036" s="33" t="s">
        <v>9596</v>
      </c>
      <c r="J6036" s="2">
        <v>2</v>
      </c>
      <c r="K6036" s="33" t="s">
        <v>7941</v>
      </c>
    </row>
    <row r="6037" spans="1:11" x14ac:dyDescent="0.3">
      <c r="A6037" s="1">
        <v>42681</v>
      </c>
      <c r="B6037" s="2">
        <f>YEAR(salesdata[[#This Row],[Order Date]])</f>
        <v>2016</v>
      </c>
      <c r="C6037" s="2">
        <f>MONTH(salesdata[[#This Row],[Order Date]])</f>
        <v>11</v>
      </c>
      <c r="D6037" t="s">
        <v>2254</v>
      </c>
      <c r="E6037" t="s">
        <v>27</v>
      </c>
      <c r="F6037" t="s">
        <v>11</v>
      </c>
      <c r="G6037" t="s">
        <v>20</v>
      </c>
      <c r="H6037" t="s">
        <v>623</v>
      </c>
      <c r="I6037" s="33" t="s">
        <v>9597</v>
      </c>
      <c r="J6037" s="2">
        <v>4</v>
      </c>
      <c r="K6037" s="33" t="s">
        <v>3359</v>
      </c>
    </row>
    <row r="6038" spans="1:11" x14ac:dyDescent="0.3">
      <c r="A6038" s="1">
        <v>42681</v>
      </c>
      <c r="B6038" s="2">
        <f>YEAR(salesdata[[#This Row],[Order Date]])</f>
        <v>2016</v>
      </c>
      <c r="C6038" s="2">
        <f>MONTH(salesdata[[#This Row],[Order Date]])</f>
        <v>11</v>
      </c>
      <c r="D6038" t="s">
        <v>2254</v>
      </c>
      <c r="E6038" t="s">
        <v>27</v>
      </c>
      <c r="F6038" t="s">
        <v>11</v>
      </c>
      <c r="G6038" t="s">
        <v>20</v>
      </c>
      <c r="H6038" t="s">
        <v>440</v>
      </c>
      <c r="I6038" s="33" t="s">
        <v>6483</v>
      </c>
      <c r="J6038" s="2">
        <v>4</v>
      </c>
      <c r="K6038" s="33" t="s">
        <v>6484</v>
      </c>
    </row>
    <row r="6039" spans="1:11" x14ac:dyDescent="0.3">
      <c r="A6039" s="1">
        <v>42681</v>
      </c>
      <c r="B6039" s="2">
        <f>YEAR(salesdata[[#This Row],[Order Date]])</f>
        <v>2016</v>
      </c>
      <c r="C6039" s="2">
        <f>MONTH(salesdata[[#This Row],[Order Date]])</f>
        <v>11</v>
      </c>
      <c r="D6039" t="s">
        <v>2254</v>
      </c>
      <c r="E6039" t="s">
        <v>27</v>
      </c>
      <c r="F6039" t="s">
        <v>11</v>
      </c>
      <c r="G6039" t="s">
        <v>204</v>
      </c>
      <c r="H6039" t="s">
        <v>2719</v>
      </c>
      <c r="I6039" s="33" t="s">
        <v>2942</v>
      </c>
      <c r="J6039" s="2">
        <v>2</v>
      </c>
      <c r="K6039" s="33" t="s">
        <v>5329</v>
      </c>
    </row>
    <row r="6040" spans="1:11" x14ac:dyDescent="0.3">
      <c r="A6040" s="1">
        <v>42681</v>
      </c>
      <c r="B6040" s="2">
        <f>YEAR(salesdata[[#This Row],[Order Date]])</f>
        <v>2016</v>
      </c>
      <c r="C6040" s="2">
        <f>MONTH(salesdata[[#This Row],[Order Date]])</f>
        <v>11</v>
      </c>
      <c r="D6040" t="s">
        <v>2254</v>
      </c>
      <c r="E6040" t="s">
        <v>27</v>
      </c>
      <c r="F6040" t="s">
        <v>11</v>
      </c>
      <c r="G6040" t="s">
        <v>16</v>
      </c>
      <c r="H6040" t="s">
        <v>2096</v>
      </c>
      <c r="I6040" s="33" t="s">
        <v>3802</v>
      </c>
      <c r="J6040" s="2">
        <v>2</v>
      </c>
      <c r="K6040" s="33" t="s">
        <v>3089</v>
      </c>
    </row>
    <row r="6041" spans="1:11" x14ac:dyDescent="0.3">
      <c r="A6041" s="1">
        <v>42681</v>
      </c>
      <c r="B6041" s="2">
        <f>YEAR(salesdata[[#This Row],[Order Date]])</f>
        <v>2016</v>
      </c>
      <c r="C6041" s="2">
        <f>MONTH(salesdata[[#This Row],[Order Date]])</f>
        <v>11</v>
      </c>
      <c r="D6041" t="s">
        <v>1943</v>
      </c>
      <c r="E6041" t="s">
        <v>27</v>
      </c>
      <c r="F6041" t="s">
        <v>34</v>
      </c>
      <c r="G6041" t="s">
        <v>47</v>
      </c>
      <c r="H6041" t="s">
        <v>2591</v>
      </c>
      <c r="I6041" s="33" t="s">
        <v>9305</v>
      </c>
      <c r="J6041" s="2">
        <v>3</v>
      </c>
      <c r="K6041" s="33" t="s">
        <v>3123</v>
      </c>
    </row>
    <row r="6042" spans="1:11" x14ac:dyDescent="0.3">
      <c r="A6042" s="1">
        <v>42681</v>
      </c>
      <c r="B6042" s="2">
        <f>YEAR(salesdata[[#This Row],[Order Date]])</f>
        <v>2016</v>
      </c>
      <c r="C6042" s="2">
        <f>MONTH(salesdata[[#This Row],[Order Date]])</f>
        <v>11</v>
      </c>
      <c r="D6042" t="s">
        <v>1602</v>
      </c>
      <c r="E6042" t="s">
        <v>79</v>
      </c>
      <c r="F6042" t="s">
        <v>39</v>
      </c>
      <c r="G6042" t="s">
        <v>52</v>
      </c>
      <c r="H6042" t="s">
        <v>682</v>
      </c>
      <c r="I6042" s="33" t="s">
        <v>5027</v>
      </c>
      <c r="J6042" s="2">
        <v>3</v>
      </c>
      <c r="K6042" s="33" t="s">
        <v>4454</v>
      </c>
    </row>
    <row r="6043" spans="1:11" x14ac:dyDescent="0.3">
      <c r="A6043" s="1">
        <v>42681</v>
      </c>
      <c r="B6043" s="2">
        <f>YEAR(salesdata[[#This Row],[Order Date]])</f>
        <v>2016</v>
      </c>
      <c r="C6043" s="2">
        <f>MONTH(salesdata[[#This Row],[Order Date]])</f>
        <v>11</v>
      </c>
      <c r="D6043" t="s">
        <v>687</v>
      </c>
      <c r="E6043" t="s">
        <v>181</v>
      </c>
      <c r="F6043" t="s">
        <v>11</v>
      </c>
      <c r="G6043" t="s">
        <v>43</v>
      </c>
      <c r="H6043" t="s">
        <v>2410</v>
      </c>
      <c r="I6043" s="33" t="s">
        <v>6614</v>
      </c>
      <c r="J6043" s="2">
        <v>4</v>
      </c>
      <c r="K6043" s="33" t="s">
        <v>5665</v>
      </c>
    </row>
    <row r="6044" spans="1:11" x14ac:dyDescent="0.3">
      <c r="A6044" s="1">
        <v>42681</v>
      </c>
      <c r="B6044" s="2">
        <f>YEAR(salesdata[[#This Row],[Order Date]])</f>
        <v>2016</v>
      </c>
      <c r="C6044" s="2">
        <f>MONTH(salesdata[[#This Row],[Order Date]])</f>
        <v>11</v>
      </c>
      <c r="D6044" t="s">
        <v>1867</v>
      </c>
      <c r="E6044" t="s">
        <v>27</v>
      </c>
      <c r="F6044" t="s">
        <v>11</v>
      </c>
      <c r="G6044" t="s">
        <v>12</v>
      </c>
      <c r="H6044" t="s">
        <v>1391</v>
      </c>
      <c r="I6044" s="33" t="s">
        <v>8649</v>
      </c>
      <c r="J6044" s="2">
        <v>2</v>
      </c>
      <c r="K6044" s="33" t="s">
        <v>9598</v>
      </c>
    </row>
    <row r="6045" spans="1:11" x14ac:dyDescent="0.3">
      <c r="A6045" s="1">
        <v>42681</v>
      </c>
      <c r="B6045" s="2">
        <f>YEAR(salesdata[[#This Row],[Order Date]])</f>
        <v>2016</v>
      </c>
      <c r="C6045" s="2">
        <f>MONTH(salesdata[[#This Row],[Order Date]])</f>
        <v>11</v>
      </c>
      <c r="D6045" t="s">
        <v>1375</v>
      </c>
      <c r="E6045" t="s">
        <v>2758</v>
      </c>
      <c r="F6045" t="s">
        <v>34</v>
      </c>
      <c r="G6045" t="s">
        <v>35</v>
      </c>
      <c r="H6045" t="s">
        <v>1016</v>
      </c>
      <c r="I6045" s="33" t="s">
        <v>9114</v>
      </c>
      <c r="J6045" s="2">
        <v>4</v>
      </c>
      <c r="K6045" s="33" t="s">
        <v>9115</v>
      </c>
    </row>
    <row r="6046" spans="1:11" x14ac:dyDescent="0.3">
      <c r="A6046" s="1">
        <v>42681</v>
      </c>
      <c r="B6046" s="2">
        <f>YEAR(salesdata[[#This Row],[Order Date]])</f>
        <v>2016</v>
      </c>
      <c r="C6046" s="2">
        <f>MONTH(salesdata[[#This Row],[Order Date]])</f>
        <v>11</v>
      </c>
      <c r="D6046" t="s">
        <v>1318</v>
      </c>
      <c r="E6046" t="s">
        <v>152</v>
      </c>
      <c r="F6046" t="s">
        <v>39</v>
      </c>
      <c r="G6046" t="s">
        <v>40</v>
      </c>
      <c r="H6046" t="s">
        <v>526</v>
      </c>
      <c r="I6046" s="33" t="s">
        <v>4030</v>
      </c>
      <c r="J6046" s="2">
        <v>4</v>
      </c>
      <c r="K6046" s="33" t="s">
        <v>7387</v>
      </c>
    </row>
    <row r="6047" spans="1:11" x14ac:dyDescent="0.3">
      <c r="A6047" s="1">
        <v>42681</v>
      </c>
      <c r="B6047" s="2">
        <f>YEAR(salesdata[[#This Row],[Order Date]])</f>
        <v>2016</v>
      </c>
      <c r="C6047" s="2">
        <f>MONTH(salesdata[[#This Row],[Order Date]])</f>
        <v>11</v>
      </c>
      <c r="D6047" t="s">
        <v>1318</v>
      </c>
      <c r="E6047" t="s">
        <v>152</v>
      </c>
      <c r="F6047" t="s">
        <v>39</v>
      </c>
      <c r="G6047" t="s">
        <v>40</v>
      </c>
      <c r="H6047" t="s">
        <v>1797</v>
      </c>
      <c r="I6047" s="33" t="s">
        <v>9599</v>
      </c>
      <c r="J6047" s="2">
        <v>3</v>
      </c>
      <c r="K6047" s="33" t="s">
        <v>3711</v>
      </c>
    </row>
    <row r="6048" spans="1:11" x14ac:dyDescent="0.3">
      <c r="A6048" s="1">
        <v>42681</v>
      </c>
      <c r="B6048" s="2">
        <f>YEAR(salesdata[[#This Row],[Order Date]])</f>
        <v>2016</v>
      </c>
      <c r="C6048" s="2">
        <f>MONTH(salesdata[[#This Row],[Order Date]])</f>
        <v>11</v>
      </c>
      <c r="D6048" t="s">
        <v>1318</v>
      </c>
      <c r="E6048" t="s">
        <v>152</v>
      </c>
      <c r="F6048" t="s">
        <v>11</v>
      </c>
      <c r="G6048" t="s">
        <v>12</v>
      </c>
      <c r="H6048" t="s">
        <v>1199</v>
      </c>
      <c r="I6048" s="33" t="s">
        <v>3122</v>
      </c>
      <c r="J6048" s="2">
        <v>2</v>
      </c>
      <c r="K6048" s="33" t="s">
        <v>3123</v>
      </c>
    </row>
    <row r="6049" spans="1:11" x14ac:dyDescent="0.3">
      <c r="A6049" s="1">
        <v>42681</v>
      </c>
      <c r="B6049" s="2">
        <f>YEAR(salesdata[[#This Row],[Order Date]])</f>
        <v>2016</v>
      </c>
      <c r="C6049" s="2">
        <f>MONTH(salesdata[[#This Row],[Order Date]])</f>
        <v>11</v>
      </c>
      <c r="D6049" t="s">
        <v>1318</v>
      </c>
      <c r="E6049" t="s">
        <v>152</v>
      </c>
      <c r="F6049" t="s">
        <v>11</v>
      </c>
      <c r="G6049" t="s">
        <v>18</v>
      </c>
      <c r="H6049" t="s">
        <v>1527</v>
      </c>
      <c r="I6049" s="33" t="s">
        <v>9600</v>
      </c>
      <c r="J6049" s="2">
        <v>3</v>
      </c>
      <c r="K6049" s="33" t="s">
        <v>3791</v>
      </c>
    </row>
    <row r="6050" spans="1:11" x14ac:dyDescent="0.3">
      <c r="A6050" s="1">
        <v>42681</v>
      </c>
      <c r="B6050" s="2">
        <f>YEAR(salesdata[[#This Row],[Order Date]])</f>
        <v>2016</v>
      </c>
      <c r="C6050" s="2">
        <f>MONTH(salesdata[[#This Row],[Order Date]])</f>
        <v>11</v>
      </c>
      <c r="D6050" t="s">
        <v>1318</v>
      </c>
      <c r="E6050" t="s">
        <v>152</v>
      </c>
      <c r="F6050" t="s">
        <v>11</v>
      </c>
      <c r="G6050" t="s">
        <v>20</v>
      </c>
      <c r="H6050" t="s">
        <v>2569</v>
      </c>
      <c r="I6050" s="33" t="s">
        <v>9076</v>
      </c>
      <c r="J6050" s="2">
        <v>2</v>
      </c>
      <c r="K6050" s="33" t="s">
        <v>8947</v>
      </c>
    </row>
    <row r="6051" spans="1:11" x14ac:dyDescent="0.3">
      <c r="A6051" s="1">
        <v>42681</v>
      </c>
      <c r="B6051" s="2">
        <f>YEAR(salesdata[[#This Row],[Order Date]])</f>
        <v>2016</v>
      </c>
      <c r="C6051" s="2">
        <f>MONTH(salesdata[[#This Row],[Order Date]])</f>
        <v>11</v>
      </c>
      <c r="D6051" t="s">
        <v>927</v>
      </c>
      <c r="E6051" t="s">
        <v>10</v>
      </c>
      <c r="F6051" t="s">
        <v>34</v>
      </c>
      <c r="G6051" t="s">
        <v>47</v>
      </c>
      <c r="H6051" t="s">
        <v>2522</v>
      </c>
      <c r="I6051" s="33" t="s">
        <v>5677</v>
      </c>
      <c r="J6051" s="2">
        <v>5</v>
      </c>
      <c r="K6051" s="33" t="s">
        <v>9601</v>
      </c>
    </row>
    <row r="6052" spans="1:11" x14ac:dyDescent="0.3">
      <c r="A6052" s="1">
        <v>42681</v>
      </c>
      <c r="B6052" s="2">
        <f>YEAR(salesdata[[#This Row],[Order Date]])</f>
        <v>2016</v>
      </c>
      <c r="C6052" s="2">
        <f>MONTH(salesdata[[#This Row],[Order Date]])</f>
        <v>11</v>
      </c>
      <c r="D6052" t="s">
        <v>927</v>
      </c>
      <c r="E6052" t="s">
        <v>10</v>
      </c>
      <c r="F6052" t="s">
        <v>11</v>
      </c>
      <c r="G6052" t="s">
        <v>18</v>
      </c>
      <c r="H6052" t="s">
        <v>2465</v>
      </c>
      <c r="I6052" s="33" t="s">
        <v>9602</v>
      </c>
      <c r="J6052" s="2">
        <v>3</v>
      </c>
      <c r="K6052" s="33" t="s">
        <v>9603</v>
      </c>
    </row>
    <row r="6053" spans="1:11" x14ac:dyDescent="0.3">
      <c r="A6053" s="1">
        <v>42681</v>
      </c>
      <c r="B6053" s="2">
        <f>YEAR(salesdata[[#This Row],[Order Date]])</f>
        <v>2016</v>
      </c>
      <c r="C6053" s="2">
        <f>MONTH(salesdata[[#This Row],[Order Date]])</f>
        <v>11</v>
      </c>
      <c r="D6053" t="s">
        <v>201</v>
      </c>
      <c r="E6053" t="s">
        <v>27</v>
      </c>
      <c r="F6053" t="s">
        <v>39</v>
      </c>
      <c r="G6053" t="s">
        <v>52</v>
      </c>
      <c r="H6053" t="s">
        <v>928</v>
      </c>
      <c r="I6053" s="33" t="s">
        <v>3179</v>
      </c>
      <c r="J6053" s="2">
        <v>3</v>
      </c>
      <c r="K6053" s="33" t="s">
        <v>4076</v>
      </c>
    </row>
    <row r="6054" spans="1:11" x14ac:dyDescent="0.3">
      <c r="A6054" s="1">
        <v>42681</v>
      </c>
      <c r="B6054" s="2">
        <f>YEAR(salesdata[[#This Row],[Order Date]])</f>
        <v>2016</v>
      </c>
      <c r="C6054" s="2">
        <f>MONTH(salesdata[[#This Row],[Order Date]])</f>
        <v>11</v>
      </c>
      <c r="D6054" t="s">
        <v>1444</v>
      </c>
      <c r="E6054" t="s">
        <v>27</v>
      </c>
      <c r="F6054" t="s">
        <v>11</v>
      </c>
      <c r="G6054" t="s">
        <v>20</v>
      </c>
      <c r="H6054" t="s">
        <v>315</v>
      </c>
      <c r="I6054" s="33" t="s">
        <v>8263</v>
      </c>
      <c r="J6054" s="2">
        <v>2</v>
      </c>
      <c r="K6054" s="33" t="s">
        <v>9604</v>
      </c>
    </row>
    <row r="6055" spans="1:11" x14ac:dyDescent="0.3">
      <c r="A6055" s="1">
        <v>42682</v>
      </c>
      <c r="B6055" s="2">
        <f>YEAR(salesdata[[#This Row],[Order Date]])</f>
        <v>2016</v>
      </c>
      <c r="C6055" s="2">
        <f>MONTH(salesdata[[#This Row],[Order Date]])</f>
        <v>11</v>
      </c>
      <c r="D6055" t="s">
        <v>2371</v>
      </c>
      <c r="E6055" t="s">
        <v>33</v>
      </c>
      <c r="F6055" t="s">
        <v>34</v>
      </c>
      <c r="G6055" t="s">
        <v>74</v>
      </c>
      <c r="H6055" t="s">
        <v>2596</v>
      </c>
      <c r="I6055" s="33" t="s">
        <v>9605</v>
      </c>
      <c r="J6055" s="2">
        <v>2</v>
      </c>
      <c r="K6055" s="33" t="s">
        <v>9606</v>
      </c>
    </row>
    <row r="6056" spans="1:11" x14ac:dyDescent="0.3">
      <c r="A6056" s="1">
        <v>42682</v>
      </c>
      <c r="B6056" s="2">
        <f>YEAR(salesdata[[#This Row],[Order Date]])</f>
        <v>2016</v>
      </c>
      <c r="C6056" s="2">
        <f>MONTH(salesdata[[#This Row],[Order Date]])</f>
        <v>11</v>
      </c>
      <c r="D6056" t="s">
        <v>2371</v>
      </c>
      <c r="E6056" t="s">
        <v>33</v>
      </c>
      <c r="F6056" t="s">
        <v>34</v>
      </c>
      <c r="G6056" t="s">
        <v>35</v>
      </c>
      <c r="H6056" t="s">
        <v>887</v>
      </c>
      <c r="I6056" s="33" t="s">
        <v>9607</v>
      </c>
      <c r="J6056" s="2">
        <v>3</v>
      </c>
      <c r="K6056" s="33" t="s">
        <v>9608</v>
      </c>
    </row>
    <row r="6057" spans="1:11" x14ac:dyDescent="0.3">
      <c r="A6057" s="1">
        <v>42683</v>
      </c>
      <c r="B6057" s="2">
        <f>YEAR(salesdata[[#This Row],[Order Date]])</f>
        <v>2016</v>
      </c>
      <c r="C6057" s="2">
        <f>MONTH(salesdata[[#This Row],[Order Date]])</f>
        <v>11</v>
      </c>
      <c r="D6057" t="s">
        <v>1371</v>
      </c>
      <c r="E6057" t="s">
        <v>27</v>
      </c>
      <c r="F6057" t="s">
        <v>39</v>
      </c>
      <c r="G6057" t="s">
        <v>52</v>
      </c>
      <c r="H6057" t="s">
        <v>265</v>
      </c>
      <c r="I6057" s="33" t="s">
        <v>3179</v>
      </c>
      <c r="J6057" s="2">
        <v>3</v>
      </c>
      <c r="K6057" s="33" t="s">
        <v>3180</v>
      </c>
    </row>
    <row r="6058" spans="1:11" x14ac:dyDescent="0.3">
      <c r="A6058" s="1">
        <v>42684</v>
      </c>
      <c r="B6058" s="2">
        <f>YEAR(salesdata[[#This Row],[Order Date]])</f>
        <v>2016</v>
      </c>
      <c r="C6058" s="2">
        <f>MONTH(salesdata[[#This Row],[Order Date]])</f>
        <v>11</v>
      </c>
      <c r="D6058" t="s">
        <v>1930</v>
      </c>
      <c r="E6058" t="s">
        <v>27</v>
      </c>
      <c r="F6058" t="s">
        <v>11</v>
      </c>
      <c r="G6058" t="s">
        <v>18</v>
      </c>
      <c r="H6058" t="s">
        <v>1807</v>
      </c>
      <c r="I6058" s="33" t="s">
        <v>6728</v>
      </c>
      <c r="J6058" s="2">
        <v>7</v>
      </c>
      <c r="K6058" s="33" t="s">
        <v>9609</v>
      </c>
    </row>
    <row r="6059" spans="1:11" x14ac:dyDescent="0.3">
      <c r="A6059" s="1">
        <v>42684</v>
      </c>
      <c r="B6059" s="2">
        <f>YEAR(salesdata[[#This Row],[Order Date]])</f>
        <v>2016</v>
      </c>
      <c r="C6059" s="2">
        <f>MONTH(salesdata[[#This Row],[Order Date]])</f>
        <v>11</v>
      </c>
      <c r="D6059" t="s">
        <v>1930</v>
      </c>
      <c r="E6059" t="s">
        <v>27</v>
      </c>
      <c r="F6059" t="s">
        <v>11</v>
      </c>
      <c r="G6059" t="s">
        <v>20</v>
      </c>
      <c r="H6059" t="s">
        <v>1956</v>
      </c>
      <c r="I6059" s="33" t="s">
        <v>5929</v>
      </c>
      <c r="J6059" s="2">
        <v>3</v>
      </c>
      <c r="K6059" s="33" t="s">
        <v>5930</v>
      </c>
    </row>
    <row r="6060" spans="1:11" x14ac:dyDescent="0.3">
      <c r="A6060" s="1">
        <v>42684</v>
      </c>
      <c r="B6060" s="2">
        <f>YEAR(salesdata[[#This Row],[Order Date]])</f>
        <v>2016</v>
      </c>
      <c r="C6060" s="2">
        <f>MONTH(salesdata[[#This Row],[Order Date]])</f>
        <v>11</v>
      </c>
      <c r="D6060" t="s">
        <v>2304</v>
      </c>
      <c r="E6060" t="s">
        <v>27</v>
      </c>
      <c r="F6060" t="s">
        <v>11</v>
      </c>
      <c r="G6060" t="s">
        <v>20</v>
      </c>
      <c r="H6060" t="s">
        <v>568</v>
      </c>
      <c r="I6060" s="33" t="s">
        <v>9354</v>
      </c>
      <c r="J6060" s="2">
        <v>4</v>
      </c>
      <c r="K6060" s="33" t="s">
        <v>3895</v>
      </c>
    </row>
    <row r="6061" spans="1:11" x14ac:dyDescent="0.3">
      <c r="A6061" s="1">
        <v>42684</v>
      </c>
      <c r="B6061" s="2">
        <f>YEAR(salesdata[[#This Row],[Order Date]])</f>
        <v>2016</v>
      </c>
      <c r="C6061" s="2">
        <f>MONTH(salesdata[[#This Row],[Order Date]])</f>
        <v>11</v>
      </c>
      <c r="D6061" t="s">
        <v>2304</v>
      </c>
      <c r="E6061" t="s">
        <v>27</v>
      </c>
      <c r="F6061" t="s">
        <v>11</v>
      </c>
      <c r="G6061" t="s">
        <v>12</v>
      </c>
      <c r="H6061" t="s">
        <v>2355</v>
      </c>
      <c r="I6061" s="33" t="s">
        <v>3540</v>
      </c>
      <c r="J6061" s="2">
        <v>5</v>
      </c>
      <c r="K6061" s="33" t="s">
        <v>3175</v>
      </c>
    </row>
    <row r="6062" spans="1:11" x14ac:dyDescent="0.3">
      <c r="A6062" s="1">
        <v>42684</v>
      </c>
      <c r="B6062" s="2">
        <f>YEAR(salesdata[[#This Row],[Order Date]])</f>
        <v>2016</v>
      </c>
      <c r="C6062" s="2">
        <f>MONTH(salesdata[[#This Row],[Order Date]])</f>
        <v>11</v>
      </c>
      <c r="D6062" t="s">
        <v>1914</v>
      </c>
      <c r="E6062" t="s">
        <v>30</v>
      </c>
      <c r="F6062" t="s">
        <v>11</v>
      </c>
      <c r="G6062" t="s">
        <v>24</v>
      </c>
      <c r="H6062" t="s">
        <v>985</v>
      </c>
      <c r="I6062" s="33" t="s">
        <v>7897</v>
      </c>
      <c r="J6062" s="2">
        <v>7</v>
      </c>
      <c r="K6062" s="33" t="s">
        <v>3438</v>
      </c>
    </row>
    <row r="6063" spans="1:11" x14ac:dyDescent="0.3">
      <c r="A6063" s="1">
        <v>42684</v>
      </c>
      <c r="B6063" s="2">
        <f>YEAR(salesdata[[#This Row],[Order Date]])</f>
        <v>2016</v>
      </c>
      <c r="C6063" s="2">
        <f>MONTH(salesdata[[#This Row],[Order Date]])</f>
        <v>11</v>
      </c>
      <c r="D6063" t="s">
        <v>656</v>
      </c>
      <c r="E6063" t="s">
        <v>79</v>
      </c>
      <c r="F6063" t="s">
        <v>11</v>
      </c>
      <c r="G6063" t="s">
        <v>204</v>
      </c>
      <c r="H6063" t="s">
        <v>828</v>
      </c>
      <c r="I6063" s="33" t="s">
        <v>9610</v>
      </c>
      <c r="J6063" s="2">
        <v>5</v>
      </c>
      <c r="K6063" s="33" t="s">
        <v>9611</v>
      </c>
    </row>
    <row r="6064" spans="1:11" x14ac:dyDescent="0.3">
      <c r="A6064" s="1">
        <v>42684</v>
      </c>
      <c r="B6064" s="2">
        <f>YEAR(salesdata[[#This Row],[Order Date]])</f>
        <v>2016</v>
      </c>
      <c r="C6064" s="2">
        <f>MONTH(salesdata[[#This Row],[Order Date]])</f>
        <v>11</v>
      </c>
      <c r="D6064" t="s">
        <v>656</v>
      </c>
      <c r="E6064" t="s">
        <v>79</v>
      </c>
      <c r="F6064" t="s">
        <v>11</v>
      </c>
      <c r="G6064" t="s">
        <v>18</v>
      </c>
      <c r="H6064" t="s">
        <v>183</v>
      </c>
      <c r="I6064" s="33" t="s">
        <v>5842</v>
      </c>
      <c r="J6064" s="2">
        <v>3</v>
      </c>
      <c r="K6064" s="33" t="s">
        <v>6727</v>
      </c>
    </row>
    <row r="6065" spans="1:11" x14ac:dyDescent="0.3">
      <c r="A6065" s="1">
        <v>42684</v>
      </c>
      <c r="B6065" s="2">
        <f>YEAR(salesdata[[#This Row],[Order Date]])</f>
        <v>2016</v>
      </c>
      <c r="C6065" s="2">
        <f>MONTH(salesdata[[#This Row],[Order Date]])</f>
        <v>11</v>
      </c>
      <c r="D6065" t="s">
        <v>1210</v>
      </c>
      <c r="E6065" t="s">
        <v>79</v>
      </c>
      <c r="F6065" t="s">
        <v>11</v>
      </c>
      <c r="G6065" t="s">
        <v>16</v>
      </c>
      <c r="H6065" t="s">
        <v>593</v>
      </c>
      <c r="I6065" s="33" t="s">
        <v>7000</v>
      </c>
      <c r="J6065" s="2">
        <v>4</v>
      </c>
      <c r="K6065" s="33" t="s">
        <v>7685</v>
      </c>
    </row>
    <row r="6066" spans="1:11" x14ac:dyDescent="0.3">
      <c r="A6066" s="1">
        <v>42684</v>
      </c>
      <c r="B6066" s="2">
        <f>YEAR(salesdata[[#This Row],[Order Date]])</f>
        <v>2016</v>
      </c>
      <c r="C6066" s="2">
        <f>MONTH(salesdata[[#This Row],[Order Date]])</f>
        <v>11</v>
      </c>
      <c r="D6066" t="s">
        <v>1210</v>
      </c>
      <c r="E6066" t="s">
        <v>79</v>
      </c>
      <c r="F6066" t="s">
        <v>39</v>
      </c>
      <c r="G6066" t="s">
        <v>40</v>
      </c>
      <c r="H6066" t="s">
        <v>607</v>
      </c>
      <c r="I6066" s="33" t="s">
        <v>6900</v>
      </c>
      <c r="J6066" s="2">
        <v>7</v>
      </c>
      <c r="K6066" s="33" t="s">
        <v>9612</v>
      </c>
    </row>
    <row r="6067" spans="1:11" x14ac:dyDescent="0.3">
      <c r="A6067" s="1">
        <v>42684</v>
      </c>
      <c r="B6067" s="2">
        <f>YEAR(salesdata[[#This Row],[Order Date]])</f>
        <v>2016</v>
      </c>
      <c r="C6067" s="2">
        <f>MONTH(salesdata[[#This Row],[Order Date]])</f>
        <v>11</v>
      </c>
      <c r="D6067" t="s">
        <v>1210</v>
      </c>
      <c r="E6067" t="s">
        <v>79</v>
      </c>
      <c r="F6067" t="s">
        <v>11</v>
      </c>
      <c r="G6067" t="s">
        <v>12</v>
      </c>
      <c r="H6067" t="s">
        <v>1659</v>
      </c>
      <c r="I6067" s="33" t="s">
        <v>8148</v>
      </c>
      <c r="J6067" s="2">
        <v>2</v>
      </c>
      <c r="K6067" s="33" t="s">
        <v>8149</v>
      </c>
    </row>
    <row r="6068" spans="1:11" x14ac:dyDescent="0.3">
      <c r="A6068" s="1">
        <v>42684</v>
      </c>
      <c r="B6068" s="2">
        <f>YEAR(salesdata[[#This Row],[Order Date]])</f>
        <v>2016</v>
      </c>
      <c r="C6068" s="2">
        <f>MONTH(salesdata[[#This Row],[Order Date]])</f>
        <v>11</v>
      </c>
      <c r="D6068" t="s">
        <v>1210</v>
      </c>
      <c r="E6068" t="s">
        <v>79</v>
      </c>
      <c r="F6068" t="s">
        <v>11</v>
      </c>
      <c r="G6068" t="s">
        <v>12</v>
      </c>
      <c r="H6068" t="s">
        <v>1658</v>
      </c>
      <c r="I6068" s="33" t="s">
        <v>4332</v>
      </c>
      <c r="J6068" s="2">
        <v>3</v>
      </c>
      <c r="K6068" s="33" t="s">
        <v>9339</v>
      </c>
    </row>
    <row r="6069" spans="1:11" x14ac:dyDescent="0.3">
      <c r="A6069" s="1">
        <v>42684</v>
      </c>
      <c r="B6069" s="2">
        <f>YEAR(salesdata[[#This Row],[Order Date]])</f>
        <v>2016</v>
      </c>
      <c r="C6069" s="2">
        <f>MONTH(salesdata[[#This Row],[Order Date]])</f>
        <v>11</v>
      </c>
      <c r="D6069" t="s">
        <v>1210</v>
      </c>
      <c r="E6069" t="s">
        <v>79</v>
      </c>
      <c r="F6069" t="s">
        <v>11</v>
      </c>
      <c r="G6069" t="s">
        <v>93</v>
      </c>
      <c r="H6069" t="s">
        <v>2434</v>
      </c>
      <c r="I6069" s="33" t="s">
        <v>9613</v>
      </c>
      <c r="J6069" s="2">
        <v>4</v>
      </c>
      <c r="K6069" s="33" t="s">
        <v>6132</v>
      </c>
    </row>
    <row r="6070" spans="1:11" x14ac:dyDescent="0.3">
      <c r="A6070" s="1">
        <v>42684</v>
      </c>
      <c r="B6070" s="2">
        <f>YEAR(salesdata[[#This Row],[Order Date]])</f>
        <v>2016</v>
      </c>
      <c r="C6070" s="2">
        <f>MONTH(salesdata[[#This Row],[Order Date]])</f>
        <v>11</v>
      </c>
      <c r="D6070" t="s">
        <v>1210</v>
      </c>
      <c r="E6070" t="s">
        <v>79</v>
      </c>
      <c r="F6070" t="s">
        <v>34</v>
      </c>
      <c r="G6070" t="s">
        <v>47</v>
      </c>
      <c r="H6070" t="s">
        <v>1247</v>
      </c>
      <c r="I6070" s="33" t="s">
        <v>9614</v>
      </c>
      <c r="J6070" s="2">
        <v>7</v>
      </c>
      <c r="K6070" s="33" t="s">
        <v>9615</v>
      </c>
    </row>
    <row r="6071" spans="1:11" x14ac:dyDescent="0.3">
      <c r="A6071" s="1">
        <v>42684</v>
      </c>
      <c r="B6071" s="2">
        <f>YEAR(salesdata[[#This Row],[Order Date]])</f>
        <v>2016</v>
      </c>
      <c r="C6071" s="2">
        <f>MONTH(salesdata[[#This Row],[Order Date]])</f>
        <v>11</v>
      </c>
      <c r="D6071" t="s">
        <v>1210</v>
      </c>
      <c r="E6071" t="s">
        <v>79</v>
      </c>
      <c r="F6071" t="s">
        <v>11</v>
      </c>
      <c r="G6071" t="s">
        <v>12</v>
      </c>
      <c r="H6071" t="s">
        <v>1350</v>
      </c>
      <c r="I6071" s="33" t="s">
        <v>4727</v>
      </c>
      <c r="J6071" s="2">
        <v>1</v>
      </c>
      <c r="K6071" s="33" t="s">
        <v>4728</v>
      </c>
    </row>
    <row r="6072" spans="1:11" x14ac:dyDescent="0.3">
      <c r="A6072" s="1">
        <v>42684</v>
      </c>
      <c r="B6072" s="2">
        <f>YEAR(salesdata[[#This Row],[Order Date]])</f>
        <v>2016</v>
      </c>
      <c r="C6072" s="2">
        <f>MONTH(salesdata[[#This Row],[Order Date]])</f>
        <v>11</v>
      </c>
      <c r="D6072" t="s">
        <v>1210</v>
      </c>
      <c r="E6072" t="s">
        <v>79</v>
      </c>
      <c r="F6072" t="s">
        <v>39</v>
      </c>
      <c r="G6072" t="s">
        <v>52</v>
      </c>
      <c r="H6072" t="s">
        <v>1778</v>
      </c>
      <c r="I6072" s="33" t="s">
        <v>9616</v>
      </c>
      <c r="J6072" s="2">
        <v>7</v>
      </c>
      <c r="K6072" s="33" t="s">
        <v>9617</v>
      </c>
    </row>
    <row r="6073" spans="1:11" x14ac:dyDescent="0.3">
      <c r="A6073" s="1">
        <v>42684</v>
      </c>
      <c r="B6073" s="2">
        <f>YEAR(salesdata[[#This Row],[Order Date]])</f>
        <v>2016</v>
      </c>
      <c r="C6073" s="2">
        <f>MONTH(salesdata[[#This Row],[Order Date]])</f>
        <v>11</v>
      </c>
      <c r="D6073" t="s">
        <v>1210</v>
      </c>
      <c r="E6073" t="s">
        <v>79</v>
      </c>
      <c r="F6073" t="s">
        <v>11</v>
      </c>
      <c r="G6073" t="s">
        <v>20</v>
      </c>
      <c r="H6073" t="s">
        <v>2144</v>
      </c>
      <c r="I6073" s="33" t="s">
        <v>9618</v>
      </c>
      <c r="J6073" s="2">
        <v>7</v>
      </c>
      <c r="K6073" s="33" t="s">
        <v>9619</v>
      </c>
    </row>
    <row r="6074" spans="1:11" x14ac:dyDescent="0.3">
      <c r="A6074" s="1">
        <v>42684</v>
      </c>
      <c r="B6074" s="2">
        <f>YEAR(salesdata[[#This Row],[Order Date]])</f>
        <v>2016</v>
      </c>
      <c r="C6074" s="2">
        <f>MONTH(salesdata[[#This Row],[Order Date]])</f>
        <v>11</v>
      </c>
      <c r="D6074" t="s">
        <v>925</v>
      </c>
      <c r="E6074" t="s">
        <v>10</v>
      </c>
      <c r="F6074" t="s">
        <v>39</v>
      </c>
      <c r="G6074" t="s">
        <v>52</v>
      </c>
      <c r="H6074" t="s">
        <v>434</v>
      </c>
      <c r="I6074" s="33" t="s">
        <v>9620</v>
      </c>
      <c r="J6074" s="2">
        <v>7</v>
      </c>
      <c r="K6074" s="33" t="s">
        <v>6706</v>
      </c>
    </row>
    <row r="6075" spans="1:11" x14ac:dyDescent="0.3">
      <c r="A6075" s="1">
        <v>42684</v>
      </c>
      <c r="B6075" s="2">
        <f>YEAR(salesdata[[#This Row],[Order Date]])</f>
        <v>2016</v>
      </c>
      <c r="C6075" s="2">
        <f>MONTH(salesdata[[#This Row],[Order Date]])</f>
        <v>11</v>
      </c>
      <c r="D6075" t="s">
        <v>2221</v>
      </c>
      <c r="E6075" t="s">
        <v>190</v>
      </c>
      <c r="F6075" t="s">
        <v>34</v>
      </c>
      <c r="G6075" t="s">
        <v>47</v>
      </c>
      <c r="H6075" t="s">
        <v>2055</v>
      </c>
      <c r="I6075" s="33" t="s">
        <v>5334</v>
      </c>
      <c r="J6075" s="2">
        <v>2</v>
      </c>
      <c r="K6075" s="33" t="s">
        <v>9372</v>
      </c>
    </row>
    <row r="6076" spans="1:11" x14ac:dyDescent="0.3">
      <c r="A6076" s="1">
        <v>42684</v>
      </c>
      <c r="B6076" s="2">
        <f>YEAR(salesdata[[#This Row],[Order Date]])</f>
        <v>2016</v>
      </c>
      <c r="C6076" s="2">
        <f>MONTH(salesdata[[#This Row],[Order Date]])</f>
        <v>11</v>
      </c>
      <c r="D6076" t="s">
        <v>2221</v>
      </c>
      <c r="E6076" t="s">
        <v>190</v>
      </c>
      <c r="F6076" t="s">
        <v>11</v>
      </c>
      <c r="G6076" t="s">
        <v>20</v>
      </c>
      <c r="H6076" t="s">
        <v>369</v>
      </c>
      <c r="I6076" s="33" t="s">
        <v>3103</v>
      </c>
      <c r="J6076" s="2">
        <v>2</v>
      </c>
      <c r="K6076" s="33" t="s">
        <v>9621</v>
      </c>
    </row>
    <row r="6077" spans="1:11" x14ac:dyDescent="0.3">
      <c r="A6077" s="1">
        <v>42684</v>
      </c>
      <c r="B6077" s="2">
        <f>YEAR(salesdata[[#This Row],[Order Date]])</f>
        <v>2016</v>
      </c>
      <c r="C6077" s="2">
        <f>MONTH(salesdata[[#This Row],[Order Date]])</f>
        <v>11</v>
      </c>
      <c r="D6077" t="s">
        <v>1825</v>
      </c>
      <c r="E6077" t="s">
        <v>152</v>
      </c>
      <c r="F6077" t="s">
        <v>11</v>
      </c>
      <c r="G6077" t="s">
        <v>20</v>
      </c>
      <c r="H6077" t="s">
        <v>1860</v>
      </c>
      <c r="I6077" s="33" t="s">
        <v>9622</v>
      </c>
      <c r="J6077" s="2">
        <v>1</v>
      </c>
      <c r="K6077" s="33" t="s">
        <v>4500</v>
      </c>
    </row>
    <row r="6078" spans="1:11" x14ac:dyDescent="0.3">
      <c r="A6078" s="1">
        <v>42684</v>
      </c>
      <c r="B6078" s="2">
        <f>YEAR(salesdata[[#This Row],[Order Date]])</f>
        <v>2016</v>
      </c>
      <c r="C6078" s="2">
        <f>MONTH(salesdata[[#This Row],[Order Date]])</f>
        <v>11</v>
      </c>
      <c r="D6078" t="s">
        <v>1825</v>
      </c>
      <c r="E6078" t="s">
        <v>152</v>
      </c>
      <c r="F6078" t="s">
        <v>11</v>
      </c>
      <c r="G6078" t="s">
        <v>20</v>
      </c>
      <c r="H6078" t="s">
        <v>802</v>
      </c>
      <c r="I6078" s="33" t="s">
        <v>6133</v>
      </c>
      <c r="J6078" s="2">
        <v>3</v>
      </c>
      <c r="K6078" s="33" t="s">
        <v>6134</v>
      </c>
    </row>
    <row r="6079" spans="1:11" x14ac:dyDescent="0.3">
      <c r="A6079" s="1">
        <v>42684</v>
      </c>
      <c r="B6079" s="2">
        <f>YEAR(salesdata[[#This Row],[Order Date]])</f>
        <v>2016</v>
      </c>
      <c r="C6079" s="2">
        <f>MONTH(salesdata[[#This Row],[Order Date]])</f>
        <v>11</v>
      </c>
      <c r="D6079" t="s">
        <v>596</v>
      </c>
      <c r="E6079" t="s">
        <v>27</v>
      </c>
      <c r="F6079" t="s">
        <v>11</v>
      </c>
      <c r="G6079" t="s">
        <v>12</v>
      </c>
      <c r="H6079" t="s">
        <v>2613</v>
      </c>
      <c r="I6079" s="33" t="s">
        <v>9623</v>
      </c>
      <c r="J6079" s="2">
        <v>3</v>
      </c>
      <c r="K6079" s="33" t="s">
        <v>9624</v>
      </c>
    </row>
    <row r="6080" spans="1:11" x14ac:dyDescent="0.3">
      <c r="A6080" s="1">
        <v>42684</v>
      </c>
      <c r="B6080" s="2">
        <f>YEAR(salesdata[[#This Row],[Order Date]])</f>
        <v>2016</v>
      </c>
      <c r="C6080" s="2">
        <f>MONTH(salesdata[[#This Row],[Order Date]])</f>
        <v>11</v>
      </c>
      <c r="D6080" t="s">
        <v>596</v>
      </c>
      <c r="E6080" t="s">
        <v>27</v>
      </c>
      <c r="F6080" t="s">
        <v>11</v>
      </c>
      <c r="G6080" t="s">
        <v>93</v>
      </c>
      <c r="H6080" t="s">
        <v>2759</v>
      </c>
      <c r="I6080" s="33" t="s">
        <v>4954</v>
      </c>
      <c r="J6080" s="2">
        <v>4</v>
      </c>
      <c r="K6080" s="33" t="s">
        <v>5842</v>
      </c>
    </row>
    <row r="6081" spans="1:11" x14ac:dyDescent="0.3">
      <c r="A6081" s="1">
        <v>42684</v>
      </c>
      <c r="B6081" s="2">
        <f>YEAR(salesdata[[#This Row],[Order Date]])</f>
        <v>2016</v>
      </c>
      <c r="C6081" s="2">
        <f>MONTH(salesdata[[#This Row],[Order Date]])</f>
        <v>11</v>
      </c>
      <c r="D6081" t="s">
        <v>596</v>
      </c>
      <c r="E6081" t="s">
        <v>27</v>
      </c>
      <c r="F6081" t="s">
        <v>34</v>
      </c>
      <c r="G6081" t="s">
        <v>47</v>
      </c>
      <c r="H6081" t="s">
        <v>57</v>
      </c>
      <c r="I6081" s="33" t="s">
        <v>9625</v>
      </c>
      <c r="J6081" s="2">
        <v>9</v>
      </c>
      <c r="K6081" s="33" t="s">
        <v>9626</v>
      </c>
    </row>
    <row r="6082" spans="1:11" x14ac:dyDescent="0.3">
      <c r="A6082" s="1">
        <v>42684</v>
      </c>
      <c r="B6082" s="2">
        <f>YEAR(salesdata[[#This Row],[Order Date]])</f>
        <v>2016</v>
      </c>
      <c r="C6082" s="2">
        <f>MONTH(salesdata[[#This Row],[Order Date]])</f>
        <v>11</v>
      </c>
      <c r="D6082" t="s">
        <v>596</v>
      </c>
      <c r="E6082" t="s">
        <v>27</v>
      </c>
      <c r="F6082" t="s">
        <v>11</v>
      </c>
      <c r="G6082" t="s">
        <v>12</v>
      </c>
      <c r="H6082" t="s">
        <v>633</v>
      </c>
      <c r="I6082" s="33" t="s">
        <v>7206</v>
      </c>
      <c r="J6082" s="2">
        <v>5</v>
      </c>
      <c r="K6082" s="33" t="s">
        <v>7207</v>
      </c>
    </row>
    <row r="6083" spans="1:11" x14ac:dyDescent="0.3">
      <c r="A6083" s="1">
        <v>42684</v>
      </c>
      <c r="B6083" s="2">
        <f>YEAR(salesdata[[#This Row],[Order Date]])</f>
        <v>2016</v>
      </c>
      <c r="C6083" s="2">
        <f>MONTH(salesdata[[#This Row],[Order Date]])</f>
        <v>11</v>
      </c>
      <c r="D6083" t="s">
        <v>596</v>
      </c>
      <c r="E6083" t="s">
        <v>27</v>
      </c>
      <c r="F6083" t="s">
        <v>11</v>
      </c>
      <c r="G6083" t="s">
        <v>18</v>
      </c>
      <c r="H6083" t="s">
        <v>1811</v>
      </c>
      <c r="I6083" s="33" t="s">
        <v>9627</v>
      </c>
      <c r="J6083" s="2">
        <v>4</v>
      </c>
      <c r="K6083" s="33" t="s">
        <v>9628</v>
      </c>
    </row>
    <row r="6084" spans="1:11" x14ac:dyDescent="0.3">
      <c r="A6084" s="1">
        <v>42684</v>
      </c>
      <c r="B6084" s="2">
        <f>YEAR(salesdata[[#This Row],[Order Date]])</f>
        <v>2016</v>
      </c>
      <c r="C6084" s="2">
        <f>MONTH(salesdata[[#This Row],[Order Date]])</f>
        <v>11</v>
      </c>
      <c r="D6084" t="s">
        <v>596</v>
      </c>
      <c r="E6084" t="s">
        <v>27</v>
      </c>
      <c r="F6084" t="s">
        <v>11</v>
      </c>
      <c r="G6084" t="s">
        <v>20</v>
      </c>
      <c r="H6084" t="s">
        <v>1699</v>
      </c>
      <c r="I6084" s="33" t="s">
        <v>3274</v>
      </c>
      <c r="J6084" s="2">
        <v>3</v>
      </c>
      <c r="K6084" s="33" t="s">
        <v>5763</v>
      </c>
    </row>
    <row r="6085" spans="1:11" x14ac:dyDescent="0.3">
      <c r="A6085" s="1">
        <v>42684</v>
      </c>
      <c r="B6085" s="2">
        <f>YEAR(salesdata[[#This Row],[Order Date]])</f>
        <v>2016</v>
      </c>
      <c r="C6085" s="2">
        <f>MONTH(salesdata[[#This Row],[Order Date]])</f>
        <v>11</v>
      </c>
      <c r="D6085" t="s">
        <v>596</v>
      </c>
      <c r="E6085" t="s">
        <v>27</v>
      </c>
      <c r="F6085" t="s">
        <v>11</v>
      </c>
      <c r="G6085" t="s">
        <v>24</v>
      </c>
      <c r="H6085" t="s">
        <v>2760</v>
      </c>
      <c r="I6085" s="33" t="s">
        <v>7761</v>
      </c>
      <c r="J6085" s="2">
        <v>5</v>
      </c>
      <c r="K6085" s="33" t="s">
        <v>8714</v>
      </c>
    </row>
    <row r="6086" spans="1:11" x14ac:dyDescent="0.3">
      <c r="A6086" s="1">
        <v>42684</v>
      </c>
      <c r="B6086" s="2">
        <f>YEAR(salesdata[[#This Row],[Order Date]])</f>
        <v>2016</v>
      </c>
      <c r="C6086" s="2">
        <f>MONTH(salesdata[[#This Row],[Order Date]])</f>
        <v>11</v>
      </c>
      <c r="D6086" t="s">
        <v>539</v>
      </c>
      <c r="E6086" t="s">
        <v>27</v>
      </c>
      <c r="F6086" t="s">
        <v>34</v>
      </c>
      <c r="G6086" t="s">
        <v>47</v>
      </c>
      <c r="H6086" t="s">
        <v>2579</v>
      </c>
      <c r="I6086" s="33" t="s">
        <v>5420</v>
      </c>
      <c r="J6086" s="2">
        <v>1</v>
      </c>
      <c r="K6086" s="33" t="s">
        <v>8739</v>
      </c>
    </row>
    <row r="6087" spans="1:11" x14ac:dyDescent="0.3">
      <c r="A6087" s="1">
        <v>42684</v>
      </c>
      <c r="B6087" s="2">
        <f>YEAR(salesdata[[#This Row],[Order Date]])</f>
        <v>2016</v>
      </c>
      <c r="C6087" s="2">
        <f>MONTH(salesdata[[#This Row],[Order Date]])</f>
        <v>11</v>
      </c>
      <c r="D6087" t="s">
        <v>2138</v>
      </c>
      <c r="E6087" t="s">
        <v>27</v>
      </c>
      <c r="F6087" t="s">
        <v>11</v>
      </c>
      <c r="G6087" t="s">
        <v>18</v>
      </c>
      <c r="H6087" t="s">
        <v>2725</v>
      </c>
      <c r="I6087" s="33" t="s">
        <v>9629</v>
      </c>
      <c r="J6087" s="2">
        <v>1</v>
      </c>
      <c r="K6087" s="33" t="s">
        <v>3895</v>
      </c>
    </row>
    <row r="6088" spans="1:11" x14ac:dyDescent="0.3">
      <c r="A6088" s="1">
        <v>42684</v>
      </c>
      <c r="B6088" s="2">
        <f>YEAR(salesdata[[#This Row],[Order Date]])</f>
        <v>2016</v>
      </c>
      <c r="C6088" s="2">
        <f>MONTH(salesdata[[#This Row],[Order Date]])</f>
        <v>11</v>
      </c>
      <c r="D6088" t="s">
        <v>58</v>
      </c>
      <c r="E6088" t="s">
        <v>79</v>
      </c>
      <c r="F6088" t="s">
        <v>11</v>
      </c>
      <c r="G6088" t="s">
        <v>12</v>
      </c>
      <c r="H6088" t="s">
        <v>2271</v>
      </c>
      <c r="I6088" s="33" t="s">
        <v>4391</v>
      </c>
      <c r="J6088" s="2">
        <v>6</v>
      </c>
      <c r="K6088" s="33" t="s">
        <v>4392</v>
      </c>
    </row>
    <row r="6089" spans="1:11" x14ac:dyDescent="0.3">
      <c r="A6089" s="1">
        <v>42684</v>
      </c>
      <c r="B6089" s="2">
        <f>YEAR(salesdata[[#This Row],[Order Date]])</f>
        <v>2016</v>
      </c>
      <c r="C6089" s="2">
        <f>MONTH(salesdata[[#This Row],[Order Date]])</f>
        <v>11</v>
      </c>
      <c r="D6089" t="s">
        <v>214</v>
      </c>
      <c r="E6089" t="s">
        <v>863</v>
      </c>
      <c r="F6089" t="s">
        <v>39</v>
      </c>
      <c r="G6089" t="s">
        <v>40</v>
      </c>
      <c r="H6089" t="s">
        <v>1998</v>
      </c>
      <c r="I6089" s="33" t="s">
        <v>9630</v>
      </c>
      <c r="J6089" s="2">
        <v>2</v>
      </c>
      <c r="K6089" s="33" t="s">
        <v>9631</v>
      </c>
    </row>
    <row r="6090" spans="1:11" x14ac:dyDescent="0.3">
      <c r="A6090" s="1">
        <v>42684</v>
      </c>
      <c r="B6090" s="2">
        <f>YEAR(salesdata[[#This Row],[Order Date]])</f>
        <v>2016</v>
      </c>
      <c r="C6090" s="2">
        <f>MONTH(salesdata[[#This Row],[Order Date]])</f>
        <v>11</v>
      </c>
      <c r="D6090" t="s">
        <v>214</v>
      </c>
      <c r="E6090" t="s">
        <v>863</v>
      </c>
      <c r="F6090" t="s">
        <v>34</v>
      </c>
      <c r="G6090" t="s">
        <v>74</v>
      </c>
      <c r="H6090" t="s">
        <v>158</v>
      </c>
      <c r="I6090" s="33" t="s">
        <v>5878</v>
      </c>
      <c r="J6090" s="2">
        <v>2</v>
      </c>
      <c r="K6090" s="33" t="s">
        <v>8569</v>
      </c>
    </row>
    <row r="6091" spans="1:11" x14ac:dyDescent="0.3">
      <c r="A6091" s="1">
        <v>42684</v>
      </c>
      <c r="B6091" s="2">
        <f>YEAR(salesdata[[#This Row],[Order Date]])</f>
        <v>2016</v>
      </c>
      <c r="C6091" s="2">
        <f>MONTH(salesdata[[#This Row],[Order Date]])</f>
        <v>11</v>
      </c>
      <c r="D6091" t="s">
        <v>279</v>
      </c>
      <c r="E6091" t="s">
        <v>152</v>
      </c>
      <c r="F6091" t="s">
        <v>11</v>
      </c>
      <c r="G6091" t="s">
        <v>20</v>
      </c>
      <c r="H6091" t="s">
        <v>808</v>
      </c>
      <c r="I6091" s="33" t="s">
        <v>7842</v>
      </c>
      <c r="J6091" s="2">
        <v>1</v>
      </c>
      <c r="K6091" s="33" t="s">
        <v>3316</v>
      </c>
    </row>
    <row r="6092" spans="1:11" x14ac:dyDescent="0.3">
      <c r="A6092" s="1">
        <v>42684</v>
      </c>
      <c r="B6092" s="2">
        <f>YEAR(salesdata[[#This Row],[Order Date]])</f>
        <v>2016</v>
      </c>
      <c r="C6092" s="2">
        <f>MONTH(salesdata[[#This Row],[Order Date]])</f>
        <v>11</v>
      </c>
      <c r="D6092" t="s">
        <v>279</v>
      </c>
      <c r="E6092" t="s">
        <v>152</v>
      </c>
      <c r="F6092" t="s">
        <v>39</v>
      </c>
      <c r="G6092" t="s">
        <v>40</v>
      </c>
      <c r="H6092" t="s">
        <v>1143</v>
      </c>
      <c r="I6092" s="33" t="s">
        <v>3863</v>
      </c>
      <c r="J6092" s="2">
        <v>7</v>
      </c>
      <c r="K6092" s="33" t="s">
        <v>9632</v>
      </c>
    </row>
    <row r="6093" spans="1:11" x14ac:dyDescent="0.3">
      <c r="A6093" s="1">
        <v>42685</v>
      </c>
      <c r="B6093" s="2">
        <f>YEAR(salesdata[[#This Row],[Order Date]])</f>
        <v>2016</v>
      </c>
      <c r="C6093" s="2">
        <f>MONTH(salesdata[[#This Row],[Order Date]])</f>
        <v>11</v>
      </c>
      <c r="D6093" t="s">
        <v>2563</v>
      </c>
      <c r="E6093" t="s">
        <v>152</v>
      </c>
      <c r="F6093" t="s">
        <v>39</v>
      </c>
      <c r="G6093" t="s">
        <v>52</v>
      </c>
      <c r="H6093" t="s">
        <v>1771</v>
      </c>
      <c r="I6093" s="33" t="s">
        <v>7156</v>
      </c>
      <c r="J6093" s="2">
        <v>3</v>
      </c>
      <c r="K6093" s="33" t="s">
        <v>3689</v>
      </c>
    </row>
    <row r="6094" spans="1:11" x14ac:dyDescent="0.3">
      <c r="A6094" s="1">
        <v>42685</v>
      </c>
      <c r="B6094" s="2">
        <f>YEAR(salesdata[[#This Row],[Order Date]])</f>
        <v>2016</v>
      </c>
      <c r="C6094" s="2">
        <f>MONTH(salesdata[[#This Row],[Order Date]])</f>
        <v>11</v>
      </c>
      <c r="D6094" t="s">
        <v>2563</v>
      </c>
      <c r="E6094" t="s">
        <v>152</v>
      </c>
      <c r="F6094" t="s">
        <v>11</v>
      </c>
      <c r="G6094" t="s">
        <v>18</v>
      </c>
      <c r="H6094" t="s">
        <v>772</v>
      </c>
      <c r="I6094" s="33" t="s">
        <v>9633</v>
      </c>
      <c r="J6094" s="2">
        <v>1</v>
      </c>
      <c r="K6094" s="33" t="s">
        <v>9634</v>
      </c>
    </row>
    <row r="6095" spans="1:11" x14ac:dyDescent="0.3">
      <c r="A6095" s="1">
        <v>42685</v>
      </c>
      <c r="B6095" s="2">
        <f>YEAR(salesdata[[#This Row],[Order Date]])</f>
        <v>2016</v>
      </c>
      <c r="C6095" s="2">
        <f>MONTH(salesdata[[#This Row],[Order Date]])</f>
        <v>11</v>
      </c>
      <c r="D6095" t="s">
        <v>2173</v>
      </c>
      <c r="E6095" t="s">
        <v>15</v>
      </c>
      <c r="F6095" t="s">
        <v>39</v>
      </c>
      <c r="G6095" t="s">
        <v>52</v>
      </c>
      <c r="H6095" t="s">
        <v>1603</v>
      </c>
      <c r="I6095" s="33" t="s">
        <v>3996</v>
      </c>
      <c r="J6095" s="2">
        <v>4</v>
      </c>
      <c r="K6095" s="33" t="s">
        <v>3322</v>
      </c>
    </row>
    <row r="6096" spans="1:11" x14ac:dyDescent="0.3">
      <c r="A6096" s="1">
        <v>42685</v>
      </c>
      <c r="B6096" s="2">
        <f>YEAR(salesdata[[#This Row],[Order Date]])</f>
        <v>2016</v>
      </c>
      <c r="C6096" s="2">
        <f>MONTH(salesdata[[#This Row],[Order Date]])</f>
        <v>11</v>
      </c>
      <c r="D6096" t="s">
        <v>2173</v>
      </c>
      <c r="E6096" t="s">
        <v>15</v>
      </c>
      <c r="F6096" t="s">
        <v>34</v>
      </c>
      <c r="G6096" t="s">
        <v>35</v>
      </c>
      <c r="H6096" t="s">
        <v>2135</v>
      </c>
      <c r="I6096" s="33" t="s">
        <v>5529</v>
      </c>
      <c r="J6096" s="2">
        <v>2</v>
      </c>
      <c r="K6096" s="33" t="s">
        <v>7274</v>
      </c>
    </row>
    <row r="6097" spans="1:11" x14ac:dyDescent="0.3">
      <c r="A6097" s="1">
        <v>42685</v>
      </c>
      <c r="B6097" s="2">
        <f>YEAR(salesdata[[#This Row],[Order Date]])</f>
        <v>2016</v>
      </c>
      <c r="C6097" s="2">
        <f>MONTH(salesdata[[#This Row],[Order Date]])</f>
        <v>11</v>
      </c>
      <c r="D6097" t="s">
        <v>1444</v>
      </c>
      <c r="E6097" t="s">
        <v>111</v>
      </c>
      <c r="F6097" t="s">
        <v>39</v>
      </c>
      <c r="G6097" t="s">
        <v>40</v>
      </c>
      <c r="H6097" t="s">
        <v>1564</v>
      </c>
      <c r="I6097" s="33" t="s">
        <v>5092</v>
      </c>
      <c r="J6097" s="2">
        <v>2</v>
      </c>
      <c r="K6097" s="33" t="s">
        <v>5093</v>
      </c>
    </row>
    <row r="6098" spans="1:11" x14ac:dyDescent="0.3">
      <c r="A6098" s="1">
        <v>42685</v>
      </c>
      <c r="B6098" s="2">
        <f>YEAR(salesdata[[#This Row],[Order Date]])</f>
        <v>2016</v>
      </c>
      <c r="C6098" s="2">
        <f>MONTH(salesdata[[#This Row],[Order Date]])</f>
        <v>11</v>
      </c>
      <c r="D6098" t="s">
        <v>1079</v>
      </c>
      <c r="E6098" t="s">
        <v>27</v>
      </c>
      <c r="F6098" t="s">
        <v>34</v>
      </c>
      <c r="G6098" t="s">
        <v>47</v>
      </c>
      <c r="H6098" t="s">
        <v>628</v>
      </c>
      <c r="I6098" s="33" t="s">
        <v>9366</v>
      </c>
      <c r="J6098" s="2">
        <v>4</v>
      </c>
      <c r="K6098" s="33" t="s">
        <v>6884</v>
      </c>
    </row>
    <row r="6099" spans="1:11" x14ac:dyDescent="0.3">
      <c r="A6099" s="1">
        <v>42685</v>
      </c>
      <c r="B6099" s="2">
        <f>YEAR(salesdata[[#This Row],[Order Date]])</f>
        <v>2016</v>
      </c>
      <c r="C6099" s="2">
        <f>MONTH(salesdata[[#This Row],[Order Date]])</f>
        <v>11</v>
      </c>
      <c r="D6099" t="s">
        <v>571</v>
      </c>
      <c r="E6099" t="s">
        <v>124</v>
      </c>
      <c r="F6099" t="s">
        <v>11</v>
      </c>
      <c r="G6099" t="s">
        <v>20</v>
      </c>
      <c r="H6099" t="s">
        <v>478</v>
      </c>
      <c r="I6099" s="33" t="s">
        <v>3650</v>
      </c>
      <c r="J6099" s="2">
        <v>2</v>
      </c>
      <c r="K6099" s="33" t="s">
        <v>9635</v>
      </c>
    </row>
    <row r="6100" spans="1:11" x14ac:dyDescent="0.3">
      <c r="A6100" s="1">
        <v>42685</v>
      </c>
      <c r="B6100" s="2">
        <f>YEAR(salesdata[[#This Row],[Order Date]])</f>
        <v>2016</v>
      </c>
      <c r="C6100" s="2">
        <f>MONTH(salesdata[[#This Row],[Order Date]])</f>
        <v>11</v>
      </c>
      <c r="D6100" t="s">
        <v>571</v>
      </c>
      <c r="E6100" t="s">
        <v>124</v>
      </c>
      <c r="F6100" t="s">
        <v>11</v>
      </c>
      <c r="G6100" t="s">
        <v>93</v>
      </c>
      <c r="H6100" t="s">
        <v>2670</v>
      </c>
      <c r="I6100" s="33" t="s">
        <v>9636</v>
      </c>
      <c r="J6100" s="2">
        <v>3</v>
      </c>
      <c r="K6100" s="33" t="s">
        <v>8224</v>
      </c>
    </row>
    <row r="6101" spans="1:11" x14ac:dyDescent="0.3">
      <c r="A6101" s="1">
        <v>42685</v>
      </c>
      <c r="B6101" s="2">
        <f>YEAR(salesdata[[#This Row],[Order Date]])</f>
        <v>2016</v>
      </c>
      <c r="C6101" s="2">
        <f>MONTH(salesdata[[#This Row],[Order Date]])</f>
        <v>11</v>
      </c>
      <c r="D6101" t="s">
        <v>2010</v>
      </c>
      <c r="E6101" t="s">
        <v>152</v>
      </c>
      <c r="F6101" t="s">
        <v>11</v>
      </c>
      <c r="G6101" t="s">
        <v>18</v>
      </c>
      <c r="H6101" t="s">
        <v>303</v>
      </c>
      <c r="I6101" s="33" t="s">
        <v>6928</v>
      </c>
      <c r="J6101" s="2">
        <v>3</v>
      </c>
      <c r="K6101" s="33" t="s">
        <v>6995</v>
      </c>
    </row>
    <row r="6102" spans="1:11" x14ac:dyDescent="0.3">
      <c r="A6102" s="1">
        <v>42685</v>
      </c>
      <c r="B6102" s="2">
        <f>YEAR(salesdata[[#This Row],[Order Date]])</f>
        <v>2016</v>
      </c>
      <c r="C6102" s="2">
        <f>MONTH(salesdata[[#This Row],[Order Date]])</f>
        <v>11</v>
      </c>
      <c r="D6102" t="s">
        <v>2010</v>
      </c>
      <c r="E6102" t="s">
        <v>152</v>
      </c>
      <c r="F6102" t="s">
        <v>39</v>
      </c>
      <c r="G6102" t="s">
        <v>52</v>
      </c>
      <c r="H6102" t="s">
        <v>2308</v>
      </c>
      <c r="I6102" s="33" t="s">
        <v>1923</v>
      </c>
      <c r="J6102" s="2">
        <v>2</v>
      </c>
      <c r="K6102" s="33" t="s">
        <v>4243</v>
      </c>
    </row>
    <row r="6103" spans="1:11" x14ac:dyDescent="0.3">
      <c r="A6103" s="1">
        <v>42685</v>
      </c>
      <c r="B6103" s="2">
        <f>YEAR(salesdata[[#This Row],[Order Date]])</f>
        <v>2016</v>
      </c>
      <c r="C6103" s="2">
        <f>MONTH(salesdata[[#This Row],[Order Date]])</f>
        <v>11</v>
      </c>
      <c r="D6103" t="s">
        <v>2010</v>
      </c>
      <c r="E6103" t="s">
        <v>152</v>
      </c>
      <c r="F6103" t="s">
        <v>11</v>
      </c>
      <c r="G6103" t="s">
        <v>24</v>
      </c>
      <c r="H6103" t="s">
        <v>1910</v>
      </c>
      <c r="I6103" s="33" t="s">
        <v>4414</v>
      </c>
      <c r="J6103" s="2">
        <v>3</v>
      </c>
      <c r="K6103" s="33" t="s">
        <v>9637</v>
      </c>
    </row>
    <row r="6104" spans="1:11" x14ac:dyDescent="0.3">
      <c r="A6104" s="1">
        <v>42685</v>
      </c>
      <c r="B6104" s="2">
        <f>YEAR(salesdata[[#This Row],[Order Date]])</f>
        <v>2016</v>
      </c>
      <c r="C6104" s="2">
        <f>MONTH(salesdata[[#This Row],[Order Date]])</f>
        <v>11</v>
      </c>
      <c r="D6104" t="s">
        <v>2010</v>
      </c>
      <c r="E6104" t="s">
        <v>152</v>
      </c>
      <c r="F6104" t="s">
        <v>34</v>
      </c>
      <c r="G6104" t="s">
        <v>35</v>
      </c>
      <c r="H6104" t="s">
        <v>1525</v>
      </c>
      <c r="I6104" s="33" t="s">
        <v>9638</v>
      </c>
      <c r="J6104" s="2">
        <v>3</v>
      </c>
      <c r="K6104" s="33" t="s">
        <v>8085</v>
      </c>
    </row>
    <row r="6105" spans="1:11" x14ac:dyDescent="0.3">
      <c r="A6105" s="1">
        <v>42685</v>
      </c>
      <c r="B6105" s="2">
        <f>YEAR(salesdata[[#This Row],[Order Date]])</f>
        <v>2016</v>
      </c>
      <c r="C6105" s="2">
        <f>MONTH(salesdata[[#This Row],[Order Date]])</f>
        <v>11</v>
      </c>
      <c r="D6105" t="s">
        <v>2010</v>
      </c>
      <c r="E6105" t="s">
        <v>152</v>
      </c>
      <c r="F6105" t="s">
        <v>11</v>
      </c>
      <c r="G6105" t="s">
        <v>20</v>
      </c>
      <c r="H6105" t="s">
        <v>2297</v>
      </c>
      <c r="I6105" s="33" t="s">
        <v>9075</v>
      </c>
      <c r="J6105" s="2">
        <v>3</v>
      </c>
      <c r="K6105" s="33" t="s">
        <v>9639</v>
      </c>
    </row>
    <row r="6106" spans="1:11" x14ac:dyDescent="0.3">
      <c r="A6106" s="1">
        <v>42685</v>
      </c>
      <c r="B6106" s="2">
        <f>YEAR(salesdata[[#This Row],[Order Date]])</f>
        <v>2016</v>
      </c>
      <c r="C6106" s="2">
        <f>MONTH(salesdata[[#This Row],[Order Date]])</f>
        <v>11</v>
      </c>
      <c r="D6106" t="s">
        <v>2010</v>
      </c>
      <c r="E6106" t="s">
        <v>152</v>
      </c>
      <c r="F6106" t="s">
        <v>11</v>
      </c>
      <c r="G6106" t="s">
        <v>20</v>
      </c>
      <c r="H6106" t="s">
        <v>1990</v>
      </c>
      <c r="I6106" s="33" t="s">
        <v>9640</v>
      </c>
      <c r="J6106" s="2">
        <v>3</v>
      </c>
      <c r="K6106" s="33" t="s">
        <v>7018</v>
      </c>
    </row>
    <row r="6107" spans="1:11" x14ac:dyDescent="0.3">
      <c r="A6107" s="1">
        <v>42685</v>
      </c>
      <c r="B6107" s="2">
        <f>YEAR(salesdata[[#This Row],[Order Date]])</f>
        <v>2016</v>
      </c>
      <c r="C6107" s="2">
        <f>MONTH(salesdata[[#This Row],[Order Date]])</f>
        <v>11</v>
      </c>
      <c r="D6107" t="s">
        <v>894</v>
      </c>
      <c r="E6107" t="s">
        <v>27</v>
      </c>
      <c r="F6107" t="s">
        <v>34</v>
      </c>
      <c r="G6107" t="s">
        <v>47</v>
      </c>
      <c r="H6107" t="s">
        <v>2761</v>
      </c>
      <c r="I6107" s="33" t="s">
        <v>6900</v>
      </c>
      <c r="J6107" s="2">
        <v>2</v>
      </c>
      <c r="K6107" s="33" t="s">
        <v>4662</v>
      </c>
    </row>
    <row r="6108" spans="1:11" x14ac:dyDescent="0.3">
      <c r="A6108" s="1">
        <v>42685</v>
      </c>
      <c r="B6108" s="2">
        <f>YEAR(salesdata[[#This Row],[Order Date]])</f>
        <v>2016</v>
      </c>
      <c r="C6108" s="2">
        <f>MONTH(salesdata[[#This Row],[Order Date]])</f>
        <v>11</v>
      </c>
      <c r="D6108" t="s">
        <v>894</v>
      </c>
      <c r="E6108" t="s">
        <v>27</v>
      </c>
      <c r="F6108" t="s">
        <v>34</v>
      </c>
      <c r="G6108" t="s">
        <v>35</v>
      </c>
      <c r="H6108" t="s">
        <v>1019</v>
      </c>
      <c r="I6108" s="33" t="s">
        <v>9641</v>
      </c>
      <c r="J6108" s="2">
        <v>3</v>
      </c>
      <c r="K6108" s="33" t="s">
        <v>132</v>
      </c>
    </row>
    <row r="6109" spans="1:11" x14ac:dyDescent="0.3">
      <c r="A6109" s="1">
        <v>42685</v>
      </c>
      <c r="B6109" s="2">
        <f>YEAR(salesdata[[#This Row],[Order Date]])</f>
        <v>2016</v>
      </c>
      <c r="C6109" s="2">
        <f>MONTH(salesdata[[#This Row],[Order Date]])</f>
        <v>11</v>
      </c>
      <c r="D6109" t="s">
        <v>894</v>
      </c>
      <c r="E6109" t="s">
        <v>27</v>
      </c>
      <c r="F6109" t="s">
        <v>11</v>
      </c>
      <c r="G6109" t="s">
        <v>20</v>
      </c>
      <c r="H6109" t="s">
        <v>1337</v>
      </c>
      <c r="I6109" s="33" t="s">
        <v>6476</v>
      </c>
      <c r="J6109" s="2">
        <v>11</v>
      </c>
      <c r="K6109" s="33" t="s">
        <v>7335</v>
      </c>
    </row>
    <row r="6110" spans="1:11" x14ac:dyDescent="0.3">
      <c r="A6110" s="1">
        <v>42685</v>
      </c>
      <c r="B6110" s="2">
        <f>YEAR(salesdata[[#This Row],[Order Date]])</f>
        <v>2016</v>
      </c>
      <c r="C6110" s="2">
        <f>MONTH(salesdata[[#This Row],[Order Date]])</f>
        <v>11</v>
      </c>
      <c r="D6110" t="s">
        <v>2640</v>
      </c>
      <c r="E6110" t="s">
        <v>130</v>
      </c>
      <c r="F6110" t="s">
        <v>34</v>
      </c>
      <c r="G6110" t="s">
        <v>147</v>
      </c>
      <c r="H6110" t="s">
        <v>325</v>
      </c>
      <c r="I6110" s="33" t="s">
        <v>9642</v>
      </c>
      <c r="J6110" s="2">
        <v>6</v>
      </c>
      <c r="K6110" s="33" t="s">
        <v>9643</v>
      </c>
    </row>
    <row r="6111" spans="1:11" x14ac:dyDescent="0.3">
      <c r="A6111" s="1">
        <v>42685</v>
      </c>
      <c r="B6111" s="2">
        <f>YEAR(salesdata[[#This Row],[Order Date]])</f>
        <v>2016</v>
      </c>
      <c r="C6111" s="2">
        <f>MONTH(salesdata[[#This Row],[Order Date]])</f>
        <v>11</v>
      </c>
      <c r="D6111" t="s">
        <v>2762</v>
      </c>
      <c r="E6111" t="s">
        <v>15</v>
      </c>
      <c r="F6111" t="s">
        <v>11</v>
      </c>
      <c r="G6111" t="s">
        <v>24</v>
      </c>
      <c r="H6111" t="s">
        <v>1879</v>
      </c>
      <c r="I6111" s="33" t="s">
        <v>6145</v>
      </c>
      <c r="J6111" s="2">
        <v>6</v>
      </c>
      <c r="K6111" s="33" t="s">
        <v>5269</v>
      </c>
    </row>
    <row r="6112" spans="1:11" x14ac:dyDescent="0.3">
      <c r="A6112" s="1">
        <v>42686</v>
      </c>
      <c r="B6112" s="2">
        <f>YEAR(salesdata[[#This Row],[Order Date]])</f>
        <v>2016</v>
      </c>
      <c r="C6112" s="2">
        <f>MONTH(salesdata[[#This Row],[Order Date]])</f>
        <v>11</v>
      </c>
      <c r="D6112" t="s">
        <v>387</v>
      </c>
      <c r="E6112" t="s">
        <v>96</v>
      </c>
      <c r="F6112" t="s">
        <v>11</v>
      </c>
      <c r="G6112" t="s">
        <v>20</v>
      </c>
      <c r="H6112" t="s">
        <v>1536</v>
      </c>
      <c r="I6112" s="33" t="s">
        <v>4620</v>
      </c>
      <c r="J6112" s="2">
        <v>5</v>
      </c>
      <c r="K6112" s="33" t="s">
        <v>9644</v>
      </c>
    </row>
    <row r="6113" spans="1:11" x14ac:dyDescent="0.3">
      <c r="A6113" s="1">
        <v>42686</v>
      </c>
      <c r="B6113" s="2">
        <f>YEAR(salesdata[[#This Row],[Order Date]])</f>
        <v>2016</v>
      </c>
      <c r="C6113" s="2">
        <f>MONTH(salesdata[[#This Row],[Order Date]])</f>
        <v>11</v>
      </c>
      <c r="D6113" t="s">
        <v>387</v>
      </c>
      <c r="E6113" t="s">
        <v>96</v>
      </c>
      <c r="F6113" t="s">
        <v>11</v>
      </c>
      <c r="G6113" t="s">
        <v>20</v>
      </c>
      <c r="H6113" t="s">
        <v>2349</v>
      </c>
      <c r="I6113" s="33" t="s">
        <v>4082</v>
      </c>
      <c r="J6113" s="2">
        <v>7</v>
      </c>
      <c r="K6113" s="33" t="s">
        <v>9645</v>
      </c>
    </row>
    <row r="6114" spans="1:11" x14ac:dyDescent="0.3">
      <c r="A6114" s="1">
        <v>42686</v>
      </c>
      <c r="B6114" s="2">
        <f>YEAR(salesdata[[#This Row],[Order Date]])</f>
        <v>2016</v>
      </c>
      <c r="C6114" s="2">
        <f>MONTH(salesdata[[#This Row],[Order Date]])</f>
        <v>11</v>
      </c>
      <c r="D6114" t="s">
        <v>387</v>
      </c>
      <c r="E6114" t="s">
        <v>96</v>
      </c>
      <c r="F6114" t="s">
        <v>39</v>
      </c>
      <c r="G6114" t="s">
        <v>52</v>
      </c>
      <c r="H6114" t="s">
        <v>1771</v>
      </c>
      <c r="I6114" s="33" t="s">
        <v>4157</v>
      </c>
      <c r="J6114" s="2">
        <v>2</v>
      </c>
      <c r="K6114" s="33" t="s">
        <v>1244</v>
      </c>
    </row>
    <row r="6115" spans="1:11" x14ac:dyDescent="0.3">
      <c r="A6115" s="1">
        <v>42686</v>
      </c>
      <c r="B6115" s="2">
        <f>YEAR(salesdata[[#This Row],[Order Date]])</f>
        <v>2016</v>
      </c>
      <c r="C6115" s="2">
        <f>MONTH(salesdata[[#This Row],[Order Date]])</f>
        <v>11</v>
      </c>
      <c r="D6115" t="s">
        <v>492</v>
      </c>
      <c r="E6115" t="s">
        <v>130</v>
      </c>
      <c r="F6115" t="s">
        <v>11</v>
      </c>
      <c r="G6115" t="s">
        <v>63</v>
      </c>
      <c r="H6115" t="s">
        <v>2467</v>
      </c>
      <c r="I6115" s="33" t="s">
        <v>9646</v>
      </c>
      <c r="J6115" s="2">
        <v>8</v>
      </c>
      <c r="K6115" s="33" t="s">
        <v>3617</v>
      </c>
    </row>
    <row r="6116" spans="1:11" x14ac:dyDescent="0.3">
      <c r="A6116" s="1">
        <v>42686</v>
      </c>
      <c r="B6116" s="2">
        <f>YEAR(salesdata[[#This Row],[Order Date]])</f>
        <v>2016</v>
      </c>
      <c r="C6116" s="2">
        <f>MONTH(salesdata[[#This Row],[Order Date]])</f>
        <v>11</v>
      </c>
      <c r="D6116" t="s">
        <v>492</v>
      </c>
      <c r="E6116" t="s">
        <v>130</v>
      </c>
      <c r="F6116" t="s">
        <v>11</v>
      </c>
      <c r="G6116" t="s">
        <v>93</v>
      </c>
      <c r="H6116" t="s">
        <v>1885</v>
      </c>
      <c r="I6116" s="33" t="s">
        <v>6270</v>
      </c>
      <c r="J6116" s="2">
        <v>2</v>
      </c>
      <c r="K6116" s="33" t="s">
        <v>8960</v>
      </c>
    </row>
    <row r="6117" spans="1:11" x14ac:dyDescent="0.3">
      <c r="A6117" s="1">
        <v>42686</v>
      </c>
      <c r="B6117" s="2">
        <f>YEAR(salesdata[[#This Row],[Order Date]])</f>
        <v>2016</v>
      </c>
      <c r="C6117" s="2">
        <f>MONTH(salesdata[[#This Row],[Order Date]])</f>
        <v>11</v>
      </c>
      <c r="D6117" t="s">
        <v>492</v>
      </c>
      <c r="E6117" t="s">
        <v>130</v>
      </c>
      <c r="F6117" t="s">
        <v>11</v>
      </c>
      <c r="G6117" t="s">
        <v>12</v>
      </c>
      <c r="H6117" t="s">
        <v>2228</v>
      </c>
      <c r="I6117" s="33" t="s">
        <v>3633</v>
      </c>
      <c r="J6117" s="2">
        <v>2</v>
      </c>
      <c r="K6117" s="33" t="s">
        <v>8331</v>
      </c>
    </row>
    <row r="6118" spans="1:11" x14ac:dyDescent="0.3">
      <c r="A6118" s="1">
        <v>42686</v>
      </c>
      <c r="B6118" s="2">
        <f>YEAR(salesdata[[#This Row],[Order Date]])</f>
        <v>2016</v>
      </c>
      <c r="C6118" s="2">
        <f>MONTH(salesdata[[#This Row],[Order Date]])</f>
        <v>11</v>
      </c>
      <c r="D6118" t="s">
        <v>492</v>
      </c>
      <c r="E6118" t="s">
        <v>130</v>
      </c>
      <c r="F6118" t="s">
        <v>11</v>
      </c>
      <c r="G6118" t="s">
        <v>24</v>
      </c>
      <c r="H6118" t="s">
        <v>1879</v>
      </c>
      <c r="I6118" s="33" t="s">
        <v>7647</v>
      </c>
      <c r="J6118" s="2">
        <v>7</v>
      </c>
      <c r="K6118" s="33" t="s">
        <v>4110</v>
      </c>
    </row>
    <row r="6119" spans="1:11" x14ac:dyDescent="0.3">
      <c r="A6119" s="1">
        <v>42686</v>
      </c>
      <c r="B6119" s="2">
        <f>YEAR(salesdata[[#This Row],[Order Date]])</f>
        <v>2016</v>
      </c>
      <c r="C6119" s="2">
        <f>MONTH(salesdata[[#This Row],[Order Date]])</f>
        <v>11</v>
      </c>
      <c r="D6119" t="s">
        <v>492</v>
      </c>
      <c r="E6119" t="s">
        <v>130</v>
      </c>
      <c r="F6119" t="s">
        <v>11</v>
      </c>
      <c r="G6119" t="s">
        <v>20</v>
      </c>
      <c r="H6119" t="s">
        <v>2063</v>
      </c>
      <c r="I6119" s="33" t="s">
        <v>8666</v>
      </c>
      <c r="J6119" s="2">
        <v>2</v>
      </c>
      <c r="K6119" s="33" t="s">
        <v>4893</v>
      </c>
    </row>
    <row r="6120" spans="1:11" x14ac:dyDescent="0.3">
      <c r="A6120" s="1">
        <v>42686</v>
      </c>
      <c r="B6120" s="2">
        <f>YEAR(salesdata[[#This Row],[Order Date]])</f>
        <v>2016</v>
      </c>
      <c r="C6120" s="2">
        <f>MONTH(salesdata[[#This Row],[Order Date]])</f>
        <v>11</v>
      </c>
      <c r="D6120" t="s">
        <v>1730</v>
      </c>
      <c r="E6120" t="s">
        <v>79</v>
      </c>
      <c r="F6120" t="s">
        <v>34</v>
      </c>
      <c r="G6120" t="s">
        <v>35</v>
      </c>
      <c r="H6120" t="s">
        <v>278</v>
      </c>
      <c r="I6120" s="33" t="s">
        <v>9647</v>
      </c>
      <c r="J6120" s="2">
        <v>7</v>
      </c>
      <c r="K6120" s="33" t="s">
        <v>9648</v>
      </c>
    </row>
    <row r="6121" spans="1:11" x14ac:dyDescent="0.3">
      <c r="A6121" s="1">
        <v>42686</v>
      </c>
      <c r="B6121" s="2">
        <f>YEAR(salesdata[[#This Row],[Order Date]])</f>
        <v>2016</v>
      </c>
      <c r="C6121" s="2">
        <f>MONTH(salesdata[[#This Row],[Order Date]])</f>
        <v>11</v>
      </c>
      <c r="D6121" t="s">
        <v>1730</v>
      </c>
      <c r="E6121" t="s">
        <v>79</v>
      </c>
      <c r="F6121" t="s">
        <v>11</v>
      </c>
      <c r="G6121" t="s">
        <v>93</v>
      </c>
      <c r="H6121" t="s">
        <v>115</v>
      </c>
      <c r="I6121" s="33" t="s">
        <v>9649</v>
      </c>
      <c r="J6121" s="2">
        <v>2</v>
      </c>
      <c r="K6121" s="33" t="s">
        <v>9650</v>
      </c>
    </row>
    <row r="6122" spans="1:11" x14ac:dyDescent="0.3">
      <c r="A6122" s="1">
        <v>42686</v>
      </c>
      <c r="B6122" s="2">
        <f>YEAR(salesdata[[#This Row],[Order Date]])</f>
        <v>2016</v>
      </c>
      <c r="C6122" s="2">
        <f>MONTH(salesdata[[#This Row],[Order Date]])</f>
        <v>11</v>
      </c>
      <c r="D6122" t="s">
        <v>1730</v>
      </c>
      <c r="E6122" t="s">
        <v>79</v>
      </c>
      <c r="F6122" t="s">
        <v>11</v>
      </c>
      <c r="G6122" t="s">
        <v>43</v>
      </c>
      <c r="H6122" t="s">
        <v>1609</v>
      </c>
      <c r="I6122" s="33" t="s">
        <v>3184</v>
      </c>
      <c r="J6122" s="2">
        <v>6</v>
      </c>
      <c r="K6122" s="33" t="s">
        <v>3276</v>
      </c>
    </row>
    <row r="6123" spans="1:11" x14ac:dyDescent="0.3">
      <c r="A6123" s="1">
        <v>42686</v>
      </c>
      <c r="B6123" s="2">
        <f>YEAR(salesdata[[#This Row],[Order Date]])</f>
        <v>2016</v>
      </c>
      <c r="C6123" s="2">
        <f>MONTH(salesdata[[#This Row],[Order Date]])</f>
        <v>11</v>
      </c>
      <c r="D6123" t="s">
        <v>1730</v>
      </c>
      <c r="E6123" t="s">
        <v>79</v>
      </c>
      <c r="F6123" t="s">
        <v>34</v>
      </c>
      <c r="G6123" t="s">
        <v>35</v>
      </c>
      <c r="H6123" t="s">
        <v>887</v>
      </c>
      <c r="I6123" s="33" t="s">
        <v>9651</v>
      </c>
      <c r="J6123" s="2">
        <v>9</v>
      </c>
      <c r="K6123" s="33" t="s">
        <v>132</v>
      </c>
    </row>
    <row r="6124" spans="1:11" x14ac:dyDescent="0.3">
      <c r="A6124" s="1">
        <v>42686</v>
      </c>
      <c r="B6124" s="2">
        <f>YEAR(salesdata[[#This Row],[Order Date]])</f>
        <v>2016</v>
      </c>
      <c r="C6124" s="2">
        <f>MONTH(salesdata[[#This Row],[Order Date]])</f>
        <v>11</v>
      </c>
      <c r="D6124" t="s">
        <v>1730</v>
      </c>
      <c r="E6124" t="s">
        <v>79</v>
      </c>
      <c r="F6124" t="s">
        <v>34</v>
      </c>
      <c r="G6124" t="s">
        <v>35</v>
      </c>
      <c r="H6124" t="s">
        <v>1785</v>
      </c>
      <c r="I6124" s="33" t="s">
        <v>9652</v>
      </c>
      <c r="J6124" s="2">
        <v>2</v>
      </c>
      <c r="K6124" s="33" t="s">
        <v>9653</v>
      </c>
    </row>
    <row r="6125" spans="1:11" x14ac:dyDescent="0.3">
      <c r="A6125" s="1">
        <v>42686</v>
      </c>
      <c r="B6125" s="2">
        <f>YEAR(salesdata[[#This Row],[Order Date]])</f>
        <v>2016</v>
      </c>
      <c r="C6125" s="2">
        <f>MONTH(salesdata[[#This Row],[Order Date]])</f>
        <v>11</v>
      </c>
      <c r="D6125" t="s">
        <v>771</v>
      </c>
      <c r="E6125" t="s">
        <v>27</v>
      </c>
      <c r="F6125" t="s">
        <v>39</v>
      </c>
      <c r="G6125" t="s">
        <v>40</v>
      </c>
      <c r="H6125" t="s">
        <v>1937</v>
      </c>
      <c r="I6125" s="33" t="s">
        <v>9654</v>
      </c>
      <c r="J6125" s="2">
        <v>3</v>
      </c>
      <c r="K6125" s="33" t="s">
        <v>4470</v>
      </c>
    </row>
    <row r="6126" spans="1:11" x14ac:dyDescent="0.3">
      <c r="A6126" s="1">
        <v>42686</v>
      </c>
      <c r="B6126" s="2">
        <f>YEAR(salesdata[[#This Row],[Order Date]])</f>
        <v>2016</v>
      </c>
      <c r="C6126" s="2">
        <f>MONTH(salesdata[[#This Row],[Order Date]])</f>
        <v>11</v>
      </c>
      <c r="D6126" t="s">
        <v>771</v>
      </c>
      <c r="E6126" t="s">
        <v>27</v>
      </c>
      <c r="F6126" t="s">
        <v>34</v>
      </c>
      <c r="G6126" t="s">
        <v>147</v>
      </c>
      <c r="H6126" t="s">
        <v>2624</v>
      </c>
      <c r="I6126" s="33" t="s">
        <v>4249</v>
      </c>
      <c r="J6126" s="2">
        <v>3</v>
      </c>
      <c r="K6126" s="33" t="s">
        <v>9655</v>
      </c>
    </row>
    <row r="6127" spans="1:11" x14ac:dyDescent="0.3">
      <c r="A6127" s="1">
        <v>42686</v>
      </c>
      <c r="B6127" s="2">
        <f>YEAR(salesdata[[#This Row],[Order Date]])</f>
        <v>2016</v>
      </c>
      <c r="C6127" s="2">
        <f>MONTH(salesdata[[#This Row],[Order Date]])</f>
        <v>11</v>
      </c>
      <c r="D6127" t="s">
        <v>545</v>
      </c>
      <c r="E6127" t="s">
        <v>15</v>
      </c>
      <c r="F6127" t="s">
        <v>34</v>
      </c>
      <c r="G6127" t="s">
        <v>47</v>
      </c>
      <c r="H6127" t="s">
        <v>2065</v>
      </c>
      <c r="I6127" s="33" t="s">
        <v>8693</v>
      </c>
      <c r="J6127" s="2">
        <v>6</v>
      </c>
      <c r="K6127" s="33" t="s">
        <v>5010</v>
      </c>
    </row>
    <row r="6128" spans="1:11" x14ac:dyDescent="0.3">
      <c r="A6128" s="1">
        <v>42687</v>
      </c>
      <c r="B6128" s="2">
        <f>YEAR(salesdata[[#This Row],[Order Date]])</f>
        <v>2016</v>
      </c>
      <c r="C6128" s="2">
        <f>MONTH(salesdata[[#This Row],[Order Date]])</f>
        <v>11</v>
      </c>
      <c r="D6128" t="s">
        <v>1206</v>
      </c>
      <c r="E6128" t="s">
        <v>167</v>
      </c>
      <c r="F6128" t="s">
        <v>11</v>
      </c>
      <c r="G6128" t="s">
        <v>24</v>
      </c>
      <c r="H6128" t="s">
        <v>1396</v>
      </c>
      <c r="I6128" s="33" t="s">
        <v>9656</v>
      </c>
      <c r="J6128" s="2">
        <v>2</v>
      </c>
      <c r="K6128" s="33" t="s">
        <v>7018</v>
      </c>
    </row>
    <row r="6129" spans="1:11" x14ac:dyDescent="0.3">
      <c r="A6129" s="1">
        <v>42687</v>
      </c>
      <c r="B6129" s="2">
        <f>YEAR(salesdata[[#This Row],[Order Date]])</f>
        <v>2016</v>
      </c>
      <c r="C6129" s="2">
        <f>MONTH(salesdata[[#This Row],[Order Date]])</f>
        <v>11</v>
      </c>
      <c r="D6129" t="s">
        <v>399</v>
      </c>
      <c r="E6129" t="s">
        <v>249</v>
      </c>
      <c r="F6129" t="s">
        <v>11</v>
      </c>
      <c r="G6129" t="s">
        <v>204</v>
      </c>
      <c r="H6129" t="s">
        <v>266</v>
      </c>
      <c r="I6129" s="33" t="s">
        <v>8794</v>
      </c>
      <c r="J6129" s="2">
        <v>7</v>
      </c>
      <c r="K6129" s="33" t="s">
        <v>5234</v>
      </c>
    </row>
    <row r="6130" spans="1:11" x14ac:dyDescent="0.3">
      <c r="A6130" s="1">
        <v>42687</v>
      </c>
      <c r="B6130" s="2">
        <f>YEAR(salesdata[[#This Row],[Order Date]])</f>
        <v>2016</v>
      </c>
      <c r="C6130" s="2">
        <f>MONTH(salesdata[[#This Row],[Order Date]])</f>
        <v>11</v>
      </c>
      <c r="D6130" t="s">
        <v>2763</v>
      </c>
      <c r="E6130" t="s">
        <v>167</v>
      </c>
      <c r="F6130" t="s">
        <v>34</v>
      </c>
      <c r="G6130" t="s">
        <v>47</v>
      </c>
      <c r="H6130" t="s">
        <v>1834</v>
      </c>
      <c r="I6130" s="33" t="s">
        <v>6010</v>
      </c>
      <c r="J6130" s="2">
        <v>1</v>
      </c>
      <c r="K6130" s="33" t="s">
        <v>3618</v>
      </c>
    </row>
    <row r="6131" spans="1:11" x14ac:dyDescent="0.3">
      <c r="A6131" s="1">
        <v>42687</v>
      </c>
      <c r="B6131" s="2">
        <f>YEAR(salesdata[[#This Row],[Order Date]])</f>
        <v>2016</v>
      </c>
      <c r="C6131" s="2">
        <f>MONTH(salesdata[[#This Row],[Order Date]])</f>
        <v>11</v>
      </c>
      <c r="D6131" t="s">
        <v>2304</v>
      </c>
      <c r="E6131" t="s">
        <v>23</v>
      </c>
      <c r="F6131" t="s">
        <v>11</v>
      </c>
      <c r="G6131" t="s">
        <v>12</v>
      </c>
      <c r="H6131" t="s">
        <v>1082</v>
      </c>
      <c r="I6131" s="33" t="s">
        <v>9657</v>
      </c>
      <c r="J6131" s="2">
        <v>7</v>
      </c>
      <c r="K6131" s="33" t="s">
        <v>9658</v>
      </c>
    </row>
    <row r="6132" spans="1:11" x14ac:dyDescent="0.3">
      <c r="A6132" s="1">
        <v>42687</v>
      </c>
      <c r="B6132" s="2">
        <f>YEAR(salesdata[[#This Row],[Order Date]])</f>
        <v>2016</v>
      </c>
      <c r="C6132" s="2">
        <f>MONTH(salesdata[[#This Row],[Order Date]])</f>
        <v>11</v>
      </c>
      <c r="D6132" t="s">
        <v>571</v>
      </c>
      <c r="E6132" t="s">
        <v>15</v>
      </c>
      <c r="F6132" t="s">
        <v>11</v>
      </c>
      <c r="G6132" t="s">
        <v>20</v>
      </c>
      <c r="H6132" t="s">
        <v>2034</v>
      </c>
      <c r="I6132" s="33" t="s">
        <v>4897</v>
      </c>
      <c r="J6132" s="2">
        <v>2</v>
      </c>
      <c r="K6132" s="33" t="s">
        <v>9659</v>
      </c>
    </row>
    <row r="6133" spans="1:11" x14ac:dyDescent="0.3">
      <c r="A6133" s="1">
        <v>42687</v>
      </c>
      <c r="B6133" s="2">
        <f>YEAR(salesdata[[#This Row],[Order Date]])</f>
        <v>2016</v>
      </c>
      <c r="C6133" s="2">
        <f>MONTH(salesdata[[#This Row],[Order Date]])</f>
        <v>11</v>
      </c>
      <c r="D6133" t="s">
        <v>180</v>
      </c>
      <c r="E6133" t="s">
        <v>152</v>
      </c>
      <c r="F6133" t="s">
        <v>11</v>
      </c>
      <c r="G6133" t="s">
        <v>18</v>
      </c>
      <c r="H6133" t="s">
        <v>472</v>
      </c>
      <c r="I6133" s="33" t="s">
        <v>6527</v>
      </c>
      <c r="J6133" s="2">
        <v>5</v>
      </c>
      <c r="K6133" s="33" t="s">
        <v>3806</v>
      </c>
    </row>
    <row r="6134" spans="1:11" x14ac:dyDescent="0.3">
      <c r="A6134" s="1">
        <v>42687</v>
      </c>
      <c r="B6134" s="2">
        <f>YEAR(salesdata[[#This Row],[Order Date]])</f>
        <v>2016</v>
      </c>
      <c r="C6134" s="2">
        <f>MONTH(salesdata[[#This Row],[Order Date]])</f>
        <v>11</v>
      </c>
      <c r="D6134" t="s">
        <v>180</v>
      </c>
      <c r="E6134" t="s">
        <v>152</v>
      </c>
      <c r="F6134" t="s">
        <v>11</v>
      </c>
      <c r="G6134" t="s">
        <v>18</v>
      </c>
      <c r="H6134" t="s">
        <v>525</v>
      </c>
      <c r="I6134" s="33" t="s">
        <v>6129</v>
      </c>
      <c r="J6134" s="2">
        <v>2</v>
      </c>
      <c r="K6134" s="33" t="s">
        <v>4064</v>
      </c>
    </row>
    <row r="6135" spans="1:11" x14ac:dyDescent="0.3">
      <c r="A6135" s="1">
        <v>42687</v>
      </c>
      <c r="B6135" s="2">
        <f>YEAR(salesdata[[#This Row],[Order Date]])</f>
        <v>2016</v>
      </c>
      <c r="C6135" s="2">
        <f>MONTH(salesdata[[#This Row],[Order Date]])</f>
        <v>11</v>
      </c>
      <c r="D6135" t="s">
        <v>180</v>
      </c>
      <c r="E6135" t="s">
        <v>152</v>
      </c>
      <c r="F6135" t="s">
        <v>11</v>
      </c>
      <c r="G6135" t="s">
        <v>24</v>
      </c>
      <c r="H6135" t="s">
        <v>1650</v>
      </c>
      <c r="I6135" s="33" t="s">
        <v>6695</v>
      </c>
      <c r="J6135" s="2">
        <v>5</v>
      </c>
      <c r="K6135" s="33" t="s">
        <v>9660</v>
      </c>
    </row>
    <row r="6136" spans="1:11" x14ac:dyDescent="0.3">
      <c r="A6136" s="1">
        <v>42687</v>
      </c>
      <c r="B6136" s="2">
        <f>YEAR(salesdata[[#This Row],[Order Date]])</f>
        <v>2016</v>
      </c>
      <c r="C6136" s="2">
        <f>MONTH(salesdata[[#This Row],[Order Date]])</f>
        <v>11</v>
      </c>
      <c r="D6136" t="s">
        <v>180</v>
      </c>
      <c r="E6136" t="s">
        <v>152</v>
      </c>
      <c r="F6136" t="s">
        <v>11</v>
      </c>
      <c r="G6136" t="s">
        <v>18</v>
      </c>
      <c r="H6136" t="s">
        <v>1200</v>
      </c>
      <c r="I6136" s="33" t="s">
        <v>5232</v>
      </c>
      <c r="J6136" s="2">
        <v>3</v>
      </c>
      <c r="K6136" s="33" t="s">
        <v>3650</v>
      </c>
    </row>
    <row r="6137" spans="1:11" x14ac:dyDescent="0.3">
      <c r="A6137" s="1">
        <v>42687</v>
      </c>
      <c r="B6137" s="2">
        <f>YEAR(salesdata[[#This Row],[Order Date]])</f>
        <v>2016</v>
      </c>
      <c r="C6137" s="2">
        <f>MONTH(salesdata[[#This Row],[Order Date]])</f>
        <v>11</v>
      </c>
      <c r="D6137" t="s">
        <v>1066</v>
      </c>
      <c r="E6137" t="s">
        <v>863</v>
      </c>
      <c r="F6137" t="s">
        <v>34</v>
      </c>
      <c r="G6137" t="s">
        <v>47</v>
      </c>
      <c r="H6137" t="s">
        <v>1889</v>
      </c>
      <c r="I6137" s="33" t="s">
        <v>5771</v>
      </c>
      <c r="J6137" s="2">
        <v>4</v>
      </c>
      <c r="K6137" s="33" t="s">
        <v>6521</v>
      </c>
    </row>
    <row r="6138" spans="1:11" x14ac:dyDescent="0.3">
      <c r="A6138" s="1">
        <v>42687</v>
      </c>
      <c r="B6138" s="2">
        <f>YEAR(salesdata[[#This Row],[Order Date]])</f>
        <v>2016</v>
      </c>
      <c r="C6138" s="2">
        <f>MONTH(salesdata[[#This Row],[Order Date]])</f>
        <v>11</v>
      </c>
      <c r="D6138" t="s">
        <v>2026</v>
      </c>
      <c r="E6138" t="s">
        <v>152</v>
      </c>
      <c r="F6138" t="s">
        <v>39</v>
      </c>
      <c r="G6138" t="s">
        <v>40</v>
      </c>
      <c r="H6138" t="s">
        <v>2764</v>
      </c>
      <c r="I6138" s="33" t="s">
        <v>9661</v>
      </c>
      <c r="J6138" s="2">
        <v>4</v>
      </c>
      <c r="K6138" s="33" t="s">
        <v>9662</v>
      </c>
    </row>
    <row r="6139" spans="1:11" x14ac:dyDescent="0.3">
      <c r="A6139" s="1">
        <v>42687</v>
      </c>
      <c r="B6139" s="2">
        <f>YEAR(salesdata[[#This Row],[Order Date]])</f>
        <v>2016</v>
      </c>
      <c r="C6139" s="2">
        <f>MONTH(salesdata[[#This Row],[Order Date]])</f>
        <v>11</v>
      </c>
      <c r="D6139" t="s">
        <v>2026</v>
      </c>
      <c r="E6139" t="s">
        <v>152</v>
      </c>
      <c r="F6139" t="s">
        <v>11</v>
      </c>
      <c r="G6139" t="s">
        <v>16</v>
      </c>
      <c r="H6139" t="s">
        <v>1373</v>
      </c>
      <c r="I6139" s="33" t="s">
        <v>3088</v>
      </c>
      <c r="J6139" s="2">
        <v>3</v>
      </c>
      <c r="K6139" s="33" t="s">
        <v>3089</v>
      </c>
    </row>
    <row r="6140" spans="1:11" x14ac:dyDescent="0.3">
      <c r="A6140" s="1">
        <v>42687</v>
      </c>
      <c r="B6140" s="2">
        <f>YEAR(salesdata[[#This Row],[Order Date]])</f>
        <v>2016</v>
      </c>
      <c r="C6140" s="2">
        <f>MONTH(salesdata[[#This Row],[Order Date]])</f>
        <v>11</v>
      </c>
      <c r="D6140" t="s">
        <v>2263</v>
      </c>
      <c r="E6140" t="s">
        <v>167</v>
      </c>
      <c r="F6140" t="s">
        <v>34</v>
      </c>
      <c r="G6140" t="s">
        <v>47</v>
      </c>
      <c r="H6140" t="s">
        <v>2626</v>
      </c>
      <c r="I6140" s="33" t="s">
        <v>2908</v>
      </c>
      <c r="J6140" s="2">
        <v>2</v>
      </c>
      <c r="K6140" s="33" t="s">
        <v>6723</v>
      </c>
    </row>
    <row r="6141" spans="1:11" x14ac:dyDescent="0.3">
      <c r="A6141" s="1">
        <v>42688</v>
      </c>
      <c r="B6141" s="2">
        <f>YEAR(salesdata[[#This Row],[Order Date]])</f>
        <v>2016</v>
      </c>
      <c r="C6141" s="2">
        <f>MONTH(salesdata[[#This Row],[Order Date]])</f>
        <v>11</v>
      </c>
      <c r="D6141" t="s">
        <v>563</v>
      </c>
      <c r="E6141" t="s">
        <v>30</v>
      </c>
      <c r="F6141" t="s">
        <v>39</v>
      </c>
      <c r="G6141" t="s">
        <v>52</v>
      </c>
      <c r="H6141" t="s">
        <v>2435</v>
      </c>
      <c r="I6141" s="33" t="s">
        <v>9663</v>
      </c>
      <c r="J6141" s="2">
        <v>2</v>
      </c>
      <c r="K6141" s="33" t="s">
        <v>2765</v>
      </c>
    </row>
    <row r="6142" spans="1:11" x14ac:dyDescent="0.3">
      <c r="A6142" s="1">
        <v>42688</v>
      </c>
      <c r="B6142" s="2">
        <f>YEAR(salesdata[[#This Row],[Order Date]])</f>
        <v>2016</v>
      </c>
      <c r="C6142" s="2">
        <f>MONTH(salesdata[[#This Row],[Order Date]])</f>
        <v>11</v>
      </c>
      <c r="D6142" t="s">
        <v>563</v>
      </c>
      <c r="E6142" t="s">
        <v>30</v>
      </c>
      <c r="F6142" t="s">
        <v>11</v>
      </c>
      <c r="G6142" t="s">
        <v>12</v>
      </c>
      <c r="H6142" t="s">
        <v>1640</v>
      </c>
      <c r="I6142" s="33" t="s">
        <v>5366</v>
      </c>
      <c r="J6142" s="2">
        <v>1</v>
      </c>
      <c r="K6142" s="33" t="s">
        <v>3788</v>
      </c>
    </row>
    <row r="6143" spans="1:11" x14ac:dyDescent="0.3">
      <c r="A6143" s="1">
        <v>42688</v>
      </c>
      <c r="B6143" s="2">
        <f>YEAR(salesdata[[#This Row],[Order Date]])</f>
        <v>2016</v>
      </c>
      <c r="C6143" s="2">
        <f>MONTH(salesdata[[#This Row],[Order Date]])</f>
        <v>11</v>
      </c>
      <c r="D6143" t="s">
        <v>563</v>
      </c>
      <c r="E6143" t="s">
        <v>30</v>
      </c>
      <c r="F6143" t="s">
        <v>11</v>
      </c>
      <c r="G6143" t="s">
        <v>20</v>
      </c>
      <c r="H6143" t="s">
        <v>568</v>
      </c>
      <c r="I6143" s="33" t="s">
        <v>4425</v>
      </c>
      <c r="J6143" s="2">
        <v>2</v>
      </c>
      <c r="K6143" s="33" t="s">
        <v>6612</v>
      </c>
    </row>
    <row r="6144" spans="1:11" x14ac:dyDescent="0.3">
      <c r="A6144" s="1">
        <v>42688</v>
      </c>
      <c r="B6144" s="2">
        <f>YEAR(salesdata[[#This Row],[Order Date]])</f>
        <v>2016</v>
      </c>
      <c r="C6144" s="2">
        <f>MONTH(salesdata[[#This Row],[Order Date]])</f>
        <v>11</v>
      </c>
      <c r="D6144" t="s">
        <v>2766</v>
      </c>
      <c r="E6144" t="s">
        <v>27</v>
      </c>
      <c r="F6144" t="s">
        <v>11</v>
      </c>
      <c r="G6144" t="s">
        <v>16</v>
      </c>
      <c r="H6144" t="s">
        <v>1757</v>
      </c>
      <c r="I6144" s="33" t="s">
        <v>4500</v>
      </c>
      <c r="J6144" s="2">
        <v>2</v>
      </c>
      <c r="K6144" s="33" t="s">
        <v>5770</v>
      </c>
    </row>
    <row r="6145" spans="1:11" x14ac:dyDescent="0.3">
      <c r="A6145" s="1">
        <v>42688</v>
      </c>
      <c r="B6145" s="2">
        <f>YEAR(salesdata[[#This Row],[Order Date]])</f>
        <v>2016</v>
      </c>
      <c r="C6145" s="2">
        <f>MONTH(salesdata[[#This Row],[Order Date]])</f>
        <v>11</v>
      </c>
      <c r="D6145" t="s">
        <v>2396</v>
      </c>
      <c r="E6145" t="s">
        <v>10</v>
      </c>
      <c r="F6145" t="s">
        <v>11</v>
      </c>
      <c r="G6145" t="s">
        <v>20</v>
      </c>
      <c r="H6145" t="s">
        <v>2420</v>
      </c>
      <c r="I6145" s="33" t="s">
        <v>6931</v>
      </c>
      <c r="J6145" s="2">
        <v>2</v>
      </c>
      <c r="K6145" s="33" t="s">
        <v>6962</v>
      </c>
    </row>
    <row r="6146" spans="1:11" x14ac:dyDescent="0.3">
      <c r="A6146" s="1">
        <v>42688</v>
      </c>
      <c r="B6146" s="2">
        <f>YEAR(salesdata[[#This Row],[Order Date]])</f>
        <v>2016</v>
      </c>
      <c r="C6146" s="2">
        <f>MONTH(salesdata[[#This Row],[Order Date]])</f>
        <v>11</v>
      </c>
      <c r="D6146" t="s">
        <v>1112</v>
      </c>
      <c r="E6146" t="s">
        <v>152</v>
      </c>
      <c r="F6146" t="s">
        <v>34</v>
      </c>
      <c r="G6146" t="s">
        <v>35</v>
      </c>
      <c r="H6146" t="s">
        <v>1100</v>
      </c>
      <c r="I6146" s="33" t="s">
        <v>8897</v>
      </c>
      <c r="J6146" s="2">
        <v>2</v>
      </c>
      <c r="K6146" s="33" t="s">
        <v>8898</v>
      </c>
    </row>
    <row r="6147" spans="1:11" x14ac:dyDescent="0.3">
      <c r="A6147" s="1">
        <v>42688</v>
      </c>
      <c r="B6147" s="2">
        <f>YEAR(salesdata[[#This Row],[Order Date]])</f>
        <v>2016</v>
      </c>
      <c r="C6147" s="2">
        <f>MONTH(salesdata[[#This Row],[Order Date]])</f>
        <v>11</v>
      </c>
      <c r="D6147" t="s">
        <v>1112</v>
      </c>
      <c r="E6147" t="s">
        <v>152</v>
      </c>
      <c r="F6147" t="s">
        <v>11</v>
      </c>
      <c r="G6147" t="s">
        <v>18</v>
      </c>
      <c r="H6147" t="s">
        <v>2162</v>
      </c>
      <c r="I6147" s="33" t="s">
        <v>9664</v>
      </c>
      <c r="J6147" s="2">
        <v>3</v>
      </c>
      <c r="K6147" s="33" t="s">
        <v>3769</v>
      </c>
    </row>
    <row r="6148" spans="1:11" x14ac:dyDescent="0.3">
      <c r="A6148" s="1">
        <v>42688</v>
      </c>
      <c r="B6148" s="2">
        <f>YEAR(salesdata[[#This Row],[Order Date]])</f>
        <v>2016</v>
      </c>
      <c r="C6148" s="2">
        <f>MONTH(salesdata[[#This Row],[Order Date]])</f>
        <v>11</v>
      </c>
      <c r="D6148" t="s">
        <v>2082</v>
      </c>
      <c r="E6148" t="s">
        <v>23</v>
      </c>
      <c r="F6148" t="s">
        <v>34</v>
      </c>
      <c r="G6148" t="s">
        <v>35</v>
      </c>
      <c r="H6148" t="s">
        <v>2257</v>
      </c>
      <c r="I6148" s="33" t="s">
        <v>9665</v>
      </c>
      <c r="J6148" s="2">
        <v>3</v>
      </c>
      <c r="K6148" s="33" t="s">
        <v>9666</v>
      </c>
    </row>
    <row r="6149" spans="1:11" x14ac:dyDescent="0.3">
      <c r="A6149" s="1">
        <v>42688</v>
      </c>
      <c r="B6149" s="2">
        <f>YEAR(salesdata[[#This Row],[Order Date]])</f>
        <v>2016</v>
      </c>
      <c r="C6149" s="2">
        <f>MONTH(salesdata[[#This Row],[Order Date]])</f>
        <v>11</v>
      </c>
      <c r="D6149" t="s">
        <v>2082</v>
      </c>
      <c r="E6149" t="s">
        <v>23</v>
      </c>
      <c r="F6149" t="s">
        <v>39</v>
      </c>
      <c r="G6149" t="s">
        <v>614</v>
      </c>
      <c r="H6149" t="s">
        <v>1109</v>
      </c>
      <c r="I6149" s="33" t="s">
        <v>4348</v>
      </c>
      <c r="J6149" s="2">
        <v>4</v>
      </c>
      <c r="K6149" s="33" t="s">
        <v>2767</v>
      </c>
    </row>
    <row r="6150" spans="1:11" x14ac:dyDescent="0.3">
      <c r="A6150" s="1">
        <v>42688</v>
      </c>
      <c r="B6150" s="2">
        <f>YEAR(salesdata[[#This Row],[Order Date]])</f>
        <v>2016</v>
      </c>
      <c r="C6150" s="2">
        <f>MONTH(salesdata[[#This Row],[Order Date]])</f>
        <v>11</v>
      </c>
      <c r="D6150" t="s">
        <v>2082</v>
      </c>
      <c r="E6150" t="s">
        <v>23</v>
      </c>
      <c r="F6150" t="s">
        <v>34</v>
      </c>
      <c r="G6150" t="s">
        <v>47</v>
      </c>
      <c r="H6150" t="s">
        <v>388</v>
      </c>
      <c r="I6150" s="33" t="s">
        <v>8188</v>
      </c>
      <c r="J6150" s="2">
        <v>3</v>
      </c>
      <c r="K6150" s="33" t="s">
        <v>4015</v>
      </c>
    </row>
    <row r="6151" spans="1:11" x14ac:dyDescent="0.3">
      <c r="A6151" s="1">
        <v>42688</v>
      </c>
      <c r="B6151" s="2">
        <f>YEAR(salesdata[[#This Row],[Order Date]])</f>
        <v>2016</v>
      </c>
      <c r="C6151" s="2">
        <f>MONTH(salesdata[[#This Row],[Order Date]])</f>
        <v>11</v>
      </c>
      <c r="D6151" t="s">
        <v>1816</v>
      </c>
      <c r="E6151" t="s">
        <v>27</v>
      </c>
      <c r="F6151" t="s">
        <v>11</v>
      </c>
      <c r="G6151" t="s">
        <v>24</v>
      </c>
      <c r="H6151" t="s">
        <v>321</v>
      </c>
      <c r="I6151" s="33" t="s">
        <v>4322</v>
      </c>
      <c r="J6151" s="2">
        <v>3</v>
      </c>
      <c r="K6151" s="33" t="s">
        <v>4832</v>
      </c>
    </row>
    <row r="6152" spans="1:11" x14ac:dyDescent="0.3">
      <c r="A6152" s="1">
        <v>42688</v>
      </c>
      <c r="B6152" s="2">
        <f>YEAR(salesdata[[#This Row],[Order Date]])</f>
        <v>2016</v>
      </c>
      <c r="C6152" s="2">
        <f>MONTH(salesdata[[#This Row],[Order Date]])</f>
        <v>11</v>
      </c>
      <c r="D6152" t="s">
        <v>609</v>
      </c>
      <c r="E6152" t="s">
        <v>59</v>
      </c>
      <c r="F6152" t="s">
        <v>11</v>
      </c>
      <c r="G6152" t="s">
        <v>12</v>
      </c>
      <c r="H6152" t="s">
        <v>1726</v>
      </c>
      <c r="I6152" s="33" t="s">
        <v>2900</v>
      </c>
      <c r="J6152" s="2">
        <v>5</v>
      </c>
      <c r="K6152" s="33" t="s">
        <v>9667</v>
      </c>
    </row>
    <row r="6153" spans="1:11" x14ac:dyDescent="0.3">
      <c r="A6153" s="1">
        <v>42688</v>
      </c>
      <c r="B6153" s="2">
        <f>YEAR(salesdata[[#This Row],[Order Date]])</f>
        <v>2016</v>
      </c>
      <c r="C6153" s="2">
        <f>MONTH(salesdata[[#This Row],[Order Date]])</f>
        <v>11</v>
      </c>
      <c r="D6153" t="s">
        <v>609</v>
      </c>
      <c r="E6153" t="s">
        <v>59</v>
      </c>
      <c r="F6153" t="s">
        <v>34</v>
      </c>
      <c r="G6153" t="s">
        <v>47</v>
      </c>
      <c r="H6153" t="s">
        <v>872</v>
      </c>
      <c r="I6153" s="33" t="s">
        <v>4063</v>
      </c>
      <c r="J6153" s="2">
        <v>4</v>
      </c>
      <c r="K6153" s="33" t="s">
        <v>2958</v>
      </c>
    </row>
    <row r="6154" spans="1:11" x14ac:dyDescent="0.3">
      <c r="A6154" s="1">
        <v>42688</v>
      </c>
      <c r="B6154" s="2">
        <f>YEAR(salesdata[[#This Row],[Order Date]])</f>
        <v>2016</v>
      </c>
      <c r="C6154" s="2">
        <f>MONTH(salesdata[[#This Row],[Order Date]])</f>
        <v>11</v>
      </c>
      <c r="D6154" t="s">
        <v>1193</v>
      </c>
      <c r="E6154" t="s">
        <v>540</v>
      </c>
      <c r="F6154" t="s">
        <v>39</v>
      </c>
      <c r="G6154" t="s">
        <v>40</v>
      </c>
      <c r="H6154" t="s">
        <v>1782</v>
      </c>
      <c r="I6154" s="33" t="s">
        <v>5187</v>
      </c>
      <c r="J6154" s="2">
        <v>3</v>
      </c>
      <c r="K6154" s="33" t="s">
        <v>9668</v>
      </c>
    </row>
    <row r="6155" spans="1:11" x14ac:dyDescent="0.3">
      <c r="A6155" s="1">
        <v>42688</v>
      </c>
      <c r="B6155" s="2">
        <f>YEAR(salesdata[[#This Row],[Order Date]])</f>
        <v>2016</v>
      </c>
      <c r="C6155" s="2">
        <f>MONTH(salesdata[[#This Row],[Order Date]])</f>
        <v>11</v>
      </c>
      <c r="D6155" t="s">
        <v>9</v>
      </c>
      <c r="E6155" t="s">
        <v>152</v>
      </c>
      <c r="F6155" t="s">
        <v>39</v>
      </c>
      <c r="G6155" t="s">
        <v>40</v>
      </c>
      <c r="H6155" t="s">
        <v>2011</v>
      </c>
      <c r="I6155" s="33" t="s">
        <v>3001</v>
      </c>
      <c r="J6155" s="2">
        <v>2</v>
      </c>
      <c r="K6155" s="33" t="s">
        <v>3465</v>
      </c>
    </row>
    <row r="6156" spans="1:11" x14ac:dyDescent="0.3">
      <c r="A6156" s="1">
        <v>42688</v>
      </c>
      <c r="B6156" s="2">
        <f>YEAR(salesdata[[#This Row],[Order Date]])</f>
        <v>2016</v>
      </c>
      <c r="C6156" s="2">
        <f>MONTH(salesdata[[#This Row],[Order Date]])</f>
        <v>11</v>
      </c>
      <c r="D6156" t="s">
        <v>9</v>
      </c>
      <c r="E6156" t="s">
        <v>152</v>
      </c>
      <c r="F6156" t="s">
        <v>11</v>
      </c>
      <c r="G6156" t="s">
        <v>24</v>
      </c>
      <c r="H6156" t="s">
        <v>493</v>
      </c>
      <c r="I6156" s="33" t="s">
        <v>4556</v>
      </c>
      <c r="J6156" s="2">
        <v>1</v>
      </c>
      <c r="K6156" s="33" t="s">
        <v>7756</v>
      </c>
    </row>
    <row r="6157" spans="1:11" x14ac:dyDescent="0.3">
      <c r="A6157" s="1">
        <v>42689</v>
      </c>
      <c r="B6157" s="2">
        <f>YEAR(salesdata[[#This Row],[Order Date]])</f>
        <v>2016</v>
      </c>
      <c r="C6157" s="2">
        <f>MONTH(salesdata[[#This Row],[Order Date]])</f>
        <v>11</v>
      </c>
      <c r="D6157" t="s">
        <v>2194</v>
      </c>
      <c r="E6157" t="s">
        <v>27</v>
      </c>
      <c r="F6157" t="s">
        <v>39</v>
      </c>
      <c r="G6157" t="s">
        <v>52</v>
      </c>
      <c r="H6157" t="s">
        <v>1665</v>
      </c>
      <c r="I6157" s="33" t="s">
        <v>9669</v>
      </c>
      <c r="J6157" s="2">
        <v>3</v>
      </c>
      <c r="K6157" s="33" t="s">
        <v>9670</v>
      </c>
    </row>
    <row r="6158" spans="1:11" x14ac:dyDescent="0.3">
      <c r="A6158" s="1">
        <v>42689</v>
      </c>
      <c r="B6158" s="2">
        <f>YEAR(salesdata[[#This Row],[Order Date]])</f>
        <v>2016</v>
      </c>
      <c r="C6158" s="2">
        <f>MONTH(salesdata[[#This Row],[Order Date]])</f>
        <v>11</v>
      </c>
      <c r="D6158" t="s">
        <v>2009</v>
      </c>
      <c r="E6158" t="s">
        <v>27</v>
      </c>
      <c r="F6158" t="s">
        <v>11</v>
      </c>
      <c r="G6158" t="s">
        <v>20</v>
      </c>
      <c r="H6158" t="s">
        <v>1656</v>
      </c>
      <c r="I6158" s="33" t="s">
        <v>9671</v>
      </c>
      <c r="J6158" s="2">
        <v>1</v>
      </c>
      <c r="K6158" s="33" t="s">
        <v>9672</v>
      </c>
    </row>
    <row r="6159" spans="1:11" x14ac:dyDescent="0.3">
      <c r="A6159" s="1">
        <v>42689</v>
      </c>
      <c r="B6159" s="2">
        <f>YEAR(salesdata[[#This Row],[Order Date]])</f>
        <v>2016</v>
      </c>
      <c r="C6159" s="2">
        <f>MONTH(salesdata[[#This Row],[Order Date]])</f>
        <v>11</v>
      </c>
      <c r="D6159" t="s">
        <v>2009</v>
      </c>
      <c r="E6159" t="s">
        <v>27</v>
      </c>
      <c r="F6159" t="s">
        <v>11</v>
      </c>
      <c r="G6159" t="s">
        <v>20</v>
      </c>
      <c r="H6159" t="s">
        <v>1416</v>
      </c>
      <c r="I6159" s="33" t="s">
        <v>9673</v>
      </c>
      <c r="J6159" s="2">
        <v>7</v>
      </c>
      <c r="K6159" s="33" t="s">
        <v>9549</v>
      </c>
    </row>
    <row r="6160" spans="1:11" x14ac:dyDescent="0.3">
      <c r="A6160" s="1">
        <v>42689</v>
      </c>
      <c r="B6160" s="2">
        <f>YEAR(salesdata[[#This Row],[Order Date]])</f>
        <v>2016</v>
      </c>
      <c r="C6160" s="2">
        <f>MONTH(salesdata[[#This Row],[Order Date]])</f>
        <v>11</v>
      </c>
      <c r="D6160" t="s">
        <v>452</v>
      </c>
      <c r="E6160" t="s">
        <v>27</v>
      </c>
      <c r="F6160" t="s">
        <v>39</v>
      </c>
      <c r="G6160" t="s">
        <v>40</v>
      </c>
      <c r="H6160" t="s">
        <v>1297</v>
      </c>
      <c r="I6160" s="33" t="s">
        <v>9674</v>
      </c>
      <c r="J6160" s="2">
        <v>2</v>
      </c>
      <c r="K6160" s="33" t="s">
        <v>3622</v>
      </c>
    </row>
    <row r="6161" spans="1:11" x14ac:dyDescent="0.3">
      <c r="A6161" s="1">
        <v>42689</v>
      </c>
      <c r="B6161" s="2">
        <f>YEAR(salesdata[[#This Row],[Order Date]])</f>
        <v>2016</v>
      </c>
      <c r="C6161" s="2">
        <f>MONTH(salesdata[[#This Row],[Order Date]])</f>
        <v>11</v>
      </c>
      <c r="D6161" t="s">
        <v>1322</v>
      </c>
      <c r="E6161" t="s">
        <v>249</v>
      </c>
      <c r="F6161" t="s">
        <v>34</v>
      </c>
      <c r="G6161" t="s">
        <v>147</v>
      </c>
      <c r="H6161" t="s">
        <v>1600</v>
      </c>
      <c r="I6161" s="33" t="s">
        <v>9675</v>
      </c>
      <c r="J6161" s="2">
        <v>4</v>
      </c>
      <c r="K6161" s="33" t="s">
        <v>9676</v>
      </c>
    </row>
    <row r="6162" spans="1:11" x14ac:dyDescent="0.3">
      <c r="A6162" s="1">
        <v>42690</v>
      </c>
      <c r="B6162" s="2">
        <f>YEAR(salesdata[[#This Row],[Order Date]])</f>
        <v>2016</v>
      </c>
      <c r="C6162" s="2">
        <f>MONTH(salesdata[[#This Row],[Order Date]])</f>
        <v>11</v>
      </c>
      <c r="D6162" t="s">
        <v>474</v>
      </c>
      <c r="E6162" t="s">
        <v>407</v>
      </c>
      <c r="F6162" t="s">
        <v>11</v>
      </c>
      <c r="G6162" t="s">
        <v>63</v>
      </c>
      <c r="H6162" t="s">
        <v>64</v>
      </c>
      <c r="I6162" s="33" t="s">
        <v>5964</v>
      </c>
      <c r="J6162" s="2">
        <v>5</v>
      </c>
      <c r="K6162" s="33" t="s">
        <v>9549</v>
      </c>
    </row>
    <row r="6163" spans="1:11" x14ac:dyDescent="0.3">
      <c r="A6163" s="1">
        <v>42690</v>
      </c>
      <c r="B6163" s="2">
        <f>YEAR(salesdata[[#This Row],[Order Date]])</f>
        <v>2016</v>
      </c>
      <c r="C6163" s="2">
        <f>MONTH(salesdata[[#This Row],[Order Date]])</f>
        <v>11</v>
      </c>
      <c r="D6163" t="s">
        <v>126</v>
      </c>
      <c r="E6163" t="s">
        <v>27</v>
      </c>
      <c r="F6163" t="s">
        <v>11</v>
      </c>
      <c r="G6163" t="s">
        <v>20</v>
      </c>
      <c r="H6163" t="s">
        <v>2349</v>
      </c>
      <c r="I6163" s="33" t="s">
        <v>3206</v>
      </c>
      <c r="J6163" s="2">
        <v>5</v>
      </c>
      <c r="K6163" s="33" t="s">
        <v>5004</v>
      </c>
    </row>
    <row r="6164" spans="1:11" x14ac:dyDescent="0.3">
      <c r="A6164" s="1">
        <v>42691</v>
      </c>
      <c r="B6164" s="2">
        <f>YEAR(salesdata[[#This Row],[Order Date]])</f>
        <v>2016</v>
      </c>
      <c r="C6164" s="2">
        <f>MONTH(salesdata[[#This Row],[Order Date]])</f>
        <v>11</v>
      </c>
      <c r="D6164" t="s">
        <v>1289</v>
      </c>
      <c r="E6164" t="s">
        <v>407</v>
      </c>
      <c r="F6164" t="s">
        <v>11</v>
      </c>
      <c r="G6164" t="s">
        <v>20</v>
      </c>
      <c r="H6164" t="s">
        <v>460</v>
      </c>
      <c r="I6164" s="33" t="s">
        <v>3724</v>
      </c>
      <c r="J6164" s="2">
        <v>3</v>
      </c>
      <c r="K6164" s="33" t="s">
        <v>6751</v>
      </c>
    </row>
    <row r="6165" spans="1:11" x14ac:dyDescent="0.3">
      <c r="A6165" s="1">
        <v>42691</v>
      </c>
      <c r="B6165" s="2">
        <f>YEAR(salesdata[[#This Row],[Order Date]])</f>
        <v>2016</v>
      </c>
      <c r="C6165" s="2">
        <f>MONTH(salesdata[[#This Row],[Order Date]])</f>
        <v>11</v>
      </c>
      <c r="D6165" t="s">
        <v>1622</v>
      </c>
      <c r="E6165" t="s">
        <v>10</v>
      </c>
      <c r="F6165" t="s">
        <v>39</v>
      </c>
      <c r="G6165" t="s">
        <v>40</v>
      </c>
      <c r="H6165" t="s">
        <v>2459</v>
      </c>
      <c r="I6165" s="33" t="s">
        <v>4884</v>
      </c>
      <c r="J6165" s="2">
        <v>3</v>
      </c>
      <c r="K6165" s="33" t="s">
        <v>5189</v>
      </c>
    </row>
    <row r="6166" spans="1:11" x14ac:dyDescent="0.3">
      <c r="A6166" s="1">
        <v>42691</v>
      </c>
      <c r="B6166" s="2">
        <f>YEAR(salesdata[[#This Row],[Order Date]])</f>
        <v>2016</v>
      </c>
      <c r="C6166" s="2">
        <f>MONTH(salesdata[[#This Row],[Order Date]])</f>
        <v>11</v>
      </c>
      <c r="D6166" t="s">
        <v>1622</v>
      </c>
      <c r="E6166" t="s">
        <v>10</v>
      </c>
      <c r="F6166" t="s">
        <v>11</v>
      </c>
      <c r="G6166" t="s">
        <v>12</v>
      </c>
      <c r="H6166" t="s">
        <v>2637</v>
      </c>
      <c r="I6166" s="33" t="s">
        <v>8610</v>
      </c>
      <c r="J6166" s="2">
        <v>4</v>
      </c>
      <c r="K6166" s="33" t="s">
        <v>5785</v>
      </c>
    </row>
    <row r="6167" spans="1:11" x14ac:dyDescent="0.3">
      <c r="A6167" s="1">
        <v>42691</v>
      </c>
      <c r="B6167" s="2">
        <f>YEAR(salesdata[[#This Row],[Order Date]])</f>
        <v>2016</v>
      </c>
      <c r="C6167" s="2">
        <f>MONTH(salesdata[[#This Row],[Order Date]])</f>
        <v>11</v>
      </c>
      <c r="D6167" t="s">
        <v>2078</v>
      </c>
      <c r="E6167" t="s">
        <v>27</v>
      </c>
      <c r="F6167" t="s">
        <v>11</v>
      </c>
      <c r="G6167" t="s">
        <v>204</v>
      </c>
      <c r="H6167" t="s">
        <v>2284</v>
      </c>
      <c r="I6167" s="33" t="s">
        <v>9677</v>
      </c>
      <c r="J6167" s="2">
        <v>5</v>
      </c>
      <c r="K6167" s="33" t="s">
        <v>3016</v>
      </c>
    </row>
    <row r="6168" spans="1:11" x14ac:dyDescent="0.3">
      <c r="A6168" s="1">
        <v>42692</v>
      </c>
      <c r="B6168" s="2">
        <f>YEAR(salesdata[[#This Row],[Order Date]])</f>
        <v>2016</v>
      </c>
      <c r="C6168" s="2">
        <f>MONTH(salesdata[[#This Row],[Order Date]])</f>
        <v>11</v>
      </c>
      <c r="D6168" t="s">
        <v>976</v>
      </c>
      <c r="E6168" t="s">
        <v>863</v>
      </c>
      <c r="F6168" t="s">
        <v>11</v>
      </c>
      <c r="G6168" t="s">
        <v>18</v>
      </c>
      <c r="H6168" t="s">
        <v>816</v>
      </c>
      <c r="I6168" s="33" t="s">
        <v>5480</v>
      </c>
      <c r="J6168" s="2">
        <v>4</v>
      </c>
      <c r="K6168" s="33" t="s">
        <v>5481</v>
      </c>
    </row>
    <row r="6169" spans="1:11" x14ac:dyDescent="0.3">
      <c r="A6169" s="1">
        <v>42692</v>
      </c>
      <c r="B6169" s="2">
        <f>YEAR(salesdata[[#This Row],[Order Date]])</f>
        <v>2016</v>
      </c>
      <c r="C6169" s="2">
        <f>MONTH(salesdata[[#This Row],[Order Date]])</f>
        <v>11</v>
      </c>
      <c r="D6169" t="s">
        <v>640</v>
      </c>
      <c r="E6169" t="s">
        <v>10</v>
      </c>
      <c r="F6169" t="s">
        <v>11</v>
      </c>
      <c r="G6169" t="s">
        <v>24</v>
      </c>
      <c r="H6169" t="s">
        <v>77</v>
      </c>
      <c r="I6169" s="33" t="s">
        <v>4468</v>
      </c>
      <c r="J6169" s="2">
        <v>2</v>
      </c>
      <c r="K6169" s="33" t="s">
        <v>4448</v>
      </c>
    </row>
    <row r="6170" spans="1:11" x14ac:dyDescent="0.3">
      <c r="A6170" s="1">
        <v>42692</v>
      </c>
      <c r="B6170" s="2">
        <f>YEAR(salesdata[[#This Row],[Order Date]])</f>
        <v>2016</v>
      </c>
      <c r="C6170" s="2">
        <f>MONTH(salesdata[[#This Row],[Order Date]])</f>
        <v>11</v>
      </c>
      <c r="D6170" t="s">
        <v>640</v>
      </c>
      <c r="E6170" t="s">
        <v>10</v>
      </c>
      <c r="F6170" t="s">
        <v>11</v>
      </c>
      <c r="G6170" t="s">
        <v>16</v>
      </c>
      <c r="H6170" t="s">
        <v>1545</v>
      </c>
      <c r="I6170" s="33" t="s">
        <v>9678</v>
      </c>
      <c r="J6170" s="2">
        <v>2</v>
      </c>
      <c r="K6170" s="33" t="s">
        <v>7713</v>
      </c>
    </row>
    <row r="6171" spans="1:11" x14ac:dyDescent="0.3">
      <c r="A6171" s="1">
        <v>42692</v>
      </c>
      <c r="B6171" s="2">
        <f>YEAR(salesdata[[#This Row],[Order Date]])</f>
        <v>2016</v>
      </c>
      <c r="C6171" s="2">
        <f>MONTH(salesdata[[#This Row],[Order Date]])</f>
        <v>11</v>
      </c>
      <c r="D6171" t="s">
        <v>640</v>
      </c>
      <c r="E6171" t="s">
        <v>10</v>
      </c>
      <c r="F6171" t="s">
        <v>11</v>
      </c>
      <c r="G6171" t="s">
        <v>12</v>
      </c>
      <c r="H6171" t="s">
        <v>960</v>
      </c>
      <c r="I6171" s="33" t="s">
        <v>4004</v>
      </c>
      <c r="J6171" s="2">
        <v>2</v>
      </c>
      <c r="K6171" s="33" t="s">
        <v>2991</v>
      </c>
    </row>
    <row r="6172" spans="1:11" x14ac:dyDescent="0.3">
      <c r="A6172" s="1">
        <v>42692</v>
      </c>
      <c r="B6172" s="2">
        <f>YEAR(salesdata[[#This Row],[Order Date]])</f>
        <v>2016</v>
      </c>
      <c r="C6172" s="2">
        <f>MONTH(salesdata[[#This Row],[Order Date]])</f>
        <v>11</v>
      </c>
      <c r="D6172" t="s">
        <v>640</v>
      </c>
      <c r="E6172" t="s">
        <v>10</v>
      </c>
      <c r="F6172" t="s">
        <v>34</v>
      </c>
      <c r="G6172" t="s">
        <v>35</v>
      </c>
      <c r="H6172" t="s">
        <v>1094</v>
      </c>
      <c r="I6172" s="33" t="s">
        <v>9679</v>
      </c>
      <c r="J6172" s="2">
        <v>6</v>
      </c>
      <c r="K6172" s="33" t="s">
        <v>9680</v>
      </c>
    </row>
    <row r="6173" spans="1:11" x14ac:dyDescent="0.3">
      <c r="A6173" s="1">
        <v>42692</v>
      </c>
      <c r="B6173" s="2">
        <f>YEAR(salesdata[[#This Row],[Order Date]])</f>
        <v>2016</v>
      </c>
      <c r="C6173" s="2">
        <f>MONTH(salesdata[[#This Row],[Order Date]])</f>
        <v>11</v>
      </c>
      <c r="D6173" t="s">
        <v>650</v>
      </c>
      <c r="E6173" t="s">
        <v>79</v>
      </c>
      <c r="F6173" t="s">
        <v>11</v>
      </c>
      <c r="G6173" t="s">
        <v>93</v>
      </c>
      <c r="H6173" t="s">
        <v>1899</v>
      </c>
      <c r="I6173" s="33" t="s">
        <v>9681</v>
      </c>
      <c r="J6173" s="2">
        <v>6</v>
      </c>
      <c r="K6173" s="33" t="s">
        <v>4719</v>
      </c>
    </row>
    <row r="6174" spans="1:11" x14ac:dyDescent="0.3">
      <c r="A6174" s="1">
        <v>42692</v>
      </c>
      <c r="B6174" s="2">
        <f>YEAR(salesdata[[#This Row],[Order Date]])</f>
        <v>2016</v>
      </c>
      <c r="C6174" s="2">
        <f>MONTH(salesdata[[#This Row],[Order Date]])</f>
        <v>11</v>
      </c>
      <c r="D6174" t="s">
        <v>1604</v>
      </c>
      <c r="E6174" t="s">
        <v>27</v>
      </c>
      <c r="F6174" t="s">
        <v>39</v>
      </c>
      <c r="G6174" t="s">
        <v>40</v>
      </c>
      <c r="H6174" t="s">
        <v>2101</v>
      </c>
      <c r="I6174" s="33" t="s">
        <v>9682</v>
      </c>
      <c r="J6174" s="2">
        <v>1</v>
      </c>
      <c r="K6174" s="33" t="s">
        <v>3381</v>
      </c>
    </row>
    <row r="6175" spans="1:11" x14ac:dyDescent="0.3">
      <c r="A6175" s="1">
        <v>42692</v>
      </c>
      <c r="B6175" s="2">
        <f>YEAR(salesdata[[#This Row],[Order Date]])</f>
        <v>2016</v>
      </c>
      <c r="C6175" s="2">
        <f>MONTH(salesdata[[#This Row],[Order Date]])</f>
        <v>11</v>
      </c>
      <c r="D6175" t="s">
        <v>1604</v>
      </c>
      <c r="E6175" t="s">
        <v>27</v>
      </c>
      <c r="F6175" t="s">
        <v>11</v>
      </c>
      <c r="G6175" t="s">
        <v>93</v>
      </c>
      <c r="H6175" t="s">
        <v>2450</v>
      </c>
      <c r="I6175" s="33" t="s">
        <v>9683</v>
      </c>
      <c r="J6175" s="2">
        <v>1</v>
      </c>
      <c r="K6175" s="33" t="s">
        <v>9684</v>
      </c>
    </row>
    <row r="6176" spans="1:11" x14ac:dyDescent="0.3">
      <c r="A6176" s="1">
        <v>42692</v>
      </c>
      <c r="B6176" s="2">
        <f>YEAR(salesdata[[#This Row],[Order Date]])</f>
        <v>2016</v>
      </c>
      <c r="C6176" s="2">
        <f>MONTH(salesdata[[#This Row],[Order Date]])</f>
        <v>11</v>
      </c>
      <c r="D6176" t="s">
        <v>248</v>
      </c>
      <c r="E6176" t="s">
        <v>111</v>
      </c>
      <c r="F6176" t="s">
        <v>34</v>
      </c>
      <c r="G6176" t="s">
        <v>35</v>
      </c>
      <c r="H6176" t="s">
        <v>235</v>
      </c>
      <c r="I6176" s="33" t="s">
        <v>6733</v>
      </c>
      <c r="J6176" s="2">
        <v>2</v>
      </c>
      <c r="K6176" s="33" t="s">
        <v>9685</v>
      </c>
    </row>
    <row r="6177" spans="1:11" x14ac:dyDescent="0.3">
      <c r="A6177" s="1">
        <v>42692</v>
      </c>
      <c r="B6177" s="2">
        <f>YEAR(salesdata[[#This Row],[Order Date]])</f>
        <v>2016</v>
      </c>
      <c r="C6177" s="2">
        <f>MONTH(salesdata[[#This Row],[Order Date]])</f>
        <v>11</v>
      </c>
      <c r="D6177" t="s">
        <v>1273</v>
      </c>
      <c r="E6177" t="s">
        <v>497</v>
      </c>
      <c r="F6177" t="s">
        <v>39</v>
      </c>
      <c r="G6177" t="s">
        <v>52</v>
      </c>
      <c r="H6177" t="s">
        <v>2172</v>
      </c>
      <c r="I6177" s="33" t="s">
        <v>9686</v>
      </c>
      <c r="J6177" s="2">
        <v>4</v>
      </c>
      <c r="K6177" s="33" t="s">
        <v>9687</v>
      </c>
    </row>
    <row r="6178" spans="1:11" x14ac:dyDescent="0.3">
      <c r="A6178" s="1">
        <v>42692</v>
      </c>
      <c r="B6178" s="2">
        <f>YEAR(salesdata[[#This Row],[Order Date]])</f>
        <v>2016</v>
      </c>
      <c r="C6178" s="2">
        <f>MONTH(salesdata[[#This Row],[Order Date]])</f>
        <v>11</v>
      </c>
      <c r="D6178" t="s">
        <v>648</v>
      </c>
      <c r="E6178" t="s">
        <v>27</v>
      </c>
      <c r="F6178" t="s">
        <v>39</v>
      </c>
      <c r="G6178" t="s">
        <v>52</v>
      </c>
      <c r="H6178" t="s">
        <v>1059</v>
      </c>
      <c r="I6178" s="33" t="s">
        <v>2768</v>
      </c>
      <c r="J6178" s="2">
        <v>5</v>
      </c>
      <c r="K6178" s="33" t="s">
        <v>8993</v>
      </c>
    </row>
    <row r="6179" spans="1:11" x14ac:dyDescent="0.3">
      <c r="A6179" s="1">
        <v>42692</v>
      </c>
      <c r="B6179" s="2">
        <f>YEAR(salesdata[[#This Row],[Order Date]])</f>
        <v>2016</v>
      </c>
      <c r="C6179" s="2">
        <f>MONTH(salesdata[[#This Row],[Order Date]])</f>
        <v>11</v>
      </c>
      <c r="D6179" t="s">
        <v>2551</v>
      </c>
      <c r="E6179" t="s">
        <v>27</v>
      </c>
      <c r="F6179" t="s">
        <v>11</v>
      </c>
      <c r="G6179" t="s">
        <v>20</v>
      </c>
      <c r="H6179" t="s">
        <v>2339</v>
      </c>
      <c r="I6179" s="33" t="s">
        <v>8736</v>
      </c>
      <c r="J6179" s="2">
        <v>5</v>
      </c>
      <c r="K6179" s="33" t="s">
        <v>9688</v>
      </c>
    </row>
    <row r="6180" spans="1:11" x14ac:dyDescent="0.3">
      <c r="A6180" s="1">
        <v>42693</v>
      </c>
      <c r="B6180" s="2">
        <f>YEAR(salesdata[[#This Row],[Order Date]])</f>
        <v>2016</v>
      </c>
      <c r="C6180" s="2">
        <f>MONTH(salesdata[[#This Row],[Order Date]])</f>
        <v>11</v>
      </c>
      <c r="D6180" t="s">
        <v>2495</v>
      </c>
      <c r="E6180" t="s">
        <v>152</v>
      </c>
      <c r="F6180" t="s">
        <v>11</v>
      </c>
      <c r="G6180" t="s">
        <v>20</v>
      </c>
      <c r="H6180" t="s">
        <v>1917</v>
      </c>
      <c r="I6180" s="33" t="s">
        <v>4100</v>
      </c>
      <c r="J6180" s="2">
        <v>3</v>
      </c>
      <c r="K6180" s="33" t="s">
        <v>3189</v>
      </c>
    </row>
    <row r="6181" spans="1:11" x14ac:dyDescent="0.3">
      <c r="A6181" s="1">
        <v>42693</v>
      </c>
      <c r="B6181" s="2">
        <f>YEAR(salesdata[[#This Row],[Order Date]])</f>
        <v>2016</v>
      </c>
      <c r="C6181" s="2">
        <f>MONTH(salesdata[[#This Row],[Order Date]])</f>
        <v>11</v>
      </c>
      <c r="D6181" t="s">
        <v>2495</v>
      </c>
      <c r="E6181" t="s">
        <v>152</v>
      </c>
      <c r="F6181" t="s">
        <v>11</v>
      </c>
      <c r="G6181" t="s">
        <v>18</v>
      </c>
      <c r="H6181" t="s">
        <v>196</v>
      </c>
      <c r="I6181" s="33" t="s">
        <v>3076</v>
      </c>
      <c r="J6181" s="2">
        <v>2</v>
      </c>
      <c r="K6181" s="33" t="s">
        <v>3096</v>
      </c>
    </row>
    <row r="6182" spans="1:11" x14ac:dyDescent="0.3">
      <c r="A6182" s="1">
        <v>42693</v>
      </c>
      <c r="B6182" s="2">
        <f>YEAR(salesdata[[#This Row],[Order Date]])</f>
        <v>2016</v>
      </c>
      <c r="C6182" s="2">
        <f>MONTH(salesdata[[#This Row],[Order Date]])</f>
        <v>11</v>
      </c>
      <c r="D6182" t="s">
        <v>2495</v>
      </c>
      <c r="E6182" t="s">
        <v>152</v>
      </c>
      <c r="F6182" t="s">
        <v>11</v>
      </c>
      <c r="G6182" t="s">
        <v>18</v>
      </c>
      <c r="H6182" t="s">
        <v>1904</v>
      </c>
      <c r="I6182" s="33" t="s">
        <v>6306</v>
      </c>
      <c r="J6182" s="2">
        <v>4</v>
      </c>
      <c r="K6182" s="33" t="s">
        <v>9689</v>
      </c>
    </row>
    <row r="6183" spans="1:11" x14ac:dyDescent="0.3">
      <c r="A6183" s="1">
        <v>42693</v>
      </c>
      <c r="B6183" s="2">
        <f>YEAR(salesdata[[#This Row],[Order Date]])</f>
        <v>2016</v>
      </c>
      <c r="C6183" s="2">
        <f>MONTH(salesdata[[#This Row],[Order Date]])</f>
        <v>11</v>
      </c>
      <c r="D6183" t="s">
        <v>923</v>
      </c>
      <c r="E6183" t="s">
        <v>10</v>
      </c>
      <c r="F6183" t="s">
        <v>11</v>
      </c>
      <c r="G6183" t="s">
        <v>18</v>
      </c>
      <c r="H6183" t="s">
        <v>1478</v>
      </c>
      <c r="I6183" s="33" t="s">
        <v>5630</v>
      </c>
      <c r="J6183" s="2">
        <v>6</v>
      </c>
      <c r="K6183" s="33" t="s">
        <v>9690</v>
      </c>
    </row>
    <row r="6184" spans="1:11" x14ac:dyDescent="0.3">
      <c r="A6184" s="1">
        <v>42693</v>
      </c>
      <c r="B6184" s="2">
        <f>YEAR(salesdata[[#This Row],[Order Date]])</f>
        <v>2016</v>
      </c>
      <c r="C6184" s="2">
        <f>MONTH(salesdata[[#This Row],[Order Date]])</f>
        <v>11</v>
      </c>
      <c r="D6184" t="s">
        <v>923</v>
      </c>
      <c r="E6184" t="s">
        <v>10</v>
      </c>
      <c r="F6184" t="s">
        <v>34</v>
      </c>
      <c r="G6184" t="s">
        <v>47</v>
      </c>
      <c r="H6184" t="s">
        <v>2606</v>
      </c>
      <c r="I6184" s="33" t="s">
        <v>3176</v>
      </c>
      <c r="J6184" s="2">
        <v>2</v>
      </c>
      <c r="K6184" s="33" t="s">
        <v>9691</v>
      </c>
    </row>
    <row r="6185" spans="1:11" x14ac:dyDescent="0.3">
      <c r="A6185" s="1">
        <v>42693</v>
      </c>
      <c r="B6185" s="2">
        <f>YEAR(salesdata[[#This Row],[Order Date]])</f>
        <v>2016</v>
      </c>
      <c r="C6185" s="2">
        <f>MONTH(salesdata[[#This Row],[Order Date]])</f>
        <v>11</v>
      </c>
      <c r="D6185" t="s">
        <v>923</v>
      </c>
      <c r="E6185" t="s">
        <v>10</v>
      </c>
      <c r="F6185" t="s">
        <v>11</v>
      </c>
      <c r="G6185" t="s">
        <v>20</v>
      </c>
      <c r="H6185" t="s">
        <v>97</v>
      </c>
      <c r="I6185" s="33" t="s">
        <v>3724</v>
      </c>
      <c r="J6185" s="2">
        <v>5</v>
      </c>
      <c r="K6185" s="33" t="s">
        <v>5026</v>
      </c>
    </row>
    <row r="6186" spans="1:11" x14ac:dyDescent="0.3">
      <c r="A6186" s="1">
        <v>42693</v>
      </c>
      <c r="B6186" s="2">
        <f>YEAR(salesdata[[#This Row],[Order Date]])</f>
        <v>2016</v>
      </c>
      <c r="C6186" s="2">
        <f>MONTH(salesdata[[#This Row],[Order Date]])</f>
        <v>11</v>
      </c>
      <c r="D6186" t="s">
        <v>923</v>
      </c>
      <c r="E6186" t="s">
        <v>10</v>
      </c>
      <c r="F6186" t="s">
        <v>11</v>
      </c>
      <c r="G6186" t="s">
        <v>43</v>
      </c>
      <c r="H6186" t="s">
        <v>163</v>
      </c>
      <c r="I6186" s="33" t="s">
        <v>9692</v>
      </c>
      <c r="J6186" s="2">
        <v>12</v>
      </c>
      <c r="K6186" s="33" t="s">
        <v>9693</v>
      </c>
    </row>
    <row r="6187" spans="1:11" x14ac:dyDescent="0.3">
      <c r="A6187" s="1">
        <v>42693</v>
      </c>
      <c r="B6187" s="2">
        <f>YEAR(salesdata[[#This Row],[Order Date]])</f>
        <v>2016</v>
      </c>
      <c r="C6187" s="2">
        <f>MONTH(salesdata[[#This Row],[Order Date]])</f>
        <v>11</v>
      </c>
      <c r="D6187" t="s">
        <v>923</v>
      </c>
      <c r="E6187" t="s">
        <v>10</v>
      </c>
      <c r="F6187" t="s">
        <v>11</v>
      </c>
      <c r="G6187" t="s">
        <v>63</v>
      </c>
      <c r="H6187" t="s">
        <v>2511</v>
      </c>
      <c r="I6187" s="33" t="s">
        <v>4381</v>
      </c>
      <c r="J6187" s="2">
        <v>3</v>
      </c>
      <c r="K6187" s="33" t="s">
        <v>7872</v>
      </c>
    </row>
    <row r="6188" spans="1:11" x14ac:dyDescent="0.3">
      <c r="A6188" s="1">
        <v>42693</v>
      </c>
      <c r="B6188" s="2">
        <f>YEAR(salesdata[[#This Row],[Order Date]])</f>
        <v>2016</v>
      </c>
      <c r="C6188" s="2">
        <f>MONTH(salesdata[[#This Row],[Order Date]])</f>
        <v>11</v>
      </c>
      <c r="D6188" t="s">
        <v>923</v>
      </c>
      <c r="E6188" t="s">
        <v>10</v>
      </c>
      <c r="F6188" t="s">
        <v>39</v>
      </c>
      <c r="G6188" t="s">
        <v>40</v>
      </c>
      <c r="H6188" t="s">
        <v>1246</v>
      </c>
      <c r="I6188" s="33" t="s">
        <v>8506</v>
      </c>
      <c r="J6188" s="2">
        <v>5</v>
      </c>
      <c r="K6188" s="33" t="s">
        <v>9668</v>
      </c>
    </row>
    <row r="6189" spans="1:11" x14ac:dyDescent="0.3">
      <c r="A6189" s="1">
        <v>42693</v>
      </c>
      <c r="B6189" s="2">
        <f>YEAR(salesdata[[#This Row],[Order Date]])</f>
        <v>2016</v>
      </c>
      <c r="C6189" s="2">
        <f>MONTH(salesdata[[#This Row],[Order Date]])</f>
        <v>11</v>
      </c>
      <c r="D6189" t="s">
        <v>923</v>
      </c>
      <c r="E6189" t="s">
        <v>10</v>
      </c>
      <c r="F6189" t="s">
        <v>11</v>
      </c>
      <c r="G6189" t="s">
        <v>12</v>
      </c>
      <c r="H6189" t="s">
        <v>2737</v>
      </c>
      <c r="I6189" s="33" t="s">
        <v>3520</v>
      </c>
      <c r="J6189" s="2">
        <v>2</v>
      </c>
      <c r="K6189" s="33" t="s">
        <v>3521</v>
      </c>
    </row>
    <row r="6190" spans="1:11" x14ac:dyDescent="0.3">
      <c r="A6190" s="1">
        <v>42693</v>
      </c>
      <c r="B6190" s="2">
        <f>YEAR(salesdata[[#This Row],[Order Date]])</f>
        <v>2016</v>
      </c>
      <c r="C6190" s="2">
        <f>MONTH(salesdata[[#This Row],[Order Date]])</f>
        <v>11</v>
      </c>
      <c r="D6190" t="s">
        <v>923</v>
      </c>
      <c r="E6190" t="s">
        <v>10</v>
      </c>
      <c r="F6190" t="s">
        <v>11</v>
      </c>
      <c r="G6190" t="s">
        <v>20</v>
      </c>
      <c r="H6190" t="s">
        <v>953</v>
      </c>
      <c r="I6190" s="33" t="s">
        <v>9455</v>
      </c>
      <c r="J6190" s="2">
        <v>2</v>
      </c>
      <c r="K6190" s="33" t="s">
        <v>9393</v>
      </c>
    </row>
    <row r="6191" spans="1:11" x14ac:dyDescent="0.3">
      <c r="A6191" s="1">
        <v>42693</v>
      </c>
      <c r="B6191" s="2">
        <f>YEAR(salesdata[[#This Row],[Order Date]])</f>
        <v>2016</v>
      </c>
      <c r="C6191" s="2">
        <f>MONTH(salesdata[[#This Row],[Order Date]])</f>
        <v>11</v>
      </c>
      <c r="D6191" t="s">
        <v>272</v>
      </c>
      <c r="E6191" t="s">
        <v>152</v>
      </c>
      <c r="F6191" t="s">
        <v>11</v>
      </c>
      <c r="G6191" t="s">
        <v>24</v>
      </c>
      <c r="H6191" t="s">
        <v>1211</v>
      </c>
      <c r="I6191" s="33" t="s">
        <v>5750</v>
      </c>
      <c r="J6191" s="2">
        <v>6</v>
      </c>
      <c r="K6191" s="33" t="s">
        <v>5957</v>
      </c>
    </row>
    <row r="6192" spans="1:11" x14ac:dyDescent="0.3">
      <c r="A6192" s="1">
        <v>42693</v>
      </c>
      <c r="B6192" s="2">
        <f>YEAR(salesdata[[#This Row],[Order Date]])</f>
        <v>2016</v>
      </c>
      <c r="C6192" s="2">
        <f>MONTH(salesdata[[#This Row],[Order Date]])</f>
        <v>11</v>
      </c>
      <c r="D6192" t="s">
        <v>272</v>
      </c>
      <c r="E6192" t="s">
        <v>152</v>
      </c>
      <c r="F6192" t="s">
        <v>11</v>
      </c>
      <c r="G6192" t="s">
        <v>20</v>
      </c>
      <c r="H6192" t="s">
        <v>226</v>
      </c>
      <c r="I6192" s="33" t="s">
        <v>8818</v>
      </c>
      <c r="J6192" s="2">
        <v>3</v>
      </c>
      <c r="K6192" s="33" t="s">
        <v>7692</v>
      </c>
    </row>
    <row r="6193" spans="1:11" x14ac:dyDescent="0.3">
      <c r="A6193" s="1">
        <v>42693</v>
      </c>
      <c r="B6193" s="2">
        <f>YEAR(salesdata[[#This Row],[Order Date]])</f>
        <v>2016</v>
      </c>
      <c r="C6193" s="2">
        <f>MONTH(salesdata[[#This Row],[Order Date]])</f>
        <v>11</v>
      </c>
      <c r="D6193" t="s">
        <v>2266</v>
      </c>
      <c r="E6193" t="s">
        <v>130</v>
      </c>
      <c r="F6193" t="s">
        <v>11</v>
      </c>
      <c r="G6193" t="s">
        <v>93</v>
      </c>
      <c r="H6193" t="s">
        <v>2048</v>
      </c>
      <c r="I6193" s="33" t="s">
        <v>9694</v>
      </c>
      <c r="J6193" s="2">
        <v>3</v>
      </c>
      <c r="K6193" s="33" t="s">
        <v>3747</v>
      </c>
    </row>
    <row r="6194" spans="1:11" x14ac:dyDescent="0.3">
      <c r="A6194" s="1">
        <v>42693</v>
      </c>
      <c r="B6194" s="2">
        <f>YEAR(salesdata[[#This Row],[Order Date]])</f>
        <v>2016</v>
      </c>
      <c r="C6194" s="2">
        <f>MONTH(salesdata[[#This Row],[Order Date]])</f>
        <v>11</v>
      </c>
      <c r="D6194" t="s">
        <v>779</v>
      </c>
      <c r="E6194" t="s">
        <v>249</v>
      </c>
      <c r="F6194" t="s">
        <v>11</v>
      </c>
      <c r="G6194" t="s">
        <v>24</v>
      </c>
      <c r="H6194" t="s">
        <v>829</v>
      </c>
      <c r="I6194" s="33" t="s">
        <v>9030</v>
      </c>
      <c r="J6194" s="2">
        <v>2</v>
      </c>
      <c r="K6194" s="33" t="s">
        <v>6249</v>
      </c>
    </row>
    <row r="6195" spans="1:11" x14ac:dyDescent="0.3">
      <c r="A6195" s="1">
        <v>42693</v>
      </c>
      <c r="B6195" s="2">
        <f>YEAR(salesdata[[#This Row],[Order Date]])</f>
        <v>2016</v>
      </c>
      <c r="C6195" s="2">
        <f>MONTH(salesdata[[#This Row],[Order Date]])</f>
        <v>11</v>
      </c>
      <c r="D6195" t="s">
        <v>69</v>
      </c>
      <c r="E6195" t="s">
        <v>152</v>
      </c>
      <c r="F6195" t="s">
        <v>11</v>
      </c>
      <c r="G6195" t="s">
        <v>93</v>
      </c>
      <c r="H6195" t="s">
        <v>2044</v>
      </c>
      <c r="I6195" s="33" t="s">
        <v>5844</v>
      </c>
      <c r="J6195" s="2">
        <v>2</v>
      </c>
      <c r="K6195" s="33" t="s">
        <v>7426</v>
      </c>
    </row>
    <row r="6196" spans="1:11" x14ac:dyDescent="0.3">
      <c r="A6196" s="1">
        <v>42693</v>
      </c>
      <c r="B6196" s="2">
        <f>YEAR(salesdata[[#This Row],[Order Date]])</f>
        <v>2016</v>
      </c>
      <c r="C6196" s="2">
        <f>MONTH(salesdata[[#This Row],[Order Date]])</f>
        <v>11</v>
      </c>
      <c r="D6196" t="s">
        <v>69</v>
      </c>
      <c r="E6196" t="s">
        <v>152</v>
      </c>
      <c r="F6196" t="s">
        <v>11</v>
      </c>
      <c r="G6196" t="s">
        <v>12</v>
      </c>
      <c r="H6196" t="s">
        <v>1631</v>
      </c>
      <c r="I6196" s="33" t="s">
        <v>7927</v>
      </c>
      <c r="J6196" s="2">
        <v>5</v>
      </c>
      <c r="K6196" s="33" t="s">
        <v>7928</v>
      </c>
    </row>
    <row r="6197" spans="1:11" x14ac:dyDescent="0.3">
      <c r="A6197" s="1">
        <v>42693</v>
      </c>
      <c r="B6197" s="2">
        <f>YEAR(salesdata[[#This Row],[Order Date]])</f>
        <v>2016</v>
      </c>
      <c r="C6197" s="2">
        <f>MONTH(salesdata[[#This Row],[Order Date]])</f>
        <v>11</v>
      </c>
      <c r="D6197" t="s">
        <v>1196</v>
      </c>
      <c r="E6197" t="s">
        <v>167</v>
      </c>
      <c r="F6197" t="s">
        <v>34</v>
      </c>
      <c r="G6197" t="s">
        <v>47</v>
      </c>
      <c r="H6197" t="s">
        <v>1557</v>
      </c>
      <c r="I6197" s="33" t="s">
        <v>9695</v>
      </c>
      <c r="J6197" s="2">
        <v>2</v>
      </c>
      <c r="K6197" s="33" t="s">
        <v>3137</v>
      </c>
    </row>
    <row r="6198" spans="1:11" x14ac:dyDescent="0.3">
      <c r="A6198" s="1">
        <v>42694</v>
      </c>
      <c r="B6198" s="2">
        <f>YEAR(salesdata[[#This Row],[Order Date]])</f>
        <v>2016</v>
      </c>
      <c r="C6198" s="2">
        <f>MONTH(salesdata[[#This Row],[Order Date]])</f>
        <v>11</v>
      </c>
      <c r="D6198" t="s">
        <v>1989</v>
      </c>
      <c r="E6198" t="s">
        <v>863</v>
      </c>
      <c r="F6198" t="s">
        <v>11</v>
      </c>
      <c r="G6198" t="s">
        <v>16</v>
      </c>
      <c r="H6198" t="s">
        <v>1473</v>
      </c>
      <c r="I6198" s="33" t="s">
        <v>3802</v>
      </c>
      <c r="J6198" s="2">
        <v>2</v>
      </c>
      <c r="K6198" s="33" t="s">
        <v>3089</v>
      </c>
    </row>
    <row r="6199" spans="1:11" x14ac:dyDescent="0.3">
      <c r="A6199" s="1">
        <v>42694</v>
      </c>
      <c r="B6199" s="2">
        <f>YEAR(salesdata[[#This Row],[Order Date]])</f>
        <v>2016</v>
      </c>
      <c r="C6199" s="2">
        <f>MONTH(salesdata[[#This Row],[Order Date]])</f>
        <v>11</v>
      </c>
      <c r="D6199" t="s">
        <v>1989</v>
      </c>
      <c r="E6199" t="s">
        <v>863</v>
      </c>
      <c r="F6199" t="s">
        <v>39</v>
      </c>
      <c r="G6199" t="s">
        <v>40</v>
      </c>
      <c r="H6199" t="s">
        <v>2769</v>
      </c>
      <c r="I6199" s="33" t="s">
        <v>9696</v>
      </c>
      <c r="J6199" s="2">
        <v>7</v>
      </c>
      <c r="K6199" s="33" t="s">
        <v>9697</v>
      </c>
    </row>
    <row r="6200" spans="1:11" x14ac:dyDescent="0.3">
      <c r="A6200" s="1">
        <v>42694</v>
      </c>
      <c r="B6200" s="2">
        <f>YEAR(salesdata[[#This Row],[Order Date]])</f>
        <v>2016</v>
      </c>
      <c r="C6200" s="2">
        <f>MONTH(salesdata[[#This Row],[Order Date]])</f>
        <v>11</v>
      </c>
      <c r="D6200" t="s">
        <v>1074</v>
      </c>
      <c r="E6200" t="s">
        <v>79</v>
      </c>
      <c r="F6200" t="s">
        <v>11</v>
      </c>
      <c r="G6200" t="s">
        <v>43</v>
      </c>
      <c r="H6200" t="s">
        <v>2710</v>
      </c>
      <c r="I6200" s="33" t="s">
        <v>9698</v>
      </c>
      <c r="J6200" s="2">
        <v>7</v>
      </c>
      <c r="K6200" s="33" t="s">
        <v>5937</v>
      </c>
    </row>
    <row r="6201" spans="1:11" x14ac:dyDescent="0.3">
      <c r="A6201" s="1">
        <v>42694</v>
      </c>
      <c r="B6201" s="2">
        <f>YEAR(salesdata[[#This Row],[Order Date]])</f>
        <v>2016</v>
      </c>
      <c r="C6201" s="2">
        <f>MONTH(salesdata[[#This Row],[Order Date]])</f>
        <v>11</v>
      </c>
      <c r="D6201" t="s">
        <v>1074</v>
      </c>
      <c r="E6201" t="s">
        <v>79</v>
      </c>
      <c r="F6201" t="s">
        <v>11</v>
      </c>
      <c r="G6201" t="s">
        <v>16</v>
      </c>
      <c r="H6201" t="s">
        <v>1471</v>
      </c>
      <c r="I6201" s="33" t="s">
        <v>3922</v>
      </c>
      <c r="J6201" s="2">
        <v>8</v>
      </c>
      <c r="K6201" s="33" t="s">
        <v>3428</v>
      </c>
    </row>
    <row r="6202" spans="1:11" x14ac:dyDescent="0.3">
      <c r="A6202" s="1">
        <v>42694</v>
      </c>
      <c r="B6202" s="2">
        <f>YEAR(salesdata[[#This Row],[Order Date]])</f>
        <v>2016</v>
      </c>
      <c r="C6202" s="2">
        <f>MONTH(salesdata[[#This Row],[Order Date]])</f>
        <v>11</v>
      </c>
      <c r="D6202" t="s">
        <v>1074</v>
      </c>
      <c r="E6202" t="s">
        <v>79</v>
      </c>
      <c r="F6202" t="s">
        <v>39</v>
      </c>
      <c r="G6202" t="s">
        <v>52</v>
      </c>
      <c r="H6202" t="s">
        <v>265</v>
      </c>
      <c r="I6202" s="33" t="s">
        <v>9699</v>
      </c>
      <c r="J6202" s="2">
        <v>2</v>
      </c>
      <c r="K6202" s="33" t="s">
        <v>5488</v>
      </c>
    </row>
    <row r="6203" spans="1:11" x14ac:dyDescent="0.3">
      <c r="A6203" s="1">
        <v>42694</v>
      </c>
      <c r="B6203" s="2">
        <f>YEAR(salesdata[[#This Row],[Order Date]])</f>
        <v>2016</v>
      </c>
      <c r="C6203" s="2">
        <f>MONTH(salesdata[[#This Row],[Order Date]])</f>
        <v>11</v>
      </c>
      <c r="D6203" t="s">
        <v>1074</v>
      </c>
      <c r="E6203" t="s">
        <v>79</v>
      </c>
      <c r="F6203" t="s">
        <v>34</v>
      </c>
      <c r="G6203" t="s">
        <v>74</v>
      </c>
      <c r="H6203" t="s">
        <v>2236</v>
      </c>
      <c r="I6203" s="33" t="s">
        <v>9700</v>
      </c>
      <c r="J6203" s="2">
        <v>3</v>
      </c>
      <c r="K6203" s="33" t="s">
        <v>9701</v>
      </c>
    </row>
    <row r="6204" spans="1:11" x14ac:dyDescent="0.3">
      <c r="A6204" s="1">
        <v>42694</v>
      </c>
      <c r="B6204" s="2">
        <f>YEAR(salesdata[[#This Row],[Order Date]])</f>
        <v>2016</v>
      </c>
      <c r="C6204" s="2">
        <f>MONTH(salesdata[[#This Row],[Order Date]])</f>
        <v>11</v>
      </c>
      <c r="D6204" t="s">
        <v>556</v>
      </c>
      <c r="E6204" t="s">
        <v>79</v>
      </c>
      <c r="F6204" t="s">
        <v>11</v>
      </c>
      <c r="G6204" t="s">
        <v>12</v>
      </c>
      <c r="H6204" t="s">
        <v>45</v>
      </c>
      <c r="I6204" s="33" t="s">
        <v>5142</v>
      </c>
      <c r="J6204" s="2">
        <v>3</v>
      </c>
      <c r="K6204" s="33" t="s">
        <v>5143</v>
      </c>
    </row>
    <row r="6205" spans="1:11" x14ac:dyDescent="0.3">
      <c r="A6205" s="1">
        <v>42694</v>
      </c>
      <c r="B6205" s="2">
        <f>YEAR(salesdata[[#This Row],[Order Date]])</f>
        <v>2016</v>
      </c>
      <c r="C6205" s="2">
        <f>MONTH(salesdata[[#This Row],[Order Date]])</f>
        <v>11</v>
      </c>
      <c r="D6205" t="s">
        <v>556</v>
      </c>
      <c r="E6205" t="s">
        <v>79</v>
      </c>
      <c r="F6205" t="s">
        <v>11</v>
      </c>
      <c r="G6205" t="s">
        <v>20</v>
      </c>
      <c r="H6205" t="s">
        <v>1419</v>
      </c>
      <c r="I6205" s="33" t="s">
        <v>6208</v>
      </c>
      <c r="J6205" s="2">
        <v>2</v>
      </c>
      <c r="K6205" s="33" t="s">
        <v>9702</v>
      </c>
    </row>
    <row r="6206" spans="1:11" x14ac:dyDescent="0.3">
      <c r="A6206" s="1">
        <v>42694</v>
      </c>
      <c r="B6206" s="2">
        <f>YEAR(salesdata[[#This Row],[Order Date]])</f>
        <v>2016</v>
      </c>
      <c r="C6206" s="2">
        <f>MONTH(salesdata[[#This Row],[Order Date]])</f>
        <v>11</v>
      </c>
      <c r="D6206" t="s">
        <v>556</v>
      </c>
      <c r="E6206" t="s">
        <v>79</v>
      </c>
      <c r="F6206" t="s">
        <v>11</v>
      </c>
      <c r="G6206" t="s">
        <v>20</v>
      </c>
      <c r="H6206" t="s">
        <v>1259</v>
      </c>
      <c r="I6206" s="33" t="s">
        <v>3302</v>
      </c>
      <c r="J6206" s="2">
        <v>3</v>
      </c>
      <c r="K6206" s="33" t="s">
        <v>9703</v>
      </c>
    </row>
    <row r="6207" spans="1:11" x14ac:dyDescent="0.3">
      <c r="A6207" s="1">
        <v>42694</v>
      </c>
      <c r="B6207" s="2">
        <f>YEAR(salesdata[[#This Row],[Order Date]])</f>
        <v>2016</v>
      </c>
      <c r="C6207" s="2">
        <f>MONTH(salesdata[[#This Row],[Order Date]])</f>
        <v>11</v>
      </c>
      <c r="D6207" t="s">
        <v>91</v>
      </c>
      <c r="E6207" t="s">
        <v>10</v>
      </c>
      <c r="F6207" t="s">
        <v>34</v>
      </c>
      <c r="G6207" t="s">
        <v>35</v>
      </c>
      <c r="H6207" t="s">
        <v>1525</v>
      </c>
      <c r="I6207" s="33" t="s">
        <v>9704</v>
      </c>
      <c r="J6207" s="2">
        <v>5</v>
      </c>
      <c r="K6207" s="33" t="s">
        <v>9705</v>
      </c>
    </row>
    <row r="6208" spans="1:11" x14ac:dyDescent="0.3">
      <c r="A6208" s="1">
        <v>42694</v>
      </c>
      <c r="B6208" s="2">
        <f>YEAR(salesdata[[#This Row],[Order Date]])</f>
        <v>2016</v>
      </c>
      <c r="C6208" s="2">
        <f>MONTH(salesdata[[#This Row],[Order Date]])</f>
        <v>11</v>
      </c>
      <c r="D6208" t="s">
        <v>91</v>
      </c>
      <c r="E6208" t="s">
        <v>10</v>
      </c>
      <c r="F6208" t="s">
        <v>39</v>
      </c>
      <c r="G6208" t="s">
        <v>40</v>
      </c>
      <c r="H6208" t="s">
        <v>1818</v>
      </c>
      <c r="I6208" s="33" t="s">
        <v>9706</v>
      </c>
      <c r="J6208" s="2">
        <v>7</v>
      </c>
      <c r="K6208" s="33" t="s">
        <v>9707</v>
      </c>
    </row>
    <row r="6209" spans="1:11" x14ac:dyDescent="0.3">
      <c r="A6209" s="1">
        <v>42694</v>
      </c>
      <c r="B6209" s="2">
        <f>YEAR(salesdata[[#This Row],[Order Date]])</f>
        <v>2016</v>
      </c>
      <c r="C6209" s="2">
        <f>MONTH(salesdata[[#This Row],[Order Date]])</f>
        <v>11</v>
      </c>
      <c r="D6209" t="s">
        <v>91</v>
      </c>
      <c r="E6209" t="s">
        <v>10</v>
      </c>
      <c r="F6209" t="s">
        <v>34</v>
      </c>
      <c r="G6209" t="s">
        <v>47</v>
      </c>
      <c r="H6209" t="s">
        <v>285</v>
      </c>
      <c r="I6209" s="33" t="s">
        <v>7596</v>
      </c>
      <c r="J6209" s="2">
        <v>3</v>
      </c>
      <c r="K6209" s="33" t="s">
        <v>8731</v>
      </c>
    </row>
    <row r="6210" spans="1:11" x14ac:dyDescent="0.3">
      <c r="A6210" s="1">
        <v>42694</v>
      </c>
      <c r="B6210" s="2">
        <f>YEAR(salesdata[[#This Row],[Order Date]])</f>
        <v>2016</v>
      </c>
      <c r="C6210" s="2">
        <f>MONTH(salesdata[[#This Row],[Order Date]])</f>
        <v>11</v>
      </c>
      <c r="D6210" t="s">
        <v>984</v>
      </c>
      <c r="E6210" t="s">
        <v>130</v>
      </c>
      <c r="F6210" t="s">
        <v>11</v>
      </c>
      <c r="G6210" t="s">
        <v>12</v>
      </c>
      <c r="H6210" t="s">
        <v>756</v>
      </c>
      <c r="I6210" s="33" t="s">
        <v>9708</v>
      </c>
      <c r="J6210" s="2">
        <v>2</v>
      </c>
      <c r="K6210" s="33" t="s">
        <v>6290</v>
      </c>
    </row>
    <row r="6211" spans="1:11" x14ac:dyDescent="0.3">
      <c r="A6211" s="1">
        <v>42694</v>
      </c>
      <c r="B6211" s="2">
        <f>YEAR(salesdata[[#This Row],[Order Date]])</f>
        <v>2016</v>
      </c>
      <c r="C6211" s="2">
        <f>MONTH(salesdata[[#This Row],[Order Date]])</f>
        <v>11</v>
      </c>
      <c r="D6211" t="s">
        <v>984</v>
      </c>
      <c r="E6211" t="s">
        <v>130</v>
      </c>
      <c r="F6211" t="s">
        <v>11</v>
      </c>
      <c r="G6211" t="s">
        <v>12</v>
      </c>
      <c r="H6211" t="s">
        <v>1004</v>
      </c>
      <c r="I6211" s="33" t="s">
        <v>8679</v>
      </c>
      <c r="J6211" s="2">
        <v>3</v>
      </c>
      <c r="K6211" s="33" t="s">
        <v>6793</v>
      </c>
    </row>
    <row r="6212" spans="1:11" x14ac:dyDescent="0.3">
      <c r="A6212" s="1">
        <v>42694</v>
      </c>
      <c r="B6212" s="2">
        <f>YEAR(salesdata[[#This Row],[Order Date]])</f>
        <v>2016</v>
      </c>
      <c r="C6212" s="2">
        <f>MONTH(salesdata[[#This Row],[Order Date]])</f>
        <v>11</v>
      </c>
      <c r="D6212" t="s">
        <v>984</v>
      </c>
      <c r="E6212" t="s">
        <v>130</v>
      </c>
      <c r="F6212" t="s">
        <v>11</v>
      </c>
      <c r="G6212" t="s">
        <v>20</v>
      </c>
      <c r="H6212" t="s">
        <v>153</v>
      </c>
      <c r="I6212" s="33" t="s">
        <v>3164</v>
      </c>
      <c r="J6212" s="2">
        <v>1</v>
      </c>
      <c r="K6212" s="33" t="s">
        <v>8789</v>
      </c>
    </row>
    <row r="6213" spans="1:11" x14ac:dyDescent="0.3">
      <c r="A6213" s="1">
        <v>42694</v>
      </c>
      <c r="B6213" s="2">
        <f>YEAR(salesdata[[#This Row],[Order Date]])</f>
        <v>2016</v>
      </c>
      <c r="C6213" s="2">
        <f>MONTH(salesdata[[#This Row],[Order Date]])</f>
        <v>11</v>
      </c>
      <c r="D6213" t="s">
        <v>84</v>
      </c>
      <c r="E6213" t="s">
        <v>10</v>
      </c>
      <c r="F6213" t="s">
        <v>39</v>
      </c>
      <c r="G6213" t="s">
        <v>40</v>
      </c>
      <c r="H6213" t="s">
        <v>42</v>
      </c>
      <c r="I6213" s="33" t="s">
        <v>9709</v>
      </c>
      <c r="J6213" s="2">
        <v>1</v>
      </c>
      <c r="K6213" s="33" t="s">
        <v>9710</v>
      </c>
    </row>
    <row r="6214" spans="1:11" x14ac:dyDescent="0.3">
      <c r="A6214" s="1">
        <v>42694</v>
      </c>
      <c r="B6214" s="2">
        <f>YEAR(salesdata[[#This Row],[Order Date]])</f>
        <v>2016</v>
      </c>
      <c r="C6214" s="2">
        <f>MONTH(salesdata[[#This Row],[Order Date]])</f>
        <v>11</v>
      </c>
      <c r="D6214" t="s">
        <v>353</v>
      </c>
      <c r="E6214" t="s">
        <v>27</v>
      </c>
      <c r="F6214" t="s">
        <v>11</v>
      </c>
      <c r="G6214" t="s">
        <v>93</v>
      </c>
      <c r="H6214" t="s">
        <v>1078</v>
      </c>
      <c r="I6214" s="33" t="s">
        <v>2110</v>
      </c>
      <c r="J6214" s="2">
        <v>12</v>
      </c>
      <c r="K6214" s="33" t="s">
        <v>8676</v>
      </c>
    </row>
    <row r="6215" spans="1:11" x14ac:dyDescent="0.3">
      <c r="A6215" s="1">
        <v>42694</v>
      </c>
      <c r="B6215" s="2">
        <f>YEAR(salesdata[[#This Row],[Order Date]])</f>
        <v>2016</v>
      </c>
      <c r="C6215" s="2">
        <f>MONTH(salesdata[[#This Row],[Order Date]])</f>
        <v>11</v>
      </c>
      <c r="D6215" t="s">
        <v>1227</v>
      </c>
      <c r="E6215" t="s">
        <v>59</v>
      </c>
      <c r="F6215" t="s">
        <v>11</v>
      </c>
      <c r="G6215" t="s">
        <v>20</v>
      </c>
      <c r="H6215" t="s">
        <v>1203</v>
      </c>
      <c r="I6215" s="33" t="s">
        <v>8286</v>
      </c>
      <c r="J6215" s="2">
        <v>3</v>
      </c>
      <c r="K6215" s="33" t="s">
        <v>4287</v>
      </c>
    </row>
    <row r="6216" spans="1:11" x14ac:dyDescent="0.3">
      <c r="A6216" s="1">
        <v>42694</v>
      </c>
      <c r="B6216" s="2">
        <f>YEAR(salesdata[[#This Row],[Order Date]])</f>
        <v>2016</v>
      </c>
      <c r="C6216" s="2">
        <f>MONTH(salesdata[[#This Row],[Order Date]])</f>
        <v>11</v>
      </c>
      <c r="D6216" t="s">
        <v>1364</v>
      </c>
      <c r="E6216" t="s">
        <v>124</v>
      </c>
      <c r="F6216" t="s">
        <v>34</v>
      </c>
      <c r="G6216" t="s">
        <v>74</v>
      </c>
      <c r="H6216" t="s">
        <v>1939</v>
      </c>
      <c r="I6216" s="33" t="s">
        <v>9711</v>
      </c>
      <c r="J6216" s="2">
        <v>2</v>
      </c>
      <c r="K6216" s="33" t="s">
        <v>6479</v>
      </c>
    </row>
    <row r="6217" spans="1:11" x14ac:dyDescent="0.3">
      <c r="A6217" s="1">
        <v>42694</v>
      </c>
      <c r="B6217" s="2">
        <f>YEAR(salesdata[[#This Row],[Order Date]])</f>
        <v>2016</v>
      </c>
      <c r="C6217" s="2">
        <f>MONTH(salesdata[[#This Row],[Order Date]])</f>
        <v>11</v>
      </c>
      <c r="D6217" t="s">
        <v>1364</v>
      </c>
      <c r="E6217" t="s">
        <v>124</v>
      </c>
      <c r="F6217" t="s">
        <v>11</v>
      </c>
      <c r="G6217" t="s">
        <v>18</v>
      </c>
      <c r="H6217" t="s">
        <v>1260</v>
      </c>
      <c r="I6217" s="33" t="s">
        <v>9712</v>
      </c>
      <c r="J6217" s="2">
        <v>5</v>
      </c>
      <c r="K6217" s="33" t="s">
        <v>3031</v>
      </c>
    </row>
    <row r="6218" spans="1:11" x14ac:dyDescent="0.3">
      <c r="A6218" s="1">
        <v>42694</v>
      </c>
      <c r="B6218" s="2">
        <f>YEAR(salesdata[[#This Row],[Order Date]])</f>
        <v>2016</v>
      </c>
      <c r="C6218" s="2">
        <f>MONTH(salesdata[[#This Row],[Order Date]])</f>
        <v>11</v>
      </c>
      <c r="D6218" t="s">
        <v>1364</v>
      </c>
      <c r="E6218" t="s">
        <v>124</v>
      </c>
      <c r="F6218" t="s">
        <v>39</v>
      </c>
      <c r="G6218" t="s">
        <v>40</v>
      </c>
      <c r="H6218" t="s">
        <v>2101</v>
      </c>
      <c r="I6218" s="33" t="s">
        <v>6322</v>
      </c>
      <c r="J6218" s="2">
        <v>4</v>
      </c>
      <c r="K6218" s="33" t="s">
        <v>6323</v>
      </c>
    </row>
    <row r="6219" spans="1:11" x14ac:dyDescent="0.3">
      <c r="A6219" s="1">
        <v>42694</v>
      </c>
      <c r="B6219" s="2">
        <f>YEAR(salesdata[[#This Row],[Order Date]])</f>
        <v>2016</v>
      </c>
      <c r="C6219" s="2">
        <f>MONTH(salesdata[[#This Row],[Order Date]])</f>
        <v>11</v>
      </c>
      <c r="D6219" t="s">
        <v>2325</v>
      </c>
      <c r="E6219" t="s">
        <v>27</v>
      </c>
      <c r="F6219" t="s">
        <v>39</v>
      </c>
      <c r="G6219" t="s">
        <v>52</v>
      </c>
      <c r="H6219" t="s">
        <v>2701</v>
      </c>
      <c r="I6219" s="33" t="s">
        <v>5042</v>
      </c>
      <c r="J6219" s="2">
        <v>2</v>
      </c>
      <c r="K6219" s="33" t="s">
        <v>3655</v>
      </c>
    </row>
    <row r="6220" spans="1:11" x14ac:dyDescent="0.3">
      <c r="A6220" s="1">
        <v>42695</v>
      </c>
      <c r="B6220" s="2">
        <f>YEAR(salesdata[[#This Row],[Order Date]])</f>
        <v>2016</v>
      </c>
      <c r="C6220" s="2">
        <f>MONTH(salesdata[[#This Row],[Order Date]])</f>
        <v>11</v>
      </c>
      <c r="D6220" t="s">
        <v>2148</v>
      </c>
      <c r="E6220" t="s">
        <v>92</v>
      </c>
      <c r="F6220" t="s">
        <v>34</v>
      </c>
      <c r="G6220" t="s">
        <v>35</v>
      </c>
      <c r="H6220" t="s">
        <v>1157</v>
      </c>
      <c r="I6220" s="33" t="s">
        <v>4419</v>
      </c>
      <c r="J6220" s="2">
        <v>4</v>
      </c>
      <c r="K6220" s="33" t="s">
        <v>4420</v>
      </c>
    </row>
    <row r="6221" spans="1:11" x14ac:dyDescent="0.3">
      <c r="A6221" s="1">
        <v>42695</v>
      </c>
      <c r="B6221" s="2">
        <f>YEAR(salesdata[[#This Row],[Order Date]])</f>
        <v>2016</v>
      </c>
      <c r="C6221" s="2">
        <f>MONTH(salesdata[[#This Row],[Order Date]])</f>
        <v>11</v>
      </c>
      <c r="D6221" t="s">
        <v>1602</v>
      </c>
      <c r="E6221" t="s">
        <v>403</v>
      </c>
      <c r="F6221" t="s">
        <v>11</v>
      </c>
      <c r="G6221" t="s">
        <v>12</v>
      </c>
      <c r="H6221" t="s">
        <v>1821</v>
      </c>
      <c r="I6221" s="33" t="s">
        <v>9713</v>
      </c>
      <c r="J6221" s="2">
        <v>7</v>
      </c>
      <c r="K6221" s="33" t="s">
        <v>7257</v>
      </c>
    </row>
    <row r="6222" spans="1:11" x14ac:dyDescent="0.3">
      <c r="A6222" s="1">
        <v>42695</v>
      </c>
      <c r="B6222" s="2">
        <f>YEAR(salesdata[[#This Row],[Order Date]])</f>
        <v>2016</v>
      </c>
      <c r="C6222" s="2">
        <f>MONTH(salesdata[[#This Row],[Order Date]])</f>
        <v>11</v>
      </c>
      <c r="D6222" t="s">
        <v>1602</v>
      </c>
      <c r="E6222" t="s">
        <v>403</v>
      </c>
      <c r="F6222" t="s">
        <v>39</v>
      </c>
      <c r="G6222" t="s">
        <v>40</v>
      </c>
      <c r="H6222" t="s">
        <v>1760</v>
      </c>
      <c r="I6222" s="33" t="s">
        <v>9714</v>
      </c>
      <c r="J6222" s="2">
        <v>3</v>
      </c>
      <c r="K6222" s="33" t="s">
        <v>9715</v>
      </c>
    </row>
    <row r="6223" spans="1:11" x14ac:dyDescent="0.3">
      <c r="A6223" s="1">
        <v>42695</v>
      </c>
      <c r="B6223" s="2">
        <f>YEAR(salesdata[[#This Row],[Order Date]])</f>
        <v>2016</v>
      </c>
      <c r="C6223" s="2">
        <f>MONTH(salesdata[[#This Row],[Order Date]])</f>
        <v>11</v>
      </c>
      <c r="D6223" t="s">
        <v>284</v>
      </c>
      <c r="E6223" t="s">
        <v>79</v>
      </c>
      <c r="F6223" t="s">
        <v>39</v>
      </c>
      <c r="G6223" t="s">
        <v>306</v>
      </c>
      <c r="H6223" t="s">
        <v>2770</v>
      </c>
      <c r="I6223" s="33" t="s">
        <v>8229</v>
      </c>
      <c r="J6223" s="2">
        <v>7</v>
      </c>
      <c r="K6223" s="33" t="s">
        <v>9716</v>
      </c>
    </row>
    <row r="6224" spans="1:11" x14ac:dyDescent="0.3">
      <c r="A6224" s="1">
        <v>42695</v>
      </c>
      <c r="B6224" s="2">
        <f>YEAR(salesdata[[#This Row],[Order Date]])</f>
        <v>2016</v>
      </c>
      <c r="C6224" s="2">
        <f>MONTH(salesdata[[#This Row],[Order Date]])</f>
        <v>11</v>
      </c>
      <c r="D6224" t="s">
        <v>284</v>
      </c>
      <c r="E6224" t="s">
        <v>79</v>
      </c>
      <c r="F6224" t="s">
        <v>34</v>
      </c>
      <c r="G6224" t="s">
        <v>35</v>
      </c>
      <c r="H6224" t="s">
        <v>1094</v>
      </c>
      <c r="I6224" s="33" t="s">
        <v>9717</v>
      </c>
      <c r="J6224" s="2">
        <v>3</v>
      </c>
      <c r="K6224" s="33" t="s">
        <v>9718</v>
      </c>
    </row>
    <row r="6225" spans="1:11" x14ac:dyDescent="0.3">
      <c r="A6225" s="1">
        <v>42695</v>
      </c>
      <c r="B6225" s="2">
        <f>YEAR(salesdata[[#This Row],[Order Date]])</f>
        <v>2016</v>
      </c>
      <c r="C6225" s="2">
        <f>MONTH(salesdata[[#This Row],[Order Date]])</f>
        <v>11</v>
      </c>
      <c r="D6225" t="s">
        <v>284</v>
      </c>
      <c r="E6225" t="s">
        <v>79</v>
      </c>
      <c r="F6225" t="s">
        <v>34</v>
      </c>
      <c r="G6225" t="s">
        <v>47</v>
      </c>
      <c r="H6225" t="s">
        <v>1400</v>
      </c>
      <c r="I6225" s="33" t="s">
        <v>7851</v>
      </c>
      <c r="J6225" s="2">
        <v>3</v>
      </c>
      <c r="K6225" s="33" t="s">
        <v>5545</v>
      </c>
    </row>
    <row r="6226" spans="1:11" x14ac:dyDescent="0.3">
      <c r="A6226" s="1">
        <v>42695</v>
      </c>
      <c r="B6226" s="2">
        <f>YEAR(salesdata[[#This Row],[Order Date]])</f>
        <v>2016</v>
      </c>
      <c r="C6226" s="2">
        <f>MONTH(salesdata[[#This Row],[Order Date]])</f>
        <v>11</v>
      </c>
      <c r="D6226" t="s">
        <v>1008</v>
      </c>
      <c r="E6226" t="s">
        <v>15</v>
      </c>
      <c r="F6226" t="s">
        <v>11</v>
      </c>
      <c r="G6226" t="s">
        <v>12</v>
      </c>
      <c r="H6226" t="s">
        <v>2425</v>
      </c>
      <c r="I6226" s="33" t="s">
        <v>9719</v>
      </c>
      <c r="J6226" s="2">
        <v>1</v>
      </c>
      <c r="K6226" s="33" t="s">
        <v>9295</v>
      </c>
    </row>
    <row r="6227" spans="1:11" x14ac:dyDescent="0.3">
      <c r="A6227" s="1">
        <v>42695</v>
      </c>
      <c r="B6227" s="2">
        <f>YEAR(salesdata[[#This Row],[Order Date]])</f>
        <v>2016</v>
      </c>
      <c r="C6227" s="2">
        <f>MONTH(salesdata[[#This Row],[Order Date]])</f>
        <v>11</v>
      </c>
      <c r="D6227" t="s">
        <v>1008</v>
      </c>
      <c r="E6227" t="s">
        <v>15</v>
      </c>
      <c r="F6227" t="s">
        <v>11</v>
      </c>
      <c r="G6227" t="s">
        <v>18</v>
      </c>
      <c r="H6227" t="s">
        <v>2162</v>
      </c>
      <c r="I6227" s="33" t="s">
        <v>9720</v>
      </c>
      <c r="J6227" s="2">
        <v>2</v>
      </c>
      <c r="K6227" s="33" t="s">
        <v>8211</v>
      </c>
    </row>
    <row r="6228" spans="1:11" x14ac:dyDescent="0.3">
      <c r="A6228" s="1">
        <v>42695</v>
      </c>
      <c r="B6228" s="2">
        <f>YEAR(salesdata[[#This Row],[Order Date]])</f>
        <v>2016</v>
      </c>
      <c r="C6228" s="2">
        <f>MONTH(salesdata[[#This Row],[Order Date]])</f>
        <v>11</v>
      </c>
      <c r="D6228" t="s">
        <v>1008</v>
      </c>
      <c r="E6228" t="s">
        <v>15</v>
      </c>
      <c r="F6228" t="s">
        <v>39</v>
      </c>
      <c r="G6228" t="s">
        <v>52</v>
      </c>
      <c r="H6228" t="s">
        <v>2183</v>
      </c>
      <c r="I6228" s="33" t="s">
        <v>5341</v>
      </c>
      <c r="J6228" s="2">
        <v>3</v>
      </c>
      <c r="K6228" s="33" t="s">
        <v>6801</v>
      </c>
    </row>
    <row r="6229" spans="1:11" x14ac:dyDescent="0.3">
      <c r="A6229" s="1">
        <v>42695</v>
      </c>
      <c r="B6229" s="2">
        <f>YEAR(salesdata[[#This Row],[Order Date]])</f>
        <v>2016</v>
      </c>
      <c r="C6229" s="2">
        <f>MONTH(salesdata[[#This Row],[Order Date]])</f>
        <v>11</v>
      </c>
      <c r="D6229" t="s">
        <v>154</v>
      </c>
      <c r="E6229" t="s">
        <v>152</v>
      </c>
      <c r="F6229" t="s">
        <v>11</v>
      </c>
      <c r="G6229" t="s">
        <v>12</v>
      </c>
      <c r="H6229" t="s">
        <v>2665</v>
      </c>
      <c r="I6229" s="33" t="s">
        <v>3122</v>
      </c>
      <c r="J6229" s="2">
        <v>2</v>
      </c>
      <c r="K6229" s="33" t="s">
        <v>3281</v>
      </c>
    </row>
    <row r="6230" spans="1:11" x14ac:dyDescent="0.3">
      <c r="A6230" s="1">
        <v>42695</v>
      </c>
      <c r="B6230" s="2">
        <f>YEAR(salesdata[[#This Row],[Order Date]])</f>
        <v>2016</v>
      </c>
      <c r="C6230" s="2">
        <f>MONTH(salesdata[[#This Row],[Order Date]])</f>
        <v>11</v>
      </c>
      <c r="D6230" t="s">
        <v>1594</v>
      </c>
      <c r="E6230" t="s">
        <v>152</v>
      </c>
      <c r="F6230" t="s">
        <v>34</v>
      </c>
      <c r="G6230" t="s">
        <v>74</v>
      </c>
      <c r="H6230" t="s">
        <v>1970</v>
      </c>
      <c r="I6230" s="33" t="s">
        <v>9721</v>
      </c>
      <c r="J6230" s="2">
        <v>2</v>
      </c>
      <c r="K6230" s="33" t="s">
        <v>2912</v>
      </c>
    </row>
    <row r="6231" spans="1:11" x14ac:dyDescent="0.3">
      <c r="A6231" s="1">
        <v>42695</v>
      </c>
      <c r="B6231" s="2">
        <f>YEAR(salesdata[[#This Row],[Order Date]])</f>
        <v>2016</v>
      </c>
      <c r="C6231" s="2">
        <f>MONTH(salesdata[[#This Row],[Order Date]])</f>
        <v>11</v>
      </c>
      <c r="D6231" t="s">
        <v>1616</v>
      </c>
      <c r="E6231" t="s">
        <v>27</v>
      </c>
      <c r="F6231" t="s">
        <v>11</v>
      </c>
      <c r="G6231" t="s">
        <v>12</v>
      </c>
      <c r="H6231" t="s">
        <v>2178</v>
      </c>
      <c r="I6231" s="33" t="s">
        <v>3540</v>
      </c>
      <c r="J6231" s="2">
        <v>5</v>
      </c>
      <c r="K6231" s="33" t="s">
        <v>3175</v>
      </c>
    </row>
    <row r="6232" spans="1:11" x14ac:dyDescent="0.3">
      <c r="A6232" s="1">
        <v>42696</v>
      </c>
      <c r="B6232" s="2">
        <f>YEAR(salesdata[[#This Row],[Order Date]])</f>
        <v>2016</v>
      </c>
      <c r="C6232" s="2">
        <f>MONTH(salesdata[[#This Row],[Order Date]])</f>
        <v>11</v>
      </c>
      <c r="D6232" t="s">
        <v>2539</v>
      </c>
      <c r="E6232" t="s">
        <v>152</v>
      </c>
      <c r="F6232" t="s">
        <v>34</v>
      </c>
      <c r="G6232" t="s">
        <v>47</v>
      </c>
      <c r="H6232" t="s">
        <v>1635</v>
      </c>
      <c r="I6232" s="33" t="s">
        <v>5256</v>
      </c>
      <c r="J6232" s="2">
        <v>2</v>
      </c>
      <c r="K6232" s="33" t="s">
        <v>3226</v>
      </c>
    </row>
    <row r="6233" spans="1:11" x14ac:dyDescent="0.3">
      <c r="A6233" s="1">
        <v>42696</v>
      </c>
      <c r="B6233" s="2">
        <f>YEAR(salesdata[[#This Row],[Order Date]])</f>
        <v>2016</v>
      </c>
      <c r="C6233" s="2">
        <f>MONTH(salesdata[[#This Row],[Order Date]])</f>
        <v>11</v>
      </c>
      <c r="D6233" t="s">
        <v>2539</v>
      </c>
      <c r="E6233" t="s">
        <v>152</v>
      </c>
      <c r="F6233" t="s">
        <v>11</v>
      </c>
      <c r="G6233" t="s">
        <v>20</v>
      </c>
      <c r="H6233" t="s">
        <v>114</v>
      </c>
      <c r="I6233" s="33" t="s">
        <v>9192</v>
      </c>
      <c r="J6233" s="2">
        <v>4</v>
      </c>
      <c r="K6233" s="33" t="s">
        <v>4585</v>
      </c>
    </row>
    <row r="6234" spans="1:11" x14ac:dyDescent="0.3">
      <c r="A6234" s="1">
        <v>42696</v>
      </c>
      <c r="B6234" s="2">
        <f>YEAR(salesdata[[#This Row],[Order Date]])</f>
        <v>2016</v>
      </c>
      <c r="C6234" s="2">
        <f>MONTH(salesdata[[#This Row],[Order Date]])</f>
        <v>11</v>
      </c>
      <c r="D6234" t="s">
        <v>2539</v>
      </c>
      <c r="E6234" t="s">
        <v>152</v>
      </c>
      <c r="F6234" t="s">
        <v>11</v>
      </c>
      <c r="G6234" t="s">
        <v>24</v>
      </c>
      <c r="H6234" t="s">
        <v>2646</v>
      </c>
      <c r="I6234" s="33" t="s">
        <v>9722</v>
      </c>
      <c r="J6234" s="2">
        <v>3</v>
      </c>
      <c r="K6234" s="33" t="s">
        <v>7050</v>
      </c>
    </row>
    <row r="6235" spans="1:11" x14ac:dyDescent="0.3">
      <c r="A6235" s="1">
        <v>42696</v>
      </c>
      <c r="B6235" s="2">
        <f>YEAR(salesdata[[#This Row],[Order Date]])</f>
        <v>2016</v>
      </c>
      <c r="C6235" s="2">
        <f>MONTH(salesdata[[#This Row],[Order Date]])</f>
        <v>11</v>
      </c>
      <c r="D6235" t="s">
        <v>446</v>
      </c>
      <c r="E6235" t="s">
        <v>111</v>
      </c>
      <c r="F6235" t="s">
        <v>11</v>
      </c>
      <c r="G6235" t="s">
        <v>20</v>
      </c>
      <c r="H6235" t="s">
        <v>478</v>
      </c>
      <c r="I6235" s="33" t="s">
        <v>6776</v>
      </c>
      <c r="J6235" s="2">
        <v>3</v>
      </c>
      <c r="K6235" s="33" t="s">
        <v>5917</v>
      </c>
    </row>
    <row r="6236" spans="1:11" x14ac:dyDescent="0.3">
      <c r="A6236" s="1">
        <v>42696</v>
      </c>
      <c r="B6236" s="2">
        <f>YEAR(salesdata[[#This Row],[Order Date]])</f>
        <v>2016</v>
      </c>
      <c r="C6236" s="2">
        <f>MONTH(salesdata[[#This Row],[Order Date]])</f>
        <v>11</v>
      </c>
      <c r="D6236" t="s">
        <v>2015</v>
      </c>
      <c r="E6236" t="s">
        <v>10</v>
      </c>
      <c r="F6236" t="s">
        <v>11</v>
      </c>
      <c r="G6236" t="s">
        <v>20</v>
      </c>
      <c r="H6236" t="s">
        <v>1312</v>
      </c>
      <c r="I6236" s="33" t="s">
        <v>3123</v>
      </c>
      <c r="J6236" s="2">
        <v>6</v>
      </c>
      <c r="K6236" s="33" t="s">
        <v>9723</v>
      </c>
    </row>
    <row r="6237" spans="1:11" x14ac:dyDescent="0.3">
      <c r="A6237" s="1">
        <v>42696</v>
      </c>
      <c r="B6237" s="2">
        <f>YEAR(salesdata[[#This Row],[Order Date]])</f>
        <v>2016</v>
      </c>
      <c r="C6237" s="2">
        <f>MONTH(salesdata[[#This Row],[Order Date]])</f>
        <v>11</v>
      </c>
      <c r="D6237" t="s">
        <v>2015</v>
      </c>
      <c r="E6237" t="s">
        <v>10</v>
      </c>
      <c r="F6237" t="s">
        <v>11</v>
      </c>
      <c r="G6237" t="s">
        <v>24</v>
      </c>
      <c r="H6237" t="s">
        <v>1013</v>
      </c>
      <c r="I6237" s="33" t="s">
        <v>8759</v>
      </c>
      <c r="J6237" s="2">
        <v>9</v>
      </c>
      <c r="K6237" s="33" t="s">
        <v>5893</v>
      </c>
    </row>
    <row r="6238" spans="1:11" x14ac:dyDescent="0.3">
      <c r="A6238" s="1">
        <v>42696</v>
      </c>
      <c r="B6238" s="2">
        <f>YEAR(salesdata[[#This Row],[Order Date]])</f>
        <v>2016</v>
      </c>
      <c r="C6238" s="2">
        <f>MONTH(salesdata[[#This Row],[Order Date]])</f>
        <v>11</v>
      </c>
      <c r="D6238" t="s">
        <v>2015</v>
      </c>
      <c r="E6238" t="s">
        <v>10</v>
      </c>
      <c r="F6238" t="s">
        <v>39</v>
      </c>
      <c r="G6238" t="s">
        <v>52</v>
      </c>
      <c r="H6238" t="s">
        <v>2019</v>
      </c>
      <c r="I6238" s="33" t="s">
        <v>9724</v>
      </c>
      <c r="J6238" s="2">
        <v>2</v>
      </c>
      <c r="K6238" s="33" t="s">
        <v>3411</v>
      </c>
    </row>
    <row r="6239" spans="1:11" x14ac:dyDescent="0.3">
      <c r="A6239" s="1">
        <v>42696</v>
      </c>
      <c r="B6239" s="2">
        <f>YEAR(salesdata[[#This Row],[Order Date]])</f>
        <v>2016</v>
      </c>
      <c r="C6239" s="2">
        <f>MONTH(salesdata[[#This Row],[Order Date]])</f>
        <v>11</v>
      </c>
      <c r="D6239" t="s">
        <v>2015</v>
      </c>
      <c r="E6239" t="s">
        <v>10</v>
      </c>
      <c r="F6239" t="s">
        <v>11</v>
      </c>
      <c r="G6239" t="s">
        <v>16</v>
      </c>
      <c r="H6239" t="s">
        <v>1127</v>
      </c>
      <c r="I6239" s="33" t="s">
        <v>9725</v>
      </c>
      <c r="J6239" s="2">
        <v>1</v>
      </c>
      <c r="K6239" s="33" t="s">
        <v>9277</v>
      </c>
    </row>
    <row r="6240" spans="1:11" x14ac:dyDescent="0.3">
      <c r="A6240" s="1">
        <v>42696</v>
      </c>
      <c r="B6240" s="2">
        <f>YEAR(salesdata[[#This Row],[Order Date]])</f>
        <v>2016</v>
      </c>
      <c r="C6240" s="2">
        <f>MONTH(salesdata[[#This Row],[Order Date]])</f>
        <v>11</v>
      </c>
      <c r="D6240" t="s">
        <v>2015</v>
      </c>
      <c r="E6240" t="s">
        <v>10</v>
      </c>
      <c r="F6240" t="s">
        <v>11</v>
      </c>
      <c r="G6240" t="s">
        <v>20</v>
      </c>
      <c r="H6240" t="s">
        <v>1535</v>
      </c>
      <c r="I6240" s="33" t="s">
        <v>4101</v>
      </c>
      <c r="J6240" s="2">
        <v>6</v>
      </c>
      <c r="K6240" s="33" t="s">
        <v>9726</v>
      </c>
    </row>
    <row r="6241" spans="1:11" x14ac:dyDescent="0.3">
      <c r="A6241" s="1">
        <v>42696</v>
      </c>
      <c r="B6241" s="2">
        <f>YEAR(salesdata[[#This Row],[Order Date]])</f>
        <v>2016</v>
      </c>
      <c r="C6241" s="2">
        <f>MONTH(salesdata[[#This Row],[Order Date]])</f>
        <v>11</v>
      </c>
      <c r="D6241" t="s">
        <v>2301</v>
      </c>
      <c r="E6241" t="s">
        <v>152</v>
      </c>
      <c r="F6241" t="s">
        <v>11</v>
      </c>
      <c r="G6241" t="s">
        <v>20</v>
      </c>
      <c r="H6241" t="s">
        <v>1056</v>
      </c>
      <c r="I6241" s="33" t="s">
        <v>9727</v>
      </c>
      <c r="J6241" s="2">
        <v>8</v>
      </c>
      <c r="K6241" s="33" t="s">
        <v>2771</v>
      </c>
    </row>
    <row r="6242" spans="1:11" x14ac:dyDescent="0.3">
      <c r="A6242" s="1">
        <v>42697</v>
      </c>
      <c r="B6242" s="2">
        <f>YEAR(salesdata[[#This Row],[Order Date]])</f>
        <v>2016</v>
      </c>
      <c r="C6242" s="2">
        <f>MONTH(salesdata[[#This Row],[Order Date]])</f>
        <v>11</v>
      </c>
      <c r="D6242" t="s">
        <v>1528</v>
      </c>
      <c r="E6242" t="s">
        <v>23</v>
      </c>
      <c r="F6242" t="s">
        <v>11</v>
      </c>
      <c r="G6242" t="s">
        <v>43</v>
      </c>
      <c r="H6242" t="s">
        <v>1553</v>
      </c>
      <c r="I6242" s="33" t="s">
        <v>6737</v>
      </c>
      <c r="J6242" s="2">
        <v>5</v>
      </c>
      <c r="K6242" s="33" t="s">
        <v>3504</v>
      </c>
    </row>
    <row r="6243" spans="1:11" x14ac:dyDescent="0.3">
      <c r="A6243" s="1">
        <v>42697</v>
      </c>
      <c r="B6243" s="2">
        <f>YEAR(salesdata[[#This Row],[Order Date]])</f>
        <v>2016</v>
      </c>
      <c r="C6243" s="2">
        <f>MONTH(salesdata[[#This Row],[Order Date]])</f>
        <v>11</v>
      </c>
      <c r="D6243" t="s">
        <v>1528</v>
      </c>
      <c r="E6243" t="s">
        <v>23</v>
      </c>
      <c r="F6243" t="s">
        <v>34</v>
      </c>
      <c r="G6243" t="s">
        <v>47</v>
      </c>
      <c r="H6243" t="s">
        <v>1121</v>
      </c>
      <c r="I6243" s="33" t="s">
        <v>7027</v>
      </c>
      <c r="J6243" s="2">
        <v>2</v>
      </c>
      <c r="K6243" s="33" t="s">
        <v>3646</v>
      </c>
    </row>
    <row r="6244" spans="1:11" x14ac:dyDescent="0.3">
      <c r="A6244" s="1">
        <v>42697</v>
      </c>
      <c r="B6244" s="2">
        <f>YEAR(salesdata[[#This Row],[Order Date]])</f>
        <v>2016</v>
      </c>
      <c r="C6244" s="2">
        <f>MONTH(salesdata[[#This Row],[Order Date]])</f>
        <v>11</v>
      </c>
      <c r="D6244" t="s">
        <v>1528</v>
      </c>
      <c r="E6244" t="s">
        <v>23</v>
      </c>
      <c r="F6244" t="s">
        <v>34</v>
      </c>
      <c r="G6244" t="s">
        <v>47</v>
      </c>
      <c r="H6244" t="s">
        <v>2675</v>
      </c>
      <c r="I6244" s="33" t="s">
        <v>9728</v>
      </c>
      <c r="J6244" s="2">
        <v>7</v>
      </c>
      <c r="K6244" s="33" t="s">
        <v>8628</v>
      </c>
    </row>
    <row r="6245" spans="1:11" x14ac:dyDescent="0.3">
      <c r="A6245" s="1">
        <v>42698</v>
      </c>
      <c r="B6245" s="2">
        <f>YEAR(salesdata[[#This Row],[Order Date]])</f>
        <v>2016</v>
      </c>
      <c r="C6245" s="2">
        <f>MONTH(salesdata[[#This Row],[Order Date]])</f>
        <v>11</v>
      </c>
      <c r="D6245" t="s">
        <v>1128</v>
      </c>
      <c r="E6245" t="s">
        <v>23</v>
      </c>
      <c r="F6245" t="s">
        <v>11</v>
      </c>
      <c r="G6245" t="s">
        <v>43</v>
      </c>
      <c r="H6245" t="s">
        <v>2772</v>
      </c>
      <c r="I6245" s="33" t="s">
        <v>4707</v>
      </c>
      <c r="J6245" s="2">
        <v>3</v>
      </c>
      <c r="K6245" s="33" t="s">
        <v>3137</v>
      </c>
    </row>
    <row r="6246" spans="1:11" x14ac:dyDescent="0.3">
      <c r="A6246" s="1">
        <v>42698</v>
      </c>
      <c r="B6246" s="2">
        <f>YEAR(salesdata[[#This Row],[Order Date]])</f>
        <v>2016</v>
      </c>
      <c r="C6246" s="2">
        <f>MONTH(salesdata[[#This Row],[Order Date]])</f>
        <v>11</v>
      </c>
      <c r="D6246" t="s">
        <v>425</v>
      </c>
      <c r="E6246" t="s">
        <v>152</v>
      </c>
      <c r="F6246" t="s">
        <v>11</v>
      </c>
      <c r="G6246" t="s">
        <v>20</v>
      </c>
      <c r="H6246" t="s">
        <v>1288</v>
      </c>
      <c r="I6246" s="33" t="s">
        <v>3261</v>
      </c>
      <c r="J6246" s="2">
        <v>4</v>
      </c>
      <c r="K6246" s="33" t="s">
        <v>5106</v>
      </c>
    </row>
    <row r="6247" spans="1:11" x14ac:dyDescent="0.3">
      <c r="A6247" s="1">
        <v>42698</v>
      </c>
      <c r="B6247" s="2">
        <f>YEAR(salesdata[[#This Row],[Order Date]])</f>
        <v>2016</v>
      </c>
      <c r="C6247" s="2">
        <f>MONTH(salesdata[[#This Row],[Order Date]])</f>
        <v>11</v>
      </c>
      <c r="D6247" t="s">
        <v>425</v>
      </c>
      <c r="E6247" t="s">
        <v>152</v>
      </c>
      <c r="F6247" t="s">
        <v>11</v>
      </c>
      <c r="G6247" t="s">
        <v>12</v>
      </c>
      <c r="H6247" t="s">
        <v>2381</v>
      </c>
      <c r="I6247" s="33" t="s">
        <v>4451</v>
      </c>
      <c r="J6247" s="2">
        <v>2</v>
      </c>
      <c r="K6247" s="33" t="s">
        <v>4452</v>
      </c>
    </row>
    <row r="6248" spans="1:11" x14ac:dyDescent="0.3">
      <c r="A6248" s="1">
        <v>42698</v>
      </c>
      <c r="B6248" s="2">
        <f>YEAR(salesdata[[#This Row],[Order Date]])</f>
        <v>2016</v>
      </c>
      <c r="C6248" s="2">
        <f>MONTH(salesdata[[#This Row],[Order Date]])</f>
        <v>11</v>
      </c>
      <c r="D6248" t="s">
        <v>425</v>
      </c>
      <c r="E6248" t="s">
        <v>152</v>
      </c>
      <c r="F6248" t="s">
        <v>39</v>
      </c>
      <c r="G6248" t="s">
        <v>52</v>
      </c>
      <c r="H6248" t="s">
        <v>395</v>
      </c>
      <c r="I6248" s="33" t="s">
        <v>9729</v>
      </c>
      <c r="J6248" s="2">
        <v>4</v>
      </c>
      <c r="K6248" s="33" t="s">
        <v>4947</v>
      </c>
    </row>
    <row r="6249" spans="1:11" x14ac:dyDescent="0.3">
      <c r="A6249" s="1">
        <v>42698</v>
      </c>
      <c r="B6249" s="2">
        <f>YEAR(salesdata[[#This Row],[Order Date]])</f>
        <v>2016</v>
      </c>
      <c r="C6249" s="2">
        <f>MONTH(salesdata[[#This Row],[Order Date]])</f>
        <v>11</v>
      </c>
      <c r="D6249" t="s">
        <v>425</v>
      </c>
      <c r="E6249" t="s">
        <v>152</v>
      </c>
      <c r="F6249" t="s">
        <v>11</v>
      </c>
      <c r="G6249" t="s">
        <v>12</v>
      </c>
      <c r="H6249" t="s">
        <v>1404</v>
      </c>
      <c r="I6249" s="33" t="s">
        <v>4243</v>
      </c>
      <c r="J6249" s="2">
        <v>1</v>
      </c>
      <c r="K6249" s="33" t="s">
        <v>4791</v>
      </c>
    </row>
    <row r="6250" spans="1:11" x14ac:dyDescent="0.3">
      <c r="A6250" s="1">
        <v>42698</v>
      </c>
      <c r="B6250" s="2">
        <f>YEAR(salesdata[[#This Row],[Order Date]])</f>
        <v>2016</v>
      </c>
      <c r="C6250" s="2">
        <f>MONTH(salesdata[[#This Row],[Order Date]])</f>
        <v>11</v>
      </c>
      <c r="D6250" t="s">
        <v>1752</v>
      </c>
      <c r="E6250" t="s">
        <v>27</v>
      </c>
      <c r="F6250" t="s">
        <v>39</v>
      </c>
      <c r="G6250" t="s">
        <v>40</v>
      </c>
      <c r="H6250" t="s">
        <v>2117</v>
      </c>
      <c r="I6250" s="33" t="s">
        <v>9730</v>
      </c>
      <c r="J6250" s="2">
        <v>2</v>
      </c>
      <c r="K6250" s="33" t="s">
        <v>3525</v>
      </c>
    </row>
    <row r="6251" spans="1:11" x14ac:dyDescent="0.3">
      <c r="A6251" s="1">
        <v>42698</v>
      </c>
      <c r="B6251" s="2">
        <f>YEAR(salesdata[[#This Row],[Order Date]])</f>
        <v>2016</v>
      </c>
      <c r="C6251" s="2">
        <f>MONTH(salesdata[[#This Row],[Order Date]])</f>
        <v>11</v>
      </c>
      <c r="D6251" t="s">
        <v>1752</v>
      </c>
      <c r="E6251" t="s">
        <v>27</v>
      </c>
      <c r="F6251" t="s">
        <v>34</v>
      </c>
      <c r="G6251" t="s">
        <v>47</v>
      </c>
      <c r="H6251" t="s">
        <v>60</v>
      </c>
      <c r="I6251" s="33" t="s">
        <v>2940</v>
      </c>
      <c r="J6251" s="2">
        <v>2</v>
      </c>
      <c r="K6251" s="33" t="s">
        <v>2941</v>
      </c>
    </row>
    <row r="6252" spans="1:11" x14ac:dyDescent="0.3">
      <c r="A6252" s="1">
        <v>42698</v>
      </c>
      <c r="B6252" s="2">
        <f>YEAR(salesdata[[#This Row],[Order Date]])</f>
        <v>2016</v>
      </c>
      <c r="C6252" s="2">
        <f>MONTH(salesdata[[#This Row],[Order Date]])</f>
        <v>11</v>
      </c>
      <c r="D6252" t="s">
        <v>2773</v>
      </c>
      <c r="E6252" t="s">
        <v>10</v>
      </c>
      <c r="F6252" t="s">
        <v>11</v>
      </c>
      <c r="G6252" t="s">
        <v>18</v>
      </c>
      <c r="H6252" t="s">
        <v>2298</v>
      </c>
      <c r="I6252" s="33" t="s">
        <v>9230</v>
      </c>
      <c r="J6252" s="2">
        <v>5</v>
      </c>
      <c r="K6252" s="33" t="s">
        <v>8439</v>
      </c>
    </row>
    <row r="6253" spans="1:11" x14ac:dyDescent="0.3">
      <c r="A6253" s="1">
        <v>42698</v>
      </c>
      <c r="B6253" s="2">
        <f>YEAR(salesdata[[#This Row],[Order Date]])</f>
        <v>2016</v>
      </c>
      <c r="C6253" s="2">
        <f>MONTH(salesdata[[#This Row],[Order Date]])</f>
        <v>11</v>
      </c>
      <c r="D6253" t="s">
        <v>2773</v>
      </c>
      <c r="E6253" t="s">
        <v>10</v>
      </c>
      <c r="F6253" t="s">
        <v>39</v>
      </c>
      <c r="G6253" t="s">
        <v>52</v>
      </c>
      <c r="H6253" t="s">
        <v>2300</v>
      </c>
      <c r="I6253" s="33" t="s">
        <v>9731</v>
      </c>
      <c r="J6253" s="2">
        <v>3</v>
      </c>
      <c r="K6253" s="33" t="s">
        <v>7616</v>
      </c>
    </row>
    <row r="6254" spans="1:11" x14ac:dyDescent="0.3">
      <c r="A6254" s="1">
        <v>42698</v>
      </c>
      <c r="B6254" s="2">
        <f>YEAR(salesdata[[#This Row],[Order Date]])</f>
        <v>2016</v>
      </c>
      <c r="C6254" s="2">
        <f>MONTH(salesdata[[#This Row],[Order Date]])</f>
        <v>11</v>
      </c>
      <c r="D6254" t="s">
        <v>2773</v>
      </c>
      <c r="E6254" t="s">
        <v>10</v>
      </c>
      <c r="F6254" t="s">
        <v>11</v>
      </c>
      <c r="G6254" t="s">
        <v>43</v>
      </c>
      <c r="H6254" t="s">
        <v>1162</v>
      </c>
      <c r="I6254" s="33" t="s">
        <v>4930</v>
      </c>
      <c r="J6254" s="2">
        <v>3</v>
      </c>
      <c r="K6254" s="33" t="s">
        <v>4931</v>
      </c>
    </row>
    <row r="6255" spans="1:11" x14ac:dyDescent="0.3">
      <c r="A6255" s="1">
        <v>42698</v>
      </c>
      <c r="B6255" s="2">
        <f>YEAR(salesdata[[#This Row],[Order Date]])</f>
        <v>2016</v>
      </c>
      <c r="C6255" s="2">
        <f>MONTH(salesdata[[#This Row],[Order Date]])</f>
        <v>11</v>
      </c>
      <c r="D6255" t="s">
        <v>2773</v>
      </c>
      <c r="E6255" t="s">
        <v>10</v>
      </c>
      <c r="F6255" t="s">
        <v>39</v>
      </c>
      <c r="G6255" t="s">
        <v>52</v>
      </c>
      <c r="H6255" t="s">
        <v>1467</v>
      </c>
      <c r="I6255" s="33" t="s">
        <v>5412</v>
      </c>
      <c r="J6255" s="2">
        <v>2</v>
      </c>
      <c r="K6255" s="33" t="s">
        <v>9732</v>
      </c>
    </row>
    <row r="6256" spans="1:11" x14ac:dyDescent="0.3">
      <c r="A6256" s="1">
        <v>42698</v>
      </c>
      <c r="B6256" s="2">
        <f>YEAR(salesdata[[#This Row],[Order Date]])</f>
        <v>2016</v>
      </c>
      <c r="C6256" s="2">
        <f>MONTH(salesdata[[#This Row],[Order Date]])</f>
        <v>11</v>
      </c>
      <c r="D6256" t="s">
        <v>2773</v>
      </c>
      <c r="E6256" t="s">
        <v>10</v>
      </c>
      <c r="F6256" t="s">
        <v>11</v>
      </c>
      <c r="G6256" t="s">
        <v>12</v>
      </c>
      <c r="H6256" t="s">
        <v>1155</v>
      </c>
      <c r="I6256" s="33" t="s">
        <v>3346</v>
      </c>
      <c r="J6256" s="2">
        <v>3</v>
      </c>
      <c r="K6256" s="33" t="s">
        <v>3347</v>
      </c>
    </row>
    <row r="6257" spans="1:11" x14ac:dyDescent="0.3">
      <c r="A6257" s="1">
        <v>42698</v>
      </c>
      <c r="B6257" s="2">
        <f>YEAR(salesdata[[#This Row],[Order Date]])</f>
        <v>2016</v>
      </c>
      <c r="C6257" s="2">
        <f>MONTH(salesdata[[#This Row],[Order Date]])</f>
        <v>11</v>
      </c>
      <c r="D6257" t="s">
        <v>2773</v>
      </c>
      <c r="E6257" t="s">
        <v>10</v>
      </c>
      <c r="F6257" t="s">
        <v>11</v>
      </c>
      <c r="G6257" t="s">
        <v>24</v>
      </c>
      <c r="H6257" t="s">
        <v>908</v>
      </c>
      <c r="I6257" s="33" t="s">
        <v>4400</v>
      </c>
      <c r="J6257" s="2">
        <v>3</v>
      </c>
      <c r="K6257" s="33" t="s">
        <v>7106</v>
      </c>
    </row>
    <row r="6258" spans="1:11" x14ac:dyDescent="0.3">
      <c r="A6258" s="1">
        <v>42698</v>
      </c>
      <c r="B6258" s="2">
        <f>YEAR(salesdata[[#This Row],[Order Date]])</f>
        <v>2016</v>
      </c>
      <c r="C6258" s="2">
        <f>MONTH(salesdata[[#This Row],[Order Date]])</f>
        <v>11</v>
      </c>
      <c r="D6258" t="s">
        <v>2774</v>
      </c>
      <c r="E6258" t="s">
        <v>92</v>
      </c>
      <c r="F6258" t="s">
        <v>11</v>
      </c>
      <c r="G6258" t="s">
        <v>12</v>
      </c>
      <c r="H6258" t="s">
        <v>2664</v>
      </c>
      <c r="I6258" s="33" t="s">
        <v>6609</v>
      </c>
      <c r="J6258" s="2">
        <v>1</v>
      </c>
      <c r="K6258" s="33" t="s">
        <v>5003</v>
      </c>
    </row>
    <row r="6259" spans="1:11" x14ac:dyDescent="0.3">
      <c r="A6259" s="1">
        <v>42698</v>
      </c>
      <c r="B6259" s="2">
        <f>YEAR(salesdata[[#This Row],[Order Date]])</f>
        <v>2016</v>
      </c>
      <c r="C6259" s="2">
        <f>MONTH(salesdata[[#This Row],[Order Date]])</f>
        <v>11</v>
      </c>
      <c r="D6259" t="s">
        <v>695</v>
      </c>
      <c r="E6259" t="s">
        <v>10</v>
      </c>
      <c r="F6259" t="s">
        <v>39</v>
      </c>
      <c r="G6259" t="s">
        <v>40</v>
      </c>
      <c r="H6259" t="s">
        <v>2343</v>
      </c>
      <c r="I6259" s="33" t="s">
        <v>9733</v>
      </c>
      <c r="J6259" s="2">
        <v>6</v>
      </c>
      <c r="K6259" s="33" t="s">
        <v>9734</v>
      </c>
    </row>
    <row r="6260" spans="1:11" x14ac:dyDescent="0.3">
      <c r="A6260" s="1">
        <v>42698</v>
      </c>
      <c r="B6260" s="2">
        <f>YEAR(salesdata[[#This Row],[Order Date]])</f>
        <v>2016</v>
      </c>
      <c r="C6260" s="2">
        <f>MONTH(salesdata[[#This Row],[Order Date]])</f>
        <v>11</v>
      </c>
      <c r="D6260" t="s">
        <v>1846</v>
      </c>
      <c r="E6260" t="s">
        <v>27</v>
      </c>
      <c r="F6260" t="s">
        <v>39</v>
      </c>
      <c r="G6260" t="s">
        <v>52</v>
      </c>
      <c r="H6260" t="s">
        <v>1842</v>
      </c>
      <c r="I6260" s="33" t="s">
        <v>7183</v>
      </c>
      <c r="J6260" s="2">
        <v>2</v>
      </c>
      <c r="K6260" s="33" t="s">
        <v>7184</v>
      </c>
    </row>
    <row r="6261" spans="1:11" x14ac:dyDescent="0.3">
      <c r="A6261" s="1">
        <v>42698</v>
      </c>
      <c r="B6261" s="2">
        <f>YEAR(salesdata[[#This Row],[Order Date]])</f>
        <v>2016</v>
      </c>
      <c r="C6261" s="2">
        <f>MONTH(salesdata[[#This Row],[Order Date]])</f>
        <v>11</v>
      </c>
      <c r="D6261" t="s">
        <v>1846</v>
      </c>
      <c r="E6261" t="s">
        <v>27</v>
      </c>
      <c r="F6261" t="s">
        <v>34</v>
      </c>
      <c r="G6261" t="s">
        <v>35</v>
      </c>
      <c r="H6261" t="s">
        <v>604</v>
      </c>
      <c r="I6261" s="33" t="s">
        <v>9735</v>
      </c>
      <c r="J6261" s="2">
        <v>6</v>
      </c>
      <c r="K6261" s="33" t="s">
        <v>9736</v>
      </c>
    </row>
    <row r="6262" spans="1:11" x14ac:dyDescent="0.3">
      <c r="A6262" s="1">
        <v>42698</v>
      </c>
      <c r="B6262" s="2">
        <f>YEAR(salesdata[[#This Row],[Order Date]])</f>
        <v>2016</v>
      </c>
      <c r="C6262" s="2">
        <f>MONTH(salesdata[[#This Row],[Order Date]])</f>
        <v>11</v>
      </c>
      <c r="D6262" t="s">
        <v>1846</v>
      </c>
      <c r="E6262" t="s">
        <v>27</v>
      </c>
      <c r="F6262" t="s">
        <v>39</v>
      </c>
      <c r="G6262" t="s">
        <v>52</v>
      </c>
      <c r="H6262" t="s">
        <v>2531</v>
      </c>
      <c r="I6262" s="33" t="s">
        <v>9737</v>
      </c>
      <c r="J6262" s="2">
        <v>8</v>
      </c>
      <c r="K6262" s="33" t="s">
        <v>9738</v>
      </c>
    </row>
    <row r="6263" spans="1:11" x14ac:dyDescent="0.3">
      <c r="A6263" s="1">
        <v>42698</v>
      </c>
      <c r="B6263" s="2">
        <f>YEAR(salesdata[[#This Row],[Order Date]])</f>
        <v>2016</v>
      </c>
      <c r="C6263" s="2">
        <f>MONTH(salesdata[[#This Row],[Order Date]])</f>
        <v>11</v>
      </c>
      <c r="D6263" t="s">
        <v>1580</v>
      </c>
      <c r="E6263" t="s">
        <v>167</v>
      </c>
      <c r="F6263" t="s">
        <v>11</v>
      </c>
      <c r="G6263" t="s">
        <v>20</v>
      </c>
      <c r="H6263" t="s">
        <v>37</v>
      </c>
      <c r="I6263" s="33" t="s">
        <v>9739</v>
      </c>
      <c r="J6263" s="2">
        <v>5</v>
      </c>
      <c r="K6263" s="33" t="s">
        <v>9740</v>
      </c>
    </row>
    <row r="6264" spans="1:11" x14ac:dyDescent="0.3">
      <c r="A6264" s="1">
        <v>42698</v>
      </c>
      <c r="B6264" s="2">
        <f>YEAR(salesdata[[#This Row],[Order Date]])</f>
        <v>2016</v>
      </c>
      <c r="C6264" s="2">
        <f>MONTH(salesdata[[#This Row],[Order Date]])</f>
        <v>11</v>
      </c>
      <c r="D6264" t="s">
        <v>603</v>
      </c>
      <c r="E6264" t="s">
        <v>540</v>
      </c>
      <c r="F6264" t="s">
        <v>34</v>
      </c>
      <c r="G6264" t="s">
        <v>47</v>
      </c>
      <c r="H6264" t="s">
        <v>57</v>
      </c>
      <c r="I6264" s="33" t="s">
        <v>9741</v>
      </c>
      <c r="J6264" s="2">
        <v>4</v>
      </c>
      <c r="K6264" s="33" t="s">
        <v>9742</v>
      </c>
    </row>
    <row r="6265" spans="1:11" x14ac:dyDescent="0.3">
      <c r="A6265" s="1">
        <v>42698</v>
      </c>
      <c r="B6265" s="2">
        <f>YEAR(salesdata[[#This Row],[Order Date]])</f>
        <v>2016</v>
      </c>
      <c r="C6265" s="2">
        <f>MONTH(salesdata[[#This Row],[Order Date]])</f>
        <v>11</v>
      </c>
      <c r="D6265" t="s">
        <v>2301</v>
      </c>
      <c r="E6265" t="s">
        <v>79</v>
      </c>
      <c r="F6265" t="s">
        <v>11</v>
      </c>
      <c r="G6265" t="s">
        <v>63</v>
      </c>
      <c r="H6265" t="s">
        <v>65</v>
      </c>
      <c r="I6265" s="33" t="s">
        <v>9670</v>
      </c>
      <c r="J6265" s="2">
        <v>3</v>
      </c>
      <c r="K6265" s="33" t="s">
        <v>3877</v>
      </c>
    </row>
    <row r="6266" spans="1:11" x14ac:dyDescent="0.3">
      <c r="A6266" s="1">
        <v>42698</v>
      </c>
      <c r="B6266" s="2">
        <f>YEAR(salesdata[[#This Row],[Order Date]])</f>
        <v>2016</v>
      </c>
      <c r="C6266" s="2">
        <f>MONTH(salesdata[[#This Row],[Order Date]])</f>
        <v>11</v>
      </c>
      <c r="D6266" t="s">
        <v>2301</v>
      </c>
      <c r="E6266" t="s">
        <v>79</v>
      </c>
      <c r="F6266" t="s">
        <v>39</v>
      </c>
      <c r="G6266" t="s">
        <v>52</v>
      </c>
      <c r="H6266" t="s">
        <v>2572</v>
      </c>
      <c r="I6266" s="33" t="s">
        <v>8858</v>
      </c>
      <c r="J6266" s="2">
        <v>5</v>
      </c>
      <c r="K6266" s="33" t="s">
        <v>9743</v>
      </c>
    </row>
    <row r="6267" spans="1:11" x14ac:dyDescent="0.3">
      <c r="A6267" s="1">
        <v>42698</v>
      </c>
      <c r="B6267" s="2">
        <f>YEAR(salesdata[[#This Row],[Order Date]])</f>
        <v>2016</v>
      </c>
      <c r="C6267" s="2">
        <f>MONTH(salesdata[[#This Row],[Order Date]])</f>
        <v>11</v>
      </c>
      <c r="D6267" t="s">
        <v>2609</v>
      </c>
      <c r="E6267" t="s">
        <v>167</v>
      </c>
      <c r="F6267" t="s">
        <v>11</v>
      </c>
      <c r="G6267" t="s">
        <v>204</v>
      </c>
      <c r="H6267" t="s">
        <v>2333</v>
      </c>
      <c r="I6267" s="33" t="s">
        <v>8281</v>
      </c>
      <c r="J6267" s="2">
        <v>3</v>
      </c>
      <c r="K6267" s="33" t="s">
        <v>8282</v>
      </c>
    </row>
    <row r="6268" spans="1:11" x14ac:dyDescent="0.3">
      <c r="A6268" s="1">
        <v>42698</v>
      </c>
      <c r="B6268" s="2">
        <f>YEAR(salesdata[[#This Row],[Order Date]])</f>
        <v>2016</v>
      </c>
      <c r="C6268" s="2">
        <f>MONTH(salesdata[[#This Row],[Order Date]])</f>
        <v>11</v>
      </c>
      <c r="D6268" t="s">
        <v>1725</v>
      </c>
      <c r="E6268" t="s">
        <v>167</v>
      </c>
      <c r="F6268" t="s">
        <v>34</v>
      </c>
      <c r="G6268" t="s">
        <v>47</v>
      </c>
      <c r="H6268" t="s">
        <v>2330</v>
      </c>
      <c r="I6268" s="33" t="s">
        <v>9457</v>
      </c>
      <c r="J6268" s="2">
        <v>3</v>
      </c>
      <c r="K6268" s="33" t="s">
        <v>9458</v>
      </c>
    </row>
    <row r="6269" spans="1:11" x14ac:dyDescent="0.3">
      <c r="A6269" s="1">
        <v>42698</v>
      </c>
      <c r="B6269" s="2">
        <f>YEAR(salesdata[[#This Row],[Order Date]])</f>
        <v>2016</v>
      </c>
      <c r="C6269" s="2">
        <f>MONTH(salesdata[[#This Row],[Order Date]])</f>
        <v>11</v>
      </c>
      <c r="D6269" t="s">
        <v>349</v>
      </c>
      <c r="E6269" t="s">
        <v>124</v>
      </c>
      <c r="F6269" t="s">
        <v>34</v>
      </c>
      <c r="G6269" t="s">
        <v>74</v>
      </c>
      <c r="H6269" t="s">
        <v>2775</v>
      </c>
      <c r="I6269" s="33" t="s">
        <v>9744</v>
      </c>
      <c r="J6269" s="2">
        <v>5</v>
      </c>
      <c r="K6269" s="33" t="s">
        <v>4494</v>
      </c>
    </row>
    <row r="6270" spans="1:11" x14ac:dyDescent="0.3">
      <c r="A6270" s="1">
        <v>42698</v>
      </c>
      <c r="B6270" s="2">
        <f>YEAR(salesdata[[#This Row],[Order Date]])</f>
        <v>2016</v>
      </c>
      <c r="C6270" s="2">
        <f>MONTH(salesdata[[#This Row],[Order Date]])</f>
        <v>11</v>
      </c>
      <c r="D6270" t="s">
        <v>349</v>
      </c>
      <c r="E6270" t="s">
        <v>124</v>
      </c>
      <c r="F6270" t="s">
        <v>11</v>
      </c>
      <c r="G6270" t="s">
        <v>12</v>
      </c>
      <c r="H6270" t="s">
        <v>1726</v>
      </c>
      <c r="I6270" s="33" t="s">
        <v>9351</v>
      </c>
      <c r="J6270" s="2">
        <v>4</v>
      </c>
      <c r="K6270" s="33" t="s">
        <v>3049</v>
      </c>
    </row>
    <row r="6271" spans="1:11" x14ac:dyDescent="0.3">
      <c r="A6271" s="1">
        <v>42698</v>
      </c>
      <c r="B6271" s="2">
        <f>YEAR(salesdata[[#This Row],[Order Date]])</f>
        <v>2016</v>
      </c>
      <c r="C6271" s="2">
        <f>MONTH(salesdata[[#This Row],[Order Date]])</f>
        <v>11</v>
      </c>
      <c r="D6271" t="s">
        <v>349</v>
      </c>
      <c r="E6271" t="s">
        <v>124</v>
      </c>
      <c r="F6271" t="s">
        <v>11</v>
      </c>
      <c r="G6271" t="s">
        <v>93</v>
      </c>
      <c r="H6271" t="s">
        <v>429</v>
      </c>
      <c r="I6271" s="33" t="s">
        <v>9745</v>
      </c>
      <c r="J6271" s="2">
        <v>2</v>
      </c>
      <c r="K6271" s="33" t="s">
        <v>3659</v>
      </c>
    </row>
    <row r="6272" spans="1:11" x14ac:dyDescent="0.3">
      <c r="A6272" s="1">
        <v>42699</v>
      </c>
      <c r="B6272" s="2">
        <f>YEAR(salesdata[[#This Row],[Order Date]])</f>
        <v>2016</v>
      </c>
      <c r="C6272" s="2">
        <f>MONTH(salesdata[[#This Row],[Order Date]])</f>
        <v>11</v>
      </c>
      <c r="D6272" t="s">
        <v>2078</v>
      </c>
      <c r="E6272" t="s">
        <v>124</v>
      </c>
      <c r="F6272" t="s">
        <v>11</v>
      </c>
      <c r="G6272" t="s">
        <v>12</v>
      </c>
      <c r="H6272" t="s">
        <v>2649</v>
      </c>
      <c r="I6272" s="33" t="s">
        <v>6606</v>
      </c>
      <c r="J6272" s="2">
        <v>1</v>
      </c>
      <c r="K6272" s="33" t="s">
        <v>4473</v>
      </c>
    </row>
    <row r="6273" spans="1:11" x14ac:dyDescent="0.3">
      <c r="A6273" s="1">
        <v>42699</v>
      </c>
      <c r="B6273" s="2">
        <f>YEAR(salesdata[[#This Row],[Order Date]])</f>
        <v>2016</v>
      </c>
      <c r="C6273" s="2">
        <f>MONTH(salesdata[[#This Row],[Order Date]])</f>
        <v>11</v>
      </c>
      <c r="D6273" t="s">
        <v>1499</v>
      </c>
      <c r="E6273" t="s">
        <v>181</v>
      </c>
      <c r="F6273" t="s">
        <v>11</v>
      </c>
      <c r="G6273" t="s">
        <v>18</v>
      </c>
      <c r="H6273" t="s">
        <v>1912</v>
      </c>
      <c r="I6273" s="33" t="s">
        <v>6050</v>
      </c>
      <c r="J6273" s="2">
        <v>4</v>
      </c>
      <c r="K6273" s="33" t="s">
        <v>6051</v>
      </c>
    </row>
    <row r="6274" spans="1:11" x14ac:dyDescent="0.3">
      <c r="A6274" s="1">
        <v>42699</v>
      </c>
      <c r="B6274" s="2">
        <f>YEAR(salesdata[[#This Row],[Order Date]])</f>
        <v>2016</v>
      </c>
      <c r="C6274" s="2">
        <f>MONTH(salesdata[[#This Row],[Order Date]])</f>
        <v>11</v>
      </c>
      <c r="D6274" t="s">
        <v>1499</v>
      </c>
      <c r="E6274" t="s">
        <v>181</v>
      </c>
      <c r="F6274" t="s">
        <v>39</v>
      </c>
      <c r="G6274" t="s">
        <v>306</v>
      </c>
      <c r="H6274" t="s">
        <v>2776</v>
      </c>
      <c r="I6274" s="33" t="s">
        <v>9746</v>
      </c>
      <c r="J6274" s="2">
        <v>8</v>
      </c>
      <c r="K6274" s="33" t="s">
        <v>9747</v>
      </c>
    </row>
    <row r="6275" spans="1:11" x14ac:dyDescent="0.3">
      <c r="A6275" s="1">
        <v>42699</v>
      </c>
      <c r="B6275" s="2">
        <f>YEAR(salesdata[[#This Row],[Order Date]])</f>
        <v>2016</v>
      </c>
      <c r="C6275" s="2">
        <f>MONTH(salesdata[[#This Row],[Order Date]])</f>
        <v>11</v>
      </c>
      <c r="D6275" t="s">
        <v>938</v>
      </c>
      <c r="E6275" t="s">
        <v>102</v>
      </c>
      <c r="F6275" t="s">
        <v>39</v>
      </c>
      <c r="G6275" t="s">
        <v>40</v>
      </c>
      <c r="H6275" t="s">
        <v>2375</v>
      </c>
      <c r="I6275" s="33" t="s">
        <v>4768</v>
      </c>
      <c r="J6275" s="2">
        <v>2</v>
      </c>
      <c r="K6275" s="33" t="s">
        <v>7254</v>
      </c>
    </row>
    <row r="6276" spans="1:11" x14ac:dyDescent="0.3">
      <c r="A6276" s="1">
        <v>42699</v>
      </c>
      <c r="B6276" s="2">
        <f>YEAR(salesdata[[#This Row],[Order Date]])</f>
        <v>2016</v>
      </c>
      <c r="C6276" s="2">
        <f>MONTH(salesdata[[#This Row],[Order Date]])</f>
        <v>11</v>
      </c>
      <c r="D6276" t="s">
        <v>2173</v>
      </c>
      <c r="E6276" t="s">
        <v>111</v>
      </c>
      <c r="F6276" t="s">
        <v>34</v>
      </c>
      <c r="G6276" t="s">
        <v>147</v>
      </c>
      <c r="H6276" t="s">
        <v>2133</v>
      </c>
      <c r="I6276" s="33" t="s">
        <v>9748</v>
      </c>
      <c r="J6276" s="2">
        <v>9</v>
      </c>
      <c r="K6276" s="33" t="s">
        <v>9749</v>
      </c>
    </row>
    <row r="6277" spans="1:11" x14ac:dyDescent="0.3">
      <c r="A6277" s="1">
        <v>42699</v>
      </c>
      <c r="B6277" s="2">
        <f>YEAR(salesdata[[#This Row],[Order Date]])</f>
        <v>2016</v>
      </c>
      <c r="C6277" s="2">
        <f>MONTH(salesdata[[#This Row],[Order Date]])</f>
        <v>11</v>
      </c>
      <c r="D6277" t="s">
        <v>2173</v>
      </c>
      <c r="E6277" t="s">
        <v>111</v>
      </c>
      <c r="F6277" t="s">
        <v>11</v>
      </c>
      <c r="G6277" t="s">
        <v>20</v>
      </c>
      <c r="H6277" t="s">
        <v>2189</v>
      </c>
      <c r="I6277" s="33" t="s">
        <v>9750</v>
      </c>
      <c r="J6277" s="2">
        <v>1</v>
      </c>
      <c r="K6277" s="33" t="s">
        <v>4984</v>
      </c>
    </row>
    <row r="6278" spans="1:11" x14ac:dyDescent="0.3">
      <c r="A6278" s="1">
        <v>42699</v>
      </c>
      <c r="B6278" s="2">
        <f>YEAR(salesdata[[#This Row],[Order Date]])</f>
        <v>2016</v>
      </c>
      <c r="C6278" s="2">
        <f>MONTH(salesdata[[#This Row],[Order Date]])</f>
        <v>11</v>
      </c>
      <c r="D6278" t="s">
        <v>2173</v>
      </c>
      <c r="E6278" t="s">
        <v>111</v>
      </c>
      <c r="F6278" t="s">
        <v>39</v>
      </c>
      <c r="G6278" t="s">
        <v>52</v>
      </c>
      <c r="H6278" t="s">
        <v>2636</v>
      </c>
      <c r="I6278" s="33" t="s">
        <v>2777</v>
      </c>
      <c r="J6278" s="2">
        <v>8</v>
      </c>
      <c r="K6278" s="33" t="s">
        <v>9751</v>
      </c>
    </row>
    <row r="6279" spans="1:11" x14ac:dyDescent="0.3">
      <c r="A6279" s="1">
        <v>42699</v>
      </c>
      <c r="B6279" s="2">
        <f>YEAR(salesdata[[#This Row],[Order Date]])</f>
        <v>2016</v>
      </c>
      <c r="C6279" s="2">
        <f>MONTH(salesdata[[#This Row],[Order Date]])</f>
        <v>11</v>
      </c>
      <c r="D6279" t="s">
        <v>399</v>
      </c>
      <c r="E6279" t="s">
        <v>79</v>
      </c>
      <c r="F6279" t="s">
        <v>11</v>
      </c>
      <c r="G6279" t="s">
        <v>20</v>
      </c>
      <c r="H6279" t="s">
        <v>2198</v>
      </c>
      <c r="I6279" s="33" t="s">
        <v>6664</v>
      </c>
      <c r="J6279" s="2">
        <v>2</v>
      </c>
      <c r="K6279" s="33" t="s">
        <v>9752</v>
      </c>
    </row>
    <row r="6280" spans="1:11" x14ac:dyDescent="0.3">
      <c r="A6280" s="1">
        <v>42699</v>
      </c>
      <c r="B6280" s="2">
        <f>YEAR(salesdata[[#This Row],[Order Date]])</f>
        <v>2016</v>
      </c>
      <c r="C6280" s="2">
        <f>MONTH(salesdata[[#This Row],[Order Date]])</f>
        <v>11</v>
      </c>
      <c r="D6280" t="s">
        <v>399</v>
      </c>
      <c r="E6280" t="s">
        <v>79</v>
      </c>
      <c r="F6280" t="s">
        <v>39</v>
      </c>
      <c r="G6280" t="s">
        <v>306</v>
      </c>
      <c r="H6280" t="s">
        <v>2501</v>
      </c>
      <c r="I6280" s="33" t="s">
        <v>9753</v>
      </c>
      <c r="J6280" s="2">
        <v>5</v>
      </c>
      <c r="K6280" s="33" t="s">
        <v>9754</v>
      </c>
    </row>
    <row r="6281" spans="1:11" x14ac:dyDescent="0.3">
      <c r="A6281" s="1">
        <v>42699</v>
      </c>
      <c r="B6281" s="2">
        <f>YEAR(salesdata[[#This Row],[Order Date]])</f>
        <v>2016</v>
      </c>
      <c r="C6281" s="2">
        <f>MONTH(salesdata[[#This Row],[Order Date]])</f>
        <v>11</v>
      </c>
      <c r="D6281" t="s">
        <v>399</v>
      </c>
      <c r="E6281" t="s">
        <v>79</v>
      </c>
      <c r="F6281" t="s">
        <v>39</v>
      </c>
      <c r="G6281" t="s">
        <v>52</v>
      </c>
      <c r="H6281" t="s">
        <v>2778</v>
      </c>
      <c r="I6281" s="33" t="s">
        <v>4768</v>
      </c>
      <c r="J6281" s="2">
        <v>3</v>
      </c>
      <c r="K6281" s="33" t="s">
        <v>1829</v>
      </c>
    </row>
    <row r="6282" spans="1:11" x14ac:dyDescent="0.3">
      <c r="A6282" s="1">
        <v>42699</v>
      </c>
      <c r="B6282" s="2">
        <f>YEAR(salesdata[[#This Row],[Order Date]])</f>
        <v>2016</v>
      </c>
      <c r="C6282" s="2">
        <f>MONTH(salesdata[[#This Row],[Order Date]])</f>
        <v>11</v>
      </c>
      <c r="D6282" t="s">
        <v>514</v>
      </c>
      <c r="E6282" t="s">
        <v>497</v>
      </c>
      <c r="F6282" t="s">
        <v>11</v>
      </c>
      <c r="G6282" t="s">
        <v>18</v>
      </c>
      <c r="H6282" t="s">
        <v>2298</v>
      </c>
      <c r="I6282" s="33" t="s">
        <v>9755</v>
      </c>
      <c r="J6282" s="2">
        <v>7</v>
      </c>
      <c r="K6282" s="33" t="s">
        <v>9756</v>
      </c>
    </row>
    <row r="6283" spans="1:11" x14ac:dyDescent="0.3">
      <c r="A6283" s="1">
        <v>42699</v>
      </c>
      <c r="B6283" s="2">
        <f>YEAR(salesdata[[#This Row],[Order Date]])</f>
        <v>2016</v>
      </c>
      <c r="C6283" s="2">
        <f>MONTH(salesdata[[#This Row],[Order Date]])</f>
        <v>11</v>
      </c>
      <c r="D6283" t="s">
        <v>959</v>
      </c>
      <c r="E6283" t="s">
        <v>27</v>
      </c>
      <c r="F6283" t="s">
        <v>34</v>
      </c>
      <c r="G6283" t="s">
        <v>35</v>
      </c>
      <c r="H6283" t="s">
        <v>885</v>
      </c>
      <c r="I6283" s="33" t="s">
        <v>8469</v>
      </c>
      <c r="J6283" s="2">
        <v>3</v>
      </c>
      <c r="K6283" s="33" t="s">
        <v>2910</v>
      </c>
    </row>
    <row r="6284" spans="1:11" x14ac:dyDescent="0.3">
      <c r="A6284" s="1">
        <v>42700</v>
      </c>
      <c r="B6284" s="2">
        <f>YEAR(salesdata[[#This Row],[Order Date]])</f>
        <v>2016</v>
      </c>
      <c r="C6284" s="2">
        <f>MONTH(salesdata[[#This Row],[Order Date]])</f>
        <v>11</v>
      </c>
      <c r="D6284" t="s">
        <v>766</v>
      </c>
      <c r="E6284" t="s">
        <v>497</v>
      </c>
      <c r="F6284" t="s">
        <v>11</v>
      </c>
      <c r="G6284" t="s">
        <v>12</v>
      </c>
      <c r="H6284" t="s">
        <v>637</v>
      </c>
      <c r="I6284" s="33" t="s">
        <v>6711</v>
      </c>
      <c r="J6284" s="2">
        <v>7</v>
      </c>
      <c r="K6284" s="33" t="s">
        <v>9757</v>
      </c>
    </row>
    <row r="6285" spans="1:11" x14ac:dyDescent="0.3">
      <c r="A6285" s="1">
        <v>42700</v>
      </c>
      <c r="B6285" s="2">
        <f>YEAR(salesdata[[#This Row],[Order Date]])</f>
        <v>2016</v>
      </c>
      <c r="C6285" s="2">
        <f>MONTH(salesdata[[#This Row],[Order Date]])</f>
        <v>11</v>
      </c>
      <c r="D6285" t="s">
        <v>766</v>
      </c>
      <c r="E6285" t="s">
        <v>497</v>
      </c>
      <c r="F6285" t="s">
        <v>11</v>
      </c>
      <c r="G6285" t="s">
        <v>20</v>
      </c>
      <c r="H6285" t="s">
        <v>165</v>
      </c>
      <c r="I6285" s="33" t="s">
        <v>3741</v>
      </c>
      <c r="J6285" s="2">
        <v>3</v>
      </c>
      <c r="K6285" s="33" t="s">
        <v>3742</v>
      </c>
    </row>
    <row r="6286" spans="1:11" x14ac:dyDescent="0.3">
      <c r="A6286" s="1">
        <v>42700</v>
      </c>
      <c r="B6286" s="2">
        <f>YEAR(salesdata[[#This Row],[Order Date]])</f>
        <v>2016</v>
      </c>
      <c r="C6286" s="2">
        <f>MONTH(salesdata[[#This Row],[Order Date]])</f>
        <v>11</v>
      </c>
      <c r="D6286" t="s">
        <v>766</v>
      </c>
      <c r="E6286" t="s">
        <v>497</v>
      </c>
      <c r="F6286" t="s">
        <v>11</v>
      </c>
      <c r="G6286" t="s">
        <v>20</v>
      </c>
      <c r="H6286" t="s">
        <v>2240</v>
      </c>
      <c r="I6286" s="33" t="s">
        <v>9758</v>
      </c>
      <c r="J6286" s="2">
        <v>5</v>
      </c>
      <c r="K6286" s="33" t="s">
        <v>9759</v>
      </c>
    </row>
    <row r="6287" spans="1:11" x14ac:dyDescent="0.3">
      <c r="A6287" s="1">
        <v>42700</v>
      </c>
      <c r="B6287" s="2">
        <f>YEAR(salesdata[[#This Row],[Order Date]])</f>
        <v>2016</v>
      </c>
      <c r="C6287" s="2">
        <f>MONTH(salesdata[[#This Row],[Order Date]])</f>
        <v>11</v>
      </c>
      <c r="D6287" t="s">
        <v>766</v>
      </c>
      <c r="E6287" t="s">
        <v>497</v>
      </c>
      <c r="F6287" t="s">
        <v>39</v>
      </c>
      <c r="G6287" t="s">
        <v>306</v>
      </c>
      <c r="H6287" t="s">
        <v>2779</v>
      </c>
      <c r="I6287" s="33" t="s">
        <v>2780</v>
      </c>
      <c r="J6287" s="2">
        <v>8</v>
      </c>
      <c r="K6287" s="33" t="s">
        <v>9760</v>
      </c>
    </row>
    <row r="6288" spans="1:11" x14ac:dyDescent="0.3">
      <c r="A6288" s="1">
        <v>42700</v>
      </c>
      <c r="B6288" s="2">
        <f>YEAR(salesdata[[#This Row],[Order Date]])</f>
        <v>2016</v>
      </c>
      <c r="C6288" s="2">
        <f>MONTH(salesdata[[#This Row],[Order Date]])</f>
        <v>11</v>
      </c>
      <c r="D6288" t="s">
        <v>1624</v>
      </c>
      <c r="E6288" t="s">
        <v>167</v>
      </c>
      <c r="F6288" t="s">
        <v>11</v>
      </c>
      <c r="G6288" t="s">
        <v>20</v>
      </c>
      <c r="H6288" t="s">
        <v>961</v>
      </c>
      <c r="I6288" s="33" t="s">
        <v>4792</v>
      </c>
      <c r="J6288" s="2">
        <v>2</v>
      </c>
      <c r="K6288" s="33" t="s">
        <v>5500</v>
      </c>
    </row>
    <row r="6289" spans="1:11" x14ac:dyDescent="0.3">
      <c r="A6289" s="1">
        <v>42700</v>
      </c>
      <c r="B6289" s="2">
        <f>YEAR(salesdata[[#This Row],[Order Date]])</f>
        <v>2016</v>
      </c>
      <c r="C6289" s="2">
        <f>MONTH(salesdata[[#This Row],[Order Date]])</f>
        <v>11</v>
      </c>
      <c r="D6289" t="s">
        <v>642</v>
      </c>
      <c r="E6289" t="s">
        <v>23</v>
      </c>
      <c r="F6289" t="s">
        <v>39</v>
      </c>
      <c r="G6289" t="s">
        <v>40</v>
      </c>
      <c r="H6289" t="s">
        <v>2216</v>
      </c>
      <c r="I6289" s="33" t="s">
        <v>9761</v>
      </c>
      <c r="J6289" s="2">
        <v>3</v>
      </c>
      <c r="K6289" s="33" t="s">
        <v>9762</v>
      </c>
    </row>
    <row r="6290" spans="1:11" x14ac:dyDescent="0.3">
      <c r="A6290" s="1">
        <v>42700</v>
      </c>
      <c r="B6290" s="2">
        <f>YEAR(salesdata[[#This Row],[Order Date]])</f>
        <v>2016</v>
      </c>
      <c r="C6290" s="2">
        <f>MONTH(salesdata[[#This Row],[Order Date]])</f>
        <v>11</v>
      </c>
      <c r="D6290" t="s">
        <v>689</v>
      </c>
      <c r="E6290" t="s">
        <v>124</v>
      </c>
      <c r="F6290" t="s">
        <v>11</v>
      </c>
      <c r="G6290" t="s">
        <v>20</v>
      </c>
      <c r="H6290" t="s">
        <v>445</v>
      </c>
      <c r="I6290" s="33" t="s">
        <v>4868</v>
      </c>
      <c r="J6290" s="2">
        <v>4</v>
      </c>
      <c r="K6290" s="33" t="s">
        <v>9763</v>
      </c>
    </row>
    <row r="6291" spans="1:11" x14ac:dyDescent="0.3">
      <c r="A6291" s="1">
        <v>42700</v>
      </c>
      <c r="B6291" s="2">
        <f>YEAR(salesdata[[#This Row],[Order Date]])</f>
        <v>2016</v>
      </c>
      <c r="C6291" s="2">
        <f>MONTH(salesdata[[#This Row],[Order Date]])</f>
        <v>11</v>
      </c>
      <c r="D6291" t="s">
        <v>295</v>
      </c>
      <c r="E6291" t="s">
        <v>152</v>
      </c>
      <c r="F6291" t="s">
        <v>34</v>
      </c>
      <c r="G6291" t="s">
        <v>147</v>
      </c>
      <c r="H6291" t="s">
        <v>259</v>
      </c>
      <c r="I6291" s="33" t="s">
        <v>9764</v>
      </c>
      <c r="J6291" s="2">
        <v>2</v>
      </c>
      <c r="K6291" s="33" t="s">
        <v>9765</v>
      </c>
    </row>
    <row r="6292" spans="1:11" x14ac:dyDescent="0.3">
      <c r="A6292" s="1">
        <v>42700</v>
      </c>
      <c r="B6292" s="2">
        <f>YEAR(salesdata[[#This Row],[Order Date]])</f>
        <v>2016</v>
      </c>
      <c r="C6292" s="2">
        <f>MONTH(salesdata[[#This Row],[Order Date]])</f>
        <v>11</v>
      </c>
      <c r="D6292" t="s">
        <v>695</v>
      </c>
      <c r="E6292" t="s">
        <v>10</v>
      </c>
      <c r="F6292" t="s">
        <v>11</v>
      </c>
      <c r="G6292" t="s">
        <v>24</v>
      </c>
      <c r="H6292" t="s">
        <v>658</v>
      </c>
      <c r="I6292" s="33" t="s">
        <v>3542</v>
      </c>
      <c r="J6292" s="2">
        <v>4</v>
      </c>
      <c r="K6292" s="33" t="s">
        <v>3659</v>
      </c>
    </row>
    <row r="6293" spans="1:11" x14ac:dyDescent="0.3">
      <c r="A6293" s="1">
        <v>42700</v>
      </c>
      <c r="B6293" s="2">
        <f>YEAR(salesdata[[#This Row],[Order Date]])</f>
        <v>2016</v>
      </c>
      <c r="C6293" s="2">
        <f>MONTH(salesdata[[#This Row],[Order Date]])</f>
        <v>11</v>
      </c>
      <c r="D6293" t="s">
        <v>162</v>
      </c>
      <c r="E6293" t="s">
        <v>625</v>
      </c>
      <c r="F6293" t="s">
        <v>39</v>
      </c>
      <c r="G6293" t="s">
        <v>52</v>
      </c>
      <c r="H6293" t="s">
        <v>1771</v>
      </c>
      <c r="I6293" s="33" t="s">
        <v>7156</v>
      </c>
      <c r="J6293" s="2">
        <v>3</v>
      </c>
      <c r="K6293" s="33" t="s">
        <v>3689</v>
      </c>
    </row>
    <row r="6294" spans="1:11" x14ac:dyDescent="0.3">
      <c r="A6294" s="1">
        <v>42700</v>
      </c>
      <c r="B6294" s="2">
        <f>YEAR(salesdata[[#This Row],[Order Date]])</f>
        <v>2016</v>
      </c>
      <c r="C6294" s="2">
        <f>MONTH(salesdata[[#This Row],[Order Date]])</f>
        <v>11</v>
      </c>
      <c r="D6294" t="s">
        <v>162</v>
      </c>
      <c r="E6294" t="s">
        <v>625</v>
      </c>
      <c r="F6294" t="s">
        <v>11</v>
      </c>
      <c r="G6294" t="s">
        <v>12</v>
      </c>
      <c r="H6294" t="s">
        <v>1944</v>
      </c>
      <c r="I6294" s="33" t="s">
        <v>3890</v>
      </c>
      <c r="J6294" s="2">
        <v>2</v>
      </c>
      <c r="K6294" s="33" t="s">
        <v>4507</v>
      </c>
    </row>
    <row r="6295" spans="1:11" x14ac:dyDescent="0.3">
      <c r="A6295" s="1">
        <v>42700</v>
      </c>
      <c r="B6295" s="2">
        <f>YEAR(salesdata[[#This Row],[Order Date]])</f>
        <v>2016</v>
      </c>
      <c r="C6295" s="2">
        <f>MONTH(salesdata[[#This Row],[Order Date]])</f>
        <v>11</v>
      </c>
      <c r="D6295" t="s">
        <v>923</v>
      </c>
      <c r="E6295" t="s">
        <v>23</v>
      </c>
      <c r="F6295" t="s">
        <v>11</v>
      </c>
      <c r="G6295" t="s">
        <v>20</v>
      </c>
      <c r="H6295" t="s">
        <v>1956</v>
      </c>
      <c r="I6295" s="33" t="s">
        <v>9766</v>
      </c>
      <c r="J6295" s="2">
        <v>9</v>
      </c>
      <c r="K6295" s="33" t="s">
        <v>9767</v>
      </c>
    </row>
    <row r="6296" spans="1:11" x14ac:dyDescent="0.3">
      <c r="A6296" s="1">
        <v>42700</v>
      </c>
      <c r="B6296" s="2">
        <f>YEAR(salesdata[[#This Row],[Order Date]])</f>
        <v>2016</v>
      </c>
      <c r="C6296" s="2">
        <f>MONTH(salesdata[[#This Row],[Order Date]])</f>
        <v>11</v>
      </c>
      <c r="D6296" t="s">
        <v>1289</v>
      </c>
      <c r="E6296" t="s">
        <v>27</v>
      </c>
      <c r="F6296" t="s">
        <v>34</v>
      </c>
      <c r="G6296" t="s">
        <v>74</v>
      </c>
      <c r="H6296" t="s">
        <v>1381</v>
      </c>
      <c r="I6296" s="33" t="s">
        <v>9768</v>
      </c>
      <c r="J6296" s="2">
        <v>8</v>
      </c>
      <c r="K6296" s="33" t="s">
        <v>9769</v>
      </c>
    </row>
    <row r="6297" spans="1:11" x14ac:dyDescent="0.3">
      <c r="A6297" s="1">
        <v>42700</v>
      </c>
      <c r="B6297" s="2">
        <f>YEAR(salesdata[[#This Row],[Order Date]])</f>
        <v>2016</v>
      </c>
      <c r="C6297" s="2">
        <f>MONTH(salesdata[[#This Row],[Order Date]])</f>
        <v>11</v>
      </c>
      <c r="D6297" t="s">
        <v>1289</v>
      </c>
      <c r="E6297" t="s">
        <v>27</v>
      </c>
      <c r="F6297" t="s">
        <v>11</v>
      </c>
      <c r="G6297" t="s">
        <v>24</v>
      </c>
      <c r="H6297" t="s">
        <v>1871</v>
      </c>
      <c r="I6297" s="33" t="s">
        <v>8985</v>
      </c>
      <c r="J6297" s="2">
        <v>9</v>
      </c>
      <c r="K6297" s="33" t="s">
        <v>6924</v>
      </c>
    </row>
    <row r="6298" spans="1:11" x14ac:dyDescent="0.3">
      <c r="A6298" s="1">
        <v>42700</v>
      </c>
      <c r="B6298" s="2">
        <f>YEAR(salesdata[[#This Row],[Order Date]])</f>
        <v>2016</v>
      </c>
      <c r="C6298" s="2">
        <f>MONTH(salesdata[[#This Row],[Order Date]])</f>
        <v>11</v>
      </c>
      <c r="D6298" t="s">
        <v>1289</v>
      </c>
      <c r="E6298" t="s">
        <v>27</v>
      </c>
      <c r="F6298" t="s">
        <v>11</v>
      </c>
      <c r="G6298" t="s">
        <v>93</v>
      </c>
      <c r="H6298" t="s">
        <v>2759</v>
      </c>
      <c r="I6298" s="33" t="s">
        <v>3076</v>
      </c>
      <c r="J6298" s="2">
        <v>2</v>
      </c>
      <c r="K6298" s="33" t="s">
        <v>9770</v>
      </c>
    </row>
    <row r="6299" spans="1:11" x14ac:dyDescent="0.3">
      <c r="A6299" s="1">
        <v>42700</v>
      </c>
      <c r="B6299" s="2">
        <f>YEAR(salesdata[[#This Row],[Order Date]])</f>
        <v>2016</v>
      </c>
      <c r="C6299" s="2">
        <f>MONTH(salesdata[[#This Row],[Order Date]])</f>
        <v>11</v>
      </c>
      <c r="D6299" t="s">
        <v>1289</v>
      </c>
      <c r="E6299" t="s">
        <v>27</v>
      </c>
      <c r="F6299" t="s">
        <v>34</v>
      </c>
      <c r="G6299" t="s">
        <v>47</v>
      </c>
      <c r="H6299" t="s">
        <v>2102</v>
      </c>
      <c r="I6299" s="33" t="s">
        <v>6333</v>
      </c>
      <c r="J6299" s="2">
        <v>6</v>
      </c>
      <c r="K6299" s="33" t="s">
        <v>6334</v>
      </c>
    </row>
    <row r="6300" spans="1:11" x14ac:dyDescent="0.3">
      <c r="A6300" s="1">
        <v>42701</v>
      </c>
      <c r="B6300" s="2">
        <f>YEAR(salesdata[[#This Row],[Order Date]])</f>
        <v>2016</v>
      </c>
      <c r="C6300" s="2">
        <f>MONTH(salesdata[[#This Row],[Order Date]])</f>
        <v>11</v>
      </c>
      <c r="D6300" t="s">
        <v>1567</v>
      </c>
      <c r="E6300" t="s">
        <v>15</v>
      </c>
      <c r="F6300" t="s">
        <v>11</v>
      </c>
      <c r="G6300" t="s">
        <v>18</v>
      </c>
      <c r="H6300" t="s">
        <v>135</v>
      </c>
      <c r="I6300" s="33" t="s">
        <v>9346</v>
      </c>
      <c r="J6300" s="2">
        <v>2</v>
      </c>
      <c r="K6300" s="33" t="s">
        <v>9771</v>
      </c>
    </row>
    <row r="6301" spans="1:11" x14ac:dyDescent="0.3">
      <c r="A6301" s="1">
        <v>42701</v>
      </c>
      <c r="B6301" s="2">
        <f>YEAR(salesdata[[#This Row],[Order Date]])</f>
        <v>2016</v>
      </c>
      <c r="C6301" s="2">
        <f>MONTH(salesdata[[#This Row],[Order Date]])</f>
        <v>11</v>
      </c>
      <c r="D6301" t="s">
        <v>1567</v>
      </c>
      <c r="E6301" t="s">
        <v>15</v>
      </c>
      <c r="F6301" t="s">
        <v>39</v>
      </c>
      <c r="G6301" t="s">
        <v>52</v>
      </c>
      <c r="H6301" t="s">
        <v>53</v>
      </c>
      <c r="I6301" s="33" t="s">
        <v>9751</v>
      </c>
      <c r="J6301" s="2">
        <v>6</v>
      </c>
      <c r="K6301" s="33" t="s">
        <v>9772</v>
      </c>
    </row>
    <row r="6302" spans="1:11" x14ac:dyDescent="0.3">
      <c r="A6302" s="1">
        <v>42701</v>
      </c>
      <c r="B6302" s="2">
        <f>YEAR(salesdata[[#This Row],[Order Date]])</f>
        <v>2016</v>
      </c>
      <c r="C6302" s="2">
        <f>MONTH(salesdata[[#This Row],[Order Date]])</f>
        <v>11</v>
      </c>
      <c r="D6302" t="s">
        <v>1887</v>
      </c>
      <c r="E6302" t="s">
        <v>96</v>
      </c>
      <c r="F6302" t="s">
        <v>39</v>
      </c>
      <c r="G6302" t="s">
        <v>40</v>
      </c>
      <c r="H6302" t="s">
        <v>2781</v>
      </c>
      <c r="I6302" s="33" t="s">
        <v>9773</v>
      </c>
      <c r="J6302" s="2">
        <v>1</v>
      </c>
      <c r="K6302" s="33" t="s">
        <v>9774</v>
      </c>
    </row>
    <row r="6303" spans="1:11" x14ac:dyDescent="0.3">
      <c r="A6303" s="1">
        <v>42701</v>
      </c>
      <c r="B6303" s="2">
        <f>YEAR(salesdata[[#This Row],[Order Date]])</f>
        <v>2016</v>
      </c>
      <c r="C6303" s="2">
        <f>MONTH(salesdata[[#This Row],[Order Date]])</f>
        <v>11</v>
      </c>
      <c r="D6303" t="s">
        <v>2237</v>
      </c>
      <c r="E6303" t="s">
        <v>111</v>
      </c>
      <c r="F6303" t="s">
        <v>11</v>
      </c>
      <c r="G6303" t="s">
        <v>93</v>
      </c>
      <c r="H6303" t="s">
        <v>449</v>
      </c>
      <c r="I6303" s="33" t="s">
        <v>9775</v>
      </c>
      <c r="J6303" s="2">
        <v>6</v>
      </c>
      <c r="K6303" s="33" t="s">
        <v>9629</v>
      </c>
    </row>
    <row r="6304" spans="1:11" x14ac:dyDescent="0.3">
      <c r="A6304" s="1">
        <v>42701</v>
      </c>
      <c r="B6304" s="2">
        <f>YEAR(salesdata[[#This Row],[Order Date]])</f>
        <v>2016</v>
      </c>
      <c r="C6304" s="2">
        <f>MONTH(salesdata[[#This Row],[Order Date]])</f>
        <v>11</v>
      </c>
      <c r="D6304" t="s">
        <v>906</v>
      </c>
      <c r="E6304" t="s">
        <v>1315</v>
      </c>
      <c r="F6304" t="s">
        <v>39</v>
      </c>
      <c r="G6304" t="s">
        <v>52</v>
      </c>
      <c r="H6304" t="s">
        <v>1360</v>
      </c>
      <c r="I6304" s="33" t="s">
        <v>9776</v>
      </c>
      <c r="J6304" s="2">
        <v>5</v>
      </c>
      <c r="K6304" s="33" t="s">
        <v>5020</v>
      </c>
    </row>
    <row r="6305" spans="1:11" x14ac:dyDescent="0.3">
      <c r="A6305" s="1">
        <v>42701</v>
      </c>
      <c r="B6305" s="2">
        <f>YEAR(salesdata[[#This Row],[Order Date]])</f>
        <v>2016</v>
      </c>
      <c r="C6305" s="2">
        <f>MONTH(salesdata[[#This Row],[Order Date]])</f>
        <v>11</v>
      </c>
      <c r="D6305" t="s">
        <v>906</v>
      </c>
      <c r="E6305" t="s">
        <v>1315</v>
      </c>
      <c r="F6305" t="s">
        <v>11</v>
      </c>
      <c r="G6305" t="s">
        <v>20</v>
      </c>
      <c r="H6305" t="s">
        <v>716</v>
      </c>
      <c r="I6305" s="33" t="s">
        <v>2782</v>
      </c>
      <c r="J6305" s="2">
        <v>5</v>
      </c>
      <c r="K6305" s="33" t="s">
        <v>9777</v>
      </c>
    </row>
    <row r="6306" spans="1:11" x14ac:dyDescent="0.3">
      <c r="A6306" s="1">
        <v>42701</v>
      </c>
      <c r="B6306" s="2">
        <f>YEAR(salesdata[[#This Row],[Order Date]])</f>
        <v>2016</v>
      </c>
      <c r="C6306" s="2">
        <f>MONTH(salesdata[[#This Row],[Order Date]])</f>
        <v>11</v>
      </c>
      <c r="D6306" t="s">
        <v>1930</v>
      </c>
      <c r="E6306" t="s">
        <v>181</v>
      </c>
      <c r="F6306" t="s">
        <v>34</v>
      </c>
      <c r="G6306" t="s">
        <v>47</v>
      </c>
      <c r="H6306" t="s">
        <v>125</v>
      </c>
      <c r="I6306" s="33" t="s">
        <v>6151</v>
      </c>
      <c r="J6306" s="2">
        <v>3</v>
      </c>
      <c r="K6306" s="33" t="s">
        <v>6924</v>
      </c>
    </row>
    <row r="6307" spans="1:11" x14ac:dyDescent="0.3">
      <c r="A6307" s="1">
        <v>42701</v>
      </c>
      <c r="B6307" s="2">
        <f>YEAR(salesdata[[#This Row],[Order Date]])</f>
        <v>2016</v>
      </c>
      <c r="C6307" s="2">
        <f>MONTH(salesdata[[#This Row],[Order Date]])</f>
        <v>11</v>
      </c>
      <c r="D6307" t="s">
        <v>738</v>
      </c>
      <c r="E6307" t="s">
        <v>124</v>
      </c>
      <c r="F6307" t="s">
        <v>39</v>
      </c>
      <c r="G6307" t="s">
        <v>40</v>
      </c>
      <c r="H6307" t="s">
        <v>1863</v>
      </c>
      <c r="I6307" s="33" t="s">
        <v>9778</v>
      </c>
      <c r="J6307" s="2">
        <v>1</v>
      </c>
      <c r="K6307" s="33" t="s">
        <v>7229</v>
      </c>
    </row>
    <row r="6308" spans="1:11" x14ac:dyDescent="0.3">
      <c r="A6308" s="1">
        <v>42701</v>
      </c>
      <c r="B6308" s="2">
        <f>YEAR(salesdata[[#This Row],[Order Date]])</f>
        <v>2016</v>
      </c>
      <c r="C6308" s="2">
        <f>MONTH(salesdata[[#This Row],[Order Date]])</f>
        <v>11</v>
      </c>
      <c r="D6308" t="s">
        <v>738</v>
      </c>
      <c r="E6308" t="s">
        <v>124</v>
      </c>
      <c r="F6308" t="s">
        <v>34</v>
      </c>
      <c r="G6308" t="s">
        <v>147</v>
      </c>
      <c r="H6308" t="s">
        <v>482</v>
      </c>
      <c r="I6308" s="33" t="s">
        <v>9779</v>
      </c>
      <c r="J6308" s="2">
        <v>7</v>
      </c>
      <c r="K6308" s="33" t="s">
        <v>9780</v>
      </c>
    </row>
    <row r="6309" spans="1:11" x14ac:dyDescent="0.3">
      <c r="A6309" s="1">
        <v>42701</v>
      </c>
      <c r="B6309" s="2">
        <f>YEAR(salesdata[[#This Row],[Order Date]])</f>
        <v>2016</v>
      </c>
      <c r="C6309" s="2">
        <f>MONTH(salesdata[[#This Row],[Order Date]])</f>
        <v>11</v>
      </c>
      <c r="D6309" t="s">
        <v>2617</v>
      </c>
      <c r="E6309" t="s">
        <v>96</v>
      </c>
      <c r="F6309" t="s">
        <v>11</v>
      </c>
      <c r="G6309" t="s">
        <v>18</v>
      </c>
      <c r="H6309" t="s">
        <v>525</v>
      </c>
      <c r="I6309" s="33" t="s">
        <v>9781</v>
      </c>
      <c r="J6309" s="2">
        <v>4</v>
      </c>
      <c r="K6309" s="33" t="s">
        <v>3748</v>
      </c>
    </row>
    <row r="6310" spans="1:11" x14ac:dyDescent="0.3">
      <c r="A6310" s="1">
        <v>42701</v>
      </c>
      <c r="B6310" s="2">
        <f>YEAR(salesdata[[#This Row],[Order Date]])</f>
        <v>2016</v>
      </c>
      <c r="C6310" s="2">
        <f>MONTH(salesdata[[#This Row],[Order Date]])</f>
        <v>11</v>
      </c>
      <c r="D6310" t="s">
        <v>359</v>
      </c>
      <c r="E6310" t="s">
        <v>181</v>
      </c>
      <c r="F6310" t="s">
        <v>11</v>
      </c>
      <c r="G6310" t="s">
        <v>12</v>
      </c>
      <c r="H6310" t="s">
        <v>2783</v>
      </c>
      <c r="I6310" s="33" t="s">
        <v>3857</v>
      </c>
      <c r="J6310" s="2">
        <v>4</v>
      </c>
      <c r="K6310" s="33" t="s">
        <v>3858</v>
      </c>
    </row>
    <row r="6311" spans="1:11" x14ac:dyDescent="0.3">
      <c r="A6311" s="1">
        <v>42701</v>
      </c>
      <c r="B6311" s="2">
        <f>YEAR(salesdata[[#This Row],[Order Date]])</f>
        <v>2016</v>
      </c>
      <c r="C6311" s="2">
        <f>MONTH(salesdata[[#This Row],[Order Date]])</f>
        <v>11</v>
      </c>
      <c r="D6311" t="s">
        <v>359</v>
      </c>
      <c r="E6311" t="s">
        <v>181</v>
      </c>
      <c r="F6311" t="s">
        <v>11</v>
      </c>
      <c r="G6311" t="s">
        <v>24</v>
      </c>
      <c r="H6311" t="s">
        <v>1031</v>
      </c>
      <c r="I6311" s="33" t="s">
        <v>6392</v>
      </c>
      <c r="J6311" s="2">
        <v>3</v>
      </c>
      <c r="K6311" s="33" t="s">
        <v>3718</v>
      </c>
    </row>
    <row r="6312" spans="1:11" x14ac:dyDescent="0.3">
      <c r="A6312" s="1">
        <v>42701</v>
      </c>
      <c r="B6312" s="2">
        <f>YEAR(salesdata[[#This Row],[Order Date]])</f>
        <v>2016</v>
      </c>
      <c r="C6312" s="2">
        <f>MONTH(salesdata[[#This Row],[Order Date]])</f>
        <v>11</v>
      </c>
      <c r="D6312" t="s">
        <v>359</v>
      </c>
      <c r="E6312" t="s">
        <v>181</v>
      </c>
      <c r="F6312" t="s">
        <v>11</v>
      </c>
      <c r="G6312" t="s">
        <v>12</v>
      </c>
      <c r="H6312" t="s">
        <v>500</v>
      </c>
      <c r="I6312" s="33" t="s">
        <v>9782</v>
      </c>
      <c r="J6312" s="2">
        <v>5</v>
      </c>
      <c r="K6312" s="33" t="s">
        <v>9783</v>
      </c>
    </row>
    <row r="6313" spans="1:11" x14ac:dyDescent="0.3">
      <c r="A6313" s="1">
        <v>42701</v>
      </c>
      <c r="B6313" s="2">
        <f>YEAR(salesdata[[#This Row],[Order Date]])</f>
        <v>2016</v>
      </c>
      <c r="C6313" s="2">
        <f>MONTH(salesdata[[#This Row],[Order Date]])</f>
        <v>11</v>
      </c>
      <c r="D6313" t="s">
        <v>359</v>
      </c>
      <c r="E6313" t="s">
        <v>181</v>
      </c>
      <c r="F6313" t="s">
        <v>11</v>
      </c>
      <c r="G6313" t="s">
        <v>20</v>
      </c>
      <c r="H6313" t="s">
        <v>761</v>
      </c>
      <c r="I6313" s="33" t="s">
        <v>9784</v>
      </c>
      <c r="J6313" s="2">
        <v>5</v>
      </c>
      <c r="K6313" s="33" t="s">
        <v>8472</v>
      </c>
    </row>
    <row r="6314" spans="1:11" x14ac:dyDescent="0.3">
      <c r="A6314" s="1">
        <v>42702</v>
      </c>
      <c r="B6314" s="2">
        <f>YEAR(salesdata[[#This Row],[Order Date]])</f>
        <v>2016</v>
      </c>
      <c r="C6314" s="2">
        <f>MONTH(salesdata[[#This Row],[Order Date]])</f>
        <v>11</v>
      </c>
      <c r="D6314" t="s">
        <v>2784</v>
      </c>
      <c r="E6314" t="s">
        <v>625</v>
      </c>
      <c r="F6314" t="s">
        <v>11</v>
      </c>
      <c r="G6314" t="s">
        <v>20</v>
      </c>
      <c r="H6314" t="s">
        <v>1337</v>
      </c>
      <c r="I6314" s="33" t="s">
        <v>4660</v>
      </c>
      <c r="J6314" s="2">
        <v>2</v>
      </c>
      <c r="K6314" s="33" t="s">
        <v>2961</v>
      </c>
    </row>
    <row r="6315" spans="1:11" x14ac:dyDescent="0.3">
      <c r="A6315" s="1">
        <v>42702</v>
      </c>
      <c r="B6315" s="2">
        <f>YEAR(salesdata[[#This Row],[Order Date]])</f>
        <v>2016</v>
      </c>
      <c r="C6315" s="2">
        <f>MONTH(salesdata[[#This Row],[Order Date]])</f>
        <v>11</v>
      </c>
      <c r="D6315" t="s">
        <v>54</v>
      </c>
      <c r="E6315" t="s">
        <v>124</v>
      </c>
      <c r="F6315" t="s">
        <v>11</v>
      </c>
      <c r="G6315" t="s">
        <v>20</v>
      </c>
      <c r="H6315" t="s">
        <v>564</v>
      </c>
      <c r="I6315" s="33" t="s">
        <v>6722</v>
      </c>
      <c r="J6315" s="2">
        <v>6</v>
      </c>
      <c r="K6315" s="33" t="s">
        <v>9785</v>
      </c>
    </row>
    <row r="6316" spans="1:11" x14ac:dyDescent="0.3">
      <c r="A6316" s="1">
        <v>42702</v>
      </c>
      <c r="B6316" s="2">
        <f>YEAR(salesdata[[#This Row],[Order Date]])</f>
        <v>2016</v>
      </c>
      <c r="C6316" s="2">
        <f>MONTH(salesdata[[#This Row],[Order Date]])</f>
        <v>11</v>
      </c>
      <c r="D6316" t="s">
        <v>699</v>
      </c>
      <c r="E6316" t="s">
        <v>30</v>
      </c>
      <c r="F6316" t="s">
        <v>34</v>
      </c>
      <c r="G6316" t="s">
        <v>35</v>
      </c>
      <c r="H6316" t="s">
        <v>269</v>
      </c>
      <c r="I6316" s="33" t="s">
        <v>9786</v>
      </c>
      <c r="J6316" s="2">
        <v>3</v>
      </c>
      <c r="K6316" s="33" t="s">
        <v>9787</v>
      </c>
    </row>
    <row r="6317" spans="1:11" x14ac:dyDescent="0.3">
      <c r="A6317" s="1">
        <v>42702</v>
      </c>
      <c r="B6317" s="2">
        <f>YEAR(salesdata[[#This Row],[Order Date]])</f>
        <v>2016</v>
      </c>
      <c r="C6317" s="2">
        <f>MONTH(salesdata[[#This Row],[Order Date]])</f>
        <v>11</v>
      </c>
      <c r="D6317" t="s">
        <v>699</v>
      </c>
      <c r="E6317" t="s">
        <v>30</v>
      </c>
      <c r="F6317" t="s">
        <v>39</v>
      </c>
      <c r="G6317" t="s">
        <v>52</v>
      </c>
      <c r="H6317" t="s">
        <v>486</v>
      </c>
      <c r="I6317" s="33" t="s">
        <v>9788</v>
      </c>
      <c r="J6317" s="2">
        <v>6</v>
      </c>
      <c r="K6317" s="33" t="s">
        <v>4176</v>
      </c>
    </row>
    <row r="6318" spans="1:11" x14ac:dyDescent="0.3">
      <c r="A6318" s="1">
        <v>42702</v>
      </c>
      <c r="B6318" s="2">
        <f>YEAR(salesdata[[#This Row],[Order Date]])</f>
        <v>2016</v>
      </c>
      <c r="C6318" s="2">
        <f>MONTH(salesdata[[#This Row],[Order Date]])</f>
        <v>11</v>
      </c>
      <c r="D6318" t="s">
        <v>699</v>
      </c>
      <c r="E6318" t="s">
        <v>30</v>
      </c>
      <c r="F6318" t="s">
        <v>11</v>
      </c>
      <c r="G6318" t="s">
        <v>18</v>
      </c>
      <c r="H6318" t="s">
        <v>1139</v>
      </c>
      <c r="I6318" s="33" t="s">
        <v>9789</v>
      </c>
      <c r="J6318" s="2">
        <v>3</v>
      </c>
      <c r="K6318" s="33" t="s">
        <v>6595</v>
      </c>
    </row>
    <row r="6319" spans="1:11" x14ac:dyDescent="0.3">
      <c r="A6319" s="1">
        <v>42702</v>
      </c>
      <c r="B6319" s="2">
        <f>YEAR(salesdata[[#This Row],[Order Date]])</f>
        <v>2016</v>
      </c>
      <c r="C6319" s="2">
        <f>MONTH(salesdata[[#This Row],[Order Date]])</f>
        <v>11</v>
      </c>
      <c r="D6319" t="s">
        <v>699</v>
      </c>
      <c r="E6319" t="s">
        <v>30</v>
      </c>
      <c r="F6319" t="s">
        <v>11</v>
      </c>
      <c r="G6319" t="s">
        <v>18</v>
      </c>
      <c r="H6319" t="s">
        <v>1543</v>
      </c>
      <c r="I6319" s="33" t="s">
        <v>9790</v>
      </c>
      <c r="J6319" s="2">
        <v>6</v>
      </c>
      <c r="K6319" s="33" t="s">
        <v>9791</v>
      </c>
    </row>
    <row r="6320" spans="1:11" x14ac:dyDescent="0.3">
      <c r="A6320" s="1">
        <v>42702</v>
      </c>
      <c r="B6320" s="2">
        <f>YEAR(salesdata[[#This Row],[Order Date]])</f>
        <v>2016</v>
      </c>
      <c r="C6320" s="2">
        <f>MONTH(salesdata[[#This Row],[Order Date]])</f>
        <v>11</v>
      </c>
      <c r="D6320" t="s">
        <v>599</v>
      </c>
      <c r="E6320" t="s">
        <v>23</v>
      </c>
      <c r="F6320" t="s">
        <v>39</v>
      </c>
      <c r="G6320" t="s">
        <v>40</v>
      </c>
      <c r="H6320" t="s">
        <v>42</v>
      </c>
      <c r="I6320" s="33" t="s">
        <v>9792</v>
      </c>
      <c r="J6320" s="2">
        <v>3</v>
      </c>
      <c r="K6320" s="33" t="s">
        <v>9793</v>
      </c>
    </row>
    <row r="6321" spans="1:11" x14ac:dyDescent="0.3">
      <c r="A6321" s="1">
        <v>42702</v>
      </c>
      <c r="B6321" s="2">
        <f>YEAR(salesdata[[#This Row],[Order Date]])</f>
        <v>2016</v>
      </c>
      <c r="C6321" s="2">
        <f>MONTH(salesdata[[#This Row],[Order Date]])</f>
        <v>11</v>
      </c>
      <c r="D6321" t="s">
        <v>599</v>
      </c>
      <c r="E6321" t="s">
        <v>23</v>
      </c>
      <c r="F6321" t="s">
        <v>11</v>
      </c>
      <c r="G6321" t="s">
        <v>43</v>
      </c>
      <c r="H6321" t="s">
        <v>2671</v>
      </c>
      <c r="I6321" s="33" t="s">
        <v>4426</v>
      </c>
      <c r="J6321" s="2">
        <v>8</v>
      </c>
      <c r="K6321" s="33" t="s">
        <v>3565</v>
      </c>
    </row>
    <row r="6322" spans="1:11" x14ac:dyDescent="0.3">
      <c r="A6322" s="1">
        <v>42702</v>
      </c>
      <c r="B6322" s="2">
        <f>YEAR(salesdata[[#This Row],[Order Date]])</f>
        <v>2016</v>
      </c>
      <c r="C6322" s="2">
        <f>MONTH(salesdata[[#This Row],[Order Date]])</f>
        <v>11</v>
      </c>
      <c r="D6322" t="s">
        <v>599</v>
      </c>
      <c r="E6322" t="s">
        <v>23</v>
      </c>
      <c r="F6322" t="s">
        <v>11</v>
      </c>
      <c r="G6322" t="s">
        <v>20</v>
      </c>
      <c r="H6322" t="s">
        <v>2305</v>
      </c>
      <c r="I6322" s="33" t="s">
        <v>3507</v>
      </c>
      <c r="J6322" s="2">
        <v>2</v>
      </c>
      <c r="K6322" s="33" t="s">
        <v>9794</v>
      </c>
    </row>
    <row r="6323" spans="1:11" x14ac:dyDescent="0.3">
      <c r="A6323" s="1">
        <v>42702</v>
      </c>
      <c r="B6323" s="2">
        <f>YEAR(salesdata[[#This Row],[Order Date]])</f>
        <v>2016</v>
      </c>
      <c r="C6323" s="2">
        <f>MONTH(salesdata[[#This Row],[Order Date]])</f>
        <v>11</v>
      </c>
      <c r="D6323" t="s">
        <v>599</v>
      </c>
      <c r="E6323" t="s">
        <v>23</v>
      </c>
      <c r="F6323" t="s">
        <v>11</v>
      </c>
      <c r="G6323" t="s">
        <v>18</v>
      </c>
      <c r="H6323" t="s">
        <v>363</v>
      </c>
      <c r="I6323" s="33" t="s">
        <v>6743</v>
      </c>
      <c r="J6323" s="2">
        <v>2</v>
      </c>
      <c r="K6323" s="33" t="s">
        <v>9795</v>
      </c>
    </row>
    <row r="6324" spans="1:11" x14ac:dyDescent="0.3">
      <c r="A6324" s="1">
        <v>42702</v>
      </c>
      <c r="B6324" s="2">
        <f>YEAR(salesdata[[#This Row],[Order Date]])</f>
        <v>2016</v>
      </c>
      <c r="C6324" s="2">
        <f>MONTH(salesdata[[#This Row],[Order Date]])</f>
        <v>11</v>
      </c>
      <c r="D6324" t="s">
        <v>599</v>
      </c>
      <c r="E6324" t="s">
        <v>23</v>
      </c>
      <c r="F6324" t="s">
        <v>34</v>
      </c>
      <c r="G6324" t="s">
        <v>35</v>
      </c>
      <c r="H6324" t="s">
        <v>814</v>
      </c>
      <c r="I6324" s="33" t="s">
        <v>9204</v>
      </c>
      <c r="J6324" s="2">
        <v>7</v>
      </c>
      <c r="K6324" s="33" t="s">
        <v>9205</v>
      </c>
    </row>
    <row r="6325" spans="1:11" x14ac:dyDescent="0.3">
      <c r="A6325" s="1">
        <v>42703</v>
      </c>
      <c r="B6325" s="2">
        <f>YEAR(salesdata[[#This Row],[Order Date]])</f>
        <v>2016</v>
      </c>
      <c r="C6325" s="2">
        <f>MONTH(salesdata[[#This Row],[Order Date]])</f>
        <v>11</v>
      </c>
      <c r="D6325" t="s">
        <v>1034</v>
      </c>
      <c r="E6325" t="s">
        <v>10</v>
      </c>
      <c r="F6325" t="s">
        <v>39</v>
      </c>
      <c r="G6325" t="s">
        <v>52</v>
      </c>
      <c r="H6325" t="s">
        <v>1621</v>
      </c>
      <c r="I6325" s="33" t="s">
        <v>5219</v>
      </c>
      <c r="J6325" s="2">
        <v>2</v>
      </c>
      <c r="K6325" s="33" t="s">
        <v>4876</v>
      </c>
    </row>
    <row r="6326" spans="1:11" x14ac:dyDescent="0.3">
      <c r="A6326" s="1">
        <v>42703</v>
      </c>
      <c r="B6326" s="2">
        <f>YEAR(salesdata[[#This Row],[Order Date]])</f>
        <v>2016</v>
      </c>
      <c r="C6326" s="2">
        <f>MONTH(salesdata[[#This Row],[Order Date]])</f>
        <v>11</v>
      </c>
      <c r="D6326" t="s">
        <v>406</v>
      </c>
      <c r="E6326" t="s">
        <v>15</v>
      </c>
      <c r="F6326" t="s">
        <v>34</v>
      </c>
      <c r="G6326" t="s">
        <v>47</v>
      </c>
      <c r="H6326" t="s">
        <v>2696</v>
      </c>
      <c r="I6326" s="33" t="s">
        <v>9796</v>
      </c>
      <c r="J6326" s="2">
        <v>4</v>
      </c>
      <c r="K6326" s="33" t="s">
        <v>9797</v>
      </c>
    </row>
    <row r="6327" spans="1:11" x14ac:dyDescent="0.3">
      <c r="A6327" s="1">
        <v>42704</v>
      </c>
      <c r="B6327" s="2">
        <f>YEAR(salesdata[[#This Row],[Order Date]])</f>
        <v>2016</v>
      </c>
      <c r="C6327" s="2">
        <f>MONTH(salesdata[[#This Row],[Order Date]])</f>
        <v>11</v>
      </c>
      <c r="D6327" t="s">
        <v>2032</v>
      </c>
      <c r="E6327" t="s">
        <v>249</v>
      </c>
      <c r="F6327" t="s">
        <v>39</v>
      </c>
      <c r="G6327" t="s">
        <v>40</v>
      </c>
      <c r="H6327" t="s">
        <v>166</v>
      </c>
      <c r="I6327" s="33" t="s">
        <v>9798</v>
      </c>
      <c r="J6327" s="2">
        <v>1</v>
      </c>
      <c r="K6327" s="33" t="s">
        <v>2949</v>
      </c>
    </row>
    <row r="6328" spans="1:11" x14ac:dyDescent="0.3">
      <c r="A6328" s="1">
        <v>42704</v>
      </c>
      <c r="B6328" s="2">
        <f>YEAR(salesdata[[#This Row],[Order Date]])</f>
        <v>2016</v>
      </c>
      <c r="C6328" s="2">
        <f>MONTH(salesdata[[#This Row],[Order Date]])</f>
        <v>11</v>
      </c>
      <c r="D6328" t="s">
        <v>690</v>
      </c>
      <c r="E6328" t="s">
        <v>111</v>
      </c>
      <c r="F6328" t="s">
        <v>11</v>
      </c>
      <c r="G6328" t="s">
        <v>12</v>
      </c>
      <c r="H6328" t="s">
        <v>137</v>
      </c>
      <c r="I6328" s="33" t="s">
        <v>6121</v>
      </c>
      <c r="J6328" s="2">
        <v>4</v>
      </c>
      <c r="K6328" s="33" t="s">
        <v>3027</v>
      </c>
    </row>
    <row r="6329" spans="1:11" x14ac:dyDescent="0.3">
      <c r="A6329" s="1">
        <v>42704</v>
      </c>
      <c r="B6329" s="2">
        <f>YEAR(salesdata[[#This Row],[Order Date]])</f>
        <v>2016</v>
      </c>
      <c r="C6329" s="2">
        <f>MONTH(salesdata[[#This Row],[Order Date]])</f>
        <v>11</v>
      </c>
      <c r="D6329" t="s">
        <v>690</v>
      </c>
      <c r="E6329" t="s">
        <v>111</v>
      </c>
      <c r="F6329" t="s">
        <v>11</v>
      </c>
      <c r="G6329" t="s">
        <v>12</v>
      </c>
      <c r="H6329" t="s">
        <v>2486</v>
      </c>
      <c r="I6329" s="33" t="s">
        <v>4922</v>
      </c>
      <c r="J6329" s="2">
        <v>2</v>
      </c>
      <c r="K6329" s="33" t="s">
        <v>9799</v>
      </c>
    </row>
    <row r="6330" spans="1:11" x14ac:dyDescent="0.3">
      <c r="A6330" s="1">
        <v>42704</v>
      </c>
      <c r="B6330" s="2">
        <f>YEAR(salesdata[[#This Row],[Order Date]])</f>
        <v>2016</v>
      </c>
      <c r="C6330" s="2">
        <f>MONTH(salesdata[[#This Row],[Order Date]])</f>
        <v>11</v>
      </c>
      <c r="D6330" t="s">
        <v>690</v>
      </c>
      <c r="E6330" t="s">
        <v>111</v>
      </c>
      <c r="F6330" t="s">
        <v>11</v>
      </c>
      <c r="G6330" t="s">
        <v>18</v>
      </c>
      <c r="H6330" t="s">
        <v>261</v>
      </c>
      <c r="I6330" s="33" t="s">
        <v>9800</v>
      </c>
      <c r="J6330" s="2">
        <v>7</v>
      </c>
      <c r="K6330" s="33" t="s">
        <v>9583</v>
      </c>
    </row>
    <row r="6331" spans="1:11" x14ac:dyDescent="0.3">
      <c r="A6331" s="1">
        <v>42704</v>
      </c>
      <c r="B6331" s="2">
        <f>YEAR(salesdata[[#This Row],[Order Date]])</f>
        <v>2016</v>
      </c>
      <c r="C6331" s="2">
        <f>MONTH(salesdata[[#This Row],[Order Date]])</f>
        <v>11</v>
      </c>
      <c r="D6331" t="s">
        <v>690</v>
      </c>
      <c r="E6331" t="s">
        <v>111</v>
      </c>
      <c r="F6331" t="s">
        <v>34</v>
      </c>
      <c r="G6331" t="s">
        <v>35</v>
      </c>
      <c r="H6331" t="s">
        <v>1861</v>
      </c>
      <c r="I6331" s="33" t="s">
        <v>7367</v>
      </c>
      <c r="J6331" s="2">
        <v>3</v>
      </c>
      <c r="K6331" s="33" t="s">
        <v>7368</v>
      </c>
    </row>
    <row r="6332" spans="1:11" x14ac:dyDescent="0.3">
      <c r="A6332" s="1">
        <v>42705</v>
      </c>
      <c r="B6332" s="2">
        <f>YEAR(salesdata[[#This Row],[Order Date]])</f>
        <v>2016</v>
      </c>
      <c r="C6332" s="2">
        <f>MONTH(salesdata[[#This Row],[Order Date]])</f>
        <v>12</v>
      </c>
      <c r="D6332" t="s">
        <v>1102</v>
      </c>
      <c r="E6332" t="s">
        <v>319</v>
      </c>
      <c r="F6332" t="s">
        <v>11</v>
      </c>
      <c r="G6332" t="s">
        <v>12</v>
      </c>
      <c r="H6332" t="s">
        <v>2205</v>
      </c>
      <c r="I6332" s="33" t="s">
        <v>4105</v>
      </c>
      <c r="J6332" s="2">
        <v>4</v>
      </c>
      <c r="K6332" s="33" t="s">
        <v>5811</v>
      </c>
    </row>
    <row r="6333" spans="1:11" x14ac:dyDescent="0.3">
      <c r="A6333" s="1">
        <v>42705</v>
      </c>
      <c r="B6333" s="2">
        <f>YEAR(salesdata[[#This Row],[Order Date]])</f>
        <v>2016</v>
      </c>
      <c r="C6333" s="2">
        <f>MONTH(salesdata[[#This Row],[Order Date]])</f>
        <v>12</v>
      </c>
      <c r="D6333" t="s">
        <v>880</v>
      </c>
      <c r="E6333" t="s">
        <v>540</v>
      </c>
      <c r="F6333" t="s">
        <v>34</v>
      </c>
      <c r="G6333" t="s">
        <v>35</v>
      </c>
      <c r="H6333" t="s">
        <v>239</v>
      </c>
      <c r="I6333" s="33" t="s">
        <v>9801</v>
      </c>
      <c r="J6333" s="2">
        <v>2</v>
      </c>
      <c r="K6333" s="33" t="s">
        <v>8914</v>
      </c>
    </row>
    <row r="6334" spans="1:11" x14ac:dyDescent="0.3">
      <c r="A6334" s="1">
        <v>42705</v>
      </c>
      <c r="B6334" s="2">
        <f>YEAR(salesdata[[#This Row],[Order Date]])</f>
        <v>2016</v>
      </c>
      <c r="C6334" s="2">
        <f>MONTH(salesdata[[#This Row],[Order Date]])</f>
        <v>12</v>
      </c>
      <c r="D6334" t="s">
        <v>880</v>
      </c>
      <c r="E6334" t="s">
        <v>540</v>
      </c>
      <c r="F6334" t="s">
        <v>39</v>
      </c>
      <c r="G6334" t="s">
        <v>40</v>
      </c>
      <c r="H6334" t="s">
        <v>1270</v>
      </c>
      <c r="I6334" s="33" t="s">
        <v>5025</v>
      </c>
      <c r="J6334" s="2">
        <v>3</v>
      </c>
      <c r="K6334" s="33" t="s">
        <v>7408</v>
      </c>
    </row>
    <row r="6335" spans="1:11" x14ac:dyDescent="0.3">
      <c r="A6335" s="1">
        <v>42705</v>
      </c>
      <c r="B6335" s="2">
        <f>YEAR(salesdata[[#This Row],[Order Date]])</f>
        <v>2016</v>
      </c>
      <c r="C6335" s="2">
        <f>MONTH(salesdata[[#This Row],[Order Date]])</f>
        <v>12</v>
      </c>
      <c r="D6335" t="s">
        <v>815</v>
      </c>
      <c r="E6335" t="s">
        <v>130</v>
      </c>
      <c r="F6335" t="s">
        <v>34</v>
      </c>
      <c r="G6335" t="s">
        <v>47</v>
      </c>
      <c r="H6335" t="s">
        <v>1491</v>
      </c>
      <c r="I6335" s="33" t="s">
        <v>6013</v>
      </c>
      <c r="J6335" s="2">
        <v>3</v>
      </c>
      <c r="K6335" s="33" t="s">
        <v>3634</v>
      </c>
    </row>
    <row r="6336" spans="1:11" x14ac:dyDescent="0.3">
      <c r="A6336" s="1">
        <v>42705</v>
      </c>
      <c r="B6336" s="2">
        <f>YEAR(salesdata[[#This Row],[Order Date]])</f>
        <v>2016</v>
      </c>
      <c r="C6336" s="2">
        <f>MONTH(salesdata[[#This Row],[Order Date]])</f>
        <v>12</v>
      </c>
      <c r="D6336" t="s">
        <v>556</v>
      </c>
      <c r="E6336" t="s">
        <v>121</v>
      </c>
      <c r="F6336" t="s">
        <v>11</v>
      </c>
      <c r="G6336" t="s">
        <v>24</v>
      </c>
      <c r="H6336" t="s">
        <v>1617</v>
      </c>
      <c r="I6336" s="33" t="s">
        <v>3940</v>
      </c>
      <c r="J6336" s="2">
        <v>2</v>
      </c>
      <c r="K6336" s="33" t="s">
        <v>4812</v>
      </c>
    </row>
    <row r="6337" spans="1:11" x14ac:dyDescent="0.3">
      <c r="A6337" s="1">
        <v>42705</v>
      </c>
      <c r="B6337" s="2">
        <f>YEAR(salesdata[[#This Row],[Order Date]])</f>
        <v>2016</v>
      </c>
      <c r="C6337" s="2">
        <f>MONTH(salesdata[[#This Row],[Order Date]])</f>
        <v>12</v>
      </c>
      <c r="D6337" t="s">
        <v>1042</v>
      </c>
      <c r="E6337" t="s">
        <v>27</v>
      </c>
      <c r="F6337" t="s">
        <v>34</v>
      </c>
      <c r="G6337" t="s">
        <v>47</v>
      </c>
      <c r="H6337" t="s">
        <v>1000</v>
      </c>
      <c r="I6337" s="33" t="s">
        <v>4179</v>
      </c>
      <c r="J6337" s="2">
        <v>2</v>
      </c>
      <c r="K6337" s="33" t="s">
        <v>6202</v>
      </c>
    </row>
    <row r="6338" spans="1:11" x14ac:dyDescent="0.3">
      <c r="A6338" s="1">
        <v>42705</v>
      </c>
      <c r="B6338" s="2">
        <f>YEAR(salesdata[[#This Row],[Order Date]])</f>
        <v>2016</v>
      </c>
      <c r="C6338" s="2">
        <f>MONTH(salesdata[[#This Row],[Order Date]])</f>
        <v>12</v>
      </c>
      <c r="D6338" t="s">
        <v>1227</v>
      </c>
      <c r="E6338" t="s">
        <v>625</v>
      </c>
      <c r="F6338" t="s">
        <v>11</v>
      </c>
      <c r="G6338" t="s">
        <v>20</v>
      </c>
      <c r="H6338" t="s">
        <v>1990</v>
      </c>
      <c r="I6338" s="33" t="s">
        <v>9802</v>
      </c>
      <c r="J6338" s="2">
        <v>6</v>
      </c>
      <c r="K6338" s="33" t="s">
        <v>9803</v>
      </c>
    </row>
    <row r="6339" spans="1:11" x14ac:dyDescent="0.3">
      <c r="A6339" s="1">
        <v>42705</v>
      </c>
      <c r="B6339" s="2">
        <f>YEAR(salesdata[[#This Row],[Order Date]])</f>
        <v>2016</v>
      </c>
      <c r="C6339" s="2">
        <f>MONTH(salesdata[[#This Row],[Order Date]])</f>
        <v>12</v>
      </c>
      <c r="D6339" t="s">
        <v>1227</v>
      </c>
      <c r="E6339" t="s">
        <v>625</v>
      </c>
      <c r="F6339" t="s">
        <v>34</v>
      </c>
      <c r="G6339" t="s">
        <v>35</v>
      </c>
      <c r="H6339" t="s">
        <v>1019</v>
      </c>
      <c r="I6339" s="33" t="s">
        <v>9804</v>
      </c>
      <c r="J6339" s="2">
        <v>4</v>
      </c>
      <c r="K6339" s="33" t="s">
        <v>7428</v>
      </c>
    </row>
    <row r="6340" spans="1:11" x14ac:dyDescent="0.3">
      <c r="A6340" s="1">
        <v>42705</v>
      </c>
      <c r="B6340" s="2">
        <f>YEAR(salesdata[[#This Row],[Order Date]])</f>
        <v>2016</v>
      </c>
      <c r="C6340" s="2">
        <f>MONTH(salesdata[[#This Row],[Order Date]])</f>
        <v>12</v>
      </c>
      <c r="D6340" t="s">
        <v>154</v>
      </c>
      <c r="E6340" t="s">
        <v>249</v>
      </c>
      <c r="F6340" t="s">
        <v>39</v>
      </c>
      <c r="G6340" t="s">
        <v>40</v>
      </c>
      <c r="H6340" t="s">
        <v>1797</v>
      </c>
      <c r="I6340" s="33" t="s">
        <v>9805</v>
      </c>
      <c r="J6340" s="2">
        <v>9</v>
      </c>
      <c r="K6340" s="33" t="s">
        <v>3102</v>
      </c>
    </row>
    <row r="6341" spans="1:11" x14ac:dyDescent="0.3">
      <c r="A6341" s="1">
        <v>42705</v>
      </c>
      <c r="B6341" s="2">
        <f>YEAR(salesdata[[#This Row],[Order Date]])</f>
        <v>2016</v>
      </c>
      <c r="C6341" s="2">
        <f>MONTH(salesdata[[#This Row],[Order Date]])</f>
        <v>12</v>
      </c>
      <c r="D6341" t="s">
        <v>1714</v>
      </c>
      <c r="E6341" t="s">
        <v>10</v>
      </c>
      <c r="F6341" t="s">
        <v>34</v>
      </c>
      <c r="G6341" t="s">
        <v>35</v>
      </c>
      <c r="H6341" t="s">
        <v>814</v>
      </c>
      <c r="I6341" s="33" t="s">
        <v>9806</v>
      </c>
      <c r="J6341" s="2">
        <v>5</v>
      </c>
      <c r="K6341" s="33" t="s">
        <v>9807</v>
      </c>
    </row>
    <row r="6342" spans="1:11" x14ac:dyDescent="0.3">
      <c r="A6342" s="1">
        <v>42705</v>
      </c>
      <c r="B6342" s="2">
        <f>YEAR(salesdata[[#This Row],[Order Date]])</f>
        <v>2016</v>
      </c>
      <c r="C6342" s="2">
        <f>MONTH(salesdata[[#This Row],[Order Date]])</f>
        <v>12</v>
      </c>
      <c r="D6342" t="s">
        <v>1714</v>
      </c>
      <c r="E6342" t="s">
        <v>10</v>
      </c>
      <c r="F6342" t="s">
        <v>11</v>
      </c>
      <c r="G6342" t="s">
        <v>93</v>
      </c>
      <c r="H6342" t="s">
        <v>783</v>
      </c>
      <c r="I6342" s="33" t="s">
        <v>3972</v>
      </c>
      <c r="J6342" s="2">
        <v>4</v>
      </c>
      <c r="K6342" s="33" t="s">
        <v>9808</v>
      </c>
    </row>
    <row r="6343" spans="1:11" x14ac:dyDescent="0.3">
      <c r="A6343" s="1">
        <v>42705</v>
      </c>
      <c r="B6343" s="2">
        <f>YEAR(salesdata[[#This Row],[Order Date]])</f>
        <v>2016</v>
      </c>
      <c r="C6343" s="2">
        <f>MONTH(salesdata[[#This Row],[Order Date]])</f>
        <v>12</v>
      </c>
      <c r="D6343" t="s">
        <v>1714</v>
      </c>
      <c r="E6343" t="s">
        <v>10</v>
      </c>
      <c r="F6343" t="s">
        <v>34</v>
      </c>
      <c r="G6343" t="s">
        <v>35</v>
      </c>
      <c r="H6343" t="s">
        <v>269</v>
      </c>
      <c r="I6343" s="33" t="s">
        <v>8296</v>
      </c>
      <c r="J6343" s="2">
        <v>2</v>
      </c>
      <c r="K6343" s="33" t="s">
        <v>9220</v>
      </c>
    </row>
    <row r="6344" spans="1:11" x14ac:dyDescent="0.3">
      <c r="A6344" s="1">
        <v>42705</v>
      </c>
      <c r="B6344" s="2">
        <f>YEAR(salesdata[[#This Row],[Order Date]])</f>
        <v>2016</v>
      </c>
      <c r="C6344" s="2">
        <f>MONTH(salesdata[[#This Row],[Order Date]])</f>
        <v>12</v>
      </c>
      <c r="D6344" t="s">
        <v>258</v>
      </c>
      <c r="E6344" t="s">
        <v>443</v>
      </c>
      <c r="F6344" t="s">
        <v>39</v>
      </c>
      <c r="G6344" t="s">
        <v>40</v>
      </c>
      <c r="H6344" t="s">
        <v>2476</v>
      </c>
      <c r="I6344" s="33" t="s">
        <v>9809</v>
      </c>
      <c r="J6344" s="2">
        <v>3</v>
      </c>
      <c r="K6344" s="33" t="s">
        <v>4137</v>
      </c>
    </row>
    <row r="6345" spans="1:11" x14ac:dyDescent="0.3">
      <c r="A6345" s="1">
        <v>42705</v>
      </c>
      <c r="B6345" s="2">
        <f>YEAR(salesdata[[#This Row],[Order Date]])</f>
        <v>2016</v>
      </c>
      <c r="C6345" s="2">
        <f>MONTH(salesdata[[#This Row],[Order Date]])</f>
        <v>12</v>
      </c>
      <c r="D6345" t="s">
        <v>258</v>
      </c>
      <c r="E6345" t="s">
        <v>443</v>
      </c>
      <c r="F6345" t="s">
        <v>34</v>
      </c>
      <c r="G6345" t="s">
        <v>47</v>
      </c>
      <c r="H6345" t="s">
        <v>1751</v>
      </c>
      <c r="I6345" s="33" t="s">
        <v>5465</v>
      </c>
      <c r="J6345" s="2">
        <v>5</v>
      </c>
      <c r="K6345" s="33" t="s">
        <v>3598</v>
      </c>
    </row>
    <row r="6346" spans="1:11" x14ac:dyDescent="0.3">
      <c r="A6346" s="1">
        <v>42705</v>
      </c>
      <c r="B6346" s="2">
        <f>YEAR(salesdata[[#This Row],[Order Date]])</f>
        <v>2016</v>
      </c>
      <c r="C6346" s="2">
        <f>MONTH(salesdata[[#This Row],[Order Date]])</f>
        <v>12</v>
      </c>
      <c r="D6346" t="s">
        <v>258</v>
      </c>
      <c r="E6346" t="s">
        <v>443</v>
      </c>
      <c r="F6346" t="s">
        <v>11</v>
      </c>
      <c r="G6346" t="s">
        <v>93</v>
      </c>
      <c r="H6346" t="s">
        <v>774</v>
      </c>
      <c r="I6346" s="33" t="s">
        <v>8372</v>
      </c>
      <c r="J6346" s="2">
        <v>3</v>
      </c>
      <c r="K6346" s="33" t="s">
        <v>8373</v>
      </c>
    </row>
    <row r="6347" spans="1:11" x14ac:dyDescent="0.3">
      <c r="A6347" s="1">
        <v>42705</v>
      </c>
      <c r="B6347" s="2">
        <f>YEAR(salesdata[[#This Row],[Order Date]])</f>
        <v>2016</v>
      </c>
      <c r="C6347" s="2">
        <f>MONTH(salesdata[[#This Row],[Order Date]])</f>
        <v>12</v>
      </c>
      <c r="D6347" t="s">
        <v>258</v>
      </c>
      <c r="E6347" t="s">
        <v>443</v>
      </c>
      <c r="F6347" t="s">
        <v>34</v>
      </c>
      <c r="G6347" t="s">
        <v>147</v>
      </c>
      <c r="H6347" t="s">
        <v>2133</v>
      </c>
      <c r="I6347" s="33" t="s">
        <v>9810</v>
      </c>
      <c r="J6347" s="2">
        <v>3</v>
      </c>
      <c r="K6347" s="33" t="s">
        <v>9811</v>
      </c>
    </row>
    <row r="6348" spans="1:11" x14ac:dyDescent="0.3">
      <c r="A6348" s="1">
        <v>42705</v>
      </c>
      <c r="B6348" s="2">
        <f>YEAR(salesdata[[#This Row],[Order Date]])</f>
        <v>2016</v>
      </c>
      <c r="C6348" s="2">
        <f>MONTH(salesdata[[#This Row],[Order Date]])</f>
        <v>12</v>
      </c>
      <c r="D6348" t="s">
        <v>394</v>
      </c>
      <c r="E6348" t="s">
        <v>55</v>
      </c>
      <c r="F6348" t="s">
        <v>11</v>
      </c>
      <c r="G6348" t="s">
        <v>93</v>
      </c>
      <c r="H6348" t="s">
        <v>774</v>
      </c>
      <c r="I6348" s="33" t="s">
        <v>9812</v>
      </c>
      <c r="J6348" s="2">
        <v>7</v>
      </c>
      <c r="K6348" s="33" t="s">
        <v>9813</v>
      </c>
    </row>
    <row r="6349" spans="1:11" x14ac:dyDescent="0.3">
      <c r="A6349" s="1">
        <v>42705</v>
      </c>
      <c r="B6349" s="2">
        <f>YEAR(salesdata[[#This Row],[Order Date]])</f>
        <v>2016</v>
      </c>
      <c r="C6349" s="2">
        <f>MONTH(salesdata[[#This Row],[Order Date]])</f>
        <v>12</v>
      </c>
      <c r="D6349" t="s">
        <v>394</v>
      </c>
      <c r="E6349" t="s">
        <v>55</v>
      </c>
      <c r="F6349" t="s">
        <v>11</v>
      </c>
      <c r="G6349" t="s">
        <v>204</v>
      </c>
      <c r="H6349" t="s">
        <v>1035</v>
      </c>
      <c r="I6349" s="33" t="s">
        <v>4234</v>
      </c>
      <c r="J6349" s="2">
        <v>5</v>
      </c>
      <c r="K6349" s="33" t="s">
        <v>4235</v>
      </c>
    </row>
    <row r="6350" spans="1:11" x14ac:dyDescent="0.3">
      <c r="A6350" s="1">
        <v>42705</v>
      </c>
      <c r="B6350" s="2">
        <f>YEAR(salesdata[[#This Row],[Order Date]])</f>
        <v>2016</v>
      </c>
      <c r="C6350" s="2">
        <f>MONTH(salesdata[[#This Row],[Order Date]])</f>
        <v>12</v>
      </c>
      <c r="D6350" t="s">
        <v>571</v>
      </c>
      <c r="E6350" t="s">
        <v>27</v>
      </c>
      <c r="F6350" t="s">
        <v>34</v>
      </c>
      <c r="G6350" t="s">
        <v>47</v>
      </c>
      <c r="H6350" t="s">
        <v>1557</v>
      </c>
      <c r="I6350" s="33" t="s">
        <v>9695</v>
      </c>
      <c r="J6350" s="2">
        <v>2</v>
      </c>
      <c r="K6350" s="33" t="s">
        <v>3137</v>
      </c>
    </row>
    <row r="6351" spans="1:11" x14ac:dyDescent="0.3">
      <c r="A6351" s="1">
        <v>42705</v>
      </c>
      <c r="B6351" s="2">
        <f>YEAR(salesdata[[#This Row],[Order Date]])</f>
        <v>2016</v>
      </c>
      <c r="C6351" s="2">
        <f>MONTH(salesdata[[#This Row],[Order Date]])</f>
        <v>12</v>
      </c>
      <c r="D6351" t="s">
        <v>571</v>
      </c>
      <c r="E6351" t="s">
        <v>27</v>
      </c>
      <c r="F6351" t="s">
        <v>11</v>
      </c>
      <c r="G6351" t="s">
        <v>12</v>
      </c>
      <c r="H6351" t="s">
        <v>2261</v>
      </c>
      <c r="I6351" s="33" t="s">
        <v>9814</v>
      </c>
      <c r="J6351" s="2">
        <v>1</v>
      </c>
      <c r="K6351" s="33" t="s">
        <v>3599</v>
      </c>
    </row>
    <row r="6352" spans="1:11" x14ac:dyDescent="0.3">
      <c r="A6352" s="1">
        <v>42705</v>
      </c>
      <c r="B6352" s="2">
        <f>YEAR(salesdata[[#This Row],[Order Date]])</f>
        <v>2016</v>
      </c>
      <c r="C6352" s="2">
        <f>MONTH(salesdata[[#This Row],[Order Date]])</f>
        <v>12</v>
      </c>
      <c r="D6352" t="s">
        <v>571</v>
      </c>
      <c r="E6352" t="s">
        <v>27</v>
      </c>
      <c r="F6352" t="s">
        <v>11</v>
      </c>
      <c r="G6352" t="s">
        <v>18</v>
      </c>
      <c r="H6352" t="s">
        <v>2689</v>
      </c>
      <c r="I6352" s="33" t="s">
        <v>9815</v>
      </c>
      <c r="J6352" s="2">
        <v>3</v>
      </c>
      <c r="K6352" s="33" t="s">
        <v>9816</v>
      </c>
    </row>
    <row r="6353" spans="1:11" x14ac:dyDescent="0.3">
      <c r="A6353" s="1">
        <v>42705</v>
      </c>
      <c r="B6353" s="2">
        <f>YEAR(salesdata[[#This Row],[Order Date]])</f>
        <v>2016</v>
      </c>
      <c r="C6353" s="2">
        <f>MONTH(salesdata[[#This Row],[Order Date]])</f>
        <v>12</v>
      </c>
      <c r="D6353" t="s">
        <v>571</v>
      </c>
      <c r="E6353" t="s">
        <v>27</v>
      </c>
      <c r="F6353" t="s">
        <v>11</v>
      </c>
      <c r="G6353" t="s">
        <v>63</v>
      </c>
      <c r="H6353" t="s">
        <v>1484</v>
      </c>
      <c r="I6353" s="33" t="s">
        <v>5007</v>
      </c>
      <c r="J6353" s="2">
        <v>3</v>
      </c>
      <c r="K6353" s="33" t="s">
        <v>6173</v>
      </c>
    </row>
    <row r="6354" spans="1:11" x14ac:dyDescent="0.3">
      <c r="A6354" s="1">
        <v>42705</v>
      </c>
      <c r="B6354" s="2">
        <f>YEAR(salesdata[[#This Row],[Order Date]])</f>
        <v>2016</v>
      </c>
      <c r="C6354" s="2">
        <f>MONTH(salesdata[[#This Row],[Order Date]])</f>
        <v>12</v>
      </c>
      <c r="D6354" t="s">
        <v>1540</v>
      </c>
      <c r="E6354" t="s">
        <v>27</v>
      </c>
      <c r="F6354" t="s">
        <v>11</v>
      </c>
      <c r="G6354" t="s">
        <v>24</v>
      </c>
      <c r="H6354" t="s">
        <v>1977</v>
      </c>
      <c r="I6354" s="33" t="s">
        <v>6866</v>
      </c>
      <c r="J6354" s="2">
        <v>8</v>
      </c>
      <c r="K6354" s="33" t="s">
        <v>3121</v>
      </c>
    </row>
    <row r="6355" spans="1:11" x14ac:dyDescent="0.3">
      <c r="A6355" s="1">
        <v>42706</v>
      </c>
      <c r="B6355" s="2">
        <f>YEAR(salesdata[[#This Row],[Order Date]])</f>
        <v>2016</v>
      </c>
      <c r="C6355" s="2">
        <f>MONTH(salesdata[[#This Row],[Order Date]])</f>
        <v>12</v>
      </c>
      <c r="D6355" t="s">
        <v>1857</v>
      </c>
      <c r="E6355" t="s">
        <v>27</v>
      </c>
      <c r="F6355" t="s">
        <v>11</v>
      </c>
      <c r="G6355" t="s">
        <v>12</v>
      </c>
      <c r="H6355" t="s">
        <v>1673</v>
      </c>
      <c r="I6355" s="33" t="s">
        <v>3857</v>
      </c>
      <c r="J6355" s="2">
        <v>4</v>
      </c>
      <c r="K6355" s="33" t="s">
        <v>3858</v>
      </c>
    </row>
    <row r="6356" spans="1:11" x14ac:dyDescent="0.3">
      <c r="A6356" s="1">
        <v>42706</v>
      </c>
      <c r="B6356" s="2">
        <f>YEAR(salesdata[[#This Row],[Order Date]])</f>
        <v>2016</v>
      </c>
      <c r="C6356" s="2">
        <f>MONTH(salesdata[[#This Row],[Order Date]])</f>
        <v>12</v>
      </c>
      <c r="D6356" t="s">
        <v>1857</v>
      </c>
      <c r="E6356" t="s">
        <v>27</v>
      </c>
      <c r="F6356" t="s">
        <v>11</v>
      </c>
      <c r="G6356" t="s">
        <v>12</v>
      </c>
      <c r="H6356" t="s">
        <v>2321</v>
      </c>
      <c r="I6356" s="33" t="s">
        <v>9713</v>
      </c>
      <c r="J6356" s="2">
        <v>7</v>
      </c>
      <c r="K6356" s="33" t="s">
        <v>7257</v>
      </c>
    </row>
    <row r="6357" spans="1:11" x14ac:dyDescent="0.3">
      <c r="A6357" s="1">
        <v>42706</v>
      </c>
      <c r="B6357" s="2">
        <f>YEAR(salesdata[[#This Row],[Order Date]])</f>
        <v>2016</v>
      </c>
      <c r="C6357" s="2">
        <f>MONTH(salesdata[[#This Row],[Order Date]])</f>
        <v>12</v>
      </c>
      <c r="D6357" t="s">
        <v>1857</v>
      </c>
      <c r="E6357" t="s">
        <v>27</v>
      </c>
      <c r="F6357" t="s">
        <v>11</v>
      </c>
      <c r="G6357" t="s">
        <v>18</v>
      </c>
      <c r="H6357" t="s">
        <v>594</v>
      </c>
      <c r="I6357" s="33" t="s">
        <v>9817</v>
      </c>
      <c r="J6357" s="2">
        <v>3</v>
      </c>
      <c r="K6357" s="33" t="s">
        <v>3114</v>
      </c>
    </row>
    <row r="6358" spans="1:11" x14ac:dyDescent="0.3">
      <c r="A6358" s="1">
        <v>42706</v>
      </c>
      <c r="B6358" s="2">
        <f>YEAR(salesdata[[#This Row],[Order Date]])</f>
        <v>2016</v>
      </c>
      <c r="C6358" s="2">
        <f>MONTH(salesdata[[#This Row],[Order Date]])</f>
        <v>12</v>
      </c>
      <c r="D6358" t="s">
        <v>1433</v>
      </c>
      <c r="E6358" t="s">
        <v>27</v>
      </c>
      <c r="F6358" t="s">
        <v>11</v>
      </c>
      <c r="G6358" t="s">
        <v>20</v>
      </c>
      <c r="H6358" t="s">
        <v>1554</v>
      </c>
      <c r="I6358" s="33" t="s">
        <v>8446</v>
      </c>
      <c r="J6358" s="2">
        <v>2</v>
      </c>
      <c r="K6358" s="33" t="s">
        <v>4262</v>
      </c>
    </row>
    <row r="6359" spans="1:11" x14ac:dyDescent="0.3">
      <c r="A6359" s="1">
        <v>42706</v>
      </c>
      <c r="B6359" s="2">
        <f>YEAR(salesdata[[#This Row],[Order Date]])</f>
        <v>2016</v>
      </c>
      <c r="C6359" s="2">
        <f>MONTH(salesdata[[#This Row],[Order Date]])</f>
        <v>12</v>
      </c>
      <c r="D6359" t="s">
        <v>1433</v>
      </c>
      <c r="E6359" t="s">
        <v>27</v>
      </c>
      <c r="F6359" t="s">
        <v>11</v>
      </c>
      <c r="G6359" t="s">
        <v>93</v>
      </c>
      <c r="H6359" t="s">
        <v>210</v>
      </c>
      <c r="I6359" s="33" t="s">
        <v>4007</v>
      </c>
      <c r="J6359" s="2">
        <v>3</v>
      </c>
      <c r="K6359" s="33" t="s">
        <v>4008</v>
      </c>
    </row>
    <row r="6360" spans="1:11" x14ac:dyDescent="0.3">
      <c r="A6360" s="1">
        <v>42706</v>
      </c>
      <c r="B6360" s="2">
        <f>YEAR(salesdata[[#This Row],[Order Date]])</f>
        <v>2016</v>
      </c>
      <c r="C6360" s="2">
        <f>MONTH(salesdata[[#This Row],[Order Date]])</f>
        <v>12</v>
      </c>
      <c r="D6360" t="s">
        <v>1433</v>
      </c>
      <c r="E6360" t="s">
        <v>27</v>
      </c>
      <c r="F6360" t="s">
        <v>34</v>
      </c>
      <c r="G6360" t="s">
        <v>47</v>
      </c>
      <c r="H6360" t="s">
        <v>2391</v>
      </c>
      <c r="I6360" s="33" t="s">
        <v>3946</v>
      </c>
      <c r="J6360" s="2">
        <v>3</v>
      </c>
      <c r="K6360" s="33" t="s">
        <v>4452</v>
      </c>
    </row>
    <row r="6361" spans="1:11" x14ac:dyDescent="0.3">
      <c r="A6361" s="1">
        <v>42706</v>
      </c>
      <c r="B6361" s="2">
        <f>YEAR(salesdata[[#This Row],[Order Date]])</f>
        <v>2016</v>
      </c>
      <c r="C6361" s="2">
        <f>MONTH(salesdata[[#This Row],[Order Date]])</f>
        <v>12</v>
      </c>
      <c r="D6361" t="s">
        <v>1433</v>
      </c>
      <c r="E6361" t="s">
        <v>27</v>
      </c>
      <c r="F6361" t="s">
        <v>11</v>
      </c>
      <c r="G6361" t="s">
        <v>20</v>
      </c>
      <c r="H6361" t="s">
        <v>1168</v>
      </c>
      <c r="I6361" s="33" t="s">
        <v>9818</v>
      </c>
      <c r="J6361" s="2">
        <v>3</v>
      </c>
      <c r="K6361" s="33" t="s">
        <v>9819</v>
      </c>
    </row>
    <row r="6362" spans="1:11" x14ac:dyDescent="0.3">
      <c r="A6362" s="1">
        <v>42706</v>
      </c>
      <c r="B6362" s="2">
        <f>YEAR(salesdata[[#This Row],[Order Date]])</f>
        <v>2016</v>
      </c>
      <c r="C6362" s="2">
        <f>MONTH(salesdata[[#This Row],[Order Date]])</f>
        <v>12</v>
      </c>
      <c r="D6362" t="s">
        <v>170</v>
      </c>
      <c r="E6362" t="s">
        <v>1575</v>
      </c>
      <c r="F6362" t="s">
        <v>11</v>
      </c>
      <c r="G6362" t="s">
        <v>18</v>
      </c>
      <c r="H6362" t="s">
        <v>2022</v>
      </c>
      <c r="I6362" s="33" t="s">
        <v>9820</v>
      </c>
      <c r="J6362" s="2">
        <v>5</v>
      </c>
      <c r="K6362" s="33" t="s">
        <v>9821</v>
      </c>
    </row>
    <row r="6363" spans="1:11" x14ac:dyDescent="0.3">
      <c r="A6363" s="1">
        <v>42706</v>
      </c>
      <c r="B6363" s="2">
        <f>YEAR(salesdata[[#This Row],[Order Date]])</f>
        <v>2016</v>
      </c>
      <c r="C6363" s="2">
        <f>MONTH(salesdata[[#This Row],[Order Date]])</f>
        <v>12</v>
      </c>
      <c r="D6363" t="s">
        <v>170</v>
      </c>
      <c r="E6363" t="s">
        <v>1575</v>
      </c>
      <c r="F6363" t="s">
        <v>39</v>
      </c>
      <c r="G6363" t="s">
        <v>40</v>
      </c>
      <c r="H6363" t="s">
        <v>736</v>
      </c>
      <c r="I6363" s="33" t="s">
        <v>3498</v>
      </c>
      <c r="J6363" s="2">
        <v>5</v>
      </c>
      <c r="K6363" s="33" t="s">
        <v>7228</v>
      </c>
    </row>
    <row r="6364" spans="1:11" x14ac:dyDescent="0.3">
      <c r="A6364" s="1">
        <v>42706</v>
      </c>
      <c r="B6364" s="2">
        <f>YEAR(salesdata[[#This Row],[Order Date]])</f>
        <v>2016</v>
      </c>
      <c r="C6364" s="2">
        <f>MONTH(salesdata[[#This Row],[Order Date]])</f>
        <v>12</v>
      </c>
      <c r="D6364" t="s">
        <v>170</v>
      </c>
      <c r="E6364" t="s">
        <v>1575</v>
      </c>
      <c r="F6364" t="s">
        <v>34</v>
      </c>
      <c r="G6364" t="s">
        <v>47</v>
      </c>
      <c r="H6364" t="s">
        <v>2698</v>
      </c>
      <c r="I6364" s="33" t="s">
        <v>9822</v>
      </c>
      <c r="J6364" s="2">
        <v>6</v>
      </c>
      <c r="K6364" s="33" t="s">
        <v>6225</v>
      </c>
    </row>
    <row r="6365" spans="1:11" x14ac:dyDescent="0.3">
      <c r="A6365" s="1">
        <v>42706</v>
      </c>
      <c r="B6365" s="2">
        <f>YEAR(salesdata[[#This Row],[Order Date]])</f>
        <v>2016</v>
      </c>
      <c r="C6365" s="2">
        <f>MONTH(salesdata[[#This Row],[Order Date]])</f>
        <v>12</v>
      </c>
      <c r="D6365" t="s">
        <v>1674</v>
      </c>
      <c r="E6365" t="s">
        <v>152</v>
      </c>
      <c r="F6365" t="s">
        <v>11</v>
      </c>
      <c r="G6365" t="s">
        <v>20</v>
      </c>
      <c r="H6365" t="s">
        <v>2569</v>
      </c>
      <c r="I6365" s="33" t="s">
        <v>9823</v>
      </c>
      <c r="J6365" s="2">
        <v>3</v>
      </c>
      <c r="K6365" s="33" t="s">
        <v>9824</v>
      </c>
    </row>
    <row r="6366" spans="1:11" x14ac:dyDescent="0.3">
      <c r="A6366" s="1">
        <v>42706</v>
      </c>
      <c r="B6366" s="2">
        <f>YEAR(salesdata[[#This Row],[Order Date]])</f>
        <v>2016</v>
      </c>
      <c r="C6366" s="2">
        <f>MONTH(salesdata[[#This Row],[Order Date]])</f>
        <v>12</v>
      </c>
      <c r="D6366" t="s">
        <v>1674</v>
      </c>
      <c r="E6366" t="s">
        <v>152</v>
      </c>
      <c r="F6366" t="s">
        <v>11</v>
      </c>
      <c r="G6366" t="s">
        <v>20</v>
      </c>
      <c r="H6366" t="s">
        <v>1990</v>
      </c>
      <c r="I6366" s="33" t="s">
        <v>9640</v>
      </c>
      <c r="J6366" s="2">
        <v>3</v>
      </c>
      <c r="K6366" s="33" t="s">
        <v>7018</v>
      </c>
    </row>
    <row r="6367" spans="1:11" x14ac:dyDescent="0.3">
      <c r="A6367" s="1">
        <v>42706</v>
      </c>
      <c r="B6367" s="2">
        <f>YEAR(salesdata[[#This Row],[Order Date]])</f>
        <v>2016</v>
      </c>
      <c r="C6367" s="2">
        <f>MONTH(salesdata[[#This Row],[Order Date]])</f>
        <v>12</v>
      </c>
      <c r="D6367" t="s">
        <v>1674</v>
      </c>
      <c r="E6367" t="s">
        <v>152</v>
      </c>
      <c r="F6367" t="s">
        <v>11</v>
      </c>
      <c r="G6367" t="s">
        <v>12</v>
      </c>
      <c r="H6367" t="s">
        <v>1813</v>
      </c>
      <c r="I6367" s="33" t="s">
        <v>9694</v>
      </c>
      <c r="J6367" s="2">
        <v>1</v>
      </c>
      <c r="K6367" s="33" t="s">
        <v>9825</v>
      </c>
    </row>
    <row r="6368" spans="1:11" x14ac:dyDescent="0.3">
      <c r="A6368" s="1">
        <v>42706</v>
      </c>
      <c r="B6368" s="2">
        <f>YEAR(salesdata[[#This Row],[Order Date]])</f>
        <v>2016</v>
      </c>
      <c r="C6368" s="2">
        <f>MONTH(salesdata[[#This Row],[Order Date]])</f>
        <v>12</v>
      </c>
      <c r="D6368" t="s">
        <v>1523</v>
      </c>
      <c r="E6368" t="s">
        <v>282</v>
      </c>
      <c r="F6368" t="s">
        <v>39</v>
      </c>
      <c r="G6368" t="s">
        <v>52</v>
      </c>
      <c r="H6368" t="s">
        <v>1492</v>
      </c>
      <c r="I6368" s="33" t="s">
        <v>8116</v>
      </c>
      <c r="J6368" s="2">
        <v>3</v>
      </c>
      <c r="K6368" s="33" t="s">
        <v>8117</v>
      </c>
    </row>
    <row r="6369" spans="1:11" x14ac:dyDescent="0.3">
      <c r="A6369" s="1">
        <v>42706</v>
      </c>
      <c r="B6369" s="2">
        <f>YEAR(salesdata[[#This Row],[Order Date]])</f>
        <v>2016</v>
      </c>
      <c r="C6369" s="2">
        <f>MONTH(salesdata[[#This Row],[Order Date]])</f>
        <v>12</v>
      </c>
      <c r="D6369" t="s">
        <v>686</v>
      </c>
      <c r="E6369" t="s">
        <v>403</v>
      </c>
      <c r="F6369" t="s">
        <v>11</v>
      </c>
      <c r="G6369" t="s">
        <v>20</v>
      </c>
      <c r="H6369" t="s">
        <v>1701</v>
      </c>
      <c r="I6369" s="33" t="s">
        <v>9826</v>
      </c>
      <c r="J6369" s="2">
        <v>8</v>
      </c>
      <c r="K6369" s="33" t="s">
        <v>9827</v>
      </c>
    </row>
    <row r="6370" spans="1:11" x14ac:dyDescent="0.3">
      <c r="A6370" s="1">
        <v>42706</v>
      </c>
      <c r="B6370" s="2">
        <f>YEAR(salesdata[[#This Row],[Order Date]])</f>
        <v>2016</v>
      </c>
      <c r="C6370" s="2">
        <f>MONTH(salesdata[[#This Row],[Order Date]])</f>
        <v>12</v>
      </c>
      <c r="D6370" t="s">
        <v>587</v>
      </c>
      <c r="E6370" t="s">
        <v>10</v>
      </c>
      <c r="F6370" t="s">
        <v>34</v>
      </c>
      <c r="G6370" t="s">
        <v>74</v>
      </c>
      <c r="H6370" t="s">
        <v>2280</v>
      </c>
      <c r="I6370" s="33" t="s">
        <v>9828</v>
      </c>
      <c r="J6370" s="2">
        <v>10</v>
      </c>
      <c r="K6370" s="33" t="s">
        <v>9829</v>
      </c>
    </row>
    <row r="6371" spans="1:11" x14ac:dyDescent="0.3">
      <c r="A6371" s="1">
        <v>42706</v>
      </c>
      <c r="B6371" s="2">
        <f>YEAR(salesdata[[#This Row],[Order Date]])</f>
        <v>2016</v>
      </c>
      <c r="C6371" s="2">
        <f>MONTH(salesdata[[#This Row],[Order Date]])</f>
        <v>12</v>
      </c>
      <c r="D6371" t="s">
        <v>587</v>
      </c>
      <c r="E6371" t="s">
        <v>10</v>
      </c>
      <c r="F6371" t="s">
        <v>11</v>
      </c>
      <c r="G6371" t="s">
        <v>12</v>
      </c>
      <c r="H6371" t="s">
        <v>2136</v>
      </c>
      <c r="I6371" s="33" t="s">
        <v>4642</v>
      </c>
      <c r="J6371" s="2">
        <v>9</v>
      </c>
      <c r="K6371" s="33" t="s">
        <v>5146</v>
      </c>
    </row>
    <row r="6372" spans="1:11" x14ac:dyDescent="0.3">
      <c r="A6372" s="1">
        <v>42707</v>
      </c>
      <c r="B6372" s="2">
        <f>YEAR(salesdata[[#This Row],[Order Date]])</f>
        <v>2016</v>
      </c>
      <c r="C6372" s="2">
        <f>MONTH(salesdata[[#This Row],[Order Date]])</f>
        <v>12</v>
      </c>
      <c r="D6372" t="s">
        <v>2402</v>
      </c>
      <c r="E6372" t="s">
        <v>152</v>
      </c>
      <c r="F6372" t="s">
        <v>11</v>
      </c>
      <c r="G6372" t="s">
        <v>12</v>
      </c>
      <c r="H6372" t="s">
        <v>1819</v>
      </c>
      <c r="I6372" s="33" t="s">
        <v>5947</v>
      </c>
      <c r="J6372" s="2">
        <v>8</v>
      </c>
      <c r="K6372" s="33" t="s">
        <v>5948</v>
      </c>
    </row>
    <row r="6373" spans="1:11" x14ac:dyDescent="0.3">
      <c r="A6373" s="1">
        <v>42707</v>
      </c>
      <c r="B6373" s="2">
        <f>YEAR(salesdata[[#This Row],[Order Date]])</f>
        <v>2016</v>
      </c>
      <c r="C6373" s="2">
        <f>MONTH(salesdata[[#This Row],[Order Date]])</f>
        <v>12</v>
      </c>
      <c r="D6373" t="s">
        <v>2402</v>
      </c>
      <c r="E6373" t="s">
        <v>152</v>
      </c>
      <c r="F6373" t="s">
        <v>34</v>
      </c>
      <c r="G6373" t="s">
        <v>147</v>
      </c>
      <c r="H6373" t="s">
        <v>677</v>
      </c>
      <c r="I6373" s="33" t="s">
        <v>9830</v>
      </c>
      <c r="J6373" s="2">
        <v>2</v>
      </c>
      <c r="K6373" s="33" t="s">
        <v>9831</v>
      </c>
    </row>
    <row r="6374" spans="1:11" x14ac:dyDescent="0.3">
      <c r="A6374" s="1">
        <v>42707</v>
      </c>
      <c r="B6374" s="2">
        <f>YEAR(salesdata[[#This Row],[Order Date]])</f>
        <v>2016</v>
      </c>
      <c r="C6374" s="2">
        <f>MONTH(salesdata[[#This Row],[Order Date]])</f>
        <v>12</v>
      </c>
      <c r="D6374" t="s">
        <v>2402</v>
      </c>
      <c r="E6374" t="s">
        <v>152</v>
      </c>
      <c r="F6374" t="s">
        <v>11</v>
      </c>
      <c r="G6374" t="s">
        <v>18</v>
      </c>
      <c r="H6374" t="s">
        <v>560</v>
      </c>
      <c r="I6374" s="33" t="s">
        <v>7745</v>
      </c>
      <c r="J6374" s="2">
        <v>3</v>
      </c>
      <c r="K6374" s="33" t="s">
        <v>7746</v>
      </c>
    </row>
    <row r="6375" spans="1:11" x14ac:dyDescent="0.3">
      <c r="A6375" s="1">
        <v>42707</v>
      </c>
      <c r="B6375" s="2">
        <f>YEAR(salesdata[[#This Row],[Order Date]])</f>
        <v>2016</v>
      </c>
      <c r="C6375" s="2">
        <f>MONTH(salesdata[[#This Row],[Order Date]])</f>
        <v>12</v>
      </c>
      <c r="D6375" t="s">
        <v>2402</v>
      </c>
      <c r="E6375" t="s">
        <v>152</v>
      </c>
      <c r="F6375" t="s">
        <v>34</v>
      </c>
      <c r="G6375" t="s">
        <v>35</v>
      </c>
      <c r="H6375" t="s">
        <v>439</v>
      </c>
      <c r="I6375" s="33" t="s">
        <v>9832</v>
      </c>
      <c r="J6375" s="2">
        <v>3</v>
      </c>
      <c r="K6375" s="33" t="s">
        <v>9833</v>
      </c>
    </row>
    <row r="6376" spans="1:11" x14ac:dyDescent="0.3">
      <c r="A6376" s="1">
        <v>42707</v>
      </c>
      <c r="B6376" s="2">
        <f>YEAR(salesdata[[#This Row],[Order Date]])</f>
        <v>2016</v>
      </c>
      <c r="C6376" s="2">
        <f>MONTH(salesdata[[#This Row],[Order Date]])</f>
        <v>12</v>
      </c>
      <c r="D6376" t="s">
        <v>2402</v>
      </c>
      <c r="E6376" t="s">
        <v>152</v>
      </c>
      <c r="F6376" t="s">
        <v>11</v>
      </c>
      <c r="G6376" t="s">
        <v>16</v>
      </c>
      <c r="H6376" t="s">
        <v>1755</v>
      </c>
      <c r="I6376" s="33" t="s">
        <v>3712</v>
      </c>
      <c r="J6376" s="2">
        <v>2</v>
      </c>
      <c r="K6376" s="33" t="s">
        <v>8953</v>
      </c>
    </row>
    <row r="6377" spans="1:11" x14ac:dyDescent="0.3">
      <c r="A6377" s="1">
        <v>42707</v>
      </c>
      <c r="B6377" s="2">
        <f>YEAR(salesdata[[#This Row],[Order Date]])</f>
        <v>2016</v>
      </c>
      <c r="C6377" s="2">
        <f>MONTH(salesdata[[#This Row],[Order Date]])</f>
        <v>12</v>
      </c>
      <c r="D6377" t="s">
        <v>2562</v>
      </c>
      <c r="E6377" t="s">
        <v>23</v>
      </c>
      <c r="F6377" t="s">
        <v>11</v>
      </c>
      <c r="G6377" t="s">
        <v>93</v>
      </c>
      <c r="H6377" t="s">
        <v>2069</v>
      </c>
      <c r="I6377" s="33" t="s">
        <v>9834</v>
      </c>
      <c r="J6377" s="2">
        <v>4</v>
      </c>
      <c r="K6377" s="33" t="s">
        <v>9835</v>
      </c>
    </row>
    <row r="6378" spans="1:11" x14ac:dyDescent="0.3">
      <c r="A6378" s="1">
        <v>42707</v>
      </c>
      <c r="B6378" s="2">
        <f>YEAR(salesdata[[#This Row],[Order Date]])</f>
        <v>2016</v>
      </c>
      <c r="C6378" s="2">
        <f>MONTH(salesdata[[#This Row],[Order Date]])</f>
        <v>12</v>
      </c>
      <c r="D6378" t="s">
        <v>2562</v>
      </c>
      <c r="E6378" t="s">
        <v>23</v>
      </c>
      <c r="F6378" t="s">
        <v>11</v>
      </c>
      <c r="G6378" t="s">
        <v>20</v>
      </c>
      <c r="H6378" t="s">
        <v>777</v>
      </c>
      <c r="I6378" s="33" t="s">
        <v>9836</v>
      </c>
      <c r="J6378" s="2">
        <v>4</v>
      </c>
      <c r="K6378" s="33" t="s">
        <v>9837</v>
      </c>
    </row>
    <row r="6379" spans="1:11" x14ac:dyDescent="0.3">
      <c r="A6379" s="1">
        <v>42707</v>
      </c>
      <c r="B6379" s="2">
        <f>YEAR(salesdata[[#This Row],[Order Date]])</f>
        <v>2016</v>
      </c>
      <c r="C6379" s="2">
        <f>MONTH(salesdata[[#This Row],[Order Date]])</f>
        <v>12</v>
      </c>
      <c r="D6379" t="s">
        <v>2309</v>
      </c>
      <c r="E6379" t="s">
        <v>27</v>
      </c>
      <c r="F6379" t="s">
        <v>39</v>
      </c>
      <c r="G6379" t="s">
        <v>52</v>
      </c>
      <c r="H6379" t="s">
        <v>2172</v>
      </c>
      <c r="I6379" s="33" t="s">
        <v>9838</v>
      </c>
      <c r="J6379" s="2">
        <v>5</v>
      </c>
      <c r="K6379" s="33" t="s">
        <v>9839</v>
      </c>
    </row>
    <row r="6380" spans="1:11" x14ac:dyDescent="0.3">
      <c r="A6380" s="1">
        <v>42707</v>
      </c>
      <c r="B6380" s="2">
        <f>YEAR(salesdata[[#This Row],[Order Date]])</f>
        <v>2016</v>
      </c>
      <c r="C6380" s="2">
        <f>MONTH(salesdata[[#This Row],[Order Date]])</f>
        <v>12</v>
      </c>
      <c r="D6380" t="s">
        <v>2309</v>
      </c>
      <c r="E6380" t="s">
        <v>27</v>
      </c>
      <c r="F6380" t="s">
        <v>34</v>
      </c>
      <c r="G6380" t="s">
        <v>47</v>
      </c>
      <c r="H6380" t="s">
        <v>2055</v>
      </c>
      <c r="I6380" s="33" t="s">
        <v>9840</v>
      </c>
      <c r="J6380" s="2">
        <v>6</v>
      </c>
      <c r="K6380" s="33" t="s">
        <v>3344</v>
      </c>
    </row>
    <row r="6381" spans="1:11" x14ac:dyDescent="0.3">
      <c r="A6381" s="1">
        <v>42707</v>
      </c>
      <c r="B6381" s="2">
        <f>YEAR(salesdata[[#This Row],[Order Date]])</f>
        <v>2016</v>
      </c>
      <c r="C6381" s="2">
        <f>MONTH(salesdata[[#This Row],[Order Date]])</f>
        <v>12</v>
      </c>
      <c r="D6381" t="s">
        <v>78</v>
      </c>
      <c r="E6381" t="s">
        <v>130</v>
      </c>
      <c r="F6381" t="s">
        <v>34</v>
      </c>
      <c r="G6381" t="s">
        <v>147</v>
      </c>
      <c r="H6381" t="s">
        <v>966</v>
      </c>
      <c r="I6381" s="33" t="s">
        <v>9841</v>
      </c>
      <c r="J6381" s="2">
        <v>2</v>
      </c>
      <c r="K6381" s="33" t="s">
        <v>9842</v>
      </c>
    </row>
    <row r="6382" spans="1:11" x14ac:dyDescent="0.3">
      <c r="A6382" s="1">
        <v>42707</v>
      </c>
      <c r="B6382" s="2">
        <f>YEAR(salesdata[[#This Row],[Order Date]])</f>
        <v>2016</v>
      </c>
      <c r="C6382" s="2">
        <f>MONTH(salesdata[[#This Row],[Order Date]])</f>
        <v>12</v>
      </c>
      <c r="D6382" t="s">
        <v>78</v>
      </c>
      <c r="E6382" t="s">
        <v>130</v>
      </c>
      <c r="F6382" t="s">
        <v>34</v>
      </c>
      <c r="G6382" t="s">
        <v>35</v>
      </c>
      <c r="H6382" t="s">
        <v>1623</v>
      </c>
      <c r="I6382" s="33" t="s">
        <v>7114</v>
      </c>
      <c r="J6382" s="2">
        <v>1</v>
      </c>
      <c r="K6382" s="33" t="s">
        <v>6926</v>
      </c>
    </row>
    <row r="6383" spans="1:11" x14ac:dyDescent="0.3">
      <c r="A6383" s="1">
        <v>42707</v>
      </c>
      <c r="B6383" s="2">
        <f>YEAR(salesdata[[#This Row],[Order Date]])</f>
        <v>2016</v>
      </c>
      <c r="C6383" s="2">
        <f>MONTH(salesdata[[#This Row],[Order Date]])</f>
        <v>12</v>
      </c>
      <c r="D6383" t="s">
        <v>370</v>
      </c>
      <c r="E6383" t="s">
        <v>27</v>
      </c>
      <c r="F6383" t="s">
        <v>11</v>
      </c>
      <c r="G6383" t="s">
        <v>18</v>
      </c>
      <c r="H6383" t="s">
        <v>1479</v>
      </c>
      <c r="I6383" s="33" t="s">
        <v>7108</v>
      </c>
      <c r="J6383" s="2">
        <v>4</v>
      </c>
      <c r="K6383" s="33" t="s">
        <v>7109</v>
      </c>
    </row>
    <row r="6384" spans="1:11" x14ac:dyDescent="0.3">
      <c r="A6384" s="1">
        <v>42707</v>
      </c>
      <c r="B6384" s="2">
        <f>YEAR(salesdata[[#This Row],[Order Date]])</f>
        <v>2016</v>
      </c>
      <c r="C6384" s="2">
        <f>MONTH(salesdata[[#This Row],[Order Date]])</f>
        <v>12</v>
      </c>
      <c r="D6384" t="s">
        <v>1008</v>
      </c>
      <c r="E6384" t="s">
        <v>27</v>
      </c>
      <c r="F6384" t="s">
        <v>34</v>
      </c>
      <c r="G6384" t="s">
        <v>147</v>
      </c>
      <c r="H6384" t="s">
        <v>897</v>
      </c>
      <c r="I6384" s="33" t="s">
        <v>9843</v>
      </c>
      <c r="J6384" s="2">
        <v>3</v>
      </c>
      <c r="K6384" s="33" t="s">
        <v>5189</v>
      </c>
    </row>
    <row r="6385" spans="1:11" x14ac:dyDescent="0.3">
      <c r="A6385" s="1">
        <v>42707</v>
      </c>
      <c r="B6385" s="2">
        <f>YEAR(salesdata[[#This Row],[Order Date]])</f>
        <v>2016</v>
      </c>
      <c r="C6385" s="2">
        <f>MONTH(salesdata[[#This Row],[Order Date]])</f>
        <v>12</v>
      </c>
      <c r="D6385" t="s">
        <v>1008</v>
      </c>
      <c r="E6385" t="s">
        <v>27</v>
      </c>
      <c r="F6385" t="s">
        <v>11</v>
      </c>
      <c r="G6385" t="s">
        <v>24</v>
      </c>
      <c r="H6385" t="s">
        <v>38</v>
      </c>
      <c r="I6385" s="33" t="s">
        <v>9844</v>
      </c>
      <c r="J6385" s="2">
        <v>8</v>
      </c>
      <c r="K6385" s="33" t="s">
        <v>3297</v>
      </c>
    </row>
    <row r="6386" spans="1:11" x14ac:dyDescent="0.3">
      <c r="A6386" s="1">
        <v>42707</v>
      </c>
      <c r="B6386" s="2">
        <f>YEAR(salesdata[[#This Row],[Order Date]])</f>
        <v>2016</v>
      </c>
      <c r="C6386" s="2">
        <f>MONTH(salesdata[[#This Row],[Order Date]])</f>
        <v>12</v>
      </c>
      <c r="D6386" t="s">
        <v>1008</v>
      </c>
      <c r="E6386" t="s">
        <v>27</v>
      </c>
      <c r="F6386" t="s">
        <v>11</v>
      </c>
      <c r="G6386" t="s">
        <v>18</v>
      </c>
      <c r="H6386" t="s">
        <v>183</v>
      </c>
      <c r="I6386" s="33" t="s">
        <v>9845</v>
      </c>
      <c r="J6386" s="2">
        <v>3</v>
      </c>
      <c r="K6386" s="33" t="s">
        <v>4792</v>
      </c>
    </row>
    <row r="6387" spans="1:11" x14ac:dyDescent="0.3">
      <c r="A6387" s="1">
        <v>42707</v>
      </c>
      <c r="B6387" s="2">
        <f>YEAR(salesdata[[#This Row],[Order Date]])</f>
        <v>2016</v>
      </c>
      <c r="C6387" s="2">
        <f>MONTH(salesdata[[#This Row],[Order Date]])</f>
        <v>12</v>
      </c>
      <c r="D6387" t="s">
        <v>1008</v>
      </c>
      <c r="E6387" t="s">
        <v>27</v>
      </c>
      <c r="F6387" t="s">
        <v>34</v>
      </c>
      <c r="G6387" t="s">
        <v>74</v>
      </c>
      <c r="H6387" t="s">
        <v>420</v>
      </c>
      <c r="I6387" s="33" t="s">
        <v>3396</v>
      </c>
      <c r="J6387" s="2">
        <v>2</v>
      </c>
      <c r="K6387" s="33" t="s">
        <v>3397</v>
      </c>
    </row>
    <row r="6388" spans="1:11" x14ac:dyDescent="0.3">
      <c r="A6388" s="1">
        <v>42708</v>
      </c>
      <c r="B6388" s="2">
        <f>YEAR(salesdata[[#This Row],[Order Date]])</f>
        <v>2016</v>
      </c>
      <c r="C6388" s="2">
        <f>MONTH(salesdata[[#This Row],[Order Date]])</f>
        <v>12</v>
      </c>
      <c r="D6388" t="s">
        <v>1265</v>
      </c>
      <c r="E6388" t="s">
        <v>152</v>
      </c>
      <c r="F6388" t="s">
        <v>34</v>
      </c>
      <c r="G6388" t="s">
        <v>47</v>
      </c>
      <c r="H6388" t="s">
        <v>1113</v>
      </c>
      <c r="I6388" s="33" t="s">
        <v>9846</v>
      </c>
      <c r="J6388" s="2">
        <v>3</v>
      </c>
      <c r="K6388" s="33" t="s">
        <v>9847</v>
      </c>
    </row>
    <row r="6389" spans="1:11" x14ac:dyDescent="0.3">
      <c r="A6389" s="1">
        <v>42708</v>
      </c>
      <c r="B6389" s="2">
        <f>YEAR(salesdata[[#This Row],[Order Date]])</f>
        <v>2016</v>
      </c>
      <c r="C6389" s="2">
        <f>MONTH(salesdata[[#This Row],[Order Date]])</f>
        <v>12</v>
      </c>
      <c r="D6389" t="s">
        <v>1265</v>
      </c>
      <c r="E6389" t="s">
        <v>152</v>
      </c>
      <c r="F6389" t="s">
        <v>39</v>
      </c>
      <c r="G6389" t="s">
        <v>52</v>
      </c>
      <c r="H6389" t="s">
        <v>161</v>
      </c>
      <c r="I6389" s="33" t="s">
        <v>9848</v>
      </c>
      <c r="J6389" s="2">
        <v>1</v>
      </c>
      <c r="K6389" s="33" t="s">
        <v>7588</v>
      </c>
    </row>
    <row r="6390" spans="1:11" x14ac:dyDescent="0.3">
      <c r="A6390" s="1">
        <v>42708</v>
      </c>
      <c r="B6390" s="2">
        <f>YEAR(salesdata[[#This Row],[Order Date]])</f>
        <v>2016</v>
      </c>
      <c r="C6390" s="2">
        <f>MONTH(salesdata[[#This Row],[Order Date]])</f>
        <v>12</v>
      </c>
      <c r="D6390" t="s">
        <v>1265</v>
      </c>
      <c r="E6390" t="s">
        <v>152</v>
      </c>
      <c r="F6390" t="s">
        <v>11</v>
      </c>
      <c r="G6390" t="s">
        <v>20</v>
      </c>
      <c r="H6390" t="s">
        <v>1699</v>
      </c>
      <c r="I6390" s="33" t="s">
        <v>5727</v>
      </c>
      <c r="J6390" s="2">
        <v>1</v>
      </c>
      <c r="K6390" s="33" t="s">
        <v>3930</v>
      </c>
    </row>
    <row r="6391" spans="1:11" x14ac:dyDescent="0.3">
      <c r="A6391" s="1">
        <v>42708</v>
      </c>
      <c r="B6391" s="2">
        <f>YEAR(salesdata[[#This Row],[Order Date]])</f>
        <v>2016</v>
      </c>
      <c r="C6391" s="2">
        <f>MONTH(salesdata[[#This Row],[Order Date]])</f>
        <v>12</v>
      </c>
      <c r="D6391" t="s">
        <v>1265</v>
      </c>
      <c r="E6391" t="s">
        <v>152</v>
      </c>
      <c r="F6391" t="s">
        <v>11</v>
      </c>
      <c r="G6391" t="s">
        <v>12</v>
      </c>
      <c r="H6391" t="s">
        <v>637</v>
      </c>
      <c r="I6391" s="33" t="s">
        <v>4665</v>
      </c>
      <c r="J6391" s="2">
        <v>4</v>
      </c>
      <c r="K6391" s="33" t="s">
        <v>5511</v>
      </c>
    </row>
    <row r="6392" spans="1:11" x14ac:dyDescent="0.3">
      <c r="A6392" s="1">
        <v>42708</v>
      </c>
      <c r="B6392" s="2">
        <f>YEAR(salesdata[[#This Row],[Order Date]])</f>
        <v>2016</v>
      </c>
      <c r="C6392" s="2">
        <f>MONTH(salesdata[[#This Row],[Order Date]])</f>
        <v>12</v>
      </c>
      <c r="D6392" t="s">
        <v>1265</v>
      </c>
      <c r="E6392" t="s">
        <v>152</v>
      </c>
      <c r="F6392" t="s">
        <v>11</v>
      </c>
      <c r="G6392" t="s">
        <v>18</v>
      </c>
      <c r="H6392" t="s">
        <v>2440</v>
      </c>
      <c r="I6392" s="33" t="s">
        <v>4735</v>
      </c>
      <c r="J6392" s="2">
        <v>3</v>
      </c>
      <c r="K6392" s="33" t="s">
        <v>8098</v>
      </c>
    </row>
    <row r="6393" spans="1:11" x14ac:dyDescent="0.3">
      <c r="A6393" s="1">
        <v>42708</v>
      </c>
      <c r="B6393" s="2">
        <f>YEAR(salesdata[[#This Row],[Order Date]])</f>
        <v>2016</v>
      </c>
      <c r="C6393" s="2">
        <f>MONTH(salesdata[[#This Row],[Order Date]])</f>
        <v>12</v>
      </c>
      <c r="D6393" t="s">
        <v>1265</v>
      </c>
      <c r="E6393" t="s">
        <v>152</v>
      </c>
      <c r="F6393" t="s">
        <v>11</v>
      </c>
      <c r="G6393" t="s">
        <v>18</v>
      </c>
      <c r="H6393" t="s">
        <v>2743</v>
      </c>
      <c r="I6393" s="33" t="s">
        <v>9849</v>
      </c>
      <c r="J6393" s="2">
        <v>2</v>
      </c>
      <c r="K6393" s="33" t="s">
        <v>8570</v>
      </c>
    </row>
    <row r="6394" spans="1:11" x14ac:dyDescent="0.3">
      <c r="A6394" s="1">
        <v>42708</v>
      </c>
      <c r="B6394" s="2">
        <f>YEAR(salesdata[[#This Row],[Order Date]])</f>
        <v>2016</v>
      </c>
      <c r="C6394" s="2">
        <f>MONTH(salesdata[[#This Row],[Order Date]])</f>
        <v>12</v>
      </c>
      <c r="D6394" t="s">
        <v>755</v>
      </c>
      <c r="E6394" t="s">
        <v>152</v>
      </c>
      <c r="F6394" t="s">
        <v>11</v>
      </c>
      <c r="G6394" t="s">
        <v>18</v>
      </c>
      <c r="H6394" t="s">
        <v>2785</v>
      </c>
      <c r="I6394" s="33" t="s">
        <v>9850</v>
      </c>
      <c r="J6394" s="2">
        <v>6</v>
      </c>
      <c r="K6394" s="33" t="s">
        <v>132</v>
      </c>
    </row>
    <row r="6395" spans="1:11" x14ac:dyDescent="0.3">
      <c r="A6395" s="1">
        <v>42708</v>
      </c>
      <c r="B6395" s="2">
        <f>YEAR(salesdata[[#This Row],[Order Date]])</f>
        <v>2016</v>
      </c>
      <c r="C6395" s="2">
        <f>MONTH(salesdata[[#This Row],[Order Date]])</f>
        <v>12</v>
      </c>
      <c r="D6395" t="s">
        <v>901</v>
      </c>
      <c r="E6395" t="s">
        <v>152</v>
      </c>
      <c r="F6395" t="s">
        <v>11</v>
      </c>
      <c r="G6395" t="s">
        <v>20</v>
      </c>
      <c r="H6395" t="s">
        <v>1406</v>
      </c>
      <c r="I6395" s="33" t="s">
        <v>4834</v>
      </c>
      <c r="J6395" s="2">
        <v>3</v>
      </c>
      <c r="K6395" s="33" t="s">
        <v>5235</v>
      </c>
    </row>
    <row r="6396" spans="1:11" x14ac:dyDescent="0.3">
      <c r="A6396" s="1">
        <v>42708</v>
      </c>
      <c r="B6396" s="2">
        <f>YEAR(salesdata[[#This Row],[Order Date]])</f>
        <v>2016</v>
      </c>
      <c r="C6396" s="2">
        <f>MONTH(salesdata[[#This Row],[Order Date]])</f>
        <v>12</v>
      </c>
      <c r="D6396" t="s">
        <v>1285</v>
      </c>
      <c r="E6396" t="s">
        <v>27</v>
      </c>
      <c r="F6396" t="s">
        <v>11</v>
      </c>
      <c r="G6396" t="s">
        <v>12</v>
      </c>
      <c r="H6396" t="s">
        <v>2324</v>
      </c>
      <c r="I6396" s="33" t="s">
        <v>4186</v>
      </c>
      <c r="J6396" s="2">
        <v>1</v>
      </c>
      <c r="K6396" s="33" t="s">
        <v>4187</v>
      </c>
    </row>
    <row r="6397" spans="1:11" x14ac:dyDescent="0.3">
      <c r="A6397" s="1">
        <v>42709</v>
      </c>
      <c r="B6397" s="2">
        <f>YEAR(salesdata[[#This Row],[Order Date]])</f>
        <v>2016</v>
      </c>
      <c r="C6397" s="2">
        <f>MONTH(salesdata[[#This Row],[Order Date]])</f>
        <v>12</v>
      </c>
      <c r="D6397" t="s">
        <v>1859</v>
      </c>
      <c r="E6397" t="s">
        <v>167</v>
      </c>
      <c r="F6397" t="s">
        <v>11</v>
      </c>
      <c r="G6397" t="s">
        <v>20</v>
      </c>
      <c r="H6397" t="s">
        <v>537</v>
      </c>
      <c r="I6397" s="33" t="s">
        <v>9851</v>
      </c>
      <c r="J6397" s="2">
        <v>3</v>
      </c>
      <c r="K6397" s="33" t="s">
        <v>8761</v>
      </c>
    </row>
    <row r="6398" spans="1:11" x14ac:dyDescent="0.3">
      <c r="A6398" s="1">
        <v>42709</v>
      </c>
      <c r="B6398" s="2">
        <f>YEAR(salesdata[[#This Row],[Order Date]])</f>
        <v>2016</v>
      </c>
      <c r="C6398" s="2">
        <f>MONTH(salesdata[[#This Row],[Order Date]])</f>
        <v>12</v>
      </c>
      <c r="D6398" t="s">
        <v>2786</v>
      </c>
      <c r="E6398" t="s">
        <v>160</v>
      </c>
      <c r="F6398" t="s">
        <v>39</v>
      </c>
      <c r="G6398" t="s">
        <v>40</v>
      </c>
      <c r="H6398" t="s">
        <v>855</v>
      </c>
      <c r="I6398" s="33" t="s">
        <v>9852</v>
      </c>
      <c r="J6398" s="2">
        <v>11</v>
      </c>
      <c r="K6398" s="33" t="s">
        <v>9853</v>
      </c>
    </row>
    <row r="6399" spans="1:11" x14ac:dyDescent="0.3">
      <c r="A6399" s="1">
        <v>42709</v>
      </c>
      <c r="B6399" s="2">
        <f>YEAR(salesdata[[#This Row],[Order Date]])</f>
        <v>2016</v>
      </c>
      <c r="C6399" s="2">
        <f>MONTH(salesdata[[#This Row],[Order Date]])</f>
        <v>12</v>
      </c>
      <c r="D6399" t="s">
        <v>2786</v>
      </c>
      <c r="E6399" t="s">
        <v>160</v>
      </c>
      <c r="F6399" t="s">
        <v>39</v>
      </c>
      <c r="G6399" t="s">
        <v>40</v>
      </c>
      <c r="H6399" t="s">
        <v>2548</v>
      </c>
      <c r="I6399" s="33" t="s">
        <v>3732</v>
      </c>
      <c r="J6399" s="2">
        <v>3</v>
      </c>
      <c r="K6399" s="33" t="s">
        <v>2154</v>
      </c>
    </row>
    <row r="6400" spans="1:11" x14ac:dyDescent="0.3">
      <c r="A6400" s="1">
        <v>42709</v>
      </c>
      <c r="B6400" s="2">
        <f>YEAR(salesdata[[#This Row],[Order Date]])</f>
        <v>2016</v>
      </c>
      <c r="C6400" s="2">
        <f>MONTH(salesdata[[#This Row],[Order Date]])</f>
        <v>12</v>
      </c>
      <c r="D6400" t="s">
        <v>2786</v>
      </c>
      <c r="E6400" t="s">
        <v>160</v>
      </c>
      <c r="F6400" t="s">
        <v>34</v>
      </c>
      <c r="G6400" t="s">
        <v>35</v>
      </c>
      <c r="H6400" t="s">
        <v>887</v>
      </c>
      <c r="I6400" s="33" t="s">
        <v>9854</v>
      </c>
      <c r="J6400" s="2">
        <v>8</v>
      </c>
      <c r="K6400" s="33" t="s">
        <v>3910</v>
      </c>
    </row>
    <row r="6401" spans="1:11" x14ac:dyDescent="0.3">
      <c r="A6401" s="1">
        <v>42709</v>
      </c>
      <c r="B6401" s="2">
        <f>YEAR(salesdata[[#This Row],[Order Date]])</f>
        <v>2016</v>
      </c>
      <c r="C6401" s="2">
        <f>MONTH(salesdata[[#This Row],[Order Date]])</f>
        <v>12</v>
      </c>
      <c r="D6401" t="s">
        <v>2786</v>
      </c>
      <c r="E6401" t="s">
        <v>160</v>
      </c>
      <c r="F6401" t="s">
        <v>11</v>
      </c>
      <c r="G6401" t="s">
        <v>20</v>
      </c>
      <c r="H6401" t="s">
        <v>375</v>
      </c>
      <c r="I6401" s="33" t="s">
        <v>9855</v>
      </c>
      <c r="J6401" s="2">
        <v>5</v>
      </c>
      <c r="K6401" s="33" t="s">
        <v>4708</v>
      </c>
    </row>
    <row r="6402" spans="1:11" x14ac:dyDescent="0.3">
      <c r="A6402" s="1">
        <v>42709</v>
      </c>
      <c r="B6402" s="2">
        <f>YEAR(salesdata[[#This Row],[Order Date]])</f>
        <v>2016</v>
      </c>
      <c r="C6402" s="2">
        <f>MONTH(salesdata[[#This Row],[Order Date]])</f>
        <v>12</v>
      </c>
      <c r="D6402" t="s">
        <v>759</v>
      </c>
      <c r="E6402" t="s">
        <v>33</v>
      </c>
      <c r="F6402" t="s">
        <v>34</v>
      </c>
      <c r="G6402" t="s">
        <v>47</v>
      </c>
      <c r="H6402" t="s">
        <v>2303</v>
      </c>
      <c r="I6402" s="33" t="s">
        <v>7065</v>
      </c>
      <c r="J6402" s="2">
        <v>3</v>
      </c>
      <c r="K6402" s="33" t="s">
        <v>5093</v>
      </c>
    </row>
    <row r="6403" spans="1:11" x14ac:dyDescent="0.3">
      <c r="A6403" s="1">
        <v>42709</v>
      </c>
      <c r="B6403" s="2">
        <f>YEAR(salesdata[[#This Row],[Order Date]])</f>
        <v>2016</v>
      </c>
      <c r="C6403" s="2">
        <f>MONTH(salesdata[[#This Row],[Order Date]])</f>
        <v>12</v>
      </c>
      <c r="D6403" t="s">
        <v>759</v>
      </c>
      <c r="E6403" t="s">
        <v>152</v>
      </c>
      <c r="F6403" t="s">
        <v>11</v>
      </c>
      <c r="G6403" t="s">
        <v>18</v>
      </c>
      <c r="H6403" t="s">
        <v>1423</v>
      </c>
      <c r="I6403" s="33" t="s">
        <v>5920</v>
      </c>
      <c r="J6403" s="2">
        <v>3</v>
      </c>
      <c r="K6403" s="33" t="s">
        <v>5921</v>
      </c>
    </row>
    <row r="6404" spans="1:11" x14ac:dyDescent="0.3">
      <c r="A6404" s="1">
        <v>42709</v>
      </c>
      <c r="B6404" s="2">
        <f>YEAR(salesdata[[#This Row],[Order Date]])</f>
        <v>2016</v>
      </c>
      <c r="C6404" s="2">
        <f>MONTH(salesdata[[#This Row],[Order Date]])</f>
        <v>12</v>
      </c>
      <c r="D6404" t="s">
        <v>582</v>
      </c>
      <c r="E6404" t="s">
        <v>443</v>
      </c>
      <c r="F6404" t="s">
        <v>34</v>
      </c>
      <c r="G6404" t="s">
        <v>74</v>
      </c>
      <c r="H6404" t="s">
        <v>2523</v>
      </c>
      <c r="I6404" s="33" t="s">
        <v>9856</v>
      </c>
      <c r="J6404" s="2">
        <v>1</v>
      </c>
      <c r="K6404" s="33" t="s">
        <v>9857</v>
      </c>
    </row>
    <row r="6405" spans="1:11" x14ac:dyDescent="0.3">
      <c r="A6405" s="1">
        <v>42709</v>
      </c>
      <c r="B6405" s="2">
        <f>YEAR(salesdata[[#This Row],[Order Date]])</f>
        <v>2016</v>
      </c>
      <c r="C6405" s="2">
        <f>MONTH(salesdata[[#This Row],[Order Date]])</f>
        <v>12</v>
      </c>
      <c r="D6405" t="s">
        <v>1729</v>
      </c>
      <c r="E6405" t="s">
        <v>2111</v>
      </c>
      <c r="F6405" t="s">
        <v>11</v>
      </c>
      <c r="G6405" t="s">
        <v>24</v>
      </c>
      <c r="H6405" t="s">
        <v>393</v>
      </c>
      <c r="I6405" s="33" t="s">
        <v>9858</v>
      </c>
      <c r="J6405" s="2">
        <v>8</v>
      </c>
      <c r="K6405" s="33" t="s">
        <v>9710</v>
      </c>
    </row>
    <row r="6406" spans="1:11" x14ac:dyDescent="0.3">
      <c r="A6406" s="1">
        <v>42709</v>
      </c>
      <c r="B6406" s="2">
        <f>YEAR(salesdata[[#This Row],[Order Date]])</f>
        <v>2016</v>
      </c>
      <c r="C6406" s="2">
        <f>MONTH(salesdata[[#This Row],[Order Date]])</f>
        <v>12</v>
      </c>
      <c r="D6406" t="s">
        <v>2087</v>
      </c>
      <c r="E6406" t="s">
        <v>33</v>
      </c>
      <c r="F6406" t="s">
        <v>39</v>
      </c>
      <c r="G6406" t="s">
        <v>40</v>
      </c>
      <c r="H6406" t="s">
        <v>1645</v>
      </c>
      <c r="I6406" s="33" t="s">
        <v>6006</v>
      </c>
      <c r="J6406" s="2">
        <v>2</v>
      </c>
      <c r="K6406" s="33" t="s">
        <v>6007</v>
      </c>
    </row>
    <row r="6407" spans="1:11" x14ac:dyDescent="0.3">
      <c r="A6407" s="1">
        <v>42709</v>
      </c>
      <c r="B6407" s="2">
        <f>YEAR(salesdata[[#This Row],[Order Date]])</f>
        <v>2016</v>
      </c>
      <c r="C6407" s="2">
        <f>MONTH(salesdata[[#This Row],[Order Date]])</f>
        <v>12</v>
      </c>
      <c r="D6407" t="s">
        <v>2087</v>
      </c>
      <c r="E6407" t="s">
        <v>33</v>
      </c>
      <c r="F6407" t="s">
        <v>11</v>
      </c>
      <c r="G6407" t="s">
        <v>18</v>
      </c>
      <c r="H6407" t="s">
        <v>2455</v>
      </c>
      <c r="I6407" s="33" t="s">
        <v>9859</v>
      </c>
      <c r="J6407" s="2">
        <v>9</v>
      </c>
      <c r="K6407" s="33" t="s">
        <v>9860</v>
      </c>
    </row>
    <row r="6408" spans="1:11" x14ac:dyDescent="0.3">
      <c r="A6408" s="1">
        <v>42709</v>
      </c>
      <c r="B6408" s="2">
        <f>YEAR(salesdata[[#This Row],[Order Date]])</f>
        <v>2016</v>
      </c>
      <c r="C6408" s="2">
        <f>MONTH(salesdata[[#This Row],[Order Date]])</f>
        <v>12</v>
      </c>
      <c r="D6408" t="s">
        <v>699</v>
      </c>
      <c r="E6408" t="s">
        <v>15</v>
      </c>
      <c r="F6408" t="s">
        <v>11</v>
      </c>
      <c r="G6408" t="s">
        <v>16</v>
      </c>
      <c r="H6408" t="s">
        <v>192</v>
      </c>
      <c r="I6408" s="33" t="s">
        <v>5085</v>
      </c>
      <c r="J6408" s="2">
        <v>3</v>
      </c>
      <c r="K6408" s="33" t="s">
        <v>6612</v>
      </c>
    </row>
    <row r="6409" spans="1:11" x14ac:dyDescent="0.3">
      <c r="A6409" s="1">
        <v>42709</v>
      </c>
      <c r="B6409" s="2">
        <f>YEAR(salesdata[[#This Row],[Order Date]])</f>
        <v>2016</v>
      </c>
      <c r="C6409" s="2">
        <f>MONTH(salesdata[[#This Row],[Order Date]])</f>
        <v>12</v>
      </c>
      <c r="D6409" t="s">
        <v>409</v>
      </c>
      <c r="E6409" t="s">
        <v>15</v>
      </c>
      <c r="F6409" t="s">
        <v>11</v>
      </c>
      <c r="G6409" t="s">
        <v>24</v>
      </c>
      <c r="H6409" t="s">
        <v>2153</v>
      </c>
      <c r="I6409" s="33" t="s">
        <v>2906</v>
      </c>
      <c r="J6409" s="2">
        <v>2</v>
      </c>
      <c r="K6409" s="33" t="s">
        <v>2925</v>
      </c>
    </row>
    <row r="6410" spans="1:11" x14ac:dyDescent="0.3">
      <c r="A6410" s="1">
        <v>42709</v>
      </c>
      <c r="B6410" s="2">
        <f>YEAR(salesdata[[#This Row],[Order Date]])</f>
        <v>2016</v>
      </c>
      <c r="C6410" s="2">
        <f>MONTH(salesdata[[#This Row],[Order Date]])</f>
        <v>12</v>
      </c>
      <c r="D6410" t="s">
        <v>2543</v>
      </c>
      <c r="E6410" t="s">
        <v>59</v>
      </c>
      <c r="F6410" t="s">
        <v>34</v>
      </c>
      <c r="G6410" t="s">
        <v>47</v>
      </c>
      <c r="H6410" t="s">
        <v>2129</v>
      </c>
      <c r="I6410" s="33" t="s">
        <v>9861</v>
      </c>
      <c r="J6410" s="2">
        <v>1</v>
      </c>
      <c r="K6410" s="33" t="s">
        <v>7949</v>
      </c>
    </row>
    <row r="6411" spans="1:11" x14ac:dyDescent="0.3">
      <c r="A6411" s="1">
        <v>42709</v>
      </c>
      <c r="B6411" s="2">
        <f>YEAR(salesdata[[#This Row],[Order Date]])</f>
        <v>2016</v>
      </c>
      <c r="C6411" s="2">
        <f>MONTH(salesdata[[#This Row],[Order Date]])</f>
        <v>12</v>
      </c>
      <c r="D6411" t="s">
        <v>2543</v>
      </c>
      <c r="E6411" t="s">
        <v>59</v>
      </c>
      <c r="F6411" t="s">
        <v>11</v>
      </c>
      <c r="G6411" t="s">
        <v>12</v>
      </c>
      <c r="H6411" t="s">
        <v>637</v>
      </c>
      <c r="I6411" s="33" t="s">
        <v>5813</v>
      </c>
      <c r="J6411" s="2">
        <v>1</v>
      </c>
      <c r="K6411" s="33" t="s">
        <v>3127</v>
      </c>
    </row>
    <row r="6412" spans="1:11" x14ac:dyDescent="0.3">
      <c r="A6412" s="1">
        <v>42709</v>
      </c>
      <c r="B6412" s="2">
        <f>YEAR(salesdata[[#This Row],[Order Date]])</f>
        <v>2016</v>
      </c>
      <c r="C6412" s="2">
        <f>MONTH(salesdata[[#This Row],[Order Date]])</f>
        <v>12</v>
      </c>
      <c r="D6412" t="s">
        <v>2543</v>
      </c>
      <c r="E6412" t="s">
        <v>59</v>
      </c>
      <c r="F6412" t="s">
        <v>11</v>
      </c>
      <c r="G6412" t="s">
        <v>63</v>
      </c>
      <c r="H6412" t="s">
        <v>1387</v>
      </c>
      <c r="I6412" s="33" t="s">
        <v>9862</v>
      </c>
      <c r="J6412" s="2">
        <v>7</v>
      </c>
      <c r="K6412" s="33" t="s">
        <v>5916</v>
      </c>
    </row>
    <row r="6413" spans="1:11" x14ac:dyDescent="0.3">
      <c r="A6413" s="1">
        <v>42710</v>
      </c>
      <c r="B6413" s="2">
        <f>YEAR(salesdata[[#This Row],[Order Date]])</f>
        <v>2016</v>
      </c>
      <c r="C6413" s="2">
        <f>MONTH(salesdata[[#This Row],[Order Date]])</f>
        <v>12</v>
      </c>
      <c r="D6413" t="s">
        <v>1567</v>
      </c>
      <c r="E6413" t="s">
        <v>27</v>
      </c>
      <c r="F6413" t="s">
        <v>11</v>
      </c>
      <c r="G6413" t="s">
        <v>12</v>
      </c>
      <c r="H6413" t="s">
        <v>1232</v>
      </c>
      <c r="I6413" s="33" t="s">
        <v>2910</v>
      </c>
      <c r="J6413" s="2">
        <v>3</v>
      </c>
      <c r="K6413" s="33" t="s">
        <v>2911</v>
      </c>
    </row>
    <row r="6414" spans="1:11" x14ac:dyDescent="0.3">
      <c r="A6414" s="1">
        <v>42710</v>
      </c>
      <c r="B6414" s="2">
        <f>YEAR(salesdata[[#This Row],[Order Date]])</f>
        <v>2016</v>
      </c>
      <c r="C6414" s="2">
        <f>MONTH(salesdata[[#This Row],[Order Date]])</f>
        <v>12</v>
      </c>
      <c r="D6414" t="s">
        <v>725</v>
      </c>
      <c r="E6414" t="s">
        <v>167</v>
      </c>
      <c r="F6414" t="s">
        <v>39</v>
      </c>
      <c r="G6414" t="s">
        <v>40</v>
      </c>
      <c r="H6414" t="s">
        <v>2092</v>
      </c>
      <c r="I6414" s="33" t="s">
        <v>9863</v>
      </c>
      <c r="J6414" s="2">
        <v>1</v>
      </c>
      <c r="K6414" s="33" t="s">
        <v>5608</v>
      </c>
    </row>
    <row r="6415" spans="1:11" x14ac:dyDescent="0.3">
      <c r="A6415" s="1">
        <v>42710</v>
      </c>
      <c r="B6415" s="2">
        <f>YEAR(salesdata[[#This Row],[Order Date]])</f>
        <v>2016</v>
      </c>
      <c r="C6415" s="2">
        <f>MONTH(salesdata[[#This Row],[Order Date]])</f>
        <v>12</v>
      </c>
      <c r="D6415" t="s">
        <v>725</v>
      </c>
      <c r="E6415" t="s">
        <v>167</v>
      </c>
      <c r="F6415" t="s">
        <v>39</v>
      </c>
      <c r="G6415" t="s">
        <v>40</v>
      </c>
      <c r="H6415" t="s">
        <v>1979</v>
      </c>
      <c r="I6415" s="33" t="s">
        <v>5951</v>
      </c>
      <c r="J6415" s="2">
        <v>3</v>
      </c>
      <c r="K6415" s="33" t="s">
        <v>2437</v>
      </c>
    </row>
    <row r="6416" spans="1:11" x14ac:dyDescent="0.3">
      <c r="A6416" s="1">
        <v>42710</v>
      </c>
      <c r="B6416" s="2">
        <f>YEAR(salesdata[[#This Row],[Order Date]])</f>
        <v>2016</v>
      </c>
      <c r="C6416" s="2">
        <f>MONTH(salesdata[[#This Row],[Order Date]])</f>
        <v>12</v>
      </c>
      <c r="D6416" t="s">
        <v>725</v>
      </c>
      <c r="E6416" t="s">
        <v>167</v>
      </c>
      <c r="F6416" t="s">
        <v>11</v>
      </c>
      <c r="G6416" t="s">
        <v>63</v>
      </c>
      <c r="H6416" t="s">
        <v>2139</v>
      </c>
      <c r="I6416" s="33" t="s">
        <v>9864</v>
      </c>
      <c r="J6416" s="2">
        <v>1</v>
      </c>
      <c r="K6416" s="33" t="s">
        <v>5963</v>
      </c>
    </row>
    <row r="6417" spans="1:11" x14ac:dyDescent="0.3">
      <c r="A6417" s="1">
        <v>42710</v>
      </c>
      <c r="B6417" s="2">
        <f>YEAR(salesdata[[#This Row],[Order Date]])</f>
        <v>2016</v>
      </c>
      <c r="C6417" s="2">
        <f>MONTH(salesdata[[#This Row],[Order Date]])</f>
        <v>12</v>
      </c>
      <c r="D6417" t="s">
        <v>725</v>
      </c>
      <c r="E6417" t="s">
        <v>167</v>
      </c>
      <c r="F6417" t="s">
        <v>11</v>
      </c>
      <c r="G6417" t="s">
        <v>20</v>
      </c>
      <c r="H6417" t="s">
        <v>440</v>
      </c>
      <c r="I6417" s="33" t="s">
        <v>9865</v>
      </c>
      <c r="J6417" s="2">
        <v>7</v>
      </c>
      <c r="K6417" s="33" t="s">
        <v>9866</v>
      </c>
    </row>
    <row r="6418" spans="1:11" x14ac:dyDescent="0.3">
      <c r="A6418" s="1">
        <v>42710</v>
      </c>
      <c r="B6418" s="2">
        <f>YEAR(salesdata[[#This Row],[Order Date]])</f>
        <v>2016</v>
      </c>
      <c r="C6418" s="2">
        <f>MONTH(salesdata[[#This Row],[Order Date]])</f>
        <v>12</v>
      </c>
      <c r="D6418" t="s">
        <v>725</v>
      </c>
      <c r="E6418" t="s">
        <v>167</v>
      </c>
      <c r="F6418" t="s">
        <v>11</v>
      </c>
      <c r="G6418" t="s">
        <v>12</v>
      </c>
      <c r="H6418" t="s">
        <v>2049</v>
      </c>
      <c r="I6418" s="33" t="s">
        <v>9867</v>
      </c>
      <c r="J6418" s="2">
        <v>7</v>
      </c>
      <c r="K6418" s="33" t="s">
        <v>9868</v>
      </c>
    </row>
    <row r="6419" spans="1:11" x14ac:dyDescent="0.3">
      <c r="A6419" s="1">
        <v>42710</v>
      </c>
      <c r="B6419" s="2">
        <f>YEAR(salesdata[[#This Row],[Order Date]])</f>
        <v>2016</v>
      </c>
      <c r="C6419" s="2">
        <f>MONTH(salesdata[[#This Row],[Order Date]])</f>
        <v>12</v>
      </c>
      <c r="D6419" t="s">
        <v>725</v>
      </c>
      <c r="E6419" t="s">
        <v>167</v>
      </c>
      <c r="F6419" t="s">
        <v>11</v>
      </c>
      <c r="G6419" t="s">
        <v>12</v>
      </c>
      <c r="H6419" t="s">
        <v>1286</v>
      </c>
      <c r="I6419" s="33" t="s">
        <v>9869</v>
      </c>
      <c r="J6419" s="2">
        <v>5</v>
      </c>
      <c r="K6419" s="33" t="s">
        <v>9870</v>
      </c>
    </row>
    <row r="6420" spans="1:11" x14ac:dyDescent="0.3">
      <c r="A6420" s="1">
        <v>42710</v>
      </c>
      <c r="B6420" s="2">
        <f>YEAR(salesdata[[#This Row],[Order Date]])</f>
        <v>2016</v>
      </c>
      <c r="C6420" s="2">
        <f>MONTH(salesdata[[#This Row],[Order Date]])</f>
        <v>12</v>
      </c>
      <c r="D6420" t="s">
        <v>725</v>
      </c>
      <c r="E6420" t="s">
        <v>167</v>
      </c>
      <c r="F6420" t="s">
        <v>11</v>
      </c>
      <c r="G6420" t="s">
        <v>20</v>
      </c>
      <c r="H6420" t="s">
        <v>784</v>
      </c>
      <c r="I6420" s="33" t="s">
        <v>3869</v>
      </c>
      <c r="J6420" s="2">
        <v>3</v>
      </c>
      <c r="K6420" s="33" t="s">
        <v>2910</v>
      </c>
    </row>
    <row r="6421" spans="1:11" x14ac:dyDescent="0.3">
      <c r="A6421" s="1">
        <v>42710</v>
      </c>
      <c r="B6421" s="2">
        <f>YEAR(salesdata[[#This Row],[Order Date]])</f>
        <v>2016</v>
      </c>
      <c r="C6421" s="2">
        <f>MONTH(salesdata[[#This Row],[Order Date]])</f>
        <v>12</v>
      </c>
      <c r="D6421" t="s">
        <v>2282</v>
      </c>
      <c r="E6421" t="s">
        <v>152</v>
      </c>
      <c r="F6421" t="s">
        <v>11</v>
      </c>
      <c r="G6421" t="s">
        <v>20</v>
      </c>
      <c r="H6421" t="s">
        <v>2569</v>
      </c>
      <c r="I6421" s="33" t="s">
        <v>9871</v>
      </c>
      <c r="J6421" s="2">
        <v>7</v>
      </c>
      <c r="K6421" s="33" t="s">
        <v>9872</v>
      </c>
    </row>
    <row r="6422" spans="1:11" x14ac:dyDescent="0.3">
      <c r="A6422" s="1">
        <v>42710</v>
      </c>
      <c r="B6422" s="2">
        <f>YEAR(salesdata[[#This Row],[Order Date]])</f>
        <v>2016</v>
      </c>
      <c r="C6422" s="2">
        <f>MONTH(salesdata[[#This Row],[Order Date]])</f>
        <v>12</v>
      </c>
      <c r="D6422" t="s">
        <v>2282</v>
      </c>
      <c r="E6422" t="s">
        <v>152</v>
      </c>
      <c r="F6422" t="s">
        <v>11</v>
      </c>
      <c r="G6422" t="s">
        <v>20</v>
      </c>
      <c r="H6422" t="s">
        <v>1344</v>
      </c>
      <c r="I6422" s="33" t="s">
        <v>9873</v>
      </c>
      <c r="J6422" s="2">
        <v>13</v>
      </c>
      <c r="K6422" s="33" t="s">
        <v>9874</v>
      </c>
    </row>
    <row r="6423" spans="1:11" x14ac:dyDescent="0.3">
      <c r="A6423" s="1">
        <v>42710</v>
      </c>
      <c r="B6423" s="2">
        <f>YEAR(salesdata[[#This Row],[Order Date]])</f>
        <v>2016</v>
      </c>
      <c r="C6423" s="2">
        <f>MONTH(salesdata[[#This Row],[Order Date]])</f>
        <v>12</v>
      </c>
      <c r="D6423" t="s">
        <v>2282</v>
      </c>
      <c r="E6423" t="s">
        <v>152</v>
      </c>
      <c r="F6423" t="s">
        <v>39</v>
      </c>
      <c r="G6423" t="s">
        <v>614</v>
      </c>
      <c r="H6423" t="s">
        <v>615</v>
      </c>
      <c r="I6423" s="33" t="s">
        <v>3641</v>
      </c>
      <c r="J6423" s="2">
        <v>2</v>
      </c>
      <c r="K6423" s="33" t="s">
        <v>616</v>
      </c>
    </row>
    <row r="6424" spans="1:11" x14ac:dyDescent="0.3">
      <c r="A6424" s="1">
        <v>42710</v>
      </c>
      <c r="B6424" s="2">
        <f>YEAR(salesdata[[#This Row],[Order Date]])</f>
        <v>2016</v>
      </c>
      <c r="C6424" s="2">
        <f>MONTH(salesdata[[#This Row],[Order Date]])</f>
        <v>12</v>
      </c>
      <c r="D6424" t="s">
        <v>250</v>
      </c>
      <c r="E6424" t="s">
        <v>27</v>
      </c>
      <c r="F6424" t="s">
        <v>39</v>
      </c>
      <c r="G6424" t="s">
        <v>40</v>
      </c>
      <c r="H6424" t="s">
        <v>2530</v>
      </c>
      <c r="I6424" s="33" t="s">
        <v>9875</v>
      </c>
      <c r="J6424" s="2">
        <v>5</v>
      </c>
      <c r="K6424" s="33" t="s">
        <v>7524</v>
      </c>
    </row>
    <row r="6425" spans="1:11" x14ac:dyDescent="0.3">
      <c r="A6425" s="1">
        <v>42710</v>
      </c>
      <c r="B6425" s="2">
        <f>YEAR(salesdata[[#This Row],[Order Date]])</f>
        <v>2016</v>
      </c>
      <c r="C6425" s="2">
        <f>MONTH(salesdata[[#This Row],[Order Date]])</f>
        <v>12</v>
      </c>
      <c r="D6425" t="s">
        <v>250</v>
      </c>
      <c r="E6425" t="s">
        <v>27</v>
      </c>
      <c r="F6425" t="s">
        <v>11</v>
      </c>
      <c r="G6425" t="s">
        <v>24</v>
      </c>
      <c r="H6425" t="s">
        <v>590</v>
      </c>
      <c r="I6425" s="33" t="s">
        <v>8205</v>
      </c>
      <c r="J6425" s="2">
        <v>7</v>
      </c>
      <c r="K6425" s="33" t="s">
        <v>5316</v>
      </c>
    </row>
    <row r="6426" spans="1:11" x14ac:dyDescent="0.3">
      <c r="A6426" s="1">
        <v>42710</v>
      </c>
      <c r="B6426" s="2">
        <f>YEAR(salesdata[[#This Row],[Order Date]])</f>
        <v>2016</v>
      </c>
      <c r="C6426" s="2">
        <f>MONTH(salesdata[[#This Row],[Order Date]])</f>
        <v>12</v>
      </c>
      <c r="D6426" t="s">
        <v>250</v>
      </c>
      <c r="E6426" t="s">
        <v>27</v>
      </c>
      <c r="F6426" t="s">
        <v>11</v>
      </c>
      <c r="G6426" t="s">
        <v>12</v>
      </c>
      <c r="H6426" t="s">
        <v>2046</v>
      </c>
      <c r="I6426" s="33" t="s">
        <v>3890</v>
      </c>
      <c r="J6426" s="2">
        <v>2</v>
      </c>
      <c r="K6426" s="33" t="s">
        <v>4507</v>
      </c>
    </row>
    <row r="6427" spans="1:11" x14ac:dyDescent="0.3">
      <c r="A6427" s="1">
        <v>42710</v>
      </c>
      <c r="B6427" s="2">
        <f>YEAR(salesdata[[#This Row],[Order Date]])</f>
        <v>2016</v>
      </c>
      <c r="C6427" s="2">
        <f>MONTH(salesdata[[#This Row],[Order Date]])</f>
        <v>12</v>
      </c>
      <c r="D6427" t="s">
        <v>250</v>
      </c>
      <c r="E6427" t="s">
        <v>27</v>
      </c>
      <c r="F6427" t="s">
        <v>39</v>
      </c>
      <c r="G6427" t="s">
        <v>40</v>
      </c>
      <c r="H6427" t="s">
        <v>2179</v>
      </c>
      <c r="I6427" s="33" t="s">
        <v>6600</v>
      </c>
      <c r="J6427" s="2">
        <v>2</v>
      </c>
      <c r="K6427" s="33" t="s">
        <v>2934</v>
      </c>
    </row>
    <row r="6428" spans="1:11" x14ac:dyDescent="0.3">
      <c r="A6428" s="1">
        <v>42710</v>
      </c>
      <c r="B6428" s="2">
        <f>YEAR(salesdata[[#This Row],[Order Date]])</f>
        <v>2016</v>
      </c>
      <c r="C6428" s="2">
        <f>MONTH(salesdata[[#This Row],[Order Date]])</f>
        <v>12</v>
      </c>
      <c r="D6428" t="s">
        <v>250</v>
      </c>
      <c r="E6428" t="s">
        <v>27</v>
      </c>
      <c r="F6428" t="s">
        <v>11</v>
      </c>
      <c r="G6428" t="s">
        <v>43</v>
      </c>
      <c r="H6428" t="s">
        <v>131</v>
      </c>
      <c r="I6428" s="33" t="s">
        <v>6406</v>
      </c>
      <c r="J6428" s="2">
        <v>7</v>
      </c>
      <c r="K6428" s="33" t="s">
        <v>132</v>
      </c>
    </row>
    <row r="6429" spans="1:11" x14ac:dyDescent="0.3">
      <c r="A6429" s="1">
        <v>42710</v>
      </c>
      <c r="B6429" s="2">
        <f>YEAR(salesdata[[#This Row],[Order Date]])</f>
        <v>2016</v>
      </c>
      <c r="C6429" s="2">
        <f>MONTH(salesdata[[#This Row],[Order Date]])</f>
        <v>12</v>
      </c>
      <c r="D6429" t="s">
        <v>250</v>
      </c>
      <c r="E6429" t="s">
        <v>27</v>
      </c>
      <c r="F6429" t="s">
        <v>11</v>
      </c>
      <c r="G6429" t="s">
        <v>20</v>
      </c>
      <c r="H6429" t="s">
        <v>1536</v>
      </c>
      <c r="I6429" s="33" t="s">
        <v>8683</v>
      </c>
      <c r="J6429" s="2">
        <v>4</v>
      </c>
      <c r="K6429" s="33" t="s">
        <v>4159</v>
      </c>
    </row>
    <row r="6430" spans="1:11" x14ac:dyDescent="0.3">
      <c r="A6430" s="1">
        <v>42710</v>
      </c>
      <c r="B6430" s="2">
        <f>YEAR(salesdata[[#This Row],[Order Date]])</f>
        <v>2016</v>
      </c>
      <c r="C6430" s="2">
        <f>MONTH(salesdata[[#This Row],[Order Date]])</f>
        <v>12</v>
      </c>
      <c r="D6430" t="s">
        <v>250</v>
      </c>
      <c r="E6430" t="s">
        <v>27</v>
      </c>
      <c r="F6430" t="s">
        <v>11</v>
      </c>
      <c r="G6430" t="s">
        <v>20</v>
      </c>
      <c r="H6430" t="s">
        <v>2128</v>
      </c>
      <c r="I6430" s="33" t="s">
        <v>9876</v>
      </c>
      <c r="J6430" s="2">
        <v>14</v>
      </c>
      <c r="K6430" s="33" t="s">
        <v>9877</v>
      </c>
    </row>
    <row r="6431" spans="1:11" x14ac:dyDescent="0.3">
      <c r="A6431" s="1">
        <v>42712</v>
      </c>
      <c r="B6431" s="2">
        <f>YEAR(salesdata[[#This Row],[Order Date]])</f>
        <v>2016</v>
      </c>
      <c r="C6431" s="2">
        <f>MONTH(salesdata[[#This Row],[Order Date]])</f>
        <v>12</v>
      </c>
      <c r="D6431" t="s">
        <v>2367</v>
      </c>
      <c r="E6431" t="s">
        <v>10</v>
      </c>
      <c r="F6431" t="s">
        <v>39</v>
      </c>
      <c r="G6431" t="s">
        <v>40</v>
      </c>
      <c r="H6431" t="s">
        <v>41</v>
      </c>
      <c r="I6431" s="33" t="s">
        <v>9878</v>
      </c>
      <c r="J6431" s="2">
        <v>7</v>
      </c>
      <c r="K6431" s="33" t="s">
        <v>9879</v>
      </c>
    </row>
    <row r="6432" spans="1:11" x14ac:dyDescent="0.3">
      <c r="A6432" s="1">
        <v>42712</v>
      </c>
      <c r="B6432" s="2">
        <f>YEAR(salesdata[[#This Row],[Order Date]])</f>
        <v>2016</v>
      </c>
      <c r="C6432" s="2">
        <f>MONTH(salesdata[[#This Row],[Order Date]])</f>
        <v>12</v>
      </c>
      <c r="D6432" t="s">
        <v>2367</v>
      </c>
      <c r="E6432" t="s">
        <v>10</v>
      </c>
      <c r="F6432" t="s">
        <v>34</v>
      </c>
      <c r="G6432" t="s">
        <v>47</v>
      </c>
      <c r="H6432" t="s">
        <v>2728</v>
      </c>
      <c r="I6432" s="33" t="s">
        <v>9880</v>
      </c>
      <c r="J6432" s="2">
        <v>5</v>
      </c>
      <c r="K6432" s="33" t="s">
        <v>9881</v>
      </c>
    </row>
    <row r="6433" spans="1:11" x14ac:dyDescent="0.3">
      <c r="A6433" s="1">
        <v>42712</v>
      </c>
      <c r="B6433" s="2">
        <f>YEAR(salesdata[[#This Row],[Order Date]])</f>
        <v>2016</v>
      </c>
      <c r="C6433" s="2">
        <f>MONTH(salesdata[[#This Row],[Order Date]])</f>
        <v>12</v>
      </c>
      <c r="D6433" t="s">
        <v>339</v>
      </c>
      <c r="E6433" t="s">
        <v>319</v>
      </c>
      <c r="F6433" t="s">
        <v>39</v>
      </c>
      <c r="G6433" t="s">
        <v>40</v>
      </c>
      <c r="H6433" t="s">
        <v>2358</v>
      </c>
      <c r="I6433" s="33" t="s">
        <v>9539</v>
      </c>
      <c r="J6433" s="2">
        <v>5</v>
      </c>
      <c r="K6433" s="33" t="s">
        <v>6931</v>
      </c>
    </row>
    <row r="6434" spans="1:11" x14ac:dyDescent="0.3">
      <c r="A6434" s="1">
        <v>42712</v>
      </c>
      <c r="B6434" s="2">
        <f>YEAR(salesdata[[#This Row],[Order Date]])</f>
        <v>2016</v>
      </c>
      <c r="C6434" s="2">
        <f>MONTH(salesdata[[#This Row],[Order Date]])</f>
        <v>12</v>
      </c>
      <c r="D6434" t="s">
        <v>1408</v>
      </c>
      <c r="E6434" t="s">
        <v>79</v>
      </c>
      <c r="F6434" t="s">
        <v>11</v>
      </c>
      <c r="G6434" t="s">
        <v>20</v>
      </c>
      <c r="H6434" t="s">
        <v>1649</v>
      </c>
      <c r="I6434" s="33" t="s">
        <v>3122</v>
      </c>
      <c r="J6434" s="2">
        <v>7</v>
      </c>
      <c r="K6434" s="33" t="s">
        <v>9882</v>
      </c>
    </row>
    <row r="6435" spans="1:11" x14ac:dyDescent="0.3">
      <c r="A6435" s="1">
        <v>42712</v>
      </c>
      <c r="B6435" s="2">
        <f>YEAR(salesdata[[#This Row],[Order Date]])</f>
        <v>2016</v>
      </c>
      <c r="C6435" s="2">
        <f>MONTH(salesdata[[#This Row],[Order Date]])</f>
        <v>12</v>
      </c>
      <c r="D6435" t="s">
        <v>1280</v>
      </c>
      <c r="E6435" t="s">
        <v>27</v>
      </c>
      <c r="F6435" t="s">
        <v>11</v>
      </c>
      <c r="G6435" t="s">
        <v>24</v>
      </c>
      <c r="H6435" t="s">
        <v>868</v>
      </c>
      <c r="I6435" s="33" t="s">
        <v>3871</v>
      </c>
      <c r="J6435" s="2">
        <v>2</v>
      </c>
      <c r="K6435" s="33" t="s">
        <v>4496</v>
      </c>
    </row>
    <row r="6436" spans="1:11" x14ac:dyDescent="0.3">
      <c r="A6436" s="1">
        <v>42712</v>
      </c>
      <c r="B6436" s="2">
        <f>YEAR(salesdata[[#This Row],[Order Date]])</f>
        <v>2016</v>
      </c>
      <c r="C6436" s="2">
        <f>MONTH(salesdata[[#This Row],[Order Date]])</f>
        <v>12</v>
      </c>
      <c r="D6436" t="s">
        <v>1280</v>
      </c>
      <c r="E6436" t="s">
        <v>27</v>
      </c>
      <c r="F6436" t="s">
        <v>11</v>
      </c>
      <c r="G6436" t="s">
        <v>12</v>
      </c>
      <c r="H6436" t="s">
        <v>220</v>
      </c>
      <c r="I6436" s="33" t="s">
        <v>3692</v>
      </c>
      <c r="J6436" s="2">
        <v>7</v>
      </c>
      <c r="K6436" s="33" t="s">
        <v>3693</v>
      </c>
    </row>
    <row r="6437" spans="1:11" x14ac:dyDescent="0.3">
      <c r="A6437" s="1">
        <v>42712</v>
      </c>
      <c r="B6437" s="2">
        <f>YEAR(salesdata[[#This Row],[Order Date]])</f>
        <v>2016</v>
      </c>
      <c r="C6437" s="2">
        <f>MONTH(salesdata[[#This Row],[Order Date]])</f>
        <v>12</v>
      </c>
      <c r="D6437" t="s">
        <v>1280</v>
      </c>
      <c r="E6437" t="s">
        <v>27</v>
      </c>
      <c r="F6437" t="s">
        <v>34</v>
      </c>
      <c r="G6437" t="s">
        <v>147</v>
      </c>
      <c r="H6437" t="s">
        <v>405</v>
      </c>
      <c r="I6437" s="33" t="s">
        <v>5128</v>
      </c>
      <c r="J6437" s="2">
        <v>6</v>
      </c>
      <c r="K6437" s="33" t="s">
        <v>9883</v>
      </c>
    </row>
    <row r="6438" spans="1:11" x14ac:dyDescent="0.3">
      <c r="A6438" s="1">
        <v>42712</v>
      </c>
      <c r="B6438" s="2">
        <f>YEAR(salesdata[[#This Row],[Order Date]])</f>
        <v>2016</v>
      </c>
      <c r="C6438" s="2">
        <f>MONTH(salesdata[[#This Row],[Order Date]])</f>
        <v>12</v>
      </c>
      <c r="D6438" t="s">
        <v>1452</v>
      </c>
      <c r="E6438" t="s">
        <v>27</v>
      </c>
      <c r="F6438" t="s">
        <v>11</v>
      </c>
      <c r="G6438" t="s">
        <v>18</v>
      </c>
      <c r="H6438" t="s">
        <v>1516</v>
      </c>
      <c r="I6438" s="33" t="s">
        <v>9884</v>
      </c>
      <c r="J6438" s="2">
        <v>3</v>
      </c>
      <c r="K6438" s="33" t="s">
        <v>4465</v>
      </c>
    </row>
    <row r="6439" spans="1:11" x14ac:dyDescent="0.3">
      <c r="A6439" s="1">
        <v>42712</v>
      </c>
      <c r="B6439" s="2">
        <f>YEAR(salesdata[[#This Row],[Order Date]])</f>
        <v>2016</v>
      </c>
      <c r="C6439" s="2">
        <f>MONTH(salesdata[[#This Row],[Order Date]])</f>
        <v>12</v>
      </c>
      <c r="D6439" t="s">
        <v>1452</v>
      </c>
      <c r="E6439" t="s">
        <v>27</v>
      </c>
      <c r="F6439" t="s">
        <v>11</v>
      </c>
      <c r="G6439" t="s">
        <v>18</v>
      </c>
      <c r="H6439" t="s">
        <v>1490</v>
      </c>
      <c r="I6439" s="33" t="s">
        <v>9885</v>
      </c>
      <c r="J6439" s="2">
        <v>2</v>
      </c>
      <c r="K6439" s="33" t="s">
        <v>9886</v>
      </c>
    </row>
    <row r="6440" spans="1:11" x14ac:dyDescent="0.3">
      <c r="A6440" s="1">
        <v>42712</v>
      </c>
      <c r="B6440" s="2">
        <f>YEAR(salesdata[[#This Row],[Order Date]])</f>
        <v>2016</v>
      </c>
      <c r="C6440" s="2">
        <f>MONTH(salesdata[[#This Row],[Order Date]])</f>
        <v>12</v>
      </c>
      <c r="D6440" t="s">
        <v>1167</v>
      </c>
      <c r="E6440" t="s">
        <v>249</v>
      </c>
      <c r="F6440" t="s">
        <v>39</v>
      </c>
      <c r="G6440" t="s">
        <v>40</v>
      </c>
      <c r="H6440" t="s">
        <v>2179</v>
      </c>
      <c r="I6440" s="33" t="s">
        <v>6600</v>
      </c>
      <c r="J6440" s="2">
        <v>2</v>
      </c>
      <c r="K6440" s="33" t="s">
        <v>2934</v>
      </c>
    </row>
    <row r="6441" spans="1:11" x14ac:dyDescent="0.3">
      <c r="A6441" s="1">
        <v>42712</v>
      </c>
      <c r="B6441" s="2">
        <f>YEAR(salesdata[[#This Row],[Order Date]])</f>
        <v>2016</v>
      </c>
      <c r="C6441" s="2">
        <f>MONTH(salesdata[[#This Row],[Order Date]])</f>
        <v>12</v>
      </c>
      <c r="D6441" t="s">
        <v>1167</v>
      </c>
      <c r="E6441" t="s">
        <v>249</v>
      </c>
      <c r="F6441" t="s">
        <v>39</v>
      </c>
      <c r="G6441" t="s">
        <v>52</v>
      </c>
      <c r="H6441" t="s">
        <v>1091</v>
      </c>
      <c r="I6441" s="33" t="s">
        <v>9545</v>
      </c>
      <c r="J6441" s="2">
        <v>3</v>
      </c>
      <c r="K6441" s="33" t="s">
        <v>9546</v>
      </c>
    </row>
    <row r="6442" spans="1:11" x14ac:dyDescent="0.3">
      <c r="A6442" s="1">
        <v>42712</v>
      </c>
      <c r="B6442" s="2">
        <f>YEAR(salesdata[[#This Row],[Order Date]])</f>
        <v>2016</v>
      </c>
      <c r="C6442" s="2">
        <f>MONTH(salesdata[[#This Row],[Order Date]])</f>
        <v>12</v>
      </c>
      <c r="D6442" t="s">
        <v>1167</v>
      </c>
      <c r="E6442" t="s">
        <v>249</v>
      </c>
      <c r="F6442" t="s">
        <v>39</v>
      </c>
      <c r="G6442" t="s">
        <v>52</v>
      </c>
      <c r="H6442" t="s">
        <v>302</v>
      </c>
      <c r="I6442" s="33" t="s">
        <v>7755</v>
      </c>
      <c r="J6442" s="2">
        <v>3</v>
      </c>
      <c r="K6442" s="33" t="s">
        <v>9887</v>
      </c>
    </row>
    <row r="6443" spans="1:11" x14ac:dyDescent="0.3">
      <c r="A6443" s="1">
        <v>42712</v>
      </c>
      <c r="B6443" s="2">
        <f>YEAR(salesdata[[#This Row],[Order Date]])</f>
        <v>2016</v>
      </c>
      <c r="C6443" s="2">
        <f>MONTH(salesdata[[#This Row],[Order Date]])</f>
        <v>12</v>
      </c>
      <c r="D6443" t="s">
        <v>2124</v>
      </c>
      <c r="E6443" t="s">
        <v>79</v>
      </c>
      <c r="F6443" t="s">
        <v>11</v>
      </c>
      <c r="G6443" t="s">
        <v>12</v>
      </c>
      <c r="H6443" t="s">
        <v>2052</v>
      </c>
      <c r="I6443" s="33" t="s">
        <v>7818</v>
      </c>
      <c r="J6443" s="2">
        <v>3</v>
      </c>
      <c r="K6443" s="33" t="s">
        <v>2961</v>
      </c>
    </row>
    <row r="6444" spans="1:11" x14ac:dyDescent="0.3">
      <c r="A6444" s="1">
        <v>42712</v>
      </c>
      <c r="B6444" s="2">
        <f>YEAR(salesdata[[#This Row],[Order Date]])</f>
        <v>2016</v>
      </c>
      <c r="C6444" s="2">
        <f>MONTH(salesdata[[#This Row],[Order Date]])</f>
        <v>12</v>
      </c>
      <c r="D6444" t="s">
        <v>1030</v>
      </c>
      <c r="E6444" t="s">
        <v>160</v>
      </c>
      <c r="F6444" t="s">
        <v>34</v>
      </c>
      <c r="G6444" t="s">
        <v>74</v>
      </c>
      <c r="H6444" t="s">
        <v>2488</v>
      </c>
      <c r="I6444" s="33" t="s">
        <v>9888</v>
      </c>
      <c r="J6444" s="2">
        <v>7</v>
      </c>
      <c r="K6444" s="33" t="s">
        <v>8149</v>
      </c>
    </row>
    <row r="6445" spans="1:11" x14ac:dyDescent="0.3">
      <c r="A6445" s="1">
        <v>42712</v>
      </c>
      <c r="B6445" s="2">
        <f>YEAR(salesdata[[#This Row],[Order Date]])</f>
        <v>2016</v>
      </c>
      <c r="C6445" s="2">
        <f>MONTH(salesdata[[#This Row],[Order Date]])</f>
        <v>12</v>
      </c>
      <c r="D6445" t="s">
        <v>1030</v>
      </c>
      <c r="E6445" t="s">
        <v>160</v>
      </c>
      <c r="F6445" t="s">
        <v>34</v>
      </c>
      <c r="G6445" t="s">
        <v>35</v>
      </c>
      <c r="H6445" t="s">
        <v>1100</v>
      </c>
      <c r="I6445" s="33" t="s">
        <v>9889</v>
      </c>
      <c r="J6445" s="2">
        <v>3</v>
      </c>
      <c r="K6445" s="33" t="s">
        <v>4490</v>
      </c>
    </row>
    <row r="6446" spans="1:11" x14ac:dyDescent="0.3">
      <c r="A6446" s="1">
        <v>42713</v>
      </c>
      <c r="B6446" s="2">
        <f>YEAR(salesdata[[#This Row],[Order Date]])</f>
        <v>2016</v>
      </c>
      <c r="C6446" s="2">
        <f>MONTH(salesdata[[#This Row],[Order Date]])</f>
        <v>12</v>
      </c>
      <c r="D6446" t="s">
        <v>461</v>
      </c>
      <c r="E6446" t="s">
        <v>1021</v>
      </c>
      <c r="F6446" t="s">
        <v>11</v>
      </c>
      <c r="G6446" t="s">
        <v>24</v>
      </c>
      <c r="H6446" t="s">
        <v>2787</v>
      </c>
      <c r="I6446" s="33" t="s">
        <v>3133</v>
      </c>
      <c r="J6446" s="2">
        <v>7</v>
      </c>
      <c r="K6446" s="33" t="s">
        <v>6738</v>
      </c>
    </row>
    <row r="6447" spans="1:11" x14ac:dyDescent="0.3">
      <c r="A6447" s="1">
        <v>42713</v>
      </c>
      <c r="B6447" s="2">
        <f>YEAR(salesdata[[#This Row],[Order Date]])</f>
        <v>2016</v>
      </c>
      <c r="C6447" s="2">
        <f>MONTH(salesdata[[#This Row],[Order Date]])</f>
        <v>12</v>
      </c>
      <c r="D6447" t="s">
        <v>461</v>
      </c>
      <c r="E6447" t="s">
        <v>1021</v>
      </c>
      <c r="F6447" t="s">
        <v>11</v>
      </c>
      <c r="G6447" t="s">
        <v>93</v>
      </c>
      <c r="H6447" t="s">
        <v>1426</v>
      </c>
      <c r="I6447" s="33" t="s">
        <v>9890</v>
      </c>
      <c r="J6447" s="2">
        <v>7</v>
      </c>
      <c r="K6447" s="33" t="s">
        <v>9891</v>
      </c>
    </row>
    <row r="6448" spans="1:11" x14ac:dyDescent="0.3">
      <c r="A6448" s="1">
        <v>42713</v>
      </c>
      <c r="B6448" s="2">
        <f>YEAR(salesdata[[#This Row],[Order Date]])</f>
        <v>2016</v>
      </c>
      <c r="C6448" s="2">
        <f>MONTH(salesdata[[#This Row],[Order Date]])</f>
        <v>12</v>
      </c>
      <c r="D6448" t="s">
        <v>2231</v>
      </c>
      <c r="E6448" t="s">
        <v>443</v>
      </c>
      <c r="F6448" t="s">
        <v>11</v>
      </c>
      <c r="G6448" t="s">
        <v>16</v>
      </c>
      <c r="H6448" t="s">
        <v>2788</v>
      </c>
      <c r="I6448" s="33" t="s">
        <v>4051</v>
      </c>
      <c r="J6448" s="2">
        <v>1</v>
      </c>
      <c r="K6448" s="33" t="s">
        <v>5727</v>
      </c>
    </row>
    <row r="6449" spans="1:11" x14ac:dyDescent="0.3">
      <c r="A6449" s="1">
        <v>42713</v>
      </c>
      <c r="B6449" s="2">
        <f>YEAR(salesdata[[#This Row],[Order Date]])</f>
        <v>2016</v>
      </c>
      <c r="C6449" s="2">
        <f>MONTH(salesdata[[#This Row],[Order Date]])</f>
        <v>12</v>
      </c>
      <c r="D6449" t="s">
        <v>2231</v>
      </c>
      <c r="E6449" t="s">
        <v>443</v>
      </c>
      <c r="F6449" t="s">
        <v>11</v>
      </c>
      <c r="G6449" t="s">
        <v>16</v>
      </c>
      <c r="H6449" t="s">
        <v>1918</v>
      </c>
      <c r="I6449" s="33" t="s">
        <v>8824</v>
      </c>
      <c r="J6449" s="2">
        <v>4</v>
      </c>
      <c r="K6449" s="33" t="s">
        <v>8825</v>
      </c>
    </row>
    <row r="6450" spans="1:11" x14ac:dyDescent="0.3">
      <c r="A6450" s="1">
        <v>42713</v>
      </c>
      <c r="B6450" s="2">
        <f>YEAR(salesdata[[#This Row],[Order Date]])</f>
        <v>2016</v>
      </c>
      <c r="C6450" s="2">
        <f>MONTH(salesdata[[#This Row],[Order Date]])</f>
        <v>12</v>
      </c>
      <c r="D6450" t="s">
        <v>592</v>
      </c>
      <c r="E6450" t="s">
        <v>10</v>
      </c>
      <c r="F6450" t="s">
        <v>11</v>
      </c>
      <c r="G6450" t="s">
        <v>12</v>
      </c>
      <c r="H6450" t="s">
        <v>2145</v>
      </c>
      <c r="I6450" s="33" t="s">
        <v>3615</v>
      </c>
      <c r="J6450" s="2">
        <v>2</v>
      </c>
      <c r="K6450" s="33" t="s">
        <v>5329</v>
      </c>
    </row>
    <row r="6451" spans="1:11" x14ac:dyDescent="0.3">
      <c r="A6451" s="1">
        <v>42713</v>
      </c>
      <c r="B6451" s="2">
        <f>YEAR(salesdata[[#This Row],[Order Date]])</f>
        <v>2016</v>
      </c>
      <c r="C6451" s="2">
        <f>MONTH(salesdata[[#This Row],[Order Date]])</f>
        <v>12</v>
      </c>
      <c r="D6451" t="s">
        <v>592</v>
      </c>
      <c r="E6451" t="s">
        <v>10</v>
      </c>
      <c r="F6451" t="s">
        <v>11</v>
      </c>
      <c r="G6451" t="s">
        <v>24</v>
      </c>
      <c r="H6451" t="s">
        <v>900</v>
      </c>
      <c r="I6451" s="33" t="s">
        <v>2911</v>
      </c>
      <c r="J6451" s="2">
        <v>1</v>
      </c>
      <c r="K6451" s="33" t="s">
        <v>4034</v>
      </c>
    </row>
    <row r="6452" spans="1:11" x14ac:dyDescent="0.3">
      <c r="A6452" s="1">
        <v>42713</v>
      </c>
      <c r="B6452" s="2">
        <f>YEAR(salesdata[[#This Row],[Order Date]])</f>
        <v>2016</v>
      </c>
      <c r="C6452" s="2">
        <f>MONTH(salesdata[[#This Row],[Order Date]])</f>
        <v>12</v>
      </c>
      <c r="D6452" t="s">
        <v>396</v>
      </c>
      <c r="E6452" t="s">
        <v>121</v>
      </c>
      <c r="F6452" t="s">
        <v>34</v>
      </c>
      <c r="G6452" t="s">
        <v>147</v>
      </c>
      <c r="H6452" t="s">
        <v>1886</v>
      </c>
      <c r="I6452" s="33" t="s">
        <v>5336</v>
      </c>
      <c r="J6452" s="2">
        <v>3</v>
      </c>
      <c r="K6452" s="33" t="s">
        <v>9892</v>
      </c>
    </row>
    <row r="6453" spans="1:11" x14ac:dyDescent="0.3">
      <c r="A6453" s="1">
        <v>42713</v>
      </c>
      <c r="B6453" s="2">
        <f>YEAR(salesdata[[#This Row],[Order Date]])</f>
        <v>2016</v>
      </c>
      <c r="C6453" s="2">
        <f>MONTH(salesdata[[#This Row],[Order Date]])</f>
        <v>12</v>
      </c>
      <c r="D6453" t="s">
        <v>396</v>
      </c>
      <c r="E6453" t="s">
        <v>121</v>
      </c>
      <c r="F6453" t="s">
        <v>11</v>
      </c>
      <c r="G6453" t="s">
        <v>20</v>
      </c>
      <c r="H6453" t="s">
        <v>1348</v>
      </c>
      <c r="I6453" s="33" t="s">
        <v>4399</v>
      </c>
      <c r="J6453" s="2">
        <v>2</v>
      </c>
      <c r="K6453" s="33" t="s">
        <v>7274</v>
      </c>
    </row>
    <row r="6454" spans="1:11" x14ac:dyDescent="0.3">
      <c r="A6454" s="1">
        <v>42713</v>
      </c>
      <c r="B6454" s="2">
        <f>YEAR(salesdata[[#This Row],[Order Date]])</f>
        <v>2016</v>
      </c>
      <c r="C6454" s="2">
        <f>MONTH(salesdata[[#This Row],[Order Date]])</f>
        <v>12</v>
      </c>
      <c r="D6454" t="s">
        <v>1833</v>
      </c>
      <c r="E6454" t="s">
        <v>111</v>
      </c>
      <c r="F6454" t="s">
        <v>39</v>
      </c>
      <c r="G6454" t="s">
        <v>40</v>
      </c>
      <c r="H6454" t="s">
        <v>655</v>
      </c>
      <c r="I6454" s="33" t="s">
        <v>3645</v>
      </c>
      <c r="J6454" s="2">
        <v>1</v>
      </c>
      <c r="K6454" s="33" t="s">
        <v>6243</v>
      </c>
    </row>
    <row r="6455" spans="1:11" x14ac:dyDescent="0.3">
      <c r="A6455" s="1">
        <v>42713</v>
      </c>
      <c r="B6455" s="2">
        <f>YEAR(salesdata[[#This Row],[Order Date]])</f>
        <v>2016</v>
      </c>
      <c r="C6455" s="2">
        <f>MONTH(salesdata[[#This Row],[Order Date]])</f>
        <v>12</v>
      </c>
      <c r="D6455" t="s">
        <v>1833</v>
      </c>
      <c r="E6455" t="s">
        <v>111</v>
      </c>
      <c r="F6455" t="s">
        <v>39</v>
      </c>
      <c r="G6455" t="s">
        <v>52</v>
      </c>
      <c r="H6455" t="s">
        <v>1349</v>
      </c>
      <c r="I6455" s="33" t="s">
        <v>4768</v>
      </c>
      <c r="J6455" s="2">
        <v>2</v>
      </c>
      <c r="K6455" s="33" t="s">
        <v>9668</v>
      </c>
    </row>
    <row r="6456" spans="1:11" x14ac:dyDescent="0.3">
      <c r="A6456" s="1">
        <v>42713</v>
      </c>
      <c r="B6456" s="2">
        <f>YEAR(salesdata[[#This Row],[Order Date]])</f>
        <v>2016</v>
      </c>
      <c r="C6456" s="2">
        <f>MONTH(salesdata[[#This Row],[Order Date]])</f>
        <v>12</v>
      </c>
      <c r="D6456" t="s">
        <v>1833</v>
      </c>
      <c r="E6456" t="s">
        <v>111</v>
      </c>
      <c r="F6456" t="s">
        <v>11</v>
      </c>
      <c r="G6456" t="s">
        <v>93</v>
      </c>
      <c r="H6456" t="s">
        <v>115</v>
      </c>
      <c r="I6456" s="33" t="s">
        <v>9893</v>
      </c>
      <c r="J6456" s="2">
        <v>1</v>
      </c>
      <c r="K6456" s="33" t="s">
        <v>9894</v>
      </c>
    </row>
    <row r="6457" spans="1:11" x14ac:dyDescent="0.3">
      <c r="A6457" s="1">
        <v>42713</v>
      </c>
      <c r="B6457" s="2">
        <f>YEAR(salesdata[[#This Row],[Order Date]])</f>
        <v>2016</v>
      </c>
      <c r="C6457" s="2">
        <f>MONTH(salesdata[[#This Row],[Order Date]])</f>
        <v>12</v>
      </c>
      <c r="D6457" t="s">
        <v>634</v>
      </c>
      <c r="E6457" t="s">
        <v>121</v>
      </c>
      <c r="F6457" t="s">
        <v>39</v>
      </c>
      <c r="G6457" t="s">
        <v>40</v>
      </c>
      <c r="H6457" t="s">
        <v>1844</v>
      </c>
      <c r="I6457" s="33" t="s">
        <v>4811</v>
      </c>
      <c r="J6457" s="2">
        <v>3</v>
      </c>
      <c r="K6457" s="33" t="s">
        <v>5110</v>
      </c>
    </row>
    <row r="6458" spans="1:11" x14ac:dyDescent="0.3">
      <c r="A6458" s="1">
        <v>42713</v>
      </c>
      <c r="B6458" s="2">
        <f>YEAR(salesdata[[#This Row],[Order Date]])</f>
        <v>2016</v>
      </c>
      <c r="C6458" s="2">
        <f>MONTH(salesdata[[#This Row],[Order Date]])</f>
        <v>12</v>
      </c>
      <c r="D6458" t="s">
        <v>906</v>
      </c>
      <c r="E6458" t="s">
        <v>15</v>
      </c>
      <c r="F6458" t="s">
        <v>11</v>
      </c>
      <c r="G6458" t="s">
        <v>204</v>
      </c>
      <c r="H6458" t="s">
        <v>803</v>
      </c>
      <c r="I6458" s="33" t="s">
        <v>9895</v>
      </c>
      <c r="J6458" s="2">
        <v>3</v>
      </c>
      <c r="K6458" s="33" t="s">
        <v>8221</v>
      </c>
    </row>
    <row r="6459" spans="1:11" x14ac:dyDescent="0.3">
      <c r="A6459" s="1">
        <v>42713</v>
      </c>
      <c r="B6459" s="2">
        <f>YEAR(salesdata[[#This Row],[Order Date]])</f>
        <v>2016</v>
      </c>
      <c r="C6459" s="2">
        <f>MONTH(salesdata[[#This Row],[Order Date]])</f>
        <v>12</v>
      </c>
      <c r="D6459" t="s">
        <v>906</v>
      </c>
      <c r="E6459" t="s">
        <v>15</v>
      </c>
      <c r="F6459" t="s">
        <v>11</v>
      </c>
      <c r="G6459" t="s">
        <v>93</v>
      </c>
      <c r="H6459" t="s">
        <v>338</v>
      </c>
      <c r="I6459" s="33" t="s">
        <v>3697</v>
      </c>
      <c r="J6459" s="2">
        <v>2</v>
      </c>
      <c r="K6459" s="33" t="s">
        <v>9896</v>
      </c>
    </row>
    <row r="6460" spans="1:11" x14ac:dyDescent="0.3">
      <c r="A6460" s="1">
        <v>42713</v>
      </c>
      <c r="B6460" s="2">
        <f>YEAR(salesdata[[#This Row],[Order Date]])</f>
        <v>2016</v>
      </c>
      <c r="C6460" s="2">
        <f>MONTH(salesdata[[#This Row],[Order Date]])</f>
        <v>12</v>
      </c>
      <c r="D6460" t="s">
        <v>906</v>
      </c>
      <c r="E6460" t="s">
        <v>15</v>
      </c>
      <c r="F6460" t="s">
        <v>39</v>
      </c>
      <c r="G6460" t="s">
        <v>52</v>
      </c>
      <c r="H6460" t="s">
        <v>1796</v>
      </c>
      <c r="I6460" s="33" t="s">
        <v>4981</v>
      </c>
      <c r="J6460" s="2">
        <v>4</v>
      </c>
      <c r="K6460" s="33" t="s">
        <v>5368</v>
      </c>
    </row>
    <row r="6461" spans="1:11" x14ac:dyDescent="0.3">
      <c r="A6461" s="1">
        <v>42713</v>
      </c>
      <c r="B6461" s="2">
        <f>YEAR(salesdata[[#This Row],[Order Date]])</f>
        <v>2016</v>
      </c>
      <c r="C6461" s="2">
        <f>MONTH(salesdata[[#This Row],[Order Date]])</f>
        <v>12</v>
      </c>
      <c r="D6461" t="s">
        <v>545</v>
      </c>
      <c r="E6461" t="s">
        <v>27</v>
      </c>
      <c r="F6461" t="s">
        <v>11</v>
      </c>
      <c r="G6461" t="s">
        <v>20</v>
      </c>
      <c r="H6461" t="s">
        <v>1203</v>
      </c>
      <c r="I6461" s="33" t="s">
        <v>9897</v>
      </c>
      <c r="J6461" s="2">
        <v>8</v>
      </c>
      <c r="K6461" s="33" t="s">
        <v>9898</v>
      </c>
    </row>
    <row r="6462" spans="1:11" x14ac:dyDescent="0.3">
      <c r="A6462" s="1">
        <v>42713</v>
      </c>
      <c r="B6462" s="2">
        <f>YEAR(salesdata[[#This Row],[Order Date]])</f>
        <v>2016</v>
      </c>
      <c r="C6462" s="2">
        <f>MONTH(salesdata[[#This Row],[Order Date]])</f>
        <v>12</v>
      </c>
      <c r="D6462" t="s">
        <v>622</v>
      </c>
      <c r="E6462" t="s">
        <v>55</v>
      </c>
      <c r="F6462" t="s">
        <v>34</v>
      </c>
      <c r="G6462" t="s">
        <v>147</v>
      </c>
      <c r="H6462" t="s">
        <v>2083</v>
      </c>
      <c r="I6462" s="33" t="s">
        <v>7157</v>
      </c>
      <c r="J6462" s="2">
        <v>7</v>
      </c>
      <c r="K6462" s="33" t="s">
        <v>9899</v>
      </c>
    </row>
    <row r="6463" spans="1:11" x14ac:dyDescent="0.3">
      <c r="A6463" s="1">
        <v>42714</v>
      </c>
      <c r="B6463" s="2">
        <f>YEAR(salesdata[[#This Row],[Order Date]])</f>
        <v>2016</v>
      </c>
      <c r="C6463" s="2">
        <f>MONTH(salesdata[[#This Row],[Order Date]])</f>
        <v>12</v>
      </c>
      <c r="D6463" t="s">
        <v>1833</v>
      </c>
      <c r="E6463" t="s">
        <v>27</v>
      </c>
      <c r="F6463" t="s">
        <v>34</v>
      </c>
      <c r="G6463" t="s">
        <v>35</v>
      </c>
      <c r="H6463" t="s">
        <v>439</v>
      </c>
      <c r="I6463" s="33" t="s">
        <v>9900</v>
      </c>
      <c r="J6463" s="2">
        <v>2</v>
      </c>
      <c r="K6463" s="33" t="s">
        <v>6928</v>
      </c>
    </row>
    <row r="6464" spans="1:11" x14ac:dyDescent="0.3">
      <c r="A6464" s="1">
        <v>42714</v>
      </c>
      <c r="B6464" s="2">
        <f>YEAR(salesdata[[#This Row],[Order Date]])</f>
        <v>2016</v>
      </c>
      <c r="C6464" s="2">
        <f>MONTH(salesdata[[#This Row],[Order Date]])</f>
        <v>12</v>
      </c>
      <c r="D6464" t="s">
        <v>86</v>
      </c>
      <c r="E6464" t="s">
        <v>152</v>
      </c>
      <c r="F6464" t="s">
        <v>11</v>
      </c>
      <c r="G6464" t="s">
        <v>18</v>
      </c>
      <c r="H6464" t="s">
        <v>1039</v>
      </c>
      <c r="I6464" s="33" t="s">
        <v>9901</v>
      </c>
      <c r="J6464" s="2">
        <v>6</v>
      </c>
      <c r="K6464" s="33" t="s">
        <v>6625</v>
      </c>
    </row>
    <row r="6465" spans="1:11" x14ac:dyDescent="0.3">
      <c r="A6465" s="1">
        <v>42714</v>
      </c>
      <c r="B6465" s="2">
        <f>YEAR(salesdata[[#This Row],[Order Date]])</f>
        <v>2016</v>
      </c>
      <c r="C6465" s="2">
        <f>MONTH(salesdata[[#This Row],[Order Date]])</f>
        <v>12</v>
      </c>
      <c r="D6465" t="s">
        <v>86</v>
      </c>
      <c r="E6465" t="s">
        <v>152</v>
      </c>
      <c r="F6465" t="s">
        <v>11</v>
      </c>
      <c r="G6465" t="s">
        <v>63</v>
      </c>
      <c r="H6465" t="s">
        <v>2104</v>
      </c>
      <c r="I6465" s="33" t="s">
        <v>9902</v>
      </c>
      <c r="J6465" s="2">
        <v>4</v>
      </c>
      <c r="K6465" s="33" t="s">
        <v>9903</v>
      </c>
    </row>
    <row r="6466" spans="1:11" x14ac:dyDescent="0.3">
      <c r="A6466" s="1">
        <v>42714</v>
      </c>
      <c r="B6466" s="2">
        <f>YEAR(salesdata[[#This Row],[Order Date]])</f>
        <v>2016</v>
      </c>
      <c r="C6466" s="2">
        <f>MONTH(salesdata[[#This Row],[Order Date]])</f>
        <v>12</v>
      </c>
      <c r="D6466" t="s">
        <v>1181</v>
      </c>
      <c r="E6466" t="s">
        <v>167</v>
      </c>
      <c r="F6466" t="s">
        <v>11</v>
      </c>
      <c r="G6466" t="s">
        <v>20</v>
      </c>
      <c r="H6466" t="s">
        <v>1165</v>
      </c>
      <c r="I6466" s="33" t="s">
        <v>9904</v>
      </c>
      <c r="J6466" s="2">
        <v>3</v>
      </c>
      <c r="K6466" s="33" t="s">
        <v>9905</v>
      </c>
    </row>
    <row r="6467" spans="1:11" x14ac:dyDescent="0.3">
      <c r="A6467" s="1">
        <v>42714</v>
      </c>
      <c r="B6467" s="2">
        <f>YEAR(salesdata[[#This Row],[Order Date]])</f>
        <v>2016</v>
      </c>
      <c r="C6467" s="2">
        <f>MONTH(salesdata[[#This Row],[Order Date]])</f>
        <v>12</v>
      </c>
      <c r="D6467" t="s">
        <v>1181</v>
      </c>
      <c r="E6467" t="s">
        <v>167</v>
      </c>
      <c r="F6467" t="s">
        <v>11</v>
      </c>
      <c r="G6467" t="s">
        <v>93</v>
      </c>
      <c r="H6467" t="s">
        <v>2356</v>
      </c>
      <c r="I6467" s="33" t="s">
        <v>9906</v>
      </c>
      <c r="J6467" s="2">
        <v>3</v>
      </c>
      <c r="K6467" s="33" t="s">
        <v>8977</v>
      </c>
    </row>
    <row r="6468" spans="1:11" x14ac:dyDescent="0.3">
      <c r="A6468" s="1">
        <v>42714</v>
      </c>
      <c r="B6468" s="2">
        <f>YEAR(salesdata[[#This Row],[Order Date]])</f>
        <v>2016</v>
      </c>
      <c r="C6468" s="2">
        <f>MONTH(salesdata[[#This Row],[Order Date]])</f>
        <v>12</v>
      </c>
      <c r="D6468" t="s">
        <v>1181</v>
      </c>
      <c r="E6468" t="s">
        <v>167</v>
      </c>
      <c r="F6468" t="s">
        <v>11</v>
      </c>
      <c r="G6468" t="s">
        <v>12</v>
      </c>
      <c r="H6468" t="s">
        <v>1187</v>
      </c>
      <c r="I6468" s="33" t="s">
        <v>4958</v>
      </c>
      <c r="J6468" s="2">
        <v>4</v>
      </c>
      <c r="K6468" s="33" t="s">
        <v>4959</v>
      </c>
    </row>
    <row r="6469" spans="1:11" x14ac:dyDescent="0.3">
      <c r="A6469" s="1">
        <v>42714</v>
      </c>
      <c r="B6469" s="2">
        <f>YEAR(salesdata[[#This Row],[Order Date]])</f>
        <v>2016</v>
      </c>
      <c r="C6469" s="2">
        <f>MONTH(salesdata[[#This Row],[Order Date]])</f>
        <v>12</v>
      </c>
      <c r="D6469" t="s">
        <v>1181</v>
      </c>
      <c r="E6469" t="s">
        <v>167</v>
      </c>
      <c r="F6469" t="s">
        <v>11</v>
      </c>
      <c r="G6469" t="s">
        <v>93</v>
      </c>
      <c r="H6469" t="s">
        <v>2789</v>
      </c>
      <c r="I6469" s="33" t="s">
        <v>7368</v>
      </c>
      <c r="J6469" s="2">
        <v>3</v>
      </c>
      <c r="K6469" s="33" t="s">
        <v>9907</v>
      </c>
    </row>
    <row r="6470" spans="1:11" x14ac:dyDescent="0.3">
      <c r="A6470" s="1">
        <v>42714</v>
      </c>
      <c r="B6470" s="2">
        <f>YEAR(salesdata[[#This Row],[Order Date]])</f>
        <v>2016</v>
      </c>
      <c r="C6470" s="2">
        <f>MONTH(salesdata[[#This Row],[Order Date]])</f>
        <v>12</v>
      </c>
      <c r="D6470" t="s">
        <v>1181</v>
      </c>
      <c r="E6470" t="s">
        <v>167</v>
      </c>
      <c r="F6470" t="s">
        <v>39</v>
      </c>
      <c r="G6470" t="s">
        <v>52</v>
      </c>
      <c r="H6470" t="s">
        <v>1461</v>
      </c>
      <c r="I6470" s="33" t="s">
        <v>7927</v>
      </c>
      <c r="J6470" s="2">
        <v>5</v>
      </c>
      <c r="K6470" s="33" t="s">
        <v>4494</v>
      </c>
    </row>
    <row r="6471" spans="1:11" x14ac:dyDescent="0.3">
      <c r="A6471" s="1">
        <v>42714</v>
      </c>
      <c r="B6471" s="2">
        <f>YEAR(salesdata[[#This Row],[Order Date]])</f>
        <v>2016</v>
      </c>
      <c r="C6471" s="2">
        <f>MONTH(salesdata[[#This Row],[Order Date]])</f>
        <v>12</v>
      </c>
      <c r="D6471" t="s">
        <v>959</v>
      </c>
      <c r="E6471" t="s">
        <v>130</v>
      </c>
      <c r="F6471" t="s">
        <v>34</v>
      </c>
      <c r="G6471" t="s">
        <v>35</v>
      </c>
      <c r="H6471" t="s">
        <v>298</v>
      </c>
      <c r="I6471" s="33" t="s">
        <v>9908</v>
      </c>
      <c r="J6471" s="2">
        <v>5</v>
      </c>
      <c r="K6471" s="33" t="s">
        <v>9909</v>
      </c>
    </row>
    <row r="6472" spans="1:11" x14ac:dyDescent="0.3">
      <c r="A6472" s="1">
        <v>42714</v>
      </c>
      <c r="B6472" s="2">
        <f>YEAR(salesdata[[#This Row],[Order Date]])</f>
        <v>2016</v>
      </c>
      <c r="C6472" s="2">
        <f>MONTH(salesdata[[#This Row],[Order Date]])</f>
        <v>12</v>
      </c>
      <c r="D6472" t="s">
        <v>2341</v>
      </c>
      <c r="E6472" t="s">
        <v>27</v>
      </c>
      <c r="F6472" t="s">
        <v>11</v>
      </c>
      <c r="G6472" t="s">
        <v>12</v>
      </c>
      <c r="H6472" t="s">
        <v>1754</v>
      </c>
      <c r="I6472" s="33" t="s">
        <v>9910</v>
      </c>
      <c r="J6472" s="2">
        <v>12</v>
      </c>
      <c r="K6472" s="33" t="s">
        <v>9911</v>
      </c>
    </row>
    <row r="6473" spans="1:11" x14ac:dyDescent="0.3">
      <c r="A6473" s="1">
        <v>42714</v>
      </c>
      <c r="B6473" s="2">
        <f>YEAR(salesdata[[#This Row],[Order Date]])</f>
        <v>2016</v>
      </c>
      <c r="C6473" s="2">
        <f>MONTH(salesdata[[#This Row],[Order Date]])</f>
        <v>12</v>
      </c>
      <c r="D6473" t="s">
        <v>2617</v>
      </c>
      <c r="E6473" t="s">
        <v>152</v>
      </c>
      <c r="F6473" t="s">
        <v>11</v>
      </c>
      <c r="G6473" t="s">
        <v>12</v>
      </c>
      <c r="H6473" t="s">
        <v>1658</v>
      </c>
      <c r="I6473" s="33" t="s">
        <v>7201</v>
      </c>
      <c r="J6473" s="2">
        <v>2</v>
      </c>
      <c r="K6473" s="33" t="s">
        <v>7202</v>
      </c>
    </row>
    <row r="6474" spans="1:11" x14ac:dyDescent="0.3">
      <c r="A6474" s="1">
        <v>42714</v>
      </c>
      <c r="B6474" s="2">
        <f>YEAR(salesdata[[#This Row],[Order Date]])</f>
        <v>2016</v>
      </c>
      <c r="C6474" s="2">
        <f>MONTH(salesdata[[#This Row],[Order Date]])</f>
        <v>12</v>
      </c>
      <c r="D6474" t="s">
        <v>2617</v>
      </c>
      <c r="E6474" t="s">
        <v>152</v>
      </c>
      <c r="F6474" t="s">
        <v>11</v>
      </c>
      <c r="G6474" t="s">
        <v>20</v>
      </c>
      <c r="H6474" t="s">
        <v>537</v>
      </c>
      <c r="I6474" s="33" t="s">
        <v>9912</v>
      </c>
      <c r="J6474" s="2">
        <v>5</v>
      </c>
      <c r="K6474" s="33" t="s">
        <v>9913</v>
      </c>
    </row>
    <row r="6475" spans="1:11" x14ac:dyDescent="0.3">
      <c r="A6475" s="1">
        <v>42714</v>
      </c>
      <c r="B6475" s="2">
        <f>YEAR(salesdata[[#This Row],[Order Date]])</f>
        <v>2016</v>
      </c>
      <c r="C6475" s="2">
        <f>MONTH(salesdata[[#This Row],[Order Date]])</f>
        <v>12</v>
      </c>
      <c r="D6475" t="s">
        <v>2027</v>
      </c>
      <c r="E6475" t="s">
        <v>152</v>
      </c>
      <c r="F6475" t="s">
        <v>11</v>
      </c>
      <c r="G6475" t="s">
        <v>12</v>
      </c>
      <c r="H6475" t="s">
        <v>1093</v>
      </c>
      <c r="I6475" s="33" t="s">
        <v>3024</v>
      </c>
      <c r="J6475" s="2">
        <v>9</v>
      </c>
      <c r="K6475" s="33" t="s">
        <v>9914</v>
      </c>
    </row>
    <row r="6476" spans="1:11" x14ac:dyDescent="0.3">
      <c r="A6476" s="1">
        <v>42714</v>
      </c>
      <c r="B6476" s="2">
        <f>YEAR(salesdata[[#This Row],[Order Date]])</f>
        <v>2016</v>
      </c>
      <c r="C6476" s="2">
        <f>MONTH(salesdata[[#This Row],[Order Date]])</f>
        <v>12</v>
      </c>
      <c r="D6476" t="s">
        <v>1395</v>
      </c>
      <c r="E6476" t="s">
        <v>152</v>
      </c>
      <c r="F6476" t="s">
        <v>11</v>
      </c>
      <c r="G6476" t="s">
        <v>12</v>
      </c>
      <c r="H6476" t="s">
        <v>1670</v>
      </c>
      <c r="I6476" s="33" t="s">
        <v>4243</v>
      </c>
      <c r="J6476" s="2">
        <v>1</v>
      </c>
      <c r="K6476" s="33" t="s">
        <v>4791</v>
      </c>
    </row>
    <row r="6477" spans="1:11" x14ac:dyDescent="0.3">
      <c r="A6477" s="1">
        <v>42715</v>
      </c>
      <c r="B6477" s="2">
        <f>YEAR(salesdata[[#This Row],[Order Date]])</f>
        <v>2016</v>
      </c>
      <c r="C6477" s="2">
        <f>MONTH(salesdata[[#This Row],[Order Date]])</f>
        <v>12</v>
      </c>
      <c r="D6477" t="s">
        <v>1196</v>
      </c>
      <c r="E6477" t="s">
        <v>152</v>
      </c>
      <c r="F6477" t="s">
        <v>11</v>
      </c>
      <c r="G6477" t="s">
        <v>43</v>
      </c>
      <c r="H6477" t="s">
        <v>987</v>
      </c>
      <c r="I6477" s="33" t="s">
        <v>9558</v>
      </c>
      <c r="J6477" s="2">
        <v>7</v>
      </c>
      <c r="K6477" s="33" t="s">
        <v>4720</v>
      </c>
    </row>
    <row r="6478" spans="1:11" x14ac:dyDescent="0.3">
      <c r="A6478" s="1">
        <v>42715</v>
      </c>
      <c r="B6478" s="2">
        <f>YEAR(salesdata[[#This Row],[Order Date]])</f>
        <v>2016</v>
      </c>
      <c r="C6478" s="2">
        <f>MONTH(salesdata[[#This Row],[Order Date]])</f>
        <v>12</v>
      </c>
      <c r="D6478" t="s">
        <v>1196</v>
      </c>
      <c r="E6478" t="s">
        <v>152</v>
      </c>
      <c r="F6478" t="s">
        <v>39</v>
      </c>
      <c r="G6478" t="s">
        <v>40</v>
      </c>
      <c r="H6478" t="s">
        <v>2724</v>
      </c>
      <c r="I6478" s="33" t="s">
        <v>9915</v>
      </c>
      <c r="J6478" s="2">
        <v>5</v>
      </c>
      <c r="K6478" s="33" t="s">
        <v>9916</v>
      </c>
    </row>
    <row r="6479" spans="1:11" x14ac:dyDescent="0.3">
      <c r="A6479" s="1">
        <v>42715</v>
      </c>
      <c r="B6479" s="2">
        <f>YEAR(salesdata[[#This Row],[Order Date]])</f>
        <v>2016</v>
      </c>
      <c r="C6479" s="2">
        <f>MONTH(salesdata[[#This Row],[Order Date]])</f>
        <v>12</v>
      </c>
      <c r="D6479" t="s">
        <v>2231</v>
      </c>
      <c r="E6479" t="s">
        <v>282</v>
      </c>
      <c r="F6479" t="s">
        <v>11</v>
      </c>
      <c r="G6479" t="s">
        <v>18</v>
      </c>
      <c r="H6479" t="s">
        <v>1571</v>
      </c>
      <c r="I6479" s="33" t="s">
        <v>9917</v>
      </c>
      <c r="J6479" s="2">
        <v>3</v>
      </c>
      <c r="K6479" s="33" t="s">
        <v>9918</v>
      </c>
    </row>
    <row r="6480" spans="1:11" x14ac:dyDescent="0.3">
      <c r="A6480" s="1">
        <v>42715</v>
      </c>
      <c r="B6480" s="2">
        <f>YEAR(salesdata[[#This Row],[Order Date]])</f>
        <v>2016</v>
      </c>
      <c r="C6480" s="2">
        <f>MONTH(salesdata[[#This Row],[Order Date]])</f>
        <v>12</v>
      </c>
      <c r="D6480" t="s">
        <v>2231</v>
      </c>
      <c r="E6480" t="s">
        <v>282</v>
      </c>
      <c r="F6480" t="s">
        <v>39</v>
      </c>
      <c r="G6480" t="s">
        <v>52</v>
      </c>
      <c r="H6480" t="s">
        <v>1791</v>
      </c>
      <c r="I6480" s="33" t="s">
        <v>5555</v>
      </c>
      <c r="J6480" s="2">
        <v>5</v>
      </c>
      <c r="K6480" s="33" t="s">
        <v>5556</v>
      </c>
    </row>
    <row r="6481" spans="1:11" x14ac:dyDescent="0.3">
      <c r="A6481" s="1">
        <v>42715</v>
      </c>
      <c r="B6481" s="2">
        <f>YEAR(salesdata[[#This Row],[Order Date]])</f>
        <v>2016</v>
      </c>
      <c r="C6481" s="2">
        <f>MONTH(salesdata[[#This Row],[Order Date]])</f>
        <v>12</v>
      </c>
      <c r="D6481" t="s">
        <v>2231</v>
      </c>
      <c r="E6481" t="s">
        <v>282</v>
      </c>
      <c r="F6481" t="s">
        <v>39</v>
      </c>
      <c r="G6481" t="s">
        <v>40</v>
      </c>
      <c r="H6481" t="s">
        <v>140</v>
      </c>
      <c r="I6481" s="33" t="s">
        <v>9919</v>
      </c>
      <c r="J6481" s="2">
        <v>4</v>
      </c>
      <c r="K6481" s="33" t="s">
        <v>6949</v>
      </c>
    </row>
    <row r="6482" spans="1:11" x14ac:dyDescent="0.3">
      <c r="A6482" s="1">
        <v>42715</v>
      </c>
      <c r="B6482" s="2">
        <f>YEAR(salesdata[[#This Row],[Order Date]])</f>
        <v>2016</v>
      </c>
      <c r="C6482" s="2">
        <f>MONTH(salesdata[[#This Row],[Order Date]])</f>
        <v>12</v>
      </c>
      <c r="D6482" t="s">
        <v>914</v>
      </c>
      <c r="E6482" t="s">
        <v>167</v>
      </c>
      <c r="F6482" t="s">
        <v>34</v>
      </c>
      <c r="G6482" t="s">
        <v>47</v>
      </c>
      <c r="H6482" t="s">
        <v>780</v>
      </c>
      <c r="I6482" s="33" t="s">
        <v>3424</v>
      </c>
      <c r="J6482" s="2">
        <v>4</v>
      </c>
      <c r="K6482" s="33" t="s">
        <v>3100</v>
      </c>
    </row>
    <row r="6483" spans="1:11" x14ac:dyDescent="0.3">
      <c r="A6483" s="1">
        <v>42715</v>
      </c>
      <c r="B6483" s="2">
        <f>YEAR(salesdata[[#This Row],[Order Date]])</f>
        <v>2016</v>
      </c>
      <c r="C6483" s="2">
        <f>MONTH(salesdata[[#This Row],[Order Date]])</f>
        <v>12</v>
      </c>
      <c r="D6483" t="s">
        <v>914</v>
      </c>
      <c r="E6483" t="s">
        <v>167</v>
      </c>
      <c r="F6483" t="s">
        <v>39</v>
      </c>
      <c r="G6483" t="s">
        <v>40</v>
      </c>
      <c r="H6483" t="s">
        <v>408</v>
      </c>
      <c r="I6483" s="33" t="s">
        <v>3384</v>
      </c>
      <c r="J6483" s="2">
        <v>3</v>
      </c>
      <c r="K6483" s="33" t="s">
        <v>3385</v>
      </c>
    </row>
    <row r="6484" spans="1:11" x14ac:dyDescent="0.3">
      <c r="A6484" s="1">
        <v>42715</v>
      </c>
      <c r="B6484" s="2">
        <f>YEAR(salesdata[[#This Row],[Order Date]])</f>
        <v>2016</v>
      </c>
      <c r="C6484" s="2">
        <f>MONTH(salesdata[[#This Row],[Order Date]])</f>
        <v>12</v>
      </c>
      <c r="D6484" t="s">
        <v>914</v>
      </c>
      <c r="E6484" t="s">
        <v>167</v>
      </c>
      <c r="F6484" t="s">
        <v>39</v>
      </c>
      <c r="G6484" t="s">
        <v>52</v>
      </c>
      <c r="H6484" t="s">
        <v>1850</v>
      </c>
      <c r="I6484" s="33" t="s">
        <v>2537</v>
      </c>
      <c r="J6484" s="2">
        <v>4</v>
      </c>
      <c r="K6484" s="33" t="s">
        <v>8161</v>
      </c>
    </row>
    <row r="6485" spans="1:11" x14ac:dyDescent="0.3">
      <c r="A6485" s="1">
        <v>42715</v>
      </c>
      <c r="B6485" s="2">
        <f>YEAR(salesdata[[#This Row],[Order Date]])</f>
        <v>2016</v>
      </c>
      <c r="C6485" s="2">
        <f>MONTH(salesdata[[#This Row],[Order Date]])</f>
        <v>12</v>
      </c>
      <c r="D6485" t="s">
        <v>1107</v>
      </c>
      <c r="E6485" t="s">
        <v>124</v>
      </c>
      <c r="F6485" t="s">
        <v>11</v>
      </c>
      <c r="G6485" t="s">
        <v>18</v>
      </c>
      <c r="H6485" t="s">
        <v>2070</v>
      </c>
      <c r="I6485" s="33" t="s">
        <v>9920</v>
      </c>
      <c r="J6485" s="2">
        <v>3</v>
      </c>
      <c r="K6485" s="33" t="s">
        <v>9921</v>
      </c>
    </row>
    <row r="6486" spans="1:11" x14ac:dyDescent="0.3">
      <c r="A6486" s="1">
        <v>42715</v>
      </c>
      <c r="B6486" s="2">
        <f>YEAR(salesdata[[#This Row],[Order Date]])</f>
        <v>2016</v>
      </c>
      <c r="C6486" s="2">
        <f>MONTH(salesdata[[#This Row],[Order Date]])</f>
        <v>12</v>
      </c>
      <c r="D6486" t="s">
        <v>902</v>
      </c>
      <c r="E6486" t="s">
        <v>121</v>
      </c>
      <c r="F6486" t="s">
        <v>11</v>
      </c>
      <c r="G6486" t="s">
        <v>24</v>
      </c>
      <c r="H6486" t="s">
        <v>892</v>
      </c>
      <c r="I6486" s="33" t="s">
        <v>9922</v>
      </c>
      <c r="J6486" s="2">
        <v>3</v>
      </c>
      <c r="K6486" s="33" t="s">
        <v>4218</v>
      </c>
    </row>
    <row r="6487" spans="1:11" x14ac:dyDescent="0.3">
      <c r="A6487" s="1">
        <v>42715</v>
      </c>
      <c r="B6487" s="2">
        <f>YEAR(salesdata[[#This Row],[Order Date]])</f>
        <v>2016</v>
      </c>
      <c r="C6487" s="2">
        <f>MONTH(salesdata[[#This Row],[Order Date]])</f>
        <v>12</v>
      </c>
      <c r="D6487" t="s">
        <v>896</v>
      </c>
      <c r="E6487" t="s">
        <v>79</v>
      </c>
      <c r="F6487" t="s">
        <v>11</v>
      </c>
      <c r="G6487" t="s">
        <v>18</v>
      </c>
      <c r="H6487" t="s">
        <v>183</v>
      </c>
      <c r="I6487" s="33" t="s">
        <v>3076</v>
      </c>
      <c r="J6487" s="2">
        <v>5</v>
      </c>
      <c r="K6487" s="33" t="s">
        <v>9923</v>
      </c>
    </row>
    <row r="6488" spans="1:11" x14ac:dyDescent="0.3">
      <c r="A6488" s="1">
        <v>42715</v>
      </c>
      <c r="B6488" s="2">
        <f>YEAR(salesdata[[#This Row],[Order Date]])</f>
        <v>2016</v>
      </c>
      <c r="C6488" s="2">
        <f>MONTH(salesdata[[#This Row],[Order Date]])</f>
        <v>12</v>
      </c>
      <c r="D6488" t="s">
        <v>896</v>
      </c>
      <c r="E6488" t="s">
        <v>79</v>
      </c>
      <c r="F6488" t="s">
        <v>11</v>
      </c>
      <c r="G6488" t="s">
        <v>204</v>
      </c>
      <c r="H6488" t="s">
        <v>2333</v>
      </c>
      <c r="I6488" s="33" t="s">
        <v>7485</v>
      </c>
      <c r="J6488" s="2">
        <v>2</v>
      </c>
      <c r="K6488" s="33" t="s">
        <v>3981</v>
      </c>
    </row>
    <row r="6489" spans="1:11" x14ac:dyDescent="0.3">
      <c r="A6489" s="1">
        <v>42715</v>
      </c>
      <c r="B6489" s="2">
        <f>YEAR(salesdata[[#This Row],[Order Date]])</f>
        <v>2016</v>
      </c>
      <c r="C6489" s="2">
        <f>MONTH(salesdata[[#This Row],[Order Date]])</f>
        <v>12</v>
      </c>
      <c r="D6489" t="s">
        <v>896</v>
      </c>
      <c r="E6489" t="s">
        <v>79</v>
      </c>
      <c r="F6489" t="s">
        <v>34</v>
      </c>
      <c r="G6489" t="s">
        <v>35</v>
      </c>
      <c r="H6489" t="s">
        <v>1474</v>
      </c>
      <c r="I6489" s="33" t="s">
        <v>9924</v>
      </c>
      <c r="J6489" s="2">
        <v>5</v>
      </c>
      <c r="K6489" s="33" t="s">
        <v>9925</v>
      </c>
    </row>
    <row r="6490" spans="1:11" x14ac:dyDescent="0.3">
      <c r="A6490" s="1">
        <v>42715</v>
      </c>
      <c r="B6490" s="2">
        <f>YEAR(salesdata[[#This Row],[Order Date]])</f>
        <v>2016</v>
      </c>
      <c r="C6490" s="2">
        <f>MONTH(salesdata[[#This Row],[Order Date]])</f>
        <v>12</v>
      </c>
      <c r="D6490" t="s">
        <v>896</v>
      </c>
      <c r="E6490" t="s">
        <v>79</v>
      </c>
      <c r="F6490" t="s">
        <v>11</v>
      </c>
      <c r="G6490" t="s">
        <v>93</v>
      </c>
      <c r="H6490" t="s">
        <v>2406</v>
      </c>
      <c r="I6490" s="33" t="s">
        <v>7520</v>
      </c>
      <c r="J6490" s="2">
        <v>4</v>
      </c>
      <c r="K6490" s="33" t="s">
        <v>7521</v>
      </c>
    </row>
    <row r="6491" spans="1:11" x14ac:dyDescent="0.3">
      <c r="A6491" s="1">
        <v>42715</v>
      </c>
      <c r="B6491" s="2">
        <f>YEAR(salesdata[[#This Row],[Order Date]])</f>
        <v>2016</v>
      </c>
      <c r="C6491" s="2">
        <f>MONTH(salesdata[[#This Row],[Order Date]])</f>
        <v>12</v>
      </c>
      <c r="D6491" t="s">
        <v>896</v>
      </c>
      <c r="E6491" t="s">
        <v>79</v>
      </c>
      <c r="F6491" t="s">
        <v>34</v>
      </c>
      <c r="G6491" t="s">
        <v>147</v>
      </c>
      <c r="H6491" t="s">
        <v>1541</v>
      </c>
      <c r="I6491" s="33" t="s">
        <v>5051</v>
      </c>
      <c r="J6491" s="2">
        <v>3</v>
      </c>
      <c r="K6491" s="33" t="s">
        <v>5052</v>
      </c>
    </row>
    <row r="6492" spans="1:11" x14ac:dyDescent="0.3">
      <c r="A6492" s="1">
        <v>42715</v>
      </c>
      <c r="B6492" s="2">
        <f>YEAR(salesdata[[#This Row],[Order Date]])</f>
        <v>2016</v>
      </c>
      <c r="C6492" s="2">
        <f>MONTH(salesdata[[#This Row],[Order Date]])</f>
        <v>12</v>
      </c>
      <c r="D6492" t="s">
        <v>170</v>
      </c>
      <c r="E6492" t="s">
        <v>92</v>
      </c>
      <c r="F6492" t="s">
        <v>34</v>
      </c>
      <c r="G6492" t="s">
        <v>35</v>
      </c>
      <c r="H6492" t="s">
        <v>1935</v>
      </c>
      <c r="I6492" s="33" t="s">
        <v>9926</v>
      </c>
      <c r="J6492" s="2">
        <v>5</v>
      </c>
      <c r="K6492" s="33" t="s">
        <v>3019</v>
      </c>
    </row>
    <row r="6493" spans="1:11" x14ac:dyDescent="0.3">
      <c r="A6493" s="1">
        <v>42715</v>
      </c>
      <c r="B6493" s="2">
        <f>YEAR(salesdata[[#This Row],[Order Date]])</f>
        <v>2016</v>
      </c>
      <c r="C6493" s="2">
        <f>MONTH(salesdata[[#This Row],[Order Date]])</f>
        <v>12</v>
      </c>
      <c r="D6493" t="s">
        <v>1611</v>
      </c>
      <c r="E6493" t="s">
        <v>27</v>
      </c>
      <c r="F6493" t="s">
        <v>11</v>
      </c>
      <c r="G6493" t="s">
        <v>20</v>
      </c>
      <c r="H6493" t="s">
        <v>168</v>
      </c>
      <c r="I6493" s="33" t="s">
        <v>7111</v>
      </c>
      <c r="J6493" s="2">
        <v>5</v>
      </c>
      <c r="K6493" s="33" t="s">
        <v>9927</v>
      </c>
    </row>
    <row r="6494" spans="1:11" x14ac:dyDescent="0.3">
      <c r="A6494" s="1">
        <v>42715</v>
      </c>
      <c r="B6494" s="2">
        <f>YEAR(salesdata[[#This Row],[Order Date]])</f>
        <v>2016</v>
      </c>
      <c r="C6494" s="2">
        <f>MONTH(salesdata[[#This Row],[Order Date]])</f>
        <v>12</v>
      </c>
      <c r="D6494" t="s">
        <v>1611</v>
      </c>
      <c r="E6494" t="s">
        <v>27</v>
      </c>
      <c r="F6494" t="s">
        <v>11</v>
      </c>
      <c r="G6494" t="s">
        <v>24</v>
      </c>
      <c r="H6494" t="s">
        <v>2691</v>
      </c>
      <c r="I6494" s="33" t="s">
        <v>3738</v>
      </c>
      <c r="J6494" s="2">
        <v>2</v>
      </c>
      <c r="K6494" s="33" t="s">
        <v>9928</v>
      </c>
    </row>
    <row r="6495" spans="1:11" x14ac:dyDescent="0.3">
      <c r="A6495" s="1">
        <v>42715</v>
      </c>
      <c r="B6495" s="2">
        <f>YEAR(salesdata[[#This Row],[Order Date]])</f>
        <v>2016</v>
      </c>
      <c r="C6495" s="2">
        <f>MONTH(salesdata[[#This Row],[Order Date]])</f>
        <v>12</v>
      </c>
      <c r="D6495" t="s">
        <v>1611</v>
      </c>
      <c r="E6495" t="s">
        <v>27</v>
      </c>
      <c r="F6495" t="s">
        <v>11</v>
      </c>
      <c r="G6495" t="s">
        <v>12</v>
      </c>
      <c r="H6495" t="s">
        <v>2664</v>
      </c>
      <c r="I6495" s="33" t="s">
        <v>4780</v>
      </c>
      <c r="J6495" s="2">
        <v>1</v>
      </c>
      <c r="K6495" s="33" t="s">
        <v>5945</v>
      </c>
    </row>
    <row r="6496" spans="1:11" x14ac:dyDescent="0.3">
      <c r="A6496" s="1">
        <v>42715</v>
      </c>
      <c r="B6496" s="2">
        <f>YEAR(salesdata[[#This Row],[Order Date]])</f>
        <v>2016</v>
      </c>
      <c r="C6496" s="2">
        <f>MONTH(salesdata[[#This Row],[Order Date]])</f>
        <v>12</v>
      </c>
      <c r="D6496" t="s">
        <v>1611</v>
      </c>
      <c r="E6496" t="s">
        <v>27</v>
      </c>
      <c r="F6496" t="s">
        <v>39</v>
      </c>
      <c r="G6496" t="s">
        <v>52</v>
      </c>
      <c r="H6496" t="s">
        <v>2362</v>
      </c>
      <c r="I6496" s="33" t="s">
        <v>5546</v>
      </c>
      <c r="J6496" s="2">
        <v>4</v>
      </c>
      <c r="K6496" s="33" t="s">
        <v>9668</v>
      </c>
    </row>
    <row r="6497" spans="1:11" x14ac:dyDescent="0.3">
      <c r="A6497" s="1">
        <v>42715</v>
      </c>
      <c r="B6497" s="2">
        <f>YEAR(salesdata[[#This Row],[Order Date]])</f>
        <v>2016</v>
      </c>
      <c r="C6497" s="2">
        <f>MONTH(salesdata[[#This Row],[Order Date]])</f>
        <v>12</v>
      </c>
      <c r="D6497" t="s">
        <v>1611</v>
      </c>
      <c r="E6497" t="s">
        <v>27</v>
      </c>
      <c r="F6497" t="s">
        <v>34</v>
      </c>
      <c r="G6497" t="s">
        <v>35</v>
      </c>
      <c r="H6497" t="s">
        <v>1525</v>
      </c>
      <c r="I6497" s="33" t="s">
        <v>8950</v>
      </c>
      <c r="J6497" s="2">
        <v>5</v>
      </c>
      <c r="K6497" s="33" t="s">
        <v>9929</v>
      </c>
    </row>
    <row r="6498" spans="1:11" x14ac:dyDescent="0.3">
      <c r="A6498" s="1">
        <v>42715</v>
      </c>
      <c r="B6498" s="2">
        <f>YEAR(salesdata[[#This Row],[Order Date]])</f>
        <v>2016</v>
      </c>
      <c r="C6498" s="2">
        <f>MONTH(salesdata[[#This Row],[Order Date]])</f>
        <v>12</v>
      </c>
      <c r="D6498" t="s">
        <v>1611</v>
      </c>
      <c r="E6498" t="s">
        <v>27</v>
      </c>
      <c r="F6498" t="s">
        <v>11</v>
      </c>
      <c r="G6498" t="s">
        <v>20</v>
      </c>
      <c r="H6498" t="s">
        <v>1881</v>
      </c>
      <c r="I6498" s="33" t="s">
        <v>5360</v>
      </c>
      <c r="J6498" s="2">
        <v>3</v>
      </c>
      <c r="K6498" s="33" t="s">
        <v>8728</v>
      </c>
    </row>
    <row r="6499" spans="1:11" x14ac:dyDescent="0.3">
      <c r="A6499" s="1">
        <v>42715</v>
      </c>
      <c r="B6499" s="2">
        <f>YEAR(salesdata[[#This Row],[Order Date]])</f>
        <v>2016</v>
      </c>
      <c r="C6499" s="2">
        <f>MONTH(salesdata[[#This Row],[Order Date]])</f>
        <v>12</v>
      </c>
      <c r="D6499" t="s">
        <v>1611</v>
      </c>
      <c r="E6499" t="s">
        <v>27</v>
      </c>
      <c r="F6499" t="s">
        <v>11</v>
      </c>
      <c r="G6499" t="s">
        <v>20</v>
      </c>
      <c r="H6499" t="s">
        <v>1579</v>
      </c>
      <c r="I6499" s="33" t="s">
        <v>9930</v>
      </c>
      <c r="J6499" s="2">
        <v>9</v>
      </c>
      <c r="K6499" s="33" t="s">
        <v>9267</v>
      </c>
    </row>
    <row r="6500" spans="1:11" x14ac:dyDescent="0.3">
      <c r="A6500" s="1">
        <v>42715</v>
      </c>
      <c r="B6500" s="2">
        <f>YEAR(salesdata[[#This Row],[Order Date]])</f>
        <v>2016</v>
      </c>
      <c r="C6500" s="2">
        <f>MONTH(salesdata[[#This Row],[Order Date]])</f>
        <v>12</v>
      </c>
      <c r="D6500" t="s">
        <v>1611</v>
      </c>
      <c r="E6500" t="s">
        <v>27</v>
      </c>
      <c r="F6500" t="s">
        <v>34</v>
      </c>
      <c r="G6500" t="s">
        <v>147</v>
      </c>
      <c r="H6500" t="s">
        <v>1828</v>
      </c>
      <c r="I6500" s="33" t="s">
        <v>9931</v>
      </c>
      <c r="J6500" s="2">
        <v>7</v>
      </c>
      <c r="K6500" s="33" t="s">
        <v>9932</v>
      </c>
    </row>
    <row r="6501" spans="1:11" x14ac:dyDescent="0.3">
      <c r="A6501" s="1">
        <v>42715</v>
      </c>
      <c r="B6501" s="2">
        <f>YEAR(salesdata[[#This Row],[Order Date]])</f>
        <v>2016</v>
      </c>
      <c r="C6501" s="2">
        <f>MONTH(salesdata[[#This Row],[Order Date]])</f>
        <v>12</v>
      </c>
      <c r="D6501" t="s">
        <v>1611</v>
      </c>
      <c r="E6501" t="s">
        <v>27</v>
      </c>
      <c r="F6501" t="s">
        <v>11</v>
      </c>
      <c r="G6501" t="s">
        <v>18</v>
      </c>
      <c r="H6501" t="s">
        <v>444</v>
      </c>
      <c r="I6501" s="33" t="s">
        <v>9933</v>
      </c>
      <c r="J6501" s="2">
        <v>3</v>
      </c>
      <c r="K6501" s="33" t="s">
        <v>4334</v>
      </c>
    </row>
    <row r="6502" spans="1:11" x14ac:dyDescent="0.3">
      <c r="A6502" s="1">
        <v>42715</v>
      </c>
      <c r="B6502" s="2">
        <f>YEAR(salesdata[[#This Row],[Order Date]])</f>
        <v>2016</v>
      </c>
      <c r="C6502" s="2">
        <f>MONTH(salesdata[[#This Row],[Order Date]])</f>
        <v>12</v>
      </c>
      <c r="D6502" t="s">
        <v>1611</v>
      </c>
      <c r="E6502" t="s">
        <v>27</v>
      </c>
      <c r="F6502" t="s">
        <v>11</v>
      </c>
      <c r="G6502" t="s">
        <v>93</v>
      </c>
      <c r="H6502" t="s">
        <v>1310</v>
      </c>
      <c r="I6502" s="33" t="s">
        <v>9934</v>
      </c>
      <c r="J6502" s="2">
        <v>2</v>
      </c>
      <c r="K6502" s="33" t="s">
        <v>7689</v>
      </c>
    </row>
    <row r="6503" spans="1:11" x14ac:dyDescent="0.3">
      <c r="A6503" s="1">
        <v>42715</v>
      </c>
      <c r="B6503" s="2">
        <f>YEAR(salesdata[[#This Row],[Order Date]])</f>
        <v>2016</v>
      </c>
      <c r="C6503" s="2">
        <f>MONTH(salesdata[[#This Row],[Order Date]])</f>
        <v>12</v>
      </c>
      <c r="D6503" t="s">
        <v>1611</v>
      </c>
      <c r="E6503" t="s">
        <v>27</v>
      </c>
      <c r="F6503" t="s">
        <v>11</v>
      </c>
      <c r="G6503" t="s">
        <v>20</v>
      </c>
      <c r="H6503" t="s">
        <v>1981</v>
      </c>
      <c r="I6503" s="33" t="s">
        <v>5234</v>
      </c>
      <c r="J6503" s="2">
        <v>2</v>
      </c>
      <c r="K6503" s="33" t="s">
        <v>5946</v>
      </c>
    </row>
    <row r="6504" spans="1:11" x14ac:dyDescent="0.3">
      <c r="A6504" s="1">
        <v>42715</v>
      </c>
      <c r="B6504" s="2">
        <f>YEAR(salesdata[[#This Row],[Order Date]])</f>
        <v>2016</v>
      </c>
      <c r="C6504" s="2">
        <f>MONTH(salesdata[[#This Row],[Order Date]])</f>
        <v>12</v>
      </c>
      <c r="D6504" t="s">
        <v>1853</v>
      </c>
      <c r="E6504" t="s">
        <v>79</v>
      </c>
      <c r="F6504" t="s">
        <v>11</v>
      </c>
      <c r="G6504" t="s">
        <v>93</v>
      </c>
      <c r="H6504" t="s">
        <v>822</v>
      </c>
      <c r="I6504" s="33" t="s">
        <v>9326</v>
      </c>
      <c r="J6504" s="2">
        <v>4</v>
      </c>
      <c r="K6504" s="33" t="s">
        <v>8590</v>
      </c>
    </row>
    <row r="6505" spans="1:11" x14ac:dyDescent="0.3">
      <c r="A6505" s="1">
        <v>42716</v>
      </c>
      <c r="B6505" s="2">
        <f>YEAR(salesdata[[#This Row],[Order Date]])</f>
        <v>2016</v>
      </c>
      <c r="C6505" s="2">
        <f>MONTH(salesdata[[#This Row],[Order Date]])</f>
        <v>12</v>
      </c>
      <c r="D6505" t="s">
        <v>504</v>
      </c>
      <c r="E6505" t="s">
        <v>79</v>
      </c>
      <c r="F6505" t="s">
        <v>11</v>
      </c>
      <c r="G6505" t="s">
        <v>20</v>
      </c>
      <c r="H6505" t="s">
        <v>802</v>
      </c>
      <c r="I6505" s="33" t="s">
        <v>8205</v>
      </c>
      <c r="J6505" s="2">
        <v>3</v>
      </c>
      <c r="K6505" s="33" t="s">
        <v>9935</v>
      </c>
    </row>
    <row r="6506" spans="1:11" x14ac:dyDescent="0.3">
      <c r="A6506" s="1">
        <v>42716</v>
      </c>
      <c r="B6506" s="2">
        <f>YEAR(salesdata[[#This Row],[Order Date]])</f>
        <v>2016</v>
      </c>
      <c r="C6506" s="2">
        <f>MONTH(salesdata[[#This Row],[Order Date]])</f>
        <v>12</v>
      </c>
      <c r="D6506" t="s">
        <v>504</v>
      </c>
      <c r="E6506" t="s">
        <v>79</v>
      </c>
      <c r="F6506" t="s">
        <v>39</v>
      </c>
      <c r="G6506" t="s">
        <v>52</v>
      </c>
      <c r="H6506" t="s">
        <v>1024</v>
      </c>
      <c r="I6506" s="33" t="s">
        <v>6239</v>
      </c>
      <c r="J6506" s="2">
        <v>6</v>
      </c>
      <c r="K6506" s="33" t="s">
        <v>5363</v>
      </c>
    </row>
    <row r="6507" spans="1:11" x14ac:dyDescent="0.3">
      <c r="A6507" s="1">
        <v>42716</v>
      </c>
      <c r="B6507" s="2">
        <f>YEAR(salesdata[[#This Row],[Order Date]])</f>
        <v>2016</v>
      </c>
      <c r="C6507" s="2">
        <f>MONTH(salesdata[[#This Row],[Order Date]])</f>
        <v>12</v>
      </c>
      <c r="D6507" t="s">
        <v>1128</v>
      </c>
      <c r="E6507" t="s">
        <v>111</v>
      </c>
      <c r="F6507" t="s">
        <v>39</v>
      </c>
      <c r="G6507" t="s">
        <v>40</v>
      </c>
      <c r="H6507" t="s">
        <v>140</v>
      </c>
      <c r="I6507" s="33" t="s">
        <v>4212</v>
      </c>
      <c r="J6507" s="2">
        <v>7</v>
      </c>
      <c r="K6507" s="33" t="s">
        <v>9936</v>
      </c>
    </row>
    <row r="6508" spans="1:11" x14ac:dyDescent="0.3">
      <c r="A6508" s="1">
        <v>42716</v>
      </c>
      <c r="B6508" s="2">
        <f>YEAR(salesdata[[#This Row],[Order Date]])</f>
        <v>2016</v>
      </c>
      <c r="C6508" s="2">
        <f>MONTH(salesdata[[#This Row],[Order Date]])</f>
        <v>12</v>
      </c>
      <c r="D6508" t="s">
        <v>1128</v>
      </c>
      <c r="E6508" t="s">
        <v>111</v>
      </c>
      <c r="F6508" t="s">
        <v>34</v>
      </c>
      <c r="G6508" t="s">
        <v>47</v>
      </c>
      <c r="H6508" t="s">
        <v>1000</v>
      </c>
      <c r="I6508" s="33" t="s">
        <v>9523</v>
      </c>
      <c r="J6508" s="2">
        <v>4</v>
      </c>
      <c r="K6508" s="33" t="s">
        <v>4188</v>
      </c>
    </row>
    <row r="6509" spans="1:11" x14ac:dyDescent="0.3">
      <c r="A6509" s="1">
        <v>42716</v>
      </c>
      <c r="B6509" s="2">
        <f>YEAR(salesdata[[#This Row],[Order Date]])</f>
        <v>2016</v>
      </c>
      <c r="C6509" s="2">
        <f>MONTH(salesdata[[#This Row],[Order Date]])</f>
        <v>12</v>
      </c>
      <c r="D6509" t="s">
        <v>1128</v>
      </c>
      <c r="E6509" t="s">
        <v>111</v>
      </c>
      <c r="F6509" t="s">
        <v>11</v>
      </c>
      <c r="G6509" t="s">
        <v>24</v>
      </c>
      <c r="H6509" t="s">
        <v>330</v>
      </c>
      <c r="I6509" s="33" t="s">
        <v>4166</v>
      </c>
      <c r="J6509" s="2">
        <v>5</v>
      </c>
      <c r="K6509" s="33" t="s">
        <v>9937</v>
      </c>
    </row>
    <row r="6510" spans="1:11" x14ac:dyDescent="0.3">
      <c r="A6510" s="1">
        <v>42716</v>
      </c>
      <c r="B6510" s="2">
        <f>YEAR(salesdata[[#This Row],[Order Date]])</f>
        <v>2016</v>
      </c>
      <c r="C6510" s="2">
        <f>MONTH(salesdata[[#This Row],[Order Date]])</f>
        <v>12</v>
      </c>
      <c r="D6510" t="s">
        <v>1128</v>
      </c>
      <c r="E6510" t="s">
        <v>111</v>
      </c>
      <c r="F6510" t="s">
        <v>11</v>
      </c>
      <c r="G6510" t="s">
        <v>18</v>
      </c>
      <c r="H6510" t="s">
        <v>1708</v>
      </c>
      <c r="I6510" s="33" t="s">
        <v>9938</v>
      </c>
      <c r="J6510" s="2">
        <v>2</v>
      </c>
      <c r="K6510" s="33" t="s">
        <v>5189</v>
      </c>
    </row>
    <row r="6511" spans="1:11" x14ac:dyDescent="0.3">
      <c r="A6511" s="1">
        <v>42716</v>
      </c>
      <c r="B6511" s="2">
        <f>YEAR(salesdata[[#This Row],[Order Date]])</f>
        <v>2016</v>
      </c>
      <c r="C6511" s="2">
        <f>MONTH(salesdata[[#This Row],[Order Date]])</f>
        <v>12</v>
      </c>
      <c r="D6511" t="s">
        <v>1856</v>
      </c>
      <c r="E6511" t="s">
        <v>30</v>
      </c>
      <c r="F6511" t="s">
        <v>39</v>
      </c>
      <c r="G6511" t="s">
        <v>52</v>
      </c>
      <c r="H6511" t="s">
        <v>1033</v>
      </c>
      <c r="I6511" s="33" t="s">
        <v>9117</v>
      </c>
      <c r="J6511" s="2">
        <v>5</v>
      </c>
      <c r="K6511" s="33" t="s">
        <v>2736</v>
      </c>
    </row>
    <row r="6512" spans="1:11" x14ac:dyDescent="0.3">
      <c r="A6512" s="1">
        <v>42716</v>
      </c>
      <c r="B6512" s="2">
        <f>YEAR(salesdata[[#This Row],[Order Date]])</f>
        <v>2016</v>
      </c>
      <c r="C6512" s="2">
        <f>MONTH(salesdata[[#This Row],[Order Date]])</f>
        <v>12</v>
      </c>
      <c r="D6512" t="s">
        <v>1856</v>
      </c>
      <c r="E6512" t="s">
        <v>30</v>
      </c>
      <c r="F6512" t="s">
        <v>11</v>
      </c>
      <c r="G6512" t="s">
        <v>12</v>
      </c>
      <c r="H6512" t="s">
        <v>2790</v>
      </c>
      <c r="I6512" s="33" t="s">
        <v>4121</v>
      </c>
      <c r="J6512" s="2">
        <v>4</v>
      </c>
      <c r="K6512" s="33" t="s">
        <v>4122</v>
      </c>
    </row>
    <row r="6513" spans="1:11" x14ac:dyDescent="0.3">
      <c r="A6513" s="1">
        <v>42716</v>
      </c>
      <c r="B6513" s="2">
        <f>YEAR(salesdata[[#This Row],[Order Date]])</f>
        <v>2016</v>
      </c>
      <c r="C6513" s="2">
        <f>MONTH(salesdata[[#This Row],[Order Date]])</f>
        <v>12</v>
      </c>
      <c r="D6513" t="s">
        <v>1660</v>
      </c>
      <c r="E6513" t="s">
        <v>27</v>
      </c>
      <c r="F6513" t="s">
        <v>34</v>
      </c>
      <c r="G6513" t="s">
        <v>47</v>
      </c>
      <c r="H6513" t="s">
        <v>48</v>
      </c>
      <c r="I6513" s="33" t="s">
        <v>9939</v>
      </c>
      <c r="J6513" s="2">
        <v>6</v>
      </c>
      <c r="K6513" s="33" t="s">
        <v>9940</v>
      </c>
    </row>
    <row r="6514" spans="1:11" x14ac:dyDescent="0.3">
      <c r="A6514" s="1">
        <v>42716</v>
      </c>
      <c r="B6514" s="2">
        <f>YEAR(salesdata[[#This Row],[Order Date]])</f>
        <v>2016</v>
      </c>
      <c r="C6514" s="2">
        <f>MONTH(salesdata[[#This Row],[Order Date]])</f>
        <v>12</v>
      </c>
      <c r="D6514" t="s">
        <v>1660</v>
      </c>
      <c r="E6514" t="s">
        <v>27</v>
      </c>
      <c r="F6514" t="s">
        <v>11</v>
      </c>
      <c r="G6514" t="s">
        <v>93</v>
      </c>
      <c r="H6514" t="s">
        <v>1885</v>
      </c>
      <c r="I6514" s="33" t="s">
        <v>5250</v>
      </c>
      <c r="J6514" s="2">
        <v>3</v>
      </c>
      <c r="K6514" s="33" t="s">
        <v>5762</v>
      </c>
    </row>
    <row r="6515" spans="1:11" x14ac:dyDescent="0.3">
      <c r="A6515" s="1">
        <v>42716</v>
      </c>
      <c r="B6515" s="2">
        <f>YEAR(salesdata[[#This Row],[Order Date]])</f>
        <v>2016</v>
      </c>
      <c r="C6515" s="2">
        <f>MONTH(salesdata[[#This Row],[Order Date]])</f>
        <v>12</v>
      </c>
      <c r="D6515" t="s">
        <v>896</v>
      </c>
      <c r="E6515" t="s">
        <v>152</v>
      </c>
      <c r="F6515" t="s">
        <v>34</v>
      </c>
      <c r="G6515" t="s">
        <v>47</v>
      </c>
      <c r="H6515" t="s">
        <v>2698</v>
      </c>
      <c r="I6515" s="33" t="s">
        <v>9941</v>
      </c>
      <c r="J6515" s="2">
        <v>5</v>
      </c>
      <c r="K6515" s="33" t="s">
        <v>4063</v>
      </c>
    </row>
    <row r="6516" spans="1:11" x14ac:dyDescent="0.3">
      <c r="A6516" s="1">
        <v>42716</v>
      </c>
      <c r="B6516" s="2">
        <f>YEAR(salesdata[[#This Row],[Order Date]])</f>
        <v>2016</v>
      </c>
      <c r="C6516" s="2">
        <f>MONTH(salesdata[[#This Row],[Order Date]])</f>
        <v>12</v>
      </c>
      <c r="D6516" t="s">
        <v>896</v>
      </c>
      <c r="E6516" t="s">
        <v>152</v>
      </c>
      <c r="F6516" t="s">
        <v>11</v>
      </c>
      <c r="G6516" t="s">
        <v>204</v>
      </c>
      <c r="H6516" t="s">
        <v>2684</v>
      </c>
      <c r="I6516" s="33" t="s">
        <v>6869</v>
      </c>
      <c r="J6516" s="2">
        <v>4</v>
      </c>
      <c r="K6516" s="33" t="s">
        <v>3880</v>
      </c>
    </row>
    <row r="6517" spans="1:11" x14ac:dyDescent="0.3">
      <c r="A6517" s="1">
        <v>42716</v>
      </c>
      <c r="B6517" s="2">
        <f>YEAR(salesdata[[#This Row],[Order Date]])</f>
        <v>2016</v>
      </c>
      <c r="C6517" s="2">
        <f>MONTH(salesdata[[#This Row],[Order Date]])</f>
        <v>12</v>
      </c>
      <c r="D6517" t="s">
        <v>896</v>
      </c>
      <c r="E6517" t="s">
        <v>152</v>
      </c>
      <c r="F6517" t="s">
        <v>11</v>
      </c>
      <c r="G6517" t="s">
        <v>24</v>
      </c>
      <c r="H6517" t="s">
        <v>2629</v>
      </c>
      <c r="I6517" s="33" t="s">
        <v>4029</v>
      </c>
      <c r="J6517" s="2">
        <v>7</v>
      </c>
      <c r="K6517" s="33" t="s">
        <v>9275</v>
      </c>
    </row>
    <row r="6518" spans="1:11" x14ac:dyDescent="0.3">
      <c r="A6518" s="1">
        <v>42717</v>
      </c>
      <c r="B6518" s="2">
        <f>YEAR(salesdata[[#This Row],[Order Date]])</f>
        <v>2016</v>
      </c>
      <c r="C6518" s="2">
        <f>MONTH(salesdata[[#This Row],[Order Date]])</f>
        <v>12</v>
      </c>
      <c r="D6518" t="s">
        <v>1585</v>
      </c>
      <c r="E6518" t="s">
        <v>863</v>
      </c>
      <c r="F6518" t="s">
        <v>39</v>
      </c>
      <c r="G6518" t="s">
        <v>52</v>
      </c>
      <c r="H6518" t="s">
        <v>1743</v>
      </c>
      <c r="I6518" s="33" t="s">
        <v>4096</v>
      </c>
      <c r="J6518" s="2">
        <v>4</v>
      </c>
      <c r="K6518" s="33" t="s">
        <v>9942</v>
      </c>
    </row>
    <row r="6519" spans="1:11" x14ac:dyDescent="0.3">
      <c r="A6519" s="1">
        <v>42717</v>
      </c>
      <c r="B6519" s="2">
        <f>YEAR(salesdata[[#This Row],[Order Date]])</f>
        <v>2016</v>
      </c>
      <c r="C6519" s="2">
        <f>MONTH(salesdata[[#This Row],[Order Date]])</f>
        <v>12</v>
      </c>
      <c r="D6519" t="s">
        <v>906</v>
      </c>
      <c r="E6519" t="s">
        <v>27</v>
      </c>
      <c r="F6519" t="s">
        <v>11</v>
      </c>
      <c r="G6519" t="s">
        <v>20</v>
      </c>
      <c r="H6519" t="s">
        <v>997</v>
      </c>
      <c r="I6519" s="33" t="s">
        <v>4176</v>
      </c>
      <c r="J6519" s="2">
        <v>2</v>
      </c>
      <c r="K6519" s="33" t="s">
        <v>3830</v>
      </c>
    </row>
    <row r="6520" spans="1:11" x14ac:dyDescent="0.3">
      <c r="A6520" s="1">
        <v>42717</v>
      </c>
      <c r="B6520" s="2">
        <f>YEAR(salesdata[[#This Row],[Order Date]])</f>
        <v>2016</v>
      </c>
      <c r="C6520" s="2">
        <f>MONTH(salesdata[[#This Row],[Order Date]])</f>
        <v>12</v>
      </c>
      <c r="D6520" t="s">
        <v>906</v>
      </c>
      <c r="E6520" t="s">
        <v>27</v>
      </c>
      <c r="F6520" t="s">
        <v>34</v>
      </c>
      <c r="G6520" t="s">
        <v>147</v>
      </c>
      <c r="H6520" t="s">
        <v>1756</v>
      </c>
      <c r="I6520" s="33" t="s">
        <v>9943</v>
      </c>
      <c r="J6520" s="2">
        <v>4</v>
      </c>
      <c r="K6520" s="33" t="s">
        <v>9944</v>
      </c>
    </row>
    <row r="6521" spans="1:11" x14ac:dyDescent="0.3">
      <c r="A6521" s="1">
        <v>42717</v>
      </c>
      <c r="B6521" s="2">
        <f>YEAR(salesdata[[#This Row],[Order Date]])</f>
        <v>2016</v>
      </c>
      <c r="C6521" s="2">
        <f>MONTH(salesdata[[#This Row],[Order Date]])</f>
        <v>12</v>
      </c>
      <c r="D6521" t="s">
        <v>151</v>
      </c>
      <c r="E6521" t="s">
        <v>27</v>
      </c>
      <c r="F6521" t="s">
        <v>11</v>
      </c>
      <c r="G6521" t="s">
        <v>24</v>
      </c>
      <c r="H6521" t="s">
        <v>468</v>
      </c>
      <c r="I6521" s="33" t="s">
        <v>4322</v>
      </c>
      <c r="J6521" s="2">
        <v>3</v>
      </c>
      <c r="K6521" s="33" t="s">
        <v>8509</v>
      </c>
    </row>
    <row r="6522" spans="1:11" x14ac:dyDescent="0.3">
      <c r="A6522" s="1">
        <v>42718</v>
      </c>
      <c r="B6522" s="2">
        <f>YEAR(salesdata[[#This Row],[Order Date]])</f>
        <v>2016</v>
      </c>
      <c r="C6522" s="2">
        <f>MONTH(salesdata[[#This Row],[Order Date]])</f>
        <v>12</v>
      </c>
      <c r="D6522" t="s">
        <v>927</v>
      </c>
      <c r="E6522" t="s">
        <v>333</v>
      </c>
      <c r="F6522" t="s">
        <v>34</v>
      </c>
      <c r="G6522" t="s">
        <v>47</v>
      </c>
      <c r="H6522" t="s">
        <v>1751</v>
      </c>
      <c r="I6522" s="33" t="s">
        <v>9945</v>
      </c>
      <c r="J6522" s="2">
        <v>6</v>
      </c>
      <c r="K6522" s="33" t="s">
        <v>9946</v>
      </c>
    </row>
    <row r="6523" spans="1:11" x14ac:dyDescent="0.3">
      <c r="A6523" s="1">
        <v>42718</v>
      </c>
      <c r="B6523" s="2">
        <f>YEAR(salesdata[[#This Row],[Order Date]])</f>
        <v>2016</v>
      </c>
      <c r="C6523" s="2">
        <f>MONTH(salesdata[[#This Row],[Order Date]])</f>
        <v>12</v>
      </c>
      <c r="D6523" t="s">
        <v>1642</v>
      </c>
      <c r="E6523" t="s">
        <v>152</v>
      </c>
      <c r="F6523" t="s">
        <v>11</v>
      </c>
      <c r="G6523" t="s">
        <v>12</v>
      </c>
      <c r="H6523" t="s">
        <v>734</v>
      </c>
      <c r="I6523" s="33" t="s">
        <v>3802</v>
      </c>
      <c r="J6523" s="2">
        <v>2</v>
      </c>
      <c r="K6523" s="33" t="s">
        <v>3803</v>
      </c>
    </row>
    <row r="6524" spans="1:11" x14ac:dyDescent="0.3">
      <c r="A6524" s="1">
        <v>42718</v>
      </c>
      <c r="B6524" s="2">
        <f>YEAR(salesdata[[#This Row],[Order Date]])</f>
        <v>2016</v>
      </c>
      <c r="C6524" s="2">
        <f>MONTH(salesdata[[#This Row],[Order Date]])</f>
        <v>12</v>
      </c>
      <c r="D6524" t="s">
        <v>1642</v>
      </c>
      <c r="E6524" t="s">
        <v>152</v>
      </c>
      <c r="F6524" t="s">
        <v>11</v>
      </c>
      <c r="G6524" t="s">
        <v>16</v>
      </c>
      <c r="H6524" t="s">
        <v>2287</v>
      </c>
      <c r="I6524" s="33" t="s">
        <v>4578</v>
      </c>
      <c r="J6524" s="2">
        <v>2</v>
      </c>
      <c r="K6524" s="33" t="s">
        <v>4759</v>
      </c>
    </row>
    <row r="6525" spans="1:11" x14ac:dyDescent="0.3">
      <c r="A6525" s="1">
        <v>42718</v>
      </c>
      <c r="B6525" s="2">
        <f>YEAR(salesdata[[#This Row],[Order Date]])</f>
        <v>2016</v>
      </c>
      <c r="C6525" s="2">
        <f>MONTH(salesdata[[#This Row],[Order Date]])</f>
        <v>12</v>
      </c>
      <c r="D6525" t="s">
        <v>1642</v>
      </c>
      <c r="E6525" t="s">
        <v>152</v>
      </c>
      <c r="F6525" t="s">
        <v>11</v>
      </c>
      <c r="G6525" t="s">
        <v>43</v>
      </c>
      <c r="H6525" t="s">
        <v>1064</v>
      </c>
      <c r="I6525" s="33" t="s">
        <v>5251</v>
      </c>
      <c r="J6525" s="2">
        <v>6</v>
      </c>
      <c r="K6525" s="33" t="s">
        <v>9351</v>
      </c>
    </row>
    <row r="6526" spans="1:11" x14ac:dyDescent="0.3">
      <c r="A6526" s="1">
        <v>42718</v>
      </c>
      <c r="B6526" s="2">
        <f>YEAR(salesdata[[#This Row],[Order Date]])</f>
        <v>2016</v>
      </c>
      <c r="C6526" s="2">
        <f>MONTH(salesdata[[#This Row],[Order Date]])</f>
        <v>12</v>
      </c>
      <c r="D6526" t="s">
        <v>1642</v>
      </c>
      <c r="E6526" t="s">
        <v>152</v>
      </c>
      <c r="F6526" t="s">
        <v>34</v>
      </c>
      <c r="G6526" t="s">
        <v>47</v>
      </c>
      <c r="H6526" t="s">
        <v>2102</v>
      </c>
      <c r="I6526" s="33" t="s">
        <v>9947</v>
      </c>
      <c r="J6526" s="2">
        <v>4</v>
      </c>
      <c r="K6526" s="33" t="s">
        <v>9948</v>
      </c>
    </row>
    <row r="6527" spans="1:11" x14ac:dyDescent="0.3">
      <c r="A6527" s="1">
        <v>42718</v>
      </c>
      <c r="B6527" s="2">
        <f>YEAR(salesdata[[#This Row],[Order Date]])</f>
        <v>2016</v>
      </c>
      <c r="C6527" s="2">
        <f>MONTH(salesdata[[#This Row],[Order Date]])</f>
        <v>12</v>
      </c>
      <c r="D6527" t="s">
        <v>1642</v>
      </c>
      <c r="E6527" t="s">
        <v>152</v>
      </c>
      <c r="F6527" t="s">
        <v>11</v>
      </c>
      <c r="G6527" t="s">
        <v>18</v>
      </c>
      <c r="H6527" t="s">
        <v>1904</v>
      </c>
      <c r="I6527" s="33" t="s">
        <v>9949</v>
      </c>
      <c r="J6527" s="2">
        <v>1</v>
      </c>
      <c r="K6527" s="33" t="s">
        <v>4913</v>
      </c>
    </row>
    <row r="6528" spans="1:11" x14ac:dyDescent="0.3">
      <c r="A6528" s="1">
        <v>42718</v>
      </c>
      <c r="B6528" s="2">
        <f>YEAR(salesdata[[#This Row],[Order Date]])</f>
        <v>2016</v>
      </c>
      <c r="C6528" s="2">
        <f>MONTH(salesdata[[#This Row],[Order Date]])</f>
        <v>12</v>
      </c>
      <c r="D6528" t="s">
        <v>1642</v>
      </c>
      <c r="E6528" t="s">
        <v>152</v>
      </c>
      <c r="F6528" t="s">
        <v>11</v>
      </c>
      <c r="G6528" t="s">
        <v>20</v>
      </c>
      <c r="H6528" t="s">
        <v>2638</v>
      </c>
      <c r="I6528" s="33" t="s">
        <v>7716</v>
      </c>
      <c r="J6528" s="2">
        <v>2</v>
      </c>
      <c r="K6528" s="33" t="s">
        <v>9950</v>
      </c>
    </row>
    <row r="6529" spans="1:11" x14ac:dyDescent="0.3">
      <c r="A6529" s="1">
        <v>42718</v>
      </c>
      <c r="B6529" s="2">
        <f>YEAR(salesdata[[#This Row],[Order Date]])</f>
        <v>2016</v>
      </c>
      <c r="C6529" s="2">
        <f>MONTH(salesdata[[#This Row],[Order Date]])</f>
        <v>12</v>
      </c>
      <c r="D6529" t="s">
        <v>599</v>
      </c>
      <c r="E6529" t="s">
        <v>27</v>
      </c>
      <c r="F6529" t="s">
        <v>34</v>
      </c>
      <c r="G6529" t="s">
        <v>35</v>
      </c>
      <c r="H6529" t="s">
        <v>2723</v>
      </c>
      <c r="I6529" s="33" t="s">
        <v>9588</v>
      </c>
      <c r="J6529" s="2">
        <v>2</v>
      </c>
      <c r="K6529" s="33" t="s">
        <v>6563</v>
      </c>
    </row>
    <row r="6530" spans="1:11" x14ac:dyDescent="0.3">
      <c r="A6530" s="1">
        <v>42718</v>
      </c>
      <c r="B6530" s="2">
        <f>YEAR(salesdata[[#This Row],[Order Date]])</f>
        <v>2016</v>
      </c>
      <c r="C6530" s="2">
        <f>MONTH(salesdata[[#This Row],[Order Date]])</f>
        <v>12</v>
      </c>
      <c r="D6530" t="s">
        <v>599</v>
      </c>
      <c r="E6530" t="s">
        <v>27</v>
      </c>
      <c r="F6530" t="s">
        <v>11</v>
      </c>
      <c r="G6530" t="s">
        <v>18</v>
      </c>
      <c r="H6530" t="s">
        <v>2162</v>
      </c>
      <c r="I6530" s="33" t="s">
        <v>9951</v>
      </c>
      <c r="J6530" s="2">
        <v>10</v>
      </c>
      <c r="K6530" s="33" t="s">
        <v>9952</v>
      </c>
    </row>
    <row r="6531" spans="1:11" x14ac:dyDescent="0.3">
      <c r="A6531" s="1">
        <v>42719</v>
      </c>
      <c r="B6531" s="2">
        <f>YEAR(salesdata[[#This Row],[Order Date]])</f>
        <v>2016</v>
      </c>
      <c r="C6531" s="2">
        <f>MONTH(salesdata[[#This Row],[Order Date]])</f>
        <v>12</v>
      </c>
      <c r="D6531" t="s">
        <v>2099</v>
      </c>
      <c r="E6531" t="s">
        <v>111</v>
      </c>
      <c r="F6531" t="s">
        <v>34</v>
      </c>
      <c r="G6531" t="s">
        <v>147</v>
      </c>
      <c r="H6531" t="s">
        <v>410</v>
      </c>
      <c r="I6531" s="33" t="s">
        <v>9216</v>
      </c>
      <c r="J6531" s="2">
        <v>3</v>
      </c>
      <c r="K6531" s="33" t="s">
        <v>9953</v>
      </c>
    </row>
    <row r="6532" spans="1:11" x14ac:dyDescent="0.3">
      <c r="A6532" s="1">
        <v>42719</v>
      </c>
      <c r="B6532" s="2">
        <f>YEAR(salesdata[[#This Row],[Order Date]])</f>
        <v>2016</v>
      </c>
      <c r="C6532" s="2">
        <f>MONTH(salesdata[[#This Row],[Order Date]])</f>
        <v>12</v>
      </c>
      <c r="D6532" t="s">
        <v>2099</v>
      </c>
      <c r="E6532" t="s">
        <v>111</v>
      </c>
      <c r="F6532" t="s">
        <v>11</v>
      </c>
      <c r="G6532" t="s">
        <v>18</v>
      </c>
      <c r="H6532" t="s">
        <v>1742</v>
      </c>
      <c r="I6532" s="33" t="s">
        <v>8256</v>
      </c>
      <c r="J6532" s="2">
        <v>3</v>
      </c>
      <c r="K6532" s="33" t="s">
        <v>5195</v>
      </c>
    </row>
    <row r="6533" spans="1:11" x14ac:dyDescent="0.3">
      <c r="A6533" s="1">
        <v>42719</v>
      </c>
      <c r="B6533" s="2">
        <f>YEAR(salesdata[[#This Row],[Order Date]])</f>
        <v>2016</v>
      </c>
      <c r="C6533" s="2">
        <f>MONTH(salesdata[[#This Row],[Order Date]])</f>
        <v>12</v>
      </c>
      <c r="D6533" t="s">
        <v>561</v>
      </c>
      <c r="E6533" t="s">
        <v>27</v>
      </c>
      <c r="F6533" t="s">
        <v>34</v>
      </c>
      <c r="G6533" t="s">
        <v>47</v>
      </c>
      <c r="H6533" t="s">
        <v>1578</v>
      </c>
      <c r="I6533" s="33" t="s">
        <v>4563</v>
      </c>
      <c r="J6533" s="2">
        <v>2</v>
      </c>
      <c r="K6533" s="33" t="s">
        <v>5117</v>
      </c>
    </row>
    <row r="6534" spans="1:11" x14ac:dyDescent="0.3">
      <c r="A6534" s="1">
        <v>42719</v>
      </c>
      <c r="B6534" s="2">
        <f>YEAR(salesdata[[#This Row],[Order Date]])</f>
        <v>2016</v>
      </c>
      <c r="C6534" s="2">
        <f>MONTH(salesdata[[#This Row],[Order Date]])</f>
        <v>12</v>
      </c>
      <c r="D6534" t="s">
        <v>409</v>
      </c>
      <c r="E6534" t="s">
        <v>92</v>
      </c>
      <c r="F6534" t="s">
        <v>34</v>
      </c>
      <c r="G6534" t="s">
        <v>147</v>
      </c>
      <c r="H6534" t="s">
        <v>324</v>
      </c>
      <c r="I6534" s="33" t="s">
        <v>9954</v>
      </c>
      <c r="J6534" s="2">
        <v>3</v>
      </c>
      <c r="K6534" s="33" t="s">
        <v>9955</v>
      </c>
    </row>
    <row r="6535" spans="1:11" x14ac:dyDescent="0.3">
      <c r="A6535" s="1">
        <v>42719</v>
      </c>
      <c r="B6535" s="2">
        <f>YEAR(salesdata[[#This Row],[Order Date]])</f>
        <v>2016</v>
      </c>
      <c r="C6535" s="2">
        <f>MONTH(salesdata[[#This Row],[Order Date]])</f>
        <v>12</v>
      </c>
      <c r="D6535" t="s">
        <v>409</v>
      </c>
      <c r="E6535" t="s">
        <v>92</v>
      </c>
      <c r="F6535" t="s">
        <v>11</v>
      </c>
      <c r="G6535" t="s">
        <v>93</v>
      </c>
      <c r="H6535" t="s">
        <v>1948</v>
      </c>
      <c r="I6535" s="33" t="s">
        <v>7174</v>
      </c>
      <c r="J6535" s="2">
        <v>2</v>
      </c>
      <c r="K6535" s="33" t="s">
        <v>4872</v>
      </c>
    </row>
    <row r="6536" spans="1:11" x14ac:dyDescent="0.3">
      <c r="A6536" s="1">
        <v>42719</v>
      </c>
      <c r="B6536" s="2">
        <f>YEAR(salesdata[[#This Row],[Order Date]])</f>
        <v>2016</v>
      </c>
      <c r="C6536" s="2">
        <f>MONTH(salesdata[[#This Row],[Order Date]])</f>
        <v>12</v>
      </c>
      <c r="D6536" t="s">
        <v>1595</v>
      </c>
      <c r="E6536" t="s">
        <v>79</v>
      </c>
      <c r="F6536" t="s">
        <v>11</v>
      </c>
      <c r="G6536" t="s">
        <v>20</v>
      </c>
      <c r="H6536" t="s">
        <v>1625</v>
      </c>
      <c r="I6536" s="33" t="s">
        <v>3830</v>
      </c>
      <c r="J6536" s="2">
        <v>3</v>
      </c>
      <c r="K6536" s="33" t="s">
        <v>6676</v>
      </c>
    </row>
    <row r="6537" spans="1:11" x14ac:dyDescent="0.3">
      <c r="A6537" s="1">
        <v>42719</v>
      </c>
      <c r="B6537" s="2">
        <f>YEAR(salesdata[[#This Row],[Order Date]])</f>
        <v>2016</v>
      </c>
      <c r="C6537" s="2">
        <f>MONTH(salesdata[[#This Row],[Order Date]])</f>
        <v>12</v>
      </c>
      <c r="D6537" t="s">
        <v>1729</v>
      </c>
      <c r="E6537" t="s">
        <v>102</v>
      </c>
      <c r="F6537" t="s">
        <v>11</v>
      </c>
      <c r="G6537" t="s">
        <v>12</v>
      </c>
      <c r="H6537" t="s">
        <v>2791</v>
      </c>
      <c r="I6537" s="33" t="s">
        <v>2910</v>
      </c>
      <c r="J6537" s="2">
        <v>3</v>
      </c>
      <c r="K6537" s="33" t="s">
        <v>2911</v>
      </c>
    </row>
    <row r="6538" spans="1:11" x14ac:dyDescent="0.3">
      <c r="A6538" s="1">
        <v>42720</v>
      </c>
      <c r="B6538" s="2">
        <f>YEAR(salesdata[[#This Row],[Order Date]])</f>
        <v>2016</v>
      </c>
      <c r="C6538" s="2">
        <f>MONTH(salesdata[[#This Row],[Order Date]])</f>
        <v>12</v>
      </c>
      <c r="D6538" t="s">
        <v>1887</v>
      </c>
      <c r="E6538" t="s">
        <v>15</v>
      </c>
      <c r="F6538" t="s">
        <v>11</v>
      </c>
      <c r="G6538" t="s">
        <v>20</v>
      </c>
      <c r="H6538" t="s">
        <v>2252</v>
      </c>
      <c r="I6538" s="33" t="s">
        <v>3947</v>
      </c>
      <c r="J6538" s="2">
        <v>3</v>
      </c>
      <c r="K6538" s="33" t="s">
        <v>9956</v>
      </c>
    </row>
    <row r="6539" spans="1:11" x14ac:dyDescent="0.3">
      <c r="A6539" s="1">
        <v>42720</v>
      </c>
      <c r="B6539" s="2">
        <f>YEAR(salesdata[[#This Row],[Order Date]])</f>
        <v>2016</v>
      </c>
      <c r="C6539" s="2">
        <f>MONTH(salesdata[[#This Row],[Order Date]])</f>
        <v>12</v>
      </c>
      <c r="D6539" t="s">
        <v>1433</v>
      </c>
      <c r="E6539" t="s">
        <v>152</v>
      </c>
      <c r="F6539" t="s">
        <v>11</v>
      </c>
      <c r="G6539" t="s">
        <v>43</v>
      </c>
      <c r="H6539" t="s">
        <v>2772</v>
      </c>
      <c r="I6539" s="33" t="s">
        <v>6444</v>
      </c>
      <c r="J6539" s="2">
        <v>2</v>
      </c>
      <c r="K6539" s="33" t="s">
        <v>5987</v>
      </c>
    </row>
    <row r="6540" spans="1:11" x14ac:dyDescent="0.3">
      <c r="A6540" s="1">
        <v>42720</v>
      </c>
      <c r="B6540" s="2">
        <f>YEAR(salesdata[[#This Row],[Order Date]])</f>
        <v>2016</v>
      </c>
      <c r="C6540" s="2">
        <f>MONTH(salesdata[[#This Row],[Order Date]])</f>
        <v>12</v>
      </c>
      <c r="D6540" t="s">
        <v>1642</v>
      </c>
      <c r="E6540" t="s">
        <v>27</v>
      </c>
      <c r="F6540" t="s">
        <v>34</v>
      </c>
      <c r="G6540" t="s">
        <v>35</v>
      </c>
      <c r="H6540" t="s">
        <v>1826</v>
      </c>
      <c r="I6540" s="33" t="s">
        <v>9957</v>
      </c>
      <c r="J6540" s="2">
        <v>5</v>
      </c>
      <c r="K6540" s="33" t="s">
        <v>4109</v>
      </c>
    </row>
    <row r="6541" spans="1:11" x14ac:dyDescent="0.3">
      <c r="A6541" s="1">
        <v>42720</v>
      </c>
      <c r="B6541" s="2">
        <f>YEAR(salesdata[[#This Row],[Order Date]])</f>
        <v>2016</v>
      </c>
      <c r="C6541" s="2">
        <f>MONTH(salesdata[[#This Row],[Order Date]])</f>
        <v>12</v>
      </c>
      <c r="D6541" t="s">
        <v>1305</v>
      </c>
      <c r="E6541" t="s">
        <v>249</v>
      </c>
      <c r="F6541" t="s">
        <v>11</v>
      </c>
      <c r="G6541" t="s">
        <v>93</v>
      </c>
      <c r="H6541" t="s">
        <v>783</v>
      </c>
      <c r="I6541" s="33" t="s">
        <v>7648</v>
      </c>
      <c r="J6541" s="2">
        <v>3</v>
      </c>
      <c r="K6541" s="33" t="s">
        <v>3429</v>
      </c>
    </row>
    <row r="6542" spans="1:11" x14ac:dyDescent="0.3">
      <c r="A6542" s="1">
        <v>42720</v>
      </c>
      <c r="B6542" s="2">
        <f>YEAR(salesdata[[#This Row],[Order Date]])</f>
        <v>2016</v>
      </c>
      <c r="C6542" s="2">
        <f>MONTH(salesdata[[#This Row],[Order Date]])</f>
        <v>12</v>
      </c>
      <c r="D6542" t="s">
        <v>1483</v>
      </c>
      <c r="E6542" t="s">
        <v>27</v>
      </c>
      <c r="F6542" t="s">
        <v>39</v>
      </c>
      <c r="G6542" t="s">
        <v>52</v>
      </c>
      <c r="H6542" t="s">
        <v>1476</v>
      </c>
      <c r="I6542" s="33" t="s">
        <v>9958</v>
      </c>
      <c r="J6542" s="2">
        <v>7</v>
      </c>
      <c r="K6542" s="33" t="s">
        <v>3272</v>
      </c>
    </row>
    <row r="6543" spans="1:11" x14ac:dyDescent="0.3">
      <c r="A6543" s="1">
        <v>42721</v>
      </c>
      <c r="B6543" s="2">
        <f>YEAR(salesdata[[#This Row],[Order Date]])</f>
        <v>2016</v>
      </c>
      <c r="C6543" s="2">
        <f>MONTH(salesdata[[#This Row],[Order Date]])</f>
        <v>12</v>
      </c>
      <c r="D6543" t="s">
        <v>2748</v>
      </c>
      <c r="E6543" t="s">
        <v>27</v>
      </c>
      <c r="F6543" t="s">
        <v>34</v>
      </c>
      <c r="G6543" t="s">
        <v>147</v>
      </c>
      <c r="H6543" t="s">
        <v>2546</v>
      </c>
      <c r="I6543" s="33" t="s">
        <v>9959</v>
      </c>
      <c r="J6543" s="2">
        <v>6</v>
      </c>
      <c r="K6543" s="33" t="s">
        <v>9960</v>
      </c>
    </row>
    <row r="6544" spans="1:11" x14ac:dyDescent="0.3">
      <c r="A6544" s="1">
        <v>42721</v>
      </c>
      <c r="B6544" s="2">
        <f>YEAR(salesdata[[#This Row],[Order Date]])</f>
        <v>2016</v>
      </c>
      <c r="C6544" s="2">
        <f>MONTH(salesdata[[#This Row],[Order Date]])</f>
        <v>12</v>
      </c>
      <c r="D6544" t="s">
        <v>1725</v>
      </c>
      <c r="E6544" t="s">
        <v>167</v>
      </c>
      <c r="F6544" t="s">
        <v>11</v>
      </c>
      <c r="G6544" t="s">
        <v>18</v>
      </c>
      <c r="H6544" t="s">
        <v>1661</v>
      </c>
      <c r="I6544" s="33" t="s">
        <v>9151</v>
      </c>
      <c r="J6544" s="2">
        <v>3</v>
      </c>
      <c r="K6544" s="33" t="s">
        <v>9961</v>
      </c>
    </row>
    <row r="6545" spans="1:11" x14ac:dyDescent="0.3">
      <c r="A6545" s="1">
        <v>42721</v>
      </c>
      <c r="B6545" s="2">
        <f>YEAR(salesdata[[#This Row],[Order Date]])</f>
        <v>2016</v>
      </c>
      <c r="C6545" s="2">
        <f>MONTH(salesdata[[#This Row],[Order Date]])</f>
        <v>12</v>
      </c>
      <c r="D6545" t="s">
        <v>1682</v>
      </c>
      <c r="E6545" t="s">
        <v>10</v>
      </c>
      <c r="F6545" t="s">
        <v>11</v>
      </c>
      <c r="G6545" t="s">
        <v>12</v>
      </c>
      <c r="H6545" t="s">
        <v>1784</v>
      </c>
      <c r="I6545" s="33" t="s">
        <v>6128</v>
      </c>
      <c r="J6545" s="2">
        <v>10</v>
      </c>
      <c r="K6545" s="33" t="s">
        <v>9962</v>
      </c>
    </row>
    <row r="6546" spans="1:11" x14ac:dyDescent="0.3">
      <c r="A6546" s="1">
        <v>42721</v>
      </c>
      <c r="B6546" s="2">
        <f>YEAR(salesdata[[#This Row],[Order Date]])</f>
        <v>2016</v>
      </c>
      <c r="C6546" s="2">
        <f>MONTH(salesdata[[#This Row],[Order Date]])</f>
        <v>12</v>
      </c>
      <c r="D6546" t="s">
        <v>1682</v>
      </c>
      <c r="E6546" t="s">
        <v>10</v>
      </c>
      <c r="F6546" t="s">
        <v>39</v>
      </c>
      <c r="G6546" t="s">
        <v>52</v>
      </c>
      <c r="H6546" t="s">
        <v>1492</v>
      </c>
      <c r="I6546" s="33" t="s">
        <v>8116</v>
      </c>
      <c r="J6546" s="2">
        <v>3</v>
      </c>
      <c r="K6546" s="33" t="s">
        <v>8117</v>
      </c>
    </row>
    <row r="6547" spans="1:11" x14ac:dyDescent="0.3">
      <c r="A6547" s="1">
        <v>42721</v>
      </c>
      <c r="B6547" s="2">
        <f>YEAR(salesdata[[#This Row],[Order Date]])</f>
        <v>2016</v>
      </c>
      <c r="C6547" s="2">
        <f>MONTH(salesdata[[#This Row],[Order Date]])</f>
        <v>12</v>
      </c>
      <c r="D6547" t="s">
        <v>896</v>
      </c>
      <c r="E6547" t="s">
        <v>407</v>
      </c>
      <c r="F6547" t="s">
        <v>11</v>
      </c>
      <c r="G6547" t="s">
        <v>20</v>
      </c>
      <c r="H6547" t="s">
        <v>440</v>
      </c>
      <c r="I6547" s="33" t="s">
        <v>4153</v>
      </c>
      <c r="J6547" s="2">
        <v>2</v>
      </c>
      <c r="K6547" s="33" t="s">
        <v>9963</v>
      </c>
    </row>
    <row r="6548" spans="1:11" x14ac:dyDescent="0.3">
      <c r="A6548" s="1">
        <v>42721</v>
      </c>
      <c r="B6548" s="2">
        <f>YEAR(salesdata[[#This Row],[Order Date]])</f>
        <v>2016</v>
      </c>
      <c r="C6548" s="2">
        <f>MONTH(salesdata[[#This Row],[Order Date]])</f>
        <v>12</v>
      </c>
      <c r="D6548" t="s">
        <v>896</v>
      </c>
      <c r="E6548" t="s">
        <v>407</v>
      </c>
      <c r="F6548" t="s">
        <v>11</v>
      </c>
      <c r="G6548" t="s">
        <v>20</v>
      </c>
      <c r="H6548" t="s">
        <v>1249</v>
      </c>
      <c r="I6548" s="33" t="s">
        <v>8965</v>
      </c>
      <c r="J6548" s="2">
        <v>1</v>
      </c>
      <c r="K6548" s="33" t="s">
        <v>4773</v>
      </c>
    </row>
    <row r="6549" spans="1:11" x14ac:dyDescent="0.3">
      <c r="A6549" s="1">
        <v>42721</v>
      </c>
      <c r="B6549" s="2">
        <f>YEAR(salesdata[[#This Row],[Order Date]])</f>
        <v>2016</v>
      </c>
      <c r="C6549" s="2">
        <f>MONTH(salesdata[[#This Row],[Order Date]])</f>
        <v>12</v>
      </c>
      <c r="D6549" t="s">
        <v>1873</v>
      </c>
      <c r="E6549" t="s">
        <v>111</v>
      </c>
      <c r="F6549" t="s">
        <v>11</v>
      </c>
      <c r="G6549" t="s">
        <v>20</v>
      </c>
      <c r="H6549" t="s">
        <v>2198</v>
      </c>
      <c r="I6549" s="33" t="s">
        <v>9964</v>
      </c>
      <c r="J6549" s="2">
        <v>13</v>
      </c>
      <c r="K6549" s="33" t="s">
        <v>9965</v>
      </c>
    </row>
    <row r="6550" spans="1:11" x14ac:dyDescent="0.3">
      <c r="A6550" s="1">
        <v>42722</v>
      </c>
      <c r="B6550" s="2">
        <f>YEAR(salesdata[[#This Row],[Order Date]])</f>
        <v>2016</v>
      </c>
      <c r="C6550" s="2">
        <f>MONTH(salesdata[[#This Row],[Order Date]])</f>
        <v>12</v>
      </c>
      <c r="D6550" t="s">
        <v>1999</v>
      </c>
      <c r="E6550" t="s">
        <v>124</v>
      </c>
      <c r="F6550" t="s">
        <v>11</v>
      </c>
      <c r="G6550" t="s">
        <v>20</v>
      </c>
      <c r="H6550" t="s">
        <v>2351</v>
      </c>
      <c r="I6550" s="33" t="s">
        <v>9966</v>
      </c>
      <c r="J6550" s="2">
        <v>7</v>
      </c>
      <c r="K6550" s="33" t="s">
        <v>9967</v>
      </c>
    </row>
    <row r="6551" spans="1:11" x14ac:dyDescent="0.3">
      <c r="A6551" s="1">
        <v>42722</v>
      </c>
      <c r="B6551" s="2">
        <f>YEAR(salesdata[[#This Row],[Order Date]])</f>
        <v>2016</v>
      </c>
      <c r="C6551" s="2">
        <f>MONTH(salesdata[[#This Row],[Order Date]])</f>
        <v>12</v>
      </c>
      <c r="D6551" t="s">
        <v>1999</v>
      </c>
      <c r="E6551" t="s">
        <v>124</v>
      </c>
      <c r="F6551" t="s">
        <v>11</v>
      </c>
      <c r="G6551" t="s">
        <v>93</v>
      </c>
      <c r="H6551" t="s">
        <v>2226</v>
      </c>
      <c r="I6551" s="33" t="s">
        <v>9968</v>
      </c>
      <c r="J6551" s="2">
        <v>2</v>
      </c>
      <c r="K6551" s="33" t="s">
        <v>7151</v>
      </c>
    </row>
    <row r="6552" spans="1:11" x14ac:dyDescent="0.3">
      <c r="A6552" s="1">
        <v>42722</v>
      </c>
      <c r="B6552" s="2">
        <f>YEAR(salesdata[[#This Row],[Order Date]])</f>
        <v>2016</v>
      </c>
      <c r="C6552" s="2">
        <f>MONTH(salesdata[[#This Row],[Order Date]])</f>
        <v>12</v>
      </c>
      <c r="D6552" t="s">
        <v>1999</v>
      </c>
      <c r="E6552" t="s">
        <v>124</v>
      </c>
      <c r="F6552" t="s">
        <v>11</v>
      </c>
      <c r="G6552" t="s">
        <v>204</v>
      </c>
      <c r="H6552" t="s">
        <v>1561</v>
      </c>
      <c r="I6552" s="33" t="s">
        <v>9969</v>
      </c>
      <c r="J6552" s="2">
        <v>5</v>
      </c>
      <c r="K6552" s="33" t="s">
        <v>9970</v>
      </c>
    </row>
    <row r="6553" spans="1:11" x14ac:dyDescent="0.3">
      <c r="A6553" s="1">
        <v>42722</v>
      </c>
      <c r="B6553" s="2">
        <f>YEAR(salesdata[[#This Row],[Order Date]])</f>
        <v>2016</v>
      </c>
      <c r="C6553" s="2">
        <f>MONTH(salesdata[[#This Row],[Order Date]])</f>
        <v>12</v>
      </c>
      <c r="D6553" t="s">
        <v>1686</v>
      </c>
      <c r="E6553" t="s">
        <v>319</v>
      </c>
      <c r="F6553" t="s">
        <v>34</v>
      </c>
      <c r="G6553" t="s">
        <v>47</v>
      </c>
      <c r="H6553" t="s">
        <v>2191</v>
      </c>
      <c r="I6553" s="33" t="s">
        <v>3142</v>
      </c>
      <c r="J6553" s="2">
        <v>3</v>
      </c>
      <c r="K6553" s="33" t="s">
        <v>5106</v>
      </c>
    </row>
    <row r="6554" spans="1:11" x14ac:dyDescent="0.3">
      <c r="A6554" s="1">
        <v>42722</v>
      </c>
      <c r="B6554" s="2">
        <f>YEAR(salesdata[[#This Row],[Order Date]])</f>
        <v>2016</v>
      </c>
      <c r="C6554" s="2">
        <f>MONTH(salesdata[[#This Row],[Order Date]])</f>
        <v>12</v>
      </c>
      <c r="D6554" t="s">
        <v>1380</v>
      </c>
      <c r="E6554" t="s">
        <v>27</v>
      </c>
      <c r="F6554" t="s">
        <v>11</v>
      </c>
      <c r="G6554" t="s">
        <v>12</v>
      </c>
      <c r="H6554" t="s">
        <v>136</v>
      </c>
      <c r="I6554" s="33" t="s">
        <v>6782</v>
      </c>
      <c r="J6554" s="2">
        <v>6</v>
      </c>
      <c r="K6554" s="33" t="s">
        <v>6783</v>
      </c>
    </row>
    <row r="6555" spans="1:11" x14ac:dyDescent="0.3">
      <c r="A6555" s="1">
        <v>42722</v>
      </c>
      <c r="B6555" s="2">
        <f>YEAR(salesdata[[#This Row],[Order Date]])</f>
        <v>2016</v>
      </c>
      <c r="C6555" s="2">
        <f>MONTH(salesdata[[#This Row],[Order Date]])</f>
        <v>12</v>
      </c>
      <c r="D6555" t="s">
        <v>1380</v>
      </c>
      <c r="E6555" t="s">
        <v>27</v>
      </c>
      <c r="F6555" t="s">
        <v>34</v>
      </c>
      <c r="G6555" t="s">
        <v>47</v>
      </c>
      <c r="H6555" t="s">
        <v>2792</v>
      </c>
      <c r="I6555" s="33" t="s">
        <v>9971</v>
      </c>
      <c r="J6555" s="2">
        <v>8</v>
      </c>
      <c r="K6555" s="33" t="s">
        <v>9972</v>
      </c>
    </row>
    <row r="6556" spans="1:11" x14ac:dyDescent="0.3">
      <c r="A6556" s="1">
        <v>42722</v>
      </c>
      <c r="B6556" s="2">
        <f>YEAR(salesdata[[#This Row],[Order Date]])</f>
        <v>2016</v>
      </c>
      <c r="C6556" s="2">
        <f>MONTH(salesdata[[#This Row],[Order Date]])</f>
        <v>12</v>
      </c>
      <c r="D6556" t="s">
        <v>1380</v>
      </c>
      <c r="E6556" t="s">
        <v>27</v>
      </c>
      <c r="F6556" t="s">
        <v>11</v>
      </c>
      <c r="G6556" t="s">
        <v>204</v>
      </c>
      <c r="H6556" t="s">
        <v>2610</v>
      </c>
      <c r="I6556" s="33" t="s">
        <v>9973</v>
      </c>
      <c r="J6556" s="2">
        <v>5</v>
      </c>
      <c r="K6556" s="33" t="s">
        <v>9974</v>
      </c>
    </row>
    <row r="6557" spans="1:11" x14ac:dyDescent="0.3">
      <c r="A6557" s="1">
        <v>42722</v>
      </c>
      <c r="B6557" s="2">
        <f>YEAR(salesdata[[#This Row],[Order Date]])</f>
        <v>2016</v>
      </c>
      <c r="C6557" s="2">
        <f>MONTH(salesdata[[#This Row],[Order Date]])</f>
        <v>12</v>
      </c>
      <c r="D6557" t="s">
        <v>1594</v>
      </c>
      <c r="E6557" t="s">
        <v>152</v>
      </c>
      <c r="F6557" t="s">
        <v>11</v>
      </c>
      <c r="G6557" t="s">
        <v>18</v>
      </c>
      <c r="H6557" t="s">
        <v>1620</v>
      </c>
      <c r="I6557" s="33" t="s">
        <v>9313</v>
      </c>
      <c r="J6557" s="2">
        <v>4</v>
      </c>
      <c r="K6557" s="33" t="s">
        <v>9314</v>
      </c>
    </row>
    <row r="6558" spans="1:11" x14ac:dyDescent="0.3">
      <c r="A6558" s="1">
        <v>42722</v>
      </c>
      <c r="B6558" s="2">
        <f>YEAR(salesdata[[#This Row],[Order Date]])</f>
        <v>2016</v>
      </c>
      <c r="C6558" s="2">
        <f>MONTH(salesdata[[#This Row],[Order Date]])</f>
        <v>12</v>
      </c>
      <c r="D6558" t="s">
        <v>898</v>
      </c>
      <c r="E6558" t="s">
        <v>181</v>
      </c>
      <c r="F6558" t="s">
        <v>11</v>
      </c>
      <c r="G6558" t="s">
        <v>20</v>
      </c>
      <c r="H6558" t="s">
        <v>1171</v>
      </c>
      <c r="I6558" s="33" t="s">
        <v>4536</v>
      </c>
      <c r="J6558" s="2">
        <v>2</v>
      </c>
      <c r="K6558" s="33" t="s">
        <v>4537</v>
      </c>
    </row>
    <row r="6559" spans="1:11" x14ac:dyDescent="0.3">
      <c r="A6559" s="1">
        <v>42722</v>
      </c>
      <c r="B6559" s="2">
        <f>YEAR(salesdata[[#This Row],[Order Date]])</f>
        <v>2016</v>
      </c>
      <c r="C6559" s="2">
        <f>MONTH(salesdata[[#This Row],[Order Date]])</f>
        <v>12</v>
      </c>
      <c r="D6559" t="s">
        <v>2015</v>
      </c>
      <c r="E6559" t="s">
        <v>27</v>
      </c>
      <c r="F6559" t="s">
        <v>39</v>
      </c>
      <c r="G6559" t="s">
        <v>52</v>
      </c>
      <c r="H6559" t="s">
        <v>666</v>
      </c>
      <c r="I6559" s="33" t="s">
        <v>9975</v>
      </c>
      <c r="J6559" s="2">
        <v>2</v>
      </c>
      <c r="K6559" s="33" t="s">
        <v>9976</v>
      </c>
    </row>
    <row r="6560" spans="1:11" x14ac:dyDescent="0.3">
      <c r="A6560" s="1">
        <v>42722</v>
      </c>
      <c r="B6560" s="2">
        <f>YEAR(salesdata[[#This Row],[Order Date]])</f>
        <v>2016</v>
      </c>
      <c r="C6560" s="2">
        <f>MONTH(salesdata[[#This Row],[Order Date]])</f>
        <v>12</v>
      </c>
      <c r="D6560" t="s">
        <v>2015</v>
      </c>
      <c r="E6560" t="s">
        <v>27</v>
      </c>
      <c r="F6560" t="s">
        <v>39</v>
      </c>
      <c r="G6560" t="s">
        <v>52</v>
      </c>
      <c r="H6560" t="s">
        <v>1679</v>
      </c>
      <c r="I6560" s="33" t="s">
        <v>5324</v>
      </c>
      <c r="J6560" s="2">
        <v>3</v>
      </c>
      <c r="K6560" s="33" t="s">
        <v>5325</v>
      </c>
    </row>
    <row r="6561" spans="1:11" x14ac:dyDescent="0.3">
      <c r="A6561" s="1">
        <v>42722</v>
      </c>
      <c r="B6561" s="2">
        <f>YEAR(salesdata[[#This Row],[Order Date]])</f>
        <v>2016</v>
      </c>
      <c r="C6561" s="2">
        <f>MONTH(salesdata[[#This Row],[Order Date]])</f>
        <v>12</v>
      </c>
      <c r="D6561" t="s">
        <v>2015</v>
      </c>
      <c r="E6561" t="s">
        <v>27</v>
      </c>
      <c r="F6561" t="s">
        <v>34</v>
      </c>
      <c r="G6561" t="s">
        <v>47</v>
      </c>
      <c r="H6561" t="s">
        <v>2579</v>
      </c>
      <c r="I6561" s="33" t="s">
        <v>6753</v>
      </c>
      <c r="J6561" s="2">
        <v>4</v>
      </c>
      <c r="K6561" s="33" t="s">
        <v>8402</v>
      </c>
    </row>
    <row r="6562" spans="1:11" x14ac:dyDescent="0.3">
      <c r="A6562" s="1">
        <v>42722</v>
      </c>
      <c r="B6562" s="2">
        <f>YEAR(salesdata[[#This Row],[Order Date]])</f>
        <v>2016</v>
      </c>
      <c r="C6562" s="2">
        <f>MONTH(salesdata[[#This Row],[Order Date]])</f>
        <v>12</v>
      </c>
      <c r="D6562" t="s">
        <v>988</v>
      </c>
      <c r="E6562" t="s">
        <v>92</v>
      </c>
      <c r="F6562" t="s">
        <v>11</v>
      </c>
      <c r="G6562" t="s">
        <v>20</v>
      </c>
      <c r="H6562" t="s">
        <v>934</v>
      </c>
      <c r="I6562" s="33" t="s">
        <v>9977</v>
      </c>
      <c r="J6562" s="2">
        <v>4</v>
      </c>
      <c r="K6562" s="33" t="s">
        <v>9978</v>
      </c>
    </row>
    <row r="6563" spans="1:11" x14ac:dyDescent="0.3">
      <c r="A6563" s="1">
        <v>42722</v>
      </c>
      <c r="B6563" s="2">
        <f>YEAR(salesdata[[#This Row],[Order Date]])</f>
        <v>2016</v>
      </c>
      <c r="C6563" s="2">
        <f>MONTH(salesdata[[#This Row],[Order Date]])</f>
        <v>12</v>
      </c>
      <c r="D6563" t="s">
        <v>988</v>
      </c>
      <c r="E6563" t="s">
        <v>92</v>
      </c>
      <c r="F6563" t="s">
        <v>11</v>
      </c>
      <c r="G6563" t="s">
        <v>24</v>
      </c>
      <c r="H6563" t="s">
        <v>51</v>
      </c>
      <c r="I6563" s="33" t="s">
        <v>8205</v>
      </c>
      <c r="J6563" s="2">
        <v>4</v>
      </c>
      <c r="K6563" s="33" t="s">
        <v>3127</v>
      </c>
    </row>
    <row r="6564" spans="1:11" x14ac:dyDescent="0.3">
      <c r="A6564" s="1">
        <v>42722</v>
      </c>
      <c r="B6564" s="2">
        <f>YEAR(salesdata[[#This Row],[Order Date]])</f>
        <v>2016</v>
      </c>
      <c r="C6564" s="2">
        <f>MONTH(salesdata[[#This Row],[Order Date]])</f>
        <v>12</v>
      </c>
      <c r="D6564" t="s">
        <v>988</v>
      </c>
      <c r="E6564" t="s">
        <v>92</v>
      </c>
      <c r="F6564" t="s">
        <v>11</v>
      </c>
      <c r="G6564" t="s">
        <v>12</v>
      </c>
      <c r="H6564" t="s">
        <v>236</v>
      </c>
      <c r="I6564" s="33" t="s">
        <v>3972</v>
      </c>
      <c r="J6564" s="2">
        <v>2</v>
      </c>
      <c r="K6564" s="33" t="s">
        <v>5077</v>
      </c>
    </row>
    <row r="6565" spans="1:11" x14ac:dyDescent="0.3">
      <c r="A6565" s="1">
        <v>42722</v>
      </c>
      <c r="B6565" s="2">
        <f>YEAR(salesdata[[#This Row],[Order Date]])</f>
        <v>2016</v>
      </c>
      <c r="C6565" s="2">
        <f>MONTH(salesdata[[#This Row],[Order Date]])</f>
        <v>12</v>
      </c>
      <c r="D6565" t="s">
        <v>988</v>
      </c>
      <c r="E6565" t="s">
        <v>92</v>
      </c>
      <c r="F6565" t="s">
        <v>39</v>
      </c>
      <c r="G6565" t="s">
        <v>52</v>
      </c>
      <c r="H6565" t="s">
        <v>2628</v>
      </c>
      <c r="I6565" s="33" t="s">
        <v>9979</v>
      </c>
      <c r="J6565" s="2">
        <v>3</v>
      </c>
      <c r="K6565" s="33" t="s">
        <v>9980</v>
      </c>
    </row>
    <row r="6566" spans="1:11" x14ac:dyDescent="0.3">
      <c r="A6566" s="1">
        <v>42722</v>
      </c>
      <c r="B6566" s="2">
        <f>YEAR(salesdata[[#This Row],[Order Date]])</f>
        <v>2016</v>
      </c>
      <c r="C6566" s="2">
        <f>MONTH(salesdata[[#This Row],[Order Date]])</f>
        <v>12</v>
      </c>
      <c r="D6566" t="s">
        <v>988</v>
      </c>
      <c r="E6566" t="s">
        <v>92</v>
      </c>
      <c r="F6566" t="s">
        <v>34</v>
      </c>
      <c r="G6566" t="s">
        <v>147</v>
      </c>
      <c r="H6566" t="s">
        <v>2083</v>
      </c>
      <c r="I6566" s="33" t="s">
        <v>9981</v>
      </c>
      <c r="J6566" s="2">
        <v>5</v>
      </c>
      <c r="K6566" s="33" t="s">
        <v>9982</v>
      </c>
    </row>
    <row r="6567" spans="1:11" x14ac:dyDescent="0.3">
      <c r="A6567" s="1">
        <v>42722</v>
      </c>
      <c r="B6567" s="2">
        <f>YEAR(salesdata[[#This Row],[Order Date]])</f>
        <v>2016</v>
      </c>
      <c r="C6567" s="2">
        <f>MONTH(salesdata[[#This Row],[Order Date]])</f>
        <v>12</v>
      </c>
      <c r="D6567" t="s">
        <v>988</v>
      </c>
      <c r="E6567" t="s">
        <v>92</v>
      </c>
      <c r="F6567" t="s">
        <v>11</v>
      </c>
      <c r="G6567" t="s">
        <v>16</v>
      </c>
      <c r="H6567" t="s">
        <v>1637</v>
      </c>
      <c r="I6567" s="33" t="s">
        <v>3747</v>
      </c>
      <c r="J6567" s="2">
        <v>4</v>
      </c>
      <c r="K6567" s="33" t="s">
        <v>3274</v>
      </c>
    </row>
    <row r="6568" spans="1:11" x14ac:dyDescent="0.3">
      <c r="A6568" s="1">
        <v>42722</v>
      </c>
      <c r="B6568" s="2">
        <f>YEAR(salesdata[[#This Row],[Order Date]])</f>
        <v>2016</v>
      </c>
      <c r="C6568" s="2">
        <f>MONTH(salesdata[[#This Row],[Order Date]])</f>
        <v>12</v>
      </c>
      <c r="D6568" t="s">
        <v>988</v>
      </c>
      <c r="E6568" t="s">
        <v>92</v>
      </c>
      <c r="F6568" t="s">
        <v>39</v>
      </c>
      <c r="G6568" t="s">
        <v>40</v>
      </c>
      <c r="H6568" t="s">
        <v>138</v>
      </c>
      <c r="I6568" s="33" t="s">
        <v>9983</v>
      </c>
      <c r="J6568" s="2">
        <v>3</v>
      </c>
      <c r="K6568" s="33" t="s">
        <v>9984</v>
      </c>
    </row>
    <row r="6569" spans="1:11" x14ac:dyDescent="0.3">
      <c r="A6569" s="1">
        <v>42722</v>
      </c>
      <c r="B6569" s="2">
        <f>YEAR(salesdata[[#This Row],[Order Date]])</f>
        <v>2016</v>
      </c>
      <c r="C6569" s="2">
        <f>MONTH(salesdata[[#This Row],[Order Date]])</f>
        <v>12</v>
      </c>
      <c r="D6569" t="s">
        <v>2251</v>
      </c>
      <c r="E6569" t="s">
        <v>1021</v>
      </c>
      <c r="F6569" t="s">
        <v>34</v>
      </c>
      <c r="G6569" t="s">
        <v>35</v>
      </c>
      <c r="H6569" t="s">
        <v>1019</v>
      </c>
      <c r="I6569" s="33" t="s">
        <v>5261</v>
      </c>
      <c r="J6569" s="2">
        <v>3</v>
      </c>
      <c r="K6569" s="33" t="s">
        <v>5262</v>
      </c>
    </row>
    <row r="6570" spans="1:11" x14ac:dyDescent="0.3">
      <c r="A6570" s="1">
        <v>42722</v>
      </c>
      <c r="B6570" s="2">
        <f>YEAR(salesdata[[#This Row],[Order Date]])</f>
        <v>2016</v>
      </c>
      <c r="C6570" s="2">
        <f>MONTH(salesdata[[#This Row],[Order Date]])</f>
        <v>12</v>
      </c>
      <c r="D6570" t="s">
        <v>487</v>
      </c>
      <c r="E6570" t="s">
        <v>27</v>
      </c>
      <c r="F6570" t="s">
        <v>39</v>
      </c>
      <c r="G6570" t="s">
        <v>40</v>
      </c>
      <c r="H6570" t="s">
        <v>752</v>
      </c>
      <c r="I6570" s="33" t="s">
        <v>9985</v>
      </c>
      <c r="J6570" s="2">
        <v>7</v>
      </c>
      <c r="K6570" s="33" t="s">
        <v>3889</v>
      </c>
    </row>
    <row r="6571" spans="1:11" x14ac:dyDescent="0.3">
      <c r="A6571" s="1">
        <v>42723</v>
      </c>
      <c r="B6571" s="2">
        <f>YEAR(salesdata[[#This Row],[Order Date]])</f>
        <v>2016</v>
      </c>
      <c r="C6571" s="2">
        <f>MONTH(salesdata[[#This Row],[Order Date]])</f>
        <v>12</v>
      </c>
      <c r="D6571" t="s">
        <v>1456</v>
      </c>
      <c r="E6571" t="s">
        <v>96</v>
      </c>
      <c r="F6571" t="s">
        <v>34</v>
      </c>
      <c r="G6571" t="s">
        <v>147</v>
      </c>
      <c r="H6571" t="s">
        <v>508</v>
      </c>
      <c r="I6571" s="33" t="s">
        <v>9986</v>
      </c>
      <c r="J6571" s="2">
        <v>6</v>
      </c>
      <c r="K6571" s="33" t="s">
        <v>9987</v>
      </c>
    </row>
    <row r="6572" spans="1:11" x14ac:dyDescent="0.3">
      <c r="A6572" s="1">
        <v>42723</v>
      </c>
      <c r="B6572" s="2">
        <f>YEAR(salesdata[[#This Row],[Order Date]])</f>
        <v>2016</v>
      </c>
      <c r="C6572" s="2">
        <f>MONTH(salesdata[[#This Row],[Order Date]])</f>
        <v>12</v>
      </c>
      <c r="D6572" t="s">
        <v>1456</v>
      </c>
      <c r="E6572" t="s">
        <v>96</v>
      </c>
      <c r="F6572" t="s">
        <v>11</v>
      </c>
      <c r="G6572" t="s">
        <v>20</v>
      </c>
      <c r="H6572" t="s">
        <v>909</v>
      </c>
      <c r="I6572" s="33" t="s">
        <v>8984</v>
      </c>
      <c r="J6572" s="2">
        <v>6</v>
      </c>
      <c r="K6572" s="33" t="s">
        <v>9988</v>
      </c>
    </row>
    <row r="6573" spans="1:11" x14ac:dyDescent="0.3">
      <c r="A6573" s="1">
        <v>42723</v>
      </c>
      <c r="B6573" s="2">
        <f>YEAR(salesdata[[#This Row],[Order Date]])</f>
        <v>2016</v>
      </c>
      <c r="C6573" s="2">
        <f>MONTH(salesdata[[#This Row],[Order Date]])</f>
        <v>12</v>
      </c>
      <c r="D6573" t="s">
        <v>1456</v>
      </c>
      <c r="E6573" t="s">
        <v>96</v>
      </c>
      <c r="F6573" t="s">
        <v>11</v>
      </c>
      <c r="G6573" t="s">
        <v>20</v>
      </c>
      <c r="H6573" t="s">
        <v>991</v>
      </c>
      <c r="I6573" s="33" t="s">
        <v>5659</v>
      </c>
      <c r="J6573" s="2">
        <v>2</v>
      </c>
      <c r="K6573" s="33" t="s">
        <v>5660</v>
      </c>
    </row>
    <row r="6574" spans="1:11" x14ac:dyDescent="0.3">
      <c r="A6574" s="1">
        <v>42723</v>
      </c>
      <c r="B6574" s="2">
        <f>YEAR(salesdata[[#This Row],[Order Date]])</f>
        <v>2016</v>
      </c>
      <c r="C6574" s="2">
        <f>MONTH(salesdata[[#This Row],[Order Date]])</f>
        <v>12</v>
      </c>
      <c r="D6574" t="s">
        <v>173</v>
      </c>
      <c r="E6574" t="s">
        <v>152</v>
      </c>
      <c r="F6574" t="s">
        <v>11</v>
      </c>
      <c r="G6574" t="s">
        <v>20</v>
      </c>
      <c r="H6574" t="s">
        <v>1249</v>
      </c>
      <c r="I6574" s="33" t="s">
        <v>7968</v>
      </c>
      <c r="J6574" s="2">
        <v>3</v>
      </c>
      <c r="K6574" s="33" t="s">
        <v>4451</v>
      </c>
    </row>
    <row r="6575" spans="1:11" x14ac:dyDescent="0.3">
      <c r="A6575" s="1">
        <v>42723</v>
      </c>
      <c r="B6575" s="2">
        <f>YEAR(salesdata[[#This Row],[Order Date]])</f>
        <v>2016</v>
      </c>
      <c r="C6575" s="2">
        <f>MONTH(salesdata[[#This Row],[Order Date]])</f>
        <v>12</v>
      </c>
      <c r="D6575" t="s">
        <v>173</v>
      </c>
      <c r="E6575" t="s">
        <v>152</v>
      </c>
      <c r="F6575" t="s">
        <v>11</v>
      </c>
      <c r="G6575" t="s">
        <v>24</v>
      </c>
      <c r="H6575" t="s">
        <v>2489</v>
      </c>
      <c r="I6575" s="33" t="s">
        <v>3980</v>
      </c>
      <c r="J6575" s="2">
        <v>2</v>
      </c>
      <c r="K6575" s="33" t="s">
        <v>7843</v>
      </c>
    </row>
    <row r="6576" spans="1:11" x14ac:dyDescent="0.3">
      <c r="A6576" s="1">
        <v>42723</v>
      </c>
      <c r="B6576" s="2">
        <f>YEAR(salesdata[[#This Row],[Order Date]])</f>
        <v>2016</v>
      </c>
      <c r="C6576" s="2">
        <f>MONTH(salesdata[[#This Row],[Order Date]])</f>
        <v>12</v>
      </c>
      <c r="D6576" t="s">
        <v>1499</v>
      </c>
      <c r="E6576" t="s">
        <v>15</v>
      </c>
      <c r="F6576" t="s">
        <v>11</v>
      </c>
      <c r="G6576" t="s">
        <v>20</v>
      </c>
      <c r="H6576" t="s">
        <v>209</v>
      </c>
      <c r="I6576" s="33" t="s">
        <v>5987</v>
      </c>
      <c r="J6576" s="2">
        <v>5</v>
      </c>
      <c r="K6576" s="33" t="s">
        <v>9989</v>
      </c>
    </row>
    <row r="6577" spans="1:11" x14ac:dyDescent="0.3">
      <c r="A6577" s="1">
        <v>42723</v>
      </c>
      <c r="B6577" s="2">
        <f>YEAR(salesdata[[#This Row],[Order Date]])</f>
        <v>2016</v>
      </c>
      <c r="C6577" s="2">
        <f>MONTH(salesdata[[#This Row],[Order Date]])</f>
        <v>12</v>
      </c>
      <c r="D6577" t="s">
        <v>260</v>
      </c>
      <c r="E6577" t="s">
        <v>23</v>
      </c>
      <c r="F6577" t="s">
        <v>34</v>
      </c>
      <c r="G6577" t="s">
        <v>47</v>
      </c>
      <c r="H6577" t="s">
        <v>1908</v>
      </c>
      <c r="I6577" s="33" t="s">
        <v>9990</v>
      </c>
      <c r="J6577" s="2">
        <v>5</v>
      </c>
      <c r="K6577" s="33" t="s">
        <v>9991</v>
      </c>
    </row>
    <row r="6578" spans="1:11" x14ac:dyDescent="0.3">
      <c r="A6578" s="1">
        <v>42724</v>
      </c>
      <c r="B6578" s="2">
        <f>YEAR(salesdata[[#This Row],[Order Date]])</f>
        <v>2016</v>
      </c>
      <c r="C6578" s="2">
        <f>MONTH(salesdata[[#This Row],[Order Date]])</f>
        <v>12</v>
      </c>
      <c r="D6578" t="s">
        <v>2487</v>
      </c>
      <c r="E6578" t="s">
        <v>333</v>
      </c>
      <c r="F6578" t="s">
        <v>39</v>
      </c>
      <c r="G6578" t="s">
        <v>52</v>
      </c>
      <c r="H6578" t="s">
        <v>395</v>
      </c>
      <c r="I6578" s="33" t="s">
        <v>3372</v>
      </c>
      <c r="J6578" s="2">
        <v>3</v>
      </c>
      <c r="K6578" s="33" t="s">
        <v>3373</v>
      </c>
    </row>
    <row r="6579" spans="1:11" x14ac:dyDescent="0.3">
      <c r="A6579" s="1">
        <v>42724</v>
      </c>
      <c r="B6579" s="2">
        <f>YEAR(salesdata[[#This Row],[Order Date]])</f>
        <v>2016</v>
      </c>
      <c r="C6579" s="2">
        <f>MONTH(salesdata[[#This Row],[Order Date]])</f>
        <v>12</v>
      </c>
      <c r="D6579" t="s">
        <v>1028</v>
      </c>
      <c r="E6579" t="s">
        <v>333</v>
      </c>
      <c r="F6579" t="s">
        <v>34</v>
      </c>
      <c r="G6579" t="s">
        <v>47</v>
      </c>
      <c r="H6579" t="s">
        <v>489</v>
      </c>
      <c r="I6579" s="33" t="s">
        <v>9992</v>
      </c>
      <c r="J6579" s="2">
        <v>4</v>
      </c>
      <c r="K6579" s="33" t="s">
        <v>4500</v>
      </c>
    </row>
    <row r="6580" spans="1:11" x14ac:dyDescent="0.3">
      <c r="A6580" s="1">
        <v>42724</v>
      </c>
      <c r="B6580" s="2">
        <f>YEAR(salesdata[[#This Row],[Order Date]])</f>
        <v>2016</v>
      </c>
      <c r="C6580" s="2">
        <f>MONTH(salesdata[[#This Row],[Order Date]])</f>
        <v>12</v>
      </c>
      <c r="D6580" t="s">
        <v>1028</v>
      </c>
      <c r="E6580" t="s">
        <v>333</v>
      </c>
      <c r="F6580" t="s">
        <v>11</v>
      </c>
      <c r="G6580" t="s">
        <v>20</v>
      </c>
      <c r="H6580" t="s">
        <v>821</v>
      </c>
      <c r="I6580" s="33" t="s">
        <v>6681</v>
      </c>
      <c r="J6580" s="2">
        <v>2</v>
      </c>
      <c r="K6580" s="33" t="s">
        <v>3126</v>
      </c>
    </row>
    <row r="6581" spans="1:11" x14ac:dyDescent="0.3">
      <c r="A6581" s="1">
        <v>42724</v>
      </c>
      <c r="B6581" s="2">
        <f>YEAR(salesdata[[#This Row],[Order Date]])</f>
        <v>2016</v>
      </c>
      <c r="C6581" s="2">
        <f>MONTH(salesdata[[#This Row],[Order Date]])</f>
        <v>12</v>
      </c>
      <c r="D6581" t="s">
        <v>1792</v>
      </c>
      <c r="E6581" t="s">
        <v>1021</v>
      </c>
      <c r="F6581" t="s">
        <v>11</v>
      </c>
      <c r="G6581" t="s">
        <v>12</v>
      </c>
      <c r="H6581" t="s">
        <v>2793</v>
      </c>
      <c r="I6581" s="33" t="s">
        <v>3484</v>
      </c>
      <c r="J6581" s="2">
        <v>5</v>
      </c>
      <c r="K6581" s="33" t="s">
        <v>5545</v>
      </c>
    </row>
    <row r="6582" spans="1:11" x14ac:dyDescent="0.3">
      <c r="A6582" s="1">
        <v>42726</v>
      </c>
      <c r="B6582" s="2">
        <f>YEAR(salesdata[[#This Row],[Order Date]])</f>
        <v>2016</v>
      </c>
      <c r="C6582" s="2">
        <f>MONTH(salesdata[[#This Row],[Order Date]])</f>
        <v>12</v>
      </c>
      <c r="D6582" t="s">
        <v>222</v>
      </c>
      <c r="E6582" t="s">
        <v>92</v>
      </c>
      <c r="F6582" t="s">
        <v>11</v>
      </c>
      <c r="G6582" t="s">
        <v>20</v>
      </c>
      <c r="H6582" t="s">
        <v>994</v>
      </c>
      <c r="I6582" s="33" t="s">
        <v>9993</v>
      </c>
      <c r="J6582" s="2">
        <v>10</v>
      </c>
      <c r="K6582" s="33" t="s">
        <v>9994</v>
      </c>
    </row>
    <row r="6583" spans="1:11" x14ac:dyDescent="0.3">
      <c r="A6583" s="1">
        <v>42726</v>
      </c>
      <c r="B6583" s="2">
        <f>YEAR(salesdata[[#This Row],[Order Date]])</f>
        <v>2016</v>
      </c>
      <c r="C6583" s="2">
        <f>MONTH(salesdata[[#This Row],[Order Date]])</f>
        <v>12</v>
      </c>
      <c r="D6583" t="s">
        <v>222</v>
      </c>
      <c r="E6583" t="s">
        <v>92</v>
      </c>
      <c r="F6583" t="s">
        <v>34</v>
      </c>
      <c r="G6583" t="s">
        <v>47</v>
      </c>
      <c r="H6583" t="s">
        <v>780</v>
      </c>
      <c r="I6583" s="33" t="s">
        <v>9584</v>
      </c>
      <c r="J6583" s="2">
        <v>4</v>
      </c>
      <c r="K6583" s="33" t="s">
        <v>4791</v>
      </c>
    </row>
    <row r="6584" spans="1:11" x14ac:dyDescent="0.3">
      <c r="A6584" s="1">
        <v>42726</v>
      </c>
      <c r="B6584" s="2">
        <f>YEAR(salesdata[[#This Row],[Order Date]])</f>
        <v>2016</v>
      </c>
      <c r="C6584" s="2">
        <f>MONTH(salesdata[[#This Row],[Order Date]])</f>
        <v>12</v>
      </c>
      <c r="D6584" t="s">
        <v>222</v>
      </c>
      <c r="E6584" t="s">
        <v>92</v>
      </c>
      <c r="F6584" t="s">
        <v>34</v>
      </c>
      <c r="G6584" t="s">
        <v>47</v>
      </c>
      <c r="H6584" t="s">
        <v>796</v>
      </c>
      <c r="I6584" s="33" t="s">
        <v>3131</v>
      </c>
      <c r="J6584" s="2">
        <v>1</v>
      </c>
      <c r="K6584" s="33" t="s">
        <v>4273</v>
      </c>
    </row>
    <row r="6585" spans="1:11" x14ac:dyDescent="0.3">
      <c r="A6585" s="1">
        <v>42726</v>
      </c>
      <c r="B6585" s="2">
        <f>YEAR(salesdata[[#This Row],[Order Date]])</f>
        <v>2016</v>
      </c>
      <c r="C6585" s="2">
        <f>MONTH(salesdata[[#This Row],[Order Date]])</f>
        <v>12</v>
      </c>
      <c r="D6585" t="s">
        <v>576</v>
      </c>
      <c r="E6585" t="s">
        <v>152</v>
      </c>
      <c r="F6585" t="s">
        <v>11</v>
      </c>
      <c r="G6585" t="s">
        <v>20</v>
      </c>
      <c r="H6585" t="s">
        <v>761</v>
      </c>
      <c r="I6585" s="33" t="s">
        <v>3839</v>
      </c>
      <c r="J6585" s="2">
        <v>2</v>
      </c>
      <c r="K6585" s="33" t="s">
        <v>3006</v>
      </c>
    </row>
    <row r="6586" spans="1:11" x14ac:dyDescent="0.3">
      <c r="A6586" s="1">
        <v>42726</v>
      </c>
      <c r="B6586" s="2">
        <f>YEAR(salesdata[[#This Row],[Order Date]])</f>
        <v>2016</v>
      </c>
      <c r="C6586" s="2">
        <f>MONTH(salesdata[[#This Row],[Order Date]])</f>
        <v>12</v>
      </c>
      <c r="D6586" t="s">
        <v>1126</v>
      </c>
      <c r="E6586" t="s">
        <v>167</v>
      </c>
      <c r="F6586" t="s">
        <v>11</v>
      </c>
      <c r="G6586" t="s">
        <v>20</v>
      </c>
      <c r="H6586" t="s">
        <v>2189</v>
      </c>
      <c r="I6586" s="33" t="s">
        <v>7513</v>
      </c>
      <c r="J6586" s="2">
        <v>4</v>
      </c>
      <c r="K6586" s="33" t="s">
        <v>9995</v>
      </c>
    </row>
    <row r="6587" spans="1:11" x14ac:dyDescent="0.3">
      <c r="A6587" s="1">
        <v>42726</v>
      </c>
      <c r="B6587" s="2">
        <f>YEAR(salesdata[[#This Row],[Order Date]])</f>
        <v>2016</v>
      </c>
      <c r="C6587" s="2">
        <f>MONTH(salesdata[[#This Row],[Order Date]])</f>
        <v>12</v>
      </c>
      <c r="D6587" t="s">
        <v>1126</v>
      </c>
      <c r="E6587" t="s">
        <v>167</v>
      </c>
      <c r="F6587" t="s">
        <v>39</v>
      </c>
      <c r="G6587" t="s">
        <v>306</v>
      </c>
      <c r="H6587" t="s">
        <v>2770</v>
      </c>
      <c r="I6587" s="33" t="s">
        <v>4451</v>
      </c>
      <c r="J6587" s="2">
        <v>1</v>
      </c>
      <c r="K6587" s="33" t="s">
        <v>3989</v>
      </c>
    </row>
    <row r="6588" spans="1:11" x14ac:dyDescent="0.3">
      <c r="A6588" s="1">
        <v>42726</v>
      </c>
      <c r="B6588" s="2">
        <f>YEAR(salesdata[[#This Row],[Order Date]])</f>
        <v>2016</v>
      </c>
      <c r="C6588" s="2">
        <f>MONTH(salesdata[[#This Row],[Order Date]])</f>
        <v>12</v>
      </c>
      <c r="D6588" t="s">
        <v>1376</v>
      </c>
      <c r="E6588" t="s">
        <v>27</v>
      </c>
      <c r="F6588" t="s">
        <v>34</v>
      </c>
      <c r="G6588" t="s">
        <v>47</v>
      </c>
      <c r="H6588" t="s">
        <v>1435</v>
      </c>
      <c r="I6588" s="33" t="s">
        <v>9996</v>
      </c>
      <c r="J6588" s="2">
        <v>8</v>
      </c>
      <c r="K6588" s="33" t="s">
        <v>9997</v>
      </c>
    </row>
    <row r="6589" spans="1:11" x14ac:dyDescent="0.3">
      <c r="A6589" s="1">
        <v>42726</v>
      </c>
      <c r="B6589" s="2">
        <f>YEAR(salesdata[[#This Row],[Order Date]])</f>
        <v>2016</v>
      </c>
      <c r="C6589" s="2">
        <f>MONTH(salesdata[[#This Row],[Order Date]])</f>
        <v>12</v>
      </c>
      <c r="D6589" t="s">
        <v>1376</v>
      </c>
      <c r="E6589" t="s">
        <v>27</v>
      </c>
      <c r="F6589" t="s">
        <v>34</v>
      </c>
      <c r="G6589" t="s">
        <v>47</v>
      </c>
      <c r="H6589" t="s">
        <v>2761</v>
      </c>
      <c r="I6589" s="33" t="s">
        <v>6900</v>
      </c>
      <c r="J6589" s="2">
        <v>2</v>
      </c>
      <c r="K6589" s="33" t="s">
        <v>4662</v>
      </c>
    </row>
    <row r="6590" spans="1:11" x14ac:dyDescent="0.3">
      <c r="A6590" s="1">
        <v>42727</v>
      </c>
      <c r="B6590" s="2">
        <f>YEAR(salesdata[[#This Row],[Order Date]])</f>
        <v>2016</v>
      </c>
      <c r="C6590" s="2">
        <f>MONTH(salesdata[[#This Row],[Order Date]])</f>
        <v>12</v>
      </c>
      <c r="D6590" t="s">
        <v>1294</v>
      </c>
      <c r="E6590" t="s">
        <v>55</v>
      </c>
      <c r="F6590" t="s">
        <v>34</v>
      </c>
      <c r="G6590" t="s">
        <v>47</v>
      </c>
      <c r="H6590" t="s">
        <v>2728</v>
      </c>
      <c r="I6590" s="33" t="s">
        <v>9998</v>
      </c>
      <c r="J6590" s="2">
        <v>6</v>
      </c>
      <c r="K6590" s="33" t="s">
        <v>9999</v>
      </c>
    </row>
    <row r="6591" spans="1:11" x14ac:dyDescent="0.3">
      <c r="A6591" s="1">
        <v>42727</v>
      </c>
      <c r="B6591" s="2">
        <f>YEAR(salesdata[[#This Row],[Order Date]])</f>
        <v>2016</v>
      </c>
      <c r="C6591" s="2">
        <f>MONTH(salesdata[[#This Row],[Order Date]])</f>
        <v>12</v>
      </c>
      <c r="D6591" t="s">
        <v>1294</v>
      </c>
      <c r="E6591" t="s">
        <v>55</v>
      </c>
      <c r="F6591" t="s">
        <v>34</v>
      </c>
      <c r="G6591" t="s">
        <v>47</v>
      </c>
      <c r="H6591" t="s">
        <v>2728</v>
      </c>
      <c r="I6591" s="33" t="s">
        <v>9050</v>
      </c>
      <c r="J6591" s="2">
        <v>3</v>
      </c>
      <c r="K6591" s="33" t="s">
        <v>10000</v>
      </c>
    </row>
    <row r="6592" spans="1:11" x14ac:dyDescent="0.3">
      <c r="A6592" s="1">
        <v>42727</v>
      </c>
      <c r="B6592" s="2">
        <f>YEAR(salesdata[[#This Row],[Order Date]])</f>
        <v>2016</v>
      </c>
      <c r="C6592" s="2">
        <f>MONTH(salesdata[[#This Row],[Order Date]])</f>
        <v>12</v>
      </c>
      <c r="D6592" t="s">
        <v>2039</v>
      </c>
      <c r="E6592" t="s">
        <v>15</v>
      </c>
      <c r="F6592" t="s">
        <v>34</v>
      </c>
      <c r="G6592" t="s">
        <v>74</v>
      </c>
      <c r="H6592" t="s">
        <v>2607</v>
      </c>
      <c r="I6592" s="33" t="s">
        <v>10001</v>
      </c>
      <c r="J6592" s="2">
        <v>2</v>
      </c>
      <c r="K6592" s="33" t="s">
        <v>10002</v>
      </c>
    </row>
    <row r="6593" spans="1:11" x14ac:dyDescent="0.3">
      <c r="A6593" s="1">
        <v>42727</v>
      </c>
      <c r="B6593" s="2">
        <f>YEAR(salesdata[[#This Row],[Order Date]])</f>
        <v>2016</v>
      </c>
      <c r="C6593" s="2">
        <f>MONTH(salesdata[[#This Row],[Order Date]])</f>
        <v>12</v>
      </c>
      <c r="D6593" t="s">
        <v>704</v>
      </c>
      <c r="E6593" t="s">
        <v>111</v>
      </c>
      <c r="F6593" t="s">
        <v>11</v>
      </c>
      <c r="G6593" t="s">
        <v>43</v>
      </c>
      <c r="H6593" t="s">
        <v>1073</v>
      </c>
      <c r="I6593" s="33" t="s">
        <v>8144</v>
      </c>
      <c r="J6593" s="2">
        <v>7</v>
      </c>
      <c r="K6593" s="33" t="s">
        <v>7193</v>
      </c>
    </row>
    <row r="6594" spans="1:11" x14ac:dyDescent="0.3">
      <c r="A6594" s="1">
        <v>42727</v>
      </c>
      <c r="B6594" s="2">
        <f>YEAR(salesdata[[#This Row],[Order Date]])</f>
        <v>2016</v>
      </c>
      <c r="C6594" s="2">
        <f>MONTH(salesdata[[#This Row],[Order Date]])</f>
        <v>12</v>
      </c>
      <c r="D6594" t="s">
        <v>2309</v>
      </c>
      <c r="E6594" t="s">
        <v>79</v>
      </c>
      <c r="F6594" t="s">
        <v>11</v>
      </c>
      <c r="G6594" t="s">
        <v>20</v>
      </c>
      <c r="H6594" t="s">
        <v>1649</v>
      </c>
      <c r="I6594" s="33" t="s">
        <v>2901</v>
      </c>
      <c r="J6594" s="2">
        <v>3</v>
      </c>
      <c r="K6594" s="33" t="s">
        <v>10003</v>
      </c>
    </row>
    <row r="6595" spans="1:11" x14ac:dyDescent="0.3">
      <c r="A6595" s="1">
        <v>42727</v>
      </c>
      <c r="B6595" s="2">
        <f>YEAR(salesdata[[#This Row],[Order Date]])</f>
        <v>2016</v>
      </c>
      <c r="C6595" s="2">
        <f>MONTH(salesdata[[#This Row],[Order Date]])</f>
        <v>12</v>
      </c>
      <c r="D6595" t="s">
        <v>534</v>
      </c>
      <c r="E6595" t="s">
        <v>167</v>
      </c>
      <c r="F6595" t="s">
        <v>11</v>
      </c>
      <c r="G6595" t="s">
        <v>24</v>
      </c>
      <c r="H6595" t="s">
        <v>722</v>
      </c>
      <c r="I6595" s="33" t="s">
        <v>5211</v>
      </c>
      <c r="J6595" s="2">
        <v>3</v>
      </c>
      <c r="K6595" s="33" t="s">
        <v>5500</v>
      </c>
    </row>
    <row r="6596" spans="1:11" x14ac:dyDescent="0.3">
      <c r="A6596" s="1">
        <v>42727</v>
      </c>
      <c r="B6596" s="2">
        <f>YEAR(salesdata[[#This Row],[Order Date]])</f>
        <v>2016</v>
      </c>
      <c r="C6596" s="2">
        <f>MONTH(salesdata[[#This Row],[Order Date]])</f>
        <v>12</v>
      </c>
      <c r="D6596" t="s">
        <v>534</v>
      </c>
      <c r="E6596" t="s">
        <v>167</v>
      </c>
      <c r="F6596" t="s">
        <v>11</v>
      </c>
      <c r="G6596" t="s">
        <v>12</v>
      </c>
      <c r="H6596" t="s">
        <v>1888</v>
      </c>
      <c r="I6596" s="33" t="s">
        <v>6434</v>
      </c>
      <c r="J6596" s="2">
        <v>2</v>
      </c>
      <c r="K6596" s="33" t="s">
        <v>6435</v>
      </c>
    </row>
    <row r="6597" spans="1:11" x14ac:dyDescent="0.3">
      <c r="A6597" s="1">
        <v>42727</v>
      </c>
      <c r="B6597" s="2">
        <f>YEAR(salesdata[[#This Row],[Order Date]])</f>
        <v>2016</v>
      </c>
      <c r="C6597" s="2">
        <f>MONTH(salesdata[[#This Row],[Order Date]])</f>
        <v>12</v>
      </c>
      <c r="D6597" t="s">
        <v>534</v>
      </c>
      <c r="E6597" t="s">
        <v>167</v>
      </c>
      <c r="F6597" t="s">
        <v>11</v>
      </c>
      <c r="G6597" t="s">
        <v>24</v>
      </c>
      <c r="H6597" t="s">
        <v>419</v>
      </c>
      <c r="I6597" s="33" t="s">
        <v>4394</v>
      </c>
      <c r="J6597" s="2">
        <v>2</v>
      </c>
      <c r="K6597" s="33" t="s">
        <v>5178</v>
      </c>
    </row>
    <row r="6598" spans="1:11" x14ac:dyDescent="0.3">
      <c r="A6598" s="1">
        <v>42727</v>
      </c>
      <c r="B6598" s="2">
        <f>YEAR(salesdata[[#This Row],[Order Date]])</f>
        <v>2016</v>
      </c>
      <c r="C6598" s="2">
        <f>MONTH(salesdata[[#This Row],[Order Date]])</f>
        <v>12</v>
      </c>
      <c r="D6598" t="s">
        <v>534</v>
      </c>
      <c r="E6598" t="s">
        <v>167</v>
      </c>
      <c r="F6598" t="s">
        <v>11</v>
      </c>
      <c r="G6598" t="s">
        <v>18</v>
      </c>
      <c r="H6598" t="s">
        <v>19</v>
      </c>
      <c r="I6598" s="33" t="s">
        <v>10004</v>
      </c>
      <c r="J6598" s="2">
        <v>2</v>
      </c>
      <c r="K6598" s="33" t="s">
        <v>7426</v>
      </c>
    </row>
    <row r="6599" spans="1:11" x14ac:dyDescent="0.3">
      <c r="A6599" s="1">
        <v>42727</v>
      </c>
      <c r="B6599" s="2">
        <f>YEAR(salesdata[[#This Row],[Order Date]])</f>
        <v>2016</v>
      </c>
      <c r="C6599" s="2">
        <f>MONTH(salesdata[[#This Row],[Order Date]])</f>
        <v>12</v>
      </c>
      <c r="D6599" t="s">
        <v>534</v>
      </c>
      <c r="E6599" t="s">
        <v>167</v>
      </c>
      <c r="F6599" t="s">
        <v>11</v>
      </c>
      <c r="G6599" t="s">
        <v>12</v>
      </c>
      <c r="H6599" t="s">
        <v>2602</v>
      </c>
      <c r="I6599" s="33" t="s">
        <v>9814</v>
      </c>
      <c r="J6599" s="2">
        <v>1</v>
      </c>
      <c r="K6599" s="33" t="s">
        <v>3599</v>
      </c>
    </row>
    <row r="6600" spans="1:11" x14ac:dyDescent="0.3">
      <c r="A6600" s="1">
        <v>42727</v>
      </c>
      <c r="B6600" s="2">
        <f>YEAR(salesdata[[#This Row],[Order Date]])</f>
        <v>2016</v>
      </c>
      <c r="C6600" s="2">
        <f>MONTH(salesdata[[#This Row],[Order Date]])</f>
        <v>12</v>
      </c>
      <c r="D6600" t="s">
        <v>534</v>
      </c>
      <c r="E6600" t="s">
        <v>167</v>
      </c>
      <c r="F6600" t="s">
        <v>11</v>
      </c>
      <c r="G6600" t="s">
        <v>63</v>
      </c>
      <c r="H6600" t="s">
        <v>64</v>
      </c>
      <c r="I6600" s="33" t="s">
        <v>2963</v>
      </c>
      <c r="J6600" s="2">
        <v>2</v>
      </c>
      <c r="K6600" s="33" t="s">
        <v>5771</v>
      </c>
    </row>
    <row r="6601" spans="1:11" x14ac:dyDescent="0.3">
      <c r="A6601" s="1">
        <v>42727</v>
      </c>
      <c r="B6601" s="2">
        <f>YEAR(salesdata[[#This Row],[Order Date]])</f>
        <v>2016</v>
      </c>
      <c r="C6601" s="2">
        <f>MONTH(salesdata[[#This Row],[Order Date]])</f>
        <v>12</v>
      </c>
      <c r="D6601" t="s">
        <v>534</v>
      </c>
      <c r="E6601" t="s">
        <v>167</v>
      </c>
      <c r="F6601" t="s">
        <v>11</v>
      </c>
      <c r="G6601" t="s">
        <v>18</v>
      </c>
      <c r="H6601" t="s">
        <v>816</v>
      </c>
      <c r="I6601" s="33" t="s">
        <v>5480</v>
      </c>
      <c r="J6601" s="2">
        <v>4</v>
      </c>
      <c r="K6601" s="33" t="s">
        <v>5481</v>
      </c>
    </row>
    <row r="6602" spans="1:11" x14ac:dyDescent="0.3">
      <c r="A6602" s="1">
        <v>42727</v>
      </c>
      <c r="B6602" s="2">
        <f>YEAR(salesdata[[#This Row],[Order Date]])</f>
        <v>2016</v>
      </c>
      <c r="C6602" s="2">
        <f>MONTH(salesdata[[#This Row],[Order Date]])</f>
        <v>12</v>
      </c>
      <c r="D6602" t="s">
        <v>141</v>
      </c>
      <c r="E6602" t="s">
        <v>1575</v>
      </c>
      <c r="F6602" t="s">
        <v>39</v>
      </c>
      <c r="G6602" t="s">
        <v>614</v>
      </c>
      <c r="H6602" t="s">
        <v>1512</v>
      </c>
      <c r="I6602" s="33" t="s">
        <v>5011</v>
      </c>
      <c r="J6602" s="2">
        <v>4</v>
      </c>
      <c r="K6602" s="33" t="s">
        <v>10005</v>
      </c>
    </row>
    <row r="6603" spans="1:11" x14ac:dyDescent="0.3">
      <c r="A6603" s="1">
        <v>42727</v>
      </c>
      <c r="B6603" s="2">
        <f>YEAR(salesdata[[#This Row],[Order Date]])</f>
        <v>2016</v>
      </c>
      <c r="C6603" s="2">
        <f>MONTH(salesdata[[#This Row],[Order Date]])</f>
        <v>12</v>
      </c>
      <c r="D6603" t="s">
        <v>603</v>
      </c>
      <c r="E6603" t="s">
        <v>10</v>
      </c>
      <c r="F6603" t="s">
        <v>39</v>
      </c>
      <c r="G6603" t="s">
        <v>40</v>
      </c>
      <c r="H6603" t="s">
        <v>42</v>
      </c>
      <c r="I6603" s="33" t="s">
        <v>6112</v>
      </c>
      <c r="J6603" s="2">
        <v>3</v>
      </c>
      <c r="K6603" s="33" t="s">
        <v>6113</v>
      </c>
    </row>
    <row r="6604" spans="1:11" x14ac:dyDescent="0.3">
      <c r="A6604" s="1">
        <v>42727</v>
      </c>
      <c r="B6604" s="2">
        <f>YEAR(salesdata[[#This Row],[Order Date]])</f>
        <v>2016</v>
      </c>
      <c r="C6604" s="2">
        <f>MONTH(salesdata[[#This Row],[Order Date]])</f>
        <v>12</v>
      </c>
      <c r="D6604" t="s">
        <v>603</v>
      </c>
      <c r="E6604" t="s">
        <v>10</v>
      </c>
      <c r="F6604" t="s">
        <v>11</v>
      </c>
      <c r="G6604" t="s">
        <v>16</v>
      </c>
      <c r="H6604" t="s">
        <v>1441</v>
      </c>
      <c r="I6604" s="33" t="s">
        <v>3692</v>
      </c>
      <c r="J6604" s="2">
        <v>9</v>
      </c>
      <c r="K6604" s="33" t="s">
        <v>10006</v>
      </c>
    </row>
    <row r="6605" spans="1:11" x14ac:dyDescent="0.3">
      <c r="A6605" s="1">
        <v>42727</v>
      </c>
      <c r="B6605" s="2">
        <f>YEAR(salesdata[[#This Row],[Order Date]])</f>
        <v>2016</v>
      </c>
      <c r="C6605" s="2">
        <f>MONTH(salesdata[[#This Row],[Order Date]])</f>
        <v>12</v>
      </c>
      <c r="D6605" t="s">
        <v>603</v>
      </c>
      <c r="E6605" t="s">
        <v>10</v>
      </c>
      <c r="F6605" t="s">
        <v>39</v>
      </c>
      <c r="G6605" t="s">
        <v>40</v>
      </c>
      <c r="H6605" t="s">
        <v>2521</v>
      </c>
      <c r="I6605" s="33" t="s">
        <v>8097</v>
      </c>
      <c r="J6605" s="2">
        <v>3</v>
      </c>
      <c r="K6605" s="33" t="s">
        <v>6569</v>
      </c>
    </row>
    <row r="6606" spans="1:11" x14ac:dyDescent="0.3">
      <c r="A6606" s="1">
        <v>42727</v>
      </c>
      <c r="B6606" s="2">
        <f>YEAR(salesdata[[#This Row],[Order Date]])</f>
        <v>2016</v>
      </c>
      <c r="C6606" s="2">
        <f>MONTH(salesdata[[#This Row],[Order Date]])</f>
        <v>12</v>
      </c>
      <c r="D6606" t="s">
        <v>603</v>
      </c>
      <c r="E6606" t="s">
        <v>10</v>
      </c>
      <c r="F6606" t="s">
        <v>39</v>
      </c>
      <c r="G6606" t="s">
        <v>40</v>
      </c>
      <c r="H6606" t="s">
        <v>963</v>
      </c>
      <c r="I6606" s="33" t="s">
        <v>7129</v>
      </c>
      <c r="J6606" s="2">
        <v>3</v>
      </c>
      <c r="K6606" s="33" t="s">
        <v>10007</v>
      </c>
    </row>
    <row r="6607" spans="1:11" x14ac:dyDescent="0.3">
      <c r="A6607" s="1">
        <v>42727</v>
      </c>
      <c r="B6607" s="2">
        <f>YEAR(salesdata[[#This Row],[Order Date]])</f>
        <v>2016</v>
      </c>
      <c r="C6607" s="2">
        <f>MONTH(salesdata[[#This Row],[Order Date]])</f>
        <v>12</v>
      </c>
      <c r="D6607" t="s">
        <v>603</v>
      </c>
      <c r="E6607" t="s">
        <v>10</v>
      </c>
      <c r="F6607" t="s">
        <v>34</v>
      </c>
      <c r="G6607" t="s">
        <v>47</v>
      </c>
      <c r="H6607" t="s">
        <v>2606</v>
      </c>
      <c r="I6607" s="33" t="s">
        <v>3176</v>
      </c>
      <c r="J6607" s="2">
        <v>2</v>
      </c>
      <c r="K6607" s="33" t="s">
        <v>9691</v>
      </c>
    </row>
    <row r="6608" spans="1:11" x14ac:dyDescent="0.3">
      <c r="A6608" s="1">
        <v>42727</v>
      </c>
      <c r="B6608" s="2">
        <f>YEAR(salesdata[[#This Row],[Order Date]])</f>
        <v>2016</v>
      </c>
      <c r="C6608" s="2">
        <f>MONTH(salesdata[[#This Row],[Order Date]])</f>
        <v>12</v>
      </c>
      <c r="D6608" t="s">
        <v>1206</v>
      </c>
      <c r="E6608" t="s">
        <v>23</v>
      </c>
      <c r="F6608" t="s">
        <v>11</v>
      </c>
      <c r="G6608" t="s">
        <v>12</v>
      </c>
      <c r="H6608" t="s">
        <v>1570</v>
      </c>
      <c r="I6608" s="33" t="s">
        <v>5024</v>
      </c>
      <c r="J6608" s="2">
        <v>2</v>
      </c>
      <c r="K6608" s="33" t="s">
        <v>3565</v>
      </c>
    </row>
    <row r="6609" spans="1:11" x14ac:dyDescent="0.3">
      <c r="A6609" s="1">
        <v>42727</v>
      </c>
      <c r="B6609" s="2">
        <f>YEAR(salesdata[[#This Row],[Order Date]])</f>
        <v>2016</v>
      </c>
      <c r="C6609" s="2">
        <f>MONTH(salesdata[[#This Row],[Order Date]])</f>
        <v>12</v>
      </c>
      <c r="D6609" t="s">
        <v>1206</v>
      </c>
      <c r="E6609" t="s">
        <v>23</v>
      </c>
      <c r="F6609" t="s">
        <v>39</v>
      </c>
      <c r="G6609" t="s">
        <v>40</v>
      </c>
      <c r="H6609" t="s">
        <v>2794</v>
      </c>
      <c r="I6609" s="33" t="s">
        <v>10008</v>
      </c>
      <c r="J6609" s="2">
        <v>5</v>
      </c>
      <c r="K6609" s="33" t="s">
        <v>10009</v>
      </c>
    </row>
    <row r="6610" spans="1:11" x14ac:dyDescent="0.3">
      <c r="A6610" s="1">
        <v>42728</v>
      </c>
      <c r="B6610" s="2">
        <f>YEAR(salesdata[[#This Row],[Order Date]])</f>
        <v>2016</v>
      </c>
      <c r="C6610" s="2">
        <f>MONTH(salesdata[[#This Row],[Order Date]])</f>
        <v>12</v>
      </c>
      <c r="D6610" t="s">
        <v>789</v>
      </c>
      <c r="E6610" t="s">
        <v>249</v>
      </c>
      <c r="F6610" t="s">
        <v>11</v>
      </c>
      <c r="G6610" t="s">
        <v>20</v>
      </c>
      <c r="H6610" t="s">
        <v>89</v>
      </c>
      <c r="I6610" s="33" t="s">
        <v>5042</v>
      </c>
      <c r="J6610" s="2">
        <v>3</v>
      </c>
      <c r="K6610" s="33" t="s">
        <v>10010</v>
      </c>
    </row>
    <row r="6611" spans="1:11" x14ac:dyDescent="0.3">
      <c r="A6611" s="1">
        <v>42728</v>
      </c>
      <c r="B6611" s="2">
        <f>YEAR(salesdata[[#This Row],[Order Date]])</f>
        <v>2016</v>
      </c>
      <c r="C6611" s="2">
        <f>MONTH(salesdata[[#This Row],[Order Date]])</f>
        <v>12</v>
      </c>
      <c r="D6611" t="s">
        <v>789</v>
      </c>
      <c r="E6611" t="s">
        <v>249</v>
      </c>
      <c r="F6611" t="s">
        <v>11</v>
      </c>
      <c r="G6611" t="s">
        <v>18</v>
      </c>
      <c r="H6611" t="s">
        <v>1620</v>
      </c>
      <c r="I6611" s="33" t="s">
        <v>10011</v>
      </c>
      <c r="J6611" s="2">
        <v>3</v>
      </c>
      <c r="K6611" s="33" t="s">
        <v>10012</v>
      </c>
    </row>
    <row r="6612" spans="1:11" x14ac:dyDescent="0.3">
      <c r="A6612" s="1">
        <v>42728</v>
      </c>
      <c r="B6612" s="2">
        <f>YEAR(salesdata[[#This Row],[Order Date]])</f>
        <v>2016</v>
      </c>
      <c r="C6612" s="2">
        <f>MONTH(salesdata[[#This Row],[Order Date]])</f>
        <v>12</v>
      </c>
      <c r="D6612" t="s">
        <v>789</v>
      </c>
      <c r="E6612" t="s">
        <v>249</v>
      </c>
      <c r="F6612" t="s">
        <v>39</v>
      </c>
      <c r="G6612" t="s">
        <v>52</v>
      </c>
      <c r="H6612" t="s">
        <v>2003</v>
      </c>
      <c r="I6612" s="33" t="s">
        <v>10013</v>
      </c>
      <c r="J6612" s="2">
        <v>8</v>
      </c>
      <c r="K6612" s="33" t="s">
        <v>10014</v>
      </c>
    </row>
    <row r="6613" spans="1:11" x14ac:dyDescent="0.3">
      <c r="A6613" s="1">
        <v>42728</v>
      </c>
      <c r="B6613" s="2">
        <f>YEAR(salesdata[[#This Row],[Order Date]])</f>
        <v>2016</v>
      </c>
      <c r="C6613" s="2">
        <f>MONTH(salesdata[[#This Row],[Order Date]])</f>
        <v>12</v>
      </c>
      <c r="D6613" t="s">
        <v>2042</v>
      </c>
      <c r="E6613" t="s">
        <v>167</v>
      </c>
      <c r="F6613" t="s">
        <v>11</v>
      </c>
      <c r="G6613" t="s">
        <v>12</v>
      </c>
      <c r="H6613" t="s">
        <v>450</v>
      </c>
      <c r="I6613" s="33" t="s">
        <v>6172</v>
      </c>
      <c r="J6613" s="2">
        <v>5</v>
      </c>
      <c r="K6613" s="33" t="s">
        <v>4144</v>
      </c>
    </row>
    <row r="6614" spans="1:11" x14ac:dyDescent="0.3">
      <c r="A6614" s="1">
        <v>42728</v>
      </c>
      <c r="B6614" s="2">
        <f>YEAR(salesdata[[#This Row],[Order Date]])</f>
        <v>2016</v>
      </c>
      <c r="C6614" s="2">
        <f>MONTH(salesdata[[#This Row],[Order Date]])</f>
        <v>12</v>
      </c>
      <c r="D6614" t="s">
        <v>1320</v>
      </c>
      <c r="E6614" t="s">
        <v>152</v>
      </c>
      <c r="F6614" t="s">
        <v>34</v>
      </c>
      <c r="G6614" t="s">
        <v>47</v>
      </c>
      <c r="H6614" t="s">
        <v>453</v>
      </c>
      <c r="I6614" s="33" t="s">
        <v>10015</v>
      </c>
      <c r="J6614" s="2">
        <v>9</v>
      </c>
      <c r="K6614" s="33" t="s">
        <v>10016</v>
      </c>
    </row>
    <row r="6615" spans="1:11" x14ac:dyDescent="0.3">
      <c r="A6615" s="1">
        <v>42728</v>
      </c>
      <c r="B6615" s="2">
        <f>YEAR(salesdata[[#This Row],[Order Date]])</f>
        <v>2016</v>
      </c>
      <c r="C6615" s="2">
        <f>MONTH(salesdata[[#This Row],[Order Date]])</f>
        <v>12</v>
      </c>
      <c r="D6615" t="s">
        <v>686</v>
      </c>
      <c r="E6615" t="s">
        <v>152</v>
      </c>
      <c r="F6615" t="s">
        <v>39</v>
      </c>
      <c r="G6615" t="s">
        <v>40</v>
      </c>
      <c r="H6615" t="s">
        <v>1598</v>
      </c>
      <c r="I6615" s="33" t="s">
        <v>4113</v>
      </c>
      <c r="J6615" s="2">
        <v>3</v>
      </c>
      <c r="K6615" s="33" t="s">
        <v>10017</v>
      </c>
    </row>
    <row r="6616" spans="1:11" x14ac:dyDescent="0.3">
      <c r="A6616" s="1">
        <v>42728</v>
      </c>
      <c r="B6616" s="2">
        <f>YEAR(salesdata[[#This Row],[Order Date]])</f>
        <v>2016</v>
      </c>
      <c r="C6616" s="2">
        <f>MONTH(salesdata[[#This Row],[Order Date]])</f>
        <v>12</v>
      </c>
      <c r="D6616" t="s">
        <v>1855</v>
      </c>
      <c r="E6616" t="s">
        <v>27</v>
      </c>
      <c r="F6616" t="s">
        <v>34</v>
      </c>
      <c r="G6616" t="s">
        <v>47</v>
      </c>
      <c r="H6616" t="s">
        <v>1197</v>
      </c>
      <c r="I6616" s="33" t="s">
        <v>8880</v>
      </c>
      <c r="J6616" s="2">
        <v>7</v>
      </c>
      <c r="K6616" s="33" t="s">
        <v>4830</v>
      </c>
    </row>
    <row r="6617" spans="1:11" x14ac:dyDescent="0.3">
      <c r="A6617" s="1">
        <v>42728</v>
      </c>
      <c r="B6617" s="2">
        <f>YEAR(salesdata[[#This Row],[Order Date]])</f>
        <v>2016</v>
      </c>
      <c r="C6617" s="2">
        <f>MONTH(salesdata[[#This Row],[Order Date]])</f>
        <v>12</v>
      </c>
      <c r="D6617" t="s">
        <v>1855</v>
      </c>
      <c r="E6617" t="s">
        <v>27</v>
      </c>
      <c r="F6617" t="s">
        <v>11</v>
      </c>
      <c r="G6617" t="s">
        <v>63</v>
      </c>
      <c r="H6617" t="s">
        <v>64</v>
      </c>
      <c r="I6617" s="33" t="s">
        <v>8627</v>
      </c>
      <c r="J6617" s="2">
        <v>7</v>
      </c>
      <c r="K6617" s="33" t="s">
        <v>8205</v>
      </c>
    </row>
    <row r="6618" spans="1:11" x14ac:dyDescent="0.3">
      <c r="A6618" s="1">
        <v>42729</v>
      </c>
      <c r="B6618" s="2">
        <f>YEAR(salesdata[[#This Row],[Order Date]])</f>
        <v>2016</v>
      </c>
      <c r="C6618" s="2">
        <f>MONTH(salesdata[[#This Row],[Order Date]])</f>
        <v>12</v>
      </c>
      <c r="D6618" t="s">
        <v>898</v>
      </c>
      <c r="E6618" t="s">
        <v>27</v>
      </c>
      <c r="F6618" t="s">
        <v>39</v>
      </c>
      <c r="G6618" t="s">
        <v>40</v>
      </c>
      <c r="H6618" t="s">
        <v>2795</v>
      </c>
      <c r="I6618" s="33" t="s">
        <v>10018</v>
      </c>
      <c r="J6618" s="2">
        <v>7</v>
      </c>
      <c r="K6618" s="33" t="s">
        <v>10019</v>
      </c>
    </row>
    <row r="6619" spans="1:11" x14ac:dyDescent="0.3">
      <c r="A6619" s="1">
        <v>42729</v>
      </c>
      <c r="B6619" s="2">
        <f>YEAR(salesdata[[#This Row],[Order Date]])</f>
        <v>2016</v>
      </c>
      <c r="C6619" s="2">
        <f>MONTH(salesdata[[#This Row],[Order Date]])</f>
        <v>12</v>
      </c>
      <c r="D6619" t="s">
        <v>898</v>
      </c>
      <c r="E6619" t="s">
        <v>27</v>
      </c>
      <c r="F6619" t="s">
        <v>11</v>
      </c>
      <c r="G6619" t="s">
        <v>12</v>
      </c>
      <c r="H6619" t="s">
        <v>28</v>
      </c>
      <c r="I6619" s="33" t="s">
        <v>3692</v>
      </c>
      <c r="J6619" s="2">
        <v>7</v>
      </c>
      <c r="K6619" s="33" t="s">
        <v>3693</v>
      </c>
    </row>
    <row r="6620" spans="1:11" x14ac:dyDescent="0.3">
      <c r="A6620" s="1">
        <v>42729</v>
      </c>
      <c r="B6620" s="2">
        <f>YEAR(salesdata[[#This Row],[Order Date]])</f>
        <v>2016</v>
      </c>
      <c r="C6620" s="2">
        <f>MONTH(salesdata[[#This Row],[Order Date]])</f>
        <v>12</v>
      </c>
      <c r="D6620" t="s">
        <v>898</v>
      </c>
      <c r="E6620" t="s">
        <v>27</v>
      </c>
      <c r="F6620" t="s">
        <v>39</v>
      </c>
      <c r="G6620" t="s">
        <v>52</v>
      </c>
      <c r="H6620" t="s">
        <v>666</v>
      </c>
      <c r="I6620" s="33" t="s">
        <v>10020</v>
      </c>
      <c r="J6620" s="2">
        <v>7</v>
      </c>
      <c r="K6620" s="33" t="s">
        <v>6352</v>
      </c>
    </row>
    <row r="6621" spans="1:11" x14ac:dyDescent="0.3">
      <c r="A6621" s="1">
        <v>42729</v>
      </c>
      <c r="B6621" s="2">
        <f>YEAR(salesdata[[#This Row],[Order Date]])</f>
        <v>2016</v>
      </c>
      <c r="C6621" s="2">
        <f>MONTH(salesdata[[#This Row],[Order Date]])</f>
        <v>12</v>
      </c>
      <c r="D6621" t="s">
        <v>918</v>
      </c>
      <c r="E6621" t="s">
        <v>152</v>
      </c>
      <c r="F6621" t="s">
        <v>11</v>
      </c>
      <c r="G6621" t="s">
        <v>20</v>
      </c>
      <c r="H6621" t="s">
        <v>1056</v>
      </c>
      <c r="I6621" s="33" t="s">
        <v>3313</v>
      </c>
      <c r="J6621" s="2">
        <v>2</v>
      </c>
      <c r="K6621" s="33" t="s">
        <v>8716</v>
      </c>
    </row>
    <row r="6622" spans="1:11" x14ac:dyDescent="0.3">
      <c r="A6622" s="1">
        <v>42729</v>
      </c>
      <c r="B6622" s="2">
        <f>YEAR(salesdata[[#This Row],[Order Date]])</f>
        <v>2016</v>
      </c>
      <c r="C6622" s="2">
        <f>MONTH(salesdata[[#This Row],[Order Date]])</f>
        <v>12</v>
      </c>
      <c r="D6622" t="s">
        <v>1733</v>
      </c>
      <c r="E6622" t="s">
        <v>700</v>
      </c>
      <c r="F6622" t="s">
        <v>34</v>
      </c>
      <c r="G6622" t="s">
        <v>47</v>
      </c>
      <c r="H6622" t="s">
        <v>1590</v>
      </c>
      <c r="I6622" s="33" t="s">
        <v>5833</v>
      </c>
      <c r="J6622" s="2">
        <v>4</v>
      </c>
      <c r="K6622" s="33" t="s">
        <v>4689</v>
      </c>
    </row>
    <row r="6623" spans="1:11" x14ac:dyDescent="0.3">
      <c r="A6623" s="1">
        <v>42729</v>
      </c>
      <c r="B6623" s="2">
        <f>YEAR(salesdata[[#This Row],[Order Date]])</f>
        <v>2016</v>
      </c>
      <c r="C6623" s="2">
        <f>MONTH(salesdata[[#This Row],[Order Date]])</f>
        <v>12</v>
      </c>
      <c r="D6623" t="s">
        <v>1202</v>
      </c>
      <c r="E6623" t="s">
        <v>167</v>
      </c>
      <c r="F6623" t="s">
        <v>34</v>
      </c>
      <c r="G6623" t="s">
        <v>35</v>
      </c>
      <c r="H6623" t="s">
        <v>1745</v>
      </c>
      <c r="I6623" s="33" t="s">
        <v>4129</v>
      </c>
      <c r="J6623" s="2">
        <v>3</v>
      </c>
      <c r="K6623" s="33" t="s">
        <v>8111</v>
      </c>
    </row>
    <row r="6624" spans="1:11" x14ac:dyDescent="0.3">
      <c r="A6624" s="1">
        <v>42729</v>
      </c>
      <c r="B6624" s="2">
        <f>YEAR(salesdata[[#This Row],[Order Date]])</f>
        <v>2016</v>
      </c>
      <c r="C6624" s="2">
        <f>MONTH(salesdata[[#This Row],[Order Date]])</f>
        <v>12</v>
      </c>
      <c r="D6624" t="s">
        <v>1202</v>
      </c>
      <c r="E6624" t="s">
        <v>167</v>
      </c>
      <c r="F6624" t="s">
        <v>34</v>
      </c>
      <c r="G6624" t="s">
        <v>147</v>
      </c>
      <c r="H6624" t="s">
        <v>1103</v>
      </c>
      <c r="I6624" s="33" t="s">
        <v>10021</v>
      </c>
      <c r="J6624" s="2">
        <v>5</v>
      </c>
      <c r="K6624" s="33" t="s">
        <v>10022</v>
      </c>
    </row>
    <row r="6625" spans="1:11" x14ac:dyDescent="0.3">
      <c r="A6625" s="1">
        <v>42729</v>
      </c>
      <c r="B6625" s="2">
        <f>YEAR(salesdata[[#This Row],[Order Date]])</f>
        <v>2016</v>
      </c>
      <c r="C6625" s="2">
        <f>MONTH(salesdata[[#This Row],[Order Date]])</f>
        <v>12</v>
      </c>
      <c r="D6625" t="s">
        <v>760</v>
      </c>
      <c r="E6625" t="s">
        <v>96</v>
      </c>
      <c r="F6625" t="s">
        <v>34</v>
      </c>
      <c r="G6625" t="s">
        <v>147</v>
      </c>
      <c r="H6625" t="s">
        <v>744</v>
      </c>
      <c r="I6625" s="33" t="s">
        <v>5861</v>
      </c>
      <c r="J6625" s="2">
        <v>1</v>
      </c>
      <c r="K6625" s="33" t="s">
        <v>10023</v>
      </c>
    </row>
    <row r="6626" spans="1:11" x14ac:dyDescent="0.3">
      <c r="A6626" s="1">
        <v>42729</v>
      </c>
      <c r="B6626" s="2">
        <f>YEAR(salesdata[[#This Row],[Order Date]])</f>
        <v>2016</v>
      </c>
      <c r="C6626" s="2">
        <f>MONTH(salesdata[[#This Row],[Order Date]])</f>
        <v>12</v>
      </c>
      <c r="D6626" t="s">
        <v>760</v>
      </c>
      <c r="E6626" t="s">
        <v>96</v>
      </c>
      <c r="F6626" t="s">
        <v>39</v>
      </c>
      <c r="G6626" t="s">
        <v>306</v>
      </c>
      <c r="H6626" t="s">
        <v>2653</v>
      </c>
      <c r="I6626" s="33" t="s">
        <v>10024</v>
      </c>
      <c r="J6626" s="2">
        <v>2</v>
      </c>
      <c r="K6626" s="33" t="s">
        <v>10025</v>
      </c>
    </row>
    <row r="6627" spans="1:11" x14ac:dyDescent="0.3">
      <c r="A6627" s="1">
        <v>42729</v>
      </c>
      <c r="B6627" s="2">
        <f>YEAR(salesdata[[#This Row],[Order Date]])</f>
        <v>2016</v>
      </c>
      <c r="C6627" s="2">
        <f>MONTH(salesdata[[#This Row],[Order Date]])</f>
        <v>12</v>
      </c>
      <c r="D6627" t="s">
        <v>760</v>
      </c>
      <c r="E6627" t="s">
        <v>96</v>
      </c>
      <c r="F6627" t="s">
        <v>39</v>
      </c>
      <c r="G6627" t="s">
        <v>52</v>
      </c>
      <c r="H6627" t="s">
        <v>688</v>
      </c>
      <c r="I6627" s="33" t="s">
        <v>10026</v>
      </c>
      <c r="J6627" s="2">
        <v>3</v>
      </c>
      <c r="K6627" s="33" t="s">
        <v>9956</v>
      </c>
    </row>
    <row r="6628" spans="1:11" x14ac:dyDescent="0.3">
      <c r="A6628" s="1">
        <v>42729</v>
      </c>
      <c r="B6628" s="2">
        <f>YEAR(salesdata[[#This Row],[Order Date]])</f>
        <v>2016</v>
      </c>
      <c r="C6628" s="2">
        <f>MONTH(salesdata[[#This Row],[Order Date]])</f>
        <v>12</v>
      </c>
      <c r="D6628" t="s">
        <v>760</v>
      </c>
      <c r="E6628" t="s">
        <v>96</v>
      </c>
      <c r="F6628" t="s">
        <v>39</v>
      </c>
      <c r="G6628" t="s">
        <v>52</v>
      </c>
      <c r="H6628" t="s">
        <v>247</v>
      </c>
      <c r="I6628" s="33" t="s">
        <v>8016</v>
      </c>
      <c r="J6628" s="2">
        <v>2</v>
      </c>
      <c r="K6628" s="33" t="s">
        <v>8017</v>
      </c>
    </row>
    <row r="6629" spans="1:11" x14ac:dyDescent="0.3">
      <c r="A6629" s="1">
        <v>42729</v>
      </c>
      <c r="B6629" s="2">
        <f>YEAR(salesdata[[#This Row],[Order Date]])</f>
        <v>2016</v>
      </c>
      <c r="C6629" s="2">
        <f>MONTH(salesdata[[#This Row],[Order Date]])</f>
        <v>12</v>
      </c>
      <c r="D6629" t="s">
        <v>760</v>
      </c>
      <c r="E6629" t="s">
        <v>96</v>
      </c>
      <c r="F6629" t="s">
        <v>34</v>
      </c>
      <c r="G6629" t="s">
        <v>35</v>
      </c>
      <c r="H6629" t="s">
        <v>1623</v>
      </c>
      <c r="I6629" s="33" t="s">
        <v>9119</v>
      </c>
      <c r="J6629" s="2">
        <v>2</v>
      </c>
      <c r="K6629" s="33" t="s">
        <v>4394</v>
      </c>
    </row>
    <row r="6630" spans="1:11" x14ac:dyDescent="0.3">
      <c r="A6630" s="1">
        <v>42729</v>
      </c>
      <c r="B6630" s="2">
        <f>YEAR(salesdata[[#This Row],[Order Date]])</f>
        <v>2016</v>
      </c>
      <c r="C6630" s="2">
        <f>MONTH(salesdata[[#This Row],[Order Date]])</f>
        <v>12</v>
      </c>
      <c r="D6630" t="s">
        <v>1664</v>
      </c>
      <c r="E6630" t="s">
        <v>152</v>
      </c>
      <c r="F6630" t="s">
        <v>34</v>
      </c>
      <c r="G6630" t="s">
        <v>147</v>
      </c>
      <c r="H6630" t="s">
        <v>259</v>
      </c>
      <c r="I6630" s="33" t="s">
        <v>9764</v>
      </c>
      <c r="J6630" s="2">
        <v>2</v>
      </c>
      <c r="K6630" s="33" t="s">
        <v>9765</v>
      </c>
    </row>
    <row r="6631" spans="1:11" x14ac:dyDescent="0.3">
      <c r="A6631" s="1">
        <v>42729</v>
      </c>
      <c r="B6631" s="2">
        <f>YEAR(salesdata[[#This Row],[Order Date]])</f>
        <v>2016</v>
      </c>
      <c r="C6631" s="2">
        <f>MONTH(salesdata[[#This Row],[Order Date]])</f>
        <v>12</v>
      </c>
      <c r="D6631" t="s">
        <v>1664</v>
      </c>
      <c r="E6631" t="s">
        <v>152</v>
      </c>
      <c r="F6631" t="s">
        <v>34</v>
      </c>
      <c r="G6631" t="s">
        <v>35</v>
      </c>
      <c r="H6631" t="s">
        <v>1785</v>
      </c>
      <c r="I6631" s="33" t="s">
        <v>10027</v>
      </c>
      <c r="J6631" s="2">
        <v>3</v>
      </c>
      <c r="K6631" s="33" t="s">
        <v>10028</v>
      </c>
    </row>
    <row r="6632" spans="1:11" x14ac:dyDescent="0.3">
      <c r="A6632" s="1">
        <v>42729</v>
      </c>
      <c r="B6632" s="2">
        <f>YEAR(salesdata[[#This Row],[Order Date]])</f>
        <v>2016</v>
      </c>
      <c r="C6632" s="2">
        <f>MONTH(salesdata[[#This Row],[Order Date]])</f>
        <v>12</v>
      </c>
      <c r="D6632" t="s">
        <v>1971</v>
      </c>
      <c r="E6632" t="s">
        <v>102</v>
      </c>
      <c r="F6632" t="s">
        <v>11</v>
      </c>
      <c r="G6632" t="s">
        <v>24</v>
      </c>
      <c r="H6632" t="s">
        <v>106</v>
      </c>
      <c r="I6632" s="33" t="s">
        <v>10029</v>
      </c>
      <c r="J6632" s="2">
        <v>9</v>
      </c>
      <c r="K6632" s="33" t="s">
        <v>3278</v>
      </c>
    </row>
    <row r="6633" spans="1:11" x14ac:dyDescent="0.3">
      <c r="A6633" s="1">
        <v>42729</v>
      </c>
      <c r="B6633" s="2">
        <f>YEAR(salesdata[[#This Row],[Order Date]])</f>
        <v>2016</v>
      </c>
      <c r="C6633" s="2">
        <f>MONTH(salesdata[[#This Row],[Order Date]])</f>
        <v>12</v>
      </c>
      <c r="D6633" t="s">
        <v>1971</v>
      </c>
      <c r="E6633" t="s">
        <v>102</v>
      </c>
      <c r="F6633" t="s">
        <v>39</v>
      </c>
      <c r="G6633" t="s">
        <v>52</v>
      </c>
      <c r="H6633" t="s">
        <v>2195</v>
      </c>
      <c r="I6633" s="33" t="s">
        <v>10030</v>
      </c>
      <c r="J6633" s="2">
        <v>2</v>
      </c>
      <c r="K6633" s="33" t="s">
        <v>10031</v>
      </c>
    </row>
    <row r="6634" spans="1:11" x14ac:dyDescent="0.3">
      <c r="A6634" s="1">
        <v>42729</v>
      </c>
      <c r="B6634" s="2">
        <f>YEAR(salesdata[[#This Row],[Order Date]])</f>
        <v>2016</v>
      </c>
      <c r="C6634" s="2">
        <f>MONTH(salesdata[[#This Row],[Order Date]])</f>
        <v>12</v>
      </c>
      <c r="D6634" t="s">
        <v>1971</v>
      </c>
      <c r="E6634" t="s">
        <v>102</v>
      </c>
      <c r="F6634" t="s">
        <v>34</v>
      </c>
      <c r="G6634" t="s">
        <v>47</v>
      </c>
      <c r="H6634" t="s">
        <v>1710</v>
      </c>
      <c r="I6634" s="33" t="s">
        <v>10032</v>
      </c>
      <c r="J6634" s="2">
        <v>5</v>
      </c>
      <c r="K6634" s="33" t="s">
        <v>5383</v>
      </c>
    </row>
    <row r="6635" spans="1:11" x14ac:dyDescent="0.3">
      <c r="A6635" s="1">
        <v>42729</v>
      </c>
      <c r="B6635" s="2">
        <f>YEAR(salesdata[[#This Row],[Order Date]])</f>
        <v>2016</v>
      </c>
      <c r="C6635" s="2">
        <f>MONTH(salesdata[[#This Row],[Order Date]])</f>
        <v>12</v>
      </c>
      <c r="D6635" t="s">
        <v>1971</v>
      </c>
      <c r="E6635" t="s">
        <v>102</v>
      </c>
      <c r="F6635" t="s">
        <v>11</v>
      </c>
      <c r="G6635" t="s">
        <v>12</v>
      </c>
      <c r="H6635" t="s">
        <v>1913</v>
      </c>
      <c r="I6635" s="33" t="s">
        <v>5911</v>
      </c>
      <c r="J6635" s="2">
        <v>3</v>
      </c>
      <c r="K6635" s="33" t="s">
        <v>5912</v>
      </c>
    </row>
    <row r="6636" spans="1:11" x14ac:dyDescent="0.3">
      <c r="A6636" s="1">
        <v>42729</v>
      </c>
      <c r="B6636" s="2">
        <f>YEAR(salesdata[[#This Row],[Order Date]])</f>
        <v>2016</v>
      </c>
      <c r="C6636" s="2">
        <f>MONTH(salesdata[[#This Row],[Order Date]])</f>
        <v>12</v>
      </c>
      <c r="D6636" t="s">
        <v>1202</v>
      </c>
      <c r="E6636" t="s">
        <v>152</v>
      </c>
      <c r="F6636" t="s">
        <v>34</v>
      </c>
      <c r="G6636" t="s">
        <v>35</v>
      </c>
      <c r="H6636" t="s">
        <v>107</v>
      </c>
      <c r="I6636" s="33" t="s">
        <v>10033</v>
      </c>
      <c r="J6636" s="2">
        <v>8</v>
      </c>
      <c r="K6636" s="33" t="s">
        <v>10034</v>
      </c>
    </row>
    <row r="6637" spans="1:11" x14ac:dyDescent="0.3">
      <c r="A6637" s="1">
        <v>42730</v>
      </c>
      <c r="B6637" s="2">
        <f>YEAR(salesdata[[#This Row],[Order Date]])</f>
        <v>2016</v>
      </c>
      <c r="C6637" s="2">
        <f>MONTH(salesdata[[#This Row],[Order Date]])</f>
        <v>12</v>
      </c>
      <c r="D6637" t="s">
        <v>1812</v>
      </c>
      <c r="E6637" t="s">
        <v>167</v>
      </c>
      <c r="F6637" t="s">
        <v>11</v>
      </c>
      <c r="G6637" t="s">
        <v>12</v>
      </c>
      <c r="H6637" t="s">
        <v>2793</v>
      </c>
      <c r="I6637" s="33" t="s">
        <v>3484</v>
      </c>
      <c r="J6637" s="2">
        <v>5</v>
      </c>
      <c r="K6637" s="33" t="s">
        <v>5545</v>
      </c>
    </row>
    <row r="6638" spans="1:11" x14ac:dyDescent="0.3">
      <c r="A6638" s="1">
        <v>42730</v>
      </c>
      <c r="B6638" s="2">
        <f>YEAR(salesdata[[#This Row],[Order Date]])</f>
        <v>2016</v>
      </c>
      <c r="C6638" s="2">
        <f>MONTH(salesdata[[#This Row],[Order Date]])</f>
        <v>12</v>
      </c>
      <c r="D6638" t="s">
        <v>612</v>
      </c>
      <c r="E6638" t="s">
        <v>152</v>
      </c>
      <c r="F6638" t="s">
        <v>39</v>
      </c>
      <c r="G6638" t="s">
        <v>52</v>
      </c>
      <c r="H6638" t="s">
        <v>1603</v>
      </c>
      <c r="I6638" s="33" t="s">
        <v>5187</v>
      </c>
      <c r="J6638" s="2">
        <v>3</v>
      </c>
      <c r="K6638" s="33" t="s">
        <v>5188</v>
      </c>
    </row>
    <row r="6639" spans="1:11" x14ac:dyDescent="0.3">
      <c r="A6639" s="1">
        <v>42730</v>
      </c>
      <c r="B6639" s="2">
        <f>YEAR(salesdata[[#This Row],[Order Date]])</f>
        <v>2016</v>
      </c>
      <c r="C6639" s="2">
        <f>MONTH(salesdata[[#This Row],[Order Date]])</f>
        <v>12</v>
      </c>
      <c r="D6639" t="s">
        <v>1825</v>
      </c>
      <c r="E6639" t="s">
        <v>282</v>
      </c>
      <c r="F6639" t="s">
        <v>11</v>
      </c>
      <c r="G6639" t="s">
        <v>93</v>
      </c>
      <c r="H6639" t="s">
        <v>2789</v>
      </c>
      <c r="I6639" s="33" t="s">
        <v>5115</v>
      </c>
      <c r="J6639" s="2">
        <v>2</v>
      </c>
      <c r="K6639" s="33" t="s">
        <v>9079</v>
      </c>
    </row>
    <row r="6640" spans="1:11" x14ac:dyDescent="0.3">
      <c r="A6640" s="1">
        <v>42730</v>
      </c>
      <c r="B6640" s="2">
        <f>YEAR(salesdata[[#This Row],[Order Date]])</f>
        <v>2016</v>
      </c>
      <c r="C6640" s="2">
        <f>MONTH(salesdata[[#This Row],[Order Date]])</f>
        <v>12</v>
      </c>
      <c r="D6640" t="s">
        <v>1801</v>
      </c>
      <c r="E6640" t="s">
        <v>282</v>
      </c>
      <c r="F6640" t="s">
        <v>11</v>
      </c>
      <c r="G6640" t="s">
        <v>24</v>
      </c>
      <c r="H6640" t="s">
        <v>1236</v>
      </c>
      <c r="I6640" s="33" t="s">
        <v>8527</v>
      </c>
      <c r="J6640" s="2">
        <v>2</v>
      </c>
      <c r="K6640" s="33" t="s">
        <v>7146</v>
      </c>
    </row>
    <row r="6641" spans="1:11" x14ac:dyDescent="0.3">
      <c r="A6641" s="1">
        <v>42730</v>
      </c>
      <c r="B6641" s="2">
        <f>YEAR(salesdata[[#This Row],[Order Date]])</f>
        <v>2016</v>
      </c>
      <c r="C6641" s="2">
        <f>MONTH(salesdata[[#This Row],[Order Date]])</f>
        <v>12</v>
      </c>
      <c r="D6641" t="s">
        <v>1367</v>
      </c>
      <c r="E6641" t="s">
        <v>27</v>
      </c>
      <c r="F6641" t="s">
        <v>11</v>
      </c>
      <c r="G6641" t="s">
        <v>204</v>
      </c>
      <c r="H6641" t="s">
        <v>2684</v>
      </c>
      <c r="I6641" s="33" t="s">
        <v>6459</v>
      </c>
      <c r="J6641" s="2">
        <v>2</v>
      </c>
      <c r="K6641" s="33" t="s">
        <v>6712</v>
      </c>
    </row>
    <row r="6642" spans="1:11" x14ac:dyDescent="0.3">
      <c r="A6642" s="1">
        <v>42730</v>
      </c>
      <c r="B6642" s="2">
        <f>YEAR(salesdata[[#This Row],[Order Date]])</f>
        <v>2016</v>
      </c>
      <c r="C6642" s="2">
        <f>MONTH(salesdata[[#This Row],[Order Date]])</f>
        <v>12</v>
      </c>
      <c r="D6642" t="s">
        <v>1367</v>
      </c>
      <c r="E6642" t="s">
        <v>27</v>
      </c>
      <c r="F6642" t="s">
        <v>39</v>
      </c>
      <c r="G6642" t="s">
        <v>40</v>
      </c>
      <c r="H6642" t="s">
        <v>820</v>
      </c>
      <c r="I6642" s="33" t="s">
        <v>3384</v>
      </c>
      <c r="J6642" s="2">
        <v>2</v>
      </c>
      <c r="K6642" s="33" t="s">
        <v>9026</v>
      </c>
    </row>
    <row r="6643" spans="1:11" x14ac:dyDescent="0.3">
      <c r="A6643" s="1">
        <v>42730</v>
      </c>
      <c r="B6643" s="2">
        <f>YEAR(salesdata[[#This Row],[Order Date]])</f>
        <v>2016</v>
      </c>
      <c r="C6643" s="2">
        <f>MONTH(salesdata[[#This Row],[Order Date]])</f>
        <v>12</v>
      </c>
      <c r="D6643" t="s">
        <v>1367</v>
      </c>
      <c r="E6643" t="s">
        <v>27</v>
      </c>
      <c r="F6643" t="s">
        <v>34</v>
      </c>
      <c r="G6643" t="s">
        <v>35</v>
      </c>
      <c r="H6643" t="s">
        <v>2107</v>
      </c>
      <c r="I6643" s="33" t="s">
        <v>5109</v>
      </c>
      <c r="J6643" s="2">
        <v>3</v>
      </c>
      <c r="K6643" s="33" t="s">
        <v>2907</v>
      </c>
    </row>
    <row r="6644" spans="1:11" x14ac:dyDescent="0.3">
      <c r="A6644" s="1">
        <v>42730</v>
      </c>
      <c r="B6644" s="2">
        <f>YEAR(salesdata[[#This Row],[Order Date]])</f>
        <v>2016</v>
      </c>
      <c r="C6644" s="2">
        <f>MONTH(salesdata[[#This Row],[Order Date]])</f>
        <v>12</v>
      </c>
      <c r="D6644" t="s">
        <v>1367</v>
      </c>
      <c r="E6644" t="s">
        <v>27</v>
      </c>
      <c r="F6644" t="s">
        <v>11</v>
      </c>
      <c r="G6644" t="s">
        <v>93</v>
      </c>
      <c r="H6644" t="s">
        <v>1511</v>
      </c>
      <c r="I6644" s="33" t="s">
        <v>7215</v>
      </c>
      <c r="J6644" s="2">
        <v>2</v>
      </c>
      <c r="K6644" s="33" t="s">
        <v>6413</v>
      </c>
    </row>
    <row r="6645" spans="1:11" x14ac:dyDescent="0.3">
      <c r="A6645" s="1">
        <v>42730</v>
      </c>
      <c r="B6645" s="2">
        <f>YEAR(salesdata[[#This Row],[Order Date]])</f>
        <v>2016</v>
      </c>
      <c r="C6645" s="2">
        <f>MONTH(salesdata[[#This Row],[Order Date]])</f>
        <v>12</v>
      </c>
      <c r="D6645" t="s">
        <v>1367</v>
      </c>
      <c r="E6645" t="s">
        <v>27</v>
      </c>
      <c r="F6645" t="s">
        <v>34</v>
      </c>
      <c r="G6645" t="s">
        <v>147</v>
      </c>
      <c r="H6645" t="s">
        <v>324</v>
      </c>
      <c r="I6645" s="33" t="s">
        <v>8762</v>
      </c>
      <c r="J6645" s="2">
        <v>3</v>
      </c>
      <c r="K6645" s="33" t="s">
        <v>8763</v>
      </c>
    </row>
    <row r="6646" spans="1:11" x14ac:dyDescent="0.3">
      <c r="A6646" s="1">
        <v>42730</v>
      </c>
      <c r="B6646" s="2">
        <f>YEAR(salesdata[[#This Row],[Order Date]])</f>
        <v>2016</v>
      </c>
      <c r="C6646" s="2">
        <f>MONTH(salesdata[[#This Row],[Order Date]])</f>
        <v>12</v>
      </c>
      <c r="D6646" t="s">
        <v>1367</v>
      </c>
      <c r="E6646" t="s">
        <v>27</v>
      </c>
      <c r="F6646" t="s">
        <v>11</v>
      </c>
      <c r="G6646" t="s">
        <v>24</v>
      </c>
      <c r="H6646" t="s">
        <v>641</v>
      </c>
      <c r="I6646" s="33" t="s">
        <v>10035</v>
      </c>
      <c r="J6646" s="2">
        <v>3</v>
      </c>
      <c r="K6646" s="33" t="s">
        <v>7009</v>
      </c>
    </row>
    <row r="6647" spans="1:11" x14ac:dyDescent="0.3">
      <c r="A6647" s="1">
        <v>42730</v>
      </c>
      <c r="B6647" s="2">
        <f>YEAR(salesdata[[#This Row],[Order Date]])</f>
        <v>2016</v>
      </c>
      <c r="C6647" s="2">
        <f>MONTH(salesdata[[#This Row],[Order Date]])</f>
        <v>12</v>
      </c>
      <c r="D6647" t="s">
        <v>2173</v>
      </c>
      <c r="E6647" t="s">
        <v>181</v>
      </c>
      <c r="F6647" t="s">
        <v>34</v>
      </c>
      <c r="G6647" t="s">
        <v>35</v>
      </c>
      <c r="H6647" t="s">
        <v>2091</v>
      </c>
      <c r="I6647" s="33" t="s">
        <v>3948</v>
      </c>
      <c r="J6647" s="2">
        <v>3</v>
      </c>
      <c r="K6647" s="33" t="s">
        <v>10036</v>
      </c>
    </row>
    <row r="6648" spans="1:11" x14ac:dyDescent="0.3">
      <c r="A6648" s="1">
        <v>42730</v>
      </c>
      <c r="B6648" s="2">
        <f>YEAR(salesdata[[#This Row],[Order Date]])</f>
        <v>2016</v>
      </c>
      <c r="C6648" s="2">
        <f>MONTH(salesdata[[#This Row],[Order Date]])</f>
        <v>12</v>
      </c>
      <c r="D6648" t="s">
        <v>2173</v>
      </c>
      <c r="E6648" t="s">
        <v>181</v>
      </c>
      <c r="F6648" t="s">
        <v>11</v>
      </c>
      <c r="G6648" t="s">
        <v>93</v>
      </c>
      <c r="H6648" t="s">
        <v>429</v>
      </c>
      <c r="I6648" s="33" t="s">
        <v>10037</v>
      </c>
      <c r="J6648" s="2">
        <v>1</v>
      </c>
      <c r="K6648" s="33" t="s">
        <v>10038</v>
      </c>
    </row>
    <row r="6649" spans="1:11" x14ac:dyDescent="0.3">
      <c r="A6649" s="1">
        <v>42730</v>
      </c>
      <c r="B6649" s="2">
        <f>YEAR(salesdata[[#This Row],[Order Date]])</f>
        <v>2016</v>
      </c>
      <c r="C6649" s="2">
        <f>MONTH(salesdata[[#This Row],[Order Date]])</f>
        <v>12</v>
      </c>
      <c r="D6649" t="s">
        <v>684</v>
      </c>
      <c r="E6649" t="s">
        <v>152</v>
      </c>
      <c r="F6649" t="s">
        <v>11</v>
      </c>
      <c r="G6649" t="s">
        <v>20</v>
      </c>
      <c r="H6649" t="s">
        <v>2349</v>
      </c>
      <c r="I6649" s="33" t="s">
        <v>3315</v>
      </c>
      <c r="J6649" s="2">
        <v>3</v>
      </c>
      <c r="K6649" s="33" t="s">
        <v>4728</v>
      </c>
    </row>
    <row r="6650" spans="1:11" x14ac:dyDescent="0.3">
      <c r="A6650" s="1">
        <v>42731</v>
      </c>
      <c r="B6650" s="2">
        <f>YEAR(salesdata[[#This Row],[Order Date]])</f>
        <v>2016</v>
      </c>
      <c r="C6650" s="2">
        <f>MONTH(salesdata[[#This Row],[Order Date]])</f>
        <v>12</v>
      </c>
      <c r="D6650" t="s">
        <v>671</v>
      </c>
      <c r="E6650" t="s">
        <v>15</v>
      </c>
      <c r="F6650" t="s">
        <v>34</v>
      </c>
      <c r="G6650" t="s">
        <v>35</v>
      </c>
      <c r="H6650" t="s">
        <v>2234</v>
      </c>
      <c r="I6650" s="33" t="s">
        <v>10039</v>
      </c>
      <c r="J6650" s="2">
        <v>8</v>
      </c>
      <c r="K6650" s="33" t="s">
        <v>6233</v>
      </c>
    </row>
    <row r="6651" spans="1:11" x14ac:dyDescent="0.3">
      <c r="A6651" s="1">
        <v>42731</v>
      </c>
      <c r="B6651" s="2">
        <f>YEAR(salesdata[[#This Row],[Order Date]])</f>
        <v>2016</v>
      </c>
      <c r="C6651" s="2">
        <f>MONTH(salesdata[[#This Row],[Order Date]])</f>
        <v>12</v>
      </c>
      <c r="D6651" t="s">
        <v>2409</v>
      </c>
      <c r="E6651" t="s">
        <v>10</v>
      </c>
      <c r="F6651" t="s">
        <v>11</v>
      </c>
      <c r="G6651" t="s">
        <v>12</v>
      </c>
      <c r="H6651" t="s">
        <v>1784</v>
      </c>
      <c r="I6651" s="33" t="s">
        <v>3520</v>
      </c>
      <c r="J6651" s="2">
        <v>2</v>
      </c>
      <c r="K6651" s="33" t="s">
        <v>3521</v>
      </c>
    </row>
    <row r="6652" spans="1:11" x14ac:dyDescent="0.3">
      <c r="A6652" s="1">
        <v>42731</v>
      </c>
      <c r="B6652" s="2">
        <f>YEAR(salesdata[[#This Row],[Order Date]])</f>
        <v>2016</v>
      </c>
      <c r="C6652" s="2">
        <f>MONTH(salesdata[[#This Row],[Order Date]])</f>
        <v>12</v>
      </c>
      <c r="D6652" t="s">
        <v>2409</v>
      </c>
      <c r="E6652" t="s">
        <v>10</v>
      </c>
      <c r="F6652" t="s">
        <v>11</v>
      </c>
      <c r="G6652" t="s">
        <v>12</v>
      </c>
      <c r="H6652" t="s">
        <v>1947</v>
      </c>
      <c r="I6652" s="33" t="s">
        <v>5427</v>
      </c>
      <c r="J6652" s="2">
        <v>4</v>
      </c>
      <c r="K6652" s="33" t="s">
        <v>10040</v>
      </c>
    </row>
    <row r="6653" spans="1:11" x14ac:dyDescent="0.3">
      <c r="A6653" s="1">
        <v>42731</v>
      </c>
      <c r="B6653" s="2">
        <f>YEAR(salesdata[[#This Row],[Order Date]])</f>
        <v>2016</v>
      </c>
      <c r="C6653" s="2">
        <f>MONTH(salesdata[[#This Row],[Order Date]])</f>
        <v>12</v>
      </c>
      <c r="D6653" t="s">
        <v>1201</v>
      </c>
      <c r="E6653" t="s">
        <v>79</v>
      </c>
      <c r="F6653" t="s">
        <v>39</v>
      </c>
      <c r="G6653" t="s">
        <v>52</v>
      </c>
      <c r="H6653" t="s">
        <v>2497</v>
      </c>
      <c r="I6653" s="33" t="s">
        <v>2605</v>
      </c>
      <c r="J6653" s="2">
        <v>2</v>
      </c>
      <c r="K6653" s="33" t="s">
        <v>5767</v>
      </c>
    </row>
    <row r="6654" spans="1:11" x14ac:dyDescent="0.3">
      <c r="A6654" s="1">
        <v>42731</v>
      </c>
      <c r="B6654" s="2">
        <f>YEAR(salesdata[[#This Row],[Order Date]])</f>
        <v>2016</v>
      </c>
      <c r="C6654" s="2">
        <f>MONTH(salesdata[[#This Row],[Order Date]])</f>
        <v>12</v>
      </c>
      <c r="D6654" t="s">
        <v>996</v>
      </c>
      <c r="E6654" t="s">
        <v>27</v>
      </c>
      <c r="F6654" t="s">
        <v>11</v>
      </c>
      <c r="G6654" t="s">
        <v>16</v>
      </c>
      <c r="H6654" t="s">
        <v>593</v>
      </c>
      <c r="I6654" s="33" t="s">
        <v>3806</v>
      </c>
      <c r="J6654" s="2">
        <v>7</v>
      </c>
      <c r="K6654" s="33" t="s">
        <v>9467</v>
      </c>
    </row>
    <row r="6655" spans="1:11" x14ac:dyDescent="0.3">
      <c r="A6655" s="1">
        <v>42731</v>
      </c>
      <c r="B6655" s="2">
        <f>YEAR(salesdata[[#This Row],[Order Date]])</f>
        <v>2016</v>
      </c>
      <c r="C6655" s="2">
        <f>MONTH(salesdata[[#This Row],[Order Date]])</f>
        <v>12</v>
      </c>
      <c r="D6655" t="s">
        <v>1558</v>
      </c>
      <c r="E6655" t="s">
        <v>79</v>
      </c>
      <c r="F6655" t="s">
        <v>11</v>
      </c>
      <c r="G6655" t="s">
        <v>43</v>
      </c>
      <c r="H6655" t="s">
        <v>1064</v>
      </c>
      <c r="I6655" s="33" t="s">
        <v>10041</v>
      </c>
      <c r="J6655" s="2">
        <v>6</v>
      </c>
      <c r="K6655" s="33" t="s">
        <v>6870</v>
      </c>
    </row>
    <row r="6656" spans="1:11" x14ac:dyDescent="0.3">
      <c r="A6656" s="1">
        <v>42731</v>
      </c>
      <c r="B6656" s="2">
        <f>YEAR(salesdata[[#This Row],[Order Date]])</f>
        <v>2016</v>
      </c>
      <c r="C6656" s="2">
        <f>MONTH(salesdata[[#This Row],[Order Date]])</f>
        <v>12</v>
      </c>
      <c r="D6656" t="s">
        <v>2273</v>
      </c>
      <c r="E6656" t="s">
        <v>33</v>
      </c>
      <c r="F6656" t="s">
        <v>11</v>
      </c>
      <c r="G6656" t="s">
        <v>16</v>
      </c>
      <c r="H6656" t="s">
        <v>541</v>
      </c>
      <c r="I6656" s="33" t="s">
        <v>7908</v>
      </c>
      <c r="J6656" s="2">
        <v>1</v>
      </c>
      <c r="K6656" s="33" t="s">
        <v>3322</v>
      </c>
    </row>
    <row r="6657" spans="1:11" x14ac:dyDescent="0.3">
      <c r="A6657" s="1">
        <v>42733</v>
      </c>
      <c r="B6657" s="2">
        <f>YEAR(salesdata[[#This Row],[Order Date]])</f>
        <v>2016</v>
      </c>
      <c r="C6657" s="2">
        <f>MONTH(salesdata[[#This Row],[Order Date]])</f>
        <v>12</v>
      </c>
      <c r="D6657" t="s">
        <v>212</v>
      </c>
      <c r="E6657" t="s">
        <v>160</v>
      </c>
      <c r="F6657" t="s">
        <v>34</v>
      </c>
      <c r="G6657" t="s">
        <v>35</v>
      </c>
      <c r="H6657" t="s">
        <v>1744</v>
      </c>
      <c r="I6657" s="33" t="s">
        <v>10042</v>
      </c>
      <c r="J6657" s="2">
        <v>5</v>
      </c>
      <c r="K6657" s="33" t="s">
        <v>10043</v>
      </c>
    </row>
    <row r="6658" spans="1:11" x14ac:dyDescent="0.3">
      <c r="A6658" s="1">
        <v>42733</v>
      </c>
      <c r="B6658" s="2">
        <f>YEAR(salesdata[[#This Row],[Order Date]])</f>
        <v>2016</v>
      </c>
      <c r="C6658" s="2">
        <f>MONTH(salesdata[[#This Row],[Order Date]])</f>
        <v>12</v>
      </c>
      <c r="D6658" t="s">
        <v>287</v>
      </c>
      <c r="E6658" t="s">
        <v>15</v>
      </c>
      <c r="F6658" t="s">
        <v>11</v>
      </c>
      <c r="G6658" t="s">
        <v>12</v>
      </c>
      <c r="H6658" t="s">
        <v>1082</v>
      </c>
      <c r="I6658" s="33" t="s">
        <v>7686</v>
      </c>
      <c r="J6658" s="2">
        <v>6</v>
      </c>
      <c r="K6658" s="33" t="s">
        <v>10044</v>
      </c>
    </row>
    <row r="6659" spans="1:11" x14ac:dyDescent="0.3">
      <c r="A6659" s="1">
        <v>42733</v>
      </c>
      <c r="B6659" s="2">
        <f>YEAR(salesdata[[#This Row],[Order Date]])</f>
        <v>2016</v>
      </c>
      <c r="C6659" s="2">
        <f>MONTH(salesdata[[#This Row],[Order Date]])</f>
        <v>12</v>
      </c>
      <c r="D6659" t="s">
        <v>2099</v>
      </c>
      <c r="E6659" t="s">
        <v>121</v>
      </c>
      <c r="F6659" t="s">
        <v>11</v>
      </c>
      <c r="G6659" t="s">
        <v>20</v>
      </c>
      <c r="H6659" t="s">
        <v>2307</v>
      </c>
      <c r="I6659" s="33" t="s">
        <v>8842</v>
      </c>
      <c r="J6659" s="2">
        <v>4</v>
      </c>
      <c r="K6659" s="33" t="s">
        <v>8843</v>
      </c>
    </row>
    <row r="6660" spans="1:11" x14ac:dyDescent="0.3">
      <c r="A6660" s="1">
        <v>42733</v>
      </c>
      <c r="B6660" s="2">
        <f>YEAR(salesdata[[#This Row],[Order Date]])</f>
        <v>2016</v>
      </c>
      <c r="C6660" s="2">
        <f>MONTH(salesdata[[#This Row],[Order Date]])</f>
        <v>12</v>
      </c>
      <c r="D6660" t="s">
        <v>2099</v>
      </c>
      <c r="E6660" t="s">
        <v>121</v>
      </c>
      <c r="F6660" t="s">
        <v>11</v>
      </c>
      <c r="G6660" t="s">
        <v>20</v>
      </c>
      <c r="H6660" t="s">
        <v>445</v>
      </c>
      <c r="I6660" s="33" t="s">
        <v>5004</v>
      </c>
      <c r="J6660" s="2">
        <v>3</v>
      </c>
      <c r="K6660" s="33" t="s">
        <v>5270</v>
      </c>
    </row>
    <row r="6661" spans="1:11" x14ac:dyDescent="0.3">
      <c r="A6661" s="1">
        <v>42733</v>
      </c>
      <c r="B6661" s="2">
        <f>YEAR(salesdata[[#This Row],[Order Date]])</f>
        <v>2016</v>
      </c>
      <c r="C6661" s="2">
        <f>MONTH(salesdata[[#This Row],[Order Date]])</f>
        <v>12</v>
      </c>
      <c r="D6661" t="s">
        <v>385</v>
      </c>
      <c r="E6661" t="s">
        <v>1315</v>
      </c>
      <c r="F6661" t="s">
        <v>34</v>
      </c>
      <c r="G6661" t="s">
        <v>47</v>
      </c>
      <c r="H6661" t="s">
        <v>1919</v>
      </c>
      <c r="I6661" s="33" t="s">
        <v>4170</v>
      </c>
      <c r="J6661" s="2">
        <v>6</v>
      </c>
      <c r="K6661" s="33" t="s">
        <v>4155</v>
      </c>
    </row>
    <row r="6662" spans="1:11" x14ac:dyDescent="0.3">
      <c r="A6662" s="1">
        <v>42733</v>
      </c>
      <c r="B6662" s="2">
        <f>YEAR(salesdata[[#This Row],[Order Date]])</f>
        <v>2016</v>
      </c>
      <c r="C6662" s="2">
        <f>MONTH(salesdata[[#This Row],[Order Date]])</f>
        <v>12</v>
      </c>
      <c r="D6662" t="s">
        <v>385</v>
      </c>
      <c r="E6662" t="s">
        <v>1315</v>
      </c>
      <c r="F6662" t="s">
        <v>11</v>
      </c>
      <c r="G6662" t="s">
        <v>93</v>
      </c>
      <c r="H6662" t="s">
        <v>203</v>
      </c>
      <c r="I6662" s="33" t="s">
        <v>3103</v>
      </c>
      <c r="J6662" s="2">
        <v>2</v>
      </c>
      <c r="K6662" s="33" t="s">
        <v>3104</v>
      </c>
    </row>
    <row r="6663" spans="1:11" x14ac:dyDescent="0.3">
      <c r="A6663" s="1">
        <v>42733</v>
      </c>
      <c r="B6663" s="2">
        <f>YEAR(salesdata[[#This Row],[Order Date]])</f>
        <v>2016</v>
      </c>
      <c r="C6663" s="2">
        <f>MONTH(salesdata[[#This Row],[Order Date]])</f>
        <v>12</v>
      </c>
      <c r="D6663" t="s">
        <v>2676</v>
      </c>
      <c r="E6663" t="s">
        <v>27</v>
      </c>
      <c r="F6663" t="s">
        <v>11</v>
      </c>
      <c r="G6663" t="s">
        <v>20</v>
      </c>
      <c r="H6663" t="s">
        <v>1149</v>
      </c>
      <c r="I6663" s="33" t="s">
        <v>6173</v>
      </c>
      <c r="J6663" s="2">
        <v>3</v>
      </c>
      <c r="K6663" s="33" t="s">
        <v>2956</v>
      </c>
    </row>
    <row r="6664" spans="1:11" x14ac:dyDescent="0.3">
      <c r="A6664" s="1">
        <v>42733</v>
      </c>
      <c r="B6664" s="2">
        <f>YEAR(salesdata[[#This Row],[Order Date]])</f>
        <v>2016</v>
      </c>
      <c r="C6664" s="2">
        <f>MONTH(salesdata[[#This Row],[Order Date]])</f>
        <v>12</v>
      </c>
      <c r="D6664" t="s">
        <v>1038</v>
      </c>
      <c r="E6664" t="s">
        <v>92</v>
      </c>
      <c r="F6664" t="s">
        <v>11</v>
      </c>
      <c r="G6664" t="s">
        <v>63</v>
      </c>
      <c r="H6664" t="s">
        <v>1720</v>
      </c>
      <c r="I6664" s="33" t="s">
        <v>6205</v>
      </c>
      <c r="J6664" s="2">
        <v>3</v>
      </c>
      <c r="K6664" s="33" t="s">
        <v>6283</v>
      </c>
    </row>
    <row r="6665" spans="1:11" x14ac:dyDescent="0.3">
      <c r="A6665" s="1">
        <v>42733</v>
      </c>
      <c r="B6665" s="2">
        <f>YEAR(salesdata[[#This Row],[Order Date]])</f>
        <v>2016</v>
      </c>
      <c r="C6665" s="2">
        <f>MONTH(salesdata[[#This Row],[Order Date]])</f>
        <v>12</v>
      </c>
      <c r="D6665" t="s">
        <v>585</v>
      </c>
      <c r="E6665" t="s">
        <v>124</v>
      </c>
      <c r="F6665" t="s">
        <v>11</v>
      </c>
      <c r="G6665" t="s">
        <v>12</v>
      </c>
      <c r="H6665" t="s">
        <v>450</v>
      </c>
      <c r="I6665" s="33" t="s">
        <v>2959</v>
      </c>
      <c r="J6665" s="2">
        <v>7</v>
      </c>
      <c r="K6665" s="33" t="s">
        <v>2960</v>
      </c>
    </row>
    <row r="6666" spans="1:11" x14ac:dyDescent="0.3">
      <c r="A6666" s="1">
        <v>42733</v>
      </c>
      <c r="B6666" s="2">
        <f>YEAR(salesdata[[#This Row],[Order Date]])</f>
        <v>2016</v>
      </c>
      <c r="C6666" s="2">
        <f>MONTH(salesdata[[#This Row],[Order Date]])</f>
        <v>12</v>
      </c>
      <c r="D6666" t="s">
        <v>585</v>
      </c>
      <c r="E6666" t="s">
        <v>124</v>
      </c>
      <c r="F6666" t="s">
        <v>11</v>
      </c>
      <c r="G6666" t="s">
        <v>12</v>
      </c>
      <c r="H6666" t="s">
        <v>1822</v>
      </c>
      <c r="I6666" s="33" t="s">
        <v>6760</v>
      </c>
      <c r="J6666" s="2">
        <v>6</v>
      </c>
      <c r="K6666" s="33" t="s">
        <v>6373</v>
      </c>
    </row>
    <row r="6667" spans="1:11" x14ac:dyDescent="0.3">
      <c r="A6667" s="1">
        <v>42733</v>
      </c>
      <c r="B6667" s="2">
        <f>YEAR(salesdata[[#This Row],[Order Date]])</f>
        <v>2016</v>
      </c>
      <c r="C6667" s="2">
        <f>MONTH(salesdata[[#This Row],[Order Date]])</f>
        <v>12</v>
      </c>
      <c r="D6667" t="s">
        <v>830</v>
      </c>
      <c r="E6667" t="s">
        <v>27</v>
      </c>
      <c r="F6667" t="s">
        <v>11</v>
      </c>
      <c r="G6667" t="s">
        <v>18</v>
      </c>
      <c r="H6667" t="s">
        <v>1365</v>
      </c>
      <c r="I6667" s="33" t="s">
        <v>10045</v>
      </c>
      <c r="J6667" s="2">
        <v>1</v>
      </c>
      <c r="K6667" s="33" t="s">
        <v>3685</v>
      </c>
    </row>
    <row r="6668" spans="1:11" x14ac:dyDescent="0.3">
      <c r="A6668" s="1">
        <v>42733</v>
      </c>
      <c r="B6668" s="2">
        <f>YEAR(salesdata[[#This Row],[Order Date]])</f>
        <v>2016</v>
      </c>
      <c r="C6668" s="2">
        <f>MONTH(salesdata[[#This Row],[Order Date]])</f>
        <v>12</v>
      </c>
      <c r="D6668" t="s">
        <v>830</v>
      </c>
      <c r="E6668" t="s">
        <v>27</v>
      </c>
      <c r="F6668" t="s">
        <v>11</v>
      </c>
      <c r="G6668" t="s">
        <v>204</v>
      </c>
      <c r="H6668" t="s">
        <v>2149</v>
      </c>
      <c r="I6668" s="33" t="s">
        <v>8303</v>
      </c>
      <c r="J6668" s="2">
        <v>2</v>
      </c>
      <c r="K6668" s="33" t="s">
        <v>5699</v>
      </c>
    </row>
    <row r="6669" spans="1:11" x14ac:dyDescent="0.3">
      <c r="A6669" s="1">
        <v>42734</v>
      </c>
      <c r="B6669" s="2">
        <f>YEAR(salesdata[[#This Row],[Order Date]])</f>
        <v>2016</v>
      </c>
      <c r="C6669" s="2">
        <f>MONTH(salesdata[[#This Row],[Order Date]])</f>
        <v>12</v>
      </c>
      <c r="D6669" t="s">
        <v>1433</v>
      </c>
      <c r="E6669" t="s">
        <v>10</v>
      </c>
      <c r="F6669" t="s">
        <v>11</v>
      </c>
      <c r="G6669" t="s">
        <v>20</v>
      </c>
      <c r="H6669" t="s">
        <v>1409</v>
      </c>
      <c r="I6669" s="33" t="s">
        <v>4831</v>
      </c>
      <c r="J6669" s="2">
        <v>6</v>
      </c>
      <c r="K6669" s="33" t="s">
        <v>6472</v>
      </c>
    </row>
    <row r="6670" spans="1:11" x14ac:dyDescent="0.3">
      <c r="A6670" s="1">
        <v>42734</v>
      </c>
      <c r="B6670" s="2">
        <f>YEAR(salesdata[[#This Row],[Order Date]])</f>
        <v>2016</v>
      </c>
      <c r="C6670" s="2">
        <f>MONTH(salesdata[[#This Row],[Order Date]])</f>
        <v>12</v>
      </c>
      <c r="D6670" t="s">
        <v>799</v>
      </c>
      <c r="E6670" t="s">
        <v>79</v>
      </c>
      <c r="F6670" t="s">
        <v>11</v>
      </c>
      <c r="G6670" t="s">
        <v>16</v>
      </c>
      <c r="H6670" t="s">
        <v>1874</v>
      </c>
      <c r="I6670" s="33" t="s">
        <v>5476</v>
      </c>
      <c r="J6670" s="2">
        <v>2</v>
      </c>
      <c r="K6670" s="33" t="s">
        <v>5477</v>
      </c>
    </row>
    <row r="6671" spans="1:11" x14ac:dyDescent="0.3">
      <c r="A6671" s="1">
        <v>42734</v>
      </c>
      <c r="B6671" s="2">
        <f>YEAR(salesdata[[#This Row],[Order Date]])</f>
        <v>2016</v>
      </c>
      <c r="C6671" s="2">
        <f>MONTH(salesdata[[#This Row],[Order Date]])</f>
        <v>12</v>
      </c>
      <c r="D6671" t="s">
        <v>799</v>
      </c>
      <c r="E6671" t="s">
        <v>79</v>
      </c>
      <c r="F6671" t="s">
        <v>11</v>
      </c>
      <c r="G6671" t="s">
        <v>204</v>
      </c>
      <c r="H6671" t="s">
        <v>803</v>
      </c>
      <c r="I6671" s="33" t="s">
        <v>10046</v>
      </c>
      <c r="J6671" s="2">
        <v>2</v>
      </c>
      <c r="K6671" s="33" t="s">
        <v>4448</v>
      </c>
    </row>
    <row r="6672" spans="1:11" x14ac:dyDescent="0.3">
      <c r="A6672" s="1">
        <v>42734</v>
      </c>
      <c r="B6672" s="2">
        <f>YEAR(salesdata[[#This Row],[Order Date]])</f>
        <v>2016</v>
      </c>
      <c r="C6672" s="2">
        <f>MONTH(salesdata[[#This Row],[Order Date]])</f>
        <v>12</v>
      </c>
      <c r="D6672" t="s">
        <v>1408</v>
      </c>
      <c r="E6672" t="s">
        <v>27</v>
      </c>
      <c r="F6672" t="s">
        <v>11</v>
      </c>
      <c r="G6672" t="s">
        <v>18</v>
      </c>
      <c r="H6672" t="s">
        <v>2222</v>
      </c>
      <c r="I6672" s="33" t="s">
        <v>8323</v>
      </c>
      <c r="J6672" s="2">
        <v>4</v>
      </c>
      <c r="K6672" s="33" t="s">
        <v>8324</v>
      </c>
    </row>
    <row r="6673" spans="1:11" x14ac:dyDescent="0.3">
      <c r="A6673" s="1">
        <v>42734</v>
      </c>
      <c r="B6673" s="2">
        <f>YEAR(salesdata[[#This Row],[Order Date]])</f>
        <v>2016</v>
      </c>
      <c r="C6673" s="2">
        <f>MONTH(salesdata[[#This Row],[Order Date]])</f>
        <v>12</v>
      </c>
      <c r="D6673" t="s">
        <v>1408</v>
      </c>
      <c r="E6673" t="s">
        <v>27</v>
      </c>
      <c r="F6673" t="s">
        <v>11</v>
      </c>
      <c r="G6673" t="s">
        <v>20</v>
      </c>
      <c r="H6673" t="s">
        <v>2252</v>
      </c>
      <c r="I6673" s="33" t="s">
        <v>9358</v>
      </c>
      <c r="J6673" s="2">
        <v>1</v>
      </c>
      <c r="K6673" s="33" t="s">
        <v>6861</v>
      </c>
    </row>
    <row r="6674" spans="1:11" x14ac:dyDescent="0.3">
      <c r="A6674" s="1">
        <v>42734</v>
      </c>
      <c r="B6674" s="2">
        <f>YEAR(salesdata[[#This Row],[Order Date]])</f>
        <v>2016</v>
      </c>
      <c r="C6674" s="2">
        <f>MONTH(salesdata[[#This Row],[Order Date]])</f>
        <v>12</v>
      </c>
      <c r="D6674" t="s">
        <v>72</v>
      </c>
      <c r="E6674" t="s">
        <v>23</v>
      </c>
      <c r="F6674" t="s">
        <v>34</v>
      </c>
      <c r="G6674" t="s">
        <v>35</v>
      </c>
      <c r="H6674" t="s">
        <v>887</v>
      </c>
      <c r="I6674" s="33" t="s">
        <v>10047</v>
      </c>
      <c r="J6674" s="2">
        <v>1</v>
      </c>
      <c r="K6674" s="33" t="s">
        <v>132</v>
      </c>
    </row>
    <row r="6675" spans="1:11" x14ac:dyDescent="0.3">
      <c r="A6675" s="1">
        <v>42734</v>
      </c>
      <c r="B6675" s="2">
        <f>YEAR(salesdata[[#This Row],[Order Date]])</f>
        <v>2016</v>
      </c>
      <c r="C6675" s="2">
        <f>MONTH(salesdata[[#This Row],[Order Date]])</f>
        <v>12</v>
      </c>
      <c r="D6675" t="s">
        <v>2796</v>
      </c>
      <c r="E6675" t="s">
        <v>23</v>
      </c>
      <c r="F6675" t="s">
        <v>11</v>
      </c>
      <c r="G6675" t="s">
        <v>24</v>
      </c>
      <c r="H6675" t="s">
        <v>1871</v>
      </c>
      <c r="I6675" s="33" t="s">
        <v>3586</v>
      </c>
      <c r="J6675" s="2">
        <v>5</v>
      </c>
      <c r="K6675" s="33" t="s">
        <v>4473</v>
      </c>
    </row>
    <row r="6676" spans="1:11" x14ac:dyDescent="0.3">
      <c r="A6676" s="1">
        <v>42734</v>
      </c>
      <c r="B6676" s="2">
        <f>YEAR(salesdata[[#This Row],[Order Date]])</f>
        <v>2016</v>
      </c>
      <c r="C6676" s="2">
        <f>MONTH(salesdata[[#This Row],[Order Date]])</f>
        <v>12</v>
      </c>
      <c r="D6676" t="s">
        <v>717</v>
      </c>
      <c r="E6676" t="s">
        <v>124</v>
      </c>
      <c r="F6676" t="s">
        <v>11</v>
      </c>
      <c r="G6676" t="s">
        <v>12</v>
      </c>
      <c r="H6676" t="s">
        <v>2613</v>
      </c>
      <c r="I6676" s="33" t="s">
        <v>10048</v>
      </c>
      <c r="J6676" s="2">
        <v>4</v>
      </c>
      <c r="K6676" s="33" t="s">
        <v>10049</v>
      </c>
    </row>
    <row r="6677" spans="1:11" x14ac:dyDescent="0.3">
      <c r="A6677" s="1">
        <v>42735</v>
      </c>
      <c r="B6677" s="2">
        <f>YEAR(salesdata[[#This Row],[Order Date]])</f>
        <v>2016</v>
      </c>
      <c r="C6677" s="2">
        <f>MONTH(salesdata[[#This Row],[Order Date]])</f>
        <v>12</v>
      </c>
      <c r="D6677" t="s">
        <v>838</v>
      </c>
      <c r="E6677" t="s">
        <v>127</v>
      </c>
      <c r="F6677" t="s">
        <v>11</v>
      </c>
      <c r="G6677" t="s">
        <v>24</v>
      </c>
      <c r="H6677" t="s">
        <v>2447</v>
      </c>
      <c r="I6677" s="33" t="s">
        <v>7842</v>
      </c>
      <c r="J6677" s="2">
        <v>2</v>
      </c>
      <c r="K6677" s="33" t="s">
        <v>4057</v>
      </c>
    </row>
    <row r="6678" spans="1:11" x14ac:dyDescent="0.3">
      <c r="A6678" s="1">
        <v>42735</v>
      </c>
      <c r="B6678" s="2">
        <f>YEAR(salesdata[[#This Row],[Order Date]])</f>
        <v>2016</v>
      </c>
      <c r="C6678" s="2">
        <f>MONTH(salesdata[[#This Row],[Order Date]])</f>
        <v>12</v>
      </c>
      <c r="D6678" t="s">
        <v>838</v>
      </c>
      <c r="E6678" t="s">
        <v>127</v>
      </c>
      <c r="F6678" t="s">
        <v>11</v>
      </c>
      <c r="G6678" t="s">
        <v>20</v>
      </c>
      <c r="H6678" t="s">
        <v>1883</v>
      </c>
      <c r="I6678" s="33" t="s">
        <v>10050</v>
      </c>
      <c r="J6678" s="2">
        <v>7</v>
      </c>
      <c r="K6678" s="33" t="s">
        <v>7791</v>
      </c>
    </row>
    <row r="6679" spans="1:11" x14ac:dyDescent="0.3">
      <c r="A6679" s="1">
        <v>42735</v>
      </c>
      <c r="B6679" s="2">
        <f>YEAR(salesdata[[#This Row],[Order Date]])</f>
        <v>2016</v>
      </c>
      <c r="C6679" s="2">
        <f>MONTH(salesdata[[#This Row],[Order Date]])</f>
        <v>12</v>
      </c>
      <c r="D6679" t="s">
        <v>918</v>
      </c>
      <c r="E6679" t="s">
        <v>27</v>
      </c>
      <c r="F6679" t="s">
        <v>39</v>
      </c>
      <c r="G6679" t="s">
        <v>40</v>
      </c>
      <c r="H6679" t="s">
        <v>781</v>
      </c>
      <c r="I6679" s="33" t="s">
        <v>3384</v>
      </c>
      <c r="J6679" s="2">
        <v>3</v>
      </c>
      <c r="K6679" s="33" t="s">
        <v>3385</v>
      </c>
    </row>
    <row r="6680" spans="1:11" x14ac:dyDescent="0.3">
      <c r="A6680" s="1">
        <v>42735</v>
      </c>
      <c r="B6680" s="2">
        <f>YEAR(salesdata[[#This Row],[Order Date]])</f>
        <v>2016</v>
      </c>
      <c r="C6680" s="2">
        <f>MONTH(salesdata[[#This Row],[Order Date]])</f>
        <v>12</v>
      </c>
      <c r="D6680" t="s">
        <v>938</v>
      </c>
      <c r="E6680" t="s">
        <v>124</v>
      </c>
      <c r="F6680" t="s">
        <v>11</v>
      </c>
      <c r="G6680" t="s">
        <v>24</v>
      </c>
      <c r="H6680" t="s">
        <v>264</v>
      </c>
      <c r="I6680" s="33" t="s">
        <v>8135</v>
      </c>
      <c r="J6680" s="2">
        <v>3</v>
      </c>
      <c r="K6680" s="33" t="s">
        <v>8850</v>
      </c>
    </row>
    <row r="6681" spans="1:11" x14ac:dyDescent="0.3">
      <c r="A6681" s="1">
        <v>42735</v>
      </c>
      <c r="B6681" s="2">
        <f>YEAR(salesdata[[#This Row],[Order Date]])</f>
        <v>2016</v>
      </c>
      <c r="C6681" s="2">
        <f>MONTH(salesdata[[#This Row],[Order Date]])</f>
        <v>12</v>
      </c>
      <c r="D6681" t="s">
        <v>938</v>
      </c>
      <c r="E6681" t="s">
        <v>124</v>
      </c>
      <c r="F6681" t="s">
        <v>11</v>
      </c>
      <c r="G6681" t="s">
        <v>12</v>
      </c>
      <c r="H6681" t="s">
        <v>2145</v>
      </c>
      <c r="I6681" s="33" t="s">
        <v>10051</v>
      </c>
      <c r="J6681" s="2">
        <v>5</v>
      </c>
      <c r="K6681" s="33" t="s">
        <v>5832</v>
      </c>
    </row>
    <row r="6682" spans="1:11" x14ac:dyDescent="0.3">
      <c r="A6682" s="1">
        <v>42735</v>
      </c>
      <c r="B6682" s="2">
        <f>YEAR(salesdata[[#This Row],[Order Date]])</f>
        <v>2016</v>
      </c>
      <c r="C6682" s="2">
        <f>MONTH(salesdata[[#This Row],[Order Date]])</f>
        <v>12</v>
      </c>
      <c r="D6682" t="s">
        <v>2171</v>
      </c>
      <c r="E6682" t="s">
        <v>27</v>
      </c>
      <c r="F6682" t="s">
        <v>11</v>
      </c>
      <c r="G6682" t="s">
        <v>20</v>
      </c>
      <c r="H6682" t="s">
        <v>761</v>
      </c>
      <c r="I6682" s="33" t="s">
        <v>8472</v>
      </c>
      <c r="J6682" s="2">
        <v>3</v>
      </c>
      <c r="K6682" s="33" t="s">
        <v>4732</v>
      </c>
    </row>
    <row r="6683" spans="1:11" x14ac:dyDescent="0.3">
      <c r="A6683" s="1">
        <v>42735</v>
      </c>
      <c r="B6683" s="2">
        <f>YEAR(salesdata[[#This Row],[Order Date]])</f>
        <v>2016</v>
      </c>
      <c r="C6683" s="2">
        <f>MONTH(salesdata[[#This Row],[Order Date]])</f>
        <v>12</v>
      </c>
      <c r="D6683" t="s">
        <v>847</v>
      </c>
      <c r="E6683" t="s">
        <v>79</v>
      </c>
      <c r="F6683" t="s">
        <v>11</v>
      </c>
      <c r="G6683" t="s">
        <v>18</v>
      </c>
      <c r="H6683" t="s">
        <v>1929</v>
      </c>
      <c r="I6683" s="33" t="s">
        <v>8189</v>
      </c>
      <c r="J6683" s="2">
        <v>4</v>
      </c>
      <c r="K6683" s="33" t="s">
        <v>10052</v>
      </c>
    </row>
    <row r="6684" spans="1:11" x14ac:dyDescent="0.3">
      <c r="A6684" s="1">
        <v>42736</v>
      </c>
      <c r="B6684" s="2">
        <f>YEAR(salesdata[[#This Row],[Order Date]])</f>
        <v>2017</v>
      </c>
      <c r="C6684" s="2">
        <f>MONTH(salesdata[[#This Row],[Order Date]])</f>
        <v>1</v>
      </c>
      <c r="D6684" t="s">
        <v>189</v>
      </c>
      <c r="E6684" t="s">
        <v>79</v>
      </c>
      <c r="F6684" t="s">
        <v>34</v>
      </c>
      <c r="G6684" t="s">
        <v>47</v>
      </c>
      <c r="H6684" t="s">
        <v>1786</v>
      </c>
      <c r="I6684" s="33" t="s">
        <v>5175</v>
      </c>
      <c r="J6684" s="2">
        <v>4</v>
      </c>
      <c r="K6684" s="33" t="s">
        <v>3871</v>
      </c>
    </row>
    <row r="6685" spans="1:11" x14ac:dyDescent="0.3">
      <c r="A6685" s="1">
        <v>42736</v>
      </c>
      <c r="B6685" s="2">
        <f>YEAR(salesdata[[#This Row],[Order Date]])</f>
        <v>2017</v>
      </c>
      <c r="C6685" s="2">
        <f>MONTH(salesdata[[#This Row],[Order Date]])</f>
        <v>1</v>
      </c>
      <c r="D6685" t="s">
        <v>788</v>
      </c>
      <c r="E6685" t="s">
        <v>27</v>
      </c>
      <c r="F6685" t="s">
        <v>34</v>
      </c>
      <c r="G6685" t="s">
        <v>47</v>
      </c>
      <c r="H6685" t="s">
        <v>2016</v>
      </c>
      <c r="I6685" s="33" t="s">
        <v>10053</v>
      </c>
      <c r="J6685" s="2">
        <v>11</v>
      </c>
      <c r="K6685" s="33" t="s">
        <v>10054</v>
      </c>
    </row>
    <row r="6686" spans="1:11" x14ac:dyDescent="0.3">
      <c r="A6686" s="1">
        <v>42736</v>
      </c>
      <c r="B6686" s="2">
        <f>YEAR(salesdata[[#This Row],[Order Date]])</f>
        <v>2017</v>
      </c>
      <c r="C6686" s="2">
        <f>MONTH(salesdata[[#This Row],[Order Date]])</f>
        <v>1</v>
      </c>
      <c r="D6686" t="s">
        <v>933</v>
      </c>
      <c r="E6686" t="s">
        <v>160</v>
      </c>
      <c r="F6686" t="s">
        <v>11</v>
      </c>
      <c r="G6686" t="s">
        <v>20</v>
      </c>
      <c r="H6686" t="s">
        <v>209</v>
      </c>
      <c r="I6686" s="33" t="s">
        <v>3551</v>
      </c>
      <c r="J6686" s="2">
        <v>2</v>
      </c>
      <c r="K6686" s="33" t="s">
        <v>5727</v>
      </c>
    </row>
    <row r="6687" spans="1:11" x14ac:dyDescent="0.3">
      <c r="A6687" s="1">
        <v>42736</v>
      </c>
      <c r="B6687" s="2">
        <f>YEAR(salesdata[[#This Row],[Order Date]])</f>
        <v>2017</v>
      </c>
      <c r="C6687" s="2">
        <f>MONTH(salesdata[[#This Row],[Order Date]])</f>
        <v>1</v>
      </c>
      <c r="D6687" t="s">
        <v>2580</v>
      </c>
      <c r="E6687" t="s">
        <v>10</v>
      </c>
      <c r="F6687" t="s">
        <v>11</v>
      </c>
      <c r="G6687" t="s">
        <v>18</v>
      </c>
      <c r="H6687" t="s">
        <v>19</v>
      </c>
      <c r="I6687" s="33" t="s">
        <v>10055</v>
      </c>
      <c r="J6687" s="2">
        <v>5</v>
      </c>
      <c r="K6687" s="33" t="s">
        <v>10056</v>
      </c>
    </row>
    <row r="6688" spans="1:11" x14ac:dyDescent="0.3">
      <c r="A6688" s="1">
        <v>42736</v>
      </c>
      <c r="B6688" s="2">
        <f>YEAR(salesdata[[#This Row],[Order Date]])</f>
        <v>2017</v>
      </c>
      <c r="C6688" s="2">
        <f>MONTH(salesdata[[#This Row],[Order Date]])</f>
        <v>1</v>
      </c>
      <c r="D6688" t="s">
        <v>2580</v>
      </c>
      <c r="E6688" t="s">
        <v>10</v>
      </c>
      <c r="F6688" t="s">
        <v>34</v>
      </c>
      <c r="G6688" t="s">
        <v>47</v>
      </c>
      <c r="H6688" t="s">
        <v>1235</v>
      </c>
      <c r="I6688" s="33" t="s">
        <v>10057</v>
      </c>
      <c r="J6688" s="2">
        <v>5</v>
      </c>
      <c r="K6688" s="33" t="s">
        <v>10058</v>
      </c>
    </row>
    <row r="6689" spans="1:11" x14ac:dyDescent="0.3">
      <c r="A6689" s="1">
        <v>42736</v>
      </c>
      <c r="B6689" s="2">
        <f>YEAR(salesdata[[#This Row],[Order Date]])</f>
        <v>2017</v>
      </c>
      <c r="C6689" s="2">
        <f>MONTH(salesdata[[#This Row],[Order Date]])</f>
        <v>1</v>
      </c>
      <c r="D6689" t="s">
        <v>2580</v>
      </c>
      <c r="E6689" t="s">
        <v>10</v>
      </c>
      <c r="F6689" t="s">
        <v>34</v>
      </c>
      <c r="G6689" t="s">
        <v>35</v>
      </c>
      <c r="H6689" t="s">
        <v>2204</v>
      </c>
      <c r="I6689" s="33" t="s">
        <v>10059</v>
      </c>
      <c r="J6689" s="2">
        <v>4</v>
      </c>
      <c r="K6689" s="33" t="s">
        <v>9347</v>
      </c>
    </row>
    <row r="6690" spans="1:11" x14ac:dyDescent="0.3">
      <c r="A6690" s="1">
        <v>42736</v>
      </c>
      <c r="B6690" s="2">
        <f>YEAR(salesdata[[#This Row],[Order Date]])</f>
        <v>2017</v>
      </c>
      <c r="C6690" s="2">
        <f>MONTH(salesdata[[#This Row],[Order Date]])</f>
        <v>1</v>
      </c>
      <c r="D6690" t="s">
        <v>2580</v>
      </c>
      <c r="E6690" t="s">
        <v>10</v>
      </c>
      <c r="F6690" t="s">
        <v>11</v>
      </c>
      <c r="G6690" t="s">
        <v>24</v>
      </c>
      <c r="H6690" t="s">
        <v>974</v>
      </c>
      <c r="I6690" s="33" t="s">
        <v>3012</v>
      </c>
      <c r="J6690" s="2">
        <v>4</v>
      </c>
      <c r="K6690" s="33" t="s">
        <v>6884</v>
      </c>
    </row>
    <row r="6691" spans="1:11" x14ac:dyDescent="0.3">
      <c r="A6691" s="1">
        <v>42736</v>
      </c>
      <c r="B6691" s="2">
        <f>YEAR(salesdata[[#This Row],[Order Date]])</f>
        <v>2017</v>
      </c>
      <c r="C6691" s="2">
        <f>MONTH(salesdata[[#This Row],[Order Date]])</f>
        <v>1</v>
      </c>
      <c r="D6691" t="s">
        <v>2580</v>
      </c>
      <c r="E6691" t="s">
        <v>10</v>
      </c>
      <c r="F6691" t="s">
        <v>11</v>
      </c>
      <c r="G6691" t="s">
        <v>20</v>
      </c>
      <c r="H6691" t="s">
        <v>1406</v>
      </c>
      <c r="I6691" s="33" t="s">
        <v>3405</v>
      </c>
      <c r="J6691" s="2">
        <v>5</v>
      </c>
      <c r="K6691" s="33" t="s">
        <v>10060</v>
      </c>
    </row>
    <row r="6692" spans="1:11" x14ac:dyDescent="0.3">
      <c r="A6692" s="1">
        <v>42736</v>
      </c>
      <c r="B6692" s="2">
        <f>YEAR(salesdata[[#This Row],[Order Date]])</f>
        <v>2017</v>
      </c>
      <c r="C6692" s="2">
        <f>MONTH(salesdata[[#This Row],[Order Date]])</f>
        <v>1</v>
      </c>
      <c r="D6692" t="s">
        <v>2580</v>
      </c>
      <c r="E6692" t="s">
        <v>10</v>
      </c>
      <c r="F6692" t="s">
        <v>11</v>
      </c>
      <c r="G6692" t="s">
        <v>20</v>
      </c>
      <c r="H6692" t="s">
        <v>153</v>
      </c>
      <c r="I6692" s="33" t="s">
        <v>10061</v>
      </c>
      <c r="J6692" s="2">
        <v>14</v>
      </c>
      <c r="K6692" s="33" t="s">
        <v>10062</v>
      </c>
    </row>
    <row r="6693" spans="1:11" x14ac:dyDescent="0.3">
      <c r="A6693" s="1">
        <v>42736</v>
      </c>
      <c r="B6693" s="2">
        <f>YEAR(salesdata[[#This Row],[Order Date]])</f>
        <v>2017</v>
      </c>
      <c r="C6693" s="2">
        <f>MONTH(salesdata[[#This Row],[Order Date]])</f>
        <v>1</v>
      </c>
      <c r="D6693" t="s">
        <v>2580</v>
      </c>
      <c r="E6693" t="s">
        <v>10</v>
      </c>
      <c r="F6693" t="s">
        <v>11</v>
      </c>
      <c r="G6693" t="s">
        <v>93</v>
      </c>
      <c r="H6693" t="s">
        <v>1108</v>
      </c>
      <c r="I6693" s="33" t="s">
        <v>3087</v>
      </c>
      <c r="J6693" s="2">
        <v>2</v>
      </c>
      <c r="K6693" s="33" t="s">
        <v>10063</v>
      </c>
    </row>
    <row r="6694" spans="1:11" x14ac:dyDescent="0.3">
      <c r="A6694" s="1">
        <v>42737</v>
      </c>
      <c r="B6694" s="2">
        <f>YEAR(salesdata[[#This Row],[Order Date]])</f>
        <v>2017</v>
      </c>
      <c r="C6694" s="2">
        <f>MONTH(salesdata[[#This Row],[Order Date]])</f>
        <v>1</v>
      </c>
      <c r="D6694" t="s">
        <v>1061</v>
      </c>
      <c r="E6694" t="s">
        <v>249</v>
      </c>
      <c r="F6694" t="s">
        <v>39</v>
      </c>
      <c r="G6694" t="s">
        <v>306</v>
      </c>
      <c r="H6694" t="s">
        <v>2660</v>
      </c>
      <c r="I6694" s="33" t="s">
        <v>8754</v>
      </c>
      <c r="J6694" s="2">
        <v>2</v>
      </c>
      <c r="K6694" s="33" t="s">
        <v>8755</v>
      </c>
    </row>
    <row r="6695" spans="1:11" x14ac:dyDescent="0.3">
      <c r="A6695" s="1">
        <v>42737</v>
      </c>
      <c r="B6695" s="2">
        <f>YEAR(salesdata[[#This Row],[Order Date]])</f>
        <v>2017</v>
      </c>
      <c r="C6695" s="2">
        <f>MONTH(salesdata[[#This Row],[Order Date]])</f>
        <v>1</v>
      </c>
      <c r="D6695" t="s">
        <v>1061</v>
      </c>
      <c r="E6695" t="s">
        <v>249</v>
      </c>
      <c r="F6695" t="s">
        <v>11</v>
      </c>
      <c r="G6695" t="s">
        <v>20</v>
      </c>
      <c r="H6695" t="s">
        <v>994</v>
      </c>
      <c r="I6695" s="33" t="s">
        <v>5564</v>
      </c>
      <c r="J6695" s="2">
        <v>5</v>
      </c>
      <c r="K6695" s="33" t="s">
        <v>10064</v>
      </c>
    </row>
    <row r="6696" spans="1:11" x14ac:dyDescent="0.3">
      <c r="A6696" s="1">
        <v>42737</v>
      </c>
      <c r="B6696" s="2">
        <f>YEAR(salesdata[[#This Row],[Order Date]])</f>
        <v>2017</v>
      </c>
      <c r="C6696" s="2">
        <f>MONTH(salesdata[[#This Row],[Order Date]])</f>
        <v>1</v>
      </c>
      <c r="D6696" t="s">
        <v>1061</v>
      </c>
      <c r="E6696" t="s">
        <v>249</v>
      </c>
      <c r="F6696" t="s">
        <v>11</v>
      </c>
      <c r="G6696" t="s">
        <v>20</v>
      </c>
      <c r="H6696" t="s">
        <v>1259</v>
      </c>
      <c r="I6696" s="33" t="s">
        <v>9425</v>
      </c>
      <c r="J6696" s="2">
        <v>6</v>
      </c>
      <c r="K6696" s="33" t="s">
        <v>10065</v>
      </c>
    </row>
    <row r="6697" spans="1:11" x14ac:dyDescent="0.3">
      <c r="A6697" s="1">
        <v>42737</v>
      </c>
      <c r="B6697" s="2">
        <f>YEAR(salesdata[[#This Row],[Order Date]])</f>
        <v>2017</v>
      </c>
      <c r="C6697" s="2">
        <f>MONTH(salesdata[[#This Row],[Order Date]])</f>
        <v>1</v>
      </c>
      <c r="D6697" t="s">
        <v>1971</v>
      </c>
      <c r="E6697" t="s">
        <v>10</v>
      </c>
      <c r="F6697" t="s">
        <v>11</v>
      </c>
      <c r="G6697" t="s">
        <v>24</v>
      </c>
      <c r="H6697" t="s">
        <v>458</v>
      </c>
      <c r="I6697" s="33" t="s">
        <v>9193</v>
      </c>
      <c r="J6697" s="2">
        <v>2</v>
      </c>
      <c r="K6697" s="33" t="s">
        <v>8714</v>
      </c>
    </row>
    <row r="6698" spans="1:11" x14ac:dyDescent="0.3">
      <c r="A6698" s="1">
        <v>42737</v>
      </c>
      <c r="B6698" s="2">
        <f>YEAR(salesdata[[#This Row],[Order Date]])</f>
        <v>2017</v>
      </c>
      <c r="C6698" s="2">
        <f>MONTH(salesdata[[#This Row],[Order Date]])</f>
        <v>1</v>
      </c>
      <c r="D6698" t="s">
        <v>1971</v>
      </c>
      <c r="E6698" t="s">
        <v>10</v>
      </c>
      <c r="F6698" t="s">
        <v>11</v>
      </c>
      <c r="G6698" t="s">
        <v>93</v>
      </c>
      <c r="H6698" t="s">
        <v>2797</v>
      </c>
      <c r="I6698" s="33" t="s">
        <v>4380</v>
      </c>
      <c r="J6698" s="2">
        <v>2</v>
      </c>
      <c r="K6698" s="33" t="s">
        <v>10066</v>
      </c>
    </row>
    <row r="6699" spans="1:11" x14ac:dyDescent="0.3">
      <c r="A6699" s="1">
        <v>42737</v>
      </c>
      <c r="B6699" s="2">
        <f>YEAR(salesdata[[#This Row],[Order Date]])</f>
        <v>2017</v>
      </c>
      <c r="C6699" s="2">
        <f>MONTH(salesdata[[#This Row],[Order Date]])</f>
        <v>1</v>
      </c>
      <c r="D6699" t="s">
        <v>1971</v>
      </c>
      <c r="E6699" t="s">
        <v>10</v>
      </c>
      <c r="F6699" t="s">
        <v>34</v>
      </c>
      <c r="G6699" t="s">
        <v>147</v>
      </c>
      <c r="H6699" t="s">
        <v>259</v>
      </c>
      <c r="I6699" s="33" t="s">
        <v>6818</v>
      </c>
      <c r="J6699" s="2">
        <v>5</v>
      </c>
      <c r="K6699" s="33" t="s">
        <v>10067</v>
      </c>
    </row>
    <row r="6700" spans="1:11" x14ac:dyDescent="0.3">
      <c r="A6700" s="1">
        <v>42737</v>
      </c>
      <c r="B6700" s="2">
        <f>YEAR(salesdata[[#This Row],[Order Date]])</f>
        <v>2017</v>
      </c>
      <c r="C6700" s="2">
        <f>MONTH(salesdata[[#This Row],[Order Date]])</f>
        <v>1</v>
      </c>
      <c r="D6700" t="s">
        <v>1971</v>
      </c>
      <c r="E6700" t="s">
        <v>10</v>
      </c>
      <c r="F6700" t="s">
        <v>11</v>
      </c>
      <c r="G6700" t="s">
        <v>18</v>
      </c>
      <c r="H6700" t="s">
        <v>1423</v>
      </c>
      <c r="I6700" s="33" t="s">
        <v>10068</v>
      </c>
      <c r="J6700" s="2">
        <v>3</v>
      </c>
      <c r="K6700" s="33" t="s">
        <v>10069</v>
      </c>
    </row>
    <row r="6701" spans="1:11" x14ac:dyDescent="0.3">
      <c r="A6701" s="1">
        <v>42737</v>
      </c>
      <c r="B6701" s="2">
        <f>YEAR(salesdata[[#This Row],[Order Date]])</f>
        <v>2017</v>
      </c>
      <c r="C6701" s="2">
        <f>MONTH(salesdata[[#This Row],[Order Date]])</f>
        <v>1</v>
      </c>
      <c r="D6701" t="s">
        <v>2036</v>
      </c>
      <c r="E6701" t="s">
        <v>27</v>
      </c>
      <c r="F6701" t="s">
        <v>39</v>
      </c>
      <c r="G6701" t="s">
        <v>52</v>
      </c>
      <c r="H6701" t="s">
        <v>2337</v>
      </c>
      <c r="I6701" s="33" t="s">
        <v>7240</v>
      </c>
      <c r="J6701" s="2">
        <v>1</v>
      </c>
      <c r="K6701" s="33" t="s">
        <v>5986</v>
      </c>
    </row>
    <row r="6702" spans="1:11" x14ac:dyDescent="0.3">
      <c r="A6702" s="1">
        <v>42738</v>
      </c>
      <c r="B6702" s="2">
        <f>YEAR(salesdata[[#This Row],[Order Date]])</f>
        <v>2017</v>
      </c>
      <c r="C6702" s="2">
        <f>MONTH(salesdata[[#This Row],[Order Date]])</f>
        <v>1</v>
      </c>
      <c r="D6702" t="s">
        <v>86</v>
      </c>
      <c r="E6702" t="s">
        <v>27</v>
      </c>
      <c r="F6702" t="s">
        <v>11</v>
      </c>
      <c r="G6702" t="s">
        <v>12</v>
      </c>
      <c r="H6702" t="s">
        <v>2737</v>
      </c>
      <c r="I6702" s="33" t="s">
        <v>6782</v>
      </c>
      <c r="J6702" s="2">
        <v>6</v>
      </c>
      <c r="K6702" s="33" t="s">
        <v>6783</v>
      </c>
    </row>
    <row r="6703" spans="1:11" x14ac:dyDescent="0.3">
      <c r="A6703" s="1">
        <v>42738</v>
      </c>
      <c r="B6703" s="2">
        <f>YEAR(salesdata[[#This Row],[Order Date]])</f>
        <v>2017</v>
      </c>
      <c r="C6703" s="2">
        <f>MONTH(salesdata[[#This Row],[Order Date]])</f>
        <v>1</v>
      </c>
      <c r="D6703" t="s">
        <v>2012</v>
      </c>
      <c r="E6703" t="s">
        <v>27</v>
      </c>
      <c r="F6703" t="s">
        <v>11</v>
      </c>
      <c r="G6703" t="s">
        <v>20</v>
      </c>
      <c r="H6703" t="s">
        <v>2600</v>
      </c>
      <c r="I6703" s="33" t="s">
        <v>10070</v>
      </c>
      <c r="J6703" s="2">
        <v>8</v>
      </c>
      <c r="K6703" s="33" t="s">
        <v>10071</v>
      </c>
    </row>
    <row r="6704" spans="1:11" x14ac:dyDescent="0.3">
      <c r="A6704" s="1">
        <v>42738</v>
      </c>
      <c r="B6704" s="2">
        <f>YEAR(salesdata[[#This Row],[Order Date]])</f>
        <v>2017</v>
      </c>
      <c r="C6704" s="2">
        <f>MONTH(salesdata[[#This Row],[Order Date]])</f>
        <v>1</v>
      </c>
      <c r="D6704" t="s">
        <v>2012</v>
      </c>
      <c r="E6704" t="s">
        <v>27</v>
      </c>
      <c r="F6704" t="s">
        <v>11</v>
      </c>
      <c r="G6704" t="s">
        <v>24</v>
      </c>
      <c r="H6704" t="s">
        <v>2312</v>
      </c>
      <c r="I6704" s="33" t="s">
        <v>4295</v>
      </c>
      <c r="J6704" s="2">
        <v>3</v>
      </c>
      <c r="K6704" s="33" t="s">
        <v>4025</v>
      </c>
    </row>
    <row r="6705" spans="1:11" x14ac:dyDescent="0.3">
      <c r="A6705" s="1">
        <v>42741</v>
      </c>
      <c r="B6705" s="2">
        <f>YEAR(salesdata[[#This Row],[Order Date]])</f>
        <v>2017</v>
      </c>
      <c r="C6705" s="2">
        <f>MONTH(salesdata[[#This Row],[Order Date]])</f>
        <v>1</v>
      </c>
      <c r="D6705" t="s">
        <v>933</v>
      </c>
      <c r="E6705" t="s">
        <v>497</v>
      </c>
      <c r="F6705" t="s">
        <v>11</v>
      </c>
      <c r="G6705" t="s">
        <v>20</v>
      </c>
      <c r="H6705" t="s">
        <v>193</v>
      </c>
      <c r="I6705" s="33" t="s">
        <v>10072</v>
      </c>
      <c r="J6705" s="2">
        <v>7</v>
      </c>
      <c r="K6705" s="33" t="s">
        <v>4244</v>
      </c>
    </row>
    <row r="6706" spans="1:11" x14ac:dyDescent="0.3">
      <c r="A6706" s="1">
        <v>42742</v>
      </c>
      <c r="B6706" s="2">
        <f>YEAR(salesdata[[#This Row],[Order Date]])</f>
        <v>2017</v>
      </c>
      <c r="C6706" s="2">
        <f>MONTH(salesdata[[#This Row],[Order Date]])</f>
        <v>1</v>
      </c>
      <c r="D6706" t="s">
        <v>2027</v>
      </c>
      <c r="E6706" t="s">
        <v>111</v>
      </c>
      <c r="F6706" t="s">
        <v>39</v>
      </c>
      <c r="G6706" t="s">
        <v>306</v>
      </c>
      <c r="H6706" t="s">
        <v>1267</v>
      </c>
      <c r="I6706" s="33" t="s">
        <v>4742</v>
      </c>
      <c r="J6706" s="2">
        <v>2</v>
      </c>
      <c r="K6706" s="33" t="s">
        <v>2798</v>
      </c>
    </row>
    <row r="6707" spans="1:11" x14ac:dyDescent="0.3">
      <c r="A6707" s="1">
        <v>42742</v>
      </c>
      <c r="B6707" s="2">
        <f>YEAR(salesdata[[#This Row],[Order Date]])</f>
        <v>2017</v>
      </c>
      <c r="C6707" s="2">
        <f>MONTH(salesdata[[#This Row],[Order Date]])</f>
        <v>1</v>
      </c>
      <c r="D6707" t="s">
        <v>2239</v>
      </c>
      <c r="E6707" t="s">
        <v>124</v>
      </c>
      <c r="F6707" t="s">
        <v>11</v>
      </c>
      <c r="G6707" t="s">
        <v>20</v>
      </c>
      <c r="H6707" t="s">
        <v>445</v>
      </c>
      <c r="I6707" s="33" t="s">
        <v>5004</v>
      </c>
      <c r="J6707" s="2">
        <v>3</v>
      </c>
      <c r="K6707" s="33" t="s">
        <v>5270</v>
      </c>
    </row>
    <row r="6708" spans="1:11" x14ac:dyDescent="0.3">
      <c r="A6708" s="1">
        <v>42742</v>
      </c>
      <c r="B6708" s="2">
        <f>YEAR(salesdata[[#This Row],[Order Date]])</f>
        <v>2017</v>
      </c>
      <c r="C6708" s="2">
        <f>MONTH(salesdata[[#This Row],[Order Date]])</f>
        <v>1</v>
      </c>
      <c r="D6708" t="s">
        <v>1674</v>
      </c>
      <c r="E6708" t="s">
        <v>27</v>
      </c>
      <c r="F6708" t="s">
        <v>11</v>
      </c>
      <c r="G6708" t="s">
        <v>18</v>
      </c>
      <c r="H6708" t="s">
        <v>112</v>
      </c>
      <c r="I6708" s="33" t="s">
        <v>10073</v>
      </c>
      <c r="J6708" s="2">
        <v>11</v>
      </c>
      <c r="K6708" s="33" t="s">
        <v>10074</v>
      </c>
    </row>
    <row r="6709" spans="1:11" x14ac:dyDescent="0.3">
      <c r="A6709" s="1">
        <v>42742</v>
      </c>
      <c r="B6709" s="2">
        <f>YEAR(salesdata[[#This Row],[Order Date]])</f>
        <v>2017</v>
      </c>
      <c r="C6709" s="2">
        <f>MONTH(salesdata[[#This Row],[Order Date]])</f>
        <v>1</v>
      </c>
      <c r="D6709" t="s">
        <v>1674</v>
      </c>
      <c r="E6709" t="s">
        <v>27</v>
      </c>
      <c r="F6709" t="s">
        <v>11</v>
      </c>
      <c r="G6709" t="s">
        <v>18</v>
      </c>
      <c r="H6709" t="s">
        <v>363</v>
      </c>
      <c r="I6709" s="33" t="s">
        <v>10075</v>
      </c>
      <c r="J6709" s="2">
        <v>3</v>
      </c>
      <c r="K6709" s="33" t="s">
        <v>10076</v>
      </c>
    </row>
    <row r="6710" spans="1:11" x14ac:dyDescent="0.3">
      <c r="A6710" s="1">
        <v>42742</v>
      </c>
      <c r="B6710" s="2">
        <f>YEAR(salesdata[[#This Row],[Order Date]])</f>
        <v>2017</v>
      </c>
      <c r="C6710" s="2">
        <f>MONTH(salesdata[[#This Row],[Order Date]])</f>
        <v>1</v>
      </c>
      <c r="D6710" t="s">
        <v>1674</v>
      </c>
      <c r="E6710" t="s">
        <v>27</v>
      </c>
      <c r="F6710" t="s">
        <v>11</v>
      </c>
      <c r="G6710" t="s">
        <v>204</v>
      </c>
      <c r="H6710" t="s">
        <v>2357</v>
      </c>
      <c r="I6710" s="33" t="s">
        <v>10077</v>
      </c>
      <c r="J6710" s="2">
        <v>7</v>
      </c>
      <c r="K6710" s="33" t="s">
        <v>10078</v>
      </c>
    </row>
    <row r="6711" spans="1:11" x14ac:dyDescent="0.3">
      <c r="A6711" s="1">
        <v>42742</v>
      </c>
      <c r="B6711" s="2">
        <f>YEAR(salesdata[[#This Row],[Order Date]])</f>
        <v>2017</v>
      </c>
      <c r="C6711" s="2">
        <f>MONTH(salesdata[[#This Row],[Order Date]])</f>
        <v>1</v>
      </c>
      <c r="D6711" t="s">
        <v>1674</v>
      </c>
      <c r="E6711" t="s">
        <v>27</v>
      </c>
      <c r="F6711" t="s">
        <v>11</v>
      </c>
      <c r="G6711" t="s">
        <v>43</v>
      </c>
      <c r="H6711" t="s">
        <v>163</v>
      </c>
      <c r="I6711" s="33" t="s">
        <v>6515</v>
      </c>
      <c r="J6711" s="2">
        <v>1</v>
      </c>
      <c r="K6711" s="33" t="s">
        <v>3563</v>
      </c>
    </row>
    <row r="6712" spans="1:11" x14ac:dyDescent="0.3">
      <c r="A6712" s="1">
        <v>42743</v>
      </c>
      <c r="B6712" s="2">
        <f>YEAR(salesdata[[#This Row],[Order Date]])</f>
        <v>2017</v>
      </c>
      <c r="C6712" s="2">
        <f>MONTH(salesdata[[#This Row],[Order Date]])</f>
        <v>1</v>
      </c>
      <c r="D6712" t="s">
        <v>1098</v>
      </c>
      <c r="E6712" t="s">
        <v>167</v>
      </c>
      <c r="F6712" t="s">
        <v>34</v>
      </c>
      <c r="G6712" t="s">
        <v>147</v>
      </c>
      <c r="H6712" t="s">
        <v>325</v>
      </c>
      <c r="I6712" s="33" t="s">
        <v>10079</v>
      </c>
      <c r="J6712" s="2">
        <v>2</v>
      </c>
      <c r="K6712" s="33" t="s">
        <v>10080</v>
      </c>
    </row>
    <row r="6713" spans="1:11" x14ac:dyDescent="0.3">
      <c r="A6713" s="1">
        <v>42744</v>
      </c>
      <c r="B6713" s="2">
        <f>YEAR(salesdata[[#This Row],[Order Date]])</f>
        <v>2017</v>
      </c>
      <c r="C6713" s="2">
        <f>MONTH(salesdata[[#This Row],[Order Date]])</f>
        <v>1</v>
      </c>
      <c r="D6713" t="s">
        <v>1462</v>
      </c>
      <c r="E6713" t="s">
        <v>23</v>
      </c>
      <c r="F6713" t="s">
        <v>11</v>
      </c>
      <c r="G6713" t="s">
        <v>20</v>
      </c>
      <c r="H6713" t="s">
        <v>37</v>
      </c>
      <c r="I6713" s="33" t="s">
        <v>2917</v>
      </c>
      <c r="J6713" s="2">
        <v>3</v>
      </c>
      <c r="K6713" s="33" t="s">
        <v>10081</v>
      </c>
    </row>
    <row r="6714" spans="1:11" x14ac:dyDescent="0.3">
      <c r="A6714" s="1">
        <v>42747</v>
      </c>
      <c r="B6714" s="2">
        <f>YEAR(salesdata[[#This Row],[Order Date]])</f>
        <v>2017</v>
      </c>
      <c r="C6714" s="2">
        <f>MONTH(salesdata[[#This Row],[Order Date]])</f>
        <v>1</v>
      </c>
      <c r="D6714" t="s">
        <v>573</v>
      </c>
      <c r="E6714" t="s">
        <v>2111</v>
      </c>
      <c r="F6714" t="s">
        <v>11</v>
      </c>
      <c r="G6714" t="s">
        <v>12</v>
      </c>
      <c r="H6714" t="s">
        <v>128</v>
      </c>
      <c r="I6714" s="33" t="s">
        <v>3021</v>
      </c>
      <c r="J6714" s="2">
        <v>6</v>
      </c>
      <c r="K6714" s="33" t="s">
        <v>3022</v>
      </c>
    </row>
    <row r="6715" spans="1:11" x14ac:dyDescent="0.3">
      <c r="A6715" s="1">
        <v>42747</v>
      </c>
      <c r="B6715" s="2">
        <f>YEAR(salesdata[[#This Row],[Order Date]])</f>
        <v>2017</v>
      </c>
      <c r="C6715" s="2">
        <f>MONTH(salesdata[[#This Row],[Order Date]])</f>
        <v>1</v>
      </c>
      <c r="D6715" t="s">
        <v>573</v>
      </c>
      <c r="E6715" t="s">
        <v>2111</v>
      </c>
      <c r="F6715" t="s">
        <v>34</v>
      </c>
      <c r="G6715" t="s">
        <v>47</v>
      </c>
      <c r="H6715" t="s">
        <v>2080</v>
      </c>
      <c r="I6715" s="33" t="s">
        <v>6270</v>
      </c>
      <c r="J6715" s="2">
        <v>2</v>
      </c>
      <c r="K6715" s="33" t="s">
        <v>5762</v>
      </c>
    </row>
    <row r="6716" spans="1:11" x14ac:dyDescent="0.3">
      <c r="A6716" s="1">
        <v>42747</v>
      </c>
      <c r="B6716" s="2">
        <f>YEAR(salesdata[[#This Row],[Order Date]])</f>
        <v>2017</v>
      </c>
      <c r="C6716" s="2">
        <f>MONTH(salesdata[[#This Row],[Order Date]])</f>
        <v>1</v>
      </c>
      <c r="D6716" t="s">
        <v>2108</v>
      </c>
      <c r="E6716" t="s">
        <v>27</v>
      </c>
      <c r="F6716" t="s">
        <v>11</v>
      </c>
      <c r="G6716" t="s">
        <v>63</v>
      </c>
      <c r="H6716" t="s">
        <v>64</v>
      </c>
      <c r="I6716" s="33" t="s">
        <v>7802</v>
      </c>
      <c r="J6716" s="2">
        <v>1</v>
      </c>
      <c r="K6716" s="33" t="s">
        <v>4927</v>
      </c>
    </row>
    <row r="6717" spans="1:11" x14ac:dyDescent="0.3">
      <c r="A6717" s="1">
        <v>42747</v>
      </c>
      <c r="B6717" s="2">
        <f>YEAR(salesdata[[#This Row],[Order Date]])</f>
        <v>2017</v>
      </c>
      <c r="C6717" s="2">
        <f>MONTH(salesdata[[#This Row],[Order Date]])</f>
        <v>1</v>
      </c>
      <c r="D6717" t="s">
        <v>2120</v>
      </c>
      <c r="E6717" t="s">
        <v>10</v>
      </c>
      <c r="F6717" t="s">
        <v>11</v>
      </c>
      <c r="G6717" t="s">
        <v>20</v>
      </c>
      <c r="H6717" t="s">
        <v>2198</v>
      </c>
      <c r="I6717" s="33" t="s">
        <v>10082</v>
      </c>
      <c r="J6717" s="2">
        <v>5</v>
      </c>
      <c r="K6717" s="33" t="s">
        <v>10083</v>
      </c>
    </row>
    <row r="6718" spans="1:11" x14ac:dyDescent="0.3">
      <c r="A6718" s="1">
        <v>42748</v>
      </c>
      <c r="B6718" s="2">
        <f>YEAR(salesdata[[#This Row],[Order Date]])</f>
        <v>2017</v>
      </c>
      <c r="C6718" s="2">
        <f>MONTH(salesdata[[#This Row],[Order Date]])</f>
        <v>1</v>
      </c>
      <c r="D6718" t="s">
        <v>1798</v>
      </c>
      <c r="E6718" t="s">
        <v>190</v>
      </c>
      <c r="F6718" t="s">
        <v>11</v>
      </c>
      <c r="G6718" t="s">
        <v>12</v>
      </c>
      <c r="H6718" t="s">
        <v>1199</v>
      </c>
      <c r="I6718" s="33" t="s">
        <v>3540</v>
      </c>
      <c r="J6718" s="2">
        <v>5</v>
      </c>
      <c r="K6718" s="33" t="s">
        <v>3175</v>
      </c>
    </row>
    <row r="6719" spans="1:11" x14ac:dyDescent="0.3">
      <c r="A6719" s="1">
        <v>42748</v>
      </c>
      <c r="B6719" s="2">
        <f>YEAR(salesdata[[#This Row],[Order Date]])</f>
        <v>2017</v>
      </c>
      <c r="C6719" s="2">
        <f>MONTH(salesdata[[#This Row],[Order Date]])</f>
        <v>1</v>
      </c>
      <c r="D6719" t="s">
        <v>1798</v>
      </c>
      <c r="E6719" t="s">
        <v>190</v>
      </c>
      <c r="F6719" t="s">
        <v>11</v>
      </c>
      <c r="G6719" t="s">
        <v>24</v>
      </c>
      <c r="H6719" t="s">
        <v>610</v>
      </c>
      <c r="I6719" s="33" t="s">
        <v>10084</v>
      </c>
      <c r="J6719" s="2">
        <v>6</v>
      </c>
      <c r="K6719" s="33" t="s">
        <v>7763</v>
      </c>
    </row>
    <row r="6720" spans="1:11" x14ac:dyDescent="0.3">
      <c r="A6720" s="1">
        <v>42748</v>
      </c>
      <c r="B6720" s="2">
        <f>YEAR(salesdata[[#This Row],[Order Date]])</f>
        <v>2017</v>
      </c>
      <c r="C6720" s="2">
        <f>MONTH(salesdata[[#This Row],[Order Date]])</f>
        <v>1</v>
      </c>
      <c r="D6720" t="s">
        <v>1798</v>
      </c>
      <c r="E6720" t="s">
        <v>190</v>
      </c>
      <c r="F6720" t="s">
        <v>11</v>
      </c>
      <c r="G6720" t="s">
        <v>204</v>
      </c>
      <c r="H6720" t="s">
        <v>470</v>
      </c>
      <c r="I6720" s="33" t="s">
        <v>3462</v>
      </c>
      <c r="J6720" s="2">
        <v>5</v>
      </c>
      <c r="K6720" s="33" t="s">
        <v>3463</v>
      </c>
    </row>
    <row r="6721" spans="1:11" x14ac:dyDescent="0.3">
      <c r="A6721" s="1">
        <v>42748</v>
      </c>
      <c r="B6721" s="2">
        <f>YEAR(salesdata[[#This Row],[Order Date]])</f>
        <v>2017</v>
      </c>
      <c r="C6721" s="2">
        <f>MONTH(salesdata[[#This Row],[Order Date]])</f>
        <v>1</v>
      </c>
      <c r="D6721" t="s">
        <v>1798</v>
      </c>
      <c r="E6721" t="s">
        <v>190</v>
      </c>
      <c r="F6721" t="s">
        <v>34</v>
      </c>
      <c r="G6721" t="s">
        <v>74</v>
      </c>
      <c r="H6721" t="s">
        <v>858</v>
      </c>
      <c r="I6721" s="33" t="s">
        <v>3948</v>
      </c>
      <c r="J6721" s="2">
        <v>3</v>
      </c>
      <c r="K6721" s="33" t="s">
        <v>10085</v>
      </c>
    </row>
    <row r="6722" spans="1:11" x14ac:dyDescent="0.3">
      <c r="A6722" s="1">
        <v>42749</v>
      </c>
      <c r="B6722" s="2">
        <f>YEAR(salesdata[[#This Row],[Order Date]])</f>
        <v>2017</v>
      </c>
      <c r="C6722" s="2">
        <f>MONTH(salesdata[[#This Row],[Order Date]])</f>
        <v>1</v>
      </c>
      <c r="D6722" t="s">
        <v>2616</v>
      </c>
      <c r="E6722" t="s">
        <v>249</v>
      </c>
      <c r="F6722" t="s">
        <v>11</v>
      </c>
      <c r="G6722" t="s">
        <v>63</v>
      </c>
      <c r="H6722" t="s">
        <v>99</v>
      </c>
      <c r="I6722" s="33" t="s">
        <v>9244</v>
      </c>
      <c r="J6722" s="2">
        <v>1</v>
      </c>
      <c r="K6722" s="33" t="s">
        <v>10086</v>
      </c>
    </row>
    <row r="6723" spans="1:11" x14ac:dyDescent="0.3">
      <c r="A6723" s="1">
        <v>42749</v>
      </c>
      <c r="B6723" s="2">
        <f>YEAR(salesdata[[#This Row],[Order Date]])</f>
        <v>2017</v>
      </c>
      <c r="C6723" s="2">
        <f>MONTH(salesdata[[#This Row],[Order Date]])</f>
        <v>1</v>
      </c>
      <c r="D6723" t="s">
        <v>2616</v>
      </c>
      <c r="E6723" t="s">
        <v>249</v>
      </c>
      <c r="F6723" t="s">
        <v>39</v>
      </c>
      <c r="G6723" t="s">
        <v>40</v>
      </c>
      <c r="H6723" t="s">
        <v>233</v>
      </c>
      <c r="I6723" s="33" t="s">
        <v>5278</v>
      </c>
      <c r="J6723" s="2">
        <v>5</v>
      </c>
      <c r="K6723" s="33" t="s">
        <v>6772</v>
      </c>
    </row>
    <row r="6724" spans="1:11" x14ac:dyDescent="0.3">
      <c r="A6724" s="1">
        <v>42749</v>
      </c>
      <c r="B6724" s="2">
        <f>YEAR(salesdata[[#This Row],[Order Date]])</f>
        <v>2017</v>
      </c>
      <c r="C6724" s="2">
        <f>MONTH(salesdata[[#This Row],[Order Date]])</f>
        <v>1</v>
      </c>
      <c r="D6724" t="s">
        <v>1995</v>
      </c>
      <c r="E6724" t="s">
        <v>282</v>
      </c>
      <c r="F6724" t="s">
        <v>39</v>
      </c>
      <c r="G6724" t="s">
        <v>52</v>
      </c>
      <c r="H6724" t="s">
        <v>2536</v>
      </c>
      <c r="I6724" s="33" t="s">
        <v>10087</v>
      </c>
      <c r="J6724" s="2">
        <v>7</v>
      </c>
      <c r="K6724" s="33" t="s">
        <v>10088</v>
      </c>
    </row>
    <row r="6725" spans="1:11" x14ac:dyDescent="0.3">
      <c r="A6725" s="1">
        <v>42749</v>
      </c>
      <c r="B6725" s="2">
        <f>YEAR(salesdata[[#This Row],[Order Date]])</f>
        <v>2017</v>
      </c>
      <c r="C6725" s="2">
        <f>MONTH(salesdata[[#This Row],[Order Date]])</f>
        <v>1</v>
      </c>
      <c r="D6725" t="s">
        <v>1995</v>
      </c>
      <c r="E6725" t="s">
        <v>282</v>
      </c>
      <c r="F6725" t="s">
        <v>11</v>
      </c>
      <c r="G6725" t="s">
        <v>18</v>
      </c>
      <c r="H6725" t="s">
        <v>2267</v>
      </c>
      <c r="I6725" s="33" t="s">
        <v>10089</v>
      </c>
      <c r="J6725" s="2">
        <v>9</v>
      </c>
      <c r="K6725" s="33" t="s">
        <v>7468</v>
      </c>
    </row>
    <row r="6726" spans="1:11" x14ac:dyDescent="0.3">
      <c r="A6726" s="1">
        <v>42749</v>
      </c>
      <c r="B6726" s="2">
        <f>YEAR(salesdata[[#This Row],[Order Date]])</f>
        <v>2017</v>
      </c>
      <c r="C6726" s="2">
        <f>MONTH(salesdata[[#This Row],[Order Date]])</f>
        <v>1</v>
      </c>
      <c r="D6726" t="s">
        <v>817</v>
      </c>
      <c r="E6726" t="s">
        <v>121</v>
      </c>
      <c r="F6726" t="s">
        <v>11</v>
      </c>
      <c r="G6726" t="s">
        <v>63</v>
      </c>
      <c r="H6726" t="s">
        <v>1484</v>
      </c>
      <c r="I6726" s="33" t="s">
        <v>3054</v>
      </c>
      <c r="J6726" s="2">
        <v>3</v>
      </c>
      <c r="K6726" s="33" t="s">
        <v>10090</v>
      </c>
    </row>
    <row r="6727" spans="1:11" x14ac:dyDescent="0.3">
      <c r="A6727" s="1">
        <v>42749</v>
      </c>
      <c r="B6727" s="2">
        <f>YEAR(salesdata[[#This Row],[Order Date]])</f>
        <v>2017</v>
      </c>
      <c r="C6727" s="2">
        <f>MONTH(salesdata[[#This Row],[Order Date]])</f>
        <v>1</v>
      </c>
      <c r="D6727" t="s">
        <v>817</v>
      </c>
      <c r="E6727" t="s">
        <v>121</v>
      </c>
      <c r="F6727" t="s">
        <v>11</v>
      </c>
      <c r="G6727" t="s">
        <v>12</v>
      </c>
      <c r="H6727" t="s">
        <v>1186</v>
      </c>
      <c r="I6727" s="33" t="s">
        <v>4767</v>
      </c>
      <c r="J6727" s="2">
        <v>7</v>
      </c>
      <c r="K6727" s="33" t="s">
        <v>5304</v>
      </c>
    </row>
    <row r="6728" spans="1:11" x14ac:dyDescent="0.3">
      <c r="A6728" s="1">
        <v>42749</v>
      </c>
      <c r="B6728" s="2">
        <f>YEAR(salesdata[[#This Row],[Order Date]])</f>
        <v>2017</v>
      </c>
      <c r="C6728" s="2">
        <f>MONTH(salesdata[[#This Row],[Order Date]])</f>
        <v>1</v>
      </c>
      <c r="D6728" t="s">
        <v>817</v>
      </c>
      <c r="E6728" t="s">
        <v>121</v>
      </c>
      <c r="F6728" t="s">
        <v>39</v>
      </c>
      <c r="G6728" t="s">
        <v>40</v>
      </c>
      <c r="H6728" t="s">
        <v>2690</v>
      </c>
      <c r="I6728" s="33" t="s">
        <v>8044</v>
      </c>
      <c r="J6728" s="2">
        <v>2</v>
      </c>
      <c r="K6728" s="33" t="s">
        <v>2654</v>
      </c>
    </row>
    <row r="6729" spans="1:11" x14ac:dyDescent="0.3">
      <c r="A6729" s="1">
        <v>42749</v>
      </c>
      <c r="B6729" s="2">
        <f>YEAR(salesdata[[#This Row],[Order Date]])</f>
        <v>2017</v>
      </c>
      <c r="C6729" s="2">
        <f>MONTH(salesdata[[#This Row],[Order Date]])</f>
        <v>1</v>
      </c>
      <c r="D6729" t="s">
        <v>817</v>
      </c>
      <c r="E6729" t="s">
        <v>121</v>
      </c>
      <c r="F6729" t="s">
        <v>11</v>
      </c>
      <c r="G6729" t="s">
        <v>20</v>
      </c>
      <c r="H6729" t="s">
        <v>2248</v>
      </c>
      <c r="I6729" s="33" t="s">
        <v>4849</v>
      </c>
      <c r="J6729" s="2">
        <v>5</v>
      </c>
      <c r="K6729" s="33" t="s">
        <v>4850</v>
      </c>
    </row>
    <row r="6730" spans="1:11" x14ac:dyDescent="0.3">
      <c r="A6730" s="1">
        <v>42749</v>
      </c>
      <c r="B6730" s="2">
        <f>YEAR(salesdata[[#This Row],[Order Date]])</f>
        <v>2017</v>
      </c>
      <c r="C6730" s="2">
        <f>MONTH(salesdata[[#This Row],[Order Date]])</f>
        <v>1</v>
      </c>
      <c r="D6730" t="s">
        <v>817</v>
      </c>
      <c r="E6730" t="s">
        <v>121</v>
      </c>
      <c r="F6730" t="s">
        <v>11</v>
      </c>
      <c r="G6730" t="s">
        <v>20</v>
      </c>
      <c r="H6730" t="s">
        <v>1536</v>
      </c>
      <c r="I6730" s="33" t="s">
        <v>3621</v>
      </c>
      <c r="J6730" s="2">
        <v>2</v>
      </c>
      <c r="K6730" s="33" t="s">
        <v>10091</v>
      </c>
    </row>
    <row r="6731" spans="1:11" x14ac:dyDescent="0.3">
      <c r="A6731" s="1">
        <v>42749</v>
      </c>
      <c r="B6731" s="2">
        <f>YEAR(salesdata[[#This Row],[Order Date]])</f>
        <v>2017</v>
      </c>
      <c r="C6731" s="2">
        <f>MONTH(salesdata[[#This Row],[Order Date]])</f>
        <v>1</v>
      </c>
      <c r="D6731" t="s">
        <v>2369</v>
      </c>
      <c r="E6731" t="s">
        <v>27</v>
      </c>
      <c r="F6731" t="s">
        <v>11</v>
      </c>
      <c r="G6731" t="s">
        <v>12</v>
      </c>
      <c r="H6731" t="s">
        <v>2098</v>
      </c>
      <c r="I6731" s="33" t="s">
        <v>3433</v>
      </c>
      <c r="J6731" s="2">
        <v>5</v>
      </c>
      <c r="K6731" s="33" t="s">
        <v>4464</v>
      </c>
    </row>
    <row r="6732" spans="1:11" x14ac:dyDescent="0.3">
      <c r="A6732" s="1">
        <v>42749</v>
      </c>
      <c r="B6732" s="2">
        <f>YEAR(salesdata[[#This Row],[Order Date]])</f>
        <v>2017</v>
      </c>
      <c r="C6732" s="2">
        <f>MONTH(salesdata[[#This Row],[Order Date]])</f>
        <v>1</v>
      </c>
      <c r="D6732" t="s">
        <v>232</v>
      </c>
      <c r="E6732" t="s">
        <v>130</v>
      </c>
      <c r="F6732" t="s">
        <v>11</v>
      </c>
      <c r="G6732" t="s">
        <v>18</v>
      </c>
      <c r="H6732" t="s">
        <v>2162</v>
      </c>
      <c r="I6732" s="33" t="s">
        <v>10092</v>
      </c>
      <c r="J6732" s="2">
        <v>5</v>
      </c>
      <c r="K6732" s="33" t="s">
        <v>6107</v>
      </c>
    </row>
    <row r="6733" spans="1:11" x14ac:dyDescent="0.3">
      <c r="A6733" s="1">
        <v>42749</v>
      </c>
      <c r="B6733" s="2">
        <f>YEAR(salesdata[[#This Row],[Order Date]])</f>
        <v>2017</v>
      </c>
      <c r="C6733" s="2">
        <f>MONTH(salesdata[[#This Row],[Order Date]])</f>
        <v>1</v>
      </c>
      <c r="D6733" t="s">
        <v>232</v>
      </c>
      <c r="E6733" t="s">
        <v>130</v>
      </c>
      <c r="F6733" t="s">
        <v>11</v>
      </c>
      <c r="G6733" t="s">
        <v>43</v>
      </c>
      <c r="H6733" t="s">
        <v>2166</v>
      </c>
      <c r="I6733" s="33" t="s">
        <v>5473</v>
      </c>
      <c r="J6733" s="2">
        <v>2</v>
      </c>
      <c r="K6733" s="33" t="s">
        <v>10093</v>
      </c>
    </row>
    <row r="6734" spans="1:11" x14ac:dyDescent="0.3">
      <c r="A6734" s="1">
        <v>42749</v>
      </c>
      <c r="B6734" s="2">
        <f>YEAR(salesdata[[#This Row],[Order Date]])</f>
        <v>2017</v>
      </c>
      <c r="C6734" s="2">
        <f>MONTH(salesdata[[#This Row],[Order Date]])</f>
        <v>1</v>
      </c>
      <c r="D6734" t="s">
        <v>232</v>
      </c>
      <c r="E6734" t="s">
        <v>130</v>
      </c>
      <c r="F6734" t="s">
        <v>39</v>
      </c>
      <c r="G6734" t="s">
        <v>40</v>
      </c>
      <c r="H6734" t="s">
        <v>1844</v>
      </c>
      <c r="I6734" s="33" t="s">
        <v>3684</v>
      </c>
      <c r="J6734" s="2">
        <v>4</v>
      </c>
      <c r="K6734" s="33" t="s">
        <v>2937</v>
      </c>
    </row>
    <row r="6735" spans="1:11" x14ac:dyDescent="0.3">
      <c r="A6735" s="1">
        <v>42749</v>
      </c>
      <c r="B6735" s="2">
        <f>YEAR(salesdata[[#This Row],[Order Date]])</f>
        <v>2017</v>
      </c>
      <c r="C6735" s="2">
        <f>MONTH(salesdata[[#This Row],[Order Date]])</f>
        <v>1</v>
      </c>
      <c r="D6735" t="s">
        <v>232</v>
      </c>
      <c r="E6735" t="s">
        <v>130</v>
      </c>
      <c r="F6735" t="s">
        <v>11</v>
      </c>
      <c r="G6735" t="s">
        <v>18</v>
      </c>
      <c r="H6735" t="s">
        <v>303</v>
      </c>
      <c r="I6735" s="33" t="s">
        <v>10094</v>
      </c>
      <c r="J6735" s="2">
        <v>2</v>
      </c>
      <c r="K6735" s="33" t="s">
        <v>4056</v>
      </c>
    </row>
    <row r="6736" spans="1:11" x14ac:dyDescent="0.3">
      <c r="A6736" s="1">
        <v>42749</v>
      </c>
      <c r="B6736" s="2">
        <f>YEAR(salesdata[[#This Row],[Order Date]])</f>
        <v>2017</v>
      </c>
      <c r="C6736" s="2">
        <f>MONTH(salesdata[[#This Row],[Order Date]])</f>
        <v>1</v>
      </c>
      <c r="D6736" t="s">
        <v>232</v>
      </c>
      <c r="E6736" t="s">
        <v>130</v>
      </c>
      <c r="F6736" t="s">
        <v>39</v>
      </c>
      <c r="G6736" t="s">
        <v>52</v>
      </c>
      <c r="H6736" t="s">
        <v>1476</v>
      </c>
      <c r="I6736" s="33" t="s">
        <v>10095</v>
      </c>
      <c r="J6736" s="2">
        <v>4</v>
      </c>
      <c r="K6736" s="33" t="s">
        <v>7146</v>
      </c>
    </row>
    <row r="6737" spans="1:11" x14ac:dyDescent="0.3">
      <c r="A6737" s="1">
        <v>42749</v>
      </c>
      <c r="B6737" s="2">
        <f>YEAR(salesdata[[#This Row],[Order Date]])</f>
        <v>2017</v>
      </c>
      <c r="C6737" s="2">
        <f>MONTH(salesdata[[#This Row],[Order Date]])</f>
        <v>1</v>
      </c>
      <c r="D6737" t="s">
        <v>232</v>
      </c>
      <c r="E6737" t="s">
        <v>130</v>
      </c>
      <c r="F6737" t="s">
        <v>11</v>
      </c>
      <c r="G6737" t="s">
        <v>12</v>
      </c>
      <c r="H6737" t="s">
        <v>2186</v>
      </c>
      <c r="I6737" s="33" t="s">
        <v>5100</v>
      </c>
      <c r="J6737" s="2">
        <v>1</v>
      </c>
      <c r="K6737" s="33" t="s">
        <v>4110</v>
      </c>
    </row>
    <row r="6738" spans="1:11" x14ac:dyDescent="0.3">
      <c r="A6738" s="1">
        <v>42749</v>
      </c>
      <c r="B6738" s="2">
        <f>YEAR(salesdata[[#This Row],[Order Date]])</f>
        <v>2017</v>
      </c>
      <c r="C6738" s="2">
        <f>MONTH(salesdata[[#This Row],[Order Date]])</f>
        <v>1</v>
      </c>
      <c r="D6738" t="s">
        <v>232</v>
      </c>
      <c r="E6738" t="s">
        <v>130</v>
      </c>
      <c r="F6738" t="s">
        <v>39</v>
      </c>
      <c r="G6738" t="s">
        <v>52</v>
      </c>
      <c r="H6738" t="s">
        <v>2003</v>
      </c>
      <c r="I6738" s="33" t="s">
        <v>10096</v>
      </c>
      <c r="J6738" s="2">
        <v>4</v>
      </c>
      <c r="K6738" s="33" t="s">
        <v>10097</v>
      </c>
    </row>
    <row r="6739" spans="1:11" x14ac:dyDescent="0.3">
      <c r="A6739" s="1">
        <v>42749</v>
      </c>
      <c r="B6739" s="2">
        <f>YEAR(salesdata[[#This Row],[Order Date]])</f>
        <v>2017</v>
      </c>
      <c r="C6739" s="2">
        <f>MONTH(salesdata[[#This Row],[Order Date]])</f>
        <v>1</v>
      </c>
      <c r="D6739" t="s">
        <v>232</v>
      </c>
      <c r="E6739" t="s">
        <v>130</v>
      </c>
      <c r="F6739" t="s">
        <v>34</v>
      </c>
      <c r="G6739" t="s">
        <v>47</v>
      </c>
      <c r="H6739" t="s">
        <v>2065</v>
      </c>
      <c r="I6739" s="33" t="s">
        <v>9342</v>
      </c>
      <c r="J6739" s="2">
        <v>2</v>
      </c>
      <c r="K6739" s="33" t="s">
        <v>6188</v>
      </c>
    </row>
    <row r="6740" spans="1:11" x14ac:dyDescent="0.3">
      <c r="A6740" s="1">
        <v>42750</v>
      </c>
      <c r="B6740" s="2">
        <f>YEAR(salesdata[[#This Row],[Order Date]])</f>
        <v>2017</v>
      </c>
      <c r="C6740" s="2">
        <f>MONTH(salesdata[[#This Row],[Order Date]])</f>
        <v>1</v>
      </c>
      <c r="D6740" t="s">
        <v>2650</v>
      </c>
      <c r="E6740" t="s">
        <v>23</v>
      </c>
      <c r="F6740" t="s">
        <v>11</v>
      </c>
      <c r="G6740" t="s">
        <v>93</v>
      </c>
      <c r="H6740" t="s">
        <v>2717</v>
      </c>
      <c r="I6740" s="33" t="s">
        <v>10098</v>
      </c>
      <c r="J6740" s="2">
        <v>1</v>
      </c>
      <c r="K6740" s="33" t="s">
        <v>6541</v>
      </c>
    </row>
    <row r="6741" spans="1:11" x14ac:dyDescent="0.3">
      <c r="A6741" s="1">
        <v>42750</v>
      </c>
      <c r="B6741" s="2">
        <f>YEAR(salesdata[[#This Row],[Order Date]])</f>
        <v>2017</v>
      </c>
      <c r="C6741" s="2">
        <f>MONTH(salesdata[[#This Row],[Order Date]])</f>
        <v>1</v>
      </c>
      <c r="D6741" t="s">
        <v>2650</v>
      </c>
      <c r="E6741" t="s">
        <v>23</v>
      </c>
      <c r="F6741" t="s">
        <v>11</v>
      </c>
      <c r="G6741" t="s">
        <v>93</v>
      </c>
      <c r="H6741" t="s">
        <v>774</v>
      </c>
      <c r="I6741" s="33" t="s">
        <v>10099</v>
      </c>
      <c r="J6741" s="2">
        <v>8</v>
      </c>
      <c r="K6741" s="33" t="s">
        <v>10100</v>
      </c>
    </row>
    <row r="6742" spans="1:11" x14ac:dyDescent="0.3">
      <c r="A6742" s="1">
        <v>42750</v>
      </c>
      <c r="B6742" s="2">
        <f>YEAR(salesdata[[#This Row],[Order Date]])</f>
        <v>2017</v>
      </c>
      <c r="C6742" s="2">
        <f>MONTH(salesdata[[#This Row],[Order Date]])</f>
        <v>1</v>
      </c>
      <c r="D6742" t="s">
        <v>197</v>
      </c>
      <c r="E6742" t="s">
        <v>443</v>
      </c>
      <c r="F6742" t="s">
        <v>11</v>
      </c>
      <c r="G6742" t="s">
        <v>12</v>
      </c>
      <c r="H6742" t="s">
        <v>2649</v>
      </c>
      <c r="I6742" s="33" t="s">
        <v>5304</v>
      </c>
      <c r="J6742" s="2">
        <v>2</v>
      </c>
      <c r="K6742" s="33" t="s">
        <v>3791</v>
      </c>
    </row>
    <row r="6743" spans="1:11" x14ac:dyDescent="0.3">
      <c r="A6743" s="1">
        <v>42750</v>
      </c>
      <c r="B6743" s="2">
        <f>YEAR(salesdata[[#This Row],[Order Date]])</f>
        <v>2017</v>
      </c>
      <c r="C6743" s="2">
        <f>MONTH(salesdata[[#This Row],[Order Date]])</f>
        <v>1</v>
      </c>
      <c r="D6743" t="s">
        <v>2482</v>
      </c>
      <c r="E6743" t="s">
        <v>27</v>
      </c>
      <c r="F6743" t="s">
        <v>11</v>
      </c>
      <c r="G6743" t="s">
        <v>24</v>
      </c>
      <c r="H6743" t="s">
        <v>586</v>
      </c>
      <c r="I6743" s="33" t="s">
        <v>3611</v>
      </c>
      <c r="J6743" s="2">
        <v>5</v>
      </c>
      <c r="K6743" s="33" t="s">
        <v>3612</v>
      </c>
    </row>
    <row r="6744" spans="1:11" x14ac:dyDescent="0.3">
      <c r="A6744" s="1">
        <v>42750</v>
      </c>
      <c r="B6744" s="2">
        <f>YEAR(salesdata[[#This Row],[Order Date]])</f>
        <v>2017</v>
      </c>
      <c r="C6744" s="2">
        <f>MONTH(salesdata[[#This Row],[Order Date]])</f>
        <v>1</v>
      </c>
      <c r="D6744" t="s">
        <v>1816</v>
      </c>
      <c r="E6744" t="s">
        <v>10</v>
      </c>
      <c r="F6744" t="s">
        <v>11</v>
      </c>
      <c r="G6744" t="s">
        <v>20</v>
      </c>
      <c r="H6744" t="s">
        <v>369</v>
      </c>
      <c r="I6744" s="33" t="s">
        <v>6701</v>
      </c>
      <c r="J6744" s="2">
        <v>4</v>
      </c>
      <c r="K6744" s="33" t="s">
        <v>10101</v>
      </c>
    </row>
    <row r="6745" spans="1:11" x14ac:dyDescent="0.3">
      <c r="A6745" s="1">
        <v>42750</v>
      </c>
      <c r="B6745" s="2">
        <f>YEAR(salesdata[[#This Row],[Order Date]])</f>
        <v>2017</v>
      </c>
      <c r="C6745" s="2">
        <f>MONTH(salesdata[[#This Row],[Order Date]])</f>
        <v>1</v>
      </c>
      <c r="D6745" t="s">
        <v>1816</v>
      </c>
      <c r="E6745" t="s">
        <v>10</v>
      </c>
      <c r="F6745" t="s">
        <v>39</v>
      </c>
      <c r="G6745" t="s">
        <v>52</v>
      </c>
      <c r="H6745" t="s">
        <v>85</v>
      </c>
      <c r="I6745" s="33" t="s">
        <v>4725</v>
      </c>
      <c r="J6745" s="2">
        <v>2</v>
      </c>
      <c r="K6745" s="33" t="s">
        <v>3329</v>
      </c>
    </row>
    <row r="6746" spans="1:11" x14ac:dyDescent="0.3">
      <c r="A6746" s="1">
        <v>42750</v>
      </c>
      <c r="B6746" s="2">
        <f>YEAR(salesdata[[#This Row],[Order Date]])</f>
        <v>2017</v>
      </c>
      <c r="C6746" s="2">
        <f>MONTH(salesdata[[#This Row],[Order Date]])</f>
        <v>1</v>
      </c>
      <c r="D6746" t="s">
        <v>1816</v>
      </c>
      <c r="E6746" t="s">
        <v>10</v>
      </c>
      <c r="F6746" t="s">
        <v>39</v>
      </c>
      <c r="G6746" t="s">
        <v>52</v>
      </c>
      <c r="H6746" t="s">
        <v>1480</v>
      </c>
      <c r="I6746" s="33" t="s">
        <v>10102</v>
      </c>
      <c r="J6746" s="2">
        <v>8</v>
      </c>
      <c r="K6746" s="33" t="s">
        <v>5830</v>
      </c>
    </row>
    <row r="6747" spans="1:11" x14ac:dyDescent="0.3">
      <c r="A6747" s="1">
        <v>42750</v>
      </c>
      <c r="B6747" s="2">
        <f>YEAR(salesdata[[#This Row],[Order Date]])</f>
        <v>2017</v>
      </c>
      <c r="C6747" s="2">
        <f>MONTH(salesdata[[#This Row],[Order Date]])</f>
        <v>1</v>
      </c>
      <c r="D6747" t="s">
        <v>1816</v>
      </c>
      <c r="E6747" t="s">
        <v>10</v>
      </c>
      <c r="F6747" t="s">
        <v>11</v>
      </c>
      <c r="G6747" t="s">
        <v>20</v>
      </c>
      <c r="H6747" t="s">
        <v>977</v>
      </c>
      <c r="I6747" s="33" t="s">
        <v>5117</v>
      </c>
      <c r="J6747" s="2">
        <v>1</v>
      </c>
      <c r="K6747" s="33" t="s">
        <v>10103</v>
      </c>
    </row>
    <row r="6748" spans="1:11" x14ac:dyDescent="0.3">
      <c r="A6748" s="1">
        <v>42751</v>
      </c>
      <c r="B6748" s="2">
        <f>YEAR(salesdata[[#This Row],[Order Date]])</f>
        <v>2017</v>
      </c>
      <c r="C6748" s="2">
        <f>MONTH(salesdata[[#This Row],[Order Date]])</f>
        <v>1</v>
      </c>
      <c r="D6748" t="s">
        <v>29</v>
      </c>
      <c r="E6748" t="s">
        <v>27</v>
      </c>
      <c r="F6748" t="s">
        <v>34</v>
      </c>
      <c r="G6748" t="s">
        <v>47</v>
      </c>
      <c r="H6748" t="s">
        <v>818</v>
      </c>
      <c r="I6748" s="33" t="s">
        <v>6153</v>
      </c>
      <c r="J6748" s="2">
        <v>4</v>
      </c>
      <c r="K6748" s="33" t="s">
        <v>7858</v>
      </c>
    </row>
    <row r="6749" spans="1:11" x14ac:dyDescent="0.3">
      <c r="A6749" s="1">
        <v>42751</v>
      </c>
      <c r="B6749" s="2">
        <f>YEAR(salesdata[[#This Row],[Order Date]])</f>
        <v>2017</v>
      </c>
      <c r="C6749" s="2">
        <f>MONTH(salesdata[[#This Row],[Order Date]])</f>
        <v>1</v>
      </c>
      <c r="D6749" t="s">
        <v>29</v>
      </c>
      <c r="E6749" t="s">
        <v>27</v>
      </c>
      <c r="F6749" t="s">
        <v>34</v>
      </c>
      <c r="G6749" t="s">
        <v>147</v>
      </c>
      <c r="H6749" t="s">
        <v>839</v>
      </c>
      <c r="I6749" s="33" t="s">
        <v>10104</v>
      </c>
      <c r="J6749" s="2">
        <v>7</v>
      </c>
      <c r="K6749" s="33" t="s">
        <v>10105</v>
      </c>
    </row>
    <row r="6750" spans="1:11" x14ac:dyDescent="0.3">
      <c r="A6750" s="1">
        <v>42751</v>
      </c>
      <c r="B6750" s="2">
        <f>YEAR(salesdata[[#This Row],[Order Date]])</f>
        <v>2017</v>
      </c>
      <c r="C6750" s="2">
        <f>MONTH(salesdata[[#This Row],[Order Date]])</f>
        <v>1</v>
      </c>
      <c r="D6750" t="s">
        <v>1758</v>
      </c>
      <c r="E6750" t="s">
        <v>111</v>
      </c>
      <c r="F6750" t="s">
        <v>11</v>
      </c>
      <c r="G6750" t="s">
        <v>20</v>
      </c>
      <c r="H6750" t="s">
        <v>851</v>
      </c>
      <c r="I6750" s="33" t="s">
        <v>10106</v>
      </c>
      <c r="J6750" s="2">
        <v>4</v>
      </c>
      <c r="K6750" s="33" t="s">
        <v>10107</v>
      </c>
    </row>
    <row r="6751" spans="1:11" x14ac:dyDescent="0.3">
      <c r="A6751" s="1">
        <v>42751</v>
      </c>
      <c r="B6751" s="2">
        <f>YEAR(salesdata[[#This Row],[Order Date]])</f>
        <v>2017</v>
      </c>
      <c r="C6751" s="2">
        <f>MONTH(salesdata[[#This Row],[Order Date]])</f>
        <v>1</v>
      </c>
      <c r="D6751" t="s">
        <v>1758</v>
      </c>
      <c r="E6751" t="s">
        <v>111</v>
      </c>
      <c r="F6751" t="s">
        <v>34</v>
      </c>
      <c r="G6751" t="s">
        <v>35</v>
      </c>
      <c r="H6751" t="s">
        <v>1529</v>
      </c>
      <c r="I6751" s="33" t="s">
        <v>10108</v>
      </c>
      <c r="J6751" s="2">
        <v>3</v>
      </c>
      <c r="K6751" s="33" t="s">
        <v>9975</v>
      </c>
    </row>
    <row r="6752" spans="1:11" x14ac:dyDescent="0.3">
      <c r="A6752" s="1">
        <v>42751</v>
      </c>
      <c r="B6752" s="2">
        <f>YEAR(salesdata[[#This Row],[Order Date]])</f>
        <v>2017</v>
      </c>
      <c r="C6752" s="2">
        <f>MONTH(salesdata[[#This Row],[Order Date]])</f>
        <v>1</v>
      </c>
      <c r="D6752" t="s">
        <v>1758</v>
      </c>
      <c r="E6752" t="s">
        <v>111</v>
      </c>
      <c r="F6752" t="s">
        <v>11</v>
      </c>
      <c r="G6752" t="s">
        <v>12</v>
      </c>
      <c r="H6752" t="s">
        <v>2630</v>
      </c>
      <c r="I6752" s="33" t="s">
        <v>10109</v>
      </c>
      <c r="J6752" s="2">
        <v>7</v>
      </c>
      <c r="K6752" s="33" t="s">
        <v>10110</v>
      </c>
    </row>
    <row r="6753" spans="1:11" x14ac:dyDescent="0.3">
      <c r="A6753" s="1">
        <v>42754</v>
      </c>
      <c r="B6753" s="2">
        <f>YEAR(salesdata[[#This Row],[Order Date]])</f>
        <v>2017</v>
      </c>
      <c r="C6753" s="2">
        <f>MONTH(salesdata[[#This Row],[Order Date]])</f>
        <v>1</v>
      </c>
      <c r="D6753" t="s">
        <v>907</v>
      </c>
      <c r="E6753" t="s">
        <v>10</v>
      </c>
      <c r="F6753" t="s">
        <v>11</v>
      </c>
      <c r="G6753" t="s">
        <v>16</v>
      </c>
      <c r="H6753" t="s">
        <v>2342</v>
      </c>
      <c r="I6753" s="33" t="s">
        <v>2154</v>
      </c>
      <c r="J6753" s="2">
        <v>2</v>
      </c>
      <c r="K6753" s="33" t="s">
        <v>7069</v>
      </c>
    </row>
    <row r="6754" spans="1:11" x14ac:dyDescent="0.3">
      <c r="A6754" s="1">
        <v>42754</v>
      </c>
      <c r="B6754" s="2">
        <f>YEAR(salesdata[[#This Row],[Order Date]])</f>
        <v>2017</v>
      </c>
      <c r="C6754" s="2">
        <f>MONTH(salesdata[[#This Row],[Order Date]])</f>
        <v>1</v>
      </c>
      <c r="D6754" t="s">
        <v>2773</v>
      </c>
      <c r="E6754" t="s">
        <v>23</v>
      </c>
      <c r="F6754" t="s">
        <v>39</v>
      </c>
      <c r="G6754" t="s">
        <v>40</v>
      </c>
      <c r="H6754" t="s">
        <v>661</v>
      </c>
      <c r="I6754" s="33" t="s">
        <v>10111</v>
      </c>
      <c r="J6754" s="2">
        <v>2</v>
      </c>
      <c r="K6754" s="33" t="s">
        <v>10112</v>
      </c>
    </row>
    <row r="6755" spans="1:11" x14ac:dyDescent="0.3">
      <c r="A6755" s="1">
        <v>42754</v>
      </c>
      <c r="B6755" s="2">
        <f>YEAR(salesdata[[#This Row],[Order Date]])</f>
        <v>2017</v>
      </c>
      <c r="C6755" s="2">
        <f>MONTH(salesdata[[#This Row],[Order Date]])</f>
        <v>1</v>
      </c>
      <c r="D6755" t="s">
        <v>2773</v>
      </c>
      <c r="E6755" t="s">
        <v>23</v>
      </c>
      <c r="F6755" t="s">
        <v>34</v>
      </c>
      <c r="G6755" t="s">
        <v>47</v>
      </c>
      <c r="H6755" t="s">
        <v>1789</v>
      </c>
      <c r="I6755" s="33" t="s">
        <v>10113</v>
      </c>
      <c r="J6755" s="2">
        <v>2</v>
      </c>
      <c r="K6755" s="33" t="s">
        <v>6366</v>
      </c>
    </row>
    <row r="6756" spans="1:11" x14ac:dyDescent="0.3">
      <c r="A6756" s="1">
        <v>42754</v>
      </c>
      <c r="B6756" s="2">
        <f>YEAR(salesdata[[#This Row],[Order Date]])</f>
        <v>2017</v>
      </c>
      <c r="C6756" s="2">
        <f>MONTH(salesdata[[#This Row],[Order Date]])</f>
        <v>1</v>
      </c>
      <c r="D6756" t="s">
        <v>2773</v>
      </c>
      <c r="E6756" t="s">
        <v>23</v>
      </c>
      <c r="F6756" t="s">
        <v>34</v>
      </c>
      <c r="G6756" t="s">
        <v>35</v>
      </c>
      <c r="H6756" t="s">
        <v>2112</v>
      </c>
      <c r="I6756" s="33" t="s">
        <v>9224</v>
      </c>
      <c r="J6756" s="2">
        <v>3</v>
      </c>
      <c r="K6756" s="33" t="s">
        <v>9225</v>
      </c>
    </row>
    <row r="6757" spans="1:11" x14ac:dyDescent="0.3">
      <c r="A6757" s="1">
        <v>42754</v>
      </c>
      <c r="B6757" s="2">
        <f>YEAR(salesdata[[#This Row],[Order Date]])</f>
        <v>2017</v>
      </c>
      <c r="C6757" s="2">
        <f>MONTH(salesdata[[#This Row],[Order Date]])</f>
        <v>1</v>
      </c>
      <c r="D6757" t="s">
        <v>2773</v>
      </c>
      <c r="E6757" t="s">
        <v>23</v>
      </c>
      <c r="F6757" t="s">
        <v>11</v>
      </c>
      <c r="G6757" t="s">
        <v>12</v>
      </c>
      <c r="H6757" t="s">
        <v>2793</v>
      </c>
      <c r="I6757" s="33" t="s">
        <v>10114</v>
      </c>
      <c r="J6757" s="2">
        <v>4</v>
      </c>
      <c r="K6757" s="33" t="s">
        <v>4109</v>
      </c>
    </row>
    <row r="6758" spans="1:11" x14ac:dyDescent="0.3">
      <c r="A6758" s="1">
        <v>42754</v>
      </c>
      <c r="B6758" s="2">
        <f>YEAR(salesdata[[#This Row],[Order Date]])</f>
        <v>2017</v>
      </c>
      <c r="C6758" s="2">
        <f>MONTH(salesdata[[#This Row],[Order Date]])</f>
        <v>1</v>
      </c>
      <c r="D6758" t="s">
        <v>669</v>
      </c>
      <c r="E6758" t="s">
        <v>2412</v>
      </c>
      <c r="F6758" t="s">
        <v>11</v>
      </c>
      <c r="G6758" t="s">
        <v>12</v>
      </c>
      <c r="H6758" t="s">
        <v>2279</v>
      </c>
      <c r="I6758" s="33" t="s">
        <v>7909</v>
      </c>
      <c r="J6758" s="2">
        <v>4</v>
      </c>
      <c r="K6758" s="33" t="s">
        <v>10115</v>
      </c>
    </row>
    <row r="6759" spans="1:11" x14ac:dyDescent="0.3">
      <c r="A6759" s="1">
        <v>42754</v>
      </c>
      <c r="B6759" s="2">
        <f>YEAR(salesdata[[#This Row],[Order Date]])</f>
        <v>2017</v>
      </c>
      <c r="C6759" s="2">
        <f>MONTH(salesdata[[#This Row],[Order Date]])</f>
        <v>1</v>
      </c>
      <c r="D6759" t="s">
        <v>669</v>
      </c>
      <c r="E6759" t="s">
        <v>2412</v>
      </c>
      <c r="F6759" t="s">
        <v>11</v>
      </c>
      <c r="G6759" t="s">
        <v>12</v>
      </c>
      <c r="H6759" t="s">
        <v>960</v>
      </c>
      <c r="I6759" s="33" t="s">
        <v>10116</v>
      </c>
      <c r="J6759" s="2">
        <v>1</v>
      </c>
      <c r="K6759" s="33" t="s">
        <v>3231</v>
      </c>
    </row>
    <row r="6760" spans="1:11" x14ac:dyDescent="0.3">
      <c r="A6760" s="1">
        <v>42754</v>
      </c>
      <c r="B6760" s="2">
        <f>YEAR(salesdata[[#This Row],[Order Date]])</f>
        <v>2017</v>
      </c>
      <c r="C6760" s="2">
        <f>MONTH(salesdata[[#This Row],[Order Date]])</f>
        <v>1</v>
      </c>
      <c r="D6760" t="s">
        <v>669</v>
      </c>
      <c r="E6760" t="s">
        <v>2412</v>
      </c>
      <c r="F6760" t="s">
        <v>11</v>
      </c>
      <c r="G6760" t="s">
        <v>93</v>
      </c>
      <c r="H6760" t="s">
        <v>1891</v>
      </c>
      <c r="I6760" s="33" t="s">
        <v>6972</v>
      </c>
      <c r="J6760" s="2">
        <v>3</v>
      </c>
      <c r="K6760" s="33" t="s">
        <v>6973</v>
      </c>
    </row>
    <row r="6761" spans="1:11" x14ac:dyDescent="0.3">
      <c r="A6761" s="1">
        <v>42754</v>
      </c>
      <c r="B6761" s="2">
        <f>YEAR(salesdata[[#This Row],[Order Date]])</f>
        <v>2017</v>
      </c>
      <c r="C6761" s="2">
        <f>MONTH(salesdata[[#This Row],[Order Date]])</f>
        <v>1</v>
      </c>
      <c r="D6761" t="s">
        <v>669</v>
      </c>
      <c r="E6761" t="s">
        <v>2412</v>
      </c>
      <c r="F6761" t="s">
        <v>11</v>
      </c>
      <c r="G6761" t="s">
        <v>63</v>
      </c>
      <c r="H6761" t="s">
        <v>404</v>
      </c>
      <c r="I6761" s="33" t="s">
        <v>6801</v>
      </c>
      <c r="J6761" s="2">
        <v>1</v>
      </c>
      <c r="K6761" s="33" t="s">
        <v>4027</v>
      </c>
    </row>
    <row r="6762" spans="1:11" x14ac:dyDescent="0.3">
      <c r="A6762" s="1">
        <v>42755</v>
      </c>
      <c r="B6762" s="2">
        <f>YEAR(salesdata[[#This Row],[Order Date]])</f>
        <v>2017</v>
      </c>
      <c r="C6762" s="2">
        <f>MONTH(salesdata[[#This Row],[Order Date]])</f>
        <v>1</v>
      </c>
      <c r="D6762" t="s">
        <v>2631</v>
      </c>
      <c r="E6762" t="s">
        <v>152</v>
      </c>
      <c r="F6762" t="s">
        <v>34</v>
      </c>
      <c r="G6762" t="s">
        <v>35</v>
      </c>
      <c r="H6762" t="s">
        <v>714</v>
      </c>
      <c r="I6762" s="33" t="s">
        <v>10117</v>
      </c>
      <c r="J6762" s="2">
        <v>3</v>
      </c>
      <c r="K6762" s="33" t="s">
        <v>8789</v>
      </c>
    </row>
    <row r="6763" spans="1:11" x14ac:dyDescent="0.3">
      <c r="A6763" s="1">
        <v>42755</v>
      </c>
      <c r="B6763" s="2">
        <f>YEAR(salesdata[[#This Row],[Order Date]])</f>
        <v>2017</v>
      </c>
      <c r="C6763" s="2">
        <f>MONTH(salesdata[[#This Row],[Order Date]])</f>
        <v>1</v>
      </c>
      <c r="D6763" t="s">
        <v>1431</v>
      </c>
      <c r="E6763" t="s">
        <v>27</v>
      </c>
      <c r="F6763" t="s">
        <v>39</v>
      </c>
      <c r="G6763" t="s">
        <v>40</v>
      </c>
      <c r="H6763" t="s">
        <v>503</v>
      </c>
      <c r="I6763" s="33" t="s">
        <v>10118</v>
      </c>
      <c r="J6763" s="2">
        <v>3</v>
      </c>
      <c r="K6763" s="33" t="s">
        <v>4896</v>
      </c>
    </row>
    <row r="6764" spans="1:11" x14ac:dyDescent="0.3">
      <c r="A6764" s="1">
        <v>42755</v>
      </c>
      <c r="B6764" s="2">
        <f>YEAR(salesdata[[#This Row],[Order Date]])</f>
        <v>2017</v>
      </c>
      <c r="C6764" s="2">
        <f>MONTH(salesdata[[#This Row],[Order Date]])</f>
        <v>1</v>
      </c>
      <c r="D6764" t="s">
        <v>221</v>
      </c>
      <c r="E6764" t="s">
        <v>27</v>
      </c>
      <c r="F6764" t="s">
        <v>11</v>
      </c>
      <c r="G6764" t="s">
        <v>24</v>
      </c>
      <c r="H6764" t="s">
        <v>211</v>
      </c>
      <c r="I6764" s="33" t="s">
        <v>7521</v>
      </c>
      <c r="J6764" s="2">
        <v>5</v>
      </c>
      <c r="K6764" s="33" t="s">
        <v>3929</v>
      </c>
    </row>
    <row r="6765" spans="1:11" x14ac:dyDescent="0.3">
      <c r="A6765" s="1">
        <v>42755</v>
      </c>
      <c r="B6765" s="2">
        <f>YEAR(salesdata[[#This Row],[Order Date]])</f>
        <v>2017</v>
      </c>
      <c r="C6765" s="2">
        <f>MONTH(salesdata[[#This Row],[Order Date]])</f>
        <v>1</v>
      </c>
      <c r="D6765" t="s">
        <v>221</v>
      </c>
      <c r="E6765" t="s">
        <v>27</v>
      </c>
      <c r="F6765" t="s">
        <v>39</v>
      </c>
      <c r="G6765" t="s">
        <v>40</v>
      </c>
      <c r="H6765" t="s">
        <v>1382</v>
      </c>
      <c r="I6765" s="33" t="s">
        <v>4168</v>
      </c>
      <c r="J6765" s="2">
        <v>3</v>
      </c>
      <c r="K6765" s="33" t="s">
        <v>10119</v>
      </c>
    </row>
    <row r="6766" spans="1:11" x14ac:dyDescent="0.3">
      <c r="A6766" s="1">
        <v>42755</v>
      </c>
      <c r="B6766" s="2">
        <f>YEAR(salesdata[[#This Row],[Order Date]])</f>
        <v>2017</v>
      </c>
      <c r="C6766" s="2">
        <f>MONTH(salesdata[[#This Row],[Order Date]])</f>
        <v>1</v>
      </c>
      <c r="D6766" t="s">
        <v>1532</v>
      </c>
      <c r="E6766" t="s">
        <v>625</v>
      </c>
      <c r="F6766" t="s">
        <v>11</v>
      </c>
      <c r="G6766" t="s">
        <v>24</v>
      </c>
      <c r="H6766" t="s">
        <v>2489</v>
      </c>
      <c r="I6766" s="33" t="s">
        <v>3980</v>
      </c>
      <c r="J6766" s="2">
        <v>2</v>
      </c>
      <c r="K6766" s="33" t="s">
        <v>7843</v>
      </c>
    </row>
    <row r="6767" spans="1:11" x14ac:dyDescent="0.3">
      <c r="A6767" s="1">
        <v>42755</v>
      </c>
      <c r="B6767" s="2">
        <f>YEAR(salesdata[[#This Row],[Order Date]])</f>
        <v>2017</v>
      </c>
      <c r="C6767" s="2">
        <f>MONTH(salesdata[[#This Row],[Order Date]])</f>
        <v>1</v>
      </c>
      <c r="D6767" t="s">
        <v>1667</v>
      </c>
      <c r="E6767" t="s">
        <v>15</v>
      </c>
      <c r="F6767" t="s">
        <v>11</v>
      </c>
      <c r="G6767" t="s">
        <v>16</v>
      </c>
      <c r="H6767" t="s">
        <v>593</v>
      </c>
      <c r="I6767" s="33" t="s">
        <v>4219</v>
      </c>
      <c r="J6767" s="2">
        <v>5</v>
      </c>
      <c r="K6767" s="33" t="s">
        <v>6010</v>
      </c>
    </row>
    <row r="6768" spans="1:11" x14ac:dyDescent="0.3">
      <c r="A6768" s="1">
        <v>42756</v>
      </c>
      <c r="B6768" s="2">
        <f>YEAR(salesdata[[#This Row],[Order Date]])</f>
        <v>2017</v>
      </c>
      <c r="C6768" s="2">
        <f>MONTH(salesdata[[#This Row],[Order Date]])</f>
        <v>1</v>
      </c>
      <c r="D6768" t="s">
        <v>952</v>
      </c>
      <c r="E6768" t="s">
        <v>167</v>
      </c>
      <c r="F6768" t="s">
        <v>11</v>
      </c>
      <c r="G6768" t="s">
        <v>18</v>
      </c>
      <c r="H6768" t="s">
        <v>301</v>
      </c>
      <c r="I6768" s="33" t="s">
        <v>3190</v>
      </c>
      <c r="J6768" s="2">
        <v>3</v>
      </c>
      <c r="K6768" s="33" t="s">
        <v>4015</v>
      </c>
    </row>
    <row r="6769" spans="1:11" x14ac:dyDescent="0.3">
      <c r="A6769" s="1">
        <v>42756</v>
      </c>
      <c r="B6769" s="2">
        <f>YEAR(salesdata[[#This Row],[Order Date]])</f>
        <v>2017</v>
      </c>
      <c r="C6769" s="2">
        <f>MONTH(salesdata[[#This Row],[Order Date]])</f>
        <v>1</v>
      </c>
      <c r="D6769" t="s">
        <v>952</v>
      </c>
      <c r="E6769" t="s">
        <v>167</v>
      </c>
      <c r="F6769" t="s">
        <v>39</v>
      </c>
      <c r="G6769" t="s">
        <v>52</v>
      </c>
      <c r="H6769" t="s">
        <v>1520</v>
      </c>
      <c r="I6769" s="33" t="s">
        <v>5025</v>
      </c>
      <c r="J6769" s="2">
        <v>3</v>
      </c>
      <c r="K6769" s="33" t="s">
        <v>3102</v>
      </c>
    </row>
    <row r="6770" spans="1:11" x14ac:dyDescent="0.3">
      <c r="A6770" s="1">
        <v>42756</v>
      </c>
      <c r="B6770" s="2">
        <f>YEAR(salesdata[[#This Row],[Order Date]])</f>
        <v>2017</v>
      </c>
      <c r="C6770" s="2">
        <f>MONTH(salesdata[[#This Row],[Order Date]])</f>
        <v>1</v>
      </c>
      <c r="D6770" t="s">
        <v>952</v>
      </c>
      <c r="E6770" t="s">
        <v>167</v>
      </c>
      <c r="F6770" t="s">
        <v>11</v>
      </c>
      <c r="G6770" t="s">
        <v>20</v>
      </c>
      <c r="H6770" t="s">
        <v>802</v>
      </c>
      <c r="I6770" s="33" t="s">
        <v>10120</v>
      </c>
      <c r="J6770" s="2">
        <v>6</v>
      </c>
      <c r="K6770" s="33" t="s">
        <v>10121</v>
      </c>
    </row>
    <row r="6771" spans="1:11" x14ac:dyDescent="0.3">
      <c r="A6771" s="1">
        <v>42756</v>
      </c>
      <c r="B6771" s="2">
        <f>YEAR(salesdata[[#This Row],[Order Date]])</f>
        <v>2017</v>
      </c>
      <c r="C6771" s="2">
        <f>MONTH(salesdata[[#This Row],[Order Date]])</f>
        <v>1</v>
      </c>
      <c r="D6771" t="s">
        <v>952</v>
      </c>
      <c r="E6771" t="s">
        <v>167</v>
      </c>
      <c r="F6771" t="s">
        <v>11</v>
      </c>
      <c r="G6771" t="s">
        <v>20</v>
      </c>
      <c r="H6771" t="s">
        <v>188</v>
      </c>
      <c r="I6771" s="33" t="s">
        <v>3376</v>
      </c>
      <c r="J6771" s="2">
        <v>4</v>
      </c>
      <c r="K6771" s="33" t="s">
        <v>3377</v>
      </c>
    </row>
    <row r="6772" spans="1:11" x14ac:dyDescent="0.3">
      <c r="A6772" s="1">
        <v>42756</v>
      </c>
      <c r="B6772" s="2">
        <f>YEAR(salesdata[[#This Row],[Order Date]])</f>
        <v>2017</v>
      </c>
      <c r="C6772" s="2">
        <f>MONTH(salesdata[[#This Row],[Order Date]])</f>
        <v>1</v>
      </c>
      <c r="D6772" t="s">
        <v>952</v>
      </c>
      <c r="E6772" t="s">
        <v>167</v>
      </c>
      <c r="F6772" t="s">
        <v>34</v>
      </c>
      <c r="G6772" t="s">
        <v>74</v>
      </c>
      <c r="H6772" t="s">
        <v>2775</v>
      </c>
      <c r="I6772" s="33" t="s">
        <v>10122</v>
      </c>
      <c r="J6772" s="2">
        <v>1</v>
      </c>
      <c r="K6772" s="33" t="s">
        <v>10123</v>
      </c>
    </row>
    <row r="6773" spans="1:11" x14ac:dyDescent="0.3">
      <c r="A6773" s="1">
        <v>42756</v>
      </c>
      <c r="B6773" s="2">
        <f>YEAR(salesdata[[#This Row],[Order Date]])</f>
        <v>2017</v>
      </c>
      <c r="C6773" s="2">
        <f>MONTH(salesdata[[#This Row],[Order Date]])</f>
        <v>1</v>
      </c>
      <c r="D6773" t="s">
        <v>952</v>
      </c>
      <c r="E6773" t="s">
        <v>167</v>
      </c>
      <c r="F6773" t="s">
        <v>11</v>
      </c>
      <c r="G6773" t="s">
        <v>20</v>
      </c>
      <c r="H6773" t="s">
        <v>1149</v>
      </c>
      <c r="I6773" s="33" t="s">
        <v>5115</v>
      </c>
      <c r="J6773" s="2">
        <v>5</v>
      </c>
      <c r="K6773" s="33" t="s">
        <v>4689</v>
      </c>
    </row>
    <row r="6774" spans="1:11" x14ac:dyDescent="0.3">
      <c r="A6774" s="1">
        <v>42756</v>
      </c>
      <c r="B6774" s="2">
        <f>YEAR(salesdata[[#This Row],[Order Date]])</f>
        <v>2017</v>
      </c>
      <c r="C6774" s="2">
        <f>MONTH(salesdata[[#This Row],[Order Date]])</f>
        <v>1</v>
      </c>
      <c r="D6774" t="s">
        <v>1867</v>
      </c>
      <c r="E6774" t="s">
        <v>249</v>
      </c>
      <c r="F6774" t="s">
        <v>11</v>
      </c>
      <c r="G6774" t="s">
        <v>18</v>
      </c>
      <c r="H6774" t="s">
        <v>1439</v>
      </c>
      <c r="I6774" s="33" t="s">
        <v>10124</v>
      </c>
      <c r="J6774" s="2">
        <v>7</v>
      </c>
      <c r="K6774" s="33" t="s">
        <v>10125</v>
      </c>
    </row>
    <row r="6775" spans="1:11" x14ac:dyDescent="0.3">
      <c r="A6775" s="1">
        <v>42756</v>
      </c>
      <c r="B6775" s="2">
        <f>YEAR(salesdata[[#This Row],[Order Date]])</f>
        <v>2017</v>
      </c>
      <c r="C6775" s="2">
        <f>MONTH(salesdata[[#This Row],[Order Date]])</f>
        <v>1</v>
      </c>
      <c r="D6775" t="s">
        <v>1867</v>
      </c>
      <c r="E6775" t="s">
        <v>249</v>
      </c>
      <c r="F6775" t="s">
        <v>11</v>
      </c>
      <c r="G6775" t="s">
        <v>20</v>
      </c>
      <c r="H6775" t="s">
        <v>1579</v>
      </c>
      <c r="I6775" s="33" t="s">
        <v>10126</v>
      </c>
      <c r="J6775" s="2">
        <v>7</v>
      </c>
      <c r="K6775" s="33" t="s">
        <v>10127</v>
      </c>
    </row>
    <row r="6776" spans="1:11" x14ac:dyDescent="0.3">
      <c r="A6776" s="1">
        <v>42756</v>
      </c>
      <c r="B6776" s="2">
        <f>YEAR(salesdata[[#This Row],[Order Date]])</f>
        <v>2017</v>
      </c>
      <c r="C6776" s="2">
        <f>MONTH(salesdata[[#This Row],[Order Date]])</f>
        <v>1</v>
      </c>
      <c r="D6776" t="s">
        <v>2708</v>
      </c>
      <c r="E6776" t="s">
        <v>111</v>
      </c>
      <c r="F6776" t="s">
        <v>11</v>
      </c>
      <c r="G6776" t="s">
        <v>20</v>
      </c>
      <c r="H6776" t="s">
        <v>922</v>
      </c>
      <c r="I6776" s="33" t="s">
        <v>3329</v>
      </c>
      <c r="J6776" s="2">
        <v>5</v>
      </c>
      <c r="K6776" s="33" t="s">
        <v>4118</v>
      </c>
    </row>
    <row r="6777" spans="1:11" x14ac:dyDescent="0.3">
      <c r="A6777" s="1">
        <v>42756</v>
      </c>
      <c r="B6777" s="2">
        <f>YEAR(salesdata[[#This Row],[Order Date]])</f>
        <v>2017</v>
      </c>
      <c r="C6777" s="2">
        <f>MONTH(salesdata[[#This Row],[Order Date]])</f>
        <v>1</v>
      </c>
      <c r="D6777" t="s">
        <v>2708</v>
      </c>
      <c r="E6777" t="s">
        <v>111</v>
      </c>
      <c r="F6777" t="s">
        <v>39</v>
      </c>
      <c r="G6777" t="s">
        <v>52</v>
      </c>
      <c r="H6777" t="s">
        <v>2300</v>
      </c>
      <c r="I6777" s="33" t="s">
        <v>7053</v>
      </c>
      <c r="J6777" s="2">
        <v>5</v>
      </c>
      <c r="K6777" s="33" t="s">
        <v>7054</v>
      </c>
    </row>
    <row r="6778" spans="1:11" x14ac:dyDescent="0.3">
      <c r="A6778" s="1">
        <v>42756</v>
      </c>
      <c r="B6778" s="2">
        <f>YEAR(salesdata[[#This Row],[Order Date]])</f>
        <v>2017</v>
      </c>
      <c r="C6778" s="2">
        <f>MONTH(salesdata[[#This Row],[Order Date]])</f>
        <v>1</v>
      </c>
      <c r="D6778" t="s">
        <v>2708</v>
      </c>
      <c r="E6778" t="s">
        <v>111</v>
      </c>
      <c r="F6778" t="s">
        <v>11</v>
      </c>
      <c r="G6778" t="s">
        <v>20</v>
      </c>
      <c r="H6778" t="s">
        <v>179</v>
      </c>
      <c r="I6778" s="33" t="s">
        <v>10128</v>
      </c>
      <c r="J6778" s="2">
        <v>4</v>
      </c>
      <c r="K6778" s="33" t="s">
        <v>9609</v>
      </c>
    </row>
    <row r="6779" spans="1:11" x14ac:dyDescent="0.3">
      <c r="A6779" s="1">
        <v>42756</v>
      </c>
      <c r="B6779" s="2">
        <f>YEAR(salesdata[[#This Row],[Order Date]])</f>
        <v>2017</v>
      </c>
      <c r="C6779" s="2">
        <f>MONTH(salesdata[[#This Row],[Order Date]])</f>
        <v>1</v>
      </c>
      <c r="D6779" t="s">
        <v>2708</v>
      </c>
      <c r="E6779" t="s">
        <v>111</v>
      </c>
      <c r="F6779" t="s">
        <v>39</v>
      </c>
      <c r="G6779" t="s">
        <v>306</v>
      </c>
      <c r="H6779" t="s">
        <v>2799</v>
      </c>
      <c r="I6779" s="33" t="s">
        <v>10129</v>
      </c>
      <c r="J6779" s="2">
        <v>3</v>
      </c>
      <c r="K6779" s="33" t="s">
        <v>10130</v>
      </c>
    </row>
    <row r="6780" spans="1:11" x14ac:dyDescent="0.3">
      <c r="A6780" s="1">
        <v>42756</v>
      </c>
      <c r="B6780" s="2">
        <f>YEAR(salesdata[[#This Row],[Order Date]])</f>
        <v>2017</v>
      </c>
      <c r="C6780" s="2">
        <f>MONTH(salesdata[[#This Row],[Order Date]])</f>
        <v>1</v>
      </c>
      <c r="D6780" t="s">
        <v>2708</v>
      </c>
      <c r="E6780" t="s">
        <v>111</v>
      </c>
      <c r="F6780" t="s">
        <v>39</v>
      </c>
      <c r="G6780" t="s">
        <v>40</v>
      </c>
      <c r="H6780" t="s">
        <v>2255</v>
      </c>
      <c r="I6780" s="33" t="s">
        <v>10131</v>
      </c>
      <c r="J6780" s="2">
        <v>1</v>
      </c>
      <c r="K6780" s="33" t="s">
        <v>9677</v>
      </c>
    </row>
    <row r="6781" spans="1:11" x14ac:dyDescent="0.3">
      <c r="A6781" s="1">
        <v>42756</v>
      </c>
      <c r="B6781" s="2">
        <f>YEAR(salesdata[[#This Row],[Order Date]])</f>
        <v>2017</v>
      </c>
      <c r="C6781" s="2">
        <f>MONTH(salesdata[[#This Row],[Order Date]])</f>
        <v>1</v>
      </c>
      <c r="D6781" t="s">
        <v>2551</v>
      </c>
      <c r="E6781" t="s">
        <v>15</v>
      </c>
      <c r="F6781" t="s">
        <v>11</v>
      </c>
      <c r="G6781" t="s">
        <v>63</v>
      </c>
      <c r="H6781" t="s">
        <v>422</v>
      </c>
      <c r="I6781" s="33" t="s">
        <v>10132</v>
      </c>
      <c r="J6781" s="2">
        <v>4</v>
      </c>
      <c r="K6781" s="33" t="s">
        <v>10133</v>
      </c>
    </row>
    <row r="6782" spans="1:11" x14ac:dyDescent="0.3">
      <c r="A6782" s="1">
        <v>42757</v>
      </c>
      <c r="B6782" s="2">
        <f>YEAR(salesdata[[#This Row],[Order Date]])</f>
        <v>2017</v>
      </c>
      <c r="C6782" s="2">
        <f>MONTH(salesdata[[#This Row],[Order Date]])</f>
        <v>1</v>
      </c>
      <c r="D6782" t="s">
        <v>1718</v>
      </c>
      <c r="E6782" t="s">
        <v>524</v>
      </c>
      <c r="F6782" t="s">
        <v>39</v>
      </c>
      <c r="G6782" t="s">
        <v>614</v>
      </c>
      <c r="H6782" t="s">
        <v>2800</v>
      </c>
      <c r="I6782" s="33" t="s">
        <v>10134</v>
      </c>
      <c r="J6782" s="2">
        <v>5</v>
      </c>
      <c r="K6782" s="33" t="s">
        <v>10135</v>
      </c>
    </row>
    <row r="6783" spans="1:11" x14ac:dyDescent="0.3">
      <c r="A6783" s="1">
        <v>42757</v>
      </c>
      <c r="B6783" s="2">
        <f>YEAR(salesdata[[#This Row],[Order Date]])</f>
        <v>2017</v>
      </c>
      <c r="C6783" s="2">
        <f>MONTH(salesdata[[#This Row],[Order Date]])</f>
        <v>1</v>
      </c>
      <c r="D6783" t="s">
        <v>1718</v>
      </c>
      <c r="E6783" t="s">
        <v>524</v>
      </c>
      <c r="F6783" t="s">
        <v>11</v>
      </c>
      <c r="G6783" t="s">
        <v>18</v>
      </c>
      <c r="H6783" t="s">
        <v>1904</v>
      </c>
      <c r="I6783" s="33" t="s">
        <v>5809</v>
      </c>
      <c r="J6783" s="2">
        <v>3</v>
      </c>
      <c r="K6783" s="33" t="s">
        <v>3469</v>
      </c>
    </row>
    <row r="6784" spans="1:11" x14ac:dyDescent="0.3">
      <c r="A6784" s="1">
        <v>42757</v>
      </c>
      <c r="B6784" s="2">
        <f>YEAR(salesdata[[#This Row],[Order Date]])</f>
        <v>2017</v>
      </c>
      <c r="C6784" s="2">
        <f>MONTH(salesdata[[#This Row],[Order Date]])</f>
        <v>1</v>
      </c>
      <c r="D6784" t="s">
        <v>1718</v>
      </c>
      <c r="E6784" t="s">
        <v>524</v>
      </c>
      <c r="F6784" t="s">
        <v>11</v>
      </c>
      <c r="G6784" t="s">
        <v>12</v>
      </c>
      <c r="H6784" t="s">
        <v>1134</v>
      </c>
      <c r="I6784" s="33" t="s">
        <v>4199</v>
      </c>
      <c r="J6784" s="2">
        <v>2</v>
      </c>
      <c r="K6784" s="33" t="s">
        <v>6428</v>
      </c>
    </row>
    <row r="6785" spans="1:11" x14ac:dyDescent="0.3">
      <c r="A6785" s="1">
        <v>42757</v>
      </c>
      <c r="B6785" s="2">
        <f>YEAR(salesdata[[#This Row],[Order Date]])</f>
        <v>2017</v>
      </c>
      <c r="C6785" s="2">
        <f>MONTH(salesdata[[#This Row],[Order Date]])</f>
        <v>1</v>
      </c>
      <c r="D6785" t="s">
        <v>1718</v>
      </c>
      <c r="E6785" t="s">
        <v>524</v>
      </c>
      <c r="F6785" t="s">
        <v>11</v>
      </c>
      <c r="G6785" t="s">
        <v>18</v>
      </c>
      <c r="H6785" t="s">
        <v>1139</v>
      </c>
      <c r="I6785" s="33" t="s">
        <v>9789</v>
      </c>
      <c r="J6785" s="2">
        <v>3</v>
      </c>
      <c r="K6785" s="33" t="s">
        <v>6595</v>
      </c>
    </row>
    <row r="6786" spans="1:11" x14ac:dyDescent="0.3">
      <c r="A6786" s="1">
        <v>42757</v>
      </c>
      <c r="B6786" s="2">
        <f>YEAR(salesdata[[#This Row],[Order Date]])</f>
        <v>2017</v>
      </c>
      <c r="C6786" s="2">
        <f>MONTH(salesdata[[#This Row],[Order Date]])</f>
        <v>1</v>
      </c>
      <c r="D6786" t="s">
        <v>534</v>
      </c>
      <c r="E6786" t="s">
        <v>15</v>
      </c>
      <c r="F6786" t="s">
        <v>11</v>
      </c>
      <c r="G6786" t="s">
        <v>43</v>
      </c>
      <c r="H6786" t="s">
        <v>163</v>
      </c>
      <c r="I6786" s="33" t="s">
        <v>3163</v>
      </c>
      <c r="J6786" s="2">
        <v>5</v>
      </c>
      <c r="K6786" s="33" t="s">
        <v>3164</v>
      </c>
    </row>
    <row r="6787" spans="1:11" x14ac:dyDescent="0.3">
      <c r="A6787" s="1">
        <v>42757</v>
      </c>
      <c r="B6787" s="2">
        <f>YEAR(salesdata[[#This Row],[Order Date]])</f>
        <v>2017</v>
      </c>
      <c r="C6787" s="2">
        <f>MONTH(salesdata[[#This Row],[Order Date]])</f>
        <v>1</v>
      </c>
      <c r="D6787" t="s">
        <v>534</v>
      </c>
      <c r="E6787" t="s">
        <v>15</v>
      </c>
      <c r="F6787" t="s">
        <v>11</v>
      </c>
      <c r="G6787" t="s">
        <v>24</v>
      </c>
      <c r="H6787" t="s">
        <v>1013</v>
      </c>
      <c r="I6787" s="33" t="s">
        <v>5273</v>
      </c>
      <c r="J6787" s="2">
        <v>3</v>
      </c>
      <c r="K6787" s="33" t="s">
        <v>5097</v>
      </c>
    </row>
    <row r="6788" spans="1:11" x14ac:dyDescent="0.3">
      <c r="A6788" s="1">
        <v>42758</v>
      </c>
      <c r="B6788" s="2">
        <f>YEAR(salesdata[[#This Row],[Order Date]])</f>
        <v>2017</v>
      </c>
      <c r="C6788" s="2">
        <f>MONTH(salesdata[[#This Row],[Order Date]])</f>
        <v>1</v>
      </c>
      <c r="D6788" t="s">
        <v>353</v>
      </c>
      <c r="E6788" t="s">
        <v>111</v>
      </c>
      <c r="F6788" t="s">
        <v>34</v>
      </c>
      <c r="G6788" t="s">
        <v>147</v>
      </c>
      <c r="H6788" t="s">
        <v>1224</v>
      </c>
      <c r="I6788" s="33" t="s">
        <v>10136</v>
      </c>
      <c r="J6788" s="2">
        <v>2</v>
      </c>
      <c r="K6788" s="33" t="s">
        <v>10137</v>
      </c>
    </row>
    <row r="6789" spans="1:11" x14ac:dyDescent="0.3">
      <c r="A6789" s="1">
        <v>42758</v>
      </c>
      <c r="B6789" s="2">
        <f>YEAR(salesdata[[#This Row],[Order Date]])</f>
        <v>2017</v>
      </c>
      <c r="C6789" s="2">
        <f>MONTH(salesdata[[#This Row],[Order Date]])</f>
        <v>1</v>
      </c>
      <c r="D6789" t="s">
        <v>61</v>
      </c>
      <c r="E6789" t="s">
        <v>167</v>
      </c>
      <c r="F6789" t="s">
        <v>11</v>
      </c>
      <c r="G6789" t="s">
        <v>20</v>
      </c>
      <c r="H6789" t="s">
        <v>1702</v>
      </c>
      <c r="I6789" s="33" t="s">
        <v>3256</v>
      </c>
      <c r="J6789" s="2">
        <v>5</v>
      </c>
      <c r="K6789" s="33" t="s">
        <v>3507</v>
      </c>
    </row>
    <row r="6790" spans="1:11" x14ac:dyDescent="0.3">
      <c r="A6790" s="1">
        <v>42758</v>
      </c>
      <c r="B6790" s="2">
        <f>YEAR(salesdata[[#This Row],[Order Date]])</f>
        <v>2017</v>
      </c>
      <c r="C6790" s="2">
        <f>MONTH(salesdata[[#This Row],[Order Date]])</f>
        <v>1</v>
      </c>
      <c r="D6790" t="s">
        <v>61</v>
      </c>
      <c r="E6790" t="s">
        <v>167</v>
      </c>
      <c r="F6790" t="s">
        <v>11</v>
      </c>
      <c r="G6790" t="s">
        <v>12</v>
      </c>
      <c r="H6790" t="s">
        <v>2247</v>
      </c>
      <c r="I6790" s="33" t="s">
        <v>3857</v>
      </c>
      <c r="J6790" s="2">
        <v>4</v>
      </c>
      <c r="K6790" s="33" t="s">
        <v>3858</v>
      </c>
    </row>
    <row r="6791" spans="1:11" x14ac:dyDescent="0.3">
      <c r="A6791" s="1">
        <v>42758</v>
      </c>
      <c r="B6791" s="2">
        <f>YEAR(salesdata[[#This Row],[Order Date]])</f>
        <v>2017</v>
      </c>
      <c r="C6791" s="2">
        <f>MONTH(salesdata[[#This Row],[Order Date]])</f>
        <v>1</v>
      </c>
      <c r="D6791" t="s">
        <v>61</v>
      </c>
      <c r="E6791" t="s">
        <v>167</v>
      </c>
      <c r="F6791" t="s">
        <v>11</v>
      </c>
      <c r="G6791" t="s">
        <v>12</v>
      </c>
      <c r="H6791" t="s">
        <v>1673</v>
      </c>
      <c r="I6791" s="33" t="s">
        <v>4243</v>
      </c>
      <c r="J6791" s="2">
        <v>1</v>
      </c>
      <c r="K6791" s="33" t="s">
        <v>4791</v>
      </c>
    </row>
    <row r="6792" spans="1:11" x14ac:dyDescent="0.3">
      <c r="A6792" s="1">
        <v>42758</v>
      </c>
      <c r="B6792" s="2">
        <f>YEAR(salesdata[[#This Row],[Order Date]])</f>
        <v>2017</v>
      </c>
      <c r="C6792" s="2">
        <f>MONTH(salesdata[[#This Row],[Order Date]])</f>
        <v>1</v>
      </c>
      <c r="D6792" t="s">
        <v>61</v>
      </c>
      <c r="E6792" t="s">
        <v>167</v>
      </c>
      <c r="F6792" t="s">
        <v>39</v>
      </c>
      <c r="G6792" t="s">
        <v>40</v>
      </c>
      <c r="H6792" t="s">
        <v>398</v>
      </c>
      <c r="I6792" s="33" t="s">
        <v>8542</v>
      </c>
      <c r="J6792" s="2">
        <v>6</v>
      </c>
      <c r="K6792" s="33" t="s">
        <v>3680</v>
      </c>
    </row>
    <row r="6793" spans="1:11" x14ac:dyDescent="0.3">
      <c r="A6793" s="1">
        <v>42758</v>
      </c>
      <c r="B6793" s="2">
        <f>YEAR(salesdata[[#This Row],[Order Date]])</f>
        <v>2017</v>
      </c>
      <c r="C6793" s="2">
        <f>MONTH(salesdata[[#This Row],[Order Date]])</f>
        <v>1</v>
      </c>
      <c r="D6793" t="s">
        <v>638</v>
      </c>
      <c r="E6793" t="s">
        <v>96</v>
      </c>
      <c r="F6793" t="s">
        <v>39</v>
      </c>
      <c r="G6793" t="s">
        <v>52</v>
      </c>
      <c r="H6793" t="s">
        <v>517</v>
      </c>
      <c r="I6793" s="33" t="s">
        <v>4356</v>
      </c>
      <c r="J6793" s="2">
        <v>2</v>
      </c>
      <c r="K6793" s="33" t="s">
        <v>1829</v>
      </c>
    </row>
    <row r="6794" spans="1:11" x14ac:dyDescent="0.3">
      <c r="A6794" s="1">
        <v>42758</v>
      </c>
      <c r="B6794" s="2">
        <f>YEAR(salesdata[[#This Row],[Order Date]])</f>
        <v>2017</v>
      </c>
      <c r="C6794" s="2">
        <f>MONTH(salesdata[[#This Row],[Order Date]])</f>
        <v>1</v>
      </c>
      <c r="D6794" t="s">
        <v>638</v>
      </c>
      <c r="E6794" t="s">
        <v>96</v>
      </c>
      <c r="F6794" t="s">
        <v>11</v>
      </c>
      <c r="G6794" t="s">
        <v>20</v>
      </c>
      <c r="H6794" t="s">
        <v>1071</v>
      </c>
      <c r="I6794" s="33" t="s">
        <v>3891</v>
      </c>
      <c r="J6794" s="2">
        <v>2</v>
      </c>
      <c r="K6794" s="33" t="s">
        <v>10138</v>
      </c>
    </row>
    <row r="6795" spans="1:11" x14ac:dyDescent="0.3">
      <c r="A6795" s="1">
        <v>42759</v>
      </c>
      <c r="B6795" s="2">
        <f>YEAR(salesdata[[#This Row],[Order Date]])</f>
        <v>2017</v>
      </c>
      <c r="C6795" s="2">
        <f>MONTH(salesdata[[#This Row],[Order Date]])</f>
        <v>1</v>
      </c>
      <c r="D6795" t="s">
        <v>2087</v>
      </c>
      <c r="E6795" t="s">
        <v>30</v>
      </c>
      <c r="F6795" t="s">
        <v>11</v>
      </c>
      <c r="G6795" t="s">
        <v>43</v>
      </c>
      <c r="H6795" t="s">
        <v>1342</v>
      </c>
      <c r="I6795" s="33" t="s">
        <v>4751</v>
      </c>
      <c r="J6795" s="2">
        <v>3</v>
      </c>
      <c r="K6795" s="33" t="s">
        <v>4752</v>
      </c>
    </row>
    <row r="6796" spans="1:11" x14ac:dyDescent="0.3">
      <c r="A6796" s="1">
        <v>42759</v>
      </c>
      <c r="B6796" s="2">
        <f>YEAR(salesdata[[#This Row],[Order Date]])</f>
        <v>2017</v>
      </c>
      <c r="C6796" s="2">
        <f>MONTH(salesdata[[#This Row],[Order Date]])</f>
        <v>1</v>
      </c>
      <c r="D6796" t="s">
        <v>1433</v>
      </c>
      <c r="E6796" t="s">
        <v>27</v>
      </c>
      <c r="F6796" t="s">
        <v>11</v>
      </c>
      <c r="G6796" t="s">
        <v>93</v>
      </c>
      <c r="H6796" t="s">
        <v>1426</v>
      </c>
      <c r="I6796" s="33" t="s">
        <v>6977</v>
      </c>
      <c r="J6796" s="2">
        <v>3</v>
      </c>
      <c r="K6796" s="33" t="s">
        <v>5189</v>
      </c>
    </row>
    <row r="6797" spans="1:11" x14ac:dyDescent="0.3">
      <c r="A6797" s="1">
        <v>42759</v>
      </c>
      <c r="B6797" s="2">
        <f>YEAR(salesdata[[#This Row],[Order Date]])</f>
        <v>2017</v>
      </c>
      <c r="C6797" s="2">
        <f>MONTH(salesdata[[#This Row],[Order Date]])</f>
        <v>1</v>
      </c>
      <c r="D6797" t="s">
        <v>1433</v>
      </c>
      <c r="E6797" t="s">
        <v>27</v>
      </c>
      <c r="F6797" t="s">
        <v>11</v>
      </c>
      <c r="G6797" t="s">
        <v>20</v>
      </c>
      <c r="H6797" t="s">
        <v>2569</v>
      </c>
      <c r="I6797" s="33" t="s">
        <v>9076</v>
      </c>
      <c r="J6797" s="2">
        <v>2</v>
      </c>
      <c r="K6797" s="33" t="s">
        <v>8947</v>
      </c>
    </row>
    <row r="6798" spans="1:11" x14ac:dyDescent="0.3">
      <c r="A6798" s="1">
        <v>42759</v>
      </c>
      <c r="B6798" s="2">
        <f>YEAR(salesdata[[#This Row],[Order Date]])</f>
        <v>2017</v>
      </c>
      <c r="C6798" s="2">
        <f>MONTH(salesdata[[#This Row],[Order Date]])</f>
        <v>1</v>
      </c>
      <c r="D6798" t="s">
        <v>1433</v>
      </c>
      <c r="E6798" t="s">
        <v>27</v>
      </c>
      <c r="F6798" t="s">
        <v>39</v>
      </c>
      <c r="G6798" t="s">
        <v>40</v>
      </c>
      <c r="H6798" t="s">
        <v>2476</v>
      </c>
      <c r="I6798" s="33" t="s">
        <v>7871</v>
      </c>
      <c r="J6798" s="2">
        <v>3</v>
      </c>
      <c r="K6798" s="33" t="s">
        <v>5131</v>
      </c>
    </row>
    <row r="6799" spans="1:11" x14ac:dyDescent="0.3">
      <c r="A6799" s="1">
        <v>42761</v>
      </c>
      <c r="B6799" s="2">
        <f>YEAR(salesdata[[#This Row],[Order Date]])</f>
        <v>2017</v>
      </c>
      <c r="C6799" s="2">
        <f>MONTH(salesdata[[#This Row],[Order Date]])</f>
        <v>1</v>
      </c>
      <c r="D6799" t="s">
        <v>141</v>
      </c>
      <c r="E6799" t="s">
        <v>497</v>
      </c>
      <c r="F6799" t="s">
        <v>11</v>
      </c>
      <c r="G6799" t="s">
        <v>24</v>
      </c>
      <c r="H6799" t="s">
        <v>2153</v>
      </c>
      <c r="I6799" s="33" t="s">
        <v>10139</v>
      </c>
      <c r="J6799" s="2">
        <v>7</v>
      </c>
      <c r="K6799" s="33" t="s">
        <v>6010</v>
      </c>
    </row>
    <row r="6800" spans="1:11" x14ac:dyDescent="0.3">
      <c r="A6800" s="1">
        <v>42761</v>
      </c>
      <c r="B6800" s="2">
        <f>YEAR(salesdata[[#This Row],[Order Date]])</f>
        <v>2017</v>
      </c>
      <c r="C6800" s="2">
        <f>MONTH(salesdata[[#This Row],[Order Date]])</f>
        <v>1</v>
      </c>
      <c r="D6800" t="s">
        <v>141</v>
      </c>
      <c r="E6800" t="s">
        <v>497</v>
      </c>
      <c r="F6800" t="s">
        <v>11</v>
      </c>
      <c r="G6800" t="s">
        <v>20</v>
      </c>
      <c r="H6800" t="s">
        <v>1337</v>
      </c>
      <c r="I6800" s="33" t="s">
        <v>4660</v>
      </c>
      <c r="J6800" s="2">
        <v>2</v>
      </c>
      <c r="K6800" s="33" t="s">
        <v>2961</v>
      </c>
    </row>
    <row r="6801" spans="1:11" x14ac:dyDescent="0.3">
      <c r="A6801" s="1">
        <v>42761</v>
      </c>
      <c r="B6801" s="2">
        <f>YEAR(salesdata[[#This Row],[Order Date]])</f>
        <v>2017</v>
      </c>
      <c r="C6801" s="2">
        <f>MONTH(salesdata[[#This Row],[Order Date]])</f>
        <v>1</v>
      </c>
      <c r="D6801" t="s">
        <v>2371</v>
      </c>
      <c r="E6801" t="s">
        <v>10</v>
      </c>
      <c r="F6801" t="s">
        <v>11</v>
      </c>
      <c r="G6801" t="s">
        <v>18</v>
      </c>
      <c r="H6801" t="s">
        <v>1516</v>
      </c>
      <c r="I6801" s="33" t="s">
        <v>9478</v>
      </c>
      <c r="J6801" s="2">
        <v>2</v>
      </c>
      <c r="K6801" s="33" t="s">
        <v>10140</v>
      </c>
    </row>
    <row r="6802" spans="1:11" x14ac:dyDescent="0.3">
      <c r="A6802" s="1">
        <v>42761</v>
      </c>
      <c r="B6802" s="2">
        <f>YEAR(salesdata[[#This Row],[Order Date]])</f>
        <v>2017</v>
      </c>
      <c r="C6802" s="2">
        <f>MONTH(salesdata[[#This Row],[Order Date]])</f>
        <v>1</v>
      </c>
      <c r="D6802" t="s">
        <v>2562</v>
      </c>
      <c r="E6802" t="s">
        <v>27</v>
      </c>
      <c r="F6802" t="s">
        <v>11</v>
      </c>
      <c r="G6802" t="s">
        <v>43</v>
      </c>
      <c r="H6802" t="s">
        <v>505</v>
      </c>
      <c r="I6802" s="33" t="s">
        <v>9584</v>
      </c>
      <c r="J6802" s="2">
        <v>8</v>
      </c>
      <c r="K6802" s="33" t="s">
        <v>3141</v>
      </c>
    </row>
    <row r="6803" spans="1:11" x14ac:dyDescent="0.3">
      <c r="A6803" s="1">
        <v>42761</v>
      </c>
      <c r="B6803" s="2">
        <f>YEAR(salesdata[[#This Row],[Order Date]])</f>
        <v>2017</v>
      </c>
      <c r="C6803" s="2">
        <f>MONTH(salesdata[[#This Row],[Order Date]])</f>
        <v>1</v>
      </c>
      <c r="D6803" t="s">
        <v>159</v>
      </c>
      <c r="E6803" t="s">
        <v>30</v>
      </c>
      <c r="F6803" t="s">
        <v>34</v>
      </c>
      <c r="G6803" t="s">
        <v>47</v>
      </c>
      <c r="H6803" t="s">
        <v>2260</v>
      </c>
      <c r="I6803" s="33" t="s">
        <v>10141</v>
      </c>
      <c r="J6803" s="2">
        <v>4</v>
      </c>
      <c r="K6803" s="33" t="s">
        <v>10142</v>
      </c>
    </row>
    <row r="6804" spans="1:11" x14ac:dyDescent="0.3">
      <c r="A6804" s="1">
        <v>42761</v>
      </c>
      <c r="B6804" s="2">
        <f>YEAR(salesdata[[#This Row],[Order Date]])</f>
        <v>2017</v>
      </c>
      <c r="C6804" s="2">
        <f>MONTH(salesdata[[#This Row],[Order Date]])</f>
        <v>1</v>
      </c>
      <c r="D6804" t="s">
        <v>159</v>
      </c>
      <c r="E6804" t="s">
        <v>30</v>
      </c>
      <c r="F6804" t="s">
        <v>39</v>
      </c>
      <c r="G6804" t="s">
        <v>40</v>
      </c>
      <c r="H6804" t="s">
        <v>597</v>
      </c>
      <c r="I6804" s="33" t="s">
        <v>10143</v>
      </c>
      <c r="J6804" s="2">
        <v>7</v>
      </c>
      <c r="K6804" s="33" t="s">
        <v>10144</v>
      </c>
    </row>
    <row r="6805" spans="1:11" x14ac:dyDescent="0.3">
      <c r="A6805" s="1">
        <v>42762</v>
      </c>
      <c r="B6805" s="2">
        <f>YEAR(salesdata[[#This Row],[Order Date]])</f>
        <v>2017</v>
      </c>
      <c r="C6805" s="2">
        <f>MONTH(salesdata[[#This Row],[Order Date]])</f>
        <v>1</v>
      </c>
      <c r="D6805" t="s">
        <v>696</v>
      </c>
      <c r="E6805" t="s">
        <v>79</v>
      </c>
      <c r="F6805" t="s">
        <v>11</v>
      </c>
      <c r="G6805" t="s">
        <v>24</v>
      </c>
      <c r="H6805" t="s">
        <v>51</v>
      </c>
      <c r="I6805" s="33" t="s">
        <v>5597</v>
      </c>
      <c r="J6805" s="2">
        <v>3</v>
      </c>
      <c r="K6805" s="33" t="s">
        <v>4024</v>
      </c>
    </row>
    <row r="6806" spans="1:11" x14ac:dyDescent="0.3">
      <c r="A6806" s="1">
        <v>42762</v>
      </c>
      <c r="B6806" s="2">
        <f>YEAR(salesdata[[#This Row],[Order Date]])</f>
        <v>2017</v>
      </c>
      <c r="C6806" s="2">
        <f>MONTH(salesdata[[#This Row],[Order Date]])</f>
        <v>1</v>
      </c>
      <c r="D6806" t="s">
        <v>696</v>
      </c>
      <c r="E6806" t="s">
        <v>79</v>
      </c>
      <c r="F6806" t="s">
        <v>39</v>
      </c>
      <c r="G6806" t="s">
        <v>52</v>
      </c>
      <c r="H6806" t="s">
        <v>1984</v>
      </c>
      <c r="I6806" s="33" t="s">
        <v>5733</v>
      </c>
      <c r="J6806" s="2">
        <v>3</v>
      </c>
      <c r="K6806" s="33" t="s">
        <v>2801</v>
      </c>
    </row>
    <row r="6807" spans="1:11" x14ac:dyDescent="0.3">
      <c r="A6807" s="1">
        <v>42762</v>
      </c>
      <c r="B6807" s="2">
        <f>YEAR(salesdata[[#This Row],[Order Date]])</f>
        <v>2017</v>
      </c>
      <c r="C6807" s="2">
        <f>MONTH(salesdata[[#This Row],[Order Date]])</f>
        <v>1</v>
      </c>
      <c r="D6807" t="s">
        <v>696</v>
      </c>
      <c r="E6807" t="s">
        <v>79</v>
      </c>
      <c r="F6807" t="s">
        <v>39</v>
      </c>
      <c r="G6807" t="s">
        <v>40</v>
      </c>
      <c r="H6807" t="s">
        <v>1270</v>
      </c>
      <c r="I6807" s="33" t="s">
        <v>5984</v>
      </c>
      <c r="J6807" s="2">
        <v>3</v>
      </c>
      <c r="K6807" s="33" t="s">
        <v>1975</v>
      </c>
    </row>
    <row r="6808" spans="1:11" x14ac:dyDescent="0.3">
      <c r="A6808" s="1">
        <v>42762</v>
      </c>
      <c r="B6808" s="2">
        <f>YEAR(salesdata[[#This Row],[Order Date]])</f>
        <v>2017</v>
      </c>
      <c r="C6808" s="2">
        <f>MONTH(salesdata[[#This Row],[Order Date]])</f>
        <v>1</v>
      </c>
      <c r="D6808" t="s">
        <v>2009</v>
      </c>
      <c r="E6808" t="s">
        <v>152</v>
      </c>
      <c r="F6808" t="s">
        <v>39</v>
      </c>
      <c r="G6808" t="s">
        <v>40</v>
      </c>
      <c r="H6808" t="s">
        <v>2476</v>
      </c>
      <c r="I6808" s="33" t="s">
        <v>9809</v>
      </c>
      <c r="J6808" s="2">
        <v>3</v>
      </c>
      <c r="K6808" s="33" t="s">
        <v>4137</v>
      </c>
    </row>
    <row r="6809" spans="1:11" x14ac:dyDescent="0.3">
      <c r="A6809" s="1">
        <v>42763</v>
      </c>
      <c r="B6809" s="2">
        <f>YEAR(salesdata[[#This Row],[Order Date]])</f>
        <v>2017</v>
      </c>
      <c r="C6809" s="2">
        <f>MONTH(salesdata[[#This Row],[Order Date]])</f>
        <v>1</v>
      </c>
      <c r="D6809" t="s">
        <v>578</v>
      </c>
      <c r="E6809" t="s">
        <v>27</v>
      </c>
      <c r="F6809" t="s">
        <v>39</v>
      </c>
      <c r="G6809" t="s">
        <v>52</v>
      </c>
      <c r="H6809" t="s">
        <v>2648</v>
      </c>
      <c r="I6809" s="33" t="s">
        <v>3101</v>
      </c>
      <c r="J6809" s="2">
        <v>3</v>
      </c>
      <c r="K6809" s="33" t="s">
        <v>6811</v>
      </c>
    </row>
    <row r="6810" spans="1:11" x14ac:dyDescent="0.3">
      <c r="A6810" s="1">
        <v>42763</v>
      </c>
      <c r="B6810" s="2">
        <f>YEAR(salesdata[[#This Row],[Order Date]])</f>
        <v>2017</v>
      </c>
      <c r="C6810" s="2">
        <f>MONTH(salesdata[[#This Row],[Order Date]])</f>
        <v>1</v>
      </c>
      <c r="D6810" t="s">
        <v>578</v>
      </c>
      <c r="E6810" t="s">
        <v>27</v>
      </c>
      <c r="F6810" t="s">
        <v>34</v>
      </c>
      <c r="G6810" t="s">
        <v>47</v>
      </c>
      <c r="H6810" t="s">
        <v>2675</v>
      </c>
      <c r="I6810" s="33" t="s">
        <v>8859</v>
      </c>
      <c r="J6810" s="2">
        <v>3</v>
      </c>
      <c r="K6810" s="33" t="s">
        <v>6246</v>
      </c>
    </row>
    <row r="6811" spans="1:11" x14ac:dyDescent="0.3">
      <c r="A6811" s="1">
        <v>42763</v>
      </c>
      <c r="B6811" s="2">
        <f>YEAR(salesdata[[#This Row],[Order Date]])</f>
        <v>2017</v>
      </c>
      <c r="C6811" s="2">
        <f>MONTH(salesdata[[#This Row],[Order Date]])</f>
        <v>1</v>
      </c>
      <c r="D6811" t="s">
        <v>2181</v>
      </c>
      <c r="E6811" t="s">
        <v>1315</v>
      </c>
      <c r="F6811" t="s">
        <v>11</v>
      </c>
      <c r="G6811" t="s">
        <v>12</v>
      </c>
      <c r="H6811" t="s">
        <v>1085</v>
      </c>
      <c r="I6811" s="33" t="s">
        <v>7051</v>
      </c>
      <c r="J6811" s="2">
        <v>5</v>
      </c>
      <c r="K6811" s="33" t="s">
        <v>7052</v>
      </c>
    </row>
    <row r="6812" spans="1:11" x14ac:dyDescent="0.3">
      <c r="A6812" s="1">
        <v>42763</v>
      </c>
      <c r="B6812" s="2">
        <f>YEAR(salesdata[[#This Row],[Order Date]])</f>
        <v>2017</v>
      </c>
      <c r="C6812" s="2">
        <f>MONTH(salesdata[[#This Row],[Order Date]])</f>
        <v>1</v>
      </c>
      <c r="D6812" t="s">
        <v>2614</v>
      </c>
      <c r="E6812" t="s">
        <v>152</v>
      </c>
      <c r="F6812" t="s">
        <v>39</v>
      </c>
      <c r="G6812" t="s">
        <v>52</v>
      </c>
      <c r="H6812" t="s">
        <v>682</v>
      </c>
      <c r="I6812" s="33" t="s">
        <v>10145</v>
      </c>
      <c r="J6812" s="2">
        <v>9</v>
      </c>
      <c r="K6812" s="33" t="s">
        <v>10146</v>
      </c>
    </row>
    <row r="6813" spans="1:11" x14ac:dyDescent="0.3">
      <c r="A6813" s="1">
        <v>42764</v>
      </c>
      <c r="B6813" s="2">
        <f>YEAR(salesdata[[#This Row],[Order Date]])</f>
        <v>2017</v>
      </c>
      <c r="C6813" s="2">
        <f>MONTH(salesdata[[#This Row],[Order Date]])</f>
        <v>1</v>
      </c>
      <c r="D6813" t="s">
        <v>1896</v>
      </c>
      <c r="E6813" t="s">
        <v>15</v>
      </c>
      <c r="F6813" t="s">
        <v>11</v>
      </c>
      <c r="G6813" t="s">
        <v>20</v>
      </c>
      <c r="H6813" t="s">
        <v>777</v>
      </c>
      <c r="I6813" s="33" t="s">
        <v>7789</v>
      </c>
      <c r="J6813" s="2">
        <v>4</v>
      </c>
      <c r="K6813" s="33" t="s">
        <v>10147</v>
      </c>
    </row>
    <row r="6814" spans="1:11" x14ac:dyDescent="0.3">
      <c r="A6814" s="1">
        <v>42764</v>
      </c>
      <c r="B6814" s="2">
        <f>YEAR(salesdata[[#This Row],[Order Date]])</f>
        <v>2017</v>
      </c>
      <c r="C6814" s="2">
        <f>MONTH(salesdata[[#This Row],[Order Date]])</f>
        <v>1</v>
      </c>
      <c r="D6814" t="s">
        <v>1122</v>
      </c>
      <c r="E6814" t="s">
        <v>27</v>
      </c>
      <c r="F6814" t="s">
        <v>11</v>
      </c>
      <c r="G6814" t="s">
        <v>24</v>
      </c>
      <c r="H6814" t="s">
        <v>2693</v>
      </c>
      <c r="I6814" s="33" t="s">
        <v>3028</v>
      </c>
      <c r="J6814" s="2">
        <v>3</v>
      </c>
      <c r="K6814" s="33" t="s">
        <v>6099</v>
      </c>
    </row>
    <row r="6815" spans="1:11" x14ac:dyDescent="0.3">
      <c r="A6815" s="1">
        <v>42764</v>
      </c>
      <c r="B6815" s="2">
        <f>YEAR(salesdata[[#This Row],[Order Date]])</f>
        <v>2017</v>
      </c>
      <c r="C6815" s="2">
        <f>MONTH(salesdata[[#This Row],[Order Date]])</f>
        <v>1</v>
      </c>
      <c r="D6815" t="s">
        <v>1122</v>
      </c>
      <c r="E6815" t="s">
        <v>27</v>
      </c>
      <c r="F6815" t="s">
        <v>11</v>
      </c>
      <c r="G6815" t="s">
        <v>204</v>
      </c>
      <c r="H6815" t="s">
        <v>803</v>
      </c>
      <c r="I6815" s="33" t="s">
        <v>3952</v>
      </c>
      <c r="J6815" s="2">
        <v>1</v>
      </c>
      <c r="K6815" s="33" t="s">
        <v>6884</v>
      </c>
    </row>
    <row r="6816" spans="1:11" x14ac:dyDescent="0.3">
      <c r="A6816" s="1">
        <v>42764</v>
      </c>
      <c r="B6816" s="2">
        <f>YEAR(salesdata[[#This Row],[Order Date]])</f>
        <v>2017</v>
      </c>
      <c r="C6816" s="2">
        <f>MONTH(salesdata[[#This Row],[Order Date]])</f>
        <v>1</v>
      </c>
      <c r="D6816" t="s">
        <v>1122</v>
      </c>
      <c r="E6816" t="s">
        <v>27</v>
      </c>
      <c r="F6816" t="s">
        <v>11</v>
      </c>
      <c r="G6816" t="s">
        <v>20</v>
      </c>
      <c r="H6816" t="s">
        <v>1009</v>
      </c>
      <c r="I6816" s="33" t="s">
        <v>8972</v>
      </c>
      <c r="J6816" s="2">
        <v>8</v>
      </c>
      <c r="K6816" s="33" t="s">
        <v>8973</v>
      </c>
    </row>
    <row r="6817" spans="1:11" x14ac:dyDescent="0.3">
      <c r="A6817" s="1">
        <v>42764</v>
      </c>
      <c r="B6817" s="2">
        <f>YEAR(salesdata[[#This Row],[Order Date]])</f>
        <v>2017</v>
      </c>
      <c r="C6817" s="2">
        <f>MONTH(salesdata[[#This Row],[Order Date]])</f>
        <v>1</v>
      </c>
      <c r="D6817" t="s">
        <v>446</v>
      </c>
      <c r="E6817" t="s">
        <v>152</v>
      </c>
      <c r="F6817" t="s">
        <v>11</v>
      </c>
      <c r="G6817" t="s">
        <v>16</v>
      </c>
      <c r="H6817" t="s">
        <v>1683</v>
      </c>
      <c r="I6817" s="33" t="s">
        <v>5101</v>
      </c>
      <c r="J6817" s="2">
        <v>2</v>
      </c>
      <c r="K6817" s="33" t="s">
        <v>3729</v>
      </c>
    </row>
    <row r="6818" spans="1:11" x14ac:dyDescent="0.3">
      <c r="A6818" s="1">
        <v>42764</v>
      </c>
      <c r="B6818" s="2">
        <f>YEAR(salesdata[[#This Row],[Order Date]])</f>
        <v>2017</v>
      </c>
      <c r="C6818" s="2">
        <f>MONTH(salesdata[[#This Row],[Order Date]])</f>
        <v>1</v>
      </c>
      <c r="D6818" t="s">
        <v>2563</v>
      </c>
      <c r="E6818" t="s">
        <v>23</v>
      </c>
      <c r="F6818" t="s">
        <v>11</v>
      </c>
      <c r="G6818" t="s">
        <v>24</v>
      </c>
      <c r="H6818" t="s">
        <v>1023</v>
      </c>
      <c r="I6818" s="33" t="s">
        <v>3106</v>
      </c>
      <c r="J6818" s="2">
        <v>2</v>
      </c>
      <c r="K6818" s="33" t="s">
        <v>5318</v>
      </c>
    </row>
    <row r="6819" spans="1:11" x14ac:dyDescent="0.3">
      <c r="A6819" s="1">
        <v>42764</v>
      </c>
      <c r="B6819" s="2">
        <f>YEAR(salesdata[[#This Row],[Order Date]])</f>
        <v>2017</v>
      </c>
      <c r="C6819" s="2">
        <f>MONTH(salesdata[[#This Row],[Order Date]])</f>
        <v>1</v>
      </c>
      <c r="D6819" t="s">
        <v>221</v>
      </c>
      <c r="E6819" t="s">
        <v>403</v>
      </c>
      <c r="F6819" t="s">
        <v>11</v>
      </c>
      <c r="G6819" t="s">
        <v>12</v>
      </c>
      <c r="H6819" t="s">
        <v>2008</v>
      </c>
      <c r="I6819" s="33" t="s">
        <v>3122</v>
      </c>
      <c r="J6819" s="2">
        <v>2</v>
      </c>
      <c r="K6819" s="33" t="s">
        <v>3123</v>
      </c>
    </row>
    <row r="6820" spans="1:11" x14ac:dyDescent="0.3">
      <c r="A6820" s="1">
        <v>42764</v>
      </c>
      <c r="B6820" s="2">
        <f>YEAR(salesdata[[#This Row],[Order Date]])</f>
        <v>2017</v>
      </c>
      <c r="C6820" s="2">
        <f>MONTH(salesdata[[#This Row],[Order Date]])</f>
        <v>1</v>
      </c>
      <c r="D6820" t="s">
        <v>221</v>
      </c>
      <c r="E6820" t="s">
        <v>403</v>
      </c>
      <c r="F6820" t="s">
        <v>11</v>
      </c>
      <c r="G6820" t="s">
        <v>12</v>
      </c>
      <c r="H6820" t="s">
        <v>310</v>
      </c>
      <c r="I6820" s="33" t="s">
        <v>5248</v>
      </c>
      <c r="J6820" s="2">
        <v>5</v>
      </c>
      <c r="K6820" s="33" t="s">
        <v>5249</v>
      </c>
    </row>
    <row r="6821" spans="1:11" x14ac:dyDescent="0.3">
      <c r="A6821" s="1">
        <v>42764</v>
      </c>
      <c r="B6821" s="2">
        <f>YEAR(salesdata[[#This Row],[Order Date]])</f>
        <v>2017</v>
      </c>
      <c r="C6821" s="2">
        <f>MONTH(salesdata[[#This Row],[Order Date]])</f>
        <v>1</v>
      </c>
      <c r="D6821" t="s">
        <v>221</v>
      </c>
      <c r="E6821" t="s">
        <v>403</v>
      </c>
      <c r="F6821" t="s">
        <v>11</v>
      </c>
      <c r="G6821" t="s">
        <v>18</v>
      </c>
      <c r="H6821" t="s">
        <v>2162</v>
      </c>
      <c r="I6821" s="33" t="s">
        <v>7629</v>
      </c>
      <c r="J6821" s="2">
        <v>1</v>
      </c>
      <c r="K6821" s="33" t="s">
        <v>8588</v>
      </c>
    </row>
    <row r="6822" spans="1:11" x14ac:dyDescent="0.3">
      <c r="A6822" s="1">
        <v>42764</v>
      </c>
      <c r="B6822" s="2">
        <f>YEAR(salesdata[[#This Row],[Order Date]])</f>
        <v>2017</v>
      </c>
      <c r="C6822" s="2">
        <f>MONTH(salesdata[[#This Row],[Order Date]])</f>
        <v>1</v>
      </c>
      <c r="D6822" t="s">
        <v>221</v>
      </c>
      <c r="E6822" t="s">
        <v>403</v>
      </c>
      <c r="F6822" t="s">
        <v>34</v>
      </c>
      <c r="G6822" t="s">
        <v>47</v>
      </c>
      <c r="H6822" t="s">
        <v>60</v>
      </c>
      <c r="I6822" s="33" t="s">
        <v>6988</v>
      </c>
      <c r="J6822" s="2">
        <v>3</v>
      </c>
      <c r="K6822" s="33" t="s">
        <v>4727</v>
      </c>
    </row>
    <row r="6823" spans="1:11" x14ac:dyDescent="0.3">
      <c r="A6823" s="1">
        <v>42765</v>
      </c>
      <c r="B6823" s="2">
        <f>YEAR(salesdata[[#This Row],[Order Date]])</f>
        <v>2017</v>
      </c>
      <c r="C6823" s="2">
        <f>MONTH(salesdata[[#This Row],[Order Date]])</f>
        <v>1</v>
      </c>
      <c r="D6823" t="s">
        <v>2042</v>
      </c>
      <c r="E6823" t="s">
        <v>403</v>
      </c>
      <c r="F6823" t="s">
        <v>11</v>
      </c>
      <c r="G6823" t="s">
        <v>20</v>
      </c>
      <c r="H6823" t="s">
        <v>1613</v>
      </c>
      <c r="I6823" s="33" t="s">
        <v>4123</v>
      </c>
      <c r="J6823" s="2">
        <v>2</v>
      </c>
      <c r="K6823" s="33" t="s">
        <v>6297</v>
      </c>
    </row>
    <row r="6824" spans="1:11" x14ac:dyDescent="0.3">
      <c r="A6824" s="1">
        <v>42765</v>
      </c>
      <c r="B6824" s="2">
        <f>YEAR(salesdata[[#This Row],[Order Date]])</f>
        <v>2017</v>
      </c>
      <c r="C6824" s="2">
        <f>MONTH(salesdata[[#This Row],[Order Date]])</f>
        <v>1</v>
      </c>
      <c r="D6824" t="s">
        <v>2042</v>
      </c>
      <c r="E6824" t="s">
        <v>403</v>
      </c>
      <c r="F6824" t="s">
        <v>39</v>
      </c>
      <c r="G6824" t="s">
        <v>40</v>
      </c>
      <c r="H6824" t="s">
        <v>88</v>
      </c>
      <c r="I6824" s="33" t="s">
        <v>2405</v>
      </c>
      <c r="J6824" s="2">
        <v>3</v>
      </c>
      <c r="K6824" s="33" t="s">
        <v>8914</v>
      </c>
    </row>
    <row r="6825" spans="1:11" x14ac:dyDescent="0.3">
      <c r="A6825" s="1">
        <v>42765</v>
      </c>
      <c r="B6825" s="2">
        <f>YEAR(salesdata[[#This Row],[Order Date]])</f>
        <v>2017</v>
      </c>
      <c r="C6825" s="2">
        <f>MONTH(salesdata[[#This Row],[Order Date]])</f>
        <v>1</v>
      </c>
      <c r="D6825" t="s">
        <v>2042</v>
      </c>
      <c r="E6825" t="s">
        <v>403</v>
      </c>
      <c r="F6825" t="s">
        <v>11</v>
      </c>
      <c r="G6825" t="s">
        <v>20</v>
      </c>
      <c r="H6825" t="s">
        <v>1406</v>
      </c>
      <c r="I6825" s="33" t="s">
        <v>7824</v>
      </c>
      <c r="J6825" s="2">
        <v>5</v>
      </c>
      <c r="K6825" s="33" t="s">
        <v>3099</v>
      </c>
    </row>
    <row r="6826" spans="1:11" x14ac:dyDescent="0.3">
      <c r="A6826" s="1">
        <v>42765</v>
      </c>
      <c r="B6826" s="2">
        <f>YEAR(salesdata[[#This Row],[Order Date]])</f>
        <v>2017</v>
      </c>
      <c r="C6826" s="2">
        <f>MONTH(salesdata[[#This Row],[Order Date]])</f>
        <v>1</v>
      </c>
      <c r="D6826" t="s">
        <v>2042</v>
      </c>
      <c r="E6826" t="s">
        <v>403</v>
      </c>
      <c r="F6826" t="s">
        <v>11</v>
      </c>
      <c r="G6826" t="s">
        <v>20</v>
      </c>
      <c r="H6826" t="s">
        <v>821</v>
      </c>
      <c r="I6826" s="33" t="s">
        <v>4127</v>
      </c>
      <c r="J6826" s="2">
        <v>1</v>
      </c>
      <c r="K6826" s="33" t="s">
        <v>5770</v>
      </c>
    </row>
    <row r="6827" spans="1:11" x14ac:dyDescent="0.3">
      <c r="A6827" s="1">
        <v>42765</v>
      </c>
      <c r="B6827" s="2">
        <f>YEAR(salesdata[[#This Row],[Order Date]])</f>
        <v>2017</v>
      </c>
      <c r="C6827" s="2">
        <f>MONTH(salesdata[[#This Row],[Order Date]])</f>
        <v>1</v>
      </c>
      <c r="D6827" t="s">
        <v>2042</v>
      </c>
      <c r="E6827" t="s">
        <v>403</v>
      </c>
      <c r="F6827" t="s">
        <v>11</v>
      </c>
      <c r="G6827" t="s">
        <v>24</v>
      </c>
      <c r="H6827" t="s">
        <v>2313</v>
      </c>
      <c r="I6827" s="33" t="s">
        <v>10148</v>
      </c>
      <c r="J6827" s="2">
        <v>2</v>
      </c>
      <c r="K6827" s="33" t="s">
        <v>4790</v>
      </c>
    </row>
    <row r="6828" spans="1:11" x14ac:dyDescent="0.3">
      <c r="A6828" s="1">
        <v>42765</v>
      </c>
      <c r="B6828" s="2">
        <f>YEAR(salesdata[[#This Row],[Order Date]])</f>
        <v>2017</v>
      </c>
      <c r="C6828" s="2">
        <f>MONTH(salesdata[[#This Row],[Order Date]])</f>
        <v>1</v>
      </c>
      <c r="D6828" t="s">
        <v>2042</v>
      </c>
      <c r="E6828" t="s">
        <v>403</v>
      </c>
      <c r="F6828" t="s">
        <v>34</v>
      </c>
      <c r="G6828" t="s">
        <v>47</v>
      </c>
      <c r="H6828" t="s">
        <v>2591</v>
      </c>
      <c r="I6828" s="33" t="s">
        <v>8125</v>
      </c>
      <c r="J6828" s="2">
        <v>7</v>
      </c>
      <c r="K6828" s="33" t="s">
        <v>3946</v>
      </c>
    </row>
    <row r="6829" spans="1:11" x14ac:dyDescent="0.3">
      <c r="A6829" s="1">
        <v>42765</v>
      </c>
      <c r="B6829" s="2">
        <f>YEAR(salesdata[[#This Row],[Order Date]])</f>
        <v>2017</v>
      </c>
      <c r="C6829" s="2">
        <f>MONTH(salesdata[[#This Row],[Order Date]])</f>
        <v>1</v>
      </c>
      <c r="D6829" t="s">
        <v>78</v>
      </c>
      <c r="E6829" t="s">
        <v>27</v>
      </c>
      <c r="F6829" t="s">
        <v>11</v>
      </c>
      <c r="G6829" t="s">
        <v>18</v>
      </c>
      <c r="H6829" t="s">
        <v>426</v>
      </c>
      <c r="I6829" s="33" t="s">
        <v>3404</v>
      </c>
      <c r="J6829" s="2">
        <v>2</v>
      </c>
      <c r="K6829" s="33" t="s">
        <v>3405</v>
      </c>
    </row>
    <row r="6830" spans="1:11" x14ac:dyDescent="0.3">
      <c r="A6830" s="1">
        <v>42765</v>
      </c>
      <c r="B6830" s="2">
        <f>YEAR(salesdata[[#This Row],[Order Date]])</f>
        <v>2017</v>
      </c>
      <c r="C6830" s="2">
        <f>MONTH(salesdata[[#This Row],[Order Date]])</f>
        <v>1</v>
      </c>
      <c r="D6830" t="s">
        <v>1539</v>
      </c>
      <c r="E6830" t="s">
        <v>27</v>
      </c>
      <c r="F6830" t="s">
        <v>11</v>
      </c>
      <c r="G6830" t="s">
        <v>24</v>
      </c>
      <c r="H6830" t="s">
        <v>2447</v>
      </c>
      <c r="I6830" s="33" t="s">
        <v>3012</v>
      </c>
      <c r="J6830" s="2">
        <v>7</v>
      </c>
      <c r="K6830" s="33" t="s">
        <v>6562</v>
      </c>
    </row>
    <row r="6831" spans="1:11" x14ac:dyDescent="0.3">
      <c r="A6831" s="1">
        <v>42765</v>
      </c>
      <c r="B6831" s="2">
        <f>YEAR(salesdata[[#This Row],[Order Date]])</f>
        <v>2017</v>
      </c>
      <c r="C6831" s="2">
        <f>MONTH(salesdata[[#This Row],[Order Date]])</f>
        <v>1</v>
      </c>
      <c r="D6831" t="s">
        <v>1539</v>
      </c>
      <c r="E6831" t="s">
        <v>27</v>
      </c>
      <c r="F6831" t="s">
        <v>11</v>
      </c>
      <c r="G6831" t="s">
        <v>24</v>
      </c>
      <c r="H6831" t="s">
        <v>2760</v>
      </c>
      <c r="I6831" s="33" t="s">
        <v>5211</v>
      </c>
      <c r="J6831" s="2">
        <v>3</v>
      </c>
      <c r="K6831" s="33" t="s">
        <v>3788</v>
      </c>
    </row>
    <row r="6832" spans="1:11" x14ac:dyDescent="0.3">
      <c r="A6832" s="1">
        <v>42765</v>
      </c>
      <c r="B6832" s="2">
        <f>YEAR(salesdata[[#This Row],[Order Date]])</f>
        <v>2017</v>
      </c>
      <c r="C6832" s="2">
        <f>MONTH(salesdata[[#This Row],[Order Date]])</f>
        <v>1</v>
      </c>
      <c r="D6832" t="s">
        <v>1539</v>
      </c>
      <c r="E6832" t="s">
        <v>27</v>
      </c>
      <c r="F6832" t="s">
        <v>34</v>
      </c>
      <c r="G6832" t="s">
        <v>35</v>
      </c>
      <c r="H6832" t="s">
        <v>235</v>
      </c>
      <c r="I6832" s="33" t="s">
        <v>9444</v>
      </c>
      <c r="J6832" s="2">
        <v>1</v>
      </c>
      <c r="K6832" s="33" t="s">
        <v>10149</v>
      </c>
    </row>
    <row r="6833" spans="1:11" x14ac:dyDescent="0.3">
      <c r="A6833" s="1">
        <v>42765</v>
      </c>
      <c r="B6833" s="2">
        <f>YEAR(salesdata[[#This Row],[Order Date]])</f>
        <v>2017</v>
      </c>
      <c r="C6833" s="2">
        <f>MONTH(salesdata[[#This Row],[Order Date]])</f>
        <v>1</v>
      </c>
      <c r="D6833" t="s">
        <v>634</v>
      </c>
      <c r="E6833" t="s">
        <v>124</v>
      </c>
      <c r="F6833" t="s">
        <v>34</v>
      </c>
      <c r="G6833" t="s">
        <v>35</v>
      </c>
      <c r="H6833" t="s">
        <v>2516</v>
      </c>
      <c r="I6833" s="33" t="s">
        <v>10150</v>
      </c>
      <c r="J6833" s="2">
        <v>4</v>
      </c>
      <c r="K6833" s="33" t="s">
        <v>10151</v>
      </c>
    </row>
    <row r="6834" spans="1:11" x14ac:dyDescent="0.3">
      <c r="A6834" s="1">
        <v>42765</v>
      </c>
      <c r="B6834" s="2">
        <f>YEAR(salesdata[[#This Row],[Order Date]])</f>
        <v>2017</v>
      </c>
      <c r="C6834" s="2">
        <f>MONTH(salesdata[[#This Row],[Order Date]])</f>
        <v>1</v>
      </c>
      <c r="D6834" t="s">
        <v>2658</v>
      </c>
      <c r="E6834" t="s">
        <v>15</v>
      </c>
      <c r="F6834" t="s">
        <v>34</v>
      </c>
      <c r="G6834" t="s">
        <v>147</v>
      </c>
      <c r="H6834" t="s">
        <v>148</v>
      </c>
      <c r="I6834" s="33" t="s">
        <v>10152</v>
      </c>
      <c r="J6834" s="2">
        <v>1</v>
      </c>
      <c r="K6834" s="33" t="s">
        <v>8241</v>
      </c>
    </row>
    <row r="6835" spans="1:11" x14ac:dyDescent="0.3">
      <c r="A6835" s="1">
        <v>42765</v>
      </c>
      <c r="B6835" s="2">
        <f>YEAR(salesdata[[#This Row],[Order Date]])</f>
        <v>2017</v>
      </c>
      <c r="C6835" s="2">
        <f>MONTH(salesdata[[#This Row],[Order Date]])</f>
        <v>1</v>
      </c>
      <c r="D6835" t="s">
        <v>2658</v>
      </c>
      <c r="E6835" t="s">
        <v>15</v>
      </c>
      <c r="F6835" t="s">
        <v>11</v>
      </c>
      <c r="G6835" t="s">
        <v>204</v>
      </c>
      <c r="H6835" t="s">
        <v>2284</v>
      </c>
      <c r="I6835" s="33" t="s">
        <v>5151</v>
      </c>
      <c r="J6835" s="2">
        <v>4</v>
      </c>
      <c r="K6835" s="33" t="s">
        <v>6969</v>
      </c>
    </row>
    <row r="6836" spans="1:11" x14ac:dyDescent="0.3">
      <c r="A6836" s="1">
        <v>42765</v>
      </c>
      <c r="B6836" s="2">
        <f>YEAR(salesdata[[#This Row],[Order Date]])</f>
        <v>2017</v>
      </c>
      <c r="C6836" s="2">
        <f>MONTH(salesdata[[#This Row],[Order Date]])</f>
        <v>1</v>
      </c>
      <c r="D6836" t="s">
        <v>2658</v>
      </c>
      <c r="E6836" t="s">
        <v>15</v>
      </c>
      <c r="F6836" t="s">
        <v>39</v>
      </c>
      <c r="G6836" t="s">
        <v>40</v>
      </c>
      <c r="H6836" t="s">
        <v>1748</v>
      </c>
      <c r="I6836" s="33" t="s">
        <v>10153</v>
      </c>
      <c r="J6836" s="2">
        <v>4</v>
      </c>
      <c r="K6836" s="33" t="s">
        <v>10154</v>
      </c>
    </row>
    <row r="6837" spans="1:11" x14ac:dyDescent="0.3">
      <c r="A6837" s="1">
        <v>42765</v>
      </c>
      <c r="B6837" s="2">
        <f>YEAR(salesdata[[#This Row],[Order Date]])</f>
        <v>2017</v>
      </c>
      <c r="C6837" s="2">
        <f>MONTH(salesdata[[#This Row],[Order Date]])</f>
        <v>1</v>
      </c>
      <c r="D6837" t="s">
        <v>2658</v>
      </c>
      <c r="E6837" t="s">
        <v>15</v>
      </c>
      <c r="F6837" t="s">
        <v>11</v>
      </c>
      <c r="G6837" t="s">
        <v>24</v>
      </c>
      <c r="H6837" t="s">
        <v>2281</v>
      </c>
      <c r="I6837" s="33" t="s">
        <v>2932</v>
      </c>
      <c r="J6837" s="2">
        <v>2</v>
      </c>
      <c r="K6837" s="33" t="s">
        <v>3619</v>
      </c>
    </row>
    <row r="6838" spans="1:11" x14ac:dyDescent="0.3">
      <c r="A6838" s="1">
        <v>42765</v>
      </c>
      <c r="B6838" s="2">
        <f>YEAR(salesdata[[#This Row],[Order Date]])</f>
        <v>2017</v>
      </c>
      <c r="C6838" s="2">
        <f>MONTH(salesdata[[#This Row],[Order Date]])</f>
        <v>1</v>
      </c>
      <c r="D6838" t="s">
        <v>1254</v>
      </c>
      <c r="E6838" t="s">
        <v>167</v>
      </c>
      <c r="F6838" t="s">
        <v>39</v>
      </c>
      <c r="G6838" t="s">
        <v>40</v>
      </c>
      <c r="H6838" t="s">
        <v>820</v>
      </c>
      <c r="I6838" s="33" t="s">
        <v>10155</v>
      </c>
      <c r="J6838" s="2">
        <v>4</v>
      </c>
      <c r="K6838" s="33" t="s">
        <v>4233</v>
      </c>
    </row>
    <row r="6839" spans="1:11" x14ac:dyDescent="0.3">
      <c r="A6839" s="1">
        <v>42768</v>
      </c>
      <c r="B6839" s="2">
        <f>YEAR(salesdata[[#This Row],[Order Date]])</f>
        <v>2017</v>
      </c>
      <c r="C6839" s="2">
        <f>MONTH(salesdata[[#This Row],[Order Date]])</f>
        <v>2</v>
      </c>
      <c r="D6839" t="s">
        <v>1192</v>
      </c>
      <c r="E6839" t="s">
        <v>79</v>
      </c>
      <c r="F6839" t="s">
        <v>39</v>
      </c>
      <c r="G6839" t="s">
        <v>40</v>
      </c>
      <c r="H6839" t="s">
        <v>2510</v>
      </c>
      <c r="I6839" s="33" t="s">
        <v>7156</v>
      </c>
      <c r="J6839" s="2">
        <v>5</v>
      </c>
      <c r="K6839" s="33" t="s">
        <v>10156</v>
      </c>
    </row>
    <row r="6840" spans="1:11" x14ac:dyDescent="0.3">
      <c r="A6840" s="1">
        <v>42768</v>
      </c>
      <c r="B6840" s="2">
        <f>YEAR(salesdata[[#This Row],[Order Date]])</f>
        <v>2017</v>
      </c>
      <c r="C6840" s="2">
        <f>MONTH(salesdata[[#This Row],[Order Date]])</f>
        <v>2</v>
      </c>
      <c r="D6840" t="s">
        <v>1192</v>
      </c>
      <c r="E6840" t="s">
        <v>79</v>
      </c>
      <c r="F6840" t="s">
        <v>11</v>
      </c>
      <c r="G6840" t="s">
        <v>12</v>
      </c>
      <c r="H6840" t="s">
        <v>1069</v>
      </c>
      <c r="I6840" s="33" t="s">
        <v>4289</v>
      </c>
      <c r="J6840" s="2">
        <v>2</v>
      </c>
      <c r="K6840" s="33" t="s">
        <v>4290</v>
      </c>
    </row>
    <row r="6841" spans="1:11" x14ac:dyDescent="0.3">
      <c r="A6841" s="1">
        <v>42768</v>
      </c>
      <c r="B6841" s="2">
        <f>YEAR(salesdata[[#This Row],[Order Date]])</f>
        <v>2017</v>
      </c>
      <c r="C6841" s="2">
        <f>MONTH(salesdata[[#This Row],[Order Date]])</f>
        <v>2</v>
      </c>
      <c r="D6841" t="s">
        <v>1192</v>
      </c>
      <c r="E6841" t="s">
        <v>79</v>
      </c>
      <c r="F6841" t="s">
        <v>11</v>
      </c>
      <c r="G6841" t="s">
        <v>43</v>
      </c>
      <c r="H6841" t="s">
        <v>163</v>
      </c>
      <c r="I6841" s="33" t="s">
        <v>10157</v>
      </c>
      <c r="J6841" s="2">
        <v>9</v>
      </c>
      <c r="K6841" s="33" t="s">
        <v>4064</v>
      </c>
    </row>
    <row r="6842" spans="1:11" x14ac:dyDescent="0.3">
      <c r="A6842" s="1">
        <v>42768</v>
      </c>
      <c r="B6842" s="2">
        <f>YEAR(salesdata[[#This Row],[Order Date]])</f>
        <v>2017</v>
      </c>
      <c r="C6842" s="2">
        <f>MONTH(salesdata[[#This Row],[Order Date]])</f>
        <v>2</v>
      </c>
      <c r="D6842" t="s">
        <v>546</v>
      </c>
      <c r="E6842" t="s">
        <v>27</v>
      </c>
      <c r="F6842" t="s">
        <v>34</v>
      </c>
      <c r="G6842" t="s">
        <v>47</v>
      </c>
      <c r="H6842" t="s">
        <v>944</v>
      </c>
      <c r="I6842" s="33" t="s">
        <v>10158</v>
      </c>
      <c r="J6842" s="2">
        <v>2</v>
      </c>
      <c r="K6842" s="33" t="s">
        <v>10159</v>
      </c>
    </row>
    <row r="6843" spans="1:11" x14ac:dyDescent="0.3">
      <c r="A6843" s="1">
        <v>42768</v>
      </c>
      <c r="B6843" s="2">
        <f>YEAR(salesdata[[#This Row],[Order Date]])</f>
        <v>2017</v>
      </c>
      <c r="C6843" s="2">
        <f>MONTH(salesdata[[#This Row],[Order Date]])</f>
        <v>2</v>
      </c>
      <c r="D6843" t="s">
        <v>546</v>
      </c>
      <c r="E6843" t="s">
        <v>27</v>
      </c>
      <c r="F6843" t="s">
        <v>11</v>
      </c>
      <c r="G6843" t="s">
        <v>18</v>
      </c>
      <c r="H6843" t="s">
        <v>1587</v>
      </c>
      <c r="I6843" s="33" t="s">
        <v>10160</v>
      </c>
      <c r="J6843" s="2">
        <v>4</v>
      </c>
      <c r="K6843" s="33" t="s">
        <v>10161</v>
      </c>
    </row>
    <row r="6844" spans="1:11" x14ac:dyDescent="0.3">
      <c r="A6844" s="1">
        <v>42768</v>
      </c>
      <c r="B6844" s="2">
        <f>YEAR(salesdata[[#This Row],[Order Date]])</f>
        <v>2017</v>
      </c>
      <c r="C6844" s="2">
        <f>MONTH(salesdata[[#This Row],[Order Date]])</f>
        <v>2</v>
      </c>
      <c r="D6844" t="s">
        <v>546</v>
      </c>
      <c r="E6844" t="s">
        <v>27</v>
      </c>
      <c r="F6844" t="s">
        <v>11</v>
      </c>
      <c r="G6844" t="s">
        <v>93</v>
      </c>
      <c r="H6844" t="s">
        <v>2789</v>
      </c>
      <c r="I6844" s="33" t="s">
        <v>3647</v>
      </c>
      <c r="J6844" s="2">
        <v>4</v>
      </c>
      <c r="K6844" s="33" t="s">
        <v>3269</v>
      </c>
    </row>
    <row r="6845" spans="1:11" x14ac:dyDescent="0.3">
      <c r="A6845" s="1">
        <v>42768</v>
      </c>
      <c r="B6845" s="2">
        <f>YEAR(salesdata[[#This Row],[Order Date]])</f>
        <v>2017</v>
      </c>
      <c r="C6845" s="2">
        <f>MONTH(salesdata[[#This Row],[Order Date]])</f>
        <v>2</v>
      </c>
      <c r="D6845" t="s">
        <v>2525</v>
      </c>
      <c r="E6845" t="s">
        <v>27</v>
      </c>
      <c r="F6845" t="s">
        <v>34</v>
      </c>
      <c r="G6845" t="s">
        <v>47</v>
      </c>
      <c r="H6845" t="s">
        <v>2213</v>
      </c>
      <c r="I6845" s="33" t="s">
        <v>10162</v>
      </c>
      <c r="J6845" s="2">
        <v>2</v>
      </c>
      <c r="K6845" s="33" t="s">
        <v>10163</v>
      </c>
    </row>
    <row r="6846" spans="1:11" x14ac:dyDescent="0.3">
      <c r="A6846" s="1">
        <v>42768</v>
      </c>
      <c r="B6846" s="2">
        <f>YEAR(salesdata[[#This Row],[Order Date]])</f>
        <v>2017</v>
      </c>
      <c r="C6846" s="2">
        <f>MONTH(salesdata[[#This Row],[Order Date]])</f>
        <v>2</v>
      </c>
      <c r="D6846" t="s">
        <v>2525</v>
      </c>
      <c r="E6846" t="s">
        <v>27</v>
      </c>
      <c r="F6846" t="s">
        <v>11</v>
      </c>
      <c r="G6846" t="s">
        <v>20</v>
      </c>
      <c r="H6846" t="s">
        <v>557</v>
      </c>
      <c r="I6846" s="33" t="s">
        <v>4404</v>
      </c>
      <c r="J6846" s="2">
        <v>2</v>
      </c>
      <c r="K6846" s="33" t="s">
        <v>9289</v>
      </c>
    </row>
    <row r="6847" spans="1:11" x14ac:dyDescent="0.3">
      <c r="A6847" s="1">
        <v>42768</v>
      </c>
      <c r="B6847" s="2">
        <f>YEAR(salesdata[[#This Row],[Order Date]])</f>
        <v>2017</v>
      </c>
      <c r="C6847" s="2">
        <f>MONTH(salesdata[[#This Row],[Order Date]])</f>
        <v>2</v>
      </c>
      <c r="D6847" t="s">
        <v>2525</v>
      </c>
      <c r="E6847" t="s">
        <v>27</v>
      </c>
      <c r="F6847" t="s">
        <v>39</v>
      </c>
      <c r="G6847" t="s">
        <v>306</v>
      </c>
      <c r="H6847" t="s">
        <v>2802</v>
      </c>
      <c r="I6847" s="33" t="s">
        <v>4532</v>
      </c>
      <c r="J6847" s="2">
        <v>2</v>
      </c>
      <c r="K6847" s="33" t="s">
        <v>2110</v>
      </c>
    </row>
    <row r="6848" spans="1:11" x14ac:dyDescent="0.3">
      <c r="A6848" s="1">
        <v>42769</v>
      </c>
      <c r="B6848" s="2">
        <f>YEAR(salesdata[[#This Row],[Order Date]])</f>
        <v>2017</v>
      </c>
      <c r="C6848" s="2">
        <f>MONTH(salesdata[[#This Row],[Order Date]])</f>
        <v>2</v>
      </c>
      <c r="D6848" t="s">
        <v>1792</v>
      </c>
      <c r="E6848" t="s">
        <v>79</v>
      </c>
      <c r="F6848" t="s">
        <v>11</v>
      </c>
      <c r="G6848" t="s">
        <v>20</v>
      </c>
      <c r="H6848" t="s">
        <v>433</v>
      </c>
      <c r="I6848" s="33" t="s">
        <v>5316</v>
      </c>
      <c r="J6848" s="2">
        <v>3</v>
      </c>
      <c r="K6848" s="33" t="s">
        <v>9568</v>
      </c>
    </row>
    <row r="6849" spans="1:11" x14ac:dyDescent="0.3">
      <c r="A6849" s="1">
        <v>42769</v>
      </c>
      <c r="B6849" s="2">
        <f>YEAR(salesdata[[#This Row],[Order Date]])</f>
        <v>2017</v>
      </c>
      <c r="C6849" s="2">
        <f>MONTH(salesdata[[#This Row],[Order Date]])</f>
        <v>2</v>
      </c>
      <c r="D6849" t="s">
        <v>1792</v>
      </c>
      <c r="E6849" t="s">
        <v>79</v>
      </c>
      <c r="F6849" t="s">
        <v>11</v>
      </c>
      <c r="G6849" t="s">
        <v>18</v>
      </c>
      <c r="H6849" t="s">
        <v>312</v>
      </c>
      <c r="I6849" s="33" t="s">
        <v>10164</v>
      </c>
      <c r="J6849" s="2">
        <v>2</v>
      </c>
      <c r="K6849" s="33" t="s">
        <v>10165</v>
      </c>
    </row>
    <row r="6850" spans="1:11" x14ac:dyDescent="0.3">
      <c r="A6850" s="1">
        <v>42769</v>
      </c>
      <c r="B6850" s="2">
        <f>YEAR(salesdata[[#This Row],[Order Date]])</f>
        <v>2017</v>
      </c>
      <c r="C6850" s="2">
        <f>MONTH(salesdata[[#This Row],[Order Date]])</f>
        <v>2</v>
      </c>
      <c r="D6850" t="s">
        <v>237</v>
      </c>
      <c r="E6850" t="s">
        <v>124</v>
      </c>
      <c r="F6850" t="s">
        <v>11</v>
      </c>
      <c r="G6850" t="s">
        <v>20</v>
      </c>
      <c r="H6850" t="s">
        <v>1406</v>
      </c>
      <c r="I6850" s="33" t="s">
        <v>6612</v>
      </c>
      <c r="J6850" s="2">
        <v>2</v>
      </c>
      <c r="K6850" s="33" t="s">
        <v>5689</v>
      </c>
    </row>
    <row r="6851" spans="1:11" x14ac:dyDescent="0.3">
      <c r="A6851" s="1">
        <v>42769</v>
      </c>
      <c r="B6851" s="2">
        <f>YEAR(salesdata[[#This Row],[Order Date]])</f>
        <v>2017</v>
      </c>
      <c r="C6851" s="2">
        <f>MONTH(salesdata[[#This Row],[Order Date]])</f>
        <v>2</v>
      </c>
      <c r="D6851" t="s">
        <v>237</v>
      </c>
      <c r="E6851" t="s">
        <v>124</v>
      </c>
      <c r="F6851" t="s">
        <v>11</v>
      </c>
      <c r="G6851" t="s">
        <v>12</v>
      </c>
      <c r="H6851" t="s">
        <v>2722</v>
      </c>
      <c r="I6851" s="33" t="s">
        <v>7610</v>
      </c>
      <c r="J6851" s="2">
        <v>3</v>
      </c>
      <c r="K6851" s="33" t="s">
        <v>7611</v>
      </c>
    </row>
    <row r="6852" spans="1:11" x14ac:dyDescent="0.3">
      <c r="A6852" s="1">
        <v>42769</v>
      </c>
      <c r="B6852" s="2">
        <f>YEAR(salesdata[[#This Row],[Order Date]])</f>
        <v>2017</v>
      </c>
      <c r="C6852" s="2">
        <f>MONTH(salesdata[[#This Row],[Order Date]])</f>
        <v>2</v>
      </c>
      <c r="D6852" t="s">
        <v>1558</v>
      </c>
      <c r="E6852" t="s">
        <v>15</v>
      </c>
      <c r="F6852" t="s">
        <v>11</v>
      </c>
      <c r="G6852" t="s">
        <v>12</v>
      </c>
      <c r="H6852" t="s">
        <v>859</v>
      </c>
      <c r="I6852" s="33" t="s">
        <v>3274</v>
      </c>
      <c r="J6852" s="2">
        <v>1</v>
      </c>
      <c r="K6852" s="33" t="s">
        <v>5763</v>
      </c>
    </row>
    <row r="6853" spans="1:11" x14ac:dyDescent="0.3">
      <c r="A6853" s="1">
        <v>42769</v>
      </c>
      <c r="B6853" s="2">
        <f>YEAR(salesdata[[#This Row],[Order Date]])</f>
        <v>2017</v>
      </c>
      <c r="C6853" s="2">
        <f>MONTH(salesdata[[#This Row],[Order Date]])</f>
        <v>2</v>
      </c>
      <c r="D6853" t="s">
        <v>1558</v>
      </c>
      <c r="E6853" t="s">
        <v>15</v>
      </c>
      <c r="F6853" t="s">
        <v>11</v>
      </c>
      <c r="G6853" t="s">
        <v>12</v>
      </c>
      <c r="H6853" t="s">
        <v>1651</v>
      </c>
      <c r="I6853" s="33" t="s">
        <v>6125</v>
      </c>
      <c r="J6853" s="2">
        <v>2</v>
      </c>
      <c r="K6853" s="33" t="s">
        <v>3493</v>
      </c>
    </row>
    <row r="6854" spans="1:11" x14ac:dyDescent="0.3">
      <c r="A6854" s="1">
        <v>42769</v>
      </c>
      <c r="B6854" s="2">
        <f>YEAR(salesdata[[#This Row],[Order Date]])</f>
        <v>2017</v>
      </c>
      <c r="C6854" s="2">
        <f>MONTH(salesdata[[#This Row],[Order Date]])</f>
        <v>2</v>
      </c>
      <c r="D6854" t="s">
        <v>1558</v>
      </c>
      <c r="E6854" t="s">
        <v>15</v>
      </c>
      <c r="F6854" t="s">
        <v>34</v>
      </c>
      <c r="G6854" t="s">
        <v>47</v>
      </c>
      <c r="H6854" t="s">
        <v>350</v>
      </c>
      <c r="I6854" s="33" t="s">
        <v>3337</v>
      </c>
      <c r="J6854" s="2">
        <v>1</v>
      </c>
      <c r="K6854" s="33" t="s">
        <v>10166</v>
      </c>
    </row>
    <row r="6855" spans="1:11" x14ac:dyDescent="0.3">
      <c r="A6855" s="1">
        <v>42769</v>
      </c>
      <c r="B6855" s="2">
        <f>YEAR(salesdata[[#This Row],[Order Date]])</f>
        <v>2017</v>
      </c>
      <c r="C6855" s="2">
        <f>MONTH(salesdata[[#This Row],[Order Date]])</f>
        <v>2</v>
      </c>
      <c r="D6855" t="s">
        <v>1558</v>
      </c>
      <c r="E6855" t="s">
        <v>15</v>
      </c>
      <c r="F6855" t="s">
        <v>11</v>
      </c>
      <c r="G6855" t="s">
        <v>12</v>
      </c>
      <c r="H6855" t="s">
        <v>1004</v>
      </c>
      <c r="I6855" s="33" t="s">
        <v>8500</v>
      </c>
      <c r="J6855" s="2">
        <v>5</v>
      </c>
      <c r="K6855" s="33" t="s">
        <v>8501</v>
      </c>
    </row>
    <row r="6856" spans="1:11" x14ac:dyDescent="0.3">
      <c r="A6856" s="1">
        <v>42770</v>
      </c>
      <c r="B6856" s="2">
        <f>YEAR(salesdata[[#This Row],[Order Date]])</f>
        <v>2017</v>
      </c>
      <c r="C6856" s="2">
        <f>MONTH(salesdata[[#This Row],[Order Date]])</f>
        <v>2</v>
      </c>
      <c r="D6856" t="s">
        <v>2380</v>
      </c>
      <c r="E6856" t="s">
        <v>152</v>
      </c>
      <c r="F6856" t="s">
        <v>11</v>
      </c>
      <c r="G6856" t="s">
        <v>93</v>
      </c>
      <c r="H6856" t="s">
        <v>338</v>
      </c>
      <c r="I6856" s="33" t="s">
        <v>3283</v>
      </c>
      <c r="J6856" s="2">
        <v>3</v>
      </c>
      <c r="K6856" s="33" t="s">
        <v>3284</v>
      </c>
    </row>
    <row r="6857" spans="1:11" x14ac:dyDescent="0.3">
      <c r="A6857" s="1">
        <v>42771</v>
      </c>
      <c r="B6857" s="2">
        <f>YEAR(salesdata[[#This Row],[Order Date]])</f>
        <v>2017</v>
      </c>
      <c r="C6857" s="2">
        <f>MONTH(salesdata[[#This Row],[Order Date]])</f>
        <v>2</v>
      </c>
      <c r="D6857" t="s">
        <v>359</v>
      </c>
      <c r="E6857" t="s">
        <v>10</v>
      </c>
      <c r="F6857" t="s">
        <v>11</v>
      </c>
      <c r="G6857" t="s">
        <v>20</v>
      </c>
      <c r="H6857" t="s">
        <v>37</v>
      </c>
      <c r="I6857" s="33" t="s">
        <v>10167</v>
      </c>
      <c r="J6857" s="2">
        <v>4</v>
      </c>
      <c r="K6857" s="33" t="s">
        <v>10168</v>
      </c>
    </row>
    <row r="6858" spans="1:11" x14ac:dyDescent="0.3">
      <c r="A6858" s="1">
        <v>42771</v>
      </c>
      <c r="B6858" s="2">
        <f>YEAR(salesdata[[#This Row],[Order Date]])</f>
        <v>2017</v>
      </c>
      <c r="C6858" s="2">
        <f>MONTH(salesdata[[#This Row],[Order Date]])</f>
        <v>2</v>
      </c>
      <c r="D6858" t="s">
        <v>359</v>
      </c>
      <c r="E6858" t="s">
        <v>10</v>
      </c>
      <c r="F6858" t="s">
        <v>11</v>
      </c>
      <c r="G6858" t="s">
        <v>24</v>
      </c>
      <c r="H6858" t="s">
        <v>211</v>
      </c>
      <c r="I6858" s="33" t="s">
        <v>10169</v>
      </c>
      <c r="J6858" s="2">
        <v>5</v>
      </c>
      <c r="K6858" s="33" t="s">
        <v>8083</v>
      </c>
    </row>
    <row r="6859" spans="1:11" x14ac:dyDescent="0.3">
      <c r="A6859" s="1">
        <v>42771</v>
      </c>
      <c r="B6859" s="2">
        <f>YEAR(salesdata[[#This Row],[Order Date]])</f>
        <v>2017</v>
      </c>
      <c r="C6859" s="2">
        <f>MONTH(salesdata[[#This Row],[Order Date]])</f>
        <v>2</v>
      </c>
      <c r="D6859" t="s">
        <v>1487</v>
      </c>
      <c r="E6859" t="s">
        <v>27</v>
      </c>
      <c r="F6859" t="s">
        <v>11</v>
      </c>
      <c r="G6859" t="s">
        <v>93</v>
      </c>
      <c r="H6859" t="s">
        <v>2376</v>
      </c>
      <c r="I6859" s="33" t="s">
        <v>7409</v>
      </c>
      <c r="J6859" s="2">
        <v>5</v>
      </c>
      <c r="K6859" s="33" t="s">
        <v>7410</v>
      </c>
    </row>
    <row r="6860" spans="1:11" x14ac:dyDescent="0.3">
      <c r="A6860" s="1">
        <v>42771</v>
      </c>
      <c r="B6860" s="2">
        <f>YEAR(salesdata[[#This Row],[Order Date]])</f>
        <v>2017</v>
      </c>
      <c r="C6860" s="2">
        <f>MONTH(salesdata[[#This Row],[Order Date]])</f>
        <v>2</v>
      </c>
      <c r="D6860" t="s">
        <v>1487</v>
      </c>
      <c r="E6860" t="s">
        <v>27</v>
      </c>
      <c r="F6860" t="s">
        <v>39</v>
      </c>
      <c r="G6860" t="s">
        <v>40</v>
      </c>
      <c r="H6860" t="s">
        <v>762</v>
      </c>
      <c r="I6860" s="33" t="s">
        <v>10170</v>
      </c>
      <c r="J6860" s="2">
        <v>5</v>
      </c>
      <c r="K6860" s="33" t="s">
        <v>8073</v>
      </c>
    </row>
    <row r="6861" spans="1:11" x14ac:dyDescent="0.3">
      <c r="A6861" s="1">
        <v>42772</v>
      </c>
      <c r="B6861" s="2">
        <f>YEAR(salesdata[[#This Row],[Order Date]])</f>
        <v>2017</v>
      </c>
      <c r="C6861" s="2">
        <f>MONTH(salesdata[[#This Row],[Order Date]])</f>
        <v>2</v>
      </c>
      <c r="D6861" t="s">
        <v>108</v>
      </c>
      <c r="E6861" t="s">
        <v>55</v>
      </c>
      <c r="F6861" t="s">
        <v>34</v>
      </c>
      <c r="G6861" t="s">
        <v>74</v>
      </c>
      <c r="H6861" t="s">
        <v>1688</v>
      </c>
      <c r="I6861" s="33" t="s">
        <v>9599</v>
      </c>
      <c r="J6861" s="2">
        <v>3</v>
      </c>
      <c r="K6861" s="33" t="s">
        <v>10171</v>
      </c>
    </row>
    <row r="6862" spans="1:11" x14ac:dyDescent="0.3">
      <c r="A6862" s="1">
        <v>42772</v>
      </c>
      <c r="B6862" s="2">
        <f>YEAR(salesdata[[#This Row],[Order Date]])</f>
        <v>2017</v>
      </c>
      <c r="C6862" s="2">
        <f>MONTH(salesdata[[#This Row],[Order Date]])</f>
        <v>2</v>
      </c>
      <c r="D6862" t="s">
        <v>2563</v>
      </c>
      <c r="E6862" t="s">
        <v>152</v>
      </c>
      <c r="F6862" t="s">
        <v>34</v>
      </c>
      <c r="G6862" t="s">
        <v>74</v>
      </c>
      <c r="H6862" t="s">
        <v>1993</v>
      </c>
      <c r="I6862" s="33" t="s">
        <v>7420</v>
      </c>
      <c r="J6862" s="2">
        <v>1</v>
      </c>
      <c r="K6862" s="33" t="s">
        <v>4653</v>
      </c>
    </row>
    <row r="6863" spans="1:11" x14ac:dyDescent="0.3">
      <c r="A6863" s="1">
        <v>42772</v>
      </c>
      <c r="B6863" s="2">
        <f>YEAR(salesdata[[#This Row],[Order Date]])</f>
        <v>2017</v>
      </c>
      <c r="C6863" s="2">
        <f>MONTH(salesdata[[#This Row],[Order Date]])</f>
        <v>2</v>
      </c>
      <c r="D6863" t="s">
        <v>1505</v>
      </c>
      <c r="E6863" t="s">
        <v>152</v>
      </c>
      <c r="F6863" t="s">
        <v>39</v>
      </c>
      <c r="G6863" t="s">
        <v>40</v>
      </c>
      <c r="H6863" t="s">
        <v>770</v>
      </c>
      <c r="I6863" s="33" t="s">
        <v>10172</v>
      </c>
      <c r="J6863" s="2">
        <v>6</v>
      </c>
      <c r="K6863" s="33" t="s">
        <v>10173</v>
      </c>
    </row>
    <row r="6864" spans="1:11" x14ac:dyDescent="0.3">
      <c r="A6864" s="1">
        <v>42772</v>
      </c>
      <c r="B6864" s="2">
        <f>YEAR(salesdata[[#This Row],[Order Date]])</f>
        <v>2017</v>
      </c>
      <c r="C6864" s="2">
        <f>MONTH(salesdata[[#This Row],[Order Date]])</f>
        <v>2</v>
      </c>
      <c r="D6864" t="s">
        <v>1505</v>
      </c>
      <c r="E6864" t="s">
        <v>152</v>
      </c>
      <c r="F6864" t="s">
        <v>11</v>
      </c>
      <c r="G6864" t="s">
        <v>20</v>
      </c>
      <c r="H6864" t="s">
        <v>2638</v>
      </c>
      <c r="I6864" s="33" t="s">
        <v>10174</v>
      </c>
      <c r="J6864" s="2">
        <v>4</v>
      </c>
      <c r="K6864" s="33" t="s">
        <v>6689</v>
      </c>
    </row>
    <row r="6865" spans="1:11" x14ac:dyDescent="0.3">
      <c r="A6865" s="1">
        <v>42772</v>
      </c>
      <c r="B6865" s="2">
        <f>YEAR(salesdata[[#This Row],[Order Date]])</f>
        <v>2017</v>
      </c>
      <c r="C6865" s="2">
        <f>MONTH(salesdata[[#This Row],[Order Date]])</f>
        <v>2</v>
      </c>
      <c r="D6865" t="s">
        <v>2187</v>
      </c>
      <c r="E6865" t="s">
        <v>27</v>
      </c>
      <c r="F6865" t="s">
        <v>11</v>
      </c>
      <c r="G6865" t="s">
        <v>12</v>
      </c>
      <c r="H6865" t="s">
        <v>451</v>
      </c>
      <c r="I6865" s="33" t="s">
        <v>5980</v>
      </c>
      <c r="J6865" s="2">
        <v>5</v>
      </c>
      <c r="K6865" s="33" t="s">
        <v>5981</v>
      </c>
    </row>
    <row r="6866" spans="1:11" x14ac:dyDescent="0.3">
      <c r="A6866" s="1">
        <v>42775</v>
      </c>
      <c r="B6866" s="2">
        <f>YEAR(salesdata[[#This Row],[Order Date]])</f>
        <v>2017</v>
      </c>
      <c r="C6866" s="2">
        <f>MONTH(salesdata[[#This Row],[Order Date]])</f>
        <v>2</v>
      </c>
      <c r="D6866" t="s">
        <v>2462</v>
      </c>
      <c r="E6866" t="s">
        <v>10</v>
      </c>
      <c r="F6866" t="s">
        <v>11</v>
      </c>
      <c r="G6866" t="s">
        <v>20</v>
      </c>
      <c r="H6866" t="s">
        <v>2600</v>
      </c>
      <c r="I6866" s="33" t="s">
        <v>10175</v>
      </c>
      <c r="J6866" s="2">
        <v>4</v>
      </c>
      <c r="K6866" s="33" t="s">
        <v>10176</v>
      </c>
    </row>
    <row r="6867" spans="1:11" x14ac:dyDescent="0.3">
      <c r="A6867" s="1">
        <v>42775</v>
      </c>
      <c r="B6867" s="2">
        <f>YEAR(salesdata[[#This Row],[Order Date]])</f>
        <v>2017</v>
      </c>
      <c r="C6867" s="2">
        <f>MONTH(salesdata[[#This Row],[Order Date]])</f>
        <v>2</v>
      </c>
      <c r="D6867" t="s">
        <v>2462</v>
      </c>
      <c r="E6867" t="s">
        <v>10</v>
      </c>
      <c r="F6867" t="s">
        <v>39</v>
      </c>
      <c r="G6867" t="s">
        <v>52</v>
      </c>
      <c r="H6867" t="s">
        <v>2067</v>
      </c>
      <c r="I6867" s="33" t="s">
        <v>5308</v>
      </c>
      <c r="J6867" s="2">
        <v>2</v>
      </c>
      <c r="K6867" s="33" t="s">
        <v>337</v>
      </c>
    </row>
    <row r="6868" spans="1:11" x14ac:dyDescent="0.3">
      <c r="A6868" s="1">
        <v>42775</v>
      </c>
      <c r="B6868" s="2">
        <f>YEAR(salesdata[[#This Row],[Order Date]])</f>
        <v>2017</v>
      </c>
      <c r="C6868" s="2">
        <f>MONTH(salesdata[[#This Row],[Order Date]])</f>
        <v>2</v>
      </c>
      <c r="D6868" t="s">
        <v>2462</v>
      </c>
      <c r="E6868" t="s">
        <v>10</v>
      </c>
      <c r="F6868" t="s">
        <v>34</v>
      </c>
      <c r="G6868" t="s">
        <v>47</v>
      </c>
      <c r="H6868" t="s">
        <v>872</v>
      </c>
      <c r="I6868" s="33" t="s">
        <v>3748</v>
      </c>
      <c r="J6868" s="2">
        <v>2</v>
      </c>
      <c r="K6868" s="33" t="s">
        <v>10177</v>
      </c>
    </row>
    <row r="6869" spans="1:11" x14ac:dyDescent="0.3">
      <c r="A6869" s="1">
        <v>42775</v>
      </c>
      <c r="B6869" s="2">
        <f>YEAR(salesdata[[#This Row],[Order Date]])</f>
        <v>2017</v>
      </c>
      <c r="C6869" s="2">
        <f>MONTH(salesdata[[#This Row],[Order Date]])</f>
        <v>2</v>
      </c>
      <c r="D6869" t="s">
        <v>2462</v>
      </c>
      <c r="E6869" t="s">
        <v>10</v>
      </c>
      <c r="F6869" t="s">
        <v>11</v>
      </c>
      <c r="G6869" t="s">
        <v>93</v>
      </c>
      <c r="H6869" t="s">
        <v>2759</v>
      </c>
      <c r="I6869" s="33" t="s">
        <v>3627</v>
      </c>
      <c r="J6869" s="2">
        <v>2</v>
      </c>
      <c r="K6869" s="33" t="s">
        <v>10178</v>
      </c>
    </row>
    <row r="6870" spans="1:11" x14ac:dyDescent="0.3">
      <c r="A6870" s="1">
        <v>42775</v>
      </c>
      <c r="B6870" s="2">
        <f>YEAR(salesdata[[#This Row],[Order Date]])</f>
        <v>2017</v>
      </c>
      <c r="C6870" s="2">
        <f>MONTH(salesdata[[#This Row],[Order Date]])</f>
        <v>2</v>
      </c>
      <c r="D6870" t="s">
        <v>201</v>
      </c>
      <c r="E6870" t="s">
        <v>27</v>
      </c>
      <c r="F6870" t="s">
        <v>34</v>
      </c>
      <c r="G6870" t="s">
        <v>47</v>
      </c>
      <c r="H6870" t="s">
        <v>1590</v>
      </c>
      <c r="I6870" s="33" t="s">
        <v>5833</v>
      </c>
      <c r="J6870" s="2">
        <v>4</v>
      </c>
      <c r="K6870" s="33" t="s">
        <v>4689</v>
      </c>
    </row>
    <row r="6871" spans="1:11" x14ac:dyDescent="0.3">
      <c r="A6871" s="1">
        <v>42775</v>
      </c>
      <c r="B6871" s="2">
        <f>YEAR(salesdata[[#This Row],[Order Date]])</f>
        <v>2017</v>
      </c>
      <c r="C6871" s="2">
        <f>MONTH(salesdata[[#This Row],[Order Date]])</f>
        <v>2</v>
      </c>
      <c r="D6871" t="s">
        <v>805</v>
      </c>
      <c r="E6871" t="s">
        <v>27</v>
      </c>
      <c r="F6871" t="s">
        <v>11</v>
      </c>
      <c r="G6871" t="s">
        <v>18</v>
      </c>
      <c r="H6871" t="s">
        <v>261</v>
      </c>
      <c r="I6871" s="33" t="s">
        <v>3173</v>
      </c>
      <c r="J6871" s="2">
        <v>5</v>
      </c>
      <c r="K6871" s="33" t="s">
        <v>3174</v>
      </c>
    </row>
    <row r="6872" spans="1:11" x14ac:dyDescent="0.3">
      <c r="A6872" s="1">
        <v>42776</v>
      </c>
      <c r="B6872" s="2">
        <f>YEAR(salesdata[[#This Row],[Order Date]])</f>
        <v>2017</v>
      </c>
      <c r="C6872" s="2">
        <f>MONTH(salesdata[[#This Row],[Order Date]])</f>
        <v>2</v>
      </c>
      <c r="D6872" t="s">
        <v>409</v>
      </c>
      <c r="E6872" t="s">
        <v>27</v>
      </c>
      <c r="F6872" t="s">
        <v>34</v>
      </c>
      <c r="G6872" t="s">
        <v>74</v>
      </c>
      <c r="H6872" t="s">
        <v>1688</v>
      </c>
      <c r="I6872" s="33" t="s">
        <v>9654</v>
      </c>
      <c r="J6872" s="2">
        <v>2</v>
      </c>
      <c r="K6872" s="33" t="s">
        <v>6446</v>
      </c>
    </row>
    <row r="6873" spans="1:11" x14ac:dyDescent="0.3">
      <c r="A6873" s="1">
        <v>42776</v>
      </c>
      <c r="B6873" s="2">
        <f>YEAR(salesdata[[#This Row],[Order Date]])</f>
        <v>2017</v>
      </c>
      <c r="C6873" s="2">
        <f>MONTH(salesdata[[#This Row],[Order Date]])</f>
        <v>2</v>
      </c>
      <c r="D6873" t="s">
        <v>208</v>
      </c>
      <c r="E6873" t="s">
        <v>540</v>
      </c>
      <c r="F6873" t="s">
        <v>11</v>
      </c>
      <c r="G6873" t="s">
        <v>12</v>
      </c>
      <c r="H6873" t="s">
        <v>2321</v>
      </c>
      <c r="I6873" s="33" t="s">
        <v>7716</v>
      </c>
      <c r="J6873" s="2">
        <v>4</v>
      </c>
      <c r="K6873" s="33" t="s">
        <v>8527</v>
      </c>
    </row>
    <row r="6874" spans="1:11" x14ac:dyDescent="0.3">
      <c r="A6874" s="1">
        <v>42777</v>
      </c>
      <c r="B6874" s="2">
        <f>YEAR(salesdata[[#This Row],[Order Date]])</f>
        <v>2017</v>
      </c>
      <c r="C6874" s="2">
        <f>MONTH(salesdata[[#This Row],[Order Date]])</f>
        <v>2</v>
      </c>
      <c r="D6874" t="s">
        <v>673</v>
      </c>
      <c r="E6874" t="s">
        <v>27</v>
      </c>
      <c r="F6874" t="s">
        <v>11</v>
      </c>
      <c r="G6874" t="s">
        <v>20</v>
      </c>
      <c r="H6874" t="s">
        <v>997</v>
      </c>
      <c r="I6874" s="33" t="s">
        <v>6357</v>
      </c>
      <c r="J6874" s="2">
        <v>7</v>
      </c>
      <c r="K6874" s="33" t="s">
        <v>10179</v>
      </c>
    </row>
    <row r="6875" spans="1:11" x14ac:dyDescent="0.3">
      <c r="A6875" s="1">
        <v>42777</v>
      </c>
      <c r="B6875" s="2">
        <f>YEAR(salesdata[[#This Row],[Order Date]])</f>
        <v>2017</v>
      </c>
      <c r="C6875" s="2">
        <f>MONTH(salesdata[[#This Row],[Order Date]])</f>
        <v>2</v>
      </c>
      <c r="D6875" t="s">
        <v>1843</v>
      </c>
      <c r="E6875" t="s">
        <v>167</v>
      </c>
      <c r="F6875" t="s">
        <v>34</v>
      </c>
      <c r="G6875" t="s">
        <v>35</v>
      </c>
      <c r="H6875" t="s">
        <v>278</v>
      </c>
      <c r="I6875" s="33" t="s">
        <v>10180</v>
      </c>
      <c r="J6875" s="2">
        <v>4</v>
      </c>
      <c r="K6875" s="33" t="s">
        <v>10181</v>
      </c>
    </row>
    <row r="6876" spans="1:11" x14ac:dyDescent="0.3">
      <c r="A6876" s="1">
        <v>42777</v>
      </c>
      <c r="B6876" s="2">
        <f>YEAR(salesdata[[#This Row],[Order Date]])</f>
        <v>2017</v>
      </c>
      <c r="C6876" s="2">
        <f>MONTH(salesdata[[#This Row],[Order Date]])</f>
        <v>2</v>
      </c>
      <c r="D6876" t="s">
        <v>1843</v>
      </c>
      <c r="E6876" t="s">
        <v>167</v>
      </c>
      <c r="F6876" t="s">
        <v>39</v>
      </c>
      <c r="G6876" t="s">
        <v>40</v>
      </c>
      <c r="H6876" t="s">
        <v>924</v>
      </c>
      <c r="I6876" s="33" t="s">
        <v>5161</v>
      </c>
      <c r="J6876" s="2">
        <v>3</v>
      </c>
      <c r="K6876" s="33" t="s">
        <v>5121</v>
      </c>
    </row>
    <row r="6877" spans="1:11" x14ac:dyDescent="0.3">
      <c r="A6877" s="1">
        <v>42777</v>
      </c>
      <c r="B6877" s="2">
        <f>YEAR(salesdata[[#This Row],[Order Date]])</f>
        <v>2017</v>
      </c>
      <c r="C6877" s="2">
        <f>MONTH(salesdata[[#This Row],[Order Date]])</f>
        <v>2</v>
      </c>
      <c r="D6877" t="s">
        <v>1160</v>
      </c>
      <c r="E6877" t="s">
        <v>152</v>
      </c>
      <c r="F6877" t="s">
        <v>11</v>
      </c>
      <c r="G6877" t="s">
        <v>16</v>
      </c>
      <c r="H6877" t="s">
        <v>2586</v>
      </c>
      <c r="I6877" s="33" t="s">
        <v>7116</v>
      </c>
      <c r="J6877" s="2">
        <v>2</v>
      </c>
      <c r="K6877" s="33" t="s">
        <v>2940</v>
      </c>
    </row>
    <row r="6878" spans="1:11" x14ac:dyDescent="0.3">
      <c r="A6878" s="1">
        <v>42777</v>
      </c>
      <c r="B6878" s="2">
        <f>YEAR(salesdata[[#This Row],[Order Date]])</f>
        <v>2017</v>
      </c>
      <c r="C6878" s="2">
        <f>MONTH(salesdata[[#This Row],[Order Date]])</f>
        <v>2</v>
      </c>
      <c r="D6878" t="s">
        <v>753</v>
      </c>
      <c r="E6878" t="s">
        <v>79</v>
      </c>
      <c r="F6878" t="s">
        <v>34</v>
      </c>
      <c r="G6878" t="s">
        <v>47</v>
      </c>
      <c r="H6878" t="s">
        <v>2547</v>
      </c>
      <c r="I6878" s="33" t="s">
        <v>10182</v>
      </c>
      <c r="J6878" s="2">
        <v>2</v>
      </c>
      <c r="K6878" s="33" t="s">
        <v>5694</v>
      </c>
    </row>
    <row r="6879" spans="1:11" x14ac:dyDescent="0.3">
      <c r="A6879" s="1">
        <v>42779</v>
      </c>
      <c r="B6879" s="2">
        <f>YEAR(salesdata[[#This Row],[Order Date]])</f>
        <v>2017</v>
      </c>
      <c r="C6879" s="2">
        <f>MONTH(salesdata[[#This Row],[Order Date]])</f>
        <v>2</v>
      </c>
      <c r="D6879" t="s">
        <v>2286</v>
      </c>
      <c r="E6879" t="s">
        <v>167</v>
      </c>
      <c r="F6879" t="s">
        <v>11</v>
      </c>
      <c r="G6879" t="s">
        <v>24</v>
      </c>
      <c r="H6879" t="s">
        <v>2153</v>
      </c>
      <c r="I6879" s="33" t="s">
        <v>2991</v>
      </c>
      <c r="J6879" s="2">
        <v>3</v>
      </c>
      <c r="K6879" s="33" t="s">
        <v>2992</v>
      </c>
    </row>
    <row r="6880" spans="1:11" x14ac:dyDescent="0.3">
      <c r="A6880" s="1">
        <v>42779</v>
      </c>
      <c r="B6880" s="2">
        <f>YEAR(salesdata[[#This Row],[Order Date]])</f>
        <v>2017</v>
      </c>
      <c r="C6880" s="2">
        <f>MONTH(salesdata[[#This Row],[Order Date]])</f>
        <v>2</v>
      </c>
      <c r="D6880" t="s">
        <v>2286</v>
      </c>
      <c r="E6880" t="s">
        <v>167</v>
      </c>
      <c r="F6880" t="s">
        <v>39</v>
      </c>
      <c r="G6880" t="s">
        <v>52</v>
      </c>
      <c r="H6880" t="s">
        <v>2195</v>
      </c>
      <c r="I6880" s="33" t="s">
        <v>10183</v>
      </c>
      <c r="J6880" s="2">
        <v>4</v>
      </c>
      <c r="K6880" s="33" t="s">
        <v>10184</v>
      </c>
    </row>
    <row r="6881" spans="1:11" x14ac:dyDescent="0.3">
      <c r="A6881" s="1">
        <v>42779</v>
      </c>
      <c r="B6881" s="2">
        <f>YEAR(salesdata[[#This Row],[Order Date]])</f>
        <v>2017</v>
      </c>
      <c r="C6881" s="2">
        <f>MONTH(salesdata[[#This Row],[Order Date]])</f>
        <v>2</v>
      </c>
      <c r="D6881" t="s">
        <v>2286</v>
      </c>
      <c r="E6881" t="s">
        <v>167</v>
      </c>
      <c r="F6881" t="s">
        <v>34</v>
      </c>
      <c r="G6881" t="s">
        <v>47</v>
      </c>
      <c r="H6881" t="s">
        <v>2463</v>
      </c>
      <c r="I6881" s="33" t="s">
        <v>10185</v>
      </c>
      <c r="J6881" s="2">
        <v>1</v>
      </c>
      <c r="K6881" s="33" t="s">
        <v>10186</v>
      </c>
    </row>
    <row r="6882" spans="1:11" x14ac:dyDescent="0.3">
      <c r="A6882" s="1">
        <v>42779</v>
      </c>
      <c r="B6882" s="2">
        <f>YEAR(salesdata[[#This Row],[Order Date]])</f>
        <v>2017</v>
      </c>
      <c r="C6882" s="2">
        <f>MONTH(salesdata[[#This Row],[Order Date]])</f>
        <v>2</v>
      </c>
      <c r="D6882" t="s">
        <v>532</v>
      </c>
      <c r="E6882" t="s">
        <v>540</v>
      </c>
      <c r="F6882" t="s">
        <v>11</v>
      </c>
      <c r="G6882" t="s">
        <v>204</v>
      </c>
      <c r="H6882" t="s">
        <v>2024</v>
      </c>
      <c r="I6882" s="33" t="s">
        <v>5241</v>
      </c>
      <c r="J6882" s="2">
        <v>3</v>
      </c>
      <c r="K6882" s="33" t="s">
        <v>3351</v>
      </c>
    </row>
    <row r="6883" spans="1:11" x14ac:dyDescent="0.3">
      <c r="A6883" s="1">
        <v>42779</v>
      </c>
      <c r="B6883" s="2">
        <f>YEAR(salesdata[[#This Row],[Order Date]])</f>
        <v>2017</v>
      </c>
      <c r="C6883" s="2">
        <f>MONTH(salesdata[[#This Row],[Order Date]])</f>
        <v>2</v>
      </c>
      <c r="D6883" t="s">
        <v>532</v>
      </c>
      <c r="E6883" t="s">
        <v>540</v>
      </c>
      <c r="F6883" t="s">
        <v>11</v>
      </c>
      <c r="G6883" t="s">
        <v>24</v>
      </c>
      <c r="H6883" t="s">
        <v>2094</v>
      </c>
      <c r="I6883" s="33" t="s">
        <v>6312</v>
      </c>
      <c r="J6883" s="2">
        <v>3</v>
      </c>
      <c r="K6883" s="33" t="s">
        <v>3497</v>
      </c>
    </row>
    <row r="6884" spans="1:11" x14ac:dyDescent="0.3">
      <c r="A6884" s="1">
        <v>42779</v>
      </c>
      <c r="B6884" s="2">
        <f>YEAR(salesdata[[#This Row],[Order Date]])</f>
        <v>2017</v>
      </c>
      <c r="C6884" s="2">
        <f>MONTH(salesdata[[#This Row],[Order Date]])</f>
        <v>2</v>
      </c>
      <c r="D6884" t="s">
        <v>1190</v>
      </c>
      <c r="E6884" t="s">
        <v>152</v>
      </c>
      <c r="F6884" t="s">
        <v>11</v>
      </c>
      <c r="G6884" t="s">
        <v>12</v>
      </c>
      <c r="H6884" t="s">
        <v>1513</v>
      </c>
      <c r="I6884" s="33" t="s">
        <v>3188</v>
      </c>
      <c r="J6884" s="2">
        <v>3</v>
      </c>
      <c r="K6884" s="33" t="s">
        <v>3772</v>
      </c>
    </row>
    <row r="6885" spans="1:11" x14ac:dyDescent="0.3">
      <c r="A6885" s="1">
        <v>42779</v>
      </c>
      <c r="B6885" s="2">
        <f>YEAR(salesdata[[#This Row],[Order Date]])</f>
        <v>2017</v>
      </c>
      <c r="C6885" s="2">
        <f>MONTH(salesdata[[#This Row],[Order Date]])</f>
        <v>2</v>
      </c>
      <c r="D6885" t="s">
        <v>959</v>
      </c>
      <c r="E6885" t="s">
        <v>319</v>
      </c>
      <c r="F6885" t="s">
        <v>11</v>
      </c>
      <c r="G6885" t="s">
        <v>93</v>
      </c>
      <c r="H6885" t="s">
        <v>1275</v>
      </c>
      <c r="I6885" s="33" t="s">
        <v>10133</v>
      </c>
      <c r="J6885" s="2">
        <v>8</v>
      </c>
      <c r="K6885" s="33" t="s">
        <v>5842</v>
      </c>
    </row>
    <row r="6886" spans="1:11" x14ac:dyDescent="0.3">
      <c r="A6886" s="1">
        <v>42782</v>
      </c>
      <c r="B6886" s="2">
        <f>YEAR(salesdata[[#This Row],[Order Date]])</f>
        <v>2017</v>
      </c>
      <c r="C6886" s="2">
        <f>MONTH(salesdata[[#This Row],[Order Date]])</f>
        <v>2</v>
      </c>
      <c r="D6886" t="s">
        <v>1054</v>
      </c>
      <c r="E6886" t="s">
        <v>152</v>
      </c>
      <c r="F6886" t="s">
        <v>11</v>
      </c>
      <c r="G6886" t="s">
        <v>12</v>
      </c>
      <c r="H6886" t="s">
        <v>1632</v>
      </c>
      <c r="I6886" s="33" t="s">
        <v>6434</v>
      </c>
      <c r="J6886" s="2">
        <v>2</v>
      </c>
      <c r="K6886" s="33" t="s">
        <v>6435</v>
      </c>
    </row>
    <row r="6887" spans="1:11" x14ac:dyDescent="0.3">
      <c r="A6887" s="1">
        <v>42782</v>
      </c>
      <c r="B6887" s="2">
        <f>YEAR(salesdata[[#This Row],[Order Date]])</f>
        <v>2017</v>
      </c>
      <c r="C6887" s="2">
        <f>MONTH(salesdata[[#This Row],[Order Date]])</f>
        <v>2</v>
      </c>
      <c r="D6887" t="s">
        <v>1749</v>
      </c>
      <c r="E6887" t="s">
        <v>625</v>
      </c>
      <c r="F6887" t="s">
        <v>11</v>
      </c>
      <c r="G6887" t="s">
        <v>18</v>
      </c>
      <c r="H6887" t="s">
        <v>1479</v>
      </c>
      <c r="I6887" s="33" t="s">
        <v>8458</v>
      </c>
      <c r="J6887" s="2">
        <v>3</v>
      </c>
      <c r="K6887" s="33" t="s">
        <v>8459</v>
      </c>
    </row>
    <row r="6888" spans="1:11" x14ac:dyDescent="0.3">
      <c r="A6888" s="1">
        <v>42782</v>
      </c>
      <c r="B6888" s="2">
        <f>YEAR(salesdata[[#This Row],[Order Date]])</f>
        <v>2017</v>
      </c>
      <c r="C6888" s="2">
        <f>MONTH(salesdata[[#This Row],[Order Date]])</f>
        <v>2</v>
      </c>
      <c r="D6888" t="s">
        <v>1749</v>
      </c>
      <c r="E6888" t="s">
        <v>625</v>
      </c>
      <c r="F6888" t="s">
        <v>39</v>
      </c>
      <c r="G6888" t="s">
        <v>40</v>
      </c>
      <c r="H6888" t="s">
        <v>2292</v>
      </c>
      <c r="I6888" s="33" t="s">
        <v>3689</v>
      </c>
      <c r="J6888" s="2">
        <v>1</v>
      </c>
      <c r="K6888" s="33" t="s">
        <v>7777</v>
      </c>
    </row>
    <row r="6889" spans="1:11" x14ac:dyDescent="0.3">
      <c r="A6889" s="1">
        <v>42782</v>
      </c>
      <c r="B6889" s="2">
        <f>YEAR(salesdata[[#This Row],[Order Date]])</f>
        <v>2017</v>
      </c>
      <c r="C6889" s="2">
        <f>MONTH(salesdata[[#This Row],[Order Date]])</f>
        <v>2</v>
      </c>
      <c r="D6889" t="s">
        <v>229</v>
      </c>
      <c r="E6889" t="s">
        <v>15</v>
      </c>
      <c r="F6889" t="s">
        <v>11</v>
      </c>
      <c r="G6889" t="s">
        <v>43</v>
      </c>
      <c r="H6889" t="s">
        <v>1138</v>
      </c>
      <c r="I6889" s="33" t="s">
        <v>10187</v>
      </c>
      <c r="J6889" s="2">
        <v>2</v>
      </c>
      <c r="K6889" s="33" t="s">
        <v>4992</v>
      </c>
    </row>
    <row r="6890" spans="1:11" x14ac:dyDescent="0.3">
      <c r="A6890" s="1">
        <v>42782</v>
      </c>
      <c r="B6890" s="2">
        <f>YEAR(salesdata[[#This Row],[Order Date]])</f>
        <v>2017</v>
      </c>
      <c r="C6890" s="2">
        <f>MONTH(salesdata[[#This Row],[Order Date]])</f>
        <v>2</v>
      </c>
      <c r="D6890" t="s">
        <v>229</v>
      </c>
      <c r="E6890" t="s">
        <v>15</v>
      </c>
      <c r="F6890" t="s">
        <v>34</v>
      </c>
      <c r="G6890" t="s">
        <v>35</v>
      </c>
      <c r="H6890" t="s">
        <v>36</v>
      </c>
      <c r="I6890" s="33" t="s">
        <v>5786</v>
      </c>
      <c r="J6890" s="2">
        <v>3</v>
      </c>
      <c r="K6890" s="33" t="s">
        <v>5787</v>
      </c>
    </row>
    <row r="6891" spans="1:11" x14ac:dyDescent="0.3">
      <c r="A6891" s="1">
        <v>42782</v>
      </c>
      <c r="B6891" s="2">
        <f>YEAR(salesdata[[#This Row],[Order Date]])</f>
        <v>2017</v>
      </c>
      <c r="C6891" s="2">
        <f>MONTH(salesdata[[#This Row],[Order Date]])</f>
        <v>2</v>
      </c>
      <c r="D6891" t="s">
        <v>229</v>
      </c>
      <c r="E6891" t="s">
        <v>15</v>
      </c>
      <c r="F6891" t="s">
        <v>11</v>
      </c>
      <c r="G6891" t="s">
        <v>18</v>
      </c>
      <c r="H6891" t="s">
        <v>1478</v>
      </c>
      <c r="I6891" s="33" t="s">
        <v>6368</v>
      </c>
      <c r="J6891" s="2">
        <v>3</v>
      </c>
      <c r="K6891" s="33" t="s">
        <v>5742</v>
      </c>
    </row>
    <row r="6892" spans="1:11" x14ac:dyDescent="0.3">
      <c r="A6892" s="1">
        <v>42782</v>
      </c>
      <c r="B6892" s="2">
        <f>YEAR(salesdata[[#This Row],[Order Date]])</f>
        <v>2017</v>
      </c>
      <c r="C6892" s="2">
        <f>MONTH(salesdata[[#This Row],[Order Date]])</f>
        <v>2</v>
      </c>
      <c r="D6892" t="s">
        <v>229</v>
      </c>
      <c r="E6892" t="s">
        <v>15</v>
      </c>
      <c r="F6892" t="s">
        <v>11</v>
      </c>
      <c r="G6892" t="s">
        <v>24</v>
      </c>
      <c r="H6892" t="s">
        <v>51</v>
      </c>
      <c r="I6892" s="33" t="s">
        <v>10188</v>
      </c>
      <c r="J6892" s="2">
        <v>6</v>
      </c>
      <c r="K6892" s="33" t="s">
        <v>8588</v>
      </c>
    </row>
    <row r="6893" spans="1:11" x14ac:dyDescent="0.3">
      <c r="A6893" s="1">
        <v>42782</v>
      </c>
      <c r="B6893" s="2">
        <f>YEAR(salesdata[[#This Row],[Order Date]])</f>
        <v>2017</v>
      </c>
      <c r="C6893" s="2">
        <f>MONTH(salesdata[[#This Row],[Order Date]])</f>
        <v>2</v>
      </c>
      <c r="D6893" t="s">
        <v>229</v>
      </c>
      <c r="E6893" t="s">
        <v>15</v>
      </c>
      <c r="F6893" t="s">
        <v>34</v>
      </c>
      <c r="G6893" t="s">
        <v>47</v>
      </c>
      <c r="H6893" t="s">
        <v>345</v>
      </c>
      <c r="I6893" s="33" t="s">
        <v>3132</v>
      </c>
      <c r="J6893" s="2">
        <v>1</v>
      </c>
      <c r="K6893" s="33" t="s">
        <v>10189</v>
      </c>
    </row>
    <row r="6894" spans="1:11" x14ac:dyDescent="0.3">
      <c r="A6894" s="1">
        <v>42783</v>
      </c>
      <c r="B6894" s="2">
        <f>YEAR(salesdata[[#This Row],[Order Date]])</f>
        <v>2017</v>
      </c>
      <c r="C6894" s="2">
        <f>MONTH(salesdata[[#This Row],[Order Date]])</f>
        <v>2</v>
      </c>
      <c r="D6894" t="s">
        <v>1594</v>
      </c>
      <c r="E6894" t="s">
        <v>15</v>
      </c>
      <c r="F6894" t="s">
        <v>34</v>
      </c>
      <c r="G6894" t="s">
        <v>147</v>
      </c>
      <c r="H6894" t="s">
        <v>1868</v>
      </c>
      <c r="I6894" s="33" t="s">
        <v>10190</v>
      </c>
      <c r="J6894" s="2">
        <v>3</v>
      </c>
      <c r="K6894" s="33" t="s">
        <v>10191</v>
      </c>
    </row>
    <row r="6895" spans="1:11" x14ac:dyDescent="0.3">
      <c r="A6895" s="1">
        <v>42783</v>
      </c>
      <c r="B6895" s="2">
        <f>YEAR(salesdata[[#This Row],[Order Date]])</f>
        <v>2017</v>
      </c>
      <c r="C6895" s="2">
        <f>MONTH(salesdata[[#This Row],[Order Date]])</f>
        <v>2</v>
      </c>
      <c r="D6895" t="s">
        <v>1594</v>
      </c>
      <c r="E6895" t="s">
        <v>15</v>
      </c>
      <c r="F6895" t="s">
        <v>39</v>
      </c>
      <c r="G6895" t="s">
        <v>40</v>
      </c>
      <c r="H6895" t="s">
        <v>2461</v>
      </c>
      <c r="I6895" s="33" t="s">
        <v>10192</v>
      </c>
      <c r="J6895" s="2">
        <v>1</v>
      </c>
      <c r="K6895" s="33" t="s">
        <v>4074</v>
      </c>
    </row>
    <row r="6896" spans="1:11" x14ac:dyDescent="0.3">
      <c r="A6896" s="1">
        <v>42783</v>
      </c>
      <c r="B6896" s="2">
        <f>YEAR(salesdata[[#This Row],[Order Date]])</f>
        <v>2017</v>
      </c>
      <c r="C6896" s="2">
        <f>MONTH(salesdata[[#This Row],[Order Date]])</f>
        <v>2</v>
      </c>
      <c r="D6896" t="s">
        <v>600</v>
      </c>
      <c r="E6896" t="s">
        <v>62</v>
      </c>
      <c r="F6896" t="s">
        <v>39</v>
      </c>
      <c r="G6896" t="s">
        <v>40</v>
      </c>
      <c r="H6896" t="s">
        <v>2368</v>
      </c>
      <c r="I6896" s="33" t="s">
        <v>6597</v>
      </c>
      <c r="J6896" s="2">
        <v>3</v>
      </c>
      <c r="K6896" s="33" t="s">
        <v>7361</v>
      </c>
    </row>
    <row r="6897" spans="1:11" x14ac:dyDescent="0.3">
      <c r="A6897" s="1">
        <v>42783</v>
      </c>
      <c r="B6897" s="2">
        <f>YEAR(salesdata[[#This Row],[Order Date]])</f>
        <v>2017</v>
      </c>
      <c r="C6897" s="2">
        <f>MONTH(salesdata[[#This Row],[Order Date]])</f>
        <v>2</v>
      </c>
      <c r="D6897" t="s">
        <v>949</v>
      </c>
      <c r="E6897" t="s">
        <v>181</v>
      </c>
      <c r="F6897" t="s">
        <v>11</v>
      </c>
      <c r="G6897" t="s">
        <v>12</v>
      </c>
      <c r="H6897" t="s">
        <v>1457</v>
      </c>
      <c r="I6897" s="33" t="s">
        <v>5048</v>
      </c>
      <c r="J6897" s="2">
        <v>2</v>
      </c>
      <c r="K6897" s="33" t="s">
        <v>4578</v>
      </c>
    </row>
    <row r="6898" spans="1:11" x14ac:dyDescent="0.3">
      <c r="A6898" s="1">
        <v>42783</v>
      </c>
      <c r="B6898" s="2">
        <f>YEAR(salesdata[[#This Row],[Order Date]])</f>
        <v>2017</v>
      </c>
      <c r="C6898" s="2">
        <f>MONTH(salesdata[[#This Row],[Order Date]])</f>
        <v>2</v>
      </c>
      <c r="D6898" t="s">
        <v>949</v>
      </c>
      <c r="E6898" t="s">
        <v>181</v>
      </c>
      <c r="F6898" t="s">
        <v>11</v>
      </c>
      <c r="G6898" t="s">
        <v>18</v>
      </c>
      <c r="H6898" t="s">
        <v>116</v>
      </c>
      <c r="I6898" s="33" t="s">
        <v>10193</v>
      </c>
      <c r="J6898" s="2">
        <v>5</v>
      </c>
      <c r="K6898" s="33" t="s">
        <v>10194</v>
      </c>
    </row>
    <row r="6899" spans="1:11" x14ac:dyDescent="0.3">
      <c r="A6899" s="1">
        <v>42783</v>
      </c>
      <c r="B6899" s="2">
        <f>YEAR(salesdata[[#This Row],[Order Date]])</f>
        <v>2017</v>
      </c>
      <c r="C6899" s="2">
        <f>MONTH(salesdata[[#This Row],[Order Date]])</f>
        <v>2</v>
      </c>
      <c r="D6899" t="s">
        <v>1960</v>
      </c>
      <c r="E6899" t="s">
        <v>10</v>
      </c>
      <c r="F6899" t="s">
        <v>34</v>
      </c>
      <c r="G6899" t="s">
        <v>74</v>
      </c>
      <c r="H6899" t="s">
        <v>1629</v>
      </c>
      <c r="I6899" s="33" t="s">
        <v>10195</v>
      </c>
      <c r="J6899" s="2">
        <v>1</v>
      </c>
      <c r="K6899" s="33" t="s">
        <v>10196</v>
      </c>
    </row>
    <row r="6900" spans="1:11" x14ac:dyDescent="0.3">
      <c r="A6900" s="1">
        <v>42783</v>
      </c>
      <c r="B6900" s="2">
        <f>YEAR(salesdata[[#This Row],[Order Date]])</f>
        <v>2017</v>
      </c>
      <c r="C6900" s="2">
        <f>MONTH(salesdata[[#This Row],[Order Date]])</f>
        <v>2</v>
      </c>
      <c r="D6900" t="s">
        <v>1960</v>
      </c>
      <c r="E6900" t="s">
        <v>10</v>
      </c>
      <c r="F6900" t="s">
        <v>11</v>
      </c>
      <c r="G6900" t="s">
        <v>24</v>
      </c>
      <c r="H6900" t="s">
        <v>1488</v>
      </c>
      <c r="I6900" s="33" t="s">
        <v>10197</v>
      </c>
      <c r="J6900" s="2">
        <v>6</v>
      </c>
      <c r="K6900" s="33" t="s">
        <v>3033</v>
      </c>
    </row>
    <row r="6901" spans="1:11" x14ac:dyDescent="0.3">
      <c r="A6901" s="1">
        <v>42783</v>
      </c>
      <c r="B6901" s="2">
        <f>YEAR(salesdata[[#This Row],[Order Date]])</f>
        <v>2017</v>
      </c>
      <c r="C6901" s="2">
        <f>MONTH(salesdata[[#This Row],[Order Date]])</f>
        <v>2</v>
      </c>
      <c r="D6901" t="s">
        <v>1960</v>
      </c>
      <c r="E6901" t="s">
        <v>10</v>
      </c>
      <c r="F6901" t="s">
        <v>39</v>
      </c>
      <c r="G6901" t="s">
        <v>40</v>
      </c>
      <c r="H6901" t="s">
        <v>1130</v>
      </c>
      <c r="I6901" s="33" t="s">
        <v>5493</v>
      </c>
      <c r="J6901" s="2">
        <v>4</v>
      </c>
      <c r="K6901" s="33" t="s">
        <v>5494</v>
      </c>
    </row>
    <row r="6902" spans="1:11" x14ac:dyDescent="0.3">
      <c r="A6902" s="1">
        <v>42783</v>
      </c>
      <c r="B6902" s="2">
        <f>YEAR(salesdata[[#This Row],[Order Date]])</f>
        <v>2017</v>
      </c>
      <c r="C6902" s="2">
        <f>MONTH(salesdata[[#This Row],[Order Date]])</f>
        <v>2</v>
      </c>
      <c r="D6902" t="s">
        <v>297</v>
      </c>
      <c r="E6902" t="s">
        <v>79</v>
      </c>
      <c r="F6902" t="s">
        <v>34</v>
      </c>
      <c r="G6902" t="s">
        <v>147</v>
      </c>
      <c r="H6902" t="s">
        <v>508</v>
      </c>
      <c r="I6902" s="33" t="s">
        <v>9986</v>
      </c>
      <c r="J6902" s="2">
        <v>5</v>
      </c>
      <c r="K6902" s="33" t="s">
        <v>10198</v>
      </c>
    </row>
    <row r="6903" spans="1:11" x14ac:dyDescent="0.3">
      <c r="A6903" s="1">
        <v>42783</v>
      </c>
      <c r="B6903" s="2">
        <f>YEAR(salesdata[[#This Row],[Order Date]])</f>
        <v>2017</v>
      </c>
      <c r="C6903" s="2">
        <f>MONTH(salesdata[[#This Row],[Order Date]])</f>
        <v>2</v>
      </c>
      <c r="D6903" t="s">
        <v>297</v>
      </c>
      <c r="E6903" t="s">
        <v>79</v>
      </c>
      <c r="F6903" t="s">
        <v>11</v>
      </c>
      <c r="G6903" t="s">
        <v>20</v>
      </c>
      <c r="H6903" t="s">
        <v>584</v>
      </c>
      <c r="I6903" s="33" t="s">
        <v>3610</v>
      </c>
      <c r="J6903" s="2">
        <v>5</v>
      </c>
      <c r="K6903" s="33" t="s">
        <v>8890</v>
      </c>
    </row>
    <row r="6904" spans="1:11" x14ac:dyDescent="0.3">
      <c r="A6904" s="1">
        <v>42783</v>
      </c>
      <c r="B6904" s="2">
        <f>YEAR(salesdata[[#This Row],[Order Date]])</f>
        <v>2017</v>
      </c>
      <c r="C6904" s="2">
        <f>MONTH(salesdata[[#This Row],[Order Date]])</f>
        <v>2</v>
      </c>
      <c r="D6904" t="s">
        <v>297</v>
      </c>
      <c r="E6904" t="s">
        <v>79</v>
      </c>
      <c r="F6904" t="s">
        <v>39</v>
      </c>
      <c r="G6904" t="s">
        <v>40</v>
      </c>
      <c r="H6904" t="s">
        <v>1341</v>
      </c>
      <c r="I6904" s="33" t="s">
        <v>3444</v>
      </c>
      <c r="J6904" s="2">
        <v>1</v>
      </c>
      <c r="K6904" s="33" t="s">
        <v>4540</v>
      </c>
    </row>
    <row r="6905" spans="1:11" x14ac:dyDescent="0.3">
      <c r="A6905" s="1">
        <v>42783</v>
      </c>
      <c r="B6905" s="2">
        <f>YEAR(salesdata[[#This Row],[Order Date]])</f>
        <v>2017</v>
      </c>
      <c r="C6905" s="2">
        <f>MONTH(salesdata[[#This Row],[Order Date]])</f>
        <v>2</v>
      </c>
      <c r="D6905" t="s">
        <v>297</v>
      </c>
      <c r="E6905" t="s">
        <v>79</v>
      </c>
      <c r="F6905" t="s">
        <v>34</v>
      </c>
      <c r="G6905" t="s">
        <v>47</v>
      </c>
      <c r="H6905" t="s">
        <v>2080</v>
      </c>
      <c r="I6905" s="33" t="s">
        <v>8413</v>
      </c>
      <c r="J6905" s="2">
        <v>2</v>
      </c>
      <c r="K6905" s="33" t="s">
        <v>4466</v>
      </c>
    </row>
    <row r="6906" spans="1:11" x14ac:dyDescent="0.3">
      <c r="A6906" s="1">
        <v>42783</v>
      </c>
      <c r="B6906" s="2">
        <f>YEAR(salesdata[[#This Row],[Order Date]])</f>
        <v>2017</v>
      </c>
      <c r="C6906" s="2">
        <f>MONTH(salesdata[[#This Row],[Order Date]])</f>
        <v>2</v>
      </c>
      <c r="D6906" t="s">
        <v>297</v>
      </c>
      <c r="E6906" t="s">
        <v>79</v>
      </c>
      <c r="F6906" t="s">
        <v>34</v>
      </c>
      <c r="G6906" t="s">
        <v>35</v>
      </c>
      <c r="H6906" t="s">
        <v>742</v>
      </c>
      <c r="I6906" s="33" t="s">
        <v>10199</v>
      </c>
      <c r="J6906" s="2">
        <v>5</v>
      </c>
      <c r="K6906" s="33" t="s">
        <v>10200</v>
      </c>
    </row>
    <row r="6907" spans="1:11" x14ac:dyDescent="0.3">
      <c r="A6907" s="1">
        <v>42784</v>
      </c>
      <c r="B6907" s="2">
        <f>YEAR(salesdata[[#This Row],[Order Date]])</f>
        <v>2017</v>
      </c>
      <c r="C6907" s="2">
        <f>MONTH(salesdata[[#This Row],[Order Date]])</f>
        <v>2</v>
      </c>
      <c r="D6907" t="s">
        <v>2631</v>
      </c>
      <c r="E6907" t="s">
        <v>27</v>
      </c>
      <c r="F6907" t="s">
        <v>39</v>
      </c>
      <c r="G6907" t="s">
        <v>40</v>
      </c>
      <c r="H6907" t="s">
        <v>2690</v>
      </c>
      <c r="I6907" s="33" t="s">
        <v>7085</v>
      </c>
      <c r="J6907" s="2">
        <v>3</v>
      </c>
      <c r="K6907" s="33" t="s">
        <v>3394</v>
      </c>
    </row>
    <row r="6908" spans="1:11" x14ac:dyDescent="0.3">
      <c r="A6908" s="1">
        <v>42784</v>
      </c>
      <c r="B6908" s="2">
        <f>YEAR(salesdata[[#This Row],[Order Date]])</f>
        <v>2017</v>
      </c>
      <c r="C6908" s="2">
        <f>MONTH(salesdata[[#This Row],[Order Date]])</f>
        <v>2</v>
      </c>
      <c r="D6908" t="s">
        <v>2631</v>
      </c>
      <c r="E6908" t="s">
        <v>27</v>
      </c>
      <c r="F6908" t="s">
        <v>39</v>
      </c>
      <c r="G6908" t="s">
        <v>52</v>
      </c>
      <c r="H6908" t="s">
        <v>1621</v>
      </c>
      <c r="I6908" s="33" t="s">
        <v>10201</v>
      </c>
      <c r="J6908" s="2">
        <v>3</v>
      </c>
      <c r="K6908" s="33" t="s">
        <v>10202</v>
      </c>
    </row>
    <row r="6909" spans="1:11" x14ac:dyDescent="0.3">
      <c r="A6909" s="1">
        <v>42784</v>
      </c>
      <c r="B6909" s="2">
        <f>YEAR(salesdata[[#This Row],[Order Date]])</f>
        <v>2017</v>
      </c>
      <c r="C6909" s="2">
        <f>MONTH(salesdata[[#This Row],[Order Date]])</f>
        <v>2</v>
      </c>
      <c r="D6909" t="s">
        <v>2631</v>
      </c>
      <c r="E6909" t="s">
        <v>27</v>
      </c>
      <c r="F6909" t="s">
        <v>11</v>
      </c>
      <c r="G6909" t="s">
        <v>16</v>
      </c>
      <c r="H6909" t="s">
        <v>2615</v>
      </c>
      <c r="I6909" s="33" t="s">
        <v>5152</v>
      </c>
      <c r="J6909" s="2">
        <v>2</v>
      </c>
      <c r="K6909" s="33" t="s">
        <v>5693</v>
      </c>
    </row>
    <row r="6910" spans="1:11" x14ac:dyDescent="0.3">
      <c r="A6910" s="1">
        <v>42785</v>
      </c>
      <c r="B6910" s="2">
        <f>YEAR(salesdata[[#This Row],[Order Date]])</f>
        <v>2017</v>
      </c>
      <c r="C6910" s="2">
        <f>MONTH(salesdata[[#This Row],[Order Date]])</f>
        <v>2</v>
      </c>
      <c r="D6910" t="s">
        <v>245</v>
      </c>
      <c r="E6910" t="s">
        <v>30</v>
      </c>
      <c r="F6910" t="s">
        <v>11</v>
      </c>
      <c r="G6910" t="s">
        <v>93</v>
      </c>
      <c r="H6910" t="s">
        <v>1269</v>
      </c>
      <c r="I6910" s="33" t="s">
        <v>10203</v>
      </c>
      <c r="J6910" s="2">
        <v>7</v>
      </c>
      <c r="K6910" s="33" t="s">
        <v>10204</v>
      </c>
    </row>
    <row r="6911" spans="1:11" x14ac:dyDescent="0.3">
      <c r="A6911" s="1">
        <v>42785</v>
      </c>
      <c r="B6911" s="2">
        <f>YEAR(salesdata[[#This Row],[Order Date]])</f>
        <v>2017</v>
      </c>
      <c r="C6911" s="2">
        <f>MONTH(salesdata[[#This Row],[Order Date]])</f>
        <v>2</v>
      </c>
      <c r="D6911" t="s">
        <v>969</v>
      </c>
      <c r="E6911" t="s">
        <v>167</v>
      </c>
      <c r="F6911" t="s">
        <v>11</v>
      </c>
      <c r="G6911" t="s">
        <v>43</v>
      </c>
      <c r="H6911" t="s">
        <v>2410</v>
      </c>
      <c r="I6911" s="33" t="s">
        <v>9188</v>
      </c>
      <c r="J6911" s="2">
        <v>3</v>
      </c>
      <c r="K6911" s="33" t="s">
        <v>6895</v>
      </c>
    </row>
    <row r="6912" spans="1:11" x14ac:dyDescent="0.3">
      <c r="A6912" s="1">
        <v>42785</v>
      </c>
      <c r="B6912" s="2">
        <f>YEAR(salesdata[[#This Row],[Order Date]])</f>
        <v>2017</v>
      </c>
      <c r="C6912" s="2">
        <f>MONTH(salesdata[[#This Row],[Order Date]])</f>
        <v>2</v>
      </c>
      <c r="D6912" t="s">
        <v>1126</v>
      </c>
      <c r="E6912" t="s">
        <v>27</v>
      </c>
      <c r="F6912" t="s">
        <v>11</v>
      </c>
      <c r="G6912" t="s">
        <v>24</v>
      </c>
      <c r="H6912" t="s">
        <v>1302</v>
      </c>
      <c r="I6912" s="33" t="s">
        <v>4634</v>
      </c>
      <c r="J6912" s="2">
        <v>3</v>
      </c>
      <c r="K6912" s="33" t="s">
        <v>5770</v>
      </c>
    </row>
    <row r="6913" spans="1:11" x14ac:dyDescent="0.3">
      <c r="A6913" s="1">
        <v>42785</v>
      </c>
      <c r="B6913" s="2">
        <f>YEAR(salesdata[[#This Row],[Order Date]])</f>
        <v>2017</v>
      </c>
      <c r="C6913" s="2">
        <f>MONTH(salesdata[[#This Row],[Order Date]])</f>
        <v>2</v>
      </c>
      <c r="D6913" t="s">
        <v>1126</v>
      </c>
      <c r="E6913" t="s">
        <v>27</v>
      </c>
      <c r="F6913" t="s">
        <v>34</v>
      </c>
      <c r="G6913" t="s">
        <v>47</v>
      </c>
      <c r="H6913" t="s">
        <v>1047</v>
      </c>
      <c r="I6913" s="33" t="s">
        <v>3167</v>
      </c>
      <c r="J6913" s="2">
        <v>3</v>
      </c>
      <c r="K6913" s="33" t="s">
        <v>7133</v>
      </c>
    </row>
    <row r="6914" spans="1:11" x14ac:dyDescent="0.3">
      <c r="A6914" s="1">
        <v>42786</v>
      </c>
      <c r="B6914" s="2">
        <f>YEAR(salesdata[[#This Row],[Order Date]])</f>
        <v>2017</v>
      </c>
      <c r="C6914" s="2">
        <f>MONTH(salesdata[[#This Row],[Order Date]])</f>
        <v>2</v>
      </c>
      <c r="D6914" t="s">
        <v>2354</v>
      </c>
      <c r="E6914" t="s">
        <v>27</v>
      </c>
      <c r="F6914" t="s">
        <v>34</v>
      </c>
      <c r="G6914" t="s">
        <v>47</v>
      </c>
      <c r="H6914" t="s">
        <v>1849</v>
      </c>
      <c r="I6914" s="33" t="s">
        <v>10205</v>
      </c>
      <c r="J6914" s="2">
        <v>1</v>
      </c>
      <c r="K6914" s="33" t="s">
        <v>10086</v>
      </c>
    </row>
    <row r="6915" spans="1:11" x14ac:dyDescent="0.3">
      <c r="A6915" s="1">
        <v>42786</v>
      </c>
      <c r="B6915" s="2">
        <f>YEAR(salesdata[[#This Row],[Order Date]])</f>
        <v>2017</v>
      </c>
      <c r="C6915" s="2">
        <f>MONTH(salesdata[[#This Row],[Order Date]])</f>
        <v>2</v>
      </c>
      <c r="D6915" t="s">
        <v>2354</v>
      </c>
      <c r="E6915" t="s">
        <v>27</v>
      </c>
      <c r="F6915" t="s">
        <v>39</v>
      </c>
      <c r="G6915" t="s">
        <v>40</v>
      </c>
      <c r="H6915" t="s">
        <v>1760</v>
      </c>
      <c r="I6915" s="33" t="s">
        <v>10206</v>
      </c>
      <c r="J6915" s="2">
        <v>2</v>
      </c>
      <c r="K6915" s="33" t="s">
        <v>3445</v>
      </c>
    </row>
    <row r="6916" spans="1:11" x14ac:dyDescent="0.3">
      <c r="A6916" s="1">
        <v>42786</v>
      </c>
      <c r="B6916" s="2">
        <f>YEAR(salesdata[[#This Row],[Order Date]])</f>
        <v>2017</v>
      </c>
      <c r="C6916" s="2">
        <f>MONTH(salesdata[[#This Row],[Order Date]])</f>
        <v>2</v>
      </c>
      <c r="D6916" t="s">
        <v>1408</v>
      </c>
      <c r="E6916" t="s">
        <v>863</v>
      </c>
      <c r="F6916" t="s">
        <v>11</v>
      </c>
      <c r="G6916" t="s">
        <v>24</v>
      </c>
      <c r="H6916" t="s">
        <v>104</v>
      </c>
      <c r="I6916" s="33" t="s">
        <v>3364</v>
      </c>
      <c r="J6916" s="2">
        <v>2</v>
      </c>
      <c r="K6916" s="33" t="s">
        <v>3365</v>
      </c>
    </row>
    <row r="6917" spans="1:11" x14ac:dyDescent="0.3">
      <c r="A6917" s="1">
        <v>42786</v>
      </c>
      <c r="B6917" s="2">
        <f>YEAR(salesdata[[#This Row],[Order Date]])</f>
        <v>2017</v>
      </c>
      <c r="C6917" s="2">
        <f>MONTH(salesdata[[#This Row],[Order Date]])</f>
        <v>2</v>
      </c>
      <c r="D6917" t="s">
        <v>1408</v>
      </c>
      <c r="E6917" t="s">
        <v>863</v>
      </c>
      <c r="F6917" t="s">
        <v>11</v>
      </c>
      <c r="G6917" t="s">
        <v>93</v>
      </c>
      <c r="H6917" t="s">
        <v>2044</v>
      </c>
      <c r="I6917" s="33" t="s">
        <v>6168</v>
      </c>
      <c r="J6917" s="2">
        <v>3</v>
      </c>
      <c r="K6917" s="33" t="s">
        <v>4643</v>
      </c>
    </row>
    <row r="6918" spans="1:11" x14ac:dyDescent="0.3">
      <c r="A6918" s="1">
        <v>42786</v>
      </c>
      <c r="B6918" s="2">
        <f>YEAR(salesdata[[#This Row],[Order Date]])</f>
        <v>2017</v>
      </c>
      <c r="C6918" s="2">
        <f>MONTH(salesdata[[#This Row],[Order Date]])</f>
        <v>2</v>
      </c>
      <c r="D6918" t="s">
        <v>809</v>
      </c>
      <c r="E6918" t="s">
        <v>282</v>
      </c>
      <c r="F6918" t="s">
        <v>11</v>
      </c>
      <c r="G6918" t="s">
        <v>43</v>
      </c>
      <c r="H6918" t="s">
        <v>163</v>
      </c>
      <c r="I6918" s="33" t="s">
        <v>3377</v>
      </c>
      <c r="J6918" s="2">
        <v>3</v>
      </c>
      <c r="K6918" s="33" t="s">
        <v>7670</v>
      </c>
    </row>
    <row r="6919" spans="1:11" x14ac:dyDescent="0.3">
      <c r="A6919" s="1">
        <v>42786</v>
      </c>
      <c r="B6919" s="2">
        <f>YEAR(salesdata[[#This Row],[Order Date]])</f>
        <v>2017</v>
      </c>
      <c r="C6919" s="2">
        <f>MONTH(salesdata[[#This Row],[Order Date]])</f>
        <v>2</v>
      </c>
      <c r="D6919" t="s">
        <v>998</v>
      </c>
      <c r="E6919" t="s">
        <v>96</v>
      </c>
      <c r="F6919" t="s">
        <v>39</v>
      </c>
      <c r="G6919" t="s">
        <v>40</v>
      </c>
      <c r="H6919" t="s">
        <v>1628</v>
      </c>
      <c r="I6919" s="33" t="s">
        <v>5240</v>
      </c>
      <c r="J6919" s="2">
        <v>3</v>
      </c>
      <c r="K6919" s="33" t="s">
        <v>5241</v>
      </c>
    </row>
    <row r="6920" spans="1:11" x14ac:dyDescent="0.3">
      <c r="A6920" s="1">
        <v>42786</v>
      </c>
      <c r="B6920" s="2">
        <f>YEAR(salesdata[[#This Row],[Order Date]])</f>
        <v>2017</v>
      </c>
      <c r="C6920" s="2">
        <f>MONTH(salesdata[[#This Row],[Order Date]])</f>
        <v>2</v>
      </c>
      <c r="D6920" t="s">
        <v>998</v>
      </c>
      <c r="E6920" t="s">
        <v>96</v>
      </c>
      <c r="F6920" t="s">
        <v>39</v>
      </c>
      <c r="G6920" t="s">
        <v>52</v>
      </c>
      <c r="H6920" t="s">
        <v>2803</v>
      </c>
      <c r="I6920" s="33" t="s">
        <v>10207</v>
      </c>
      <c r="J6920" s="2">
        <v>1</v>
      </c>
      <c r="K6920" s="33" t="s">
        <v>8021</v>
      </c>
    </row>
    <row r="6921" spans="1:11" x14ac:dyDescent="0.3">
      <c r="A6921" s="1">
        <v>42786</v>
      </c>
      <c r="B6921" s="2">
        <f>YEAR(salesdata[[#This Row],[Order Date]])</f>
        <v>2017</v>
      </c>
      <c r="C6921" s="2">
        <f>MONTH(salesdata[[#This Row],[Order Date]])</f>
        <v>2</v>
      </c>
      <c r="D6921" t="s">
        <v>998</v>
      </c>
      <c r="E6921" t="s">
        <v>96</v>
      </c>
      <c r="F6921" t="s">
        <v>11</v>
      </c>
      <c r="G6921" t="s">
        <v>18</v>
      </c>
      <c r="H6921" t="s">
        <v>932</v>
      </c>
      <c r="I6921" s="33" t="s">
        <v>10208</v>
      </c>
      <c r="J6921" s="2">
        <v>2</v>
      </c>
      <c r="K6921" s="33" t="s">
        <v>10209</v>
      </c>
    </row>
    <row r="6922" spans="1:11" x14ac:dyDescent="0.3">
      <c r="A6922" s="1">
        <v>42786</v>
      </c>
      <c r="B6922" s="2">
        <f>YEAR(salesdata[[#This Row],[Order Date]])</f>
        <v>2017</v>
      </c>
      <c r="C6922" s="2">
        <f>MONTH(salesdata[[#This Row],[Order Date]])</f>
        <v>2</v>
      </c>
      <c r="D6922" t="s">
        <v>998</v>
      </c>
      <c r="E6922" t="s">
        <v>96</v>
      </c>
      <c r="F6922" t="s">
        <v>11</v>
      </c>
      <c r="G6922" t="s">
        <v>63</v>
      </c>
      <c r="H6922" t="s">
        <v>1459</v>
      </c>
      <c r="I6922" s="33" t="s">
        <v>4758</v>
      </c>
      <c r="J6922" s="2">
        <v>5</v>
      </c>
      <c r="K6922" s="33" t="s">
        <v>6092</v>
      </c>
    </row>
    <row r="6923" spans="1:11" x14ac:dyDescent="0.3">
      <c r="A6923" s="1">
        <v>42786</v>
      </c>
      <c r="B6923" s="2">
        <f>YEAR(salesdata[[#This Row],[Order Date]])</f>
        <v>2017</v>
      </c>
      <c r="C6923" s="2">
        <f>MONTH(salesdata[[#This Row],[Order Date]])</f>
        <v>2</v>
      </c>
      <c r="D6923" t="s">
        <v>998</v>
      </c>
      <c r="E6923" t="s">
        <v>96</v>
      </c>
      <c r="F6923" t="s">
        <v>34</v>
      </c>
      <c r="G6923" t="s">
        <v>47</v>
      </c>
      <c r="H6923" t="s">
        <v>1592</v>
      </c>
      <c r="I6923" s="33" t="s">
        <v>5153</v>
      </c>
      <c r="J6923" s="2">
        <v>2</v>
      </c>
      <c r="K6923" s="33" t="s">
        <v>5154</v>
      </c>
    </row>
    <row r="6924" spans="1:11" x14ac:dyDescent="0.3">
      <c r="A6924" s="1">
        <v>42786</v>
      </c>
      <c r="B6924" s="2">
        <f>YEAR(salesdata[[#This Row],[Order Date]])</f>
        <v>2017</v>
      </c>
      <c r="C6924" s="2">
        <f>MONTH(salesdata[[#This Row],[Order Date]])</f>
        <v>2</v>
      </c>
      <c r="D6924" t="s">
        <v>998</v>
      </c>
      <c r="E6924" t="s">
        <v>96</v>
      </c>
      <c r="F6924" t="s">
        <v>34</v>
      </c>
      <c r="G6924" t="s">
        <v>147</v>
      </c>
      <c r="H6924" t="s">
        <v>482</v>
      </c>
      <c r="I6924" s="33" t="s">
        <v>10210</v>
      </c>
      <c r="J6924" s="2">
        <v>9</v>
      </c>
      <c r="K6924" s="33" t="s">
        <v>10211</v>
      </c>
    </row>
    <row r="6925" spans="1:11" x14ac:dyDescent="0.3">
      <c r="A6925" s="1">
        <v>42787</v>
      </c>
      <c r="B6925" s="2">
        <f>YEAR(salesdata[[#This Row],[Order Date]])</f>
        <v>2017</v>
      </c>
      <c r="C6925" s="2">
        <f>MONTH(salesdata[[#This Row],[Order Date]])</f>
        <v>2</v>
      </c>
      <c r="D6925" t="s">
        <v>1997</v>
      </c>
      <c r="E6925" t="s">
        <v>10</v>
      </c>
      <c r="F6925" t="s">
        <v>39</v>
      </c>
      <c r="G6925" t="s">
        <v>52</v>
      </c>
      <c r="H6925" t="s">
        <v>1032</v>
      </c>
      <c r="I6925" s="33" t="s">
        <v>9814</v>
      </c>
      <c r="J6925" s="2">
        <v>1</v>
      </c>
      <c r="K6925" s="33" t="s">
        <v>6771</v>
      </c>
    </row>
    <row r="6926" spans="1:11" x14ac:dyDescent="0.3">
      <c r="A6926" s="1">
        <v>42789</v>
      </c>
      <c r="B6926" s="2">
        <f>YEAR(salesdata[[#This Row],[Order Date]])</f>
        <v>2017</v>
      </c>
      <c r="C6926" s="2">
        <f>MONTH(salesdata[[#This Row],[Order Date]])</f>
        <v>2</v>
      </c>
      <c r="D6926" t="s">
        <v>1896</v>
      </c>
      <c r="E6926" t="s">
        <v>27</v>
      </c>
      <c r="F6926" t="s">
        <v>11</v>
      </c>
      <c r="G6926" t="s">
        <v>12</v>
      </c>
      <c r="H6926" t="s">
        <v>2209</v>
      </c>
      <c r="I6926" s="33" t="s">
        <v>9597</v>
      </c>
      <c r="J6926" s="2">
        <v>6</v>
      </c>
      <c r="K6926" s="33" t="s">
        <v>4870</v>
      </c>
    </row>
    <row r="6927" spans="1:11" x14ac:dyDescent="0.3">
      <c r="A6927" s="1">
        <v>42789</v>
      </c>
      <c r="B6927" s="2">
        <f>YEAR(salesdata[[#This Row],[Order Date]])</f>
        <v>2017</v>
      </c>
      <c r="C6927" s="2">
        <f>MONTH(salesdata[[#This Row],[Order Date]])</f>
        <v>2</v>
      </c>
      <c r="D6927" t="s">
        <v>2327</v>
      </c>
      <c r="E6927" t="s">
        <v>167</v>
      </c>
      <c r="F6927" t="s">
        <v>11</v>
      </c>
      <c r="G6927" t="s">
        <v>43</v>
      </c>
      <c r="H6927" t="s">
        <v>2418</v>
      </c>
      <c r="I6927" s="33" t="s">
        <v>3994</v>
      </c>
      <c r="J6927" s="2">
        <v>5</v>
      </c>
      <c r="K6927" s="33" t="s">
        <v>8023</v>
      </c>
    </row>
    <row r="6928" spans="1:11" x14ac:dyDescent="0.3">
      <c r="A6928" s="1">
        <v>42789</v>
      </c>
      <c r="B6928" s="2">
        <f>YEAR(salesdata[[#This Row],[Order Date]])</f>
        <v>2017</v>
      </c>
      <c r="C6928" s="2">
        <f>MONTH(salesdata[[#This Row],[Order Date]])</f>
        <v>2</v>
      </c>
      <c r="D6928" t="s">
        <v>2327</v>
      </c>
      <c r="E6928" t="s">
        <v>167</v>
      </c>
      <c r="F6928" t="s">
        <v>39</v>
      </c>
      <c r="G6928" t="s">
        <v>40</v>
      </c>
      <c r="H6928" t="s">
        <v>1246</v>
      </c>
      <c r="I6928" s="33" t="s">
        <v>8506</v>
      </c>
      <c r="J6928" s="2">
        <v>5</v>
      </c>
      <c r="K6928" s="33" t="s">
        <v>9668</v>
      </c>
    </row>
    <row r="6929" spans="1:11" x14ac:dyDescent="0.3">
      <c r="A6929" s="1">
        <v>42790</v>
      </c>
      <c r="B6929" s="2">
        <f>YEAR(salesdata[[#This Row],[Order Date]])</f>
        <v>2017</v>
      </c>
      <c r="C6929" s="2">
        <f>MONTH(salesdata[[#This Row],[Order Date]])</f>
        <v>2</v>
      </c>
      <c r="D6929" t="s">
        <v>2408</v>
      </c>
      <c r="E6929" t="s">
        <v>23</v>
      </c>
      <c r="F6929" t="s">
        <v>11</v>
      </c>
      <c r="G6929" t="s">
        <v>20</v>
      </c>
      <c r="H6929" t="s">
        <v>568</v>
      </c>
      <c r="I6929" s="33" t="s">
        <v>5297</v>
      </c>
      <c r="J6929" s="2">
        <v>4</v>
      </c>
      <c r="K6929" s="33" t="s">
        <v>10212</v>
      </c>
    </row>
    <row r="6930" spans="1:11" x14ac:dyDescent="0.3">
      <c r="A6930" s="1">
        <v>42790</v>
      </c>
      <c r="B6930" s="2">
        <f>YEAR(salesdata[[#This Row],[Order Date]])</f>
        <v>2017</v>
      </c>
      <c r="C6930" s="2">
        <f>MONTH(salesdata[[#This Row],[Order Date]])</f>
        <v>2</v>
      </c>
      <c r="D6930" t="s">
        <v>1456</v>
      </c>
      <c r="E6930" t="s">
        <v>23</v>
      </c>
      <c r="F6930" t="s">
        <v>11</v>
      </c>
      <c r="G6930" t="s">
        <v>12</v>
      </c>
      <c r="H6930" t="s">
        <v>1187</v>
      </c>
      <c r="I6930" s="33" t="s">
        <v>4958</v>
      </c>
      <c r="J6930" s="2">
        <v>5</v>
      </c>
      <c r="K6930" s="33" t="s">
        <v>8878</v>
      </c>
    </row>
    <row r="6931" spans="1:11" x14ac:dyDescent="0.3">
      <c r="A6931" s="1">
        <v>42790</v>
      </c>
      <c r="B6931" s="2">
        <f>YEAR(salesdata[[#This Row],[Order Date]])</f>
        <v>2017</v>
      </c>
      <c r="C6931" s="2">
        <f>MONTH(salesdata[[#This Row],[Order Date]])</f>
        <v>2</v>
      </c>
      <c r="D6931" t="s">
        <v>1456</v>
      </c>
      <c r="E6931" t="s">
        <v>23</v>
      </c>
      <c r="F6931" t="s">
        <v>39</v>
      </c>
      <c r="G6931" t="s">
        <v>52</v>
      </c>
      <c r="H6931" t="s">
        <v>1842</v>
      </c>
      <c r="I6931" s="33" t="s">
        <v>10213</v>
      </c>
      <c r="J6931" s="2">
        <v>5</v>
      </c>
      <c r="K6931" s="33" t="s">
        <v>10214</v>
      </c>
    </row>
    <row r="6932" spans="1:11" x14ac:dyDescent="0.3">
      <c r="A6932" s="1">
        <v>42791</v>
      </c>
      <c r="B6932" s="2">
        <f>YEAR(salesdata[[#This Row],[Order Date]])</f>
        <v>2017</v>
      </c>
      <c r="C6932" s="2">
        <f>MONTH(salesdata[[#This Row],[Order Date]])</f>
        <v>2</v>
      </c>
      <c r="D6932" t="s">
        <v>945</v>
      </c>
      <c r="E6932" t="s">
        <v>15</v>
      </c>
      <c r="F6932" t="s">
        <v>11</v>
      </c>
      <c r="G6932" t="s">
        <v>20</v>
      </c>
      <c r="H6932" t="s">
        <v>953</v>
      </c>
      <c r="I6932" s="33" t="s">
        <v>2992</v>
      </c>
      <c r="J6932" s="2">
        <v>3</v>
      </c>
      <c r="K6932" s="33" t="s">
        <v>4936</v>
      </c>
    </row>
    <row r="6933" spans="1:11" x14ac:dyDescent="0.3">
      <c r="A6933" s="1">
        <v>42791</v>
      </c>
      <c r="B6933" s="2">
        <f>YEAR(salesdata[[#This Row],[Order Date]])</f>
        <v>2017</v>
      </c>
      <c r="C6933" s="2">
        <f>MONTH(salesdata[[#This Row],[Order Date]])</f>
        <v>2</v>
      </c>
      <c r="D6933" t="s">
        <v>1002</v>
      </c>
      <c r="E6933" t="s">
        <v>249</v>
      </c>
      <c r="F6933" t="s">
        <v>34</v>
      </c>
      <c r="G6933" t="s">
        <v>35</v>
      </c>
      <c r="H6933" t="s">
        <v>943</v>
      </c>
      <c r="I6933" s="33" t="s">
        <v>4562</v>
      </c>
      <c r="J6933" s="2">
        <v>2</v>
      </c>
      <c r="K6933" s="33" t="s">
        <v>8362</v>
      </c>
    </row>
    <row r="6934" spans="1:11" x14ac:dyDescent="0.3">
      <c r="A6934" s="1">
        <v>42791</v>
      </c>
      <c r="B6934" s="2">
        <f>YEAR(salesdata[[#This Row],[Order Date]])</f>
        <v>2017</v>
      </c>
      <c r="C6934" s="2">
        <f>MONTH(salesdata[[#This Row],[Order Date]])</f>
        <v>2</v>
      </c>
      <c r="D6934" t="s">
        <v>1002</v>
      </c>
      <c r="E6934" t="s">
        <v>249</v>
      </c>
      <c r="F6934" t="s">
        <v>34</v>
      </c>
      <c r="G6934" t="s">
        <v>74</v>
      </c>
      <c r="H6934" t="s">
        <v>2236</v>
      </c>
      <c r="I6934" s="33" t="s">
        <v>6800</v>
      </c>
      <c r="J6934" s="2">
        <v>5</v>
      </c>
      <c r="K6934" s="33" t="s">
        <v>3053</v>
      </c>
    </row>
    <row r="6935" spans="1:11" x14ac:dyDescent="0.3">
      <c r="A6935" s="1">
        <v>42792</v>
      </c>
      <c r="B6935" s="2">
        <f>YEAR(salesdata[[#This Row],[Order Date]])</f>
        <v>2017</v>
      </c>
      <c r="C6935" s="2">
        <f>MONTH(salesdata[[#This Row],[Order Date]])</f>
        <v>2</v>
      </c>
      <c r="D6935" t="s">
        <v>710</v>
      </c>
      <c r="E6935" t="s">
        <v>27</v>
      </c>
      <c r="F6935" t="s">
        <v>11</v>
      </c>
      <c r="G6935" t="s">
        <v>93</v>
      </c>
      <c r="H6935" t="s">
        <v>1306</v>
      </c>
      <c r="I6935" s="33" t="s">
        <v>4646</v>
      </c>
      <c r="J6935" s="2">
        <v>4</v>
      </c>
      <c r="K6935" s="33" t="s">
        <v>4647</v>
      </c>
    </row>
    <row r="6936" spans="1:11" x14ac:dyDescent="0.3">
      <c r="A6936" s="1">
        <v>42792</v>
      </c>
      <c r="B6936" s="2">
        <f>YEAR(salesdata[[#This Row],[Order Date]])</f>
        <v>2017</v>
      </c>
      <c r="C6936" s="2">
        <f>MONTH(salesdata[[#This Row],[Order Date]])</f>
        <v>2</v>
      </c>
      <c r="D6936" t="s">
        <v>710</v>
      </c>
      <c r="E6936" t="s">
        <v>27</v>
      </c>
      <c r="F6936" t="s">
        <v>39</v>
      </c>
      <c r="G6936" t="s">
        <v>40</v>
      </c>
      <c r="H6936" t="s">
        <v>1628</v>
      </c>
      <c r="I6936" s="33" t="s">
        <v>10215</v>
      </c>
      <c r="J6936" s="2">
        <v>8</v>
      </c>
      <c r="K6936" s="33" t="s">
        <v>10216</v>
      </c>
    </row>
    <row r="6937" spans="1:11" x14ac:dyDescent="0.3">
      <c r="A6937" s="1">
        <v>42792</v>
      </c>
      <c r="B6937" s="2">
        <f>YEAR(salesdata[[#This Row],[Order Date]])</f>
        <v>2017</v>
      </c>
      <c r="C6937" s="2">
        <f>MONTH(salesdata[[#This Row],[Order Date]])</f>
        <v>2</v>
      </c>
      <c r="D6937" t="s">
        <v>710</v>
      </c>
      <c r="E6937" t="s">
        <v>27</v>
      </c>
      <c r="F6937" t="s">
        <v>34</v>
      </c>
      <c r="G6937" t="s">
        <v>35</v>
      </c>
      <c r="H6937" t="s">
        <v>581</v>
      </c>
      <c r="I6937" s="33" t="s">
        <v>6226</v>
      </c>
      <c r="J6937" s="2">
        <v>3</v>
      </c>
      <c r="K6937" s="33" t="s">
        <v>6227</v>
      </c>
    </row>
    <row r="6938" spans="1:11" x14ac:dyDescent="0.3">
      <c r="A6938" s="1">
        <v>42792</v>
      </c>
      <c r="B6938" s="2">
        <f>YEAR(salesdata[[#This Row],[Order Date]])</f>
        <v>2017</v>
      </c>
      <c r="C6938" s="2">
        <f>MONTH(salesdata[[#This Row],[Order Date]])</f>
        <v>2</v>
      </c>
      <c r="D6938" t="s">
        <v>710</v>
      </c>
      <c r="E6938" t="s">
        <v>27</v>
      </c>
      <c r="F6938" t="s">
        <v>11</v>
      </c>
      <c r="G6938" t="s">
        <v>12</v>
      </c>
      <c r="H6938" t="s">
        <v>2299</v>
      </c>
      <c r="I6938" s="33" t="s">
        <v>5295</v>
      </c>
      <c r="J6938" s="2">
        <v>4</v>
      </c>
      <c r="K6938" s="33" t="s">
        <v>5296</v>
      </c>
    </row>
    <row r="6939" spans="1:11" x14ac:dyDescent="0.3">
      <c r="A6939" s="1">
        <v>42792</v>
      </c>
      <c r="B6939" s="2">
        <f>YEAR(salesdata[[#This Row],[Order Date]])</f>
        <v>2017</v>
      </c>
      <c r="C6939" s="2">
        <f>MONTH(salesdata[[#This Row],[Order Date]])</f>
        <v>2</v>
      </c>
      <c r="D6939" t="s">
        <v>710</v>
      </c>
      <c r="E6939" t="s">
        <v>27</v>
      </c>
      <c r="F6939" t="s">
        <v>11</v>
      </c>
      <c r="G6939" t="s">
        <v>12</v>
      </c>
      <c r="H6939" t="s">
        <v>1350</v>
      </c>
      <c r="I6939" s="33" t="s">
        <v>7716</v>
      </c>
      <c r="J6939" s="2">
        <v>4</v>
      </c>
      <c r="K6939" s="33" t="s">
        <v>8527</v>
      </c>
    </row>
    <row r="6940" spans="1:11" x14ac:dyDescent="0.3">
      <c r="A6940" s="1">
        <v>42792</v>
      </c>
      <c r="B6940" s="2">
        <f>YEAR(salesdata[[#This Row],[Order Date]])</f>
        <v>2017</v>
      </c>
      <c r="C6940" s="2">
        <f>MONTH(salesdata[[#This Row],[Order Date]])</f>
        <v>2</v>
      </c>
      <c r="D6940" t="s">
        <v>1265</v>
      </c>
      <c r="E6940" t="s">
        <v>27</v>
      </c>
      <c r="F6940" t="s">
        <v>11</v>
      </c>
      <c r="G6940" t="s">
        <v>93</v>
      </c>
      <c r="H6940" t="s">
        <v>1154</v>
      </c>
      <c r="I6940" s="33" t="s">
        <v>10217</v>
      </c>
      <c r="J6940" s="2">
        <v>7</v>
      </c>
      <c r="K6940" s="33" t="s">
        <v>8746</v>
      </c>
    </row>
    <row r="6941" spans="1:11" x14ac:dyDescent="0.3">
      <c r="A6941" s="1">
        <v>42792</v>
      </c>
      <c r="B6941" s="2">
        <f>YEAR(salesdata[[#This Row],[Order Date]])</f>
        <v>2017</v>
      </c>
      <c r="C6941" s="2">
        <f>MONTH(salesdata[[#This Row],[Order Date]])</f>
        <v>2</v>
      </c>
      <c r="D6941" t="s">
        <v>231</v>
      </c>
      <c r="E6941" t="s">
        <v>27</v>
      </c>
      <c r="F6941" t="s">
        <v>34</v>
      </c>
      <c r="G6941" t="s">
        <v>47</v>
      </c>
      <c r="H6941" t="s">
        <v>488</v>
      </c>
      <c r="I6941" s="33" t="s">
        <v>3486</v>
      </c>
      <c r="J6941" s="2">
        <v>2</v>
      </c>
      <c r="K6941" s="33" t="s">
        <v>3487</v>
      </c>
    </row>
    <row r="6942" spans="1:11" x14ac:dyDescent="0.3">
      <c r="A6942" s="1">
        <v>42792</v>
      </c>
      <c r="B6942" s="2">
        <f>YEAR(salesdata[[#This Row],[Order Date]])</f>
        <v>2017</v>
      </c>
      <c r="C6942" s="2">
        <f>MONTH(salesdata[[#This Row],[Order Date]])</f>
        <v>2</v>
      </c>
      <c r="D6942" t="s">
        <v>231</v>
      </c>
      <c r="E6942" t="s">
        <v>27</v>
      </c>
      <c r="F6942" t="s">
        <v>39</v>
      </c>
      <c r="G6942" t="s">
        <v>40</v>
      </c>
      <c r="H6942" t="s">
        <v>177</v>
      </c>
      <c r="I6942" s="33" t="s">
        <v>6271</v>
      </c>
      <c r="J6942" s="2">
        <v>2</v>
      </c>
      <c r="K6942" s="33" t="s">
        <v>6272</v>
      </c>
    </row>
    <row r="6943" spans="1:11" x14ac:dyDescent="0.3">
      <c r="A6943" s="1">
        <v>42792</v>
      </c>
      <c r="B6943" s="2">
        <f>YEAR(salesdata[[#This Row],[Order Date]])</f>
        <v>2017</v>
      </c>
      <c r="C6943" s="2">
        <f>MONTH(salesdata[[#This Row],[Order Date]])</f>
        <v>2</v>
      </c>
      <c r="D6943" t="s">
        <v>231</v>
      </c>
      <c r="E6943" t="s">
        <v>27</v>
      </c>
      <c r="F6943" t="s">
        <v>11</v>
      </c>
      <c r="G6943" t="s">
        <v>12</v>
      </c>
      <c r="H6943" t="s">
        <v>1947</v>
      </c>
      <c r="I6943" s="33" t="s">
        <v>3423</v>
      </c>
      <c r="J6943" s="2">
        <v>4</v>
      </c>
      <c r="K6943" s="33" t="s">
        <v>5264</v>
      </c>
    </row>
    <row r="6944" spans="1:11" x14ac:dyDescent="0.3">
      <c r="A6944" s="1">
        <v>42794</v>
      </c>
      <c r="B6944" s="2">
        <f>YEAR(salesdata[[#This Row],[Order Date]])</f>
        <v>2017</v>
      </c>
      <c r="C6944" s="2">
        <f>MONTH(salesdata[[#This Row],[Order Date]])</f>
        <v>2</v>
      </c>
      <c r="D6944" t="s">
        <v>847</v>
      </c>
      <c r="E6944" t="s">
        <v>625</v>
      </c>
      <c r="F6944" t="s">
        <v>11</v>
      </c>
      <c r="G6944" t="s">
        <v>20</v>
      </c>
      <c r="H6944" t="s">
        <v>1702</v>
      </c>
      <c r="I6944" s="33" t="s">
        <v>4322</v>
      </c>
      <c r="J6944" s="2">
        <v>2</v>
      </c>
      <c r="K6944" s="33" t="s">
        <v>3900</v>
      </c>
    </row>
    <row r="6945" spans="1:11" x14ac:dyDescent="0.3">
      <c r="A6945" s="1">
        <v>42794</v>
      </c>
      <c r="B6945" s="2">
        <f>YEAR(salesdata[[#This Row],[Order Date]])</f>
        <v>2017</v>
      </c>
      <c r="C6945" s="2">
        <f>MONTH(salesdata[[#This Row],[Order Date]])</f>
        <v>2</v>
      </c>
      <c r="D6945" t="s">
        <v>847</v>
      </c>
      <c r="E6945" t="s">
        <v>625</v>
      </c>
      <c r="F6945" t="s">
        <v>11</v>
      </c>
      <c r="G6945" t="s">
        <v>12</v>
      </c>
      <c r="H6945" t="s">
        <v>288</v>
      </c>
      <c r="I6945" s="33" t="s">
        <v>5285</v>
      </c>
      <c r="J6945" s="2">
        <v>1</v>
      </c>
      <c r="K6945" s="33" t="s">
        <v>8588</v>
      </c>
    </row>
    <row r="6946" spans="1:11" x14ac:dyDescent="0.3">
      <c r="A6946" s="1">
        <v>42796</v>
      </c>
      <c r="B6946" s="2">
        <f>YEAR(salesdata[[#This Row],[Order Date]])</f>
        <v>2017</v>
      </c>
      <c r="C6946" s="2">
        <f>MONTH(salesdata[[#This Row],[Order Date]])</f>
        <v>3</v>
      </c>
      <c r="D6946" t="s">
        <v>2194</v>
      </c>
      <c r="E6946" t="s">
        <v>10</v>
      </c>
      <c r="F6946" t="s">
        <v>11</v>
      </c>
      <c r="G6946" t="s">
        <v>204</v>
      </c>
      <c r="H6946" t="s">
        <v>828</v>
      </c>
      <c r="I6946" s="33" t="s">
        <v>7558</v>
      </c>
      <c r="J6946" s="2">
        <v>4</v>
      </c>
      <c r="K6946" s="33" t="s">
        <v>4846</v>
      </c>
    </row>
    <row r="6947" spans="1:11" x14ac:dyDescent="0.3">
      <c r="A6947" s="1">
        <v>42796</v>
      </c>
      <c r="B6947" s="2">
        <f>YEAR(salesdata[[#This Row],[Order Date]])</f>
        <v>2017</v>
      </c>
      <c r="C6947" s="2">
        <f>MONTH(salesdata[[#This Row],[Order Date]])</f>
        <v>3</v>
      </c>
      <c r="D6947" t="s">
        <v>2194</v>
      </c>
      <c r="E6947" t="s">
        <v>10</v>
      </c>
      <c r="F6947" t="s">
        <v>11</v>
      </c>
      <c r="G6947" t="s">
        <v>20</v>
      </c>
      <c r="H6947" t="s">
        <v>188</v>
      </c>
      <c r="I6947" s="33" t="s">
        <v>6512</v>
      </c>
      <c r="J6947" s="2">
        <v>7</v>
      </c>
      <c r="K6947" s="33" t="s">
        <v>10218</v>
      </c>
    </row>
    <row r="6948" spans="1:11" x14ac:dyDescent="0.3">
      <c r="A6948" s="1">
        <v>42796</v>
      </c>
      <c r="B6948" s="2">
        <f>YEAR(salesdata[[#This Row],[Order Date]])</f>
        <v>2017</v>
      </c>
      <c r="C6948" s="2">
        <f>MONTH(salesdata[[#This Row],[Order Date]])</f>
        <v>3</v>
      </c>
      <c r="D6948" t="s">
        <v>2384</v>
      </c>
      <c r="E6948" t="s">
        <v>27</v>
      </c>
      <c r="F6948" t="s">
        <v>39</v>
      </c>
      <c r="G6948" t="s">
        <v>40</v>
      </c>
      <c r="H6948" t="s">
        <v>1255</v>
      </c>
      <c r="I6948" s="33" t="s">
        <v>4562</v>
      </c>
      <c r="J6948" s="2">
        <v>3</v>
      </c>
      <c r="K6948" s="33" t="s">
        <v>4563</v>
      </c>
    </row>
    <row r="6949" spans="1:11" x14ac:dyDescent="0.3">
      <c r="A6949" s="1">
        <v>42796</v>
      </c>
      <c r="B6949" s="2">
        <f>YEAR(salesdata[[#This Row],[Order Date]])</f>
        <v>2017</v>
      </c>
      <c r="C6949" s="2">
        <f>MONTH(salesdata[[#This Row],[Order Date]])</f>
        <v>3</v>
      </c>
      <c r="D6949" t="s">
        <v>2384</v>
      </c>
      <c r="E6949" t="s">
        <v>27</v>
      </c>
      <c r="F6949" t="s">
        <v>39</v>
      </c>
      <c r="G6949" t="s">
        <v>52</v>
      </c>
      <c r="H6949" t="s">
        <v>2648</v>
      </c>
      <c r="I6949" s="33" t="s">
        <v>10219</v>
      </c>
      <c r="J6949" s="2">
        <v>6</v>
      </c>
      <c r="K6949" s="33" t="s">
        <v>5170</v>
      </c>
    </row>
    <row r="6950" spans="1:11" x14ac:dyDescent="0.3">
      <c r="A6950" s="1">
        <v>42796</v>
      </c>
      <c r="B6950" s="2">
        <f>YEAR(salesdata[[#This Row],[Order Date]])</f>
        <v>2017</v>
      </c>
      <c r="C6950" s="2">
        <f>MONTH(salesdata[[#This Row],[Order Date]])</f>
        <v>3</v>
      </c>
      <c r="D6950" t="s">
        <v>565</v>
      </c>
      <c r="E6950" t="s">
        <v>59</v>
      </c>
      <c r="F6950" t="s">
        <v>11</v>
      </c>
      <c r="G6950" t="s">
        <v>24</v>
      </c>
      <c r="H6950" t="s">
        <v>1388</v>
      </c>
      <c r="I6950" s="33" t="s">
        <v>3177</v>
      </c>
      <c r="J6950" s="2">
        <v>3</v>
      </c>
      <c r="K6950" s="33" t="s">
        <v>3178</v>
      </c>
    </row>
    <row r="6951" spans="1:11" x14ac:dyDescent="0.3">
      <c r="A6951" s="1">
        <v>42796</v>
      </c>
      <c r="B6951" s="2">
        <f>YEAR(salesdata[[#This Row],[Order Date]])</f>
        <v>2017</v>
      </c>
      <c r="C6951" s="2">
        <f>MONTH(salesdata[[#This Row],[Order Date]])</f>
        <v>3</v>
      </c>
      <c r="D6951" t="s">
        <v>565</v>
      </c>
      <c r="E6951" t="s">
        <v>59</v>
      </c>
      <c r="F6951" t="s">
        <v>11</v>
      </c>
      <c r="G6951" t="s">
        <v>63</v>
      </c>
      <c r="H6951" t="s">
        <v>64</v>
      </c>
      <c r="I6951" s="33" t="s">
        <v>7362</v>
      </c>
      <c r="J6951" s="2">
        <v>7</v>
      </c>
      <c r="K6951" s="33" t="s">
        <v>7363</v>
      </c>
    </row>
    <row r="6952" spans="1:11" x14ac:dyDescent="0.3">
      <c r="A6952" s="1">
        <v>42796</v>
      </c>
      <c r="B6952" s="2">
        <f>YEAR(salesdata[[#This Row],[Order Date]])</f>
        <v>2017</v>
      </c>
      <c r="C6952" s="2">
        <f>MONTH(salesdata[[#This Row],[Order Date]])</f>
        <v>3</v>
      </c>
      <c r="D6952" t="s">
        <v>565</v>
      </c>
      <c r="E6952" t="s">
        <v>59</v>
      </c>
      <c r="F6952" t="s">
        <v>34</v>
      </c>
      <c r="G6952" t="s">
        <v>74</v>
      </c>
      <c r="H6952" t="s">
        <v>2365</v>
      </c>
      <c r="I6952" s="33" t="s">
        <v>10220</v>
      </c>
      <c r="J6952" s="2">
        <v>2</v>
      </c>
      <c r="K6952" s="33" t="s">
        <v>10221</v>
      </c>
    </row>
    <row r="6953" spans="1:11" x14ac:dyDescent="0.3">
      <c r="A6953" s="1">
        <v>42796</v>
      </c>
      <c r="B6953" s="2">
        <f>YEAR(salesdata[[#This Row],[Order Date]])</f>
        <v>2017</v>
      </c>
      <c r="C6953" s="2">
        <f>MONTH(salesdata[[#This Row],[Order Date]])</f>
        <v>3</v>
      </c>
      <c r="D6953" t="s">
        <v>565</v>
      </c>
      <c r="E6953" t="s">
        <v>59</v>
      </c>
      <c r="F6953" t="s">
        <v>11</v>
      </c>
      <c r="G6953" t="s">
        <v>12</v>
      </c>
      <c r="H6953" t="s">
        <v>637</v>
      </c>
      <c r="I6953" s="33" t="s">
        <v>8767</v>
      </c>
      <c r="J6953" s="2">
        <v>6</v>
      </c>
      <c r="K6953" s="33" t="s">
        <v>10222</v>
      </c>
    </row>
    <row r="6954" spans="1:11" x14ac:dyDescent="0.3">
      <c r="A6954" s="1">
        <v>42796</v>
      </c>
      <c r="B6954" s="2">
        <f>YEAR(salesdata[[#This Row],[Order Date]])</f>
        <v>2017</v>
      </c>
      <c r="C6954" s="2">
        <f>MONTH(salesdata[[#This Row],[Order Date]])</f>
        <v>3</v>
      </c>
      <c r="D6954" t="s">
        <v>1355</v>
      </c>
      <c r="E6954" t="s">
        <v>79</v>
      </c>
      <c r="F6954" t="s">
        <v>11</v>
      </c>
      <c r="G6954" t="s">
        <v>20</v>
      </c>
      <c r="H6954" t="s">
        <v>1554</v>
      </c>
      <c r="I6954" s="33" t="s">
        <v>5079</v>
      </c>
      <c r="J6954" s="2">
        <v>4</v>
      </c>
      <c r="K6954" s="33" t="s">
        <v>10223</v>
      </c>
    </row>
    <row r="6955" spans="1:11" x14ac:dyDescent="0.3">
      <c r="A6955" s="1">
        <v>42796</v>
      </c>
      <c r="B6955" s="2">
        <f>YEAR(salesdata[[#This Row],[Order Date]])</f>
        <v>2017</v>
      </c>
      <c r="C6955" s="2">
        <f>MONTH(salesdata[[#This Row],[Order Date]])</f>
        <v>3</v>
      </c>
      <c r="D6955" t="s">
        <v>2323</v>
      </c>
      <c r="E6955" t="s">
        <v>27</v>
      </c>
      <c r="F6955" t="s">
        <v>11</v>
      </c>
      <c r="G6955" t="s">
        <v>20</v>
      </c>
      <c r="H6955" t="s">
        <v>273</v>
      </c>
      <c r="I6955" s="33" t="s">
        <v>3191</v>
      </c>
      <c r="J6955" s="2">
        <v>2</v>
      </c>
      <c r="K6955" s="33" t="s">
        <v>3192</v>
      </c>
    </row>
    <row r="6956" spans="1:11" x14ac:dyDescent="0.3">
      <c r="A6956" s="1">
        <v>42796</v>
      </c>
      <c r="B6956" s="2">
        <f>YEAR(salesdata[[#This Row],[Order Date]])</f>
        <v>2017</v>
      </c>
      <c r="C6956" s="2">
        <f>MONTH(salesdata[[#This Row],[Order Date]])</f>
        <v>3</v>
      </c>
      <c r="D6956" t="s">
        <v>499</v>
      </c>
      <c r="E6956" t="s">
        <v>10</v>
      </c>
      <c r="F6956" t="s">
        <v>11</v>
      </c>
      <c r="G6956" t="s">
        <v>20</v>
      </c>
      <c r="H6956" t="s">
        <v>1324</v>
      </c>
      <c r="I6956" s="33" t="s">
        <v>6154</v>
      </c>
      <c r="J6956" s="2">
        <v>1</v>
      </c>
      <c r="K6956" s="33" t="s">
        <v>4378</v>
      </c>
    </row>
    <row r="6957" spans="1:11" x14ac:dyDescent="0.3">
      <c r="A6957" s="1">
        <v>42797</v>
      </c>
      <c r="B6957" s="2">
        <f>YEAR(salesdata[[#This Row],[Order Date]])</f>
        <v>2017</v>
      </c>
      <c r="C6957" s="2">
        <f>MONTH(salesdata[[#This Row],[Order Date]])</f>
        <v>3</v>
      </c>
      <c r="D6957" t="s">
        <v>2658</v>
      </c>
      <c r="E6957" t="s">
        <v>33</v>
      </c>
      <c r="F6957" t="s">
        <v>11</v>
      </c>
      <c r="G6957" t="s">
        <v>93</v>
      </c>
      <c r="H6957" t="s">
        <v>783</v>
      </c>
      <c r="I6957" s="33" t="s">
        <v>10224</v>
      </c>
      <c r="J6957" s="2">
        <v>5</v>
      </c>
      <c r="K6957" s="33" t="s">
        <v>10225</v>
      </c>
    </row>
    <row r="6958" spans="1:11" x14ac:dyDescent="0.3">
      <c r="A6958" s="1">
        <v>42797</v>
      </c>
      <c r="B6958" s="2">
        <f>YEAR(salesdata[[#This Row],[Order Date]])</f>
        <v>2017</v>
      </c>
      <c r="C6958" s="2">
        <f>MONTH(salesdata[[#This Row],[Order Date]])</f>
        <v>3</v>
      </c>
      <c r="D6958" t="s">
        <v>791</v>
      </c>
      <c r="E6958" t="s">
        <v>10</v>
      </c>
      <c r="F6958" t="s">
        <v>11</v>
      </c>
      <c r="G6958" t="s">
        <v>12</v>
      </c>
      <c r="H6958" t="s">
        <v>2214</v>
      </c>
      <c r="I6958" s="33" t="s">
        <v>6024</v>
      </c>
      <c r="J6958" s="2">
        <v>8</v>
      </c>
      <c r="K6958" s="33" t="s">
        <v>3077</v>
      </c>
    </row>
    <row r="6959" spans="1:11" x14ac:dyDescent="0.3">
      <c r="A6959" s="1">
        <v>42797</v>
      </c>
      <c r="B6959" s="2">
        <f>YEAR(salesdata[[#This Row],[Order Date]])</f>
        <v>2017</v>
      </c>
      <c r="C6959" s="2">
        <f>MONTH(salesdata[[#This Row],[Order Date]])</f>
        <v>3</v>
      </c>
      <c r="D6959" t="s">
        <v>938</v>
      </c>
      <c r="E6959" t="s">
        <v>111</v>
      </c>
      <c r="F6959" t="s">
        <v>34</v>
      </c>
      <c r="G6959" t="s">
        <v>35</v>
      </c>
      <c r="H6959" t="s">
        <v>2257</v>
      </c>
      <c r="I6959" s="33" t="s">
        <v>6064</v>
      </c>
      <c r="J6959" s="2">
        <v>1</v>
      </c>
      <c r="K6959" s="33" t="s">
        <v>10226</v>
      </c>
    </row>
    <row r="6960" spans="1:11" x14ac:dyDescent="0.3">
      <c r="A6960" s="1">
        <v>42797</v>
      </c>
      <c r="B6960" s="2">
        <f>YEAR(salesdata[[#This Row],[Order Date]])</f>
        <v>2017</v>
      </c>
      <c r="C6960" s="2">
        <f>MONTH(salesdata[[#This Row],[Order Date]])</f>
        <v>3</v>
      </c>
      <c r="D6960" t="s">
        <v>938</v>
      </c>
      <c r="E6960" t="s">
        <v>111</v>
      </c>
      <c r="F6960" t="s">
        <v>39</v>
      </c>
      <c r="G6960" t="s">
        <v>52</v>
      </c>
      <c r="H6960" t="s">
        <v>463</v>
      </c>
      <c r="I6960" s="33" t="s">
        <v>3455</v>
      </c>
      <c r="J6960" s="2">
        <v>2</v>
      </c>
      <c r="K6960" s="33" t="s">
        <v>3456</v>
      </c>
    </row>
    <row r="6961" spans="1:11" x14ac:dyDescent="0.3">
      <c r="A6961" s="1">
        <v>42797</v>
      </c>
      <c r="B6961" s="2">
        <f>YEAR(salesdata[[#This Row],[Order Date]])</f>
        <v>2017</v>
      </c>
      <c r="C6961" s="2">
        <f>MONTH(salesdata[[#This Row],[Order Date]])</f>
        <v>3</v>
      </c>
      <c r="D6961" t="s">
        <v>145</v>
      </c>
      <c r="E6961" t="s">
        <v>27</v>
      </c>
      <c r="F6961" t="s">
        <v>39</v>
      </c>
      <c r="G6961" t="s">
        <v>52</v>
      </c>
      <c r="H6961" t="s">
        <v>2449</v>
      </c>
      <c r="I6961" s="33" t="s">
        <v>10227</v>
      </c>
      <c r="J6961" s="2">
        <v>8</v>
      </c>
      <c r="K6961" s="33" t="s">
        <v>10228</v>
      </c>
    </row>
    <row r="6962" spans="1:11" x14ac:dyDescent="0.3">
      <c r="A6962" s="1">
        <v>42797</v>
      </c>
      <c r="B6962" s="2">
        <f>YEAR(salesdata[[#This Row],[Order Date]])</f>
        <v>2017</v>
      </c>
      <c r="C6962" s="2">
        <f>MONTH(salesdata[[#This Row],[Order Date]])</f>
        <v>3</v>
      </c>
      <c r="D6962" t="s">
        <v>145</v>
      </c>
      <c r="E6962" t="s">
        <v>27</v>
      </c>
      <c r="F6962" t="s">
        <v>34</v>
      </c>
      <c r="G6962" t="s">
        <v>35</v>
      </c>
      <c r="H6962" t="s">
        <v>2091</v>
      </c>
      <c r="I6962" s="33" t="s">
        <v>3912</v>
      </c>
      <c r="J6962" s="2">
        <v>3</v>
      </c>
      <c r="K6962" s="33" t="s">
        <v>6735</v>
      </c>
    </row>
    <row r="6963" spans="1:11" x14ac:dyDescent="0.3">
      <c r="A6963" s="1">
        <v>42797</v>
      </c>
      <c r="B6963" s="2">
        <f>YEAR(salesdata[[#This Row],[Order Date]])</f>
        <v>2017</v>
      </c>
      <c r="C6963" s="2">
        <f>MONTH(salesdata[[#This Row],[Order Date]])</f>
        <v>3</v>
      </c>
      <c r="D6963" t="s">
        <v>1563</v>
      </c>
      <c r="E6963" t="s">
        <v>27</v>
      </c>
      <c r="F6963" t="s">
        <v>34</v>
      </c>
      <c r="G6963" t="s">
        <v>147</v>
      </c>
      <c r="H6963" t="s">
        <v>839</v>
      </c>
      <c r="I6963" s="33" t="s">
        <v>10104</v>
      </c>
      <c r="J6963" s="2">
        <v>7</v>
      </c>
      <c r="K6963" s="33" t="s">
        <v>10105</v>
      </c>
    </row>
    <row r="6964" spans="1:11" x14ac:dyDescent="0.3">
      <c r="A6964" s="1">
        <v>42798</v>
      </c>
      <c r="B6964" s="2">
        <f>YEAR(salesdata[[#This Row],[Order Date]])</f>
        <v>2017</v>
      </c>
      <c r="C6964" s="2">
        <f>MONTH(salesdata[[#This Row],[Order Date]])</f>
        <v>3</v>
      </c>
      <c r="D6964" t="s">
        <v>1846</v>
      </c>
      <c r="E6964" t="s">
        <v>27</v>
      </c>
      <c r="F6964" t="s">
        <v>11</v>
      </c>
      <c r="G6964" t="s">
        <v>24</v>
      </c>
      <c r="H6964" t="s">
        <v>368</v>
      </c>
      <c r="I6964" s="33" t="s">
        <v>3332</v>
      </c>
      <c r="J6964" s="2">
        <v>4</v>
      </c>
      <c r="K6964" s="33" t="s">
        <v>3333</v>
      </c>
    </row>
    <row r="6965" spans="1:11" x14ac:dyDescent="0.3">
      <c r="A6965" s="1">
        <v>42798</v>
      </c>
      <c r="B6965" s="2">
        <f>YEAR(salesdata[[#This Row],[Order Date]])</f>
        <v>2017</v>
      </c>
      <c r="C6965" s="2">
        <f>MONTH(salesdata[[#This Row],[Order Date]])</f>
        <v>3</v>
      </c>
      <c r="D6965" t="s">
        <v>1846</v>
      </c>
      <c r="E6965" t="s">
        <v>27</v>
      </c>
      <c r="F6965" t="s">
        <v>11</v>
      </c>
      <c r="G6965" t="s">
        <v>63</v>
      </c>
      <c r="H6965" t="s">
        <v>2235</v>
      </c>
      <c r="I6965" s="33" t="s">
        <v>7311</v>
      </c>
      <c r="J6965" s="2">
        <v>1</v>
      </c>
      <c r="K6965" s="33" t="s">
        <v>3218</v>
      </c>
    </row>
    <row r="6966" spans="1:11" x14ac:dyDescent="0.3">
      <c r="A6966" s="1">
        <v>42798</v>
      </c>
      <c r="B6966" s="2">
        <f>YEAR(salesdata[[#This Row],[Order Date]])</f>
        <v>2017</v>
      </c>
      <c r="C6966" s="2">
        <f>MONTH(salesdata[[#This Row],[Order Date]])</f>
        <v>3</v>
      </c>
      <c r="D6966" t="s">
        <v>9</v>
      </c>
      <c r="E6966" t="s">
        <v>10</v>
      </c>
      <c r="F6966" t="s">
        <v>11</v>
      </c>
      <c r="G6966" t="s">
        <v>12</v>
      </c>
      <c r="H6966" t="s">
        <v>1085</v>
      </c>
      <c r="I6966" s="33" t="s">
        <v>8148</v>
      </c>
      <c r="J6966" s="2">
        <v>2</v>
      </c>
      <c r="K6966" s="33" t="s">
        <v>8149</v>
      </c>
    </row>
    <row r="6967" spans="1:11" x14ac:dyDescent="0.3">
      <c r="A6967" s="1">
        <v>42798</v>
      </c>
      <c r="B6967" s="2">
        <f>YEAR(salesdata[[#This Row],[Order Date]])</f>
        <v>2017</v>
      </c>
      <c r="C6967" s="2">
        <f>MONTH(salesdata[[#This Row],[Order Date]])</f>
        <v>3</v>
      </c>
      <c r="D6967" t="s">
        <v>2482</v>
      </c>
      <c r="E6967" t="s">
        <v>10</v>
      </c>
      <c r="F6967" t="s">
        <v>34</v>
      </c>
      <c r="G6967" t="s">
        <v>47</v>
      </c>
      <c r="H6967" t="s">
        <v>2227</v>
      </c>
      <c r="I6967" s="33" t="s">
        <v>10229</v>
      </c>
      <c r="J6967" s="2">
        <v>5</v>
      </c>
      <c r="K6967" s="33" t="s">
        <v>10230</v>
      </c>
    </row>
    <row r="6968" spans="1:11" x14ac:dyDescent="0.3">
      <c r="A6968" s="1">
        <v>42798</v>
      </c>
      <c r="B6968" s="2">
        <f>YEAR(salesdata[[#This Row],[Order Date]])</f>
        <v>2017</v>
      </c>
      <c r="C6968" s="2">
        <f>MONTH(salesdata[[#This Row],[Order Date]])</f>
        <v>3</v>
      </c>
      <c r="D6968" t="s">
        <v>2482</v>
      </c>
      <c r="E6968" t="s">
        <v>10</v>
      </c>
      <c r="F6968" t="s">
        <v>11</v>
      </c>
      <c r="G6968" t="s">
        <v>16</v>
      </c>
      <c r="H6968" t="s">
        <v>2520</v>
      </c>
      <c r="I6968" s="33" t="s">
        <v>10231</v>
      </c>
      <c r="J6968" s="2">
        <v>1</v>
      </c>
      <c r="K6968" s="33" t="s">
        <v>8485</v>
      </c>
    </row>
    <row r="6969" spans="1:11" x14ac:dyDescent="0.3">
      <c r="A6969" s="1">
        <v>42798</v>
      </c>
      <c r="B6969" s="2">
        <f>YEAR(salesdata[[#This Row],[Order Date]])</f>
        <v>2017</v>
      </c>
      <c r="C6969" s="2">
        <f>MONTH(salesdata[[#This Row],[Order Date]])</f>
        <v>3</v>
      </c>
      <c r="D6969" t="s">
        <v>2482</v>
      </c>
      <c r="E6969" t="s">
        <v>10</v>
      </c>
      <c r="F6969" t="s">
        <v>11</v>
      </c>
      <c r="G6969" t="s">
        <v>18</v>
      </c>
      <c r="H6969" t="s">
        <v>356</v>
      </c>
      <c r="I6969" s="33" t="s">
        <v>4872</v>
      </c>
      <c r="J6969" s="2">
        <v>1</v>
      </c>
      <c r="K6969" s="33" t="s">
        <v>3995</v>
      </c>
    </row>
    <row r="6970" spans="1:11" x14ac:dyDescent="0.3">
      <c r="A6970" s="1">
        <v>42799</v>
      </c>
      <c r="B6970" s="2">
        <f>YEAR(salesdata[[#This Row],[Order Date]])</f>
        <v>2017</v>
      </c>
      <c r="C6970" s="2">
        <f>MONTH(salesdata[[#This Row],[Order Date]])</f>
        <v>3</v>
      </c>
      <c r="D6970" t="s">
        <v>1642</v>
      </c>
      <c r="E6970" t="s">
        <v>160</v>
      </c>
      <c r="F6970" t="s">
        <v>11</v>
      </c>
      <c r="G6970" t="s">
        <v>16</v>
      </c>
      <c r="H6970" t="s">
        <v>2709</v>
      </c>
      <c r="I6970" s="33" t="s">
        <v>5524</v>
      </c>
      <c r="J6970" s="2">
        <v>2</v>
      </c>
      <c r="K6970" s="33" t="s">
        <v>2902</v>
      </c>
    </row>
    <row r="6971" spans="1:11" x14ac:dyDescent="0.3">
      <c r="A6971" s="1">
        <v>42799</v>
      </c>
      <c r="B6971" s="2">
        <f>YEAR(salesdata[[#This Row],[Order Date]])</f>
        <v>2017</v>
      </c>
      <c r="C6971" s="2">
        <f>MONTH(salesdata[[#This Row],[Order Date]])</f>
        <v>3</v>
      </c>
      <c r="D6971" t="s">
        <v>1412</v>
      </c>
      <c r="E6971" t="s">
        <v>319</v>
      </c>
      <c r="F6971" t="s">
        <v>11</v>
      </c>
      <c r="G6971" t="s">
        <v>43</v>
      </c>
      <c r="H6971" t="s">
        <v>1553</v>
      </c>
      <c r="I6971" s="33" t="s">
        <v>7215</v>
      </c>
      <c r="J6971" s="2">
        <v>2</v>
      </c>
      <c r="K6971" s="33" t="s">
        <v>7216</v>
      </c>
    </row>
    <row r="6972" spans="1:11" x14ac:dyDescent="0.3">
      <c r="A6972" s="1">
        <v>42799</v>
      </c>
      <c r="B6972" s="2">
        <f>YEAR(salesdata[[#This Row],[Order Date]])</f>
        <v>2017</v>
      </c>
      <c r="C6972" s="2">
        <f>MONTH(salesdata[[#This Row],[Order Date]])</f>
        <v>3</v>
      </c>
      <c r="D6972" t="s">
        <v>1412</v>
      </c>
      <c r="E6972" t="s">
        <v>319</v>
      </c>
      <c r="F6972" t="s">
        <v>11</v>
      </c>
      <c r="G6972" t="s">
        <v>18</v>
      </c>
      <c r="H6972" t="s">
        <v>589</v>
      </c>
      <c r="I6972" s="33" t="s">
        <v>5398</v>
      </c>
      <c r="J6972" s="2">
        <v>4</v>
      </c>
      <c r="K6972" s="33" t="s">
        <v>5399</v>
      </c>
    </row>
    <row r="6973" spans="1:11" x14ac:dyDescent="0.3">
      <c r="A6973" s="1">
        <v>42799</v>
      </c>
      <c r="B6973" s="2">
        <f>YEAR(salesdata[[#This Row],[Order Date]])</f>
        <v>2017</v>
      </c>
      <c r="C6973" s="2">
        <f>MONTH(salesdata[[#This Row],[Order Date]])</f>
        <v>3</v>
      </c>
      <c r="D6973" t="s">
        <v>1412</v>
      </c>
      <c r="E6973" t="s">
        <v>319</v>
      </c>
      <c r="F6973" t="s">
        <v>11</v>
      </c>
      <c r="G6973" t="s">
        <v>20</v>
      </c>
      <c r="H6973" t="s">
        <v>712</v>
      </c>
      <c r="I6973" s="33" t="s">
        <v>6504</v>
      </c>
      <c r="J6973" s="2">
        <v>2</v>
      </c>
      <c r="K6973" s="33" t="s">
        <v>10232</v>
      </c>
    </row>
    <row r="6974" spans="1:11" x14ac:dyDescent="0.3">
      <c r="A6974" s="1">
        <v>42799</v>
      </c>
      <c r="B6974" s="2">
        <f>YEAR(salesdata[[#This Row],[Order Date]])</f>
        <v>2017</v>
      </c>
      <c r="C6974" s="2">
        <f>MONTH(salesdata[[#This Row],[Order Date]])</f>
        <v>3</v>
      </c>
      <c r="D6974" t="s">
        <v>1412</v>
      </c>
      <c r="E6974" t="s">
        <v>319</v>
      </c>
      <c r="F6974" t="s">
        <v>11</v>
      </c>
      <c r="G6974" t="s">
        <v>20</v>
      </c>
      <c r="H6974" t="s">
        <v>437</v>
      </c>
      <c r="I6974" s="33" t="s">
        <v>8205</v>
      </c>
      <c r="J6974" s="2">
        <v>3</v>
      </c>
      <c r="K6974" s="33" t="s">
        <v>6197</v>
      </c>
    </row>
    <row r="6975" spans="1:11" x14ac:dyDescent="0.3">
      <c r="A6975" s="1">
        <v>42799</v>
      </c>
      <c r="B6975" s="2">
        <f>YEAR(salesdata[[#This Row],[Order Date]])</f>
        <v>2017</v>
      </c>
      <c r="C6975" s="2">
        <f>MONTH(salesdata[[#This Row],[Order Date]])</f>
        <v>3</v>
      </c>
      <c r="D6975" t="s">
        <v>1943</v>
      </c>
      <c r="E6975" t="s">
        <v>333</v>
      </c>
      <c r="F6975" t="s">
        <v>11</v>
      </c>
      <c r="G6975" t="s">
        <v>63</v>
      </c>
      <c r="H6975" t="s">
        <v>1774</v>
      </c>
      <c r="I6975" s="33" t="s">
        <v>10233</v>
      </c>
      <c r="J6975" s="2">
        <v>4</v>
      </c>
      <c r="K6975" s="33" t="s">
        <v>9603</v>
      </c>
    </row>
    <row r="6976" spans="1:11" x14ac:dyDescent="0.3">
      <c r="A6976" s="1">
        <v>42799</v>
      </c>
      <c r="B6976" s="2">
        <f>YEAR(salesdata[[#This Row],[Order Date]])</f>
        <v>2017</v>
      </c>
      <c r="C6976" s="2">
        <f>MONTH(salesdata[[#This Row],[Order Date]])</f>
        <v>3</v>
      </c>
      <c r="D6976" t="s">
        <v>1943</v>
      </c>
      <c r="E6976" t="s">
        <v>333</v>
      </c>
      <c r="F6976" t="s">
        <v>39</v>
      </c>
      <c r="G6976" t="s">
        <v>52</v>
      </c>
      <c r="H6976" t="s">
        <v>1106</v>
      </c>
      <c r="I6976" s="33" t="s">
        <v>3494</v>
      </c>
      <c r="J6976" s="2">
        <v>3</v>
      </c>
      <c r="K6976" s="33" t="s">
        <v>7492</v>
      </c>
    </row>
    <row r="6977" spans="1:11" x14ac:dyDescent="0.3">
      <c r="A6977" s="1">
        <v>42799</v>
      </c>
      <c r="B6977" s="2">
        <f>YEAR(salesdata[[#This Row],[Order Date]])</f>
        <v>2017</v>
      </c>
      <c r="C6977" s="2">
        <f>MONTH(salesdata[[#This Row],[Order Date]])</f>
        <v>3</v>
      </c>
      <c r="D6977" t="s">
        <v>1943</v>
      </c>
      <c r="E6977" t="s">
        <v>333</v>
      </c>
      <c r="F6977" t="s">
        <v>11</v>
      </c>
      <c r="G6977" t="s">
        <v>93</v>
      </c>
      <c r="H6977" t="s">
        <v>1331</v>
      </c>
      <c r="I6977" s="33" t="s">
        <v>8689</v>
      </c>
      <c r="J6977" s="2">
        <v>2</v>
      </c>
      <c r="K6977" s="33" t="s">
        <v>8690</v>
      </c>
    </row>
    <row r="6978" spans="1:11" x14ac:dyDescent="0.3">
      <c r="A6978" s="1">
        <v>42799</v>
      </c>
      <c r="B6978" s="2">
        <f>YEAR(salesdata[[#This Row],[Order Date]])</f>
        <v>2017</v>
      </c>
      <c r="C6978" s="2">
        <f>MONTH(salesdata[[#This Row],[Order Date]])</f>
        <v>3</v>
      </c>
      <c r="D6978" t="s">
        <v>1943</v>
      </c>
      <c r="E6978" t="s">
        <v>333</v>
      </c>
      <c r="F6978" t="s">
        <v>11</v>
      </c>
      <c r="G6978" t="s">
        <v>20</v>
      </c>
      <c r="H6978" t="s">
        <v>2128</v>
      </c>
      <c r="I6978" s="33" t="s">
        <v>10234</v>
      </c>
      <c r="J6978" s="2">
        <v>6</v>
      </c>
      <c r="K6978" s="33" t="s">
        <v>10235</v>
      </c>
    </row>
    <row r="6979" spans="1:11" x14ac:dyDescent="0.3">
      <c r="A6979" s="1">
        <v>42800</v>
      </c>
      <c r="B6979" s="2">
        <f>YEAR(salesdata[[#This Row],[Order Date]])</f>
        <v>2017</v>
      </c>
      <c r="C6979" s="2">
        <f>MONTH(salesdata[[#This Row],[Order Date]])</f>
        <v>3</v>
      </c>
      <c r="D6979" t="s">
        <v>2804</v>
      </c>
      <c r="E6979" t="s">
        <v>152</v>
      </c>
      <c r="F6979" t="s">
        <v>11</v>
      </c>
      <c r="G6979" t="s">
        <v>12</v>
      </c>
      <c r="H6979" t="s">
        <v>2031</v>
      </c>
      <c r="I6979" s="33" t="s">
        <v>5925</v>
      </c>
      <c r="J6979" s="2">
        <v>1</v>
      </c>
      <c r="K6979" s="33" t="s">
        <v>7789</v>
      </c>
    </row>
    <row r="6980" spans="1:11" x14ac:dyDescent="0.3">
      <c r="A6980" s="1">
        <v>42800</v>
      </c>
      <c r="B6980" s="2">
        <f>YEAR(salesdata[[#This Row],[Order Date]])</f>
        <v>2017</v>
      </c>
      <c r="C6980" s="2">
        <f>MONTH(salesdata[[#This Row],[Order Date]])</f>
        <v>3</v>
      </c>
      <c r="D6980" t="s">
        <v>2804</v>
      </c>
      <c r="E6980" t="s">
        <v>152</v>
      </c>
      <c r="F6980" t="s">
        <v>34</v>
      </c>
      <c r="G6980" t="s">
        <v>47</v>
      </c>
      <c r="H6980" t="s">
        <v>1893</v>
      </c>
      <c r="I6980" s="33" t="s">
        <v>8080</v>
      </c>
      <c r="J6980" s="2">
        <v>3</v>
      </c>
      <c r="K6980" s="33" t="s">
        <v>10236</v>
      </c>
    </row>
    <row r="6981" spans="1:11" x14ac:dyDescent="0.3">
      <c r="A6981" s="1">
        <v>42800</v>
      </c>
      <c r="B6981" s="2">
        <f>YEAR(salesdata[[#This Row],[Order Date]])</f>
        <v>2017</v>
      </c>
      <c r="C6981" s="2">
        <f>MONTH(salesdata[[#This Row],[Order Date]])</f>
        <v>3</v>
      </c>
      <c r="D6981" t="s">
        <v>539</v>
      </c>
      <c r="E6981" t="s">
        <v>27</v>
      </c>
      <c r="F6981" t="s">
        <v>11</v>
      </c>
      <c r="G6981" t="s">
        <v>20</v>
      </c>
      <c r="H6981" t="s">
        <v>2238</v>
      </c>
      <c r="I6981" s="33" t="s">
        <v>6081</v>
      </c>
      <c r="J6981" s="2">
        <v>9</v>
      </c>
      <c r="K6981" s="33" t="s">
        <v>4380</v>
      </c>
    </row>
    <row r="6982" spans="1:11" x14ac:dyDescent="0.3">
      <c r="A6982" s="1">
        <v>42800</v>
      </c>
      <c r="B6982" s="2">
        <f>YEAR(salesdata[[#This Row],[Order Date]])</f>
        <v>2017</v>
      </c>
      <c r="C6982" s="2">
        <f>MONTH(salesdata[[#This Row],[Order Date]])</f>
        <v>3</v>
      </c>
      <c r="D6982" t="s">
        <v>1825</v>
      </c>
      <c r="E6982" t="s">
        <v>27</v>
      </c>
      <c r="F6982" t="s">
        <v>11</v>
      </c>
      <c r="G6982" t="s">
        <v>18</v>
      </c>
      <c r="H6982" t="s">
        <v>1398</v>
      </c>
      <c r="I6982" s="33" t="s">
        <v>10237</v>
      </c>
      <c r="J6982" s="2">
        <v>2</v>
      </c>
      <c r="K6982" s="33" t="s">
        <v>10238</v>
      </c>
    </row>
    <row r="6983" spans="1:11" x14ac:dyDescent="0.3">
      <c r="A6983" s="1">
        <v>42800</v>
      </c>
      <c r="B6983" s="2">
        <f>YEAR(salesdata[[#This Row],[Order Date]])</f>
        <v>2017</v>
      </c>
      <c r="C6983" s="2">
        <f>MONTH(salesdata[[#This Row],[Order Date]])</f>
        <v>3</v>
      </c>
      <c r="D6983" t="s">
        <v>2185</v>
      </c>
      <c r="E6983" t="s">
        <v>27</v>
      </c>
      <c r="F6983" t="s">
        <v>11</v>
      </c>
      <c r="G6983" t="s">
        <v>24</v>
      </c>
      <c r="H6983" t="s">
        <v>974</v>
      </c>
      <c r="I6983" s="33" t="s">
        <v>5469</v>
      </c>
      <c r="J6983" s="2">
        <v>6</v>
      </c>
      <c r="K6983" s="33" t="s">
        <v>7088</v>
      </c>
    </row>
    <row r="6984" spans="1:11" x14ac:dyDescent="0.3">
      <c r="A6984" s="1">
        <v>42800</v>
      </c>
      <c r="B6984" s="2">
        <f>YEAR(salesdata[[#This Row],[Order Date]])</f>
        <v>2017</v>
      </c>
      <c r="C6984" s="2">
        <f>MONTH(salesdata[[#This Row],[Order Date]])</f>
        <v>3</v>
      </c>
      <c r="D6984" t="s">
        <v>2185</v>
      </c>
      <c r="E6984" t="s">
        <v>27</v>
      </c>
      <c r="F6984" t="s">
        <v>11</v>
      </c>
      <c r="G6984" t="s">
        <v>16</v>
      </c>
      <c r="H6984" t="s">
        <v>950</v>
      </c>
      <c r="I6984" s="33" t="s">
        <v>4219</v>
      </c>
      <c r="J6984" s="2">
        <v>4</v>
      </c>
      <c r="K6984" s="33" t="s">
        <v>2948</v>
      </c>
    </row>
    <row r="6985" spans="1:11" x14ac:dyDescent="0.3">
      <c r="A6985" s="1">
        <v>42800</v>
      </c>
      <c r="B6985" s="2">
        <f>YEAR(salesdata[[#This Row],[Order Date]])</f>
        <v>2017</v>
      </c>
      <c r="C6985" s="2">
        <f>MONTH(salesdata[[#This Row],[Order Date]])</f>
        <v>3</v>
      </c>
      <c r="D6985" t="s">
        <v>2185</v>
      </c>
      <c r="E6985" t="s">
        <v>27</v>
      </c>
      <c r="F6985" t="s">
        <v>11</v>
      </c>
      <c r="G6985" t="s">
        <v>12</v>
      </c>
      <c r="H6985" t="s">
        <v>1651</v>
      </c>
      <c r="I6985" s="33" t="s">
        <v>10239</v>
      </c>
      <c r="J6985" s="2">
        <v>7</v>
      </c>
      <c r="K6985" s="33" t="s">
        <v>10240</v>
      </c>
    </row>
    <row r="6986" spans="1:11" x14ac:dyDescent="0.3">
      <c r="A6986" s="1">
        <v>42800</v>
      </c>
      <c r="B6986" s="2">
        <f>YEAR(salesdata[[#This Row],[Order Date]])</f>
        <v>2017</v>
      </c>
      <c r="C6986" s="2">
        <f>MONTH(salesdata[[#This Row],[Order Date]])</f>
        <v>3</v>
      </c>
      <c r="D6986" t="s">
        <v>2185</v>
      </c>
      <c r="E6986" t="s">
        <v>27</v>
      </c>
      <c r="F6986" t="s">
        <v>39</v>
      </c>
      <c r="G6986" t="s">
        <v>40</v>
      </c>
      <c r="H6986" t="s">
        <v>1564</v>
      </c>
      <c r="I6986" s="33" t="s">
        <v>10241</v>
      </c>
      <c r="J6986" s="2">
        <v>2</v>
      </c>
      <c r="K6986" s="33" t="s">
        <v>10242</v>
      </c>
    </row>
    <row r="6987" spans="1:11" x14ac:dyDescent="0.3">
      <c r="A6987" s="1">
        <v>42800</v>
      </c>
      <c r="B6987" s="2">
        <f>YEAR(salesdata[[#This Row],[Order Date]])</f>
        <v>2017</v>
      </c>
      <c r="C6987" s="2">
        <f>MONTH(salesdata[[#This Row],[Order Date]])</f>
        <v>3</v>
      </c>
      <c r="D6987" t="s">
        <v>2554</v>
      </c>
      <c r="E6987" t="s">
        <v>10</v>
      </c>
      <c r="F6987" t="s">
        <v>11</v>
      </c>
      <c r="G6987" t="s">
        <v>16</v>
      </c>
      <c r="H6987" t="s">
        <v>2295</v>
      </c>
      <c r="I6987" s="33" t="s">
        <v>4934</v>
      </c>
      <c r="J6987" s="2">
        <v>2</v>
      </c>
      <c r="K6987" s="33" t="s">
        <v>4935</v>
      </c>
    </row>
    <row r="6988" spans="1:11" x14ac:dyDescent="0.3">
      <c r="A6988" s="1">
        <v>42800</v>
      </c>
      <c r="B6988" s="2">
        <f>YEAR(salesdata[[#This Row],[Order Date]])</f>
        <v>2017</v>
      </c>
      <c r="C6988" s="2">
        <f>MONTH(salesdata[[#This Row],[Order Date]])</f>
        <v>3</v>
      </c>
      <c r="D6988" t="s">
        <v>2554</v>
      </c>
      <c r="E6988" t="s">
        <v>10</v>
      </c>
      <c r="F6988" t="s">
        <v>11</v>
      </c>
      <c r="G6988" t="s">
        <v>24</v>
      </c>
      <c r="H6988" t="s">
        <v>264</v>
      </c>
      <c r="I6988" s="33" t="s">
        <v>10243</v>
      </c>
      <c r="J6988" s="2">
        <v>4</v>
      </c>
      <c r="K6988" s="33" t="s">
        <v>7306</v>
      </c>
    </row>
    <row r="6989" spans="1:11" x14ac:dyDescent="0.3">
      <c r="A6989" s="1">
        <v>42801</v>
      </c>
      <c r="B6989" s="2">
        <f>YEAR(salesdata[[#This Row],[Order Date]])</f>
        <v>2017</v>
      </c>
      <c r="C6989" s="2">
        <f>MONTH(salesdata[[#This Row],[Order Date]])</f>
        <v>3</v>
      </c>
      <c r="D6989" t="s">
        <v>1921</v>
      </c>
      <c r="E6989" t="s">
        <v>540</v>
      </c>
      <c r="F6989" t="s">
        <v>39</v>
      </c>
      <c r="G6989" t="s">
        <v>52</v>
      </c>
      <c r="H6989" t="s">
        <v>1096</v>
      </c>
      <c r="I6989" s="33" t="s">
        <v>10244</v>
      </c>
      <c r="J6989" s="2">
        <v>3</v>
      </c>
      <c r="K6989" s="33" t="s">
        <v>3164</v>
      </c>
    </row>
    <row r="6990" spans="1:11" x14ac:dyDescent="0.3">
      <c r="A6990" s="1">
        <v>42801</v>
      </c>
      <c r="B6990" s="2">
        <f>YEAR(salesdata[[#This Row],[Order Date]])</f>
        <v>2017</v>
      </c>
      <c r="C6990" s="2">
        <f>MONTH(salesdata[[#This Row],[Order Date]])</f>
        <v>3</v>
      </c>
      <c r="D6990" t="s">
        <v>1595</v>
      </c>
      <c r="E6990" t="s">
        <v>152</v>
      </c>
      <c r="F6990" t="s">
        <v>11</v>
      </c>
      <c r="G6990" t="s">
        <v>20</v>
      </c>
      <c r="H6990" t="s">
        <v>1721</v>
      </c>
      <c r="I6990" s="33" t="s">
        <v>3857</v>
      </c>
      <c r="J6990" s="2">
        <v>6</v>
      </c>
      <c r="K6990" s="33" t="s">
        <v>3446</v>
      </c>
    </row>
    <row r="6991" spans="1:11" x14ac:dyDescent="0.3">
      <c r="A6991" s="1">
        <v>42801</v>
      </c>
      <c r="B6991" s="2">
        <f>YEAR(salesdata[[#This Row],[Order Date]])</f>
        <v>2017</v>
      </c>
      <c r="C6991" s="2">
        <f>MONTH(salesdata[[#This Row],[Order Date]])</f>
        <v>3</v>
      </c>
      <c r="D6991" t="s">
        <v>1595</v>
      </c>
      <c r="E6991" t="s">
        <v>152</v>
      </c>
      <c r="F6991" t="s">
        <v>11</v>
      </c>
      <c r="G6991" t="s">
        <v>16</v>
      </c>
      <c r="H6991" t="s">
        <v>1545</v>
      </c>
      <c r="I6991" s="33" t="s">
        <v>10245</v>
      </c>
      <c r="J6991" s="2">
        <v>3</v>
      </c>
      <c r="K6991" s="33" t="s">
        <v>10246</v>
      </c>
    </row>
    <row r="6992" spans="1:11" x14ac:dyDescent="0.3">
      <c r="A6992" s="1">
        <v>42802</v>
      </c>
      <c r="B6992" s="2">
        <f>YEAR(salesdata[[#This Row],[Order Date]])</f>
        <v>2017</v>
      </c>
      <c r="C6992" s="2">
        <f>MONTH(salesdata[[#This Row],[Order Date]])</f>
        <v>3</v>
      </c>
      <c r="D6992" t="s">
        <v>2237</v>
      </c>
      <c r="E6992" t="s">
        <v>30</v>
      </c>
      <c r="F6992" t="s">
        <v>11</v>
      </c>
      <c r="G6992" t="s">
        <v>93</v>
      </c>
      <c r="H6992" t="s">
        <v>2805</v>
      </c>
      <c r="I6992" s="33" t="s">
        <v>3955</v>
      </c>
      <c r="J6992" s="2">
        <v>8</v>
      </c>
      <c r="K6992" s="33" t="s">
        <v>10247</v>
      </c>
    </row>
    <row r="6993" spans="1:11" x14ac:dyDescent="0.3">
      <c r="A6993" s="1">
        <v>42802</v>
      </c>
      <c r="B6993" s="2">
        <f>YEAR(salesdata[[#This Row],[Order Date]])</f>
        <v>2017</v>
      </c>
      <c r="C6993" s="2">
        <f>MONTH(salesdata[[#This Row],[Order Date]])</f>
        <v>3</v>
      </c>
      <c r="D6993" t="s">
        <v>2237</v>
      </c>
      <c r="E6993" t="s">
        <v>30</v>
      </c>
      <c r="F6993" t="s">
        <v>11</v>
      </c>
      <c r="G6993" t="s">
        <v>16</v>
      </c>
      <c r="H6993" t="s">
        <v>1762</v>
      </c>
      <c r="I6993" s="33" t="s">
        <v>7116</v>
      </c>
      <c r="J6993" s="2">
        <v>2</v>
      </c>
      <c r="K6993" s="33" t="s">
        <v>2940</v>
      </c>
    </row>
    <row r="6994" spans="1:11" x14ac:dyDescent="0.3">
      <c r="A6994" s="1">
        <v>42802</v>
      </c>
      <c r="B6994" s="2">
        <f>YEAR(salesdata[[#This Row],[Order Date]])</f>
        <v>2017</v>
      </c>
      <c r="C6994" s="2">
        <f>MONTH(salesdata[[#This Row],[Order Date]])</f>
        <v>3</v>
      </c>
      <c r="D6994" t="s">
        <v>1776</v>
      </c>
      <c r="E6994" t="s">
        <v>27</v>
      </c>
      <c r="F6994" t="s">
        <v>11</v>
      </c>
      <c r="G6994" t="s">
        <v>20</v>
      </c>
      <c r="H6994" t="s">
        <v>754</v>
      </c>
      <c r="I6994" s="33" t="s">
        <v>10248</v>
      </c>
      <c r="J6994" s="2">
        <v>5</v>
      </c>
      <c r="K6994" s="33" t="s">
        <v>6587</v>
      </c>
    </row>
    <row r="6995" spans="1:11" x14ac:dyDescent="0.3">
      <c r="A6995" s="1">
        <v>42802</v>
      </c>
      <c r="B6995" s="2">
        <f>YEAR(salesdata[[#This Row],[Order Date]])</f>
        <v>2017</v>
      </c>
      <c r="C6995" s="2">
        <f>MONTH(salesdata[[#This Row],[Order Date]])</f>
        <v>3</v>
      </c>
      <c r="D6995" t="s">
        <v>1776</v>
      </c>
      <c r="E6995" t="s">
        <v>27</v>
      </c>
      <c r="F6995" t="s">
        <v>11</v>
      </c>
      <c r="G6995" t="s">
        <v>24</v>
      </c>
      <c r="H6995" t="s">
        <v>2338</v>
      </c>
      <c r="I6995" s="33" t="s">
        <v>3374</v>
      </c>
      <c r="J6995" s="2">
        <v>2</v>
      </c>
      <c r="K6995" s="33" t="s">
        <v>4931</v>
      </c>
    </row>
    <row r="6996" spans="1:11" x14ac:dyDescent="0.3">
      <c r="A6996" s="1">
        <v>42803</v>
      </c>
      <c r="B6996" s="2">
        <f>YEAR(salesdata[[#This Row],[Order Date]])</f>
        <v>2017</v>
      </c>
      <c r="C6996" s="2">
        <f>MONTH(salesdata[[#This Row],[Order Date]])</f>
        <v>3</v>
      </c>
      <c r="D6996" t="s">
        <v>2623</v>
      </c>
      <c r="E6996" t="s">
        <v>27</v>
      </c>
      <c r="F6996" t="s">
        <v>39</v>
      </c>
      <c r="G6996" t="s">
        <v>52</v>
      </c>
      <c r="H6996" t="s">
        <v>511</v>
      </c>
      <c r="I6996" s="33" t="s">
        <v>4344</v>
      </c>
      <c r="J6996" s="2">
        <v>2</v>
      </c>
      <c r="K6996" s="33" t="s">
        <v>4652</v>
      </c>
    </row>
    <row r="6997" spans="1:11" x14ac:dyDescent="0.3">
      <c r="A6997" s="1">
        <v>42803</v>
      </c>
      <c r="B6997" s="2">
        <f>YEAR(salesdata[[#This Row],[Order Date]])</f>
        <v>2017</v>
      </c>
      <c r="C6997" s="2">
        <f>MONTH(salesdata[[#This Row],[Order Date]])</f>
        <v>3</v>
      </c>
      <c r="D6997" t="s">
        <v>1207</v>
      </c>
      <c r="E6997" t="s">
        <v>27</v>
      </c>
      <c r="F6997" t="s">
        <v>39</v>
      </c>
      <c r="G6997" t="s">
        <v>614</v>
      </c>
      <c r="H6997" t="s">
        <v>2319</v>
      </c>
      <c r="I6997" s="33" t="s">
        <v>3641</v>
      </c>
      <c r="J6997" s="2">
        <v>2</v>
      </c>
      <c r="K6997" s="33" t="s">
        <v>2320</v>
      </c>
    </row>
    <row r="6998" spans="1:11" x14ac:dyDescent="0.3">
      <c r="A6998" s="1">
        <v>42803</v>
      </c>
      <c r="B6998" s="2">
        <f>YEAR(salesdata[[#This Row],[Order Date]])</f>
        <v>2017</v>
      </c>
      <c r="C6998" s="2">
        <f>MONTH(salesdata[[#This Row],[Order Date]])</f>
        <v>3</v>
      </c>
      <c r="D6998" t="s">
        <v>1207</v>
      </c>
      <c r="E6998" t="s">
        <v>27</v>
      </c>
      <c r="F6998" t="s">
        <v>11</v>
      </c>
      <c r="G6998" t="s">
        <v>20</v>
      </c>
      <c r="H6998" t="s">
        <v>821</v>
      </c>
      <c r="I6998" s="33" t="s">
        <v>7357</v>
      </c>
      <c r="J6998" s="2">
        <v>5</v>
      </c>
      <c r="K6998" s="33" t="s">
        <v>3090</v>
      </c>
    </row>
    <row r="6999" spans="1:11" x14ac:dyDescent="0.3">
      <c r="A6999" s="1">
        <v>42804</v>
      </c>
      <c r="B6999" s="2">
        <f>YEAR(salesdata[[#This Row],[Order Date]])</f>
        <v>2017</v>
      </c>
      <c r="C6999" s="2">
        <f>MONTH(salesdata[[#This Row],[Order Date]])</f>
        <v>3</v>
      </c>
      <c r="D6999" t="s">
        <v>2708</v>
      </c>
      <c r="E6999" t="s">
        <v>23</v>
      </c>
      <c r="F6999" t="s">
        <v>11</v>
      </c>
      <c r="G6999" t="s">
        <v>24</v>
      </c>
      <c r="H6999" t="s">
        <v>2529</v>
      </c>
      <c r="I6999" s="33" t="s">
        <v>4056</v>
      </c>
      <c r="J6999" s="2">
        <v>2</v>
      </c>
      <c r="K6999" s="33" t="s">
        <v>6430</v>
      </c>
    </row>
    <row r="7000" spans="1:11" x14ac:dyDescent="0.3">
      <c r="A7000" s="1">
        <v>42804</v>
      </c>
      <c r="B7000" s="2">
        <f>YEAR(salesdata[[#This Row],[Order Date]])</f>
        <v>2017</v>
      </c>
      <c r="C7000" s="2">
        <f>MONTH(salesdata[[#This Row],[Order Date]])</f>
        <v>3</v>
      </c>
      <c r="D7000" t="s">
        <v>2708</v>
      </c>
      <c r="E7000" t="s">
        <v>23</v>
      </c>
      <c r="F7000" t="s">
        <v>39</v>
      </c>
      <c r="G7000" t="s">
        <v>40</v>
      </c>
      <c r="H7000" t="s">
        <v>1185</v>
      </c>
      <c r="I7000" s="33" t="s">
        <v>3717</v>
      </c>
      <c r="J7000" s="2">
        <v>3</v>
      </c>
      <c r="K7000" s="33" t="s">
        <v>10249</v>
      </c>
    </row>
    <row r="7001" spans="1:11" x14ac:dyDescent="0.3">
      <c r="A7001" s="1">
        <v>42804</v>
      </c>
      <c r="B7001" s="2">
        <f>YEAR(salesdata[[#This Row],[Order Date]])</f>
        <v>2017</v>
      </c>
      <c r="C7001" s="2">
        <f>MONTH(salesdata[[#This Row],[Order Date]])</f>
        <v>3</v>
      </c>
      <c r="D7001" t="s">
        <v>2708</v>
      </c>
      <c r="E7001" t="s">
        <v>23</v>
      </c>
      <c r="F7001" t="s">
        <v>34</v>
      </c>
      <c r="G7001" t="s">
        <v>47</v>
      </c>
      <c r="H7001" t="s">
        <v>1000</v>
      </c>
      <c r="I7001" s="33" t="s">
        <v>3889</v>
      </c>
      <c r="J7001" s="2">
        <v>1</v>
      </c>
      <c r="K7001" s="33" t="s">
        <v>5767</v>
      </c>
    </row>
    <row r="7002" spans="1:11" x14ac:dyDescent="0.3">
      <c r="A7002" s="1">
        <v>42804</v>
      </c>
      <c r="B7002" s="2">
        <f>YEAR(salesdata[[#This Row],[Order Date]])</f>
        <v>2017</v>
      </c>
      <c r="C7002" s="2">
        <f>MONTH(salesdata[[#This Row],[Order Date]])</f>
        <v>3</v>
      </c>
      <c r="D7002" t="s">
        <v>2708</v>
      </c>
      <c r="E7002" t="s">
        <v>23</v>
      </c>
      <c r="F7002" t="s">
        <v>34</v>
      </c>
      <c r="G7002" t="s">
        <v>47</v>
      </c>
      <c r="H7002" t="s">
        <v>2330</v>
      </c>
      <c r="I7002" s="33" t="s">
        <v>10250</v>
      </c>
      <c r="J7002" s="2">
        <v>2</v>
      </c>
      <c r="K7002" s="33" t="s">
        <v>4219</v>
      </c>
    </row>
    <row r="7003" spans="1:11" x14ac:dyDescent="0.3">
      <c r="A7003" s="1">
        <v>42804</v>
      </c>
      <c r="B7003" s="2">
        <f>YEAR(salesdata[[#This Row],[Order Date]])</f>
        <v>2017</v>
      </c>
      <c r="C7003" s="2">
        <f>MONTH(salesdata[[#This Row],[Order Date]])</f>
        <v>3</v>
      </c>
      <c r="D7003" t="s">
        <v>634</v>
      </c>
      <c r="E7003" t="s">
        <v>23</v>
      </c>
      <c r="F7003" t="s">
        <v>39</v>
      </c>
      <c r="G7003" t="s">
        <v>40</v>
      </c>
      <c r="H7003" t="s">
        <v>1711</v>
      </c>
      <c r="I7003" s="33" t="s">
        <v>7370</v>
      </c>
      <c r="J7003" s="2">
        <v>3</v>
      </c>
      <c r="K7003" s="33" t="s">
        <v>4357</v>
      </c>
    </row>
    <row r="7004" spans="1:11" x14ac:dyDescent="0.3">
      <c r="A7004" s="1">
        <v>42804</v>
      </c>
      <c r="B7004" s="2">
        <f>YEAR(salesdata[[#This Row],[Order Date]])</f>
        <v>2017</v>
      </c>
      <c r="C7004" s="2">
        <f>MONTH(salesdata[[#This Row],[Order Date]])</f>
        <v>3</v>
      </c>
      <c r="D7004" t="s">
        <v>1958</v>
      </c>
      <c r="E7004" t="s">
        <v>249</v>
      </c>
      <c r="F7004" t="s">
        <v>11</v>
      </c>
      <c r="G7004" t="s">
        <v>93</v>
      </c>
      <c r="H7004" t="s">
        <v>2632</v>
      </c>
      <c r="I7004" s="33" t="s">
        <v>8593</v>
      </c>
      <c r="J7004" s="2">
        <v>1</v>
      </c>
      <c r="K7004" s="33" t="s">
        <v>8098</v>
      </c>
    </row>
    <row r="7005" spans="1:11" x14ac:dyDescent="0.3">
      <c r="A7005" s="1">
        <v>42804</v>
      </c>
      <c r="B7005" s="2">
        <f>YEAR(salesdata[[#This Row],[Order Date]])</f>
        <v>2017</v>
      </c>
      <c r="C7005" s="2">
        <f>MONTH(salesdata[[#This Row],[Order Date]])</f>
        <v>3</v>
      </c>
      <c r="D7005" t="s">
        <v>1958</v>
      </c>
      <c r="E7005" t="s">
        <v>249</v>
      </c>
      <c r="F7005" t="s">
        <v>11</v>
      </c>
      <c r="G7005" t="s">
        <v>20</v>
      </c>
      <c r="H7005" t="s">
        <v>2322</v>
      </c>
      <c r="I7005" s="33" t="s">
        <v>2960</v>
      </c>
      <c r="J7005" s="2">
        <v>4</v>
      </c>
      <c r="K7005" s="33" t="s">
        <v>7128</v>
      </c>
    </row>
    <row r="7006" spans="1:11" x14ac:dyDescent="0.3">
      <c r="A7006" s="1">
        <v>42804</v>
      </c>
      <c r="B7006" s="2">
        <f>YEAR(salesdata[[#This Row],[Order Date]])</f>
        <v>2017</v>
      </c>
      <c r="C7006" s="2">
        <f>MONTH(salesdata[[#This Row],[Order Date]])</f>
        <v>3</v>
      </c>
      <c r="D7006" t="s">
        <v>1669</v>
      </c>
      <c r="E7006" t="s">
        <v>27</v>
      </c>
      <c r="F7006" t="s">
        <v>39</v>
      </c>
      <c r="G7006" t="s">
        <v>52</v>
      </c>
      <c r="H7006" t="s">
        <v>1572</v>
      </c>
      <c r="I7006" s="33" t="s">
        <v>7625</v>
      </c>
      <c r="J7006" s="2">
        <v>4</v>
      </c>
      <c r="K7006" s="33" t="s">
        <v>10251</v>
      </c>
    </row>
    <row r="7007" spans="1:11" x14ac:dyDescent="0.3">
      <c r="A7007" s="1">
        <v>42804</v>
      </c>
      <c r="B7007" s="2">
        <f>YEAR(salesdata[[#This Row],[Order Date]])</f>
        <v>2017</v>
      </c>
      <c r="C7007" s="2">
        <f>MONTH(salesdata[[#This Row],[Order Date]])</f>
        <v>3</v>
      </c>
      <c r="D7007" t="s">
        <v>1619</v>
      </c>
      <c r="E7007" t="s">
        <v>10</v>
      </c>
      <c r="F7007" t="s">
        <v>34</v>
      </c>
      <c r="G7007" t="s">
        <v>147</v>
      </c>
      <c r="H7007" t="s">
        <v>677</v>
      </c>
      <c r="I7007" s="33" t="s">
        <v>10252</v>
      </c>
      <c r="J7007" s="2">
        <v>4</v>
      </c>
      <c r="K7007" s="33" t="s">
        <v>10253</v>
      </c>
    </row>
    <row r="7008" spans="1:11" x14ac:dyDescent="0.3">
      <c r="A7008" s="1">
        <v>42805</v>
      </c>
      <c r="B7008" s="2">
        <f>YEAR(salesdata[[#This Row],[Order Date]])</f>
        <v>2017</v>
      </c>
      <c r="C7008" s="2">
        <f>MONTH(salesdata[[#This Row],[Order Date]])</f>
        <v>3</v>
      </c>
      <c r="D7008" t="s">
        <v>2177</v>
      </c>
      <c r="E7008" t="s">
        <v>111</v>
      </c>
      <c r="F7008" t="s">
        <v>11</v>
      </c>
      <c r="G7008" t="s">
        <v>20</v>
      </c>
      <c r="H7008" t="s">
        <v>122</v>
      </c>
      <c r="I7008" s="33" t="s">
        <v>10254</v>
      </c>
      <c r="J7008" s="2">
        <v>4</v>
      </c>
      <c r="K7008" s="33" t="s">
        <v>10255</v>
      </c>
    </row>
    <row r="7009" spans="1:11" x14ac:dyDescent="0.3">
      <c r="A7009" s="1">
        <v>42805</v>
      </c>
      <c r="B7009" s="2">
        <f>YEAR(salesdata[[#This Row],[Order Date]])</f>
        <v>2017</v>
      </c>
      <c r="C7009" s="2">
        <f>MONTH(salesdata[[#This Row],[Order Date]])</f>
        <v>3</v>
      </c>
      <c r="D7009" t="s">
        <v>585</v>
      </c>
      <c r="E7009" t="s">
        <v>23</v>
      </c>
      <c r="F7009" t="s">
        <v>39</v>
      </c>
      <c r="G7009" t="s">
        <v>40</v>
      </c>
      <c r="H7009" t="s">
        <v>1962</v>
      </c>
      <c r="I7009" s="33" t="s">
        <v>10256</v>
      </c>
      <c r="J7009" s="2">
        <v>5</v>
      </c>
      <c r="K7009" s="33" t="s">
        <v>10257</v>
      </c>
    </row>
    <row r="7010" spans="1:11" x14ac:dyDescent="0.3">
      <c r="A7010" s="1">
        <v>42805</v>
      </c>
      <c r="B7010" s="2">
        <f>YEAR(salesdata[[#This Row],[Order Date]])</f>
        <v>2017</v>
      </c>
      <c r="C7010" s="2">
        <f>MONTH(salesdata[[#This Row],[Order Date]])</f>
        <v>3</v>
      </c>
      <c r="D7010" t="s">
        <v>585</v>
      </c>
      <c r="E7010" t="s">
        <v>23</v>
      </c>
      <c r="F7010" t="s">
        <v>11</v>
      </c>
      <c r="G7010" t="s">
        <v>20</v>
      </c>
      <c r="H7010" t="s">
        <v>494</v>
      </c>
      <c r="I7010" s="33" t="s">
        <v>9907</v>
      </c>
      <c r="J7010" s="2">
        <v>1</v>
      </c>
      <c r="K7010" s="33" t="s">
        <v>10258</v>
      </c>
    </row>
    <row r="7011" spans="1:11" x14ac:dyDescent="0.3">
      <c r="A7011" s="1">
        <v>42805</v>
      </c>
      <c r="B7011" s="2">
        <f>YEAR(salesdata[[#This Row],[Order Date]])</f>
        <v>2017</v>
      </c>
      <c r="C7011" s="2">
        <f>MONTH(salesdata[[#This Row],[Order Date]])</f>
        <v>3</v>
      </c>
      <c r="D7011" t="s">
        <v>585</v>
      </c>
      <c r="E7011" t="s">
        <v>23</v>
      </c>
      <c r="F7011" t="s">
        <v>34</v>
      </c>
      <c r="G7011" t="s">
        <v>147</v>
      </c>
      <c r="H7011" t="s">
        <v>482</v>
      </c>
      <c r="I7011" s="33" t="s">
        <v>3478</v>
      </c>
      <c r="J7011" s="2">
        <v>3</v>
      </c>
      <c r="K7011" s="33" t="s">
        <v>10259</v>
      </c>
    </row>
    <row r="7012" spans="1:11" x14ac:dyDescent="0.3">
      <c r="A7012" s="1">
        <v>42805</v>
      </c>
      <c r="B7012" s="2">
        <f>YEAR(salesdata[[#This Row],[Order Date]])</f>
        <v>2017</v>
      </c>
      <c r="C7012" s="2">
        <f>MONTH(salesdata[[#This Row],[Order Date]])</f>
        <v>3</v>
      </c>
      <c r="D7012" t="s">
        <v>585</v>
      </c>
      <c r="E7012" t="s">
        <v>23</v>
      </c>
      <c r="F7012" t="s">
        <v>11</v>
      </c>
      <c r="G7012" t="s">
        <v>18</v>
      </c>
      <c r="H7012" t="s">
        <v>1880</v>
      </c>
      <c r="I7012" s="33" t="s">
        <v>10260</v>
      </c>
      <c r="J7012" s="2">
        <v>1</v>
      </c>
      <c r="K7012" s="33" t="s">
        <v>8509</v>
      </c>
    </row>
    <row r="7013" spans="1:11" x14ac:dyDescent="0.3">
      <c r="A7013" s="1">
        <v>42805</v>
      </c>
      <c r="B7013" s="2">
        <f>YEAR(salesdata[[#This Row],[Order Date]])</f>
        <v>2017</v>
      </c>
      <c r="C7013" s="2">
        <f>MONTH(salesdata[[#This Row],[Order Date]])</f>
        <v>3</v>
      </c>
      <c r="D7013" t="s">
        <v>972</v>
      </c>
      <c r="E7013" t="s">
        <v>443</v>
      </c>
      <c r="F7013" t="s">
        <v>39</v>
      </c>
      <c r="G7013" t="s">
        <v>52</v>
      </c>
      <c r="H7013" t="s">
        <v>1743</v>
      </c>
      <c r="I7013" s="33" t="s">
        <v>4096</v>
      </c>
      <c r="J7013" s="2">
        <v>4</v>
      </c>
      <c r="K7013" s="33" t="s">
        <v>9942</v>
      </c>
    </row>
    <row r="7014" spans="1:11" x14ac:dyDescent="0.3">
      <c r="A7014" s="1">
        <v>42805</v>
      </c>
      <c r="B7014" s="2">
        <f>YEAR(salesdata[[#This Row],[Order Date]])</f>
        <v>2017</v>
      </c>
      <c r="C7014" s="2">
        <f>MONTH(salesdata[[#This Row],[Order Date]])</f>
        <v>3</v>
      </c>
      <c r="D7014" t="s">
        <v>972</v>
      </c>
      <c r="E7014" t="s">
        <v>443</v>
      </c>
      <c r="F7014" t="s">
        <v>34</v>
      </c>
      <c r="G7014" t="s">
        <v>47</v>
      </c>
      <c r="H7014" t="s">
        <v>2652</v>
      </c>
      <c r="I7014" s="33" t="s">
        <v>3435</v>
      </c>
      <c r="J7014" s="2">
        <v>1</v>
      </c>
      <c r="K7014" s="33" t="s">
        <v>5048</v>
      </c>
    </row>
    <row r="7015" spans="1:11" x14ac:dyDescent="0.3">
      <c r="A7015" s="1">
        <v>42806</v>
      </c>
      <c r="B7015" s="2">
        <f>YEAR(salesdata[[#This Row],[Order Date]])</f>
        <v>2017</v>
      </c>
      <c r="C7015" s="2">
        <f>MONTH(salesdata[[#This Row],[Order Date]])</f>
        <v>3</v>
      </c>
      <c r="D7015" t="s">
        <v>461</v>
      </c>
      <c r="E7015" t="s">
        <v>443</v>
      </c>
      <c r="F7015" t="s">
        <v>39</v>
      </c>
      <c r="G7015" t="s">
        <v>40</v>
      </c>
      <c r="H7015" t="s">
        <v>251</v>
      </c>
      <c r="I7015" s="33" t="s">
        <v>7125</v>
      </c>
      <c r="J7015" s="2">
        <v>7</v>
      </c>
      <c r="K7015" s="33" t="s">
        <v>10261</v>
      </c>
    </row>
    <row r="7016" spans="1:11" x14ac:dyDescent="0.3">
      <c r="A7016" s="1">
        <v>42806</v>
      </c>
      <c r="B7016" s="2">
        <f>YEAR(salesdata[[#This Row],[Order Date]])</f>
        <v>2017</v>
      </c>
      <c r="C7016" s="2">
        <f>MONTH(salesdata[[#This Row],[Order Date]])</f>
        <v>3</v>
      </c>
      <c r="D7016" t="s">
        <v>1775</v>
      </c>
      <c r="E7016" t="s">
        <v>27</v>
      </c>
      <c r="F7016" t="s">
        <v>11</v>
      </c>
      <c r="G7016" t="s">
        <v>18</v>
      </c>
      <c r="H7016" t="s">
        <v>301</v>
      </c>
      <c r="I7016" s="33" t="s">
        <v>3190</v>
      </c>
      <c r="J7016" s="2">
        <v>3</v>
      </c>
      <c r="K7016" s="33" t="s">
        <v>4015</v>
      </c>
    </row>
    <row r="7017" spans="1:11" x14ac:dyDescent="0.3">
      <c r="A7017" s="1">
        <v>42806</v>
      </c>
      <c r="B7017" s="2">
        <f>YEAR(salesdata[[#This Row],[Order Date]])</f>
        <v>2017</v>
      </c>
      <c r="C7017" s="2">
        <f>MONTH(salesdata[[#This Row],[Order Date]])</f>
        <v>3</v>
      </c>
      <c r="D7017" t="s">
        <v>189</v>
      </c>
      <c r="E7017" t="s">
        <v>102</v>
      </c>
      <c r="F7017" t="s">
        <v>11</v>
      </c>
      <c r="G7017" t="s">
        <v>20</v>
      </c>
      <c r="H7017" t="s">
        <v>460</v>
      </c>
      <c r="I7017" s="33" t="s">
        <v>10262</v>
      </c>
      <c r="J7017" s="2">
        <v>9</v>
      </c>
      <c r="K7017" s="33" t="s">
        <v>2971</v>
      </c>
    </row>
    <row r="7018" spans="1:11" x14ac:dyDescent="0.3">
      <c r="A7018" s="1">
        <v>42807</v>
      </c>
      <c r="B7018" s="2">
        <f>YEAR(salesdata[[#This Row],[Order Date]])</f>
        <v>2017</v>
      </c>
      <c r="C7018" s="2">
        <f>MONTH(salesdata[[#This Row],[Order Date]])</f>
        <v>3</v>
      </c>
      <c r="D7018" t="s">
        <v>1424</v>
      </c>
      <c r="E7018" t="s">
        <v>27</v>
      </c>
      <c r="F7018" t="s">
        <v>11</v>
      </c>
      <c r="G7018" t="s">
        <v>12</v>
      </c>
      <c r="H7018" t="s">
        <v>1723</v>
      </c>
      <c r="I7018" s="33" t="s">
        <v>8679</v>
      </c>
      <c r="J7018" s="2">
        <v>3</v>
      </c>
      <c r="K7018" s="33" t="s">
        <v>6793</v>
      </c>
    </row>
    <row r="7019" spans="1:11" x14ac:dyDescent="0.3">
      <c r="A7019" s="1">
        <v>42807</v>
      </c>
      <c r="B7019" s="2">
        <f>YEAR(salesdata[[#This Row],[Order Date]])</f>
        <v>2017</v>
      </c>
      <c r="C7019" s="2">
        <f>MONTH(salesdata[[#This Row],[Order Date]])</f>
        <v>3</v>
      </c>
      <c r="D7019" t="s">
        <v>1633</v>
      </c>
      <c r="E7019" t="s">
        <v>407</v>
      </c>
      <c r="F7019" t="s">
        <v>11</v>
      </c>
      <c r="G7019" t="s">
        <v>18</v>
      </c>
      <c r="H7019" t="s">
        <v>1516</v>
      </c>
      <c r="I7019" s="33" t="s">
        <v>10263</v>
      </c>
      <c r="J7019" s="2">
        <v>8</v>
      </c>
      <c r="K7019" s="33" t="s">
        <v>7233</v>
      </c>
    </row>
    <row r="7020" spans="1:11" x14ac:dyDescent="0.3">
      <c r="A7020" s="1">
        <v>42807</v>
      </c>
      <c r="B7020" s="2">
        <f>YEAR(salesdata[[#This Row],[Order Date]])</f>
        <v>2017</v>
      </c>
      <c r="C7020" s="2">
        <f>MONTH(salesdata[[#This Row],[Order Date]])</f>
        <v>3</v>
      </c>
      <c r="D7020" t="s">
        <v>1633</v>
      </c>
      <c r="E7020" t="s">
        <v>407</v>
      </c>
      <c r="F7020" t="s">
        <v>39</v>
      </c>
      <c r="G7020" t="s">
        <v>40</v>
      </c>
      <c r="H7020" t="s">
        <v>2071</v>
      </c>
      <c r="I7020" s="33" t="s">
        <v>3670</v>
      </c>
      <c r="J7020" s="2">
        <v>8</v>
      </c>
      <c r="K7020" s="33" t="s">
        <v>10264</v>
      </c>
    </row>
    <row r="7021" spans="1:11" x14ac:dyDescent="0.3">
      <c r="A7021" s="1">
        <v>42807</v>
      </c>
      <c r="B7021" s="2">
        <f>YEAR(salesdata[[#This Row],[Order Date]])</f>
        <v>2017</v>
      </c>
      <c r="C7021" s="2">
        <f>MONTH(salesdata[[#This Row],[Order Date]])</f>
        <v>3</v>
      </c>
      <c r="D7021" t="s">
        <v>1633</v>
      </c>
      <c r="E7021" t="s">
        <v>407</v>
      </c>
      <c r="F7021" t="s">
        <v>39</v>
      </c>
      <c r="G7021" t="s">
        <v>52</v>
      </c>
      <c r="H7021" t="s">
        <v>2756</v>
      </c>
      <c r="I7021" s="33" t="s">
        <v>5599</v>
      </c>
      <c r="J7021" s="2">
        <v>5</v>
      </c>
      <c r="K7021" s="33" t="s">
        <v>10265</v>
      </c>
    </row>
    <row r="7022" spans="1:11" x14ac:dyDescent="0.3">
      <c r="A7022" s="1">
        <v>42807</v>
      </c>
      <c r="B7022" s="2">
        <f>YEAR(salesdata[[#This Row],[Order Date]])</f>
        <v>2017</v>
      </c>
      <c r="C7022" s="2">
        <f>MONTH(salesdata[[#This Row],[Order Date]])</f>
        <v>3</v>
      </c>
      <c r="D7022" t="s">
        <v>1633</v>
      </c>
      <c r="E7022" t="s">
        <v>407</v>
      </c>
      <c r="F7022" t="s">
        <v>11</v>
      </c>
      <c r="G7022" t="s">
        <v>12</v>
      </c>
      <c r="H7022" t="s">
        <v>2656</v>
      </c>
      <c r="I7022" s="33" t="s">
        <v>3692</v>
      </c>
      <c r="J7022" s="2">
        <v>7</v>
      </c>
      <c r="K7022" s="33" t="s">
        <v>3693</v>
      </c>
    </row>
    <row r="7023" spans="1:11" x14ac:dyDescent="0.3">
      <c r="A7023" s="1">
        <v>42807</v>
      </c>
      <c r="B7023" s="2">
        <f>YEAR(salesdata[[#This Row],[Order Date]])</f>
        <v>2017</v>
      </c>
      <c r="C7023" s="2">
        <f>MONTH(salesdata[[#This Row],[Order Date]])</f>
        <v>3</v>
      </c>
      <c r="D7023" t="s">
        <v>1633</v>
      </c>
      <c r="E7023" t="s">
        <v>407</v>
      </c>
      <c r="F7023" t="s">
        <v>11</v>
      </c>
      <c r="G7023" t="s">
        <v>12</v>
      </c>
      <c r="H7023" t="s">
        <v>1750</v>
      </c>
      <c r="I7023" s="33" t="s">
        <v>10266</v>
      </c>
      <c r="J7023" s="2">
        <v>6</v>
      </c>
      <c r="K7023" s="33" t="s">
        <v>10267</v>
      </c>
    </row>
    <row r="7024" spans="1:11" x14ac:dyDescent="0.3">
      <c r="A7024" s="1">
        <v>42807</v>
      </c>
      <c r="B7024" s="2">
        <f>YEAR(salesdata[[#This Row],[Order Date]])</f>
        <v>2017</v>
      </c>
      <c r="C7024" s="2">
        <f>MONTH(salesdata[[#This Row],[Order Date]])</f>
        <v>3</v>
      </c>
      <c r="D7024" t="s">
        <v>518</v>
      </c>
      <c r="E7024" t="s">
        <v>282</v>
      </c>
      <c r="F7024" t="s">
        <v>11</v>
      </c>
      <c r="G7024" t="s">
        <v>204</v>
      </c>
      <c r="H7024" t="s">
        <v>470</v>
      </c>
      <c r="I7024" s="33" t="s">
        <v>10268</v>
      </c>
      <c r="J7024" s="2">
        <v>2</v>
      </c>
      <c r="K7024" s="33" t="s">
        <v>10269</v>
      </c>
    </row>
    <row r="7025" spans="1:11" x14ac:dyDescent="0.3">
      <c r="A7025" s="1">
        <v>42807</v>
      </c>
      <c r="B7025" s="2">
        <f>YEAR(salesdata[[#This Row],[Order Date]])</f>
        <v>2017</v>
      </c>
      <c r="C7025" s="2">
        <f>MONTH(salesdata[[#This Row],[Order Date]])</f>
        <v>3</v>
      </c>
      <c r="D7025" t="s">
        <v>2478</v>
      </c>
      <c r="E7025" t="s">
        <v>15</v>
      </c>
      <c r="F7025" t="s">
        <v>11</v>
      </c>
      <c r="G7025" t="s">
        <v>24</v>
      </c>
      <c r="H7025" t="s">
        <v>2806</v>
      </c>
      <c r="I7025" s="33" t="s">
        <v>3133</v>
      </c>
      <c r="J7025" s="2">
        <v>4</v>
      </c>
      <c r="K7025" s="33" t="s">
        <v>4680</v>
      </c>
    </row>
    <row r="7026" spans="1:11" x14ac:dyDescent="0.3">
      <c r="A7026" s="1">
        <v>42807</v>
      </c>
      <c r="B7026" s="2">
        <f>YEAR(salesdata[[#This Row],[Order Date]])</f>
        <v>2017</v>
      </c>
      <c r="C7026" s="2">
        <f>MONTH(salesdata[[#This Row],[Order Date]])</f>
        <v>3</v>
      </c>
      <c r="D7026" t="s">
        <v>2478</v>
      </c>
      <c r="E7026" t="s">
        <v>15</v>
      </c>
      <c r="F7026" t="s">
        <v>39</v>
      </c>
      <c r="G7026" t="s">
        <v>306</v>
      </c>
      <c r="H7026" t="s">
        <v>2802</v>
      </c>
      <c r="I7026" s="33" t="s">
        <v>6211</v>
      </c>
      <c r="J7026" s="2">
        <v>2</v>
      </c>
      <c r="K7026" s="33" t="s">
        <v>401</v>
      </c>
    </row>
    <row r="7027" spans="1:11" x14ac:dyDescent="0.3">
      <c r="A7027" s="1">
        <v>42807</v>
      </c>
      <c r="B7027" s="2">
        <f>YEAR(salesdata[[#This Row],[Order Date]])</f>
        <v>2017</v>
      </c>
      <c r="C7027" s="2">
        <f>MONTH(salesdata[[#This Row],[Order Date]])</f>
        <v>3</v>
      </c>
      <c r="D7027" t="s">
        <v>2478</v>
      </c>
      <c r="E7027" t="s">
        <v>15</v>
      </c>
      <c r="F7027" t="s">
        <v>11</v>
      </c>
      <c r="G7027" t="s">
        <v>24</v>
      </c>
      <c r="H7027" t="s">
        <v>391</v>
      </c>
      <c r="I7027" s="33" t="s">
        <v>10270</v>
      </c>
      <c r="J7027" s="2">
        <v>5</v>
      </c>
      <c r="K7027" s="33" t="s">
        <v>5574</v>
      </c>
    </row>
    <row r="7028" spans="1:11" x14ac:dyDescent="0.3">
      <c r="A7028" s="1">
        <v>42807</v>
      </c>
      <c r="B7028" s="2">
        <f>YEAR(salesdata[[#This Row],[Order Date]])</f>
        <v>2017</v>
      </c>
      <c r="C7028" s="2">
        <f>MONTH(salesdata[[#This Row],[Order Date]])</f>
        <v>3</v>
      </c>
      <c r="D7028" t="s">
        <v>2478</v>
      </c>
      <c r="E7028" t="s">
        <v>15</v>
      </c>
      <c r="F7028" t="s">
        <v>34</v>
      </c>
      <c r="G7028" t="s">
        <v>35</v>
      </c>
      <c r="H7028" t="s">
        <v>2746</v>
      </c>
      <c r="I7028" s="33" t="s">
        <v>10271</v>
      </c>
      <c r="J7028" s="2">
        <v>1</v>
      </c>
      <c r="K7028" s="33" t="s">
        <v>7236</v>
      </c>
    </row>
    <row r="7029" spans="1:11" x14ac:dyDescent="0.3">
      <c r="A7029" s="1">
        <v>42807</v>
      </c>
      <c r="B7029" s="2">
        <f>YEAR(salesdata[[#This Row],[Order Date]])</f>
        <v>2017</v>
      </c>
      <c r="C7029" s="2">
        <f>MONTH(salesdata[[#This Row],[Order Date]])</f>
        <v>3</v>
      </c>
      <c r="D7029" t="s">
        <v>2478</v>
      </c>
      <c r="E7029" t="s">
        <v>15</v>
      </c>
      <c r="F7029" t="s">
        <v>39</v>
      </c>
      <c r="G7029" t="s">
        <v>614</v>
      </c>
      <c r="H7029" t="s">
        <v>646</v>
      </c>
      <c r="I7029" s="33" t="s">
        <v>7025</v>
      </c>
      <c r="J7029" s="2">
        <v>2</v>
      </c>
      <c r="K7029" s="33" t="s">
        <v>7026</v>
      </c>
    </row>
    <row r="7030" spans="1:11" x14ac:dyDescent="0.3">
      <c r="A7030" s="1">
        <v>42807</v>
      </c>
      <c r="B7030" s="2">
        <f>YEAR(salesdata[[#This Row],[Order Date]])</f>
        <v>2017</v>
      </c>
      <c r="C7030" s="2">
        <f>MONTH(salesdata[[#This Row],[Order Date]])</f>
        <v>3</v>
      </c>
      <c r="D7030" t="s">
        <v>2478</v>
      </c>
      <c r="E7030" t="s">
        <v>15</v>
      </c>
      <c r="F7030" t="s">
        <v>11</v>
      </c>
      <c r="G7030" t="s">
        <v>12</v>
      </c>
      <c r="H7030" t="s">
        <v>1188</v>
      </c>
      <c r="I7030" s="33" t="s">
        <v>3175</v>
      </c>
      <c r="J7030" s="2">
        <v>3</v>
      </c>
      <c r="K7030" s="33" t="s">
        <v>2948</v>
      </c>
    </row>
    <row r="7031" spans="1:11" x14ac:dyDescent="0.3">
      <c r="A7031" s="1">
        <v>42807</v>
      </c>
      <c r="B7031" s="2">
        <f>YEAR(salesdata[[#This Row],[Order Date]])</f>
        <v>2017</v>
      </c>
      <c r="C7031" s="2">
        <f>MONTH(salesdata[[#This Row],[Order Date]])</f>
        <v>3</v>
      </c>
      <c r="D7031" t="s">
        <v>2478</v>
      </c>
      <c r="E7031" t="s">
        <v>15</v>
      </c>
      <c r="F7031" t="s">
        <v>39</v>
      </c>
      <c r="G7031" t="s">
        <v>40</v>
      </c>
      <c r="H7031" t="s">
        <v>2017</v>
      </c>
      <c r="I7031" s="33" t="s">
        <v>10272</v>
      </c>
      <c r="J7031" s="2">
        <v>1</v>
      </c>
      <c r="K7031" s="33" t="s">
        <v>10273</v>
      </c>
    </row>
    <row r="7032" spans="1:11" x14ac:dyDescent="0.3">
      <c r="A7032" s="1">
        <v>42807</v>
      </c>
      <c r="B7032" s="2">
        <f>YEAR(salesdata[[#This Row],[Order Date]])</f>
        <v>2017</v>
      </c>
      <c r="C7032" s="2">
        <f>MONTH(salesdata[[#This Row],[Order Date]])</f>
        <v>3</v>
      </c>
      <c r="D7032" t="s">
        <v>237</v>
      </c>
      <c r="E7032" t="s">
        <v>625</v>
      </c>
      <c r="F7032" t="s">
        <v>11</v>
      </c>
      <c r="G7032" t="s">
        <v>20</v>
      </c>
      <c r="H7032" t="s">
        <v>1554</v>
      </c>
      <c r="I7032" s="33" t="s">
        <v>6091</v>
      </c>
      <c r="J7032" s="2">
        <v>2</v>
      </c>
      <c r="K7032" s="33" t="s">
        <v>10274</v>
      </c>
    </row>
    <row r="7033" spans="1:11" x14ac:dyDescent="0.3">
      <c r="A7033" s="1">
        <v>42807</v>
      </c>
      <c r="B7033" s="2">
        <f>YEAR(salesdata[[#This Row],[Order Date]])</f>
        <v>2017</v>
      </c>
      <c r="C7033" s="2">
        <f>MONTH(salesdata[[#This Row],[Order Date]])</f>
        <v>3</v>
      </c>
      <c r="D7033" t="s">
        <v>237</v>
      </c>
      <c r="E7033" t="s">
        <v>625</v>
      </c>
      <c r="F7033" t="s">
        <v>11</v>
      </c>
      <c r="G7033" t="s">
        <v>93</v>
      </c>
      <c r="H7033" t="s">
        <v>2739</v>
      </c>
      <c r="I7033" s="33" t="s">
        <v>10275</v>
      </c>
      <c r="J7033" s="2">
        <v>2</v>
      </c>
      <c r="K7033" s="33" t="s">
        <v>10276</v>
      </c>
    </row>
    <row r="7034" spans="1:11" x14ac:dyDescent="0.3">
      <c r="A7034" s="1">
        <v>42807</v>
      </c>
      <c r="B7034" s="2">
        <f>YEAR(salesdata[[#This Row],[Order Date]])</f>
        <v>2017</v>
      </c>
      <c r="C7034" s="2">
        <f>MONTH(salesdata[[#This Row],[Order Date]])</f>
        <v>3</v>
      </c>
      <c r="D7034" t="s">
        <v>237</v>
      </c>
      <c r="E7034" t="s">
        <v>625</v>
      </c>
      <c r="F7034" t="s">
        <v>11</v>
      </c>
      <c r="G7034" t="s">
        <v>12</v>
      </c>
      <c r="H7034" t="s">
        <v>2793</v>
      </c>
      <c r="I7034" s="33" t="s">
        <v>10277</v>
      </c>
      <c r="J7034" s="2">
        <v>4</v>
      </c>
      <c r="K7034" s="33" t="s">
        <v>8855</v>
      </c>
    </row>
    <row r="7035" spans="1:11" x14ac:dyDescent="0.3">
      <c r="A7035" s="1">
        <v>42807</v>
      </c>
      <c r="B7035" s="2">
        <f>YEAR(salesdata[[#This Row],[Order Date]])</f>
        <v>2017</v>
      </c>
      <c r="C7035" s="2">
        <f>MONTH(salesdata[[#This Row],[Order Date]])</f>
        <v>3</v>
      </c>
      <c r="D7035" t="s">
        <v>2532</v>
      </c>
      <c r="E7035" t="s">
        <v>540</v>
      </c>
      <c r="F7035" t="s">
        <v>11</v>
      </c>
      <c r="G7035" t="s">
        <v>20</v>
      </c>
      <c r="H7035" t="s">
        <v>676</v>
      </c>
      <c r="I7035" s="33" t="s">
        <v>10278</v>
      </c>
      <c r="J7035" s="2">
        <v>3</v>
      </c>
      <c r="K7035" s="33" t="s">
        <v>4646</v>
      </c>
    </row>
    <row r="7036" spans="1:11" x14ac:dyDescent="0.3">
      <c r="A7036" s="1">
        <v>42807</v>
      </c>
      <c r="B7036" s="2">
        <f>YEAR(salesdata[[#This Row],[Order Date]])</f>
        <v>2017</v>
      </c>
      <c r="C7036" s="2">
        <f>MONTH(salesdata[[#This Row],[Order Date]])</f>
        <v>3</v>
      </c>
      <c r="D7036" t="s">
        <v>2409</v>
      </c>
      <c r="E7036" t="s">
        <v>152</v>
      </c>
      <c r="F7036" t="s">
        <v>39</v>
      </c>
      <c r="G7036" t="s">
        <v>40</v>
      </c>
      <c r="H7036" t="s">
        <v>1804</v>
      </c>
      <c r="I7036" s="33" t="s">
        <v>7457</v>
      </c>
      <c r="J7036" s="2">
        <v>2</v>
      </c>
      <c r="K7036" s="33" t="s">
        <v>7458</v>
      </c>
    </row>
    <row r="7037" spans="1:11" x14ac:dyDescent="0.3">
      <c r="A7037" s="1">
        <v>42807</v>
      </c>
      <c r="B7037" s="2">
        <f>YEAR(salesdata[[#This Row],[Order Date]])</f>
        <v>2017</v>
      </c>
      <c r="C7037" s="2">
        <f>MONTH(salesdata[[#This Row],[Order Date]])</f>
        <v>3</v>
      </c>
      <c r="D7037" t="s">
        <v>492</v>
      </c>
      <c r="E7037" t="s">
        <v>15</v>
      </c>
      <c r="F7037" t="s">
        <v>39</v>
      </c>
      <c r="G7037" t="s">
        <v>40</v>
      </c>
      <c r="H7037" t="s">
        <v>251</v>
      </c>
      <c r="I7037" s="33" t="s">
        <v>3929</v>
      </c>
      <c r="J7037" s="2">
        <v>1</v>
      </c>
      <c r="K7037" s="33" t="s">
        <v>3096</v>
      </c>
    </row>
    <row r="7038" spans="1:11" x14ac:dyDescent="0.3">
      <c r="A7038" s="1">
        <v>42808</v>
      </c>
      <c r="B7038" s="2">
        <f>YEAR(salesdata[[#This Row],[Order Date]])</f>
        <v>2017</v>
      </c>
      <c r="C7038" s="2">
        <f>MONTH(salesdata[[#This Row],[Order Date]])</f>
        <v>3</v>
      </c>
      <c r="D7038" t="s">
        <v>1309</v>
      </c>
      <c r="E7038" t="s">
        <v>15</v>
      </c>
      <c r="F7038" t="s">
        <v>39</v>
      </c>
      <c r="G7038" t="s">
        <v>40</v>
      </c>
      <c r="H7038" t="s">
        <v>1890</v>
      </c>
      <c r="I7038" s="33" t="s">
        <v>10279</v>
      </c>
      <c r="J7038" s="2">
        <v>2</v>
      </c>
      <c r="K7038" s="33" t="s">
        <v>5297</v>
      </c>
    </row>
    <row r="7039" spans="1:11" x14ac:dyDescent="0.3">
      <c r="A7039" s="1">
        <v>42810</v>
      </c>
      <c r="B7039" s="2">
        <f>YEAR(salesdata[[#This Row],[Order Date]])</f>
        <v>2017</v>
      </c>
      <c r="C7039" s="2">
        <f>MONTH(salesdata[[#This Row],[Order Date]])</f>
        <v>3</v>
      </c>
      <c r="D7039" t="s">
        <v>501</v>
      </c>
      <c r="E7039" t="s">
        <v>167</v>
      </c>
      <c r="F7039" t="s">
        <v>11</v>
      </c>
      <c r="G7039" t="s">
        <v>12</v>
      </c>
      <c r="H7039" t="s">
        <v>1784</v>
      </c>
      <c r="I7039" s="33" t="s">
        <v>4243</v>
      </c>
      <c r="J7039" s="2">
        <v>1</v>
      </c>
      <c r="K7039" s="33" t="s">
        <v>4791</v>
      </c>
    </row>
    <row r="7040" spans="1:11" x14ac:dyDescent="0.3">
      <c r="A7040" s="1">
        <v>42810</v>
      </c>
      <c r="B7040" s="2">
        <f>YEAR(salesdata[[#This Row],[Order Date]])</f>
        <v>2017</v>
      </c>
      <c r="C7040" s="2">
        <f>MONTH(salesdata[[#This Row],[Order Date]])</f>
        <v>3</v>
      </c>
      <c r="D7040" t="s">
        <v>501</v>
      </c>
      <c r="E7040" t="s">
        <v>167</v>
      </c>
      <c r="F7040" t="s">
        <v>11</v>
      </c>
      <c r="G7040" t="s">
        <v>18</v>
      </c>
      <c r="H7040" t="s">
        <v>462</v>
      </c>
      <c r="I7040" s="33" t="s">
        <v>10280</v>
      </c>
      <c r="J7040" s="2">
        <v>1</v>
      </c>
      <c r="K7040" s="33" t="s">
        <v>5574</v>
      </c>
    </row>
    <row r="7041" spans="1:11" x14ac:dyDescent="0.3">
      <c r="A7041" s="1">
        <v>42810</v>
      </c>
      <c r="B7041" s="2">
        <f>YEAR(salesdata[[#This Row],[Order Date]])</f>
        <v>2017</v>
      </c>
      <c r="C7041" s="2">
        <f>MONTH(salesdata[[#This Row],[Order Date]])</f>
        <v>3</v>
      </c>
      <c r="D7041" t="s">
        <v>501</v>
      </c>
      <c r="E7041" t="s">
        <v>167</v>
      </c>
      <c r="F7041" t="s">
        <v>39</v>
      </c>
      <c r="G7041" t="s">
        <v>40</v>
      </c>
      <c r="H7041" t="s">
        <v>2216</v>
      </c>
      <c r="I7041" s="33" t="s">
        <v>9839</v>
      </c>
      <c r="J7041" s="2">
        <v>3</v>
      </c>
      <c r="K7041" s="33" t="s">
        <v>9677</v>
      </c>
    </row>
    <row r="7042" spans="1:11" x14ac:dyDescent="0.3">
      <c r="A7042" s="1">
        <v>42810</v>
      </c>
      <c r="B7042" s="2">
        <f>YEAR(salesdata[[#This Row],[Order Date]])</f>
        <v>2017</v>
      </c>
      <c r="C7042" s="2">
        <f>MONTH(salesdata[[#This Row],[Order Date]])</f>
        <v>3</v>
      </c>
      <c r="D7042" t="s">
        <v>1128</v>
      </c>
      <c r="E7042" t="s">
        <v>79</v>
      </c>
      <c r="F7042" t="s">
        <v>39</v>
      </c>
      <c r="G7042" t="s">
        <v>40</v>
      </c>
      <c r="H7042" t="s">
        <v>762</v>
      </c>
      <c r="I7042" s="33" t="s">
        <v>10281</v>
      </c>
      <c r="J7042" s="2">
        <v>8</v>
      </c>
      <c r="K7042" s="33" t="s">
        <v>10282</v>
      </c>
    </row>
    <row r="7043" spans="1:11" x14ac:dyDescent="0.3">
      <c r="A7043" s="1">
        <v>42810</v>
      </c>
      <c r="B7043" s="2">
        <f>YEAR(salesdata[[#This Row],[Order Date]])</f>
        <v>2017</v>
      </c>
      <c r="C7043" s="2">
        <f>MONTH(salesdata[[#This Row],[Order Date]])</f>
        <v>3</v>
      </c>
      <c r="D7043" t="s">
        <v>1730</v>
      </c>
      <c r="E7043" t="s">
        <v>79</v>
      </c>
      <c r="F7043" t="s">
        <v>39</v>
      </c>
      <c r="G7043" t="s">
        <v>40</v>
      </c>
      <c r="H7043" t="s">
        <v>2119</v>
      </c>
      <c r="I7043" s="33" t="s">
        <v>10283</v>
      </c>
      <c r="J7043" s="2">
        <v>2</v>
      </c>
      <c r="K7043" s="33" t="s">
        <v>10284</v>
      </c>
    </row>
    <row r="7044" spans="1:11" x14ac:dyDescent="0.3">
      <c r="A7044" s="1">
        <v>42810</v>
      </c>
      <c r="B7044" s="2">
        <f>YEAR(salesdata[[#This Row],[Order Date]])</f>
        <v>2017</v>
      </c>
      <c r="C7044" s="2">
        <f>MONTH(salesdata[[#This Row],[Order Date]])</f>
        <v>3</v>
      </c>
      <c r="D7044" t="s">
        <v>1730</v>
      </c>
      <c r="E7044" t="s">
        <v>79</v>
      </c>
      <c r="F7044" t="s">
        <v>34</v>
      </c>
      <c r="G7044" t="s">
        <v>47</v>
      </c>
      <c r="H7044" t="s">
        <v>2379</v>
      </c>
      <c r="I7044" s="33" t="s">
        <v>10285</v>
      </c>
      <c r="J7044" s="2">
        <v>6</v>
      </c>
      <c r="K7044" s="33" t="s">
        <v>3132</v>
      </c>
    </row>
    <row r="7045" spans="1:11" x14ac:dyDescent="0.3">
      <c r="A7045" s="1">
        <v>42810</v>
      </c>
      <c r="B7045" s="2">
        <f>YEAR(salesdata[[#This Row],[Order Date]])</f>
        <v>2017</v>
      </c>
      <c r="C7045" s="2">
        <f>MONTH(salesdata[[#This Row],[Order Date]])</f>
        <v>3</v>
      </c>
      <c r="D7045" t="s">
        <v>1730</v>
      </c>
      <c r="E7045" t="s">
        <v>79</v>
      </c>
      <c r="F7045" t="s">
        <v>11</v>
      </c>
      <c r="G7045" t="s">
        <v>20</v>
      </c>
      <c r="H7045" t="s">
        <v>1409</v>
      </c>
      <c r="I7045" s="33" t="s">
        <v>3634</v>
      </c>
      <c r="J7045" s="2">
        <v>3</v>
      </c>
      <c r="K7045" s="33" t="s">
        <v>9320</v>
      </c>
    </row>
    <row r="7046" spans="1:11" x14ac:dyDescent="0.3">
      <c r="A7046" s="1">
        <v>42810</v>
      </c>
      <c r="B7046" s="2">
        <f>YEAR(salesdata[[#This Row],[Order Date]])</f>
        <v>2017</v>
      </c>
      <c r="C7046" s="2">
        <f>MONTH(salesdata[[#This Row],[Order Date]])</f>
        <v>3</v>
      </c>
      <c r="D7046" t="s">
        <v>1730</v>
      </c>
      <c r="E7046" t="s">
        <v>79</v>
      </c>
      <c r="F7046" t="s">
        <v>39</v>
      </c>
      <c r="G7046" t="s">
        <v>52</v>
      </c>
      <c r="H7046" t="s">
        <v>1106</v>
      </c>
      <c r="I7046" s="33" t="s">
        <v>3443</v>
      </c>
      <c r="J7046" s="2">
        <v>2</v>
      </c>
      <c r="K7046" s="33" t="s">
        <v>2711</v>
      </c>
    </row>
    <row r="7047" spans="1:11" x14ac:dyDescent="0.3">
      <c r="A7047" s="1">
        <v>42810</v>
      </c>
      <c r="B7047" s="2">
        <f>YEAR(salesdata[[#This Row],[Order Date]])</f>
        <v>2017</v>
      </c>
      <c r="C7047" s="2">
        <f>MONTH(salesdata[[#This Row],[Order Date]])</f>
        <v>3</v>
      </c>
      <c r="D7047" t="s">
        <v>1730</v>
      </c>
      <c r="E7047" t="s">
        <v>79</v>
      </c>
      <c r="F7047" t="s">
        <v>11</v>
      </c>
      <c r="G7047" t="s">
        <v>18</v>
      </c>
      <c r="H7047" t="s">
        <v>1398</v>
      </c>
      <c r="I7047" s="33" t="s">
        <v>6556</v>
      </c>
      <c r="J7047" s="2">
        <v>2</v>
      </c>
      <c r="K7047" s="33" t="s">
        <v>3968</v>
      </c>
    </row>
    <row r="7048" spans="1:11" x14ac:dyDescent="0.3">
      <c r="A7048" s="1">
        <v>42810</v>
      </c>
      <c r="B7048" s="2">
        <f>YEAR(salesdata[[#This Row],[Order Date]])</f>
        <v>2017</v>
      </c>
      <c r="C7048" s="2">
        <f>MONTH(salesdata[[#This Row],[Order Date]])</f>
        <v>3</v>
      </c>
      <c r="D7048" t="s">
        <v>2323</v>
      </c>
      <c r="E7048" t="s">
        <v>27</v>
      </c>
      <c r="F7048" t="s">
        <v>11</v>
      </c>
      <c r="G7048" t="s">
        <v>18</v>
      </c>
      <c r="H7048" t="s">
        <v>1423</v>
      </c>
      <c r="I7048" s="33" t="s">
        <v>4848</v>
      </c>
      <c r="J7048" s="2">
        <v>2</v>
      </c>
      <c r="K7048" s="33" t="s">
        <v>4708</v>
      </c>
    </row>
    <row r="7049" spans="1:11" x14ac:dyDescent="0.3">
      <c r="A7049" s="1">
        <v>42810</v>
      </c>
      <c r="B7049" s="2">
        <f>YEAR(salesdata[[#This Row],[Order Date]])</f>
        <v>2017</v>
      </c>
      <c r="C7049" s="2">
        <f>MONTH(salesdata[[#This Row],[Order Date]])</f>
        <v>3</v>
      </c>
      <c r="D7049" t="s">
        <v>2323</v>
      </c>
      <c r="E7049" t="s">
        <v>27</v>
      </c>
      <c r="F7049" t="s">
        <v>11</v>
      </c>
      <c r="G7049" t="s">
        <v>20</v>
      </c>
      <c r="H7049" t="s">
        <v>1990</v>
      </c>
      <c r="I7049" s="33" t="s">
        <v>10286</v>
      </c>
      <c r="J7049" s="2">
        <v>6</v>
      </c>
      <c r="K7049" s="33" t="s">
        <v>10287</v>
      </c>
    </row>
    <row r="7050" spans="1:11" x14ac:dyDescent="0.3">
      <c r="A7050" s="1">
        <v>42810</v>
      </c>
      <c r="B7050" s="2">
        <f>YEAR(salesdata[[#This Row],[Order Date]])</f>
        <v>2017</v>
      </c>
      <c r="C7050" s="2">
        <f>MONTH(salesdata[[#This Row],[Order Date]])</f>
        <v>3</v>
      </c>
      <c r="D7050" t="s">
        <v>2323</v>
      </c>
      <c r="E7050" t="s">
        <v>27</v>
      </c>
      <c r="F7050" t="s">
        <v>11</v>
      </c>
      <c r="G7050" t="s">
        <v>20</v>
      </c>
      <c r="H7050" t="s">
        <v>1702</v>
      </c>
      <c r="I7050" s="33" t="s">
        <v>3256</v>
      </c>
      <c r="J7050" s="2">
        <v>5</v>
      </c>
      <c r="K7050" s="33" t="s">
        <v>3507</v>
      </c>
    </row>
    <row r="7051" spans="1:11" x14ac:dyDescent="0.3">
      <c r="A7051" s="1">
        <v>42810</v>
      </c>
      <c r="B7051" s="2">
        <f>YEAR(salesdata[[#This Row],[Order Date]])</f>
        <v>2017</v>
      </c>
      <c r="C7051" s="2">
        <f>MONTH(salesdata[[#This Row],[Order Date]])</f>
        <v>3</v>
      </c>
      <c r="D7051" t="s">
        <v>2323</v>
      </c>
      <c r="E7051" t="s">
        <v>27</v>
      </c>
      <c r="F7051" t="s">
        <v>11</v>
      </c>
      <c r="G7051" t="s">
        <v>93</v>
      </c>
      <c r="H7051" t="s">
        <v>320</v>
      </c>
      <c r="I7051" s="33" t="s">
        <v>10288</v>
      </c>
      <c r="J7051" s="2">
        <v>3</v>
      </c>
      <c r="K7051" s="33" t="s">
        <v>8640</v>
      </c>
    </row>
    <row r="7052" spans="1:11" x14ac:dyDescent="0.3">
      <c r="A7052" s="1">
        <v>42811</v>
      </c>
      <c r="B7052" s="2">
        <f>YEAR(salesdata[[#This Row],[Order Date]])</f>
        <v>2017</v>
      </c>
      <c r="C7052" s="2">
        <f>MONTH(salesdata[[#This Row],[Order Date]])</f>
        <v>3</v>
      </c>
      <c r="D7052" t="s">
        <v>260</v>
      </c>
      <c r="E7052" t="s">
        <v>27</v>
      </c>
      <c r="F7052" t="s">
        <v>11</v>
      </c>
      <c r="G7052" t="s">
        <v>20</v>
      </c>
      <c r="H7052" t="s">
        <v>2322</v>
      </c>
      <c r="I7052" s="33" t="s">
        <v>3084</v>
      </c>
      <c r="J7052" s="2">
        <v>2</v>
      </c>
      <c r="K7052" s="33" t="s">
        <v>4723</v>
      </c>
    </row>
    <row r="7053" spans="1:11" x14ac:dyDescent="0.3">
      <c r="A7053" s="1">
        <v>42811</v>
      </c>
      <c r="B7053" s="2">
        <f>YEAR(salesdata[[#This Row],[Order Date]])</f>
        <v>2017</v>
      </c>
      <c r="C7053" s="2">
        <f>MONTH(salesdata[[#This Row],[Order Date]])</f>
        <v>3</v>
      </c>
      <c r="D7053" t="s">
        <v>2258</v>
      </c>
      <c r="E7053" t="s">
        <v>152</v>
      </c>
      <c r="F7053" t="s">
        <v>11</v>
      </c>
      <c r="G7053" t="s">
        <v>16</v>
      </c>
      <c r="H7053" t="s">
        <v>2622</v>
      </c>
      <c r="I7053" s="33" t="s">
        <v>3380</v>
      </c>
      <c r="J7053" s="2">
        <v>5</v>
      </c>
      <c r="K7053" s="33" t="s">
        <v>401</v>
      </c>
    </row>
    <row r="7054" spans="1:11" x14ac:dyDescent="0.3">
      <c r="A7054" s="1">
        <v>42811</v>
      </c>
      <c r="B7054" s="2">
        <f>YEAR(salesdata[[#This Row],[Order Date]])</f>
        <v>2017</v>
      </c>
      <c r="C7054" s="2">
        <f>MONTH(salesdata[[#This Row],[Order Date]])</f>
        <v>3</v>
      </c>
      <c r="D7054" t="s">
        <v>2258</v>
      </c>
      <c r="E7054" t="s">
        <v>152</v>
      </c>
      <c r="F7054" t="s">
        <v>39</v>
      </c>
      <c r="G7054" t="s">
        <v>40</v>
      </c>
      <c r="H7054" t="s">
        <v>1185</v>
      </c>
      <c r="I7054" s="33" t="s">
        <v>10289</v>
      </c>
      <c r="J7054" s="2">
        <v>6</v>
      </c>
      <c r="K7054" s="33" t="s">
        <v>2924</v>
      </c>
    </row>
    <row r="7055" spans="1:11" x14ac:dyDescent="0.3">
      <c r="A7055" s="1">
        <v>42811</v>
      </c>
      <c r="B7055" s="2">
        <f>YEAR(salesdata[[#This Row],[Order Date]])</f>
        <v>2017</v>
      </c>
      <c r="C7055" s="2">
        <f>MONTH(salesdata[[#This Row],[Order Date]])</f>
        <v>3</v>
      </c>
      <c r="D7055" t="s">
        <v>2258</v>
      </c>
      <c r="E7055" t="s">
        <v>152</v>
      </c>
      <c r="F7055" t="s">
        <v>11</v>
      </c>
      <c r="G7055" t="s">
        <v>20</v>
      </c>
      <c r="H7055" t="s">
        <v>114</v>
      </c>
      <c r="I7055" s="33" t="s">
        <v>6297</v>
      </c>
      <c r="J7055" s="2">
        <v>3</v>
      </c>
      <c r="K7055" s="33" t="s">
        <v>6842</v>
      </c>
    </row>
    <row r="7056" spans="1:11" x14ac:dyDescent="0.3">
      <c r="A7056" s="1">
        <v>42811</v>
      </c>
      <c r="B7056" s="2">
        <f>YEAR(salesdata[[#This Row],[Order Date]])</f>
        <v>2017</v>
      </c>
      <c r="C7056" s="2">
        <f>MONTH(salesdata[[#This Row],[Order Date]])</f>
        <v>3</v>
      </c>
      <c r="D7056" t="s">
        <v>2258</v>
      </c>
      <c r="E7056" t="s">
        <v>152</v>
      </c>
      <c r="F7056" t="s">
        <v>39</v>
      </c>
      <c r="G7056" t="s">
        <v>52</v>
      </c>
      <c r="H7056" t="s">
        <v>1198</v>
      </c>
      <c r="I7056" s="33" t="s">
        <v>10290</v>
      </c>
      <c r="J7056" s="2">
        <v>3</v>
      </c>
      <c r="K7056" s="33" t="s">
        <v>4973</v>
      </c>
    </row>
    <row r="7057" spans="1:11" x14ac:dyDescent="0.3">
      <c r="A7057" s="1">
        <v>42811</v>
      </c>
      <c r="B7057" s="2">
        <f>YEAR(salesdata[[#This Row],[Order Date]])</f>
        <v>2017</v>
      </c>
      <c r="C7057" s="2">
        <f>MONTH(salesdata[[#This Row],[Order Date]])</f>
        <v>3</v>
      </c>
      <c r="D7057" t="s">
        <v>2258</v>
      </c>
      <c r="E7057" t="s">
        <v>152</v>
      </c>
      <c r="F7057" t="s">
        <v>39</v>
      </c>
      <c r="G7057" t="s">
        <v>52</v>
      </c>
      <c r="H7057" t="s">
        <v>1461</v>
      </c>
      <c r="I7057" s="33" t="s">
        <v>9466</v>
      </c>
      <c r="J7057" s="2">
        <v>8</v>
      </c>
      <c r="K7057" s="33" t="s">
        <v>10291</v>
      </c>
    </row>
    <row r="7058" spans="1:11" x14ac:dyDescent="0.3">
      <c r="A7058" s="1">
        <v>42811</v>
      </c>
      <c r="B7058" s="2">
        <f>YEAR(salesdata[[#This Row],[Order Date]])</f>
        <v>2017</v>
      </c>
      <c r="C7058" s="2">
        <f>MONTH(salesdata[[#This Row],[Order Date]])</f>
        <v>3</v>
      </c>
      <c r="D7058" t="s">
        <v>2258</v>
      </c>
      <c r="E7058" t="s">
        <v>152</v>
      </c>
      <c r="F7058" t="s">
        <v>11</v>
      </c>
      <c r="G7058" t="s">
        <v>18</v>
      </c>
      <c r="H7058" t="s">
        <v>2085</v>
      </c>
      <c r="I7058" s="33" t="s">
        <v>4956</v>
      </c>
      <c r="J7058" s="2">
        <v>8</v>
      </c>
      <c r="K7058" s="33" t="s">
        <v>9133</v>
      </c>
    </row>
    <row r="7059" spans="1:11" x14ac:dyDescent="0.3">
      <c r="A7059" s="1">
        <v>42811</v>
      </c>
      <c r="B7059" s="2">
        <f>YEAR(salesdata[[#This Row],[Order Date]])</f>
        <v>2017</v>
      </c>
      <c r="C7059" s="2">
        <f>MONTH(salesdata[[#This Row],[Order Date]])</f>
        <v>3</v>
      </c>
      <c r="D7059" t="s">
        <v>2258</v>
      </c>
      <c r="E7059" t="s">
        <v>152</v>
      </c>
      <c r="F7059" t="s">
        <v>11</v>
      </c>
      <c r="G7059" t="s">
        <v>16</v>
      </c>
      <c r="H7059" t="s">
        <v>2096</v>
      </c>
      <c r="I7059" s="33" t="s">
        <v>4792</v>
      </c>
      <c r="J7059" s="2">
        <v>1</v>
      </c>
      <c r="K7059" s="33" t="s">
        <v>2961</v>
      </c>
    </row>
    <row r="7060" spans="1:11" x14ac:dyDescent="0.3">
      <c r="A7060" s="1">
        <v>42811</v>
      </c>
      <c r="B7060" s="2">
        <f>YEAR(salesdata[[#This Row],[Order Date]])</f>
        <v>2017</v>
      </c>
      <c r="C7060" s="2">
        <f>MONTH(salesdata[[#This Row],[Order Date]])</f>
        <v>3</v>
      </c>
      <c r="D7060" t="s">
        <v>2258</v>
      </c>
      <c r="E7060" t="s">
        <v>152</v>
      </c>
      <c r="F7060" t="s">
        <v>11</v>
      </c>
      <c r="G7060" t="s">
        <v>24</v>
      </c>
      <c r="H7060" t="s">
        <v>1576</v>
      </c>
      <c r="I7060" s="33" t="s">
        <v>10292</v>
      </c>
      <c r="J7060" s="2">
        <v>6</v>
      </c>
      <c r="K7060" s="33" t="s">
        <v>10293</v>
      </c>
    </row>
    <row r="7061" spans="1:11" x14ac:dyDescent="0.3">
      <c r="A7061" s="1">
        <v>42811</v>
      </c>
      <c r="B7061" s="2">
        <f>YEAR(salesdata[[#This Row],[Order Date]])</f>
        <v>2017</v>
      </c>
      <c r="C7061" s="2">
        <f>MONTH(salesdata[[#This Row],[Order Date]])</f>
        <v>3</v>
      </c>
      <c r="D7061" t="s">
        <v>2258</v>
      </c>
      <c r="E7061" t="s">
        <v>152</v>
      </c>
      <c r="F7061" t="s">
        <v>11</v>
      </c>
      <c r="G7061" t="s">
        <v>18</v>
      </c>
      <c r="H7061" t="s">
        <v>472</v>
      </c>
      <c r="I7061" s="33" t="s">
        <v>9151</v>
      </c>
      <c r="J7061" s="2">
        <v>3</v>
      </c>
      <c r="K7061" s="33" t="s">
        <v>5442</v>
      </c>
    </row>
    <row r="7062" spans="1:11" x14ac:dyDescent="0.3">
      <c r="A7062" s="1">
        <v>42811</v>
      </c>
      <c r="B7062" s="2">
        <f>YEAR(salesdata[[#This Row],[Order Date]])</f>
        <v>2017</v>
      </c>
      <c r="C7062" s="2">
        <f>MONTH(salesdata[[#This Row],[Order Date]])</f>
        <v>3</v>
      </c>
      <c r="D7062" t="s">
        <v>2263</v>
      </c>
      <c r="E7062" t="s">
        <v>10</v>
      </c>
      <c r="F7062" t="s">
        <v>11</v>
      </c>
      <c r="G7062" t="s">
        <v>20</v>
      </c>
      <c r="H7062" t="s">
        <v>2305</v>
      </c>
      <c r="I7062" s="33" t="s">
        <v>8608</v>
      </c>
      <c r="J7062" s="2">
        <v>6</v>
      </c>
      <c r="K7062" s="33" t="s">
        <v>10294</v>
      </c>
    </row>
    <row r="7063" spans="1:11" x14ac:dyDescent="0.3">
      <c r="A7063" s="1">
        <v>42811</v>
      </c>
      <c r="B7063" s="2">
        <f>YEAR(salesdata[[#This Row],[Order Date]])</f>
        <v>2017</v>
      </c>
      <c r="C7063" s="2">
        <f>MONTH(salesdata[[#This Row],[Order Date]])</f>
        <v>3</v>
      </c>
      <c r="D7063" t="s">
        <v>2263</v>
      </c>
      <c r="E7063" t="s">
        <v>10</v>
      </c>
      <c r="F7063" t="s">
        <v>11</v>
      </c>
      <c r="G7063" t="s">
        <v>12</v>
      </c>
      <c r="H7063" t="s">
        <v>1343</v>
      </c>
      <c r="I7063" s="33" t="s">
        <v>5138</v>
      </c>
      <c r="J7063" s="2">
        <v>3</v>
      </c>
      <c r="K7063" s="33" t="s">
        <v>6944</v>
      </c>
    </row>
    <row r="7064" spans="1:11" x14ac:dyDescent="0.3">
      <c r="A7064" s="1">
        <v>42811</v>
      </c>
      <c r="B7064" s="2">
        <f>YEAR(salesdata[[#This Row],[Order Date]])</f>
        <v>2017</v>
      </c>
      <c r="C7064" s="2">
        <f>MONTH(salesdata[[#This Row],[Order Date]])</f>
        <v>3</v>
      </c>
      <c r="D7064" t="s">
        <v>1072</v>
      </c>
      <c r="E7064" t="s">
        <v>121</v>
      </c>
      <c r="F7064" t="s">
        <v>11</v>
      </c>
      <c r="G7064" t="s">
        <v>16</v>
      </c>
      <c r="H7064" t="s">
        <v>2287</v>
      </c>
      <c r="I7064" s="33" t="s">
        <v>4806</v>
      </c>
      <c r="J7064" s="2">
        <v>2</v>
      </c>
      <c r="K7064" s="33" t="s">
        <v>4218</v>
      </c>
    </row>
    <row r="7065" spans="1:11" x14ac:dyDescent="0.3">
      <c r="A7065" s="1">
        <v>42812</v>
      </c>
      <c r="B7065" s="2">
        <f>YEAR(salesdata[[#This Row],[Order Date]])</f>
        <v>2017</v>
      </c>
      <c r="C7065" s="2">
        <f>MONTH(salesdata[[#This Row],[Order Date]])</f>
        <v>3</v>
      </c>
      <c r="D7065" t="s">
        <v>2774</v>
      </c>
      <c r="E7065" t="s">
        <v>10</v>
      </c>
      <c r="F7065" t="s">
        <v>11</v>
      </c>
      <c r="G7065" t="s">
        <v>93</v>
      </c>
      <c r="H7065" t="s">
        <v>1986</v>
      </c>
      <c r="I7065" s="33" t="s">
        <v>3565</v>
      </c>
      <c r="J7065" s="2">
        <v>3</v>
      </c>
      <c r="K7065" s="33" t="s">
        <v>10295</v>
      </c>
    </row>
    <row r="7066" spans="1:11" x14ac:dyDescent="0.3">
      <c r="A7066" s="1">
        <v>42812</v>
      </c>
      <c r="B7066" s="2">
        <f>YEAR(salesdata[[#This Row],[Order Date]])</f>
        <v>2017</v>
      </c>
      <c r="C7066" s="2">
        <f>MONTH(salesdata[[#This Row],[Order Date]])</f>
        <v>3</v>
      </c>
      <c r="D7066" t="s">
        <v>2774</v>
      </c>
      <c r="E7066" t="s">
        <v>10</v>
      </c>
      <c r="F7066" t="s">
        <v>39</v>
      </c>
      <c r="G7066" t="s">
        <v>52</v>
      </c>
      <c r="H7066" t="s">
        <v>1938</v>
      </c>
      <c r="I7066" s="33" t="s">
        <v>10296</v>
      </c>
      <c r="J7066" s="2">
        <v>3</v>
      </c>
      <c r="K7066" s="33" t="s">
        <v>4167</v>
      </c>
    </row>
    <row r="7067" spans="1:11" x14ac:dyDescent="0.3">
      <c r="A7067" s="1">
        <v>42812</v>
      </c>
      <c r="B7067" s="2">
        <f>YEAR(salesdata[[#This Row],[Order Date]])</f>
        <v>2017</v>
      </c>
      <c r="C7067" s="2">
        <f>MONTH(salesdata[[#This Row],[Order Date]])</f>
        <v>3</v>
      </c>
      <c r="D7067" t="s">
        <v>2774</v>
      </c>
      <c r="E7067" t="s">
        <v>10</v>
      </c>
      <c r="F7067" t="s">
        <v>34</v>
      </c>
      <c r="G7067" t="s">
        <v>47</v>
      </c>
      <c r="H7067" t="s">
        <v>1710</v>
      </c>
      <c r="I7067" s="33" t="s">
        <v>10297</v>
      </c>
      <c r="J7067" s="2">
        <v>3</v>
      </c>
      <c r="K7067" s="33" t="s">
        <v>10298</v>
      </c>
    </row>
    <row r="7068" spans="1:11" x14ac:dyDescent="0.3">
      <c r="A7068" s="1">
        <v>42812</v>
      </c>
      <c r="B7068" s="2">
        <f>YEAR(salesdata[[#This Row],[Order Date]])</f>
        <v>2017</v>
      </c>
      <c r="C7068" s="2">
        <f>MONTH(salesdata[[#This Row],[Order Date]])</f>
        <v>3</v>
      </c>
      <c r="D7068" t="s">
        <v>2774</v>
      </c>
      <c r="E7068" t="s">
        <v>10</v>
      </c>
      <c r="F7068" t="s">
        <v>11</v>
      </c>
      <c r="G7068" t="s">
        <v>20</v>
      </c>
      <c r="H7068" t="s">
        <v>37</v>
      </c>
      <c r="I7068" s="33" t="s">
        <v>10299</v>
      </c>
      <c r="J7068" s="2">
        <v>3</v>
      </c>
      <c r="K7068" s="33" t="s">
        <v>10300</v>
      </c>
    </row>
    <row r="7069" spans="1:11" x14ac:dyDescent="0.3">
      <c r="A7069" s="1">
        <v>42812</v>
      </c>
      <c r="B7069" s="2">
        <f>YEAR(salesdata[[#This Row],[Order Date]])</f>
        <v>2017</v>
      </c>
      <c r="C7069" s="2">
        <f>MONTH(salesdata[[#This Row],[Order Date]])</f>
        <v>3</v>
      </c>
      <c r="D7069" t="s">
        <v>2158</v>
      </c>
      <c r="E7069" t="s">
        <v>10</v>
      </c>
      <c r="F7069" t="s">
        <v>11</v>
      </c>
      <c r="G7069" t="s">
        <v>24</v>
      </c>
      <c r="H7069" t="s">
        <v>414</v>
      </c>
      <c r="I7069" s="33" t="s">
        <v>6382</v>
      </c>
      <c r="J7069" s="2">
        <v>3</v>
      </c>
      <c r="K7069" s="33" t="s">
        <v>4689</v>
      </c>
    </row>
    <row r="7070" spans="1:11" x14ac:dyDescent="0.3">
      <c r="A7070" s="1">
        <v>42812</v>
      </c>
      <c r="B7070" s="2">
        <f>YEAR(salesdata[[#This Row],[Order Date]])</f>
        <v>2017</v>
      </c>
      <c r="C7070" s="2">
        <f>MONTH(salesdata[[#This Row],[Order Date]])</f>
        <v>3</v>
      </c>
      <c r="D7070" t="s">
        <v>279</v>
      </c>
      <c r="E7070" t="s">
        <v>167</v>
      </c>
      <c r="F7070" t="s">
        <v>11</v>
      </c>
      <c r="G7070" t="s">
        <v>24</v>
      </c>
      <c r="H7070" t="s">
        <v>829</v>
      </c>
      <c r="I7070" s="33" t="s">
        <v>3440</v>
      </c>
      <c r="J7070" s="2">
        <v>4</v>
      </c>
      <c r="K7070" s="33" t="s">
        <v>6177</v>
      </c>
    </row>
    <row r="7071" spans="1:11" x14ac:dyDescent="0.3">
      <c r="A7071" s="1">
        <v>42812</v>
      </c>
      <c r="B7071" s="2">
        <f>YEAR(salesdata[[#This Row],[Order Date]])</f>
        <v>2017</v>
      </c>
      <c r="C7071" s="2">
        <f>MONTH(salesdata[[#This Row],[Order Date]])</f>
        <v>3</v>
      </c>
      <c r="D7071" t="s">
        <v>1410</v>
      </c>
      <c r="E7071" t="s">
        <v>10</v>
      </c>
      <c r="F7071" t="s">
        <v>39</v>
      </c>
      <c r="G7071" t="s">
        <v>40</v>
      </c>
      <c r="H7071" t="s">
        <v>529</v>
      </c>
      <c r="I7071" s="33" t="s">
        <v>6769</v>
      </c>
      <c r="J7071" s="2">
        <v>7</v>
      </c>
      <c r="K7071" s="33" t="s">
        <v>6901</v>
      </c>
    </row>
    <row r="7072" spans="1:11" x14ac:dyDescent="0.3">
      <c r="A7072" s="1">
        <v>42812</v>
      </c>
      <c r="B7072" s="2">
        <f>YEAR(salesdata[[#This Row],[Order Date]])</f>
        <v>2017</v>
      </c>
      <c r="C7072" s="2">
        <f>MONTH(salesdata[[#This Row],[Order Date]])</f>
        <v>3</v>
      </c>
      <c r="D7072" t="s">
        <v>1499</v>
      </c>
      <c r="E7072" t="s">
        <v>27</v>
      </c>
      <c r="F7072" t="s">
        <v>11</v>
      </c>
      <c r="G7072" t="s">
        <v>24</v>
      </c>
      <c r="H7072" t="s">
        <v>892</v>
      </c>
      <c r="I7072" s="33" t="s">
        <v>4166</v>
      </c>
      <c r="J7072" s="2">
        <v>5</v>
      </c>
      <c r="K7072" s="33" t="s">
        <v>6911</v>
      </c>
    </row>
    <row r="7073" spans="1:11" x14ac:dyDescent="0.3">
      <c r="A7073" s="1">
        <v>42812</v>
      </c>
      <c r="B7073" s="2">
        <f>YEAR(salesdata[[#This Row],[Order Date]])</f>
        <v>2017</v>
      </c>
      <c r="C7073" s="2">
        <f>MONTH(salesdata[[#This Row],[Order Date]])</f>
        <v>3</v>
      </c>
      <c r="D7073" t="s">
        <v>1499</v>
      </c>
      <c r="E7073" t="s">
        <v>27</v>
      </c>
      <c r="F7073" t="s">
        <v>11</v>
      </c>
      <c r="G7073" t="s">
        <v>63</v>
      </c>
      <c r="H7073" t="s">
        <v>1304</v>
      </c>
      <c r="I7073" s="33" t="s">
        <v>7832</v>
      </c>
      <c r="J7073" s="2">
        <v>5</v>
      </c>
      <c r="K7073" s="33" t="s">
        <v>7469</v>
      </c>
    </row>
    <row r="7074" spans="1:11" x14ac:dyDescent="0.3">
      <c r="A7074" s="1">
        <v>42812</v>
      </c>
      <c r="B7074" s="2">
        <f>YEAR(salesdata[[#This Row],[Order Date]])</f>
        <v>2017</v>
      </c>
      <c r="C7074" s="2">
        <f>MONTH(salesdata[[#This Row],[Order Date]])</f>
        <v>3</v>
      </c>
      <c r="D7074" t="s">
        <v>1724</v>
      </c>
      <c r="E7074" t="s">
        <v>27</v>
      </c>
      <c r="F7074" t="s">
        <v>11</v>
      </c>
      <c r="G7074" t="s">
        <v>93</v>
      </c>
      <c r="H7074" t="s">
        <v>1386</v>
      </c>
      <c r="I7074" s="33" t="s">
        <v>10301</v>
      </c>
      <c r="J7074" s="2">
        <v>7</v>
      </c>
      <c r="K7074" s="33" t="s">
        <v>9093</v>
      </c>
    </row>
    <row r="7075" spans="1:11" x14ac:dyDescent="0.3">
      <c r="A7075" s="1">
        <v>42813</v>
      </c>
      <c r="B7075" s="2">
        <f>YEAR(salesdata[[#This Row],[Order Date]])</f>
        <v>2017</v>
      </c>
      <c r="C7075" s="2">
        <f>MONTH(salesdata[[#This Row],[Order Date]])</f>
        <v>3</v>
      </c>
      <c r="D7075" t="s">
        <v>2170</v>
      </c>
      <c r="E7075" t="s">
        <v>152</v>
      </c>
      <c r="F7075" t="s">
        <v>11</v>
      </c>
      <c r="G7075" t="s">
        <v>16</v>
      </c>
      <c r="H7075" t="s">
        <v>652</v>
      </c>
      <c r="I7075" s="33" t="s">
        <v>6567</v>
      </c>
      <c r="J7075" s="2">
        <v>7</v>
      </c>
      <c r="K7075" s="33" t="s">
        <v>5830</v>
      </c>
    </row>
    <row r="7076" spans="1:11" x14ac:dyDescent="0.3">
      <c r="A7076" s="1">
        <v>42813</v>
      </c>
      <c r="B7076" s="2">
        <f>YEAR(salesdata[[#This Row],[Order Date]])</f>
        <v>2017</v>
      </c>
      <c r="C7076" s="2">
        <f>MONTH(salesdata[[#This Row],[Order Date]])</f>
        <v>3</v>
      </c>
      <c r="D7076" t="s">
        <v>69</v>
      </c>
      <c r="E7076" t="s">
        <v>27</v>
      </c>
      <c r="F7076" t="s">
        <v>11</v>
      </c>
      <c r="G7076" t="s">
        <v>20</v>
      </c>
      <c r="H7076" t="s">
        <v>568</v>
      </c>
      <c r="I7076" s="33" t="s">
        <v>4542</v>
      </c>
      <c r="J7076" s="2">
        <v>6</v>
      </c>
      <c r="K7076" s="33" t="s">
        <v>7833</v>
      </c>
    </row>
    <row r="7077" spans="1:11" x14ac:dyDescent="0.3">
      <c r="A7077" s="1">
        <v>42813</v>
      </c>
      <c r="B7077" s="2">
        <f>YEAR(salesdata[[#This Row],[Order Date]])</f>
        <v>2017</v>
      </c>
      <c r="C7077" s="2">
        <f>MONTH(salesdata[[#This Row],[Order Date]])</f>
        <v>3</v>
      </c>
      <c r="D7077" t="s">
        <v>69</v>
      </c>
      <c r="E7077" t="s">
        <v>27</v>
      </c>
      <c r="F7077" t="s">
        <v>39</v>
      </c>
      <c r="G7077" t="s">
        <v>40</v>
      </c>
      <c r="H7077" t="s">
        <v>1130</v>
      </c>
      <c r="I7077" s="33" t="s">
        <v>10302</v>
      </c>
      <c r="J7077" s="2">
        <v>6</v>
      </c>
      <c r="K7077" s="33" t="s">
        <v>10303</v>
      </c>
    </row>
    <row r="7078" spans="1:11" x14ac:dyDescent="0.3">
      <c r="A7078" s="1">
        <v>42813</v>
      </c>
      <c r="B7078" s="2">
        <f>YEAR(salesdata[[#This Row],[Order Date]])</f>
        <v>2017</v>
      </c>
      <c r="C7078" s="2">
        <f>MONTH(salesdata[[#This Row],[Order Date]])</f>
        <v>3</v>
      </c>
      <c r="D7078" t="s">
        <v>69</v>
      </c>
      <c r="E7078" t="s">
        <v>27</v>
      </c>
      <c r="F7078" t="s">
        <v>39</v>
      </c>
      <c r="G7078" t="s">
        <v>52</v>
      </c>
      <c r="H7078" t="s">
        <v>2397</v>
      </c>
      <c r="I7078" s="33" t="s">
        <v>10304</v>
      </c>
      <c r="J7078" s="2">
        <v>2</v>
      </c>
      <c r="K7078" s="33" t="s">
        <v>5328</v>
      </c>
    </row>
    <row r="7079" spans="1:11" x14ac:dyDescent="0.3">
      <c r="A7079" s="1">
        <v>42813</v>
      </c>
      <c r="B7079" s="2">
        <f>YEAR(salesdata[[#This Row],[Order Date]])</f>
        <v>2017</v>
      </c>
      <c r="C7079" s="2">
        <f>MONTH(salesdata[[#This Row],[Order Date]])</f>
        <v>3</v>
      </c>
      <c r="D7079" t="s">
        <v>69</v>
      </c>
      <c r="E7079" t="s">
        <v>27</v>
      </c>
      <c r="F7079" t="s">
        <v>39</v>
      </c>
      <c r="G7079" t="s">
        <v>52</v>
      </c>
      <c r="H7079" t="s">
        <v>463</v>
      </c>
      <c r="I7079" s="33" t="s">
        <v>6263</v>
      </c>
      <c r="J7079" s="2">
        <v>4</v>
      </c>
      <c r="K7079" s="33" t="s">
        <v>4036</v>
      </c>
    </row>
    <row r="7080" spans="1:11" x14ac:dyDescent="0.3">
      <c r="A7080" s="1">
        <v>42813</v>
      </c>
      <c r="B7080" s="2">
        <f>YEAR(salesdata[[#This Row],[Order Date]])</f>
        <v>2017</v>
      </c>
      <c r="C7080" s="2">
        <f>MONTH(salesdata[[#This Row],[Order Date]])</f>
        <v>3</v>
      </c>
      <c r="D7080" t="s">
        <v>222</v>
      </c>
      <c r="E7080" t="s">
        <v>27</v>
      </c>
      <c r="F7080" t="s">
        <v>11</v>
      </c>
      <c r="G7080" t="s">
        <v>20</v>
      </c>
      <c r="H7080" t="s">
        <v>888</v>
      </c>
      <c r="I7080" s="33" t="s">
        <v>3802</v>
      </c>
      <c r="J7080" s="2">
        <v>2</v>
      </c>
      <c r="K7080" s="33" t="s">
        <v>9377</v>
      </c>
    </row>
    <row r="7081" spans="1:11" x14ac:dyDescent="0.3">
      <c r="A7081" s="1">
        <v>42813</v>
      </c>
      <c r="B7081" s="2">
        <f>YEAR(salesdata[[#This Row],[Order Date]])</f>
        <v>2017</v>
      </c>
      <c r="C7081" s="2">
        <f>MONTH(salesdata[[#This Row],[Order Date]])</f>
        <v>3</v>
      </c>
      <c r="D7081" t="s">
        <v>222</v>
      </c>
      <c r="E7081" t="s">
        <v>27</v>
      </c>
      <c r="F7081" t="s">
        <v>34</v>
      </c>
      <c r="G7081" t="s">
        <v>147</v>
      </c>
      <c r="H7081" t="s">
        <v>2133</v>
      </c>
      <c r="I7081" s="33" t="s">
        <v>8385</v>
      </c>
      <c r="J7081" s="2">
        <v>5</v>
      </c>
      <c r="K7081" s="33" t="s">
        <v>7202</v>
      </c>
    </row>
    <row r="7082" spans="1:11" x14ac:dyDescent="0.3">
      <c r="A7082" s="1">
        <v>42813</v>
      </c>
      <c r="B7082" s="2">
        <f>YEAR(salesdata[[#This Row],[Order Date]])</f>
        <v>2017</v>
      </c>
      <c r="C7082" s="2">
        <f>MONTH(salesdata[[#This Row],[Order Date]])</f>
        <v>3</v>
      </c>
      <c r="D7082" t="s">
        <v>222</v>
      </c>
      <c r="E7082" t="s">
        <v>27</v>
      </c>
      <c r="F7082" t="s">
        <v>34</v>
      </c>
      <c r="G7082" t="s">
        <v>47</v>
      </c>
      <c r="H7082" t="s">
        <v>2175</v>
      </c>
      <c r="I7082" s="33" t="s">
        <v>10305</v>
      </c>
      <c r="J7082" s="2">
        <v>1</v>
      </c>
      <c r="K7082" s="33" t="s">
        <v>10306</v>
      </c>
    </row>
    <row r="7083" spans="1:11" x14ac:dyDescent="0.3">
      <c r="A7083" s="1">
        <v>42813</v>
      </c>
      <c r="B7083" s="2">
        <f>YEAR(salesdata[[#This Row],[Order Date]])</f>
        <v>2017</v>
      </c>
      <c r="C7083" s="2">
        <f>MONTH(salesdata[[#This Row],[Order Date]])</f>
        <v>3</v>
      </c>
      <c r="D7083" t="s">
        <v>222</v>
      </c>
      <c r="E7083" t="s">
        <v>27</v>
      </c>
      <c r="F7083" t="s">
        <v>11</v>
      </c>
      <c r="G7083" t="s">
        <v>20</v>
      </c>
      <c r="H7083" t="s">
        <v>153</v>
      </c>
      <c r="I7083" s="33" t="s">
        <v>10307</v>
      </c>
      <c r="J7083" s="2">
        <v>7</v>
      </c>
      <c r="K7083" s="33" t="s">
        <v>8508</v>
      </c>
    </row>
    <row r="7084" spans="1:11" x14ac:dyDescent="0.3">
      <c r="A7084" s="1">
        <v>42813</v>
      </c>
      <c r="B7084" s="2">
        <f>YEAR(salesdata[[#This Row],[Order Date]])</f>
        <v>2017</v>
      </c>
      <c r="C7084" s="2">
        <f>MONTH(salesdata[[#This Row],[Order Date]])</f>
        <v>3</v>
      </c>
      <c r="D7084" t="s">
        <v>1432</v>
      </c>
      <c r="E7084" t="s">
        <v>27</v>
      </c>
      <c r="F7084" t="s">
        <v>11</v>
      </c>
      <c r="G7084" t="s">
        <v>93</v>
      </c>
      <c r="H7084" t="s">
        <v>1948</v>
      </c>
      <c r="I7084" s="33" t="s">
        <v>10308</v>
      </c>
      <c r="J7084" s="2">
        <v>7</v>
      </c>
      <c r="K7084" s="33" t="s">
        <v>10309</v>
      </c>
    </row>
    <row r="7085" spans="1:11" x14ac:dyDescent="0.3">
      <c r="A7085" s="1">
        <v>42813</v>
      </c>
      <c r="B7085" s="2">
        <f>YEAR(salesdata[[#This Row],[Order Date]])</f>
        <v>2017</v>
      </c>
      <c r="C7085" s="2">
        <f>MONTH(salesdata[[#This Row],[Order Date]])</f>
        <v>3</v>
      </c>
      <c r="D7085" t="s">
        <v>1397</v>
      </c>
      <c r="E7085" t="s">
        <v>181</v>
      </c>
      <c r="F7085" t="s">
        <v>11</v>
      </c>
      <c r="G7085" t="s">
        <v>24</v>
      </c>
      <c r="H7085" t="s">
        <v>2066</v>
      </c>
      <c r="I7085" s="33" t="s">
        <v>5652</v>
      </c>
      <c r="J7085" s="2">
        <v>3</v>
      </c>
      <c r="K7085" s="33" t="s">
        <v>7122</v>
      </c>
    </row>
    <row r="7086" spans="1:11" x14ac:dyDescent="0.3">
      <c r="A7086" s="1">
        <v>42814</v>
      </c>
      <c r="B7086" s="2">
        <f>YEAR(salesdata[[#This Row],[Order Date]])</f>
        <v>2017</v>
      </c>
      <c r="C7086" s="2">
        <f>MONTH(salesdata[[#This Row],[Order Date]])</f>
        <v>3</v>
      </c>
      <c r="D7086" t="s">
        <v>212</v>
      </c>
      <c r="E7086" t="s">
        <v>130</v>
      </c>
      <c r="F7086" t="s">
        <v>34</v>
      </c>
      <c r="G7086" t="s">
        <v>47</v>
      </c>
      <c r="H7086" t="s">
        <v>2606</v>
      </c>
      <c r="I7086" s="33" t="s">
        <v>6535</v>
      </c>
      <c r="J7086" s="2">
        <v>1</v>
      </c>
      <c r="K7086" s="33" t="s">
        <v>3316</v>
      </c>
    </row>
    <row r="7087" spans="1:11" x14ac:dyDescent="0.3">
      <c r="A7087" s="1">
        <v>42814</v>
      </c>
      <c r="B7087" s="2">
        <f>YEAR(salesdata[[#This Row],[Order Date]])</f>
        <v>2017</v>
      </c>
      <c r="C7087" s="2">
        <f>MONTH(salesdata[[#This Row],[Order Date]])</f>
        <v>3</v>
      </c>
      <c r="D7087" t="s">
        <v>2354</v>
      </c>
      <c r="E7087" t="s">
        <v>167</v>
      </c>
      <c r="F7087" t="s">
        <v>39</v>
      </c>
      <c r="G7087" t="s">
        <v>52</v>
      </c>
      <c r="H7087" t="s">
        <v>1933</v>
      </c>
      <c r="I7087" s="33" t="s">
        <v>10310</v>
      </c>
      <c r="J7087" s="2">
        <v>7</v>
      </c>
      <c r="K7087" s="33" t="s">
        <v>7693</v>
      </c>
    </row>
    <row r="7088" spans="1:11" x14ac:dyDescent="0.3">
      <c r="A7088" s="1">
        <v>42814</v>
      </c>
      <c r="B7088" s="2">
        <f>YEAR(salesdata[[#This Row],[Order Date]])</f>
        <v>2017</v>
      </c>
      <c r="C7088" s="2">
        <f>MONTH(salesdata[[#This Row],[Order Date]])</f>
        <v>3</v>
      </c>
      <c r="D7088" t="s">
        <v>1008</v>
      </c>
      <c r="E7088" t="s">
        <v>625</v>
      </c>
      <c r="F7088" t="s">
        <v>39</v>
      </c>
      <c r="G7088" t="s">
        <v>52</v>
      </c>
      <c r="H7088" t="s">
        <v>1059</v>
      </c>
      <c r="I7088" s="33" t="s">
        <v>1060</v>
      </c>
      <c r="J7088" s="2">
        <v>2</v>
      </c>
      <c r="K7088" s="33" t="s">
        <v>4275</v>
      </c>
    </row>
    <row r="7089" spans="1:11" x14ac:dyDescent="0.3">
      <c r="A7089" s="1">
        <v>42814</v>
      </c>
      <c r="B7089" s="2">
        <f>YEAR(salesdata[[#This Row],[Order Date]])</f>
        <v>2017</v>
      </c>
      <c r="C7089" s="2">
        <f>MONTH(salesdata[[#This Row],[Order Date]])</f>
        <v>3</v>
      </c>
      <c r="D7089" t="s">
        <v>1008</v>
      </c>
      <c r="E7089" t="s">
        <v>625</v>
      </c>
      <c r="F7089" t="s">
        <v>11</v>
      </c>
      <c r="G7089" t="s">
        <v>12</v>
      </c>
      <c r="H7089" t="s">
        <v>1187</v>
      </c>
      <c r="I7089" s="33" t="s">
        <v>2963</v>
      </c>
      <c r="J7089" s="2">
        <v>2</v>
      </c>
      <c r="K7089" s="33" t="s">
        <v>5042</v>
      </c>
    </row>
    <row r="7090" spans="1:11" x14ac:dyDescent="0.3">
      <c r="A7090" s="1">
        <v>42814</v>
      </c>
      <c r="B7090" s="2">
        <f>YEAR(salesdata[[#This Row],[Order Date]])</f>
        <v>2017</v>
      </c>
      <c r="C7090" s="2">
        <f>MONTH(salesdata[[#This Row],[Order Date]])</f>
        <v>3</v>
      </c>
      <c r="D7090" t="s">
        <v>602</v>
      </c>
      <c r="E7090" t="s">
        <v>10</v>
      </c>
      <c r="F7090" t="s">
        <v>11</v>
      </c>
      <c r="G7090" t="s">
        <v>12</v>
      </c>
      <c r="H7090" t="s">
        <v>637</v>
      </c>
      <c r="I7090" s="33" t="s">
        <v>6872</v>
      </c>
      <c r="J7090" s="2">
        <v>2</v>
      </c>
      <c r="K7090" s="33" t="s">
        <v>5015</v>
      </c>
    </row>
    <row r="7091" spans="1:11" x14ac:dyDescent="0.3">
      <c r="A7091" s="1">
        <v>42814</v>
      </c>
      <c r="B7091" s="2">
        <f>YEAR(salesdata[[#This Row],[Order Date]])</f>
        <v>2017</v>
      </c>
      <c r="C7091" s="2">
        <f>MONTH(salesdata[[#This Row],[Order Date]])</f>
        <v>3</v>
      </c>
      <c r="D7091" t="s">
        <v>602</v>
      </c>
      <c r="E7091" t="s">
        <v>10</v>
      </c>
      <c r="F7091" t="s">
        <v>11</v>
      </c>
      <c r="G7091" t="s">
        <v>12</v>
      </c>
      <c r="H7091" t="s">
        <v>1069</v>
      </c>
      <c r="I7091" s="33" t="s">
        <v>10311</v>
      </c>
      <c r="J7091" s="2">
        <v>7</v>
      </c>
      <c r="K7091" s="33" t="s">
        <v>10312</v>
      </c>
    </row>
    <row r="7092" spans="1:11" x14ac:dyDescent="0.3">
      <c r="A7092" s="1">
        <v>42815</v>
      </c>
      <c r="B7092" s="2">
        <f>YEAR(salesdata[[#This Row],[Order Date]])</f>
        <v>2017</v>
      </c>
      <c r="C7092" s="2">
        <f>MONTH(salesdata[[#This Row],[Order Date]])</f>
        <v>3</v>
      </c>
      <c r="D7092" t="s">
        <v>2650</v>
      </c>
      <c r="E7092" t="s">
        <v>130</v>
      </c>
      <c r="F7092" t="s">
        <v>11</v>
      </c>
      <c r="G7092" t="s">
        <v>12</v>
      </c>
      <c r="H7092" t="s">
        <v>466</v>
      </c>
      <c r="I7092" s="33" t="s">
        <v>10313</v>
      </c>
      <c r="J7092" s="2">
        <v>5</v>
      </c>
      <c r="K7092" s="33" t="s">
        <v>10314</v>
      </c>
    </row>
    <row r="7093" spans="1:11" x14ac:dyDescent="0.3">
      <c r="A7093" s="1">
        <v>42815</v>
      </c>
      <c r="B7093" s="2">
        <f>YEAR(salesdata[[#This Row],[Order Date]])</f>
        <v>2017</v>
      </c>
      <c r="C7093" s="2">
        <f>MONTH(salesdata[[#This Row],[Order Date]])</f>
        <v>3</v>
      </c>
      <c r="D7093" t="s">
        <v>2650</v>
      </c>
      <c r="E7093" t="s">
        <v>130</v>
      </c>
      <c r="F7093" t="s">
        <v>11</v>
      </c>
      <c r="G7093" t="s">
        <v>12</v>
      </c>
      <c r="H7093" t="s">
        <v>2381</v>
      </c>
      <c r="I7093" s="33" t="s">
        <v>3672</v>
      </c>
      <c r="J7093" s="2">
        <v>1</v>
      </c>
      <c r="K7093" s="33" t="s">
        <v>10315</v>
      </c>
    </row>
    <row r="7094" spans="1:11" x14ac:dyDescent="0.3">
      <c r="A7094" s="1">
        <v>42815</v>
      </c>
      <c r="B7094" s="2">
        <f>YEAR(salesdata[[#This Row],[Order Date]])</f>
        <v>2017</v>
      </c>
      <c r="C7094" s="2">
        <f>MONTH(salesdata[[#This Row],[Order Date]])</f>
        <v>3</v>
      </c>
      <c r="D7094" t="s">
        <v>260</v>
      </c>
      <c r="E7094" t="s">
        <v>863</v>
      </c>
      <c r="F7094" t="s">
        <v>34</v>
      </c>
      <c r="G7094" t="s">
        <v>35</v>
      </c>
      <c r="H7094" t="s">
        <v>278</v>
      </c>
      <c r="I7094" s="33" t="s">
        <v>10316</v>
      </c>
      <c r="J7094" s="2">
        <v>6</v>
      </c>
      <c r="K7094" s="33" t="s">
        <v>10317</v>
      </c>
    </row>
    <row r="7095" spans="1:11" x14ac:dyDescent="0.3">
      <c r="A7095" s="1">
        <v>42815</v>
      </c>
      <c r="B7095" s="2">
        <f>YEAR(salesdata[[#This Row],[Order Date]])</f>
        <v>2017</v>
      </c>
      <c r="C7095" s="2">
        <f>MONTH(salesdata[[#This Row],[Order Date]])</f>
        <v>3</v>
      </c>
      <c r="D7095" t="s">
        <v>788</v>
      </c>
      <c r="E7095" t="s">
        <v>27</v>
      </c>
      <c r="F7095" t="s">
        <v>11</v>
      </c>
      <c r="G7095" t="s">
        <v>18</v>
      </c>
      <c r="H7095" t="s">
        <v>1596</v>
      </c>
      <c r="I7095" s="33" t="s">
        <v>10318</v>
      </c>
      <c r="J7095" s="2">
        <v>4</v>
      </c>
      <c r="K7095" s="33" t="s">
        <v>6890</v>
      </c>
    </row>
    <row r="7096" spans="1:11" x14ac:dyDescent="0.3">
      <c r="A7096" s="1">
        <v>42815</v>
      </c>
      <c r="B7096" s="2">
        <f>YEAR(salesdata[[#This Row],[Order Date]])</f>
        <v>2017</v>
      </c>
      <c r="C7096" s="2">
        <f>MONTH(salesdata[[#This Row],[Order Date]])</f>
        <v>3</v>
      </c>
      <c r="D7096" t="s">
        <v>788</v>
      </c>
      <c r="E7096" t="s">
        <v>27</v>
      </c>
      <c r="F7096" t="s">
        <v>11</v>
      </c>
      <c r="G7096" t="s">
        <v>20</v>
      </c>
      <c r="H7096" t="s">
        <v>621</v>
      </c>
      <c r="I7096" s="33" t="s">
        <v>3645</v>
      </c>
      <c r="J7096" s="2">
        <v>3</v>
      </c>
      <c r="K7096" s="33" t="s">
        <v>3646</v>
      </c>
    </row>
    <row r="7097" spans="1:11" x14ac:dyDescent="0.3">
      <c r="A7097" s="1">
        <v>42815</v>
      </c>
      <c r="B7097" s="2">
        <f>YEAR(salesdata[[#This Row],[Order Date]])</f>
        <v>2017</v>
      </c>
      <c r="C7097" s="2">
        <f>MONTH(salesdata[[#This Row],[Order Date]])</f>
        <v>3</v>
      </c>
      <c r="D7097" t="s">
        <v>788</v>
      </c>
      <c r="E7097" t="s">
        <v>27</v>
      </c>
      <c r="F7097" t="s">
        <v>11</v>
      </c>
      <c r="G7097" t="s">
        <v>20</v>
      </c>
      <c r="H7097" t="s">
        <v>207</v>
      </c>
      <c r="I7097" s="33" t="s">
        <v>4801</v>
      </c>
      <c r="J7097" s="2">
        <v>2</v>
      </c>
      <c r="K7097" s="33" t="s">
        <v>3379</v>
      </c>
    </row>
    <row r="7098" spans="1:11" x14ac:dyDescent="0.3">
      <c r="A7098" s="1">
        <v>42815</v>
      </c>
      <c r="B7098" s="2">
        <f>YEAR(salesdata[[#This Row],[Order Date]])</f>
        <v>2017</v>
      </c>
      <c r="C7098" s="2">
        <f>MONTH(salesdata[[#This Row],[Order Date]])</f>
        <v>3</v>
      </c>
      <c r="D7098" t="s">
        <v>686</v>
      </c>
      <c r="E7098" t="s">
        <v>124</v>
      </c>
      <c r="F7098" t="s">
        <v>11</v>
      </c>
      <c r="G7098" t="s">
        <v>93</v>
      </c>
      <c r="H7098" t="s">
        <v>1691</v>
      </c>
      <c r="I7098" s="33" t="s">
        <v>8774</v>
      </c>
      <c r="J7098" s="2">
        <v>1</v>
      </c>
      <c r="K7098" s="33" t="s">
        <v>4781</v>
      </c>
    </row>
    <row r="7099" spans="1:11" x14ac:dyDescent="0.3">
      <c r="A7099" s="1">
        <v>42815</v>
      </c>
      <c r="B7099" s="2">
        <f>YEAR(salesdata[[#This Row],[Order Date]])</f>
        <v>2017</v>
      </c>
      <c r="C7099" s="2">
        <f>MONTH(salesdata[[#This Row],[Order Date]])</f>
        <v>3</v>
      </c>
      <c r="D7099" t="s">
        <v>2668</v>
      </c>
      <c r="E7099" t="s">
        <v>23</v>
      </c>
      <c r="F7099" t="s">
        <v>11</v>
      </c>
      <c r="G7099" t="s">
        <v>63</v>
      </c>
      <c r="H7099" t="s">
        <v>1334</v>
      </c>
      <c r="I7099" s="33" t="s">
        <v>6404</v>
      </c>
      <c r="J7099" s="2">
        <v>3</v>
      </c>
      <c r="K7099" s="33" t="s">
        <v>3379</v>
      </c>
    </row>
    <row r="7100" spans="1:11" x14ac:dyDescent="0.3">
      <c r="A7100" s="1">
        <v>42815</v>
      </c>
      <c r="B7100" s="2">
        <f>YEAR(salesdata[[#This Row],[Order Date]])</f>
        <v>2017</v>
      </c>
      <c r="C7100" s="2">
        <f>MONTH(salesdata[[#This Row],[Order Date]])</f>
        <v>3</v>
      </c>
      <c r="D7100" t="s">
        <v>542</v>
      </c>
      <c r="E7100" t="s">
        <v>167</v>
      </c>
      <c r="F7100" t="s">
        <v>11</v>
      </c>
      <c r="G7100" t="s">
        <v>20</v>
      </c>
      <c r="H7100" t="s">
        <v>374</v>
      </c>
      <c r="I7100" s="33" t="s">
        <v>9509</v>
      </c>
      <c r="J7100" s="2">
        <v>6</v>
      </c>
      <c r="K7100" s="33" t="s">
        <v>3986</v>
      </c>
    </row>
    <row r="7101" spans="1:11" x14ac:dyDescent="0.3">
      <c r="A7101" s="1">
        <v>42815</v>
      </c>
      <c r="B7101" s="2">
        <f>YEAR(salesdata[[#This Row],[Order Date]])</f>
        <v>2017</v>
      </c>
      <c r="C7101" s="2">
        <f>MONTH(salesdata[[#This Row],[Order Date]])</f>
        <v>3</v>
      </c>
      <c r="D7101" t="s">
        <v>542</v>
      </c>
      <c r="E7101" t="s">
        <v>167</v>
      </c>
      <c r="F7101" t="s">
        <v>11</v>
      </c>
      <c r="G7101" t="s">
        <v>43</v>
      </c>
      <c r="H7101" t="s">
        <v>1135</v>
      </c>
      <c r="I7101" s="33" t="s">
        <v>10319</v>
      </c>
      <c r="J7101" s="2">
        <v>7</v>
      </c>
      <c r="K7101" s="33" t="s">
        <v>6267</v>
      </c>
    </row>
    <row r="7102" spans="1:11" x14ac:dyDescent="0.3">
      <c r="A7102" s="1">
        <v>42815</v>
      </c>
      <c r="B7102" s="2">
        <f>YEAR(salesdata[[#This Row],[Order Date]])</f>
        <v>2017</v>
      </c>
      <c r="C7102" s="2">
        <f>MONTH(salesdata[[#This Row],[Order Date]])</f>
        <v>3</v>
      </c>
      <c r="D7102" t="s">
        <v>542</v>
      </c>
      <c r="E7102" t="s">
        <v>167</v>
      </c>
      <c r="F7102" t="s">
        <v>34</v>
      </c>
      <c r="G7102" t="s">
        <v>47</v>
      </c>
      <c r="H7102" t="s">
        <v>1578</v>
      </c>
      <c r="I7102" s="33" t="s">
        <v>7691</v>
      </c>
      <c r="J7102" s="2">
        <v>3</v>
      </c>
      <c r="K7102" s="33" t="s">
        <v>7692</v>
      </c>
    </row>
    <row r="7103" spans="1:11" x14ac:dyDescent="0.3">
      <c r="A7103" s="1">
        <v>42815</v>
      </c>
      <c r="B7103" s="2">
        <f>YEAR(salesdata[[#This Row],[Order Date]])</f>
        <v>2017</v>
      </c>
      <c r="C7103" s="2">
        <f>MONTH(salesdata[[#This Row],[Order Date]])</f>
        <v>3</v>
      </c>
      <c r="D7103" t="s">
        <v>542</v>
      </c>
      <c r="E7103" t="s">
        <v>167</v>
      </c>
      <c r="F7103" t="s">
        <v>11</v>
      </c>
      <c r="G7103" t="s">
        <v>18</v>
      </c>
      <c r="H7103" t="s">
        <v>745</v>
      </c>
      <c r="I7103" s="33" t="s">
        <v>3821</v>
      </c>
      <c r="J7103" s="2">
        <v>4</v>
      </c>
      <c r="K7103" s="33" t="s">
        <v>3822</v>
      </c>
    </row>
    <row r="7104" spans="1:11" x14ac:dyDescent="0.3">
      <c r="A7104" s="1">
        <v>42817</v>
      </c>
      <c r="B7104" s="2">
        <f>YEAR(salesdata[[#This Row],[Order Date]])</f>
        <v>2017</v>
      </c>
      <c r="C7104" s="2">
        <f>MONTH(salesdata[[#This Row],[Order Date]])</f>
        <v>3</v>
      </c>
      <c r="D7104" t="s">
        <v>2535</v>
      </c>
      <c r="E7104" t="s">
        <v>27</v>
      </c>
      <c r="F7104" t="s">
        <v>34</v>
      </c>
      <c r="G7104" t="s">
        <v>47</v>
      </c>
      <c r="H7104" t="s">
        <v>1247</v>
      </c>
      <c r="I7104" s="33" t="s">
        <v>10320</v>
      </c>
      <c r="J7104" s="2">
        <v>8</v>
      </c>
      <c r="K7104" s="33" t="s">
        <v>10321</v>
      </c>
    </row>
    <row r="7105" spans="1:11" x14ac:dyDescent="0.3">
      <c r="A7105" s="1">
        <v>42817</v>
      </c>
      <c r="B7105" s="2">
        <f>YEAR(salesdata[[#This Row],[Order Date]])</f>
        <v>2017</v>
      </c>
      <c r="C7105" s="2">
        <f>MONTH(salesdata[[#This Row],[Order Date]])</f>
        <v>3</v>
      </c>
      <c r="D7105" t="s">
        <v>1518</v>
      </c>
      <c r="E7105" t="s">
        <v>10</v>
      </c>
      <c r="F7105" t="s">
        <v>11</v>
      </c>
      <c r="G7105" t="s">
        <v>18</v>
      </c>
      <c r="H7105" t="s">
        <v>745</v>
      </c>
      <c r="I7105" s="33" t="s">
        <v>10322</v>
      </c>
      <c r="J7105" s="2">
        <v>2</v>
      </c>
      <c r="K7105" s="33" t="s">
        <v>10323</v>
      </c>
    </row>
    <row r="7106" spans="1:11" x14ac:dyDescent="0.3">
      <c r="A7106" s="1">
        <v>42817</v>
      </c>
      <c r="B7106" s="2">
        <f>YEAR(salesdata[[#This Row],[Order Date]])</f>
        <v>2017</v>
      </c>
      <c r="C7106" s="2">
        <f>MONTH(salesdata[[#This Row],[Order Date]])</f>
        <v>3</v>
      </c>
      <c r="D7106" t="s">
        <v>1856</v>
      </c>
      <c r="E7106" t="s">
        <v>152</v>
      </c>
      <c r="F7106" t="s">
        <v>11</v>
      </c>
      <c r="G7106" t="s">
        <v>12</v>
      </c>
      <c r="H7106" t="s">
        <v>2807</v>
      </c>
      <c r="I7106" s="33" t="s">
        <v>3915</v>
      </c>
      <c r="J7106" s="2">
        <v>6</v>
      </c>
      <c r="K7106" s="33" t="s">
        <v>4451</v>
      </c>
    </row>
    <row r="7107" spans="1:11" x14ac:dyDescent="0.3">
      <c r="A7107" s="1">
        <v>42817</v>
      </c>
      <c r="B7107" s="2">
        <f>YEAR(salesdata[[#This Row],[Order Date]])</f>
        <v>2017</v>
      </c>
      <c r="C7107" s="2">
        <f>MONTH(salesdata[[#This Row],[Order Date]])</f>
        <v>3</v>
      </c>
      <c r="D7107" t="s">
        <v>459</v>
      </c>
      <c r="E7107" t="s">
        <v>152</v>
      </c>
      <c r="F7107" t="s">
        <v>11</v>
      </c>
      <c r="G7107" t="s">
        <v>204</v>
      </c>
      <c r="H7107" t="s">
        <v>2610</v>
      </c>
      <c r="I7107" s="33" t="s">
        <v>10324</v>
      </c>
      <c r="J7107" s="2">
        <v>3</v>
      </c>
      <c r="K7107" s="33" t="s">
        <v>8666</v>
      </c>
    </row>
    <row r="7108" spans="1:11" x14ac:dyDescent="0.3">
      <c r="A7108" s="1">
        <v>42817</v>
      </c>
      <c r="B7108" s="2">
        <f>YEAR(salesdata[[#This Row],[Order Date]])</f>
        <v>2017</v>
      </c>
      <c r="C7108" s="2">
        <f>MONTH(salesdata[[#This Row],[Order Date]])</f>
        <v>3</v>
      </c>
      <c r="D7108" t="s">
        <v>2341</v>
      </c>
      <c r="E7108" t="s">
        <v>167</v>
      </c>
      <c r="F7108" t="s">
        <v>11</v>
      </c>
      <c r="G7108" t="s">
        <v>20</v>
      </c>
      <c r="H7108" t="s">
        <v>991</v>
      </c>
      <c r="I7108" s="33" t="s">
        <v>6808</v>
      </c>
      <c r="J7108" s="2">
        <v>5</v>
      </c>
      <c r="K7108" s="33" t="s">
        <v>10325</v>
      </c>
    </row>
    <row r="7109" spans="1:11" x14ac:dyDescent="0.3">
      <c r="A7109" s="1">
        <v>42817</v>
      </c>
      <c r="B7109" s="2">
        <f>YEAR(salesdata[[#This Row],[Order Date]])</f>
        <v>2017</v>
      </c>
      <c r="C7109" s="2">
        <f>MONTH(salesdata[[#This Row],[Order Date]])</f>
        <v>3</v>
      </c>
      <c r="D7109" t="s">
        <v>2584</v>
      </c>
      <c r="E7109" t="s">
        <v>167</v>
      </c>
      <c r="F7109" t="s">
        <v>11</v>
      </c>
      <c r="G7109" t="s">
        <v>18</v>
      </c>
      <c r="H7109" t="s">
        <v>183</v>
      </c>
      <c r="I7109" s="33" t="s">
        <v>9407</v>
      </c>
      <c r="J7109" s="2">
        <v>2</v>
      </c>
      <c r="K7109" s="33" t="s">
        <v>4053</v>
      </c>
    </row>
    <row r="7110" spans="1:11" x14ac:dyDescent="0.3">
      <c r="A7110" s="1">
        <v>42817</v>
      </c>
      <c r="B7110" s="2">
        <f>YEAR(salesdata[[#This Row],[Order Date]])</f>
        <v>2017</v>
      </c>
      <c r="C7110" s="2">
        <f>MONTH(salesdata[[#This Row],[Order Date]])</f>
        <v>3</v>
      </c>
      <c r="D7110" t="s">
        <v>2584</v>
      </c>
      <c r="E7110" t="s">
        <v>167</v>
      </c>
      <c r="F7110" t="s">
        <v>11</v>
      </c>
      <c r="G7110" t="s">
        <v>12</v>
      </c>
      <c r="H7110" t="s">
        <v>450</v>
      </c>
      <c r="I7110" s="33" t="s">
        <v>5210</v>
      </c>
      <c r="J7110" s="2">
        <v>3</v>
      </c>
      <c r="K7110" s="33" t="s">
        <v>5894</v>
      </c>
    </row>
    <row r="7111" spans="1:11" x14ac:dyDescent="0.3">
      <c r="A7111" s="1">
        <v>42817</v>
      </c>
      <c r="B7111" s="2">
        <f>YEAR(salesdata[[#This Row],[Order Date]])</f>
        <v>2017</v>
      </c>
      <c r="C7111" s="2">
        <f>MONTH(salesdata[[#This Row],[Order Date]])</f>
        <v>3</v>
      </c>
      <c r="D7111" t="s">
        <v>2584</v>
      </c>
      <c r="E7111" t="s">
        <v>167</v>
      </c>
      <c r="F7111" t="s">
        <v>39</v>
      </c>
      <c r="G7111" t="s">
        <v>614</v>
      </c>
      <c r="H7111" t="s">
        <v>2644</v>
      </c>
      <c r="I7111" s="33" t="s">
        <v>10326</v>
      </c>
      <c r="J7111" s="2">
        <v>4</v>
      </c>
      <c r="K7111" s="33" t="s">
        <v>10327</v>
      </c>
    </row>
    <row r="7112" spans="1:11" x14ac:dyDescent="0.3">
      <c r="A7112" s="1">
        <v>42818</v>
      </c>
      <c r="B7112" s="2">
        <f>YEAR(salesdata[[#This Row],[Order Date]])</f>
        <v>2017</v>
      </c>
      <c r="C7112" s="2">
        <f>MONTH(salesdata[[#This Row],[Order Date]])</f>
        <v>3</v>
      </c>
      <c r="D7112" t="s">
        <v>947</v>
      </c>
      <c r="E7112" t="s">
        <v>152</v>
      </c>
      <c r="F7112" t="s">
        <v>11</v>
      </c>
      <c r="G7112" t="s">
        <v>12</v>
      </c>
      <c r="H7112" t="s">
        <v>1717</v>
      </c>
      <c r="I7112" s="33" t="s">
        <v>5737</v>
      </c>
      <c r="J7112" s="2">
        <v>4</v>
      </c>
      <c r="K7112" s="33" t="s">
        <v>10328</v>
      </c>
    </row>
    <row r="7113" spans="1:11" x14ac:dyDescent="0.3">
      <c r="A7113" s="1">
        <v>42818</v>
      </c>
      <c r="B7113" s="2">
        <f>YEAR(salesdata[[#This Row],[Order Date]])</f>
        <v>2017</v>
      </c>
      <c r="C7113" s="2">
        <f>MONTH(salesdata[[#This Row],[Order Date]])</f>
        <v>3</v>
      </c>
      <c r="D7113" t="s">
        <v>947</v>
      </c>
      <c r="E7113" t="s">
        <v>152</v>
      </c>
      <c r="F7113" t="s">
        <v>39</v>
      </c>
      <c r="G7113" t="s">
        <v>52</v>
      </c>
      <c r="H7113" t="s">
        <v>53</v>
      </c>
      <c r="I7113" s="33" t="s">
        <v>2289</v>
      </c>
      <c r="J7113" s="2">
        <v>2</v>
      </c>
      <c r="K7113" s="33" t="s">
        <v>3359</v>
      </c>
    </row>
    <row r="7114" spans="1:11" x14ac:dyDescent="0.3">
      <c r="A7114" s="1">
        <v>42818</v>
      </c>
      <c r="B7114" s="2">
        <f>YEAR(salesdata[[#This Row],[Order Date]])</f>
        <v>2017</v>
      </c>
      <c r="C7114" s="2">
        <f>MONTH(salesdata[[#This Row],[Order Date]])</f>
        <v>3</v>
      </c>
      <c r="D7114" t="s">
        <v>1741</v>
      </c>
      <c r="E7114" t="s">
        <v>152</v>
      </c>
      <c r="F7114" t="s">
        <v>11</v>
      </c>
      <c r="G7114" t="s">
        <v>63</v>
      </c>
      <c r="H7114" t="s">
        <v>1387</v>
      </c>
      <c r="I7114" s="33" t="s">
        <v>10329</v>
      </c>
      <c r="J7114" s="2">
        <v>3</v>
      </c>
      <c r="K7114" s="33" t="s">
        <v>10330</v>
      </c>
    </row>
    <row r="7115" spans="1:11" x14ac:dyDescent="0.3">
      <c r="A7115" s="1">
        <v>42818</v>
      </c>
      <c r="B7115" s="2">
        <f>YEAR(salesdata[[#This Row],[Order Date]])</f>
        <v>2017</v>
      </c>
      <c r="C7115" s="2">
        <f>MONTH(salesdata[[#This Row],[Order Date]])</f>
        <v>3</v>
      </c>
      <c r="D7115" t="s">
        <v>1741</v>
      </c>
      <c r="E7115" t="s">
        <v>152</v>
      </c>
      <c r="F7115" t="s">
        <v>39</v>
      </c>
      <c r="G7115" t="s">
        <v>40</v>
      </c>
      <c r="H7115" t="s">
        <v>2269</v>
      </c>
      <c r="I7115" s="33" t="s">
        <v>10331</v>
      </c>
      <c r="J7115" s="2">
        <v>1</v>
      </c>
      <c r="K7115" s="33" t="s">
        <v>10332</v>
      </c>
    </row>
    <row r="7116" spans="1:11" x14ac:dyDescent="0.3">
      <c r="A7116" s="1">
        <v>42818</v>
      </c>
      <c r="B7116" s="2">
        <f>YEAR(salesdata[[#This Row],[Order Date]])</f>
        <v>2017</v>
      </c>
      <c r="C7116" s="2">
        <f>MONTH(salesdata[[#This Row],[Order Date]])</f>
        <v>3</v>
      </c>
      <c r="D7116" t="s">
        <v>1741</v>
      </c>
      <c r="E7116" t="s">
        <v>152</v>
      </c>
      <c r="F7116" t="s">
        <v>34</v>
      </c>
      <c r="G7116" t="s">
        <v>35</v>
      </c>
      <c r="H7116" t="s">
        <v>714</v>
      </c>
      <c r="I7116" s="33" t="s">
        <v>10117</v>
      </c>
      <c r="J7116" s="2">
        <v>3</v>
      </c>
      <c r="K7116" s="33" t="s">
        <v>8789</v>
      </c>
    </row>
    <row r="7117" spans="1:11" x14ac:dyDescent="0.3">
      <c r="A7117" s="1">
        <v>42818</v>
      </c>
      <c r="B7117" s="2">
        <f>YEAR(salesdata[[#This Row],[Order Date]])</f>
        <v>2017</v>
      </c>
      <c r="C7117" s="2">
        <f>MONTH(salesdata[[#This Row],[Order Date]])</f>
        <v>3</v>
      </c>
      <c r="D7117" t="s">
        <v>108</v>
      </c>
      <c r="E7117" t="s">
        <v>152</v>
      </c>
      <c r="F7117" t="s">
        <v>34</v>
      </c>
      <c r="G7117" t="s">
        <v>35</v>
      </c>
      <c r="H7117" t="s">
        <v>1647</v>
      </c>
      <c r="I7117" s="33" t="s">
        <v>7066</v>
      </c>
      <c r="J7117" s="2">
        <v>2</v>
      </c>
      <c r="K7117" s="33" t="s">
        <v>6734</v>
      </c>
    </row>
    <row r="7118" spans="1:11" x14ac:dyDescent="0.3">
      <c r="A7118" s="1">
        <v>42818</v>
      </c>
      <c r="B7118" s="2">
        <f>YEAR(salesdata[[#This Row],[Order Date]])</f>
        <v>2017</v>
      </c>
      <c r="C7118" s="2">
        <f>MONTH(salesdata[[#This Row],[Order Date]])</f>
        <v>3</v>
      </c>
      <c r="D7118" t="s">
        <v>2327</v>
      </c>
      <c r="E7118" t="s">
        <v>10</v>
      </c>
      <c r="F7118" t="s">
        <v>11</v>
      </c>
      <c r="G7118" t="s">
        <v>18</v>
      </c>
      <c r="H7118" t="s">
        <v>1495</v>
      </c>
      <c r="I7118" s="33" t="s">
        <v>4912</v>
      </c>
      <c r="J7118" s="2">
        <v>2</v>
      </c>
      <c r="K7118" s="33" t="s">
        <v>4027</v>
      </c>
    </row>
    <row r="7119" spans="1:11" x14ac:dyDescent="0.3">
      <c r="A7119" s="1">
        <v>42819</v>
      </c>
      <c r="B7119" s="2">
        <f>YEAR(salesdata[[#This Row],[Order Date]])</f>
        <v>2017</v>
      </c>
      <c r="C7119" s="2">
        <f>MONTH(salesdata[[#This Row],[Order Date]])</f>
        <v>3</v>
      </c>
      <c r="D7119" t="s">
        <v>1336</v>
      </c>
      <c r="E7119" t="s">
        <v>10</v>
      </c>
      <c r="F7119" t="s">
        <v>39</v>
      </c>
      <c r="G7119" t="s">
        <v>40</v>
      </c>
      <c r="H7119" t="s">
        <v>291</v>
      </c>
      <c r="I7119" s="33" t="s">
        <v>10333</v>
      </c>
      <c r="J7119" s="2">
        <v>3</v>
      </c>
      <c r="K7119" s="33" t="s">
        <v>6901</v>
      </c>
    </row>
    <row r="7120" spans="1:11" x14ac:dyDescent="0.3">
      <c r="A7120" s="1">
        <v>42819</v>
      </c>
      <c r="B7120" s="2">
        <f>YEAR(salesdata[[#This Row],[Order Date]])</f>
        <v>2017</v>
      </c>
      <c r="C7120" s="2">
        <f>MONTH(salesdata[[#This Row],[Order Date]])</f>
        <v>3</v>
      </c>
      <c r="D7120" t="s">
        <v>402</v>
      </c>
      <c r="E7120" t="s">
        <v>27</v>
      </c>
      <c r="F7120" t="s">
        <v>11</v>
      </c>
      <c r="G7120" t="s">
        <v>93</v>
      </c>
      <c r="H7120" t="s">
        <v>1147</v>
      </c>
      <c r="I7120" s="33" t="s">
        <v>10334</v>
      </c>
      <c r="J7120" s="2">
        <v>4</v>
      </c>
      <c r="K7120" s="33" t="s">
        <v>10335</v>
      </c>
    </row>
    <row r="7121" spans="1:11" x14ac:dyDescent="0.3">
      <c r="A7121" s="1">
        <v>42819</v>
      </c>
      <c r="B7121" s="2">
        <f>YEAR(salesdata[[#This Row],[Order Date]])</f>
        <v>2017</v>
      </c>
      <c r="C7121" s="2">
        <f>MONTH(salesdata[[#This Row],[Order Date]])</f>
        <v>3</v>
      </c>
      <c r="D7121" t="s">
        <v>402</v>
      </c>
      <c r="E7121" t="s">
        <v>27</v>
      </c>
      <c r="F7121" t="s">
        <v>11</v>
      </c>
      <c r="G7121" t="s">
        <v>24</v>
      </c>
      <c r="H7121" t="s">
        <v>211</v>
      </c>
      <c r="I7121" s="33" t="s">
        <v>7413</v>
      </c>
      <c r="J7121" s="2">
        <v>9</v>
      </c>
      <c r="K7121" s="33" t="s">
        <v>4101</v>
      </c>
    </row>
    <row r="7122" spans="1:11" x14ac:dyDescent="0.3">
      <c r="A7122" s="1">
        <v>42819</v>
      </c>
      <c r="B7122" s="2">
        <f>YEAR(salesdata[[#This Row],[Order Date]])</f>
        <v>2017</v>
      </c>
      <c r="C7122" s="2">
        <f>MONTH(salesdata[[#This Row],[Order Date]])</f>
        <v>3</v>
      </c>
      <c r="D7122" t="s">
        <v>402</v>
      </c>
      <c r="E7122" t="s">
        <v>27</v>
      </c>
      <c r="F7122" t="s">
        <v>11</v>
      </c>
      <c r="G7122" t="s">
        <v>20</v>
      </c>
      <c r="H7122" t="s">
        <v>676</v>
      </c>
      <c r="I7122" s="33" t="s">
        <v>10336</v>
      </c>
      <c r="J7122" s="2">
        <v>4</v>
      </c>
      <c r="K7122" s="33" t="s">
        <v>10337</v>
      </c>
    </row>
    <row r="7123" spans="1:11" x14ac:dyDescent="0.3">
      <c r="A7123" s="1">
        <v>42819</v>
      </c>
      <c r="B7123" s="2">
        <f>YEAR(salesdata[[#This Row],[Order Date]])</f>
        <v>2017</v>
      </c>
      <c r="C7123" s="2">
        <f>MONTH(salesdata[[#This Row],[Order Date]])</f>
        <v>3</v>
      </c>
      <c r="D7123" t="s">
        <v>402</v>
      </c>
      <c r="E7123" t="s">
        <v>27</v>
      </c>
      <c r="F7123" t="s">
        <v>39</v>
      </c>
      <c r="G7123" t="s">
        <v>40</v>
      </c>
      <c r="H7123" t="s">
        <v>2582</v>
      </c>
      <c r="I7123" s="33" t="s">
        <v>5704</v>
      </c>
      <c r="J7123" s="2">
        <v>4</v>
      </c>
      <c r="K7123" s="33" t="s">
        <v>3392</v>
      </c>
    </row>
    <row r="7124" spans="1:11" x14ac:dyDescent="0.3">
      <c r="A7124" s="1">
        <v>42819</v>
      </c>
      <c r="B7124" s="2">
        <f>YEAR(salesdata[[#This Row],[Order Date]])</f>
        <v>2017</v>
      </c>
      <c r="C7124" s="2">
        <f>MONTH(salesdata[[#This Row],[Order Date]])</f>
        <v>3</v>
      </c>
      <c r="D7124" t="s">
        <v>402</v>
      </c>
      <c r="E7124" t="s">
        <v>27</v>
      </c>
      <c r="F7124" t="s">
        <v>39</v>
      </c>
      <c r="G7124" t="s">
        <v>614</v>
      </c>
      <c r="H7124" t="s">
        <v>2319</v>
      </c>
      <c r="I7124" s="33" t="s">
        <v>3641</v>
      </c>
      <c r="J7124" s="2">
        <v>2</v>
      </c>
      <c r="K7124" s="33" t="s">
        <v>2320</v>
      </c>
    </row>
    <row r="7125" spans="1:11" x14ac:dyDescent="0.3">
      <c r="A7125" s="1">
        <v>42819</v>
      </c>
      <c r="B7125" s="2">
        <f>YEAR(salesdata[[#This Row],[Order Date]])</f>
        <v>2017</v>
      </c>
      <c r="C7125" s="2">
        <f>MONTH(salesdata[[#This Row],[Order Date]])</f>
        <v>3</v>
      </c>
      <c r="D7125" t="s">
        <v>1686</v>
      </c>
      <c r="E7125" t="s">
        <v>160</v>
      </c>
      <c r="F7125" t="s">
        <v>34</v>
      </c>
      <c r="G7125" t="s">
        <v>35</v>
      </c>
      <c r="H7125" t="s">
        <v>71</v>
      </c>
      <c r="I7125" s="33" t="s">
        <v>10338</v>
      </c>
      <c r="J7125" s="2">
        <v>1</v>
      </c>
      <c r="K7125" s="33" t="s">
        <v>3078</v>
      </c>
    </row>
    <row r="7126" spans="1:11" x14ac:dyDescent="0.3">
      <c r="A7126" s="1">
        <v>42819</v>
      </c>
      <c r="B7126" s="2">
        <f>YEAR(salesdata[[#This Row],[Order Date]])</f>
        <v>2017</v>
      </c>
      <c r="C7126" s="2">
        <f>MONTH(salesdata[[#This Row],[Order Date]])</f>
        <v>3</v>
      </c>
      <c r="D7126" t="s">
        <v>1686</v>
      </c>
      <c r="E7126" t="s">
        <v>160</v>
      </c>
      <c r="F7126" t="s">
        <v>34</v>
      </c>
      <c r="G7126" t="s">
        <v>35</v>
      </c>
      <c r="H7126" t="s">
        <v>645</v>
      </c>
      <c r="I7126" s="33" t="s">
        <v>10339</v>
      </c>
      <c r="J7126" s="2">
        <v>7</v>
      </c>
      <c r="K7126" s="33" t="s">
        <v>10340</v>
      </c>
    </row>
    <row r="7127" spans="1:11" x14ac:dyDescent="0.3">
      <c r="A7127" s="1">
        <v>42819</v>
      </c>
      <c r="B7127" s="2">
        <f>YEAR(salesdata[[#This Row],[Order Date]])</f>
        <v>2017</v>
      </c>
      <c r="C7127" s="2">
        <f>MONTH(salesdata[[#This Row],[Order Date]])</f>
        <v>3</v>
      </c>
      <c r="D7127" t="s">
        <v>1686</v>
      </c>
      <c r="E7127" t="s">
        <v>160</v>
      </c>
      <c r="F7127" t="s">
        <v>34</v>
      </c>
      <c r="G7127" t="s">
        <v>35</v>
      </c>
      <c r="H7127" t="s">
        <v>943</v>
      </c>
      <c r="I7127" s="33" t="s">
        <v>9349</v>
      </c>
      <c r="J7127" s="2">
        <v>3</v>
      </c>
      <c r="K7127" s="33" t="s">
        <v>10341</v>
      </c>
    </row>
    <row r="7128" spans="1:11" x14ac:dyDescent="0.3">
      <c r="A7128" s="1">
        <v>42819</v>
      </c>
      <c r="B7128" s="2">
        <f>YEAR(salesdata[[#This Row],[Order Date]])</f>
        <v>2017</v>
      </c>
      <c r="C7128" s="2">
        <f>MONTH(salesdata[[#This Row],[Order Date]])</f>
        <v>3</v>
      </c>
      <c r="D7128" t="s">
        <v>847</v>
      </c>
      <c r="E7128" t="s">
        <v>10</v>
      </c>
      <c r="F7128" t="s">
        <v>11</v>
      </c>
      <c r="G7128" t="s">
        <v>12</v>
      </c>
      <c r="H7128" t="s">
        <v>2137</v>
      </c>
      <c r="I7128" s="33" t="s">
        <v>4712</v>
      </c>
      <c r="J7128" s="2">
        <v>2</v>
      </c>
      <c r="K7128" s="33" t="s">
        <v>4713</v>
      </c>
    </row>
    <row r="7129" spans="1:11" x14ac:dyDescent="0.3">
      <c r="A7129" s="1">
        <v>42819</v>
      </c>
      <c r="B7129" s="2">
        <f>YEAR(salesdata[[#This Row],[Order Date]])</f>
        <v>2017</v>
      </c>
      <c r="C7129" s="2">
        <f>MONTH(salesdata[[#This Row],[Order Date]])</f>
        <v>3</v>
      </c>
      <c r="D7129" t="s">
        <v>289</v>
      </c>
      <c r="E7129" t="s">
        <v>167</v>
      </c>
      <c r="F7129" t="s">
        <v>11</v>
      </c>
      <c r="G7129" t="s">
        <v>24</v>
      </c>
      <c r="H7129" t="s">
        <v>2265</v>
      </c>
      <c r="I7129" s="33" t="s">
        <v>3935</v>
      </c>
      <c r="J7129" s="2">
        <v>2</v>
      </c>
      <c r="K7129" s="33" t="s">
        <v>5418</v>
      </c>
    </row>
    <row r="7130" spans="1:11" x14ac:dyDescent="0.3">
      <c r="A7130" s="1">
        <v>42819</v>
      </c>
      <c r="B7130" s="2">
        <f>YEAR(salesdata[[#This Row],[Order Date]])</f>
        <v>2017</v>
      </c>
      <c r="C7130" s="2">
        <f>MONTH(salesdata[[#This Row],[Order Date]])</f>
        <v>3</v>
      </c>
      <c r="D7130" t="s">
        <v>546</v>
      </c>
      <c r="E7130" t="s">
        <v>152</v>
      </c>
      <c r="F7130" t="s">
        <v>11</v>
      </c>
      <c r="G7130" t="s">
        <v>24</v>
      </c>
      <c r="H7130" t="s">
        <v>2153</v>
      </c>
      <c r="I7130" s="33" t="s">
        <v>4161</v>
      </c>
      <c r="J7130" s="2">
        <v>5</v>
      </c>
      <c r="K7130" s="33" t="s">
        <v>6561</v>
      </c>
    </row>
    <row r="7131" spans="1:11" x14ac:dyDescent="0.3">
      <c r="A7131" s="1">
        <v>42820</v>
      </c>
      <c r="B7131" s="2">
        <f>YEAR(salesdata[[#This Row],[Order Date]])</f>
        <v>2017</v>
      </c>
      <c r="C7131" s="2">
        <f>MONTH(salesdata[[#This Row],[Order Date]])</f>
        <v>3</v>
      </c>
      <c r="D7131" t="s">
        <v>370</v>
      </c>
      <c r="E7131" t="s">
        <v>152</v>
      </c>
      <c r="F7131" t="s">
        <v>34</v>
      </c>
      <c r="G7131" t="s">
        <v>74</v>
      </c>
      <c r="H7131" t="s">
        <v>2206</v>
      </c>
      <c r="I7131" s="33" t="s">
        <v>10342</v>
      </c>
      <c r="J7131" s="2">
        <v>2</v>
      </c>
      <c r="K7131" s="33" t="s">
        <v>10343</v>
      </c>
    </row>
    <row r="7132" spans="1:11" x14ac:dyDescent="0.3">
      <c r="A7132" s="1">
        <v>42820</v>
      </c>
      <c r="B7132" s="2">
        <f>YEAR(salesdata[[#This Row],[Order Date]])</f>
        <v>2017</v>
      </c>
      <c r="C7132" s="2">
        <f>MONTH(salesdata[[#This Row],[Order Date]])</f>
        <v>3</v>
      </c>
      <c r="D7132" t="s">
        <v>370</v>
      </c>
      <c r="E7132" t="s">
        <v>152</v>
      </c>
      <c r="F7132" t="s">
        <v>39</v>
      </c>
      <c r="G7132" t="s">
        <v>40</v>
      </c>
      <c r="H7132" t="s">
        <v>1711</v>
      </c>
      <c r="I7132" s="33" t="s">
        <v>5546</v>
      </c>
      <c r="J7132" s="2">
        <v>4</v>
      </c>
      <c r="K7132" s="33" t="s">
        <v>7544</v>
      </c>
    </row>
    <row r="7133" spans="1:11" x14ac:dyDescent="0.3">
      <c r="A7133" s="1">
        <v>42820</v>
      </c>
      <c r="B7133" s="2">
        <f>YEAR(salesdata[[#This Row],[Order Date]])</f>
        <v>2017</v>
      </c>
      <c r="C7133" s="2">
        <f>MONTH(salesdata[[#This Row],[Order Date]])</f>
        <v>3</v>
      </c>
      <c r="D7133" t="s">
        <v>2416</v>
      </c>
      <c r="E7133" t="s">
        <v>167</v>
      </c>
      <c r="F7133" t="s">
        <v>11</v>
      </c>
      <c r="G7133" t="s">
        <v>24</v>
      </c>
      <c r="H7133" t="s">
        <v>2259</v>
      </c>
      <c r="I7133" s="33" t="s">
        <v>7257</v>
      </c>
      <c r="J7133" s="2">
        <v>1</v>
      </c>
      <c r="K7133" s="33" t="s">
        <v>5565</v>
      </c>
    </row>
    <row r="7134" spans="1:11" x14ac:dyDescent="0.3">
      <c r="A7134" s="1">
        <v>42820</v>
      </c>
      <c r="B7134" s="2">
        <f>YEAR(salesdata[[#This Row],[Order Date]])</f>
        <v>2017</v>
      </c>
      <c r="C7134" s="2">
        <f>MONTH(salesdata[[#This Row],[Order Date]])</f>
        <v>3</v>
      </c>
      <c r="D7134" t="s">
        <v>2808</v>
      </c>
      <c r="E7134" t="s">
        <v>111</v>
      </c>
      <c r="F7134" t="s">
        <v>34</v>
      </c>
      <c r="G7134" t="s">
        <v>47</v>
      </c>
      <c r="H7134" t="s">
        <v>2809</v>
      </c>
      <c r="I7134" s="33" t="s">
        <v>6642</v>
      </c>
      <c r="J7134" s="2">
        <v>3</v>
      </c>
      <c r="K7134" s="33" t="s">
        <v>7716</v>
      </c>
    </row>
    <row r="7135" spans="1:11" x14ac:dyDescent="0.3">
      <c r="A7135" s="1">
        <v>42820</v>
      </c>
      <c r="B7135" s="2">
        <f>YEAR(salesdata[[#This Row],[Order Date]])</f>
        <v>2017</v>
      </c>
      <c r="C7135" s="2">
        <f>MONTH(salesdata[[#This Row],[Order Date]])</f>
        <v>3</v>
      </c>
      <c r="D7135" t="s">
        <v>2508</v>
      </c>
      <c r="E7135" t="s">
        <v>55</v>
      </c>
      <c r="F7135" t="s">
        <v>39</v>
      </c>
      <c r="G7135" t="s">
        <v>52</v>
      </c>
      <c r="H7135" t="s">
        <v>2050</v>
      </c>
      <c r="I7135" s="33" t="s">
        <v>6181</v>
      </c>
      <c r="J7135" s="2">
        <v>3</v>
      </c>
      <c r="K7135" s="33" t="s">
        <v>6182</v>
      </c>
    </row>
    <row r="7136" spans="1:11" x14ac:dyDescent="0.3">
      <c r="A7136" s="1">
        <v>42820</v>
      </c>
      <c r="B7136" s="2">
        <f>YEAR(salesdata[[#This Row],[Order Date]])</f>
        <v>2017</v>
      </c>
      <c r="C7136" s="2">
        <f>MONTH(salesdata[[#This Row],[Order Date]])</f>
        <v>3</v>
      </c>
      <c r="D7136" t="s">
        <v>2508</v>
      </c>
      <c r="E7136" t="s">
        <v>55</v>
      </c>
      <c r="F7136" t="s">
        <v>11</v>
      </c>
      <c r="G7136" t="s">
        <v>43</v>
      </c>
      <c r="H7136" t="s">
        <v>163</v>
      </c>
      <c r="I7136" s="33" t="s">
        <v>3989</v>
      </c>
      <c r="J7136" s="2">
        <v>2</v>
      </c>
      <c r="K7136" s="33" t="s">
        <v>5501</v>
      </c>
    </row>
    <row r="7137" spans="1:11" x14ac:dyDescent="0.3">
      <c r="A7137" s="1">
        <v>42820</v>
      </c>
      <c r="B7137" s="2">
        <f>YEAR(salesdata[[#This Row],[Order Date]])</f>
        <v>2017</v>
      </c>
      <c r="C7137" s="2">
        <f>MONTH(salesdata[[#This Row],[Order Date]])</f>
        <v>3</v>
      </c>
      <c r="D7137" t="s">
        <v>834</v>
      </c>
      <c r="E7137" t="s">
        <v>10</v>
      </c>
      <c r="F7137" t="s">
        <v>39</v>
      </c>
      <c r="G7137" t="s">
        <v>52</v>
      </c>
      <c r="H7137" t="s">
        <v>890</v>
      </c>
      <c r="I7137" s="33" t="s">
        <v>6679</v>
      </c>
      <c r="J7137" s="2">
        <v>5</v>
      </c>
      <c r="K7137" s="33" t="s">
        <v>5987</v>
      </c>
    </row>
    <row r="7138" spans="1:11" x14ac:dyDescent="0.3">
      <c r="A7138" s="1">
        <v>42820</v>
      </c>
      <c r="B7138" s="2">
        <f>YEAR(salesdata[[#This Row],[Order Date]])</f>
        <v>2017</v>
      </c>
      <c r="C7138" s="2">
        <f>MONTH(salesdata[[#This Row],[Order Date]])</f>
        <v>3</v>
      </c>
      <c r="D7138" t="s">
        <v>834</v>
      </c>
      <c r="E7138" t="s">
        <v>10</v>
      </c>
      <c r="F7138" t="s">
        <v>39</v>
      </c>
      <c r="G7138" t="s">
        <v>614</v>
      </c>
      <c r="H7138" t="s">
        <v>1385</v>
      </c>
      <c r="I7138" s="33" t="s">
        <v>10344</v>
      </c>
      <c r="J7138" s="2">
        <v>5</v>
      </c>
      <c r="K7138" s="33" t="s">
        <v>10345</v>
      </c>
    </row>
    <row r="7139" spans="1:11" x14ac:dyDescent="0.3">
      <c r="A7139" s="1">
        <v>42820</v>
      </c>
      <c r="B7139" s="2">
        <f>YEAR(salesdata[[#This Row],[Order Date]])</f>
        <v>2017</v>
      </c>
      <c r="C7139" s="2">
        <f>MONTH(salesdata[[#This Row],[Order Date]])</f>
        <v>3</v>
      </c>
      <c r="D7139" t="s">
        <v>834</v>
      </c>
      <c r="E7139" t="s">
        <v>10</v>
      </c>
      <c r="F7139" t="s">
        <v>11</v>
      </c>
      <c r="G7139" t="s">
        <v>12</v>
      </c>
      <c r="H7139" t="s">
        <v>377</v>
      </c>
      <c r="I7139" s="33" t="s">
        <v>3346</v>
      </c>
      <c r="J7139" s="2">
        <v>3</v>
      </c>
      <c r="K7139" s="33" t="s">
        <v>3347</v>
      </c>
    </row>
    <row r="7140" spans="1:11" x14ac:dyDescent="0.3">
      <c r="A7140" s="1">
        <v>42820</v>
      </c>
      <c r="B7140" s="2">
        <f>YEAR(salesdata[[#This Row],[Order Date]])</f>
        <v>2017</v>
      </c>
      <c r="C7140" s="2">
        <f>MONTH(salesdata[[#This Row],[Order Date]])</f>
        <v>3</v>
      </c>
      <c r="D7140" t="s">
        <v>834</v>
      </c>
      <c r="E7140" t="s">
        <v>10</v>
      </c>
      <c r="F7140" t="s">
        <v>11</v>
      </c>
      <c r="G7140" t="s">
        <v>93</v>
      </c>
      <c r="H7140" t="s">
        <v>1948</v>
      </c>
      <c r="I7140" s="33" t="s">
        <v>7174</v>
      </c>
      <c r="J7140" s="2">
        <v>8</v>
      </c>
      <c r="K7140" s="33" t="s">
        <v>10346</v>
      </c>
    </row>
    <row r="7141" spans="1:11" x14ac:dyDescent="0.3">
      <c r="A7141" s="1">
        <v>42820</v>
      </c>
      <c r="B7141" s="2">
        <f>YEAR(salesdata[[#This Row],[Order Date]])</f>
        <v>2017</v>
      </c>
      <c r="C7141" s="2">
        <f>MONTH(salesdata[[#This Row],[Order Date]])</f>
        <v>3</v>
      </c>
      <c r="D7141" t="s">
        <v>834</v>
      </c>
      <c r="E7141" t="s">
        <v>10</v>
      </c>
      <c r="F7141" t="s">
        <v>11</v>
      </c>
      <c r="G7141" t="s">
        <v>18</v>
      </c>
      <c r="H7141" t="s">
        <v>2085</v>
      </c>
      <c r="I7141" s="33" t="s">
        <v>4277</v>
      </c>
      <c r="J7141" s="2">
        <v>3</v>
      </c>
      <c r="K7141" s="33" t="s">
        <v>5611</v>
      </c>
    </row>
    <row r="7142" spans="1:11" x14ac:dyDescent="0.3">
      <c r="A7142" s="1">
        <v>42821</v>
      </c>
      <c r="B7142" s="2">
        <f>YEAR(salesdata[[#This Row],[Order Date]])</f>
        <v>2017</v>
      </c>
      <c r="C7142" s="2">
        <f>MONTH(salesdata[[#This Row],[Order Date]])</f>
        <v>3</v>
      </c>
      <c r="D7142" t="s">
        <v>678</v>
      </c>
      <c r="E7142" t="s">
        <v>23</v>
      </c>
      <c r="F7142" t="s">
        <v>34</v>
      </c>
      <c r="G7142" t="s">
        <v>47</v>
      </c>
      <c r="H7142" t="s">
        <v>2041</v>
      </c>
      <c r="I7142" s="33" t="s">
        <v>7343</v>
      </c>
      <c r="J7142" s="2">
        <v>2</v>
      </c>
      <c r="K7142" s="33" t="s">
        <v>3618</v>
      </c>
    </row>
    <row r="7143" spans="1:11" x14ac:dyDescent="0.3">
      <c r="A7143" s="1">
        <v>42821</v>
      </c>
      <c r="B7143" s="2">
        <f>YEAR(salesdata[[#This Row],[Order Date]])</f>
        <v>2017</v>
      </c>
      <c r="C7143" s="2">
        <f>MONTH(salesdata[[#This Row],[Order Date]])</f>
        <v>3</v>
      </c>
      <c r="D7143" t="s">
        <v>2161</v>
      </c>
      <c r="E7143" t="s">
        <v>27</v>
      </c>
      <c r="F7143" t="s">
        <v>11</v>
      </c>
      <c r="G7143" t="s">
        <v>12</v>
      </c>
      <c r="H7143" t="s">
        <v>2747</v>
      </c>
      <c r="I7143" s="33" t="s">
        <v>5626</v>
      </c>
      <c r="J7143" s="2">
        <v>2</v>
      </c>
      <c r="K7143" s="33" t="s">
        <v>5627</v>
      </c>
    </row>
    <row r="7144" spans="1:11" x14ac:dyDescent="0.3">
      <c r="A7144" s="1">
        <v>42821</v>
      </c>
      <c r="B7144" s="2">
        <f>YEAR(salesdata[[#This Row],[Order Date]])</f>
        <v>2017</v>
      </c>
      <c r="C7144" s="2">
        <f>MONTH(salesdata[[#This Row],[Order Date]])</f>
        <v>3</v>
      </c>
      <c r="D7144" t="s">
        <v>2161</v>
      </c>
      <c r="E7144" t="s">
        <v>27</v>
      </c>
      <c r="F7144" t="s">
        <v>11</v>
      </c>
      <c r="G7144" t="s">
        <v>12</v>
      </c>
      <c r="H7144" t="s">
        <v>919</v>
      </c>
      <c r="I7144" s="33" t="s">
        <v>4323</v>
      </c>
      <c r="J7144" s="2">
        <v>2</v>
      </c>
      <c r="K7144" s="33" t="s">
        <v>4324</v>
      </c>
    </row>
    <row r="7145" spans="1:11" x14ac:dyDescent="0.3">
      <c r="A7145" s="1">
        <v>42821</v>
      </c>
      <c r="B7145" s="2">
        <f>YEAR(salesdata[[#This Row],[Order Date]])</f>
        <v>2017</v>
      </c>
      <c r="C7145" s="2">
        <f>MONTH(salesdata[[#This Row],[Order Date]])</f>
        <v>3</v>
      </c>
      <c r="D7145" t="s">
        <v>2161</v>
      </c>
      <c r="E7145" t="s">
        <v>27</v>
      </c>
      <c r="F7145" t="s">
        <v>11</v>
      </c>
      <c r="G7145" t="s">
        <v>12</v>
      </c>
      <c r="H7145" t="s">
        <v>2810</v>
      </c>
      <c r="I7145" s="33" t="s">
        <v>3756</v>
      </c>
      <c r="J7145" s="2">
        <v>3</v>
      </c>
      <c r="K7145" s="33" t="s">
        <v>4849</v>
      </c>
    </row>
    <row r="7146" spans="1:11" x14ac:dyDescent="0.3">
      <c r="A7146" s="1">
        <v>42821</v>
      </c>
      <c r="B7146" s="2">
        <f>YEAR(salesdata[[#This Row],[Order Date]])</f>
        <v>2017</v>
      </c>
      <c r="C7146" s="2">
        <f>MONTH(salesdata[[#This Row],[Order Date]])</f>
        <v>3</v>
      </c>
      <c r="D7146" t="s">
        <v>2127</v>
      </c>
      <c r="E7146" t="s">
        <v>55</v>
      </c>
      <c r="F7146" t="s">
        <v>11</v>
      </c>
      <c r="G7146" t="s">
        <v>16</v>
      </c>
      <c r="H7146" t="s">
        <v>2225</v>
      </c>
      <c r="I7146" s="33" t="s">
        <v>4425</v>
      </c>
      <c r="J7146" s="2">
        <v>2</v>
      </c>
      <c r="K7146" s="33" t="s">
        <v>3561</v>
      </c>
    </row>
    <row r="7147" spans="1:11" x14ac:dyDescent="0.3">
      <c r="A7147" s="1">
        <v>42821</v>
      </c>
      <c r="B7147" s="2">
        <f>YEAR(salesdata[[#This Row],[Order Date]])</f>
        <v>2017</v>
      </c>
      <c r="C7147" s="2">
        <f>MONTH(salesdata[[#This Row],[Order Date]])</f>
        <v>3</v>
      </c>
      <c r="D7147" t="s">
        <v>2127</v>
      </c>
      <c r="E7147" t="s">
        <v>55</v>
      </c>
      <c r="F7147" t="s">
        <v>11</v>
      </c>
      <c r="G7147" t="s">
        <v>20</v>
      </c>
      <c r="H7147" t="s">
        <v>1057</v>
      </c>
      <c r="I7147" s="33" t="s">
        <v>6459</v>
      </c>
      <c r="J7147" s="2">
        <v>2</v>
      </c>
      <c r="K7147" s="33" t="s">
        <v>4271</v>
      </c>
    </row>
    <row r="7148" spans="1:11" x14ac:dyDescent="0.3">
      <c r="A7148" s="1">
        <v>42821</v>
      </c>
      <c r="B7148" s="2">
        <f>YEAR(salesdata[[#This Row],[Order Date]])</f>
        <v>2017</v>
      </c>
      <c r="C7148" s="2">
        <f>MONTH(salesdata[[#This Row],[Order Date]])</f>
        <v>3</v>
      </c>
      <c r="D7148" t="s">
        <v>2127</v>
      </c>
      <c r="E7148" t="s">
        <v>55</v>
      </c>
      <c r="F7148" t="s">
        <v>11</v>
      </c>
      <c r="G7148" t="s">
        <v>18</v>
      </c>
      <c r="H7148" t="s">
        <v>595</v>
      </c>
      <c r="I7148" s="33" t="s">
        <v>3092</v>
      </c>
      <c r="J7148" s="2">
        <v>3</v>
      </c>
      <c r="K7148" s="33" t="s">
        <v>3157</v>
      </c>
    </row>
    <row r="7149" spans="1:11" x14ac:dyDescent="0.3">
      <c r="A7149" s="1">
        <v>42821</v>
      </c>
      <c r="B7149" s="2">
        <f>YEAR(salesdata[[#This Row],[Order Date]])</f>
        <v>2017</v>
      </c>
      <c r="C7149" s="2">
        <f>MONTH(salesdata[[#This Row],[Order Date]])</f>
        <v>3</v>
      </c>
      <c r="D7149" t="s">
        <v>2127</v>
      </c>
      <c r="E7149" t="s">
        <v>55</v>
      </c>
      <c r="F7149" t="s">
        <v>34</v>
      </c>
      <c r="G7149" t="s">
        <v>147</v>
      </c>
      <c r="H7149" t="s">
        <v>1705</v>
      </c>
      <c r="I7149" s="33" t="s">
        <v>5373</v>
      </c>
      <c r="J7149" s="2">
        <v>2</v>
      </c>
      <c r="K7149" s="33" t="s">
        <v>5219</v>
      </c>
    </row>
    <row r="7150" spans="1:11" x14ac:dyDescent="0.3">
      <c r="A7150" s="1">
        <v>42821</v>
      </c>
      <c r="B7150" s="2">
        <f>YEAR(salesdata[[#This Row],[Order Date]])</f>
        <v>2017</v>
      </c>
      <c r="C7150" s="2">
        <f>MONTH(salesdata[[#This Row],[Order Date]])</f>
        <v>3</v>
      </c>
      <c r="D7150" t="s">
        <v>2127</v>
      </c>
      <c r="E7150" t="s">
        <v>55</v>
      </c>
      <c r="F7150" t="s">
        <v>39</v>
      </c>
      <c r="G7150" t="s">
        <v>40</v>
      </c>
      <c r="H7150" t="s">
        <v>2811</v>
      </c>
      <c r="I7150" s="33" t="s">
        <v>10347</v>
      </c>
      <c r="J7150" s="2">
        <v>5</v>
      </c>
      <c r="K7150" s="33" t="s">
        <v>10348</v>
      </c>
    </row>
    <row r="7151" spans="1:11" x14ac:dyDescent="0.3">
      <c r="A7151" s="1">
        <v>42821</v>
      </c>
      <c r="B7151" s="2">
        <f>YEAR(salesdata[[#This Row],[Order Date]])</f>
        <v>2017</v>
      </c>
      <c r="C7151" s="2">
        <f>MONTH(salesdata[[#This Row],[Order Date]])</f>
        <v>3</v>
      </c>
      <c r="D7151" t="s">
        <v>2127</v>
      </c>
      <c r="E7151" t="s">
        <v>55</v>
      </c>
      <c r="F7151" t="s">
        <v>11</v>
      </c>
      <c r="G7151" t="s">
        <v>12</v>
      </c>
      <c r="H7151" t="s">
        <v>2052</v>
      </c>
      <c r="I7151" s="33" t="s">
        <v>6185</v>
      </c>
      <c r="J7151" s="2">
        <v>4</v>
      </c>
      <c r="K7151" s="33" t="s">
        <v>6186</v>
      </c>
    </row>
    <row r="7152" spans="1:11" x14ac:dyDescent="0.3">
      <c r="A7152" s="1">
        <v>42821</v>
      </c>
      <c r="B7152" s="2">
        <f>YEAR(salesdata[[#This Row],[Order Date]])</f>
        <v>2017</v>
      </c>
      <c r="C7152" s="2">
        <f>MONTH(salesdata[[#This Row],[Order Date]])</f>
        <v>3</v>
      </c>
      <c r="D7152" t="s">
        <v>2562</v>
      </c>
      <c r="E7152" t="s">
        <v>10</v>
      </c>
      <c r="F7152" t="s">
        <v>34</v>
      </c>
      <c r="G7152" t="s">
        <v>74</v>
      </c>
      <c r="H7152" t="s">
        <v>1993</v>
      </c>
      <c r="I7152" s="33" t="s">
        <v>10349</v>
      </c>
      <c r="J7152" s="2">
        <v>5</v>
      </c>
      <c r="K7152" s="33" t="s">
        <v>10350</v>
      </c>
    </row>
    <row r="7153" spans="1:11" x14ac:dyDescent="0.3">
      <c r="A7153" s="1">
        <v>42821</v>
      </c>
      <c r="B7153" s="2">
        <f>YEAR(salesdata[[#This Row],[Order Date]])</f>
        <v>2017</v>
      </c>
      <c r="C7153" s="2">
        <f>MONTH(salesdata[[#This Row],[Order Date]])</f>
        <v>3</v>
      </c>
      <c r="D7153" t="s">
        <v>2562</v>
      </c>
      <c r="E7153" t="s">
        <v>10</v>
      </c>
      <c r="F7153" t="s">
        <v>34</v>
      </c>
      <c r="G7153" t="s">
        <v>35</v>
      </c>
      <c r="H7153" t="s">
        <v>36</v>
      </c>
      <c r="I7153" s="33" t="s">
        <v>5786</v>
      </c>
      <c r="J7153" s="2">
        <v>3</v>
      </c>
      <c r="K7153" s="33" t="s">
        <v>5787</v>
      </c>
    </row>
    <row r="7154" spans="1:11" x14ac:dyDescent="0.3">
      <c r="A7154" s="1">
        <v>42821</v>
      </c>
      <c r="B7154" s="2">
        <f>YEAR(salesdata[[#This Row],[Order Date]])</f>
        <v>2017</v>
      </c>
      <c r="C7154" s="2">
        <f>MONTH(salesdata[[#This Row],[Order Date]])</f>
        <v>3</v>
      </c>
      <c r="D7154" t="s">
        <v>2562</v>
      </c>
      <c r="E7154" t="s">
        <v>10</v>
      </c>
      <c r="F7154" t="s">
        <v>39</v>
      </c>
      <c r="G7154" t="s">
        <v>52</v>
      </c>
      <c r="H7154" t="s">
        <v>434</v>
      </c>
      <c r="I7154" s="33" t="s">
        <v>8313</v>
      </c>
      <c r="J7154" s="2">
        <v>1</v>
      </c>
      <c r="K7154" s="33" t="s">
        <v>2654</v>
      </c>
    </row>
    <row r="7155" spans="1:11" x14ac:dyDescent="0.3">
      <c r="A7155" s="1">
        <v>42821</v>
      </c>
      <c r="B7155" s="2">
        <f>YEAR(salesdata[[#This Row],[Order Date]])</f>
        <v>2017</v>
      </c>
      <c r="C7155" s="2">
        <f>MONTH(salesdata[[#This Row],[Order Date]])</f>
        <v>3</v>
      </c>
      <c r="D7155" t="s">
        <v>2562</v>
      </c>
      <c r="E7155" t="s">
        <v>10</v>
      </c>
      <c r="F7155" t="s">
        <v>34</v>
      </c>
      <c r="G7155" t="s">
        <v>35</v>
      </c>
      <c r="H7155" t="s">
        <v>1744</v>
      </c>
      <c r="I7155" s="33" t="s">
        <v>4397</v>
      </c>
      <c r="J7155" s="2">
        <v>2</v>
      </c>
      <c r="K7155" s="33" t="s">
        <v>10351</v>
      </c>
    </row>
    <row r="7156" spans="1:11" x14ac:dyDescent="0.3">
      <c r="A7156" s="1">
        <v>42822</v>
      </c>
      <c r="B7156" s="2">
        <f>YEAR(salesdata[[#This Row],[Order Date]])</f>
        <v>2017</v>
      </c>
      <c r="C7156" s="2">
        <f>MONTH(salesdata[[#This Row],[Order Date]])</f>
        <v>3</v>
      </c>
      <c r="D7156" t="s">
        <v>180</v>
      </c>
      <c r="E7156" t="s">
        <v>124</v>
      </c>
      <c r="F7156" t="s">
        <v>11</v>
      </c>
      <c r="G7156" t="s">
        <v>20</v>
      </c>
      <c r="H7156" t="s">
        <v>1860</v>
      </c>
      <c r="I7156" s="33" t="s">
        <v>10352</v>
      </c>
      <c r="J7156" s="2">
        <v>9</v>
      </c>
      <c r="K7156" s="33" t="s">
        <v>10353</v>
      </c>
    </row>
    <row r="7157" spans="1:11" x14ac:dyDescent="0.3">
      <c r="A7157" s="1">
        <v>42822</v>
      </c>
      <c r="B7157" s="2">
        <f>YEAR(salesdata[[#This Row],[Order Date]])</f>
        <v>2017</v>
      </c>
      <c r="C7157" s="2">
        <f>MONTH(salesdata[[#This Row],[Order Date]])</f>
        <v>3</v>
      </c>
      <c r="D7157" t="s">
        <v>1722</v>
      </c>
      <c r="E7157" t="s">
        <v>27</v>
      </c>
      <c r="F7157" t="s">
        <v>11</v>
      </c>
      <c r="G7157" t="s">
        <v>12</v>
      </c>
      <c r="H7157" t="s">
        <v>2665</v>
      </c>
      <c r="I7157" s="33" t="s">
        <v>3122</v>
      </c>
      <c r="J7157" s="2">
        <v>2</v>
      </c>
      <c r="K7157" s="33" t="s">
        <v>3281</v>
      </c>
    </row>
    <row r="7158" spans="1:11" x14ac:dyDescent="0.3">
      <c r="A7158" s="1">
        <v>42822</v>
      </c>
      <c r="B7158" s="2">
        <f>YEAR(salesdata[[#This Row],[Order Date]])</f>
        <v>2017</v>
      </c>
      <c r="C7158" s="2">
        <f>MONTH(salesdata[[#This Row],[Order Date]])</f>
        <v>3</v>
      </c>
      <c r="D7158" t="s">
        <v>1722</v>
      </c>
      <c r="E7158" t="s">
        <v>27</v>
      </c>
      <c r="F7158" t="s">
        <v>34</v>
      </c>
      <c r="G7158" t="s">
        <v>47</v>
      </c>
      <c r="H7158" t="s">
        <v>87</v>
      </c>
      <c r="I7158" s="33" t="s">
        <v>10354</v>
      </c>
      <c r="J7158" s="2">
        <v>1</v>
      </c>
      <c r="K7158" s="33" t="s">
        <v>9289</v>
      </c>
    </row>
    <row r="7159" spans="1:11" x14ac:dyDescent="0.3">
      <c r="A7159" s="1">
        <v>42822</v>
      </c>
      <c r="B7159" s="2">
        <f>YEAR(salesdata[[#This Row],[Order Date]])</f>
        <v>2017</v>
      </c>
      <c r="C7159" s="2">
        <f>MONTH(salesdata[[#This Row],[Order Date]])</f>
        <v>3</v>
      </c>
      <c r="D7159" t="s">
        <v>1722</v>
      </c>
      <c r="E7159" t="s">
        <v>27</v>
      </c>
      <c r="F7159" t="s">
        <v>39</v>
      </c>
      <c r="G7159" t="s">
        <v>306</v>
      </c>
      <c r="H7159" t="s">
        <v>1248</v>
      </c>
      <c r="I7159" s="33" t="s">
        <v>10355</v>
      </c>
      <c r="J7159" s="2">
        <v>2</v>
      </c>
      <c r="K7159" s="33" t="s">
        <v>3093</v>
      </c>
    </row>
    <row r="7160" spans="1:11" x14ac:dyDescent="0.3">
      <c r="A7160" s="1">
        <v>42822</v>
      </c>
      <c r="B7160" s="2">
        <f>YEAR(salesdata[[#This Row],[Order Date]])</f>
        <v>2017</v>
      </c>
      <c r="C7160" s="2">
        <f>MONTH(salesdata[[#This Row],[Order Date]])</f>
        <v>3</v>
      </c>
      <c r="D7160" t="s">
        <v>1722</v>
      </c>
      <c r="E7160" t="s">
        <v>27</v>
      </c>
      <c r="F7160" t="s">
        <v>11</v>
      </c>
      <c r="G7160" t="s">
        <v>12</v>
      </c>
      <c r="H7160" t="s">
        <v>2729</v>
      </c>
      <c r="I7160" s="33" t="s">
        <v>3435</v>
      </c>
      <c r="J7160" s="2">
        <v>4</v>
      </c>
      <c r="K7160" s="33" t="s">
        <v>6246</v>
      </c>
    </row>
    <row r="7161" spans="1:11" x14ac:dyDescent="0.3">
      <c r="A7161" s="1">
        <v>42822</v>
      </c>
      <c r="B7161" s="2">
        <f>YEAR(salesdata[[#This Row],[Order Date]])</f>
        <v>2017</v>
      </c>
      <c r="C7161" s="2">
        <f>MONTH(salesdata[[#This Row],[Order Date]])</f>
        <v>3</v>
      </c>
      <c r="D7161" t="s">
        <v>1722</v>
      </c>
      <c r="E7161" t="s">
        <v>27</v>
      </c>
      <c r="F7161" t="s">
        <v>11</v>
      </c>
      <c r="G7161" t="s">
        <v>12</v>
      </c>
      <c r="H7161" t="s">
        <v>2046</v>
      </c>
      <c r="I7161" s="33" t="s">
        <v>5210</v>
      </c>
      <c r="J7161" s="2">
        <v>3</v>
      </c>
      <c r="K7161" s="33" t="s">
        <v>5894</v>
      </c>
    </row>
    <row r="7162" spans="1:11" x14ac:dyDescent="0.3">
      <c r="A7162" s="1">
        <v>42822</v>
      </c>
      <c r="B7162" s="2">
        <f>YEAR(salesdata[[#This Row],[Order Date]])</f>
        <v>2017</v>
      </c>
      <c r="C7162" s="2">
        <f>MONTH(salesdata[[#This Row],[Order Date]])</f>
        <v>3</v>
      </c>
      <c r="D7162" t="s">
        <v>1722</v>
      </c>
      <c r="E7162" t="s">
        <v>27</v>
      </c>
      <c r="F7162" t="s">
        <v>11</v>
      </c>
      <c r="G7162" t="s">
        <v>18</v>
      </c>
      <c r="H7162" t="s">
        <v>19</v>
      </c>
      <c r="I7162" s="33" t="s">
        <v>10356</v>
      </c>
      <c r="J7162" s="2">
        <v>7</v>
      </c>
      <c r="K7162" s="33" t="s">
        <v>4312</v>
      </c>
    </row>
    <row r="7163" spans="1:11" x14ac:dyDescent="0.3">
      <c r="A7163" s="1">
        <v>42822</v>
      </c>
      <c r="B7163" s="2">
        <f>YEAR(salesdata[[#This Row],[Order Date]])</f>
        <v>2017</v>
      </c>
      <c r="C7163" s="2">
        <f>MONTH(salesdata[[#This Row],[Order Date]])</f>
        <v>3</v>
      </c>
      <c r="D7163" t="s">
        <v>1722</v>
      </c>
      <c r="E7163" t="s">
        <v>27</v>
      </c>
      <c r="F7163" t="s">
        <v>34</v>
      </c>
      <c r="G7163" t="s">
        <v>47</v>
      </c>
      <c r="H7163" t="s">
        <v>1845</v>
      </c>
      <c r="I7163" s="33" t="s">
        <v>3642</v>
      </c>
      <c r="J7163" s="2">
        <v>7</v>
      </c>
      <c r="K7163" s="33" t="s">
        <v>3047</v>
      </c>
    </row>
    <row r="7164" spans="1:11" x14ac:dyDescent="0.3">
      <c r="A7164" s="1">
        <v>42823</v>
      </c>
      <c r="B7164" s="2">
        <f>YEAR(salesdata[[#This Row],[Order Date]])</f>
        <v>2017</v>
      </c>
      <c r="C7164" s="2">
        <f>MONTH(salesdata[[#This Row],[Order Date]])</f>
        <v>3</v>
      </c>
      <c r="D7164" t="s">
        <v>1008</v>
      </c>
      <c r="E7164" t="s">
        <v>130</v>
      </c>
      <c r="F7164" t="s">
        <v>11</v>
      </c>
      <c r="G7164" t="s">
        <v>18</v>
      </c>
      <c r="H7164" t="s">
        <v>473</v>
      </c>
      <c r="I7164" s="33" t="s">
        <v>10357</v>
      </c>
      <c r="J7164" s="2">
        <v>5</v>
      </c>
      <c r="K7164" s="33" t="s">
        <v>10358</v>
      </c>
    </row>
    <row r="7165" spans="1:11" x14ac:dyDescent="0.3">
      <c r="A7165" s="1">
        <v>42824</v>
      </c>
      <c r="B7165" s="2">
        <f>YEAR(salesdata[[#This Row],[Order Date]])</f>
        <v>2017</v>
      </c>
      <c r="C7165" s="2">
        <f>MONTH(salesdata[[#This Row],[Order Date]])</f>
        <v>3</v>
      </c>
      <c r="D7165" t="s">
        <v>2812</v>
      </c>
      <c r="E7165" t="s">
        <v>863</v>
      </c>
      <c r="F7165" t="s">
        <v>11</v>
      </c>
      <c r="G7165" t="s">
        <v>63</v>
      </c>
      <c r="H7165" t="s">
        <v>2813</v>
      </c>
      <c r="I7165" s="33" t="s">
        <v>10359</v>
      </c>
      <c r="J7165" s="2">
        <v>2</v>
      </c>
      <c r="K7165" s="33" t="s">
        <v>5220</v>
      </c>
    </row>
    <row r="7166" spans="1:11" x14ac:dyDescent="0.3">
      <c r="A7166" s="1">
        <v>42824</v>
      </c>
      <c r="B7166" s="2">
        <f>YEAR(salesdata[[#This Row],[Order Date]])</f>
        <v>2017</v>
      </c>
      <c r="C7166" s="2">
        <f>MONTH(salesdata[[#This Row],[Order Date]])</f>
        <v>3</v>
      </c>
      <c r="D7166" t="s">
        <v>2171</v>
      </c>
      <c r="E7166" t="s">
        <v>23</v>
      </c>
      <c r="F7166" t="s">
        <v>11</v>
      </c>
      <c r="G7166" t="s">
        <v>20</v>
      </c>
      <c r="H7166" t="s">
        <v>584</v>
      </c>
      <c r="I7166" s="33" t="s">
        <v>3610</v>
      </c>
      <c r="J7166" s="2">
        <v>5</v>
      </c>
      <c r="K7166" s="33" t="s">
        <v>8890</v>
      </c>
    </row>
    <row r="7167" spans="1:11" x14ac:dyDescent="0.3">
      <c r="A7167" s="1">
        <v>42824</v>
      </c>
      <c r="B7167" s="2">
        <f>YEAR(salesdata[[#This Row],[Order Date]])</f>
        <v>2017</v>
      </c>
      <c r="C7167" s="2">
        <f>MONTH(salesdata[[#This Row],[Order Date]])</f>
        <v>3</v>
      </c>
      <c r="D7167" t="s">
        <v>32</v>
      </c>
      <c r="E7167" t="s">
        <v>30</v>
      </c>
      <c r="F7167" t="s">
        <v>11</v>
      </c>
      <c r="G7167" t="s">
        <v>18</v>
      </c>
      <c r="H7167" t="s">
        <v>2424</v>
      </c>
      <c r="I7167" s="33" t="s">
        <v>10360</v>
      </c>
      <c r="J7167" s="2">
        <v>1</v>
      </c>
      <c r="K7167" s="33" t="s">
        <v>10361</v>
      </c>
    </row>
    <row r="7168" spans="1:11" x14ac:dyDescent="0.3">
      <c r="A7168" s="1">
        <v>42824</v>
      </c>
      <c r="B7168" s="2">
        <f>YEAR(salesdata[[#This Row],[Order Date]])</f>
        <v>2017</v>
      </c>
      <c r="C7168" s="2">
        <f>MONTH(salesdata[[#This Row],[Order Date]])</f>
        <v>3</v>
      </c>
      <c r="D7168" t="s">
        <v>123</v>
      </c>
      <c r="E7168" t="s">
        <v>27</v>
      </c>
      <c r="F7168" t="s">
        <v>11</v>
      </c>
      <c r="G7168" t="s">
        <v>24</v>
      </c>
      <c r="H7168" t="s">
        <v>2312</v>
      </c>
      <c r="I7168" s="33" t="s">
        <v>4048</v>
      </c>
      <c r="J7168" s="2">
        <v>2</v>
      </c>
      <c r="K7168" s="33" t="s">
        <v>3220</v>
      </c>
    </row>
    <row r="7169" spans="1:11" x14ac:dyDescent="0.3">
      <c r="A7169" s="1">
        <v>42824</v>
      </c>
      <c r="B7169" s="2">
        <f>YEAR(salesdata[[#This Row],[Order Date]])</f>
        <v>2017</v>
      </c>
      <c r="C7169" s="2">
        <f>MONTH(salesdata[[#This Row],[Order Date]])</f>
        <v>3</v>
      </c>
      <c r="D7169" t="s">
        <v>123</v>
      </c>
      <c r="E7169" t="s">
        <v>27</v>
      </c>
      <c r="F7169" t="s">
        <v>39</v>
      </c>
      <c r="G7169" t="s">
        <v>40</v>
      </c>
      <c r="H7169" t="s">
        <v>2724</v>
      </c>
      <c r="I7169" s="33" t="s">
        <v>10362</v>
      </c>
      <c r="J7169" s="2">
        <v>1</v>
      </c>
      <c r="K7169" s="33" t="s">
        <v>7201</v>
      </c>
    </row>
    <row r="7170" spans="1:11" x14ac:dyDescent="0.3">
      <c r="A7170" s="1">
        <v>42824</v>
      </c>
      <c r="B7170" s="2">
        <f>YEAR(salesdata[[#This Row],[Order Date]])</f>
        <v>2017</v>
      </c>
      <c r="C7170" s="2">
        <f>MONTH(salesdata[[#This Row],[Order Date]])</f>
        <v>3</v>
      </c>
      <c r="D7170" t="s">
        <v>1684</v>
      </c>
      <c r="E7170" t="s">
        <v>27</v>
      </c>
      <c r="F7170" t="s">
        <v>34</v>
      </c>
      <c r="G7170" t="s">
        <v>47</v>
      </c>
      <c r="H7170" t="s">
        <v>2080</v>
      </c>
      <c r="I7170" s="33" t="s">
        <v>10363</v>
      </c>
      <c r="J7170" s="2">
        <v>5</v>
      </c>
      <c r="K7170" s="33" t="s">
        <v>10364</v>
      </c>
    </row>
    <row r="7171" spans="1:11" x14ac:dyDescent="0.3">
      <c r="A7171" s="1">
        <v>42825</v>
      </c>
      <c r="B7171" s="2">
        <f>YEAR(salesdata[[#This Row],[Order Date]])</f>
        <v>2017</v>
      </c>
      <c r="C7171" s="2">
        <f>MONTH(salesdata[[#This Row],[Order Date]])</f>
        <v>3</v>
      </c>
      <c r="D7171" t="s">
        <v>599</v>
      </c>
      <c r="E7171" t="s">
        <v>10</v>
      </c>
      <c r="F7171" t="s">
        <v>34</v>
      </c>
      <c r="G7171" t="s">
        <v>74</v>
      </c>
      <c r="H7171" t="s">
        <v>2223</v>
      </c>
      <c r="I7171" s="33" t="s">
        <v>10365</v>
      </c>
      <c r="J7171" s="2">
        <v>2</v>
      </c>
      <c r="K7171" s="33" t="s">
        <v>10366</v>
      </c>
    </row>
    <row r="7172" spans="1:11" x14ac:dyDescent="0.3">
      <c r="A7172" s="1">
        <v>42825</v>
      </c>
      <c r="B7172" s="2">
        <f>YEAR(salesdata[[#This Row],[Order Date]])</f>
        <v>2017</v>
      </c>
      <c r="C7172" s="2">
        <f>MONTH(salesdata[[#This Row],[Order Date]])</f>
        <v>3</v>
      </c>
      <c r="D7172" t="s">
        <v>2051</v>
      </c>
      <c r="E7172" t="s">
        <v>152</v>
      </c>
      <c r="F7172" t="s">
        <v>34</v>
      </c>
      <c r="G7172" t="s">
        <v>47</v>
      </c>
      <c r="H7172" t="s">
        <v>1047</v>
      </c>
      <c r="I7172" s="33" t="s">
        <v>10367</v>
      </c>
      <c r="J7172" s="2">
        <v>2</v>
      </c>
      <c r="K7172" s="33" t="s">
        <v>6534</v>
      </c>
    </row>
    <row r="7173" spans="1:11" x14ac:dyDescent="0.3">
      <c r="A7173" s="1">
        <v>42825</v>
      </c>
      <c r="B7173" s="2">
        <f>YEAR(salesdata[[#This Row],[Order Date]])</f>
        <v>2017</v>
      </c>
      <c r="C7173" s="2">
        <f>MONTH(salesdata[[#This Row],[Order Date]])</f>
        <v>3</v>
      </c>
      <c r="D7173" t="s">
        <v>2051</v>
      </c>
      <c r="E7173" t="s">
        <v>152</v>
      </c>
      <c r="F7173" t="s">
        <v>39</v>
      </c>
      <c r="G7173" t="s">
        <v>40</v>
      </c>
      <c r="H7173" t="s">
        <v>1297</v>
      </c>
      <c r="I7173" s="33" t="s">
        <v>10368</v>
      </c>
      <c r="J7173" s="2">
        <v>3</v>
      </c>
      <c r="K7173" s="33" t="s">
        <v>10369</v>
      </c>
    </row>
    <row r="7174" spans="1:11" x14ac:dyDescent="0.3">
      <c r="A7174" s="1">
        <v>42825</v>
      </c>
      <c r="B7174" s="2">
        <f>YEAR(salesdata[[#This Row],[Order Date]])</f>
        <v>2017</v>
      </c>
      <c r="C7174" s="2">
        <f>MONTH(salesdata[[#This Row],[Order Date]])</f>
        <v>3</v>
      </c>
      <c r="D7174" t="s">
        <v>2051</v>
      </c>
      <c r="E7174" t="s">
        <v>152</v>
      </c>
      <c r="F7174" t="s">
        <v>11</v>
      </c>
      <c r="G7174" t="s">
        <v>12</v>
      </c>
      <c r="H7174" t="s">
        <v>2705</v>
      </c>
      <c r="I7174" s="33" t="s">
        <v>10370</v>
      </c>
      <c r="J7174" s="2">
        <v>8</v>
      </c>
      <c r="K7174" s="33" t="s">
        <v>10371</v>
      </c>
    </row>
    <row r="7175" spans="1:11" x14ac:dyDescent="0.3">
      <c r="A7175" s="1">
        <v>42825</v>
      </c>
      <c r="B7175" s="2">
        <f>YEAR(salesdata[[#This Row],[Order Date]])</f>
        <v>2017</v>
      </c>
      <c r="C7175" s="2">
        <f>MONTH(salesdata[[#This Row],[Order Date]])</f>
        <v>3</v>
      </c>
      <c r="D7175" t="s">
        <v>1465</v>
      </c>
      <c r="E7175" t="s">
        <v>152</v>
      </c>
      <c r="F7175" t="s">
        <v>39</v>
      </c>
      <c r="G7175" t="s">
        <v>40</v>
      </c>
      <c r="H7175" t="s">
        <v>1340</v>
      </c>
      <c r="I7175" s="33" t="s">
        <v>10372</v>
      </c>
      <c r="J7175" s="2">
        <v>5</v>
      </c>
      <c r="K7175" s="33" t="s">
        <v>10330</v>
      </c>
    </row>
    <row r="7176" spans="1:11" x14ac:dyDescent="0.3">
      <c r="A7176" s="1">
        <v>42825</v>
      </c>
      <c r="B7176" s="2">
        <f>YEAR(salesdata[[#This Row],[Order Date]])</f>
        <v>2017</v>
      </c>
      <c r="C7176" s="2">
        <f>MONTH(salesdata[[#This Row],[Order Date]])</f>
        <v>3</v>
      </c>
      <c r="D7176" t="s">
        <v>1552</v>
      </c>
      <c r="E7176" t="s">
        <v>33</v>
      </c>
      <c r="F7176" t="s">
        <v>34</v>
      </c>
      <c r="G7176" t="s">
        <v>47</v>
      </c>
      <c r="H7176" t="s">
        <v>936</v>
      </c>
      <c r="I7176" s="33" t="s">
        <v>2814</v>
      </c>
      <c r="J7176" s="2">
        <v>5</v>
      </c>
      <c r="K7176" s="33" t="s">
        <v>10373</v>
      </c>
    </row>
    <row r="7177" spans="1:11" x14ac:dyDescent="0.3">
      <c r="A7177" s="1">
        <v>42825</v>
      </c>
      <c r="B7177" s="2">
        <f>YEAR(salesdata[[#This Row],[Order Date]])</f>
        <v>2017</v>
      </c>
      <c r="C7177" s="2">
        <f>MONTH(salesdata[[#This Row],[Order Date]])</f>
        <v>3</v>
      </c>
      <c r="D7177" t="s">
        <v>1552</v>
      </c>
      <c r="E7177" t="s">
        <v>33</v>
      </c>
      <c r="F7177" t="s">
        <v>39</v>
      </c>
      <c r="G7177" t="s">
        <v>40</v>
      </c>
      <c r="H7177" t="s">
        <v>1341</v>
      </c>
      <c r="I7177" s="33" t="s">
        <v>7074</v>
      </c>
      <c r="J7177" s="2">
        <v>7</v>
      </c>
      <c r="K7177" s="33" t="s">
        <v>10374</v>
      </c>
    </row>
    <row r="7178" spans="1:11" x14ac:dyDescent="0.3">
      <c r="A7178" s="1">
        <v>42825</v>
      </c>
      <c r="B7178" s="2">
        <f>YEAR(salesdata[[#This Row],[Order Date]])</f>
        <v>2017</v>
      </c>
      <c r="C7178" s="2">
        <f>MONTH(salesdata[[#This Row],[Order Date]])</f>
        <v>3</v>
      </c>
      <c r="D7178" t="s">
        <v>2402</v>
      </c>
      <c r="E7178" t="s">
        <v>15</v>
      </c>
      <c r="F7178" t="s">
        <v>11</v>
      </c>
      <c r="G7178" t="s">
        <v>20</v>
      </c>
      <c r="H7178" t="s">
        <v>1189</v>
      </c>
      <c r="I7178" s="33" t="s">
        <v>10375</v>
      </c>
      <c r="J7178" s="2">
        <v>13</v>
      </c>
      <c r="K7178" s="33" t="s">
        <v>10376</v>
      </c>
    </row>
    <row r="7179" spans="1:11" x14ac:dyDescent="0.3">
      <c r="A7179" s="1">
        <v>42825</v>
      </c>
      <c r="B7179" s="2">
        <f>YEAR(salesdata[[#This Row],[Order Date]])</f>
        <v>2017</v>
      </c>
      <c r="C7179" s="2">
        <f>MONTH(salesdata[[#This Row],[Order Date]])</f>
        <v>3</v>
      </c>
      <c r="D7179" t="s">
        <v>1508</v>
      </c>
      <c r="E7179" t="s">
        <v>30</v>
      </c>
      <c r="F7179" t="s">
        <v>11</v>
      </c>
      <c r="G7179" t="s">
        <v>20</v>
      </c>
      <c r="H7179" t="s">
        <v>2498</v>
      </c>
      <c r="I7179" s="33" t="s">
        <v>9421</v>
      </c>
      <c r="J7179" s="2">
        <v>1</v>
      </c>
      <c r="K7179" s="33" t="s">
        <v>10377</v>
      </c>
    </row>
    <row r="7180" spans="1:11" x14ac:dyDescent="0.3">
      <c r="A7180" s="1">
        <v>42825</v>
      </c>
      <c r="B7180" s="2">
        <f>YEAR(salesdata[[#This Row],[Order Date]])</f>
        <v>2017</v>
      </c>
      <c r="C7180" s="2">
        <f>MONTH(salesdata[[#This Row],[Order Date]])</f>
        <v>3</v>
      </c>
      <c r="D7180" t="s">
        <v>1508</v>
      </c>
      <c r="E7180" t="s">
        <v>30</v>
      </c>
      <c r="F7180" t="s">
        <v>39</v>
      </c>
      <c r="G7180" t="s">
        <v>614</v>
      </c>
      <c r="H7180" t="s">
        <v>646</v>
      </c>
      <c r="I7180" s="33" t="s">
        <v>10134</v>
      </c>
      <c r="J7180" s="2">
        <v>5</v>
      </c>
      <c r="K7180" s="33" t="s">
        <v>8978</v>
      </c>
    </row>
    <row r="7181" spans="1:11" x14ac:dyDescent="0.3">
      <c r="A7181" s="1">
        <v>42825</v>
      </c>
      <c r="B7181" s="2">
        <f>YEAR(salesdata[[#This Row],[Order Date]])</f>
        <v>2017</v>
      </c>
      <c r="C7181" s="2">
        <f>MONTH(salesdata[[#This Row],[Order Date]])</f>
        <v>3</v>
      </c>
      <c r="D7181" t="s">
        <v>1508</v>
      </c>
      <c r="E7181" t="s">
        <v>30</v>
      </c>
      <c r="F7181" t="s">
        <v>11</v>
      </c>
      <c r="G7181" t="s">
        <v>20</v>
      </c>
      <c r="H7181" t="s">
        <v>1259</v>
      </c>
      <c r="I7181" s="33" t="s">
        <v>10378</v>
      </c>
      <c r="J7181" s="2">
        <v>4</v>
      </c>
      <c r="K7181" s="33" t="s">
        <v>3025</v>
      </c>
    </row>
    <row r="7182" spans="1:11" x14ac:dyDescent="0.3">
      <c r="A7182" s="1">
        <v>42825</v>
      </c>
      <c r="B7182" s="2">
        <f>YEAR(salesdata[[#This Row],[Order Date]])</f>
        <v>2017</v>
      </c>
      <c r="C7182" s="2">
        <f>MONTH(salesdata[[#This Row],[Order Date]])</f>
        <v>3</v>
      </c>
      <c r="D7182" t="s">
        <v>484</v>
      </c>
      <c r="E7182" t="s">
        <v>10</v>
      </c>
      <c r="F7182" t="s">
        <v>11</v>
      </c>
      <c r="G7182" t="s">
        <v>93</v>
      </c>
      <c r="H7182" t="s">
        <v>2494</v>
      </c>
      <c r="I7182" s="33" t="s">
        <v>10379</v>
      </c>
      <c r="J7182" s="2">
        <v>5</v>
      </c>
      <c r="K7182" s="33" t="s">
        <v>10380</v>
      </c>
    </row>
    <row r="7183" spans="1:11" x14ac:dyDescent="0.3">
      <c r="A7183" s="1">
        <v>42825</v>
      </c>
      <c r="B7183" s="2">
        <f>YEAR(salesdata[[#This Row],[Order Date]])</f>
        <v>2017</v>
      </c>
      <c r="C7183" s="2">
        <f>MONTH(salesdata[[#This Row],[Order Date]])</f>
        <v>3</v>
      </c>
      <c r="D7183" t="s">
        <v>1380</v>
      </c>
      <c r="E7183" t="s">
        <v>27</v>
      </c>
      <c r="F7183" t="s">
        <v>11</v>
      </c>
      <c r="G7183" t="s">
        <v>204</v>
      </c>
      <c r="H7183" t="s">
        <v>2284</v>
      </c>
      <c r="I7183" s="33" t="s">
        <v>3015</v>
      </c>
      <c r="J7183" s="2">
        <v>3</v>
      </c>
      <c r="K7183" s="33" t="s">
        <v>3293</v>
      </c>
    </row>
    <row r="7184" spans="1:11" x14ac:dyDescent="0.3">
      <c r="A7184" s="1">
        <v>42826</v>
      </c>
      <c r="B7184" s="2">
        <f>YEAR(salesdata[[#This Row],[Order Date]])</f>
        <v>2017</v>
      </c>
      <c r="C7184" s="2">
        <f>MONTH(salesdata[[#This Row],[Order Date]])</f>
        <v>4</v>
      </c>
      <c r="D7184" t="s">
        <v>1399</v>
      </c>
      <c r="E7184" t="s">
        <v>190</v>
      </c>
      <c r="F7184" t="s">
        <v>11</v>
      </c>
      <c r="G7184" t="s">
        <v>18</v>
      </c>
      <c r="H7184" t="s">
        <v>2407</v>
      </c>
      <c r="I7184" s="33" t="s">
        <v>10363</v>
      </c>
      <c r="J7184" s="2">
        <v>6</v>
      </c>
      <c r="K7184" s="33" t="s">
        <v>10381</v>
      </c>
    </row>
    <row r="7185" spans="1:11" x14ac:dyDescent="0.3">
      <c r="A7185" s="1">
        <v>42826</v>
      </c>
      <c r="B7185" s="2">
        <f>YEAR(salesdata[[#This Row],[Order Date]])</f>
        <v>2017</v>
      </c>
      <c r="C7185" s="2">
        <f>MONTH(salesdata[[#This Row],[Order Date]])</f>
        <v>4</v>
      </c>
      <c r="D7185" t="s">
        <v>1399</v>
      </c>
      <c r="E7185" t="s">
        <v>190</v>
      </c>
      <c r="F7185" t="s">
        <v>11</v>
      </c>
      <c r="G7185" t="s">
        <v>63</v>
      </c>
      <c r="H7185" t="s">
        <v>64</v>
      </c>
      <c r="I7185" s="33" t="s">
        <v>5964</v>
      </c>
      <c r="J7185" s="2">
        <v>5</v>
      </c>
      <c r="K7185" s="33" t="s">
        <v>9549</v>
      </c>
    </row>
    <row r="7186" spans="1:11" x14ac:dyDescent="0.3">
      <c r="A7186" s="1">
        <v>42826</v>
      </c>
      <c r="B7186" s="2">
        <f>YEAR(salesdata[[#This Row],[Order Date]])</f>
        <v>2017</v>
      </c>
      <c r="C7186" s="2">
        <f>MONTH(salesdata[[#This Row],[Order Date]])</f>
        <v>4</v>
      </c>
      <c r="D7186" t="s">
        <v>1289</v>
      </c>
      <c r="E7186" t="s">
        <v>27</v>
      </c>
      <c r="F7186" t="s">
        <v>11</v>
      </c>
      <c r="G7186" t="s">
        <v>16</v>
      </c>
      <c r="H7186" t="s">
        <v>2697</v>
      </c>
      <c r="I7186" s="33" t="s">
        <v>3672</v>
      </c>
      <c r="J7186" s="2">
        <v>2</v>
      </c>
      <c r="K7186" s="33" t="s">
        <v>3673</v>
      </c>
    </row>
    <row r="7187" spans="1:11" x14ac:dyDescent="0.3">
      <c r="A7187" s="1">
        <v>42826</v>
      </c>
      <c r="B7187" s="2">
        <f>YEAR(salesdata[[#This Row],[Order Date]])</f>
        <v>2017</v>
      </c>
      <c r="C7187" s="2">
        <f>MONTH(salesdata[[#This Row],[Order Date]])</f>
        <v>4</v>
      </c>
      <c r="D7187" t="s">
        <v>1289</v>
      </c>
      <c r="E7187" t="s">
        <v>27</v>
      </c>
      <c r="F7187" t="s">
        <v>11</v>
      </c>
      <c r="G7187" t="s">
        <v>20</v>
      </c>
      <c r="H7187" t="s">
        <v>623</v>
      </c>
      <c r="I7187" s="33" t="s">
        <v>10382</v>
      </c>
      <c r="J7187" s="2">
        <v>13</v>
      </c>
      <c r="K7187" s="33" t="s">
        <v>10383</v>
      </c>
    </row>
    <row r="7188" spans="1:11" x14ac:dyDescent="0.3">
      <c r="A7188" s="1">
        <v>42826</v>
      </c>
      <c r="B7188" s="2">
        <f>YEAR(salesdata[[#This Row],[Order Date]])</f>
        <v>2017</v>
      </c>
      <c r="C7188" s="2">
        <f>MONTH(salesdata[[#This Row],[Order Date]])</f>
        <v>4</v>
      </c>
      <c r="D7188" t="s">
        <v>1034</v>
      </c>
      <c r="E7188" t="s">
        <v>27</v>
      </c>
      <c r="F7188" t="s">
        <v>34</v>
      </c>
      <c r="G7188" t="s">
        <v>74</v>
      </c>
      <c r="H7188" t="s">
        <v>2718</v>
      </c>
      <c r="I7188" s="33" t="s">
        <v>10384</v>
      </c>
      <c r="J7188" s="2">
        <v>8</v>
      </c>
      <c r="K7188" s="33" t="s">
        <v>9742</v>
      </c>
    </row>
    <row r="7189" spans="1:11" x14ac:dyDescent="0.3">
      <c r="A7189" s="1">
        <v>42826</v>
      </c>
      <c r="B7189" s="2">
        <f>YEAR(salesdata[[#This Row],[Order Date]])</f>
        <v>2017</v>
      </c>
      <c r="C7189" s="2">
        <f>MONTH(salesdata[[#This Row],[Order Date]])</f>
        <v>4</v>
      </c>
      <c r="D7189" t="s">
        <v>1034</v>
      </c>
      <c r="E7189" t="s">
        <v>27</v>
      </c>
      <c r="F7189" t="s">
        <v>39</v>
      </c>
      <c r="G7189" t="s">
        <v>306</v>
      </c>
      <c r="H7189" t="s">
        <v>2501</v>
      </c>
      <c r="I7189" s="33" t="s">
        <v>10385</v>
      </c>
      <c r="J7189" s="2">
        <v>2</v>
      </c>
      <c r="K7189" s="33" t="s">
        <v>1607</v>
      </c>
    </row>
    <row r="7190" spans="1:11" x14ac:dyDescent="0.3">
      <c r="A7190" s="1">
        <v>42826</v>
      </c>
      <c r="B7190" s="2">
        <f>YEAR(salesdata[[#This Row],[Order Date]])</f>
        <v>2017</v>
      </c>
      <c r="C7190" s="2">
        <f>MONTH(salesdata[[#This Row],[Order Date]])</f>
        <v>4</v>
      </c>
      <c r="D7190" t="s">
        <v>1336</v>
      </c>
      <c r="E7190" t="s">
        <v>152</v>
      </c>
      <c r="F7190" t="s">
        <v>11</v>
      </c>
      <c r="G7190" t="s">
        <v>12</v>
      </c>
      <c r="H7190" t="s">
        <v>1976</v>
      </c>
      <c r="I7190" s="33" t="s">
        <v>10386</v>
      </c>
      <c r="J7190" s="2">
        <v>9</v>
      </c>
      <c r="K7190" s="33" t="s">
        <v>10387</v>
      </c>
    </row>
    <row r="7191" spans="1:11" x14ac:dyDescent="0.3">
      <c r="A7191" s="1">
        <v>42826</v>
      </c>
      <c r="B7191" s="2">
        <f>YEAR(salesdata[[#This Row],[Order Date]])</f>
        <v>2017</v>
      </c>
      <c r="C7191" s="2">
        <f>MONTH(salesdata[[#This Row],[Order Date]])</f>
        <v>4</v>
      </c>
      <c r="D7191" t="s">
        <v>206</v>
      </c>
      <c r="E7191" t="s">
        <v>124</v>
      </c>
      <c r="F7191" t="s">
        <v>39</v>
      </c>
      <c r="G7191" t="s">
        <v>40</v>
      </c>
      <c r="H7191" t="s">
        <v>1920</v>
      </c>
      <c r="I7191" s="33" t="s">
        <v>4474</v>
      </c>
      <c r="J7191" s="2">
        <v>3</v>
      </c>
      <c r="K7191" s="33" t="s">
        <v>5840</v>
      </c>
    </row>
    <row r="7192" spans="1:11" x14ac:dyDescent="0.3">
      <c r="A7192" s="1">
        <v>42826</v>
      </c>
      <c r="B7192" s="2">
        <f>YEAR(salesdata[[#This Row],[Order Date]])</f>
        <v>2017</v>
      </c>
      <c r="C7192" s="2">
        <f>MONTH(salesdata[[#This Row],[Order Date]])</f>
        <v>4</v>
      </c>
      <c r="D7192" t="s">
        <v>206</v>
      </c>
      <c r="E7192" t="s">
        <v>124</v>
      </c>
      <c r="F7192" t="s">
        <v>11</v>
      </c>
      <c r="G7192" t="s">
        <v>16</v>
      </c>
      <c r="H7192" t="s">
        <v>1127</v>
      </c>
      <c r="I7192" s="33" t="s">
        <v>4720</v>
      </c>
      <c r="J7192" s="2">
        <v>3</v>
      </c>
      <c r="K7192" s="33" t="s">
        <v>6801</v>
      </c>
    </row>
    <row r="7193" spans="1:11" x14ac:dyDescent="0.3">
      <c r="A7193" s="1">
        <v>42826</v>
      </c>
      <c r="B7193" s="2">
        <f>YEAR(salesdata[[#This Row],[Order Date]])</f>
        <v>2017</v>
      </c>
      <c r="C7193" s="2">
        <f>MONTH(salesdata[[#This Row],[Order Date]])</f>
        <v>4</v>
      </c>
      <c r="D7193" t="s">
        <v>206</v>
      </c>
      <c r="E7193" t="s">
        <v>124</v>
      </c>
      <c r="F7193" t="s">
        <v>11</v>
      </c>
      <c r="G7193" t="s">
        <v>93</v>
      </c>
      <c r="H7193" t="s">
        <v>672</v>
      </c>
      <c r="I7193" s="33" t="s">
        <v>4800</v>
      </c>
      <c r="J7193" s="2">
        <v>3</v>
      </c>
      <c r="K7193" s="33" t="s">
        <v>10140</v>
      </c>
    </row>
    <row r="7194" spans="1:11" x14ac:dyDescent="0.3">
      <c r="A7194" s="1">
        <v>42826</v>
      </c>
      <c r="B7194" s="2">
        <f>YEAR(salesdata[[#This Row],[Order Date]])</f>
        <v>2017</v>
      </c>
      <c r="C7194" s="2">
        <f>MONTH(salesdata[[#This Row],[Order Date]])</f>
        <v>4</v>
      </c>
      <c r="D7194" t="s">
        <v>206</v>
      </c>
      <c r="E7194" t="s">
        <v>124</v>
      </c>
      <c r="F7194" t="s">
        <v>34</v>
      </c>
      <c r="G7194" t="s">
        <v>35</v>
      </c>
      <c r="H7194" t="s">
        <v>1525</v>
      </c>
      <c r="I7194" s="33" t="s">
        <v>5791</v>
      </c>
      <c r="J7194" s="2">
        <v>3</v>
      </c>
      <c r="K7194" s="33" t="s">
        <v>10388</v>
      </c>
    </row>
    <row r="7195" spans="1:11" x14ac:dyDescent="0.3">
      <c r="A7195" s="1">
        <v>42826</v>
      </c>
      <c r="B7195" s="2">
        <f>YEAR(salesdata[[#This Row],[Order Date]])</f>
        <v>2017</v>
      </c>
      <c r="C7195" s="2">
        <f>MONTH(salesdata[[#This Row],[Order Date]])</f>
        <v>4</v>
      </c>
      <c r="D7195" t="s">
        <v>592</v>
      </c>
      <c r="E7195" t="s">
        <v>70</v>
      </c>
      <c r="F7195" t="s">
        <v>34</v>
      </c>
      <c r="G7195" t="s">
        <v>47</v>
      </c>
      <c r="H7195" t="s">
        <v>1308</v>
      </c>
      <c r="I7195" s="33" t="s">
        <v>4650</v>
      </c>
      <c r="J7195" s="2">
        <v>3</v>
      </c>
      <c r="K7195" s="33" t="s">
        <v>4651</v>
      </c>
    </row>
    <row r="7196" spans="1:11" x14ac:dyDescent="0.3">
      <c r="A7196" s="1">
        <v>42827</v>
      </c>
      <c r="B7196" s="2">
        <f>YEAR(salesdata[[#This Row],[Order Date]])</f>
        <v>2017</v>
      </c>
      <c r="C7196" s="2">
        <f>MONTH(salesdata[[#This Row],[Order Date]])</f>
        <v>4</v>
      </c>
      <c r="D7196" t="s">
        <v>1674</v>
      </c>
      <c r="E7196" t="s">
        <v>27</v>
      </c>
      <c r="F7196" t="s">
        <v>34</v>
      </c>
      <c r="G7196" t="s">
        <v>47</v>
      </c>
      <c r="H7196" t="s">
        <v>1000</v>
      </c>
      <c r="I7196" s="33" t="s">
        <v>10389</v>
      </c>
      <c r="J7196" s="2">
        <v>3</v>
      </c>
      <c r="K7196" s="33" t="s">
        <v>4485</v>
      </c>
    </row>
    <row r="7197" spans="1:11" x14ac:dyDescent="0.3">
      <c r="A7197" s="1">
        <v>42827</v>
      </c>
      <c r="B7197" s="2">
        <f>YEAR(salesdata[[#This Row],[Order Date]])</f>
        <v>2017</v>
      </c>
      <c r="C7197" s="2">
        <f>MONTH(salesdata[[#This Row],[Order Date]])</f>
        <v>4</v>
      </c>
      <c r="D7197" t="s">
        <v>1729</v>
      </c>
      <c r="E7197" t="s">
        <v>30</v>
      </c>
      <c r="F7197" t="s">
        <v>34</v>
      </c>
      <c r="G7197" t="s">
        <v>147</v>
      </c>
      <c r="H7197" t="s">
        <v>831</v>
      </c>
      <c r="I7197" s="33" t="s">
        <v>10390</v>
      </c>
      <c r="J7197" s="2">
        <v>2</v>
      </c>
      <c r="K7197" s="33" t="s">
        <v>5929</v>
      </c>
    </row>
    <row r="7198" spans="1:11" x14ac:dyDescent="0.3">
      <c r="A7198" s="1">
        <v>42827</v>
      </c>
      <c r="B7198" s="2">
        <f>YEAR(salesdata[[#This Row],[Order Date]])</f>
        <v>2017</v>
      </c>
      <c r="C7198" s="2">
        <f>MONTH(salesdata[[#This Row],[Order Date]])</f>
        <v>4</v>
      </c>
      <c r="D7198" t="s">
        <v>1729</v>
      </c>
      <c r="E7198" t="s">
        <v>30</v>
      </c>
      <c r="F7198" t="s">
        <v>39</v>
      </c>
      <c r="G7198" t="s">
        <v>52</v>
      </c>
      <c r="H7198" t="s">
        <v>1606</v>
      </c>
      <c r="I7198" s="33" t="s">
        <v>1607</v>
      </c>
      <c r="J7198" s="2">
        <v>4</v>
      </c>
      <c r="K7198" s="33" t="s">
        <v>5196</v>
      </c>
    </row>
    <row r="7199" spans="1:11" x14ac:dyDescent="0.3">
      <c r="A7199" s="1">
        <v>42827</v>
      </c>
      <c r="B7199" s="2">
        <f>YEAR(salesdata[[#This Row],[Order Date]])</f>
        <v>2017</v>
      </c>
      <c r="C7199" s="2">
        <f>MONTH(salesdata[[#This Row],[Order Date]])</f>
        <v>4</v>
      </c>
      <c r="D7199" t="s">
        <v>1752</v>
      </c>
      <c r="E7199" t="s">
        <v>625</v>
      </c>
      <c r="F7199" t="s">
        <v>11</v>
      </c>
      <c r="G7199" t="s">
        <v>24</v>
      </c>
      <c r="H7199" t="s">
        <v>2787</v>
      </c>
      <c r="I7199" s="33" t="s">
        <v>4771</v>
      </c>
      <c r="J7199" s="2">
        <v>4</v>
      </c>
      <c r="K7199" s="33" t="s">
        <v>2936</v>
      </c>
    </row>
    <row r="7200" spans="1:11" x14ac:dyDescent="0.3">
      <c r="A7200" s="1">
        <v>42827</v>
      </c>
      <c r="B7200" s="2">
        <f>YEAR(salesdata[[#This Row],[Order Date]])</f>
        <v>2017</v>
      </c>
      <c r="C7200" s="2">
        <f>MONTH(salesdata[[#This Row],[Order Date]])</f>
        <v>4</v>
      </c>
      <c r="D7200" t="s">
        <v>1945</v>
      </c>
      <c r="E7200" t="s">
        <v>497</v>
      </c>
      <c r="F7200" t="s">
        <v>11</v>
      </c>
      <c r="G7200" t="s">
        <v>16</v>
      </c>
      <c r="H7200" t="s">
        <v>1373</v>
      </c>
      <c r="I7200" s="33" t="s">
        <v>3088</v>
      </c>
      <c r="J7200" s="2">
        <v>3</v>
      </c>
      <c r="K7200" s="33" t="s">
        <v>3089</v>
      </c>
    </row>
    <row r="7201" spans="1:11" x14ac:dyDescent="0.3">
      <c r="A7201" s="1">
        <v>42828</v>
      </c>
      <c r="B7201" s="2">
        <f>YEAR(salesdata[[#This Row],[Order Date]])</f>
        <v>2017</v>
      </c>
      <c r="C7201" s="2">
        <f>MONTH(salesdata[[#This Row],[Order Date]])</f>
        <v>4</v>
      </c>
      <c r="D7201" t="s">
        <v>606</v>
      </c>
      <c r="E7201" t="s">
        <v>23</v>
      </c>
      <c r="F7201" t="s">
        <v>34</v>
      </c>
      <c r="G7201" t="s">
        <v>47</v>
      </c>
      <c r="H7201" t="s">
        <v>1041</v>
      </c>
      <c r="I7201" s="33" t="s">
        <v>2945</v>
      </c>
      <c r="J7201" s="2">
        <v>4</v>
      </c>
      <c r="K7201" s="33" t="s">
        <v>3342</v>
      </c>
    </row>
    <row r="7202" spans="1:11" x14ac:dyDescent="0.3">
      <c r="A7202" s="1">
        <v>42828</v>
      </c>
      <c r="B7202" s="2">
        <f>YEAR(salesdata[[#This Row],[Order Date]])</f>
        <v>2017</v>
      </c>
      <c r="C7202" s="2">
        <f>MONTH(salesdata[[#This Row],[Order Date]])</f>
        <v>4</v>
      </c>
      <c r="D7202" t="s">
        <v>222</v>
      </c>
      <c r="E7202" t="s">
        <v>15</v>
      </c>
      <c r="F7202" t="s">
        <v>11</v>
      </c>
      <c r="G7202" t="s">
        <v>24</v>
      </c>
      <c r="H7202" t="s">
        <v>1283</v>
      </c>
      <c r="I7202" s="33" t="s">
        <v>4118</v>
      </c>
      <c r="J7202" s="2">
        <v>3</v>
      </c>
      <c r="K7202" s="33" t="s">
        <v>3830</v>
      </c>
    </row>
    <row r="7203" spans="1:11" x14ac:dyDescent="0.3">
      <c r="A7203" s="1">
        <v>42829</v>
      </c>
      <c r="B7203" s="2">
        <f>YEAR(salesdata[[#This Row],[Order Date]])</f>
        <v>2017</v>
      </c>
      <c r="C7203" s="2">
        <f>MONTH(salesdata[[#This Row],[Order Date]])</f>
        <v>4</v>
      </c>
      <c r="D7203" t="s">
        <v>1574</v>
      </c>
      <c r="E7203" t="s">
        <v>15</v>
      </c>
      <c r="F7203" t="s">
        <v>39</v>
      </c>
      <c r="G7203" t="s">
        <v>40</v>
      </c>
      <c r="H7203" t="s">
        <v>2521</v>
      </c>
      <c r="I7203" s="33" t="s">
        <v>10391</v>
      </c>
      <c r="J7203" s="2">
        <v>4</v>
      </c>
      <c r="K7203" s="33" t="s">
        <v>4725</v>
      </c>
    </row>
    <row r="7204" spans="1:11" x14ac:dyDescent="0.3">
      <c r="A7204" s="1">
        <v>42829</v>
      </c>
      <c r="B7204" s="2">
        <f>YEAR(salesdata[[#This Row],[Order Date]])</f>
        <v>2017</v>
      </c>
      <c r="C7204" s="2">
        <f>MONTH(salesdata[[#This Row],[Order Date]])</f>
        <v>4</v>
      </c>
      <c r="D7204" t="s">
        <v>952</v>
      </c>
      <c r="E7204" t="s">
        <v>152</v>
      </c>
      <c r="F7204" t="s">
        <v>39</v>
      </c>
      <c r="G7204" t="s">
        <v>40</v>
      </c>
      <c r="H7204" t="s">
        <v>2811</v>
      </c>
      <c r="I7204" s="33" t="s">
        <v>6015</v>
      </c>
      <c r="J7204" s="2">
        <v>1</v>
      </c>
      <c r="K7204" s="33" t="s">
        <v>10392</v>
      </c>
    </row>
    <row r="7205" spans="1:11" x14ac:dyDescent="0.3">
      <c r="A7205" s="1">
        <v>42829</v>
      </c>
      <c r="B7205" s="2">
        <f>YEAR(salesdata[[#This Row],[Order Date]])</f>
        <v>2017</v>
      </c>
      <c r="C7205" s="2">
        <f>MONTH(salesdata[[#This Row],[Order Date]])</f>
        <v>4</v>
      </c>
      <c r="D7205" t="s">
        <v>952</v>
      </c>
      <c r="E7205" t="s">
        <v>152</v>
      </c>
      <c r="F7205" t="s">
        <v>11</v>
      </c>
      <c r="G7205" t="s">
        <v>204</v>
      </c>
      <c r="H7205" t="s">
        <v>1561</v>
      </c>
      <c r="I7205" s="33" t="s">
        <v>10393</v>
      </c>
      <c r="J7205" s="2">
        <v>1</v>
      </c>
      <c r="K7205" s="33" t="s">
        <v>3108</v>
      </c>
    </row>
    <row r="7206" spans="1:11" x14ac:dyDescent="0.3">
      <c r="A7206" s="1">
        <v>42829</v>
      </c>
      <c r="B7206" s="2">
        <f>YEAR(salesdata[[#This Row],[Order Date]])</f>
        <v>2017</v>
      </c>
      <c r="C7206" s="2">
        <f>MONTH(salesdata[[#This Row],[Order Date]])</f>
        <v>4</v>
      </c>
      <c r="D7206" t="s">
        <v>952</v>
      </c>
      <c r="E7206" t="s">
        <v>152</v>
      </c>
      <c r="F7206" t="s">
        <v>39</v>
      </c>
      <c r="G7206" t="s">
        <v>40</v>
      </c>
      <c r="H7206" t="s">
        <v>1955</v>
      </c>
      <c r="I7206" s="33" t="s">
        <v>10394</v>
      </c>
      <c r="J7206" s="2">
        <v>2</v>
      </c>
      <c r="K7206" s="33" t="s">
        <v>10395</v>
      </c>
    </row>
    <row r="7207" spans="1:11" x14ac:dyDescent="0.3">
      <c r="A7207" s="1">
        <v>42829</v>
      </c>
      <c r="B7207" s="2">
        <f>YEAR(salesdata[[#This Row],[Order Date]])</f>
        <v>2017</v>
      </c>
      <c r="C7207" s="2">
        <f>MONTH(salesdata[[#This Row],[Order Date]])</f>
        <v>4</v>
      </c>
      <c r="D7207" t="s">
        <v>1867</v>
      </c>
      <c r="E7207" t="s">
        <v>152</v>
      </c>
      <c r="F7207" t="s">
        <v>11</v>
      </c>
      <c r="G7207" t="s">
        <v>63</v>
      </c>
      <c r="H7207" t="s">
        <v>65</v>
      </c>
      <c r="I7207" s="33" t="s">
        <v>7634</v>
      </c>
      <c r="J7207" s="2">
        <v>1</v>
      </c>
      <c r="K7207" s="33" t="s">
        <v>3284</v>
      </c>
    </row>
    <row r="7208" spans="1:11" x14ac:dyDescent="0.3">
      <c r="A7208" s="1">
        <v>42829</v>
      </c>
      <c r="B7208" s="2">
        <f>YEAR(salesdata[[#This Row],[Order Date]])</f>
        <v>2017</v>
      </c>
      <c r="C7208" s="2">
        <f>MONTH(salesdata[[#This Row],[Order Date]])</f>
        <v>4</v>
      </c>
      <c r="D7208" t="s">
        <v>1314</v>
      </c>
      <c r="E7208" t="s">
        <v>152</v>
      </c>
      <c r="F7208" t="s">
        <v>11</v>
      </c>
      <c r="G7208" t="s">
        <v>24</v>
      </c>
      <c r="H7208" t="s">
        <v>2489</v>
      </c>
      <c r="I7208" s="33" t="s">
        <v>8006</v>
      </c>
      <c r="J7208" s="2">
        <v>4</v>
      </c>
      <c r="K7208" s="33" t="s">
        <v>6801</v>
      </c>
    </row>
    <row r="7209" spans="1:11" x14ac:dyDescent="0.3">
      <c r="A7209" s="1">
        <v>42831</v>
      </c>
      <c r="B7209" s="2">
        <f>YEAR(salesdata[[#This Row],[Order Date]])</f>
        <v>2017</v>
      </c>
      <c r="C7209" s="2">
        <f>MONTH(salesdata[[#This Row],[Order Date]])</f>
        <v>4</v>
      </c>
      <c r="D7209" t="s">
        <v>2702</v>
      </c>
      <c r="E7209" t="s">
        <v>403</v>
      </c>
      <c r="F7209" t="s">
        <v>11</v>
      </c>
      <c r="G7209" t="s">
        <v>12</v>
      </c>
      <c r="H7209" t="s">
        <v>637</v>
      </c>
      <c r="I7209" s="33" t="s">
        <v>5911</v>
      </c>
      <c r="J7209" s="2">
        <v>3</v>
      </c>
      <c r="K7209" s="33" t="s">
        <v>5912</v>
      </c>
    </row>
    <row r="7210" spans="1:11" x14ac:dyDescent="0.3">
      <c r="A7210" s="1">
        <v>42831</v>
      </c>
      <c r="B7210" s="2">
        <f>YEAR(salesdata[[#This Row],[Order Date]])</f>
        <v>2017</v>
      </c>
      <c r="C7210" s="2">
        <f>MONTH(salesdata[[#This Row],[Order Date]])</f>
        <v>4</v>
      </c>
      <c r="D7210" t="s">
        <v>1140</v>
      </c>
      <c r="E7210" t="s">
        <v>121</v>
      </c>
      <c r="F7210" t="s">
        <v>11</v>
      </c>
      <c r="G7210" t="s">
        <v>20</v>
      </c>
      <c r="H7210" t="s">
        <v>1721</v>
      </c>
      <c r="I7210" s="33" t="s">
        <v>7858</v>
      </c>
      <c r="J7210" s="2">
        <v>5</v>
      </c>
      <c r="K7210" s="33" t="s">
        <v>3760</v>
      </c>
    </row>
    <row r="7211" spans="1:11" x14ac:dyDescent="0.3">
      <c r="A7211" s="1">
        <v>42832</v>
      </c>
      <c r="B7211" s="2">
        <f>YEAR(salesdata[[#This Row],[Order Date]])</f>
        <v>2017</v>
      </c>
      <c r="C7211" s="2">
        <f>MONTH(salesdata[[#This Row],[Order Date]])</f>
        <v>4</v>
      </c>
      <c r="D7211" t="s">
        <v>1422</v>
      </c>
      <c r="E7211" t="s">
        <v>124</v>
      </c>
      <c r="F7211" t="s">
        <v>34</v>
      </c>
      <c r="G7211" t="s">
        <v>147</v>
      </c>
      <c r="H7211" t="s">
        <v>559</v>
      </c>
      <c r="I7211" s="33" t="s">
        <v>10396</v>
      </c>
      <c r="J7211" s="2">
        <v>2</v>
      </c>
      <c r="K7211" s="33" t="s">
        <v>10397</v>
      </c>
    </row>
    <row r="7212" spans="1:11" x14ac:dyDescent="0.3">
      <c r="A7212" s="1">
        <v>42832</v>
      </c>
      <c r="B7212" s="2">
        <f>YEAR(salesdata[[#This Row],[Order Date]])</f>
        <v>2017</v>
      </c>
      <c r="C7212" s="2">
        <f>MONTH(salesdata[[#This Row],[Order Date]])</f>
        <v>4</v>
      </c>
      <c r="D7212" t="s">
        <v>1422</v>
      </c>
      <c r="E7212" t="s">
        <v>124</v>
      </c>
      <c r="F7212" t="s">
        <v>34</v>
      </c>
      <c r="G7212" t="s">
        <v>147</v>
      </c>
      <c r="H7212" t="s">
        <v>324</v>
      </c>
      <c r="I7212" s="33" t="s">
        <v>10398</v>
      </c>
      <c r="J7212" s="2">
        <v>3</v>
      </c>
      <c r="K7212" s="33" t="s">
        <v>10399</v>
      </c>
    </row>
    <row r="7213" spans="1:11" x14ac:dyDescent="0.3">
      <c r="A7213" s="1">
        <v>42832</v>
      </c>
      <c r="B7213" s="2">
        <f>YEAR(salesdata[[#This Row],[Order Date]])</f>
        <v>2017</v>
      </c>
      <c r="C7213" s="2">
        <f>MONTH(salesdata[[#This Row],[Order Date]])</f>
        <v>4</v>
      </c>
      <c r="D7213" t="s">
        <v>1422</v>
      </c>
      <c r="E7213" t="s">
        <v>124</v>
      </c>
      <c r="F7213" t="s">
        <v>11</v>
      </c>
      <c r="G7213" t="s">
        <v>20</v>
      </c>
      <c r="H7213" t="s">
        <v>1057</v>
      </c>
      <c r="I7213" s="33" t="s">
        <v>9037</v>
      </c>
      <c r="J7213" s="2">
        <v>2</v>
      </c>
      <c r="K7213" s="33" t="s">
        <v>10400</v>
      </c>
    </row>
    <row r="7214" spans="1:11" x14ac:dyDescent="0.3">
      <c r="A7214" s="1">
        <v>42832</v>
      </c>
      <c r="B7214" s="2">
        <f>YEAR(salesdata[[#This Row],[Order Date]])</f>
        <v>2017</v>
      </c>
      <c r="C7214" s="2">
        <f>MONTH(salesdata[[#This Row],[Order Date]])</f>
        <v>4</v>
      </c>
      <c r="D7214" t="s">
        <v>1422</v>
      </c>
      <c r="E7214" t="s">
        <v>124</v>
      </c>
      <c r="F7214" t="s">
        <v>34</v>
      </c>
      <c r="G7214" t="s">
        <v>47</v>
      </c>
      <c r="H7214" t="s">
        <v>2463</v>
      </c>
      <c r="I7214" s="33" t="s">
        <v>10401</v>
      </c>
      <c r="J7214" s="2">
        <v>3</v>
      </c>
      <c r="K7214" s="33" t="s">
        <v>132</v>
      </c>
    </row>
    <row r="7215" spans="1:11" x14ac:dyDescent="0.3">
      <c r="A7215" s="1">
        <v>42832</v>
      </c>
      <c r="B7215" s="2">
        <f>YEAR(salesdata[[#This Row],[Order Date]])</f>
        <v>2017</v>
      </c>
      <c r="C7215" s="2">
        <f>MONTH(salesdata[[#This Row],[Order Date]])</f>
        <v>4</v>
      </c>
      <c r="D7215" t="s">
        <v>1422</v>
      </c>
      <c r="E7215" t="s">
        <v>124</v>
      </c>
      <c r="F7215" t="s">
        <v>39</v>
      </c>
      <c r="G7215" t="s">
        <v>52</v>
      </c>
      <c r="H7215" t="s">
        <v>1679</v>
      </c>
      <c r="I7215" s="33" t="s">
        <v>7237</v>
      </c>
      <c r="J7215" s="2">
        <v>3</v>
      </c>
      <c r="K7215" s="33" t="s">
        <v>7238</v>
      </c>
    </row>
    <row r="7216" spans="1:11" x14ac:dyDescent="0.3">
      <c r="A7216" s="1">
        <v>42832</v>
      </c>
      <c r="B7216" s="2">
        <f>YEAR(salesdata[[#This Row],[Order Date]])</f>
        <v>2017</v>
      </c>
      <c r="C7216" s="2">
        <f>MONTH(salesdata[[#This Row],[Order Date]])</f>
        <v>4</v>
      </c>
      <c r="D7216" t="s">
        <v>232</v>
      </c>
      <c r="E7216" t="s">
        <v>124</v>
      </c>
      <c r="F7216" t="s">
        <v>11</v>
      </c>
      <c r="G7216" t="s">
        <v>24</v>
      </c>
      <c r="H7216" t="s">
        <v>1653</v>
      </c>
      <c r="I7216" s="33" t="s">
        <v>10402</v>
      </c>
      <c r="J7216" s="2">
        <v>2</v>
      </c>
      <c r="K7216" s="33" t="s">
        <v>10403</v>
      </c>
    </row>
    <row r="7217" spans="1:11" x14ac:dyDescent="0.3">
      <c r="A7217" s="1">
        <v>42832</v>
      </c>
      <c r="B7217" s="2">
        <f>YEAR(salesdata[[#This Row],[Order Date]])</f>
        <v>2017</v>
      </c>
      <c r="C7217" s="2">
        <f>MONTH(salesdata[[#This Row],[Order Date]])</f>
        <v>4</v>
      </c>
      <c r="D7217" t="s">
        <v>232</v>
      </c>
      <c r="E7217" t="s">
        <v>124</v>
      </c>
      <c r="F7217" t="s">
        <v>39</v>
      </c>
      <c r="G7217" t="s">
        <v>40</v>
      </c>
      <c r="H7217" t="s">
        <v>530</v>
      </c>
      <c r="I7217" s="33" t="s">
        <v>7887</v>
      </c>
      <c r="J7217" s="2">
        <v>2</v>
      </c>
      <c r="K7217" s="33" t="s">
        <v>3703</v>
      </c>
    </row>
    <row r="7218" spans="1:11" x14ac:dyDescent="0.3">
      <c r="A7218" s="1">
        <v>42833</v>
      </c>
      <c r="B7218" s="2">
        <f>YEAR(salesdata[[#This Row],[Order Date]])</f>
        <v>2017</v>
      </c>
      <c r="C7218" s="2">
        <f>MONTH(salesdata[[#This Row],[Order Date]])</f>
        <v>4</v>
      </c>
      <c r="D7218" t="s">
        <v>1602</v>
      </c>
      <c r="E7218" t="s">
        <v>30</v>
      </c>
      <c r="F7218" t="s">
        <v>34</v>
      </c>
      <c r="G7218" t="s">
        <v>47</v>
      </c>
      <c r="H7218" t="s">
        <v>2041</v>
      </c>
      <c r="I7218" s="33" t="s">
        <v>10404</v>
      </c>
      <c r="J7218" s="2">
        <v>6</v>
      </c>
      <c r="K7218" s="33" t="s">
        <v>6596</v>
      </c>
    </row>
    <row r="7219" spans="1:11" x14ac:dyDescent="0.3">
      <c r="A7219" s="1">
        <v>42833</v>
      </c>
      <c r="B7219" s="2">
        <f>YEAR(salesdata[[#This Row],[Order Date]])</f>
        <v>2017</v>
      </c>
      <c r="C7219" s="2">
        <f>MONTH(salesdata[[#This Row],[Order Date]])</f>
        <v>4</v>
      </c>
      <c r="D7219" t="s">
        <v>1602</v>
      </c>
      <c r="E7219" t="s">
        <v>30</v>
      </c>
      <c r="F7219" t="s">
        <v>11</v>
      </c>
      <c r="G7219" t="s">
        <v>20</v>
      </c>
      <c r="H7219" t="s">
        <v>1171</v>
      </c>
      <c r="I7219" s="33" t="s">
        <v>10405</v>
      </c>
      <c r="J7219" s="2">
        <v>3</v>
      </c>
      <c r="K7219" s="33" t="s">
        <v>10406</v>
      </c>
    </row>
    <row r="7220" spans="1:11" x14ac:dyDescent="0.3">
      <c r="A7220" s="1">
        <v>42833</v>
      </c>
      <c r="B7220" s="2">
        <f>YEAR(salesdata[[#This Row],[Order Date]])</f>
        <v>2017</v>
      </c>
      <c r="C7220" s="2">
        <f>MONTH(salesdata[[#This Row],[Order Date]])</f>
        <v>4</v>
      </c>
      <c r="D7220" t="s">
        <v>1424</v>
      </c>
      <c r="E7220" t="s">
        <v>181</v>
      </c>
      <c r="F7220" t="s">
        <v>11</v>
      </c>
      <c r="G7220" t="s">
        <v>18</v>
      </c>
      <c r="H7220" t="s">
        <v>2180</v>
      </c>
      <c r="I7220" s="33" t="s">
        <v>10407</v>
      </c>
      <c r="J7220" s="2">
        <v>4</v>
      </c>
      <c r="K7220" s="33" t="s">
        <v>10408</v>
      </c>
    </row>
    <row r="7221" spans="1:11" x14ac:dyDescent="0.3">
      <c r="A7221" s="1">
        <v>42833</v>
      </c>
      <c r="B7221" s="2">
        <f>YEAR(salesdata[[#This Row],[Order Date]])</f>
        <v>2017</v>
      </c>
      <c r="C7221" s="2">
        <f>MONTH(salesdata[[#This Row],[Order Date]])</f>
        <v>4</v>
      </c>
      <c r="D7221" t="s">
        <v>1424</v>
      </c>
      <c r="E7221" t="s">
        <v>181</v>
      </c>
      <c r="F7221" t="s">
        <v>11</v>
      </c>
      <c r="G7221" t="s">
        <v>93</v>
      </c>
      <c r="H7221" t="s">
        <v>1281</v>
      </c>
      <c r="I7221" s="33" t="s">
        <v>10409</v>
      </c>
      <c r="J7221" s="2">
        <v>5</v>
      </c>
      <c r="K7221" s="33" t="s">
        <v>10410</v>
      </c>
    </row>
    <row r="7222" spans="1:11" x14ac:dyDescent="0.3">
      <c r="A7222" s="1">
        <v>42833</v>
      </c>
      <c r="B7222" s="2">
        <f>YEAR(salesdata[[#This Row],[Order Date]])</f>
        <v>2017</v>
      </c>
      <c r="C7222" s="2">
        <f>MONTH(salesdata[[#This Row],[Order Date]])</f>
        <v>4</v>
      </c>
      <c r="D7222" t="s">
        <v>988</v>
      </c>
      <c r="E7222" t="s">
        <v>27</v>
      </c>
      <c r="F7222" t="s">
        <v>11</v>
      </c>
      <c r="G7222" t="s">
        <v>12</v>
      </c>
      <c r="H7222" t="s">
        <v>268</v>
      </c>
      <c r="I7222" s="33" t="s">
        <v>7576</v>
      </c>
      <c r="J7222" s="2">
        <v>5</v>
      </c>
      <c r="K7222" s="33" t="s">
        <v>10411</v>
      </c>
    </row>
    <row r="7223" spans="1:11" x14ac:dyDescent="0.3">
      <c r="A7223" s="1">
        <v>42833</v>
      </c>
      <c r="B7223" s="2">
        <f>YEAR(salesdata[[#This Row],[Order Date]])</f>
        <v>2017</v>
      </c>
      <c r="C7223" s="2">
        <f>MONTH(salesdata[[#This Row],[Order Date]])</f>
        <v>4</v>
      </c>
      <c r="D7223" t="s">
        <v>988</v>
      </c>
      <c r="E7223" t="s">
        <v>27</v>
      </c>
      <c r="F7223" t="s">
        <v>11</v>
      </c>
      <c r="G7223" t="s">
        <v>12</v>
      </c>
      <c r="H7223" t="s">
        <v>1329</v>
      </c>
      <c r="I7223" s="33" t="s">
        <v>10412</v>
      </c>
      <c r="J7223" s="2">
        <v>4</v>
      </c>
      <c r="K7223" s="33" t="s">
        <v>6976</v>
      </c>
    </row>
    <row r="7224" spans="1:11" x14ac:dyDescent="0.3">
      <c r="A7224" s="1">
        <v>42833</v>
      </c>
      <c r="B7224" s="2">
        <f>YEAR(salesdata[[#This Row],[Order Date]])</f>
        <v>2017</v>
      </c>
      <c r="C7224" s="2">
        <f>MONTH(salesdata[[#This Row],[Order Date]])</f>
        <v>4</v>
      </c>
      <c r="D7224" t="s">
        <v>245</v>
      </c>
      <c r="E7224" t="s">
        <v>111</v>
      </c>
      <c r="F7224" t="s">
        <v>34</v>
      </c>
      <c r="G7224" t="s">
        <v>47</v>
      </c>
      <c r="H7224" t="s">
        <v>1251</v>
      </c>
      <c r="I7224" s="33" t="s">
        <v>5330</v>
      </c>
      <c r="J7224" s="2">
        <v>2</v>
      </c>
      <c r="K7224" s="33" t="s">
        <v>9587</v>
      </c>
    </row>
    <row r="7225" spans="1:11" x14ac:dyDescent="0.3">
      <c r="A7225" s="1">
        <v>42833</v>
      </c>
      <c r="B7225" s="2">
        <f>YEAR(salesdata[[#This Row],[Order Date]])</f>
        <v>2017</v>
      </c>
      <c r="C7225" s="2">
        <f>MONTH(salesdata[[#This Row],[Order Date]])</f>
        <v>4</v>
      </c>
      <c r="D7225" t="s">
        <v>245</v>
      </c>
      <c r="E7225" t="s">
        <v>111</v>
      </c>
      <c r="F7225" t="s">
        <v>34</v>
      </c>
      <c r="G7225" t="s">
        <v>47</v>
      </c>
      <c r="H7225" t="s">
        <v>1436</v>
      </c>
      <c r="I7225" s="33" t="s">
        <v>10413</v>
      </c>
      <c r="J7225" s="2">
        <v>3</v>
      </c>
      <c r="K7225" s="33" t="s">
        <v>10414</v>
      </c>
    </row>
    <row r="7226" spans="1:11" x14ac:dyDescent="0.3">
      <c r="A7226" s="1">
        <v>42834</v>
      </c>
      <c r="B7226" s="2">
        <f>YEAR(salesdata[[#This Row],[Order Date]])</f>
        <v>2017</v>
      </c>
      <c r="C7226" s="2">
        <f>MONTH(salesdata[[#This Row],[Order Date]])</f>
        <v>4</v>
      </c>
      <c r="D7226" t="s">
        <v>2352</v>
      </c>
      <c r="E7226" t="s">
        <v>152</v>
      </c>
      <c r="F7226" t="s">
        <v>11</v>
      </c>
      <c r="G7226" t="s">
        <v>16</v>
      </c>
      <c r="H7226" t="s">
        <v>2815</v>
      </c>
      <c r="I7226" s="33" t="s">
        <v>5152</v>
      </c>
      <c r="J7226" s="2">
        <v>2</v>
      </c>
      <c r="K7226" s="33" t="s">
        <v>5693</v>
      </c>
    </row>
    <row r="7227" spans="1:11" x14ac:dyDescent="0.3">
      <c r="A7227" s="1">
        <v>42834</v>
      </c>
      <c r="B7227" s="2">
        <f>YEAR(salesdata[[#This Row],[Order Date]])</f>
        <v>2017</v>
      </c>
      <c r="C7227" s="2">
        <f>MONTH(salesdata[[#This Row],[Order Date]])</f>
        <v>4</v>
      </c>
      <c r="D7227" t="s">
        <v>2352</v>
      </c>
      <c r="E7227" t="s">
        <v>152</v>
      </c>
      <c r="F7227" t="s">
        <v>11</v>
      </c>
      <c r="G7227" t="s">
        <v>24</v>
      </c>
      <c r="H7227" t="s">
        <v>1146</v>
      </c>
      <c r="I7227" s="33" t="s">
        <v>8867</v>
      </c>
      <c r="J7227" s="2">
        <v>3</v>
      </c>
      <c r="K7227" s="33" t="s">
        <v>7167</v>
      </c>
    </row>
    <row r="7228" spans="1:11" x14ac:dyDescent="0.3">
      <c r="A7228" s="1">
        <v>42834</v>
      </c>
      <c r="B7228" s="2">
        <f>YEAR(salesdata[[#This Row],[Order Date]])</f>
        <v>2017</v>
      </c>
      <c r="C7228" s="2">
        <f>MONTH(salesdata[[#This Row],[Order Date]])</f>
        <v>4</v>
      </c>
      <c r="D7228" t="s">
        <v>2352</v>
      </c>
      <c r="E7228" t="s">
        <v>152</v>
      </c>
      <c r="F7228" t="s">
        <v>11</v>
      </c>
      <c r="G7228" t="s">
        <v>12</v>
      </c>
      <c r="H7228" t="s">
        <v>2247</v>
      </c>
      <c r="I7228" s="33" t="s">
        <v>3122</v>
      </c>
      <c r="J7228" s="2">
        <v>2</v>
      </c>
      <c r="K7228" s="33" t="s">
        <v>3123</v>
      </c>
    </row>
    <row r="7229" spans="1:11" x14ac:dyDescent="0.3">
      <c r="A7229" s="1">
        <v>42834</v>
      </c>
      <c r="B7229" s="2">
        <f>YEAR(salesdata[[#This Row],[Order Date]])</f>
        <v>2017</v>
      </c>
      <c r="C7229" s="2">
        <f>MONTH(salesdata[[#This Row],[Order Date]])</f>
        <v>4</v>
      </c>
      <c r="D7229" t="s">
        <v>2352</v>
      </c>
      <c r="E7229" t="s">
        <v>152</v>
      </c>
      <c r="F7229" t="s">
        <v>11</v>
      </c>
      <c r="G7229" t="s">
        <v>12</v>
      </c>
      <c r="H7229" t="s">
        <v>2816</v>
      </c>
      <c r="I7229" s="33" t="s">
        <v>8658</v>
      </c>
      <c r="J7229" s="2">
        <v>4</v>
      </c>
      <c r="K7229" s="33" t="s">
        <v>8659</v>
      </c>
    </row>
    <row r="7230" spans="1:11" x14ac:dyDescent="0.3">
      <c r="A7230" s="1">
        <v>42834</v>
      </c>
      <c r="B7230" s="2">
        <f>YEAR(salesdata[[#This Row],[Order Date]])</f>
        <v>2017</v>
      </c>
      <c r="C7230" s="2">
        <f>MONTH(salesdata[[#This Row],[Order Date]])</f>
        <v>4</v>
      </c>
      <c r="D7230" t="s">
        <v>2352</v>
      </c>
      <c r="E7230" t="s">
        <v>152</v>
      </c>
      <c r="F7230" t="s">
        <v>11</v>
      </c>
      <c r="G7230" t="s">
        <v>16</v>
      </c>
      <c r="H7230" t="s">
        <v>593</v>
      </c>
      <c r="I7230" s="33" t="s">
        <v>3680</v>
      </c>
      <c r="J7230" s="2">
        <v>3</v>
      </c>
      <c r="K7230" s="33" t="s">
        <v>5443</v>
      </c>
    </row>
    <row r="7231" spans="1:11" x14ac:dyDescent="0.3">
      <c r="A7231" s="1">
        <v>42834</v>
      </c>
      <c r="B7231" s="2">
        <f>YEAR(salesdata[[#This Row],[Order Date]])</f>
        <v>2017</v>
      </c>
      <c r="C7231" s="2">
        <f>MONTH(salesdata[[#This Row],[Order Date]])</f>
        <v>4</v>
      </c>
      <c r="D7231" t="s">
        <v>2352</v>
      </c>
      <c r="E7231" t="s">
        <v>152</v>
      </c>
      <c r="F7231" t="s">
        <v>11</v>
      </c>
      <c r="G7231" t="s">
        <v>18</v>
      </c>
      <c r="H7231" t="s">
        <v>883</v>
      </c>
      <c r="I7231" s="33" t="s">
        <v>4013</v>
      </c>
      <c r="J7231" s="2">
        <v>3</v>
      </c>
      <c r="K7231" s="33" t="s">
        <v>132</v>
      </c>
    </row>
    <row r="7232" spans="1:11" x14ac:dyDescent="0.3">
      <c r="A7232" s="1">
        <v>42834</v>
      </c>
      <c r="B7232" s="2">
        <f>YEAR(salesdata[[#This Row],[Order Date]])</f>
        <v>2017</v>
      </c>
      <c r="C7232" s="2">
        <f>MONTH(salesdata[[#This Row],[Order Date]])</f>
        <v>4</v>
      </c>
      <c r="D7232" t="s">
        <v>222</v>
      </c>
      <c r="E7232" t="s">
        <v>124</v>
      </c>
      <c r="F7232" t="s">
        <v>11</v>
      </c>
      <c r="G7232" t="s">
        <v>16</v>
      </c>
      <c r="H7232" t="s">
        <v>1446</v>
      </c>
      <c r="I7232" s="33" t="s">
        <v>3163</v>
      </c>
      <c r="J7232" s="2">
        <v>3</v>
      </c>
      <c r="K7232" s="33" t="s">
        <v>3164</v>
      </c>
    </row>
    <row r="7233" spans="1:11" x14ac:dyDescent="0.3">
      <c r="A7233" s="1">
        <v>42834</v>
      </c>
      <c r="B7233" s="2">
        <f>YEAR(salesdata[[#This Row],[Order Date]])</f>
        <v>2017</v>
      </c>
      <c r="C7233" s="2">
        <f>MONTH(salesdata[[#This Row],[Order Date]])</f>
        <v>4</v>
      </c>
      <c r="D7233" t="s">
        <v>222</v>
      </c>
      <c r="E7233" t="s">
        <v>124</v>
      </c>
      <c r="F7233" t="s">
        <v>11</v>
      </c>
      <c r="G7233" t="s">
        <v>20</v>
      </c>
      <c r="H7233" t="s">
        <v>676</v>
      </c>
      <c r="I7233" s="33" t="s">
        <v>6275</v>
      </c>
      <c r="J7233" s="2">
        <v>1</v>
      </c>
      <c r="K7233" s="33" t="s">
        <v>10415</v>
      </c>
    </row>
    <row r="7234" spans="1:11" x14ac:dyDescent="0.3">
      <c r="A7234" s="1">
        <v>42834</v>
      </c>
      <c r="B7234" s="2">
        <f>YEAR(salesdata[[#This Row],[Order Date]])</f>
        <v>2017</v>
      </c>
      <c r="C7234" s="2">
        <f>MONTH(salesdata[[#This Row],[Order Date]])</f>
        <v>4</v>
      </c>
      <c r="D7234" t="s">
        <v>222</v>
      </c>
      <c r="E7234" t="s">
        <v>124</v>
      </c>
      <c r="F7234" t="s">
        <v>11</v>
      </c>
      <c r="G7234" t="s">
        <v>12</v>
      </c>
      <c r="H7234" t="s">
        <v>2324</v>
      </c>
      <c r="I7234" s="33" t="s">
        <v>10416</v>
      </c>
      <c r="J7234" s="2">
        <v>3</v>
      </c>
      <c r="K7234" s="33" t="s">
        <v>10417</v>
      </c>
    </row>
    <row r="7235" spans="1:11" x14ac:dyDescent="0.3">
      <c r="A7235" s="1">
        <v>42834</v>
      </c>
      <c r="B7235" s="2">
        <f>YEAR(salesdata[[#This Row],[Order Date]])</f>
        <v>2017</v>
      </c>
      <c r="C7235" s="2">
        <f>MONTH(salesdata[[#This Row],[Order Date]])</f>
        <v>4</v>
      </c>
      <c r="D7235" t="s">
        <v>1038</v>
      </c>
      <c r="E7235" t="s">
        <v>111</v>
      </c>
      <c r="F7235" t="s">
        <v>11</v>
      </c>
      <c r="G7235" t="s">
        <v>20</v>
      </c>
      <c r="H7235" t="s">
        <v>911</v>
      </c>
      <c r="I7235" s="33" t="s">
        <v>10418</v>
      </c>
      <c r="J7235" s="2">
        <v>8</v>
      </c>
      <c r="K7235" s="33" t="s">
        <v>10419</v>
      </c>
    </row>
    <row r="7236" spans="1:11" x14ac:dyDescent="0.3">
      <c r="A7236" s="1">
        <v>42834</v>
      </c>
      <c r="B7236" s="2">
        <f>YEAR(salesdata[[#This Row],[Order Date]])</f>
        <v>2017</v>
      </c>
      <c r="C7236" s="2">
        <f>MONTH(salesdata[[#This Row],[Order Date]])</f>
        <v>4</v>
      </c>
      <c r="D7236" t="s">
        <v>1565</v>
      </c>
      <c r="E7236" t="s">
        <v>23</v>
      </c>
      <c r="F7236" t="s">
        <v>11</v>
      </c>
      <c r="G7236" t="s">
        <v>20</v>
      </c>
      <c r="H7236" t="s">
        <v>2230</v>
      </c>
      <c r="I7236" s="33" t="s">
        <v>10420</v>
      </c>
      <c r="J7236" s="2">
        <v>4</v>
      </c>
      <c r="K7236" s="33" t="s">
        <v>10421</v>
      </c>
    </row>
    <row r="7237" spans="1:11" x14ac:dyDescent="0.3">
      <c r="A7237" s="1">
        <v>42834</v>
      </c>
      <c r="B7237" s="2">
        <f>YEAR(salesdata[[#This Row],[Order Date]])</f>
        <v>2017</v>
      </c>
      <c r="C7237" s="2">
        <f>MONTH(salesdata[[#This Row],[Order Date]])</f>
        <v>4</v>
      </c>
      <c r="D7237" t="s">
        <v>1565</v>
      </c>
      <c r="E7237" t="s">
        <v>23</v>
      </c>
      <c r="F7237" t="s">
        <v>11</v>
      </c>
      <c r="G7237" t="s">
        <v>12</v>
      </c>
      <c r="H7237" t="s">
        <v>1651</v>
      </c>
      <c r="I7237" s="33" t="s">
        <v>6125</v>
      </c>
      <c r="J7237" s="2">
        <v>2</v>
      </c>
      <c r="K7237" s="33" t="s">
        <v>3493</v>
      </c>
    </row>
    <row r="7238" spans="1:11" x14ac:dyDescent="0.3">
      <c r="A7238" s="1">
        <v>42835</v>
      </c>
      <c r="B7238" s="2">
        <f>YEAR(salesdata[[#This Row],[Order Date]])</f>
        <v>2017</v>
      </c>
      <c r="C7238" s="2">
        <f>MONTH(salesdata[[#This Row],[Order Date]])</f>
        <v>4</v>
      </c>
      <c r="D7238" t="s">
        <v>2341</v>
      </c>
      <c r="E7238" t="s">
        <v>181</v>
      </c>
      <c r="F7238" t="s">
        <v>11</v>
      </c>
      <c r="G7238" t="s">
        <v>12</v>
      </c>
      <c r="H7238" t="s">
        <v>1010</v>
      </c>
      <c r="I7238" s="33" t="s">
        <v>8282</v>
      </c>
      <c r="J7238" s="2">
        <v>1</v>
      </c>
      <c r="K7238" s="33" t="s">
        <v>4744</v>
      </c>
    </row>
    <row r="7239" spans="1:11" x14ac:dyDescent="0.3">
      <c r="A7239" s="1">
        <v>42835</v>
      </c>
      <c r="B7239" s="2">
        <f>YEAR(salesdata[[#This Row],[Order Date]])</f>
        <v>2017</v>
      </c>
      <c r="C7239" s="2">
        <f>MONTH(salesdata[[#This Row],[Order Date]])</f>
        <v>4</v>
      </c>
      <c r="D7239" t="s">
        <v>2341</v>
      </c>
      <c r="E7239" t="s">
        <v>181</v>
      </c>
      <c r="F7239" t="s">
        <v>11</v>
      </c>
      <c r="G7239" t="s">
        <v>43</v>
      </c>
      <c r="H7239" t="s">
        <v>850</v>
      </c>
      <c r="I7239" s="33" t="s">
        <v>4660</v>
      </c>
      <c r="J7239" s="2">
        <v>2</v>
      </c>
      <c r="K7239" s="33" t="s">
        <v>4744</v>
      </c>
    </row>
    <row r="7240" spans="1:11" x14ac:dyDescent="0.3">
      <c r="A7240" s="1">
        <v>42835</v>
      </c>
      <c r="B7240" s="2">
        <f>YEAR(salesdata[[#This Row],[Order Date]])</f>
        <v>2017</v>
      </c>
      <c r="C7240" s="2">
        <f>MONTH(salesdata[[#This Row],[Order Date]])</f>
        <v>4</v>
      </c>
      <c r="D7240" t="s">
        <v>1468</v>
      </c>
      <c r="E7240" t="s">
        <v>10</v>
      </c>
      <c r="F7240" t="s">
        <v>11</v>
      </c>
      <c r="G7240" t="s">
        <v>12</v>
      </c>
      <c r="H7240" t="s">
        <v>2156</v>
      </c>
      <c r="I7240" s="33" t="s">
        <v>3520</v>
      </c>
      <c r="J7240" s="2">
        <v>2</v>
      </c>
      <c r="K7240" s="33" t="s">
        <v>3521</v>
      </c>
    </row>
    <row r="7241" spans="1:11" x14ac:dyDescent="0.3">
      <c r="A7241" s="1">
        <v>42835</v>
      </c>
      <c r="B7241" s="2">
        <f>YEAR(salesdata[[#This Row],[Order Date]])</f>
        <v>2017</v>
      </c>
      <c r="C7241" s="2">
        <f>MONTH(salesdata[[#This Row],[Order Date]])</f>
        <v>4</v>
      </c>
      <c r="D7241" t="s">
        <v>1468</v>
      </c>
      <c r="E7241" t="s">
        <v>10</v>
      </c>
      <c r="F7241" t="s">
        <v>39</v>
      </c>
      <c r="G7241" t="s">
        <v>52</v>
      </c>
      <c r="H7241" t="s">
        <v>2528</v>
      </c>
      <c r="I7241" s="33" t="s">
        <v>10422</v>
      </c>
      <c r="J7241" s="2">
        <v>3</v>
      </c>
      <c r="K7241" s="33" t="s">
        <v>5783</v>
      </c>
    </row>
    <row r="7242" spans="1:11" x14ac:dyDescent="0.3">
      <c r="A7242" s="1">
        <v>42835</v>
      </c>
      <c r="B7242" s="2">
        <f>YEAR(salesdata[[#This Row],[Order Date]])</f>
        <v>2017</v>
      </c>
      <c r="C7242" s="2">
        <f>MONTH(salesdata[[#This Row],[Order Date]])</f>
        <v>4</v>
      </c>
      <c r="D7242" t="s">
        <v>2817</v>
      </c>
      <c r="E7242" t="s">
        <v>124</v>
      </c>
      <c r="F7242" t="s">
        <v>34</v>
      </c>
      <c r="G7242" t="s">
        <v>47</v>
      </c>
      <c r="H7242" t="s">
        <v>1845</v>
      </c>
      <c r="I7242" s="33" t="s">
        <v>7573</v>
      </c>
      <c r="J7242" s="2">
        <v>5</v>
      </c>
      <c r="K7242" s="33" t="s">
        <v>3653</v>
      </c>
    </row>
    <row r="7243" spans="1:11" x14ac:dyDescent="0.3">
      <c r="A7243" s="1">
        <v>42835</v>
      </c>
      <c r="B7243" s="2">
        <f>YEAR(salesdata[[#This Row],[Order Date]])</f>
        <v>2017</v>
      </c>
      <c r="C7243" s="2">
        <f>MONTH(salesdata[[#This Row],[Order Date]])</f>
        <v>4</v>
      </c>
      <c r="D7243" t="s">
        <v>2817</v>
      </c>
      <c r="E7243" t="s">
        <v>124</v>
      </c>
      <c r="F7243" t="s">
        <v>11</v>
      </c>
      <c r="G7243" t="s">
        <v>20</v>
      </c>
      <c r="H7243" t="s">
        <v>1348</v>
      </c>
      <c r="I7243" s="33" t="s">
        <v>4707</v>
      </c>
      <c r="J7243" s="2">
        <v>3</v>
      </c>
      <c r="K7243" s="33" t="s">
        <v>7483</v>
      </c>
    </row>
    <row r="7244" spans="1:11" x14ac:dyDescent="0.3">
      <c r="A7244" s="1">
        <v>42835</v>
      </c>
      <c r="B7244" s="2">
        <f>YEAR(salesdata[[#This Row],[Order Date]])</f>
        <v>2017</v>
      </c>
      <c r="C7244" s="2">
        <f>MONTH(salesdata[[#This Row],[Order Date]])</f>
        <v>4</v>
      </c>
      <c r="D7244" t="s">
        <v>1716</v>
      </c>
      <c r="E7244" t="s">
        <v>625</v>
      </c>
      <c r="F7244" t="s">
        <v>39</v>
      </c>
      <c r="G7244" t="s">
        <v>52</v>
      </c>
      <c r="H7244" t="s">
        <v>1106</v>
      </c>
      <c r="I7244" s="33" t="s">
        <v>3825</v>
      </c>
      <c r="J7244" s="2">
        <v>1</v>
      </c>
      <c r="K7244" s="33" t="s">
        <v>2141</v>
      </c>
    </row>
    <row r="7245" spans="1:11" x14ac:dyDescent="0.3">
      <c r="A7245" s="1">
        <v>42835</v>
      </c>
      <c r="B7245" s="2">
        <f>YEAR(salesdata[[#This Row],[Order Date]])</f>
        <v>2017</v>
      </c>
      <c r="C7245" s="2">
        <f>MONTH(salesdata[[#This Row],[Order Date]])</f>
        <v>4</v>
      </c>
      <c r="D7245" t="s">
        <v>1716</v>
      </c>
      <c r="E7245" t="s">
        <v>625</v>
      </c>
      <c r="F7245" t="s">
        <v>11</v>
      </c>
      <c r="G7245" t="s">
        <v>18</v>
      </c>
      <c r="H7245" t="s">
        <v>146</v>
      </c>
      <c r="I7245" s="33" t="s">
        <v>10423</v>
      </c>
      <c r="J7245" s="2">
        <v>5</v>
      </c>
      <c r="K7245" s="33" t="s">
        <v>10424</v>
      </c>
    </row>
    <row r="7246" spans="1:11" x14ac:dyDescent="0.3">
      <c r="A7246" s="1">
        <v>42835</v>
      </c>
      <c r="B7246" s="2">
        <f>YEAR(salesdata[[#This Row],[Order Date]])</f>
        <v>2017</v>
      </c>
      <c r="C7246" s="2">
        <f>MONTH(salesdata[[#This Row],[Order Date]])</f>
        <v>4</v>
      </c>
      <c r="D7246" t="s">
        <v>690</v>
      </c>
      <c r="E7246" t="s">
        <v>23</v>
      </c>
      <c r="F7246" t="s">
        <v>11</v>
      </c>
      <c r="G7246" t="s">
        <v>93</v>
      </c>
      <c r="H7246" t="s">
        <v>2374</v>
      </c>
      <c r="I7246" s="33" t="s">
        <v>10425</v>
      </c>
      <c r="J7246" s="2">
        <v>4</v>
      </c>
      <c r="K7246" s="33" t="s">
        <v>10426</v>
      </c>
    </row>
    <row r="7247" spans="1:11" x14ac:dyDescent="0.3">
      <c r="A7247" s="1">
        <v>42835</v>
      </c>
      <c r="B7247" s="2">
        <f>YEAR(salesdata[[#This Row],[Order Date]])</f>
        <v>2017</v>
      </c>
      <c r="C7247" s="2">
        <f>MONTH(salesdata[[#This Row],[Order Date]])</f>
        <v>4</v>
      </c>
      <c r="D7247" t="s">
        <v>690</v>
      </c>
      <c r="E7247" t="s">
        <v>23</v>
      </c>
      <c r="F7247" t="s">
        <v>34</v>
      </c>
      <c r="G7247" t="s">
        <v>47</v>
      </c>
      <c r="H7247" t="s">
        <v>1786</v>
      </c>
      <c r="I7247" s="33" t="s">
        <v>10427</v>
      </c>
      <c r="J7247" s="2">
        <v>3</v>
      </c>
      <c r="K7247" s="33" t="s">
        <v>7692</v>
      </c>
    </row>
    <row r="7248" spans="1:11" x14ac:dyDescent="0.3">
      <c r="A7248" s="1">
        <v>42836</v>
      </c>
      <c r="B7248" s="2">
        <f>YEAR(salesdata[[#This Row],[Order Date]])</f>
        <v>2017</v>
      </c>
      <c r="C7248" s="2">
        <f>MONTH(salesdata[[#This Row],[Order Date]])</f>
        <v>4</v>
      </c>
      <c r="D7248" t="s">
        <v>1318</v>
      </c>
      <c r="E7248" t="s">
        <v>27</v>
      </c>
      <c r="F7248" t="s">
        <v>39</v>
      </c>
      <c r="G7248" t="s">
        <v>52</v>
      </c>
      <c r="H7248" t="s">
        <v>1114</v>
      </c>
      <c r="I7248" s="33" t="s">
        <v>8581</v>
      </c>
      <c r="J7248" s="2">
        <v>5</v>
      </c>
      <c r="K7248" s="33" t="s">
        <v>6252</v>
      </c>
    </row>
    <row r="7249" spans="1:11" x14ac:dyDescent="0.3">
      <c r="A7249" s="1">
        <v>42836</v>
      </c>
      <c r="B7249" s="2">
        <f>YEAR(salesdata[[#This Row],[Order Date]])</f>
        <v>2017</v>
      </c>
      <c r="C7249" s="2">
        <f>MONTH(salesdata[[#This Row],[Order Date]])</f>
        <v>4</v>
      </c>
      <c r="D7249" t="s">
        <v>1318</v>
      </c>
      <c r="E7249" t="s">
        <v>27</v>
      </c>
      <c r="F7249" t="s">
        <v>11</v>
      </c>
      <c r="G7249" t="s">
        <v>24</v>
      </c>
      <c r="H7249" t="s">
        <v>2601</v>
      </c>
      <c r="I7249" s="33" t="s">
        <v>7897</v>
      </c>
      <c r="J7249" s="2">
        <v>7</v>
      </c>
      <c r="K7249" s="33" t="s">
        <v>6409</v>
      </c>
    </row>
    <row r="7250" spans="1:11" x14ac:dyDescent="0.3">
      <c r="A7250" s="1">
        <v>42836</v>
      </c>
      <c r="B7250" s="2">
        <f>YEAR(salesdata[[#This Row],[Order Date]])</f>
        <v>2017</v>
      </c>
      <c r="C7250" s="2">
        <f>MONTH(salesdata[[#This Row],[Order Date]])</f>
        <v>4</v>
      </c>
      <c r="D7250" t="s">
        <v>349</v>
      </c>
      <c r="E7250" t="s">
        <v>10</v>
      </c>
      <c r="F7250" t="s">
        <v>11</v>
      </c>
      <c r="G7250" t="s">
        <v>20</v>
      </c>
      <c r="H7250" t="s">
        <v>1504</v>
      </c>
      <c r="I7250" s="33" t="s">
        <v>2942</v>
      </c>
      <c r="J7250" s="2">
        <v>3</v>
      </c>
      <c r="K7250" s="33" t="s">
        <v>7645</v>
      </c>
    </row>
    <row r="7251" spans="1:11" x14ac:dyDescent="0.3">
      <c r="A7251" s="1">
        <v>42836</v>
      </c>
      <c r="B7251" s="2">
        <f>YEAR(salesdata[[#This Row],[Order Date]])</f>
        <v>2017</v>
      </c>
      <c r="C7251" s="2">
        <f>MONTH(salesdata[[#This Row],[Order Date]])</f>
        <v>4</v>
      </c>
      <c r="D7251" t="s">
        <v>990</v>
      </c>
      <c r="E7251" t="s">
        <v>79</v>
      </c>
      <c r="F7251" t="s">
        <v>11</v>
      </c>
      <c r="G7251" t="s">
        <v>18</v>
      </c>
      <c r="H7251" t="s">
        <v>2298</v>
      </c>
      <c r="I7251" s="33" t="s">
        <v>8900</v>
      </c>
      <c r="J7251" s="2">
        <v>2</v>
      </c>
      <c r="K7251" s="33" t="s">
        <v>4673</v>
      </c>
    </row>
    <row r="7252" spans="1:11" x14ac:dyDescent="0.3">
      <c r="A7252" s="1">
        <v>42836</v>
      </c>
      <c r="B7252" s="2">
        <f>YEAR(salesdata[[#This Row],[Order Date]])</f>
        <v>2017</v>
      </c>
      <c r="C7252" s="2">
        <f>MONTH(salesdata[[#This Row],[Order Date]])</f>
        <v>4</v>
      </c>
      <c r="D7252" t="s">
        <v>990</v>
      </c>
      <c r="E7252" t="s">
        <v>79</v>
      </c>
      <c r="F7252" t="s">
        <v>39</v>
      </c>
      <c r="G7252" t="s">
        <v>52</v>
      </c>
      <c r="H7252" t="s">
        <v>486</v>
      </c>
      <c r="I7252" s="33" t="s">
        <v>10277</v>
      </c>
      <c r="J7252" s="2">
        <v>2</v>
      </c>
      <c r="K7252" s="33" t="s">
        <v>6757</v>
      </c>
    </row>
    <row r="7253" spans="1:11" x14ac:dyDescent="0.3">
      <c r="A7253" s="1">
        <v>42836</v>
      </c>
      <c r="B7253" s="2">
        <f>YEAR(salesdata[[#This Row],[Order Date]])</f>
        <v>2017</v>
      </c>
      <c r="C7253" s="2">
        <f>MONTH(salesdata[[#This Row],[Order Date]])</f>
        <v>4</v>
      </c>
      <c r="D7253" t="s">
        <v>2361</v>
      </c>
      <c r="E7253" t="s">
        <v>249</v>
      </c>
      <c r="F7253" t="s">
        <v>11</v>
      </c>
      <c r="G7253" t="s">
        <v>24</v>
      </c>
      <c r="H7253" t="s">
        <v>2818</v>
      </c>
      <c r="I7253" s="33" t="s">
        <v>4024</v>
      </c>
      <c r="J7253" s="2">
        <v>1</v>
      </c>
      <c r="K7253" s="33" t="s">
        <v>3793</v>
      </c>
    </row>
    <row r="7254" spans="1:11" x14ac:dyDescent="0.3">
      <c r="A7254" s="1">
        <v>42836</v>
      </c>
      <c r="B7254" s="2">
        <f>YEAR(salesdata[[#This Row],[Order Date]])</f>
        <v>2017</v>
      </c>
      <c r="C7254" s="2">
        <f>MONTH(salesdata[[#This Row],[Order Date]])</f>
        <v>4</v>
      </c>
      <c r="D7254" t="s">
        <v>2361</v>
      </c>
      <c r="E7254" t="s">
        <v>249</v>
      </c>
      <c r="F7254" t="s">
        <v>11</v>
      </c>
      <c r="G7254" t="s">
        <v>24</v>
      </c>
      <c r="H7254" t="s">
        <v>469</v>
      </c>
      <c r="I7254" s="33" t="s">
        <v>10428</v>
      </c>
      <c r="J7254" s="2">
        <v>8</v>
      </c>
      <c r="K7254" s="33" t="s">
        <v>10429</v>
      </c>
    </row>
    <row r="7255" spans="1:11" x14ac:dyDescent="0.3">
      <c r="A7255" s="1">
        <v>42837</v>
      </c>
      <c r="B7255" s="2">
        <f>YEAR(salesdata[[#This Row],[Order Date]])</f>
        <v>2017</v>
      </c>
      <c r="C7255" s="2">
        <f>MONTH(salesdata[[#This Row],[Order Date]])</f>
        <v>4</v>
      </c>
      <c r="D7255" t="s">
        <v>2164</v>
      </c>
      <c r="E7255" t="s">
        <v>1575</v>
      </c>
      <c r="F7255" t="s">
        <v>11</v>
      </c>
      <c r="G7255" t="s">
        <v>20</v>
      </c>
      <c r="H7255" t="s">
        <v>119</v>
      </c>
      <c r="I7255" s="33" t="s">
        <v>3015</v>
      </c>
      <c r="J7255" s="2">
        <v>5</v>
      </c>
      <c r="K7255" s="33" t="s">
        <v>3016</v>
      </c>
    </row>
    <row r="7256" spans="1:11" x14ac:dyDescent="0.3">
      <c r="A7256" s="1">
        <v>42837</v>
      </c>
      <c r="B7256" s="2">
        <f>YEAR(salesdata[[#This Row],[Order Date]])</f>
        <v>2017</v>
      </c>
      <c r="C7256" s="2">
        <f>MONTH(salesdata[[#This Row],[Order Date]])</f>
        <v>4</v>
      </c>
      <c r="D7256" t="s">
        <v>2164</v>
      </c>
      <c r="E7256" t="s">
        <v>1575</v>
      </c>
      <c r="F7256" t="s">
        <v>11</v>
      </c>
      <c r="G7256" t="s">
        <v>12</v>
      </c>
      <c r="H7256" t="s">
        <v>765</v>
      </c>
      <c r="I7256" s="33" t="s">
        <v>3702</v>
      </c>
      <c r="J7256" s="2">
        <v>4</v>
      </c>
      <c r="K7256" s="33" t="s">
        <v>3843</v>
      </c>
    </row>
    <row r="7257" spans="1:11" x14ac:dyDescent="0.3">
      <c r="A7257" s="1">
        <v>42838</v>
      </c>
      <c r="B7257" s="2">
        <f>YEAR(salesdata[[#This Row],[Order Date]])</f>
        <v>2017</v>
      </c>
      <c r="C7257" s="2">
        <f>MONTH(salesdata[[#This Row],[Order Date]])</f>
        <v>4</v>
      </c>
      <c r="D7257" t="s">
        <v>906</v>
      </c>
      <c r="E7257" t="s">
        <v>167</v>
      </c>
      <c r="F7257" t="s">
        <v>11</v>
      </c>
      <c r="G7257" t="s">
        <v>12</v>
      </c>
      <c r="H7257" t="s">
        <v>1640</v>
      </c>
      <c r="I7257" s="33" t="s">
        <v>5366</v>
      </c>
      <c r="J7257" s="2">
        <v>1</v>
      </c>
      <c r="K7257" s="33" t="s">
        <v>3788</v>
      </c>
    </row>
    <row r="7258" spans="1:11" x14ac:dyDescent="0.3">
      <c r="A7258" s="1">
        <v>42838</v>
      </c>
      <c r="B7258" s="2">
        <f>YEAR(salesdata[[#This Row],[Order Date]])</f>
        <v>2017</v>
      </c>
      <c r="C7258" s="2">
        <f>MONTH(salesdata[[#This Row],[Order Date]])</f>
        <v>4</v>
      </c>
      <c r="D7258" t="s">
        <v>906</v>
      </c>
      <c r="E7258" t="s">
        <v>167</v>
      </c>
      <c r="F7258" t="s">
        <v>11</v>
      </c>
      <c r="G7258" t="s">
        <v>20</v>
      </c>
      <c r="H7258" t="s">
        <v>122</v>
      </c>
      <c r="I7258" s="33" t="s">
        <v>10254</v>
      </c>
      <c r="J7258" s="2">
        <v>5</v>
      </c>
      <c r="K7258" s="33" t="s">
        <v>10430</v>
      </c>
    </row>
    <row r="7259" spans="1:11" x14ac:dyDescent="0.3">
      <c r="A7259" s="1">
        <v>42838</v>
      </c>
      <c r="B7259" s="2">
        <f>YEAR(salesdata[[#This Row],[Order Date]])</f>
        <v>2017</v>
      </c>
      <c r="C7259" s="2">
        <f>MONTH(salesdata[[#This Row],[Order Date]])</f>
        <v>4</v>
      </c>
      <c r="D7259" t="s">
        <v>1951</v>
      </c>
      <c r="E7259" t="s">
        <v>27</v>
      </c>
      <c r="F7259" t="s">
        <v>34</v>
      </c>
      <c r="G7259" t="s">
        <v>35</v>
      </c>
      <c r="H7259" t="s">
        <v>1525</v>
      </c>
      <c r="I7259" s="33" t="s">
        <v>3196</v>
      </c>
      <c r="J7259" s="2">
        <v>6</v>
      </c>
      <c r="K7259" s="33" t="s">
        <v>10431</v>
      </c>
    </row>
    <row r="7260" spans="1:11" x14ac:dyDescent="0.3">
      <c r="A7260" s="1">
        <v>42838</v>
      </c>
      <c r="B7260" s="2">
        <f>YEAR(salesdata[[#This Row],[Order Date]])</f>
        <v>2017</v>
      </c>
      <c r="C7260" s="2">
        <f>MONTH(salesdata[[#This Row],[Order Date]])</f>
        <v>4</v>
      </c>
      <c r="D7260" t="s">
        <v>2282</v>
      </c>
      <c r="E7260" t="s">
        <v>23</v>
      </c>
      <c r="F7260" t="s">
        <v>11</v>
      </c>
      <c r="G7260" t="s">
        <v>43</v>
      </c>
      <c r="H7260" t="s">
        <v>2671</v>
      </c>
      <c r="I7260" s="33" t="s">
        <v>5278</v>
      </c>
      <c r="J7260" s="2">
        <v>5</v>
      </c>
      <c r="K7260" s="33" t="s">
        <v>4728</v>
      </c>
    </row>
    <row r="7261" spans="1:11" x14ac:dyDescent="0.3">
      <c r="A7261" s="1">
        <v>42839</v>
      </c>
      <c r="B7261" s="2">
        <f>YEAR(salesdata[[#This Row],[Order Date]])</f>
        <v>2017</v>
      </c>
      <c r="C7261" s="2">
        <f>MONTH(salesdata[[#This Row],[Order Date]])</f>
        <v>4</v>
      </c>
      <c r="D7261" t="s">
        <v>1684</v>
      </c>
      <c r="E7261" t="s">
        <v>79</v>
      </c>
      <c r="F7261" t="s">
        <v>11</v>
      </c>
      <c r="G7261" t="s">
        <v>24</v>
      </c>
      <c r="H7261" t="s">
        <v>230</v>
      </c>
      <c r="I7261" s="33" t="s">
        <v>6447</v>
      </c>
      <c r="J7261" s="2">
        <v>3</v>
      </c>
      <c r="K7261" s="33" t="s">
        <v>7146</v>
      </c>
    </row>
    <row r="7262" spans="1:11" x14ac:dyDescent="0.3">
      <c r="A7262" s="1">
        <v>42839</v>
      </c>
      <c r="B7262" s="2">
        <f>YEAR(salesdata[[#This Row],[Order Date]])</f>
        <v>2017</v>
      </c>
      <c r="C7262" s="2">
        <f>MONTH(salesdata[[#This Row],[Order Date]])</f>
        <v>4</v>
      </c>
      <c r="D7262" t="s">
        <v>1684</v>
      </c>
      <c r="E7262" t="s">
        <v>79</v>
      </c>
      <c r="F7262" t="s">
        <v>11</v>
      </c>
      <c r="G7262" t="s">
        <v>24</v>
      </c>
      <c r="H7262" t="s">
        <v>2125</v>
      </c>
      <c r="I7262" s="33" t="s">
        <v>10432</v>
      </c>
      <c r="J7262" s="2">
        <v>3</v>
      </c>
      <c r="K7262" s="33" t="s">
        <v>6357</v>
      </c>
    </row>
    <row r="7263" spans="1:11" x14ac:dyDescent="0.3">
      <c r="A7263" s="1">
        <v>42839</v>
      </c>
      <c r="B7263" s="2">
        <f>YEAR(salesdata[[#This Row],[Order Date]])</f>
        <v>2017</v>
      </c>
      <c r="C7263" s="2">
        <f>MONTH(salesdata[[#This Row],[Order Date]])</f>
        <v>4</v>
      </c>
      <c r="D7263" t="s">
        <v>1684</v>
      </c>
      <c r="E7263" t="s">
        <v>79</v>
      </c>
      <c r="F7263" t="s">
        <v>11</v>
      </c>
      <c r="G7263" t="s">
        <v>12</v>
      </c>
      <c r="H7263" t="s">
        <v>2381</v>
      </c>
      <c r="I7263" s="33" t="s">
        <v>9261</v>
      </c>
      <c r="J7263" s="2">
        <v>3</v>
      </c>
      <c r="K7263" s="33" t="s">
        <v>6163</v>
      </c>
    </row>
    <row r="7264" spans="1:11" x14ac:dyDescent="0.3">
      <c r="A7264" s="1">
        <v>42839</v>
      </c>
      <c r="B7264" s="2">
        <f>YEAR(salesdata[[#This Row],[Order Date]])</f>
        <v>2017</v>
      </c>
      <c r="C7264" s="2">
        <f>MONTH(salesdata[[#This Row],[Order Date]])</f>
        <v>4</v>
      </c>
      <c r="D7264" t="s">
        <v>2614</v>
      </c>
      <c r="E7264" t="s">
        <v>190</v>
      </c>
      <c r="F7264" t="s">
        <v>11</v>
      </c>
      <c r="G7264" t="s">
        <v>20</v>
      </c>
      <c r="H7264" t="s">
        <v>1419</v>
      </c>
      <c r="I7264" s="33" t="s">
        <v>10433</v>
      </c>
      <c r="J7264" s="2">
        <v>2</v>
      </c>
      <c r="K7264" s="33" t="s">
        <v>4394</v>
      </c>
    </row>
    <row r="7265" spans="1:11" x14ac:dyDescent="0.3">
      <c r="A7265" s="1">
        <v>42839</v>
      </c>
      <c r="B7265" s="2">
        <f>YEAR(salesdata[[#This Row],[Order Date]])</f>
        <v>2017</v>
      </c>
      <c r="C7265" s="2">
        <f>MONTH(salesdata[[#This Row],[Order Date]])</f>
        <v>4</v>
      </c>
      <c r="D7265" t="s">
        <v>1151</v>
      </c>
      <c r="E7265" t="s">
        <v>152</v>
      </c>
      <c r="F7265" t="s">
        <v>11</v>
      </c>
      <c r="G7265" t="s">
        <v>20</v>
      </c>
      <c r="H7265" t="s">
        <v>460</v>
      </c>
      <c r="I7265" s="33" t="s">
        <v>3724</v>
      </c>
      <c r="J7265" s="2">
        <v>3</v>
      </c>
      <c r="K7265" s="33" t="s">
        <v>8588</v>
      </c>
    </row>
    <row r="7266" spans="1:11" x14ac:dyDescent="0.3">
      <c r="A7266" s="1">
        <v>42839</v>
      </c>
      <c r="B7266" s="2">
        <f>YEAR(salesdata[[#This Row],[Order Date]])</f>
        <v>2017</v>
      </c>
      <c r="C7266" s="2">
        <f>MONTH(salesdata[[#This Row],[Order Date]])</f>
        <v>4</v>
      </c>
      <c r="D7266" t="s">
        <v>1151</v>
      </c>
      <c r="E7266" t="s">
        <v>152</v>
      </c>
      <c r="F7266" t="s">
        <v>34</v>
      </c>
      <c r="G7266" t="s">
        <v>74</v>
      </c>
      <c r="H7266" t="s">
        <v>2607</v>
      </c>
      <c r="I7266" s="33" t="s">
        <v>5735</v>
      </c>
      <c r="J7266" s="2">
        <v>3</v>
      </c>
      <c r="K7266" s="33" t="s">
        <v>4949</v>
      </c>
    </row>
    <row r="7267" spans="1:11" x14ac:dyDescent="0.3">
      <c r="A7267" s="1">
        <v>42839</v>
      </c>
      <c r="B7267" s="2">
        <f>YEAR(salesdata[[#This Row],[Order Date]])</f>
        <v>2017</v>
      </c>
      <c r="C7267" s="2">
        <f>MONTH(salesdata[[#This Row],[Order Date]])</f>
        <v>4</v>
      </c>
      <c r="D7267" t="s">
        <v>1192</v>
      </c>
      <c r="E7267" t="s">
        <v>249</v>
      </c>
      <c r="F7267" t="s">
        <v>34</v>
      </c>
      <c r="G7267" t="s">
        <v>74</v>
      </c>
      <c r="H7267" t="s">
        <v>83</v>
      </c>
      <c r="I7267" s="33" t="s">
        <v>6457</v>
      </c>
      <c r="J7267" s="2">
        <v>8</v>
      </c>
      <c r="K7267" s="33" t="s">
        <v>10434</v>
      </c>
    </row>
    <row r="7268" spans="1:11" x14ac:dyDescent="0.3">
      <c r="A7268" s="1">
        <v>42839</v>
      </c>
      <c r="B7268" s="2">
        <f>YEAR(salesdata[[#This Row],[Order Date]])</f>
        <v>2017</v>
      </c>
      <c r="C7268" s="2">
        <f>MONTH(salesdata[[#This Row],[Order Date]])</f>
        <v>4</v>
      </c>
      <c r="D7268" t="s">
        <v>1017</v>
      </c>
      <c r="E7268" t="s">
        <v>181</v>
      </c>
      <c r="F7268" t="s">
        <v>34</v>
      </c>
      <c r="G7268" t="s">
        <v>47</v>
      </c>
      <c r="H7268" t="s">
        <v>1047</v>
      </c>
      <c r="I7268" s="33" t="s">
        <v>10435</v>
      </c>
      <c r="J7268" s="2">
        <v>5</v>
      </c>
      <c r="K7268" s="33" t="s">
        <v>5050</v>
      </c>
    </row>
    <row r="7269" spans="1:11" x14ac:dyDescent="0.3">
      <c r="A7269" s="1">
        <v>42840</v>
      </c>
      <c r="B7269" s="2">
        <f>YEAR(salesdata[[#This Row],[Order Date]])</f>
        <v>2017</v>
      </c>
      <c r="C7269" s="2">
        <f>MONTH(salesdata[[#This Row],[Order Date]])</f>
        <v>4</v>
      </c>
      <c r="D7269" t="s">
        <v>624</v>
      </c>
      <c r="E7269" t="s">
        <v>249</v>
      </c>
      <c r="F7269" t="s">
        <v>11</v>
      </c>
      <c r="G7269" t="s">
        <v>12</v>
      </c>
      <c r="H7269" t="s">
        <v>332</v>
      </c>
      <c r="I7269" s="33" t="s">
        <v>3175</v>
      </c>
      <c r="J7269" s="2">
        <v>3</v>
      </c>
      <c r="K7269" s="33" t="s">
        <v>3276</v>
      </c>
    </row>
    <row r="7270" spans="1:11" x14ac:dyDescent="0.3">
      <c r="A7270" s="1">
        <v>42840</v>
      </c>
      <c r="B7270" s="2">
        <f>YEAR(salesdata[[#This Row],[Order Date]])</f>
        <v>2017</v>
      </c>
      <c r="C7270" s="2">
        <f>MONTH(salesdata[[#This Row],[Order Date]])</f>
        <v>4</v>
      </c>
      <c r="D7270" t="s">
        <v>1595</v>
      </c>
      <c r="E7270" t="s">
        <v>55</v>
      </c>
      <c r="F7270" t="s">
        <v>11</v>
      </c>
      <c r="G7270" t="s">
        <v>24</v>
      </c>
      <c r="H7270" t="s">
        <v>1173</v>
      </c>
      <c r="I7270" s="33" t="s">
        <v>4927</v>
      </c>
      <c r="J7270" s="2">
        <v>1</v>
      </c>
      <c r="K7270" s="33" t="s">
        <v>1244</v>
      </c>
    </row>
    <row r="7271" spans="1:11" x14ac:dyDescent="0.3">
      <c r="A7271" s="1">
        <v>42840</v>
      </c>
      <c r="B7271" s="2">
        <f>YEAR(salesdata[[#This Row],[Order Date]])</f>
        <v>2017</v>
      </c>
      <c r="C7271" s="2">
        <f>MONTH(salesdata[[#This Row],[Order Date]])</f>
        <v>4</v>
      </c>
      <c r="D7271" t="s">
        <v>1682</v>
      </c>
      <c r="E7271" t="s">
        <v>127</v>
      </c>
      <c r="F7271" t="s">
        <v>34</v>
      </c>
      <c r="G7271" t="s">
        <v>47</v>
      </c>
      <c r="H7271" t="s">
        <v>2215</v>
      </c>
      <c r="I7271" s="33" t="s">
        <v>10436</v>
      </c>
      <c r="J7271" s="2">
        <v>5</v>
      </c>
      <c r="K7271" s="33" t="s">
        <v>10437</v>
      </c>
    </row>
    <row r="7272" spans="1:11" x14ac:dyDescent="0.3">
      <c r="A7272" s="1">
        <v>42840</v>
      </c>
      <c r="B7272" s="2">
        <f>YEAR(salesdata[[#This Row],[Order Date]])</f>
        <v>2017</v>
      </c>
      <c r="C7272" s="2">
        <f>MONTH(salesdata[[#This Row],[Order Date]])</f>
        <v>4</v>
      </c>
      <c r="D7272" t="s">
        <v>896</v>
      </c>
      <c r="E7272" t="s">
        <v>27</v>
      </c>
      <c r="F7272" t="s">
        <v>11</v>
      </c>
      <c r="G7272" t="s">
        <v>12</v>
      </c>
      <c r="H7272" t="s">
        <v>2031</v>
      </c>
      <c r="I7272" s="33" t="s">
        <v>3941</v>
      </c>
      <c r="J7272" s="2">
        <v>3</v>
      </c>
      <c r="K7272" s="33" t="s">
        <v>3153</v>
      </c>
    </row>
    <row r="7273" spans="1:11" x14ac:dyDescent="0.3">
      <c r="A7273" s="1">
        <v>42840</v>
      </c>
      <c r="B7273" s="2">
        <f>YEAR(salesdata[[#This Row],[Order Date]])</f>
        <v>2017</v>
      </c>
      <c r="C7273" s="2">
        <f>MONTH(salesdata[[#This Row],[Order Date]])</f>
        <v>4</v>
      </c>
      <c r="D7273" t="s">
        <v>133</v>
      </c>
      <c r="E7273" t="s">
        <v>10</v>
      </c>
      <c r="F7273" t="s">
        <v>11</v>
      </c>
      <c r="G7273" t="s">
        <v>12</v>
      </c>
      <c r="H7273" t="s">
        <v>2470</v>
      </c>
      <c r="I7273" s="33" t="s">
        <v>5315</v>
      </c>
      <c r="J7273" s="2">
        <v>4</v>
      </c>
      <c r="K7273" s="33" t="s">
        <v>3710</v>
      </c>
    </row>
    <row r="7274" spans="1:11" x14ac:dyDescent="0.3">
      <c r="A7274" s="1">
        <v>42840</v>
      </c>
      <c r="B7274" s="2">
        <f>YEAR(salesdata[[#This Row],[Order Date]])</f>
        <v>2017</v>
      </c>
      <c r="C7274" s="2">
        <f>MONTH(salesdata[[#This Row],[Order Date]])</f>
        <v>4</v>
      </c>
      <c r="D7274" t="s">
        <v>809</v>
      </c>
      <c r="E7274" t="s">
        <v>124</v>
      </c>
      <c r="F7274" t="s">
        <v>11</v>
      </c>
      <c r="G7274" t="s">
        <v>20</v>
      </c>
      <c r="H7274" t="s">
        <v>195</v>
      </c>
      <c r="I7274" s="33" t="s">
        <v>10438</v>
      </c>
      <c r="J7274" s="2">
        <v>3</v>
      </c>
      <c r="K7274" s="33" t="s">
        <v>10439</v>
      </c>
    </row>
    <row r="7275" spans="1:11" x14ac:dyDescent="0.3">
      <c r="A7275" s="1">
        <v>42841</v>
      </c>
      <c r="B7275" s="2">
        <f>YEAR(salesdata[[#This Row],[Order Date]])</f>
        <v>2017</v>
      </c>
      <c r="C7275" s="2">
        <f>MONTH(salesdata[[#This Row],[Order Date]])</f>
        <v>4</v>
      </c>
      <c r="D7275" t="s">
        <v>1588</v>
      </c>
      <c r="E7275" t="s">
        <v>15</v>
      </c>
      <c r="F7275" t="s">
        <v>11</v>
      </c>
      <c r="G7275" t="s">
        <v>24</v>
      </c>
      <c r="H7275" t="s">
        <v>1573</v>
      </c>
      <c r="I7275" s="33" t="s">
        <v>3586</v>
      </c>
      <c r="J7275" s="2">
        <v>5</v>
      </c>
      <c r="K7275" s="33" t="s">
        <v>3220</v>
      </c>
    </row>
    <row r="7276" spans="1:11" x14ac:dyDescent="0.3">
      <c r="A7276" s="1">
        <v>42841</v>
      </c>
      <c r="B7276" s="2">
        <f>YEAR(salesdata[[#This Row],[Order Date]])</f>
        <v>2017</v>
      </c>
      <c r="C7276" s="2">
        <f>MONTH(salesdata[[#This Row],[Order Date]])</f>
        <v>4</v>
      </c>
      <c r="D7276" t="s">
        <v>1660</v>
      </c>
      <c r="E7276" t="s">
        <v>79</v>
      </c>
      <c r="F7276" t="s">
        <v>11</v>
      </c>
      <c r="G7276" t="s">
        <v>20</v>
      </c>
      <c r="H7276" t="s">
        <v>888</v>
      </c>
      <c r="I7276" s="33" t="s">
        <v>10046</v>
      </c>
      <c r="J7276" s="2">
        <v>5</v>
      </c>
      <c r="K7276" s="33" t="s">
        <v>3168</v>
      </c>
    </row>
    <row r="7277" spans="1:11" x14ac:dyDescent="0.3">
      <c r="A7277" s="1">
        <v>42841</v>
      </c>
      <c r="B7277" s="2">
        <f>YEAR(salesdata[[#This Row],[Order Date]])</f>
        <v>2017</v>
      </c>
      <c r="C7277" s="2">
        <f>MONTH(salesdata[[#This Row],[Order Date]])</f>
        <v>4</v>
      </c>
      <c r="D7277" t="s">
        <v>880</v>
      </c>
      <c r="E7277" t="s">
        <v>27</v>
      </c>
      <c r="F7277" t="s">
        <v>11</v>
      </c>
      <c r="G7277" t="s">
        <v>18</v>
      </c>
      <c r="H7277" t="s">
        <v>1043</v>
      </c>
      <c r="I7277" s="33" t="s">
        <v>10440</v>
      </c>
      <c r="J7277" s="2">
        <v>4</v>
      </c>
      <c r="K7277" s="33" t="s">
        <v>6524</v>
      </c>
    </row>
    <row r="7278" spans="1:11" x14ac:dyDescent="0.3">
      <c r="A7278" s="1">
        <v>42841</v>
      </c>
      <c r="B7278" s="2">
        <f>YEAR(salesdata[[#This Row],[Order Date]])</f>
        <v>2017</v>
      </c>
      <c r="C7278" s="2">
        <f>MONTH(salesdata[[#This Row],[Order Date]])</f>
        <v>4</v>
      </c>
      <c r="D7278" t="s">
        <v>880</v>
      </c>
      <c r="E7278" t="s">
        <v>27</v>
      </c>
      <c r="F7278" t="s">
        <v>34</v>
      </c>
      <c r="G7278" t="s">
        <v>74</v>
      </c>
      <c r="H7278" t="s">
        <v>420</v>
      </c>
      <c r="I7278" s="33" t="s">
        <v>10441</v>
      </c>
      <c r="J7278" s="2">
        <v>1</v>
      </c>
      <c r="K7278" s="33" t="s">
        <v>10442</v>
      </c>
    </row>
    <row r="7279" spans="1:11" x14ac:dyDescent="0.3">
      <c r="A7279" s="1">
        <v>42841</v>
      </c>
      <c r="B7279" s="2">
        <f>YEAR(salesdata[[#This Row],[Order Date]])</f>
        <v>2017</v>
      </c>
      <c r="C7279" s="2">
        <f>MONTH(salesdata[[#This Row],[Order Date]])</f>
        <v>4</v>
      </c>
      <c r="D7279" t="s">
        <v>2010</v>
      </c>
      <c r="E7279" t="s">
        <v>497</v>
      </c>
      <c r="F7279" t="s">
        <v>11</v>
      </c>
      <c r="G7279" t="s">
        <v>204</v>
      </c>
      <c r="H7279" t="s">
        <v>205</v>
      </c>
      <c r="I7279" s="33" t="s">
        <v>10443</v>
      </c>
      <c r="J7279" s="2">
        <v>4</v>
      </c>
      <c r="K7279" s="33" t="s">
        <v>5985</v>
      </c>
    </row>
    <row r="7280" spans="1:11" x14ac:dyDescent="0.3">
      <c r="A7280" s="1">
        <v>42841</v>
      </c>
      <c r="B7280" s="2">
        <f>YEAR(salesdata[[#This Row],[Order Date]])</f>
        <v>2017</v>
      </c>
      <c r="C7280" s="2">
        <f>MONTH(salesdata[[#This Row],[Order Date]])</f>
        <v>4</v>
      </c>
      <c r="D7280" t="s">
        <v>2010</v>
      </c>
      <c r="E7280" t="s">
        <v>497</v>
      </c>
      <c r="F7280" t="s">
        <v>39</v>
      </c>
      <c r="G7280" t="s">
        <v>52</v>
      </c>
      <c r="H7280" t="s">
        <v>706</v>
      </c>
      <c r="I7280" s="33" t="s">
        <v>4183</v>
      </c>
      <c r="J7280" s="2">
        <v>2</v>
      </c>
      <c r="K7280" s="33" t="s">
        <v>5922</v>
      </c>
    </row>
    <row r="7281" spans="1:11" x14ac:dyDescent="0.3">
      <c r="A7281" s="1">
        <v>42841</v>
      </c>
      <c r="B7281" s="2">
        <f>YEAR(salesdata[[#This Row],[Order Date]])</f>
        <v>2017</v>
      </c>
      <c r="C7281" s="2">
        <f>MONTH(salesdata[[#This Row],[Order Date]])</f>
        <v>4</v>
      </c>
      <c r="D7281" t="s">
        <v>69</v>
      </c>
      <c r="E7281" t="s">
        <v>10</v>
      </c>
      <c r="F7281" t="s">
        <v>11</v>
      </c>
      <c r="G7281" t="s">
        <v>20</v>
      </c>
      <c r="H7281" t="s">
        <v>1168</v>
      </c>
      <c r="I7281" s="33" t="s">
        <v>5224</v>
      </c>
      <c r="J7281" s="2">
        <v>3</v>
      </c>
      <c r="K7281" s="33" t="s">
        <v>5225</v>
      </c>
    </row>
    <row r="7282" spans="1:11" x14ac:dyDescent="0.3">
      <c r="A7282" s="1">
        <v>42841</v>
      </c>
      <c r="B7282" s="2">
        <f>YEAR(salesdata[[#This Row],[Order Date]])</f>
        <v>2017</v>
      </c>
      <c r="C7282" s="2">
        <f>MONTH(salesdata[[#This Row],[Order Date]])</f>
        <v>4</v>
      </c>
      <c r="D7282" t="s">
        <v>69</v>
      </c>
      <c r="E7282" t="s">
        <v>10</v>
      </c>
      <c r="F7282" t="s">
        <v>11</v>
      </c>
      <c r="G7282" t="s">
        <v>20</v>
      </c>
      <c r="H7282" t="s">
        <v>1701</v>
      </c>
      <c r="I7282" s="33" t="s">
        <v>4060</v>
      </c>
      <c r="J7282" s="2">
        <v>1</v>
      </c>
      <c r="K7282" s="33" t="s">
        <v>10444</v>
      </c>
    </row>
    <row r="7283" spans="1:11" x14ac:dyDescent="0.3">
      <c r="A7283" s="1">
        <v>42841</v>
      </c>
      <c r="B7283" s="2">
        <f>YEAR(salesdata[[#This Row],[Order Date]])</f>
        <v>2017</v>
      </c>
      <c r="C7283" s="2">
        <f>MONTH(salesdata[[#This Row],[Order Date]])</f>
        <v>4</v>
      </c>
      <c r="D7283" t="s">
        <v>69</v>
      </c>
      <c r="E7283" t="s">
        <v>10</v>
      </c>
      <c r="F7283" t="s">
        <v>11</v>
      </c>
      <c r="G7283" t="s">
        <v>18</v>
      </c>
      <c r="H7283" t="s">
        <v>363</v>
      </c>
      <c r="I7283" s="33" t="s">
        <v>6743</v>
      </c>
      <c r="J7283" s="2">
        <v>2</v>
      </c>
      <c r="K7283" s="33" t="s">
        <v>9795</v>
      </c>
    </row>
    <row r="7284" spans="1:11" x14ac:dyDescent="0.3">
      <c r="A7284" s="1">
        <v>42841</v>
      </c>
      <c r="B7284" s="2">
        <f>YEAR(salesdata[[#This Row],[Order Date]])</f>
        <v>2017</v>
      </c>
      <c r="C7284" s="2">
        <f>MONTH(salesdata[[#This Row],[Order Date]])</f>
        <v>4</v>
      </c>
      <c r="D7284" t="s">
        <v>2021</v>
      </c>
      <c r="E7284" t="s">
        <v>27</v>
      </c>
      <c r="F7284" t="s">
        <v>11</v>
      </c>
      <c r="G7284" t="s">
        <v>93</v>
      </c>
      <c r="H7284" t="s">
        <v>2797</v>
      </c>
      <c r="I7284" s="33" t="s">
        <v>6262</v>
      </c>
      <c r="J7284" s="2">
        <v>3</v>
      </c>
      <c r="K7284" s="33" t="s">
        <v>6512</v>
      </c>
    </row>
    <row r="7285" spans="1:11" x14ac:dyDescent="0.3">
      <c r="A7285" s="1">
        <v>42842</v>
      </c>
      <c r="B7285" s="2">
        <f>YEAR(salesdata[[#This Row],[Order Date]])</f>
        <v>2017</v>
      </c>
      <c r="C7285" s="2">
        <f>MONTH(salesdata[[#This Row],[Order Date]])</f>
        <v>4</v>
      </c>
      <c r="D7285" t="s">
        <v>836</v>
      </c>
      <c r="E7285" t="s">
        <v>282</v>
      </c>
      <c r="F7285" t="s">
        <v>11</v>
      </c>
      <c r="G7285" t="s">
        <v>20</v>
      </c>
      <c r="H7285" t="s">
        <v>314</v>
      </c>
      <c r="I7285" s="33" t="s">
        <v>3042</v>
      </c>
      <c r="J7285" s="2">
        <v>5</v>
      </c>
      <c r="K7285" s="33" t="s">
        <v>10445</v>
      </c>
    </row>
    <row r="7286" spans="1:11" x14ac:dyDescent="0.3">
      <c r="A7286" s="1">
        <v>42842</v>
      </c>
      <c r="B7286" s="2">
        <f>YEAR(salesdata[[#This Row],[Order Date]])</f>
        <v>2017</v>
      </c>
      <c r="C7286" s="2">
        <f>MONTH(salesdata[[#This Row],[Order Date]])</f>
        <v>4</v>
      </c>
      <c r="D7286" t="s">
        <v>836</v>
      </c>
      <c r="E7286" t="s">
        <v>282</v>
      </c>
      <c r="F7286" t="s">
        <v>39</v>
      </c>
      <c r="G7286" t="s">
        <v>306</v>
      </c>
      <c r="H7286" t="s">
        <v>1267</v>
      </c>
      <c r="I7286" s="33" t="s">
        <v>10446</v>
      </c>
      <c r="J7286" s="2">
        <v>5</v>
      </c>
      <c r="K7286" s="33" t="s">
        <v>10447</v>
      </c>
    </row>
    <row r="7287" spans="1:11" x14ac:dyDescent="0.3">
      <c r="A7287" s="1">
        <v>42842</v>
      </c>
      <c r="B7287" s="2">
        <f>YEAR(salesdata[[#This Row],[Order Date]])</f>
        <v>2017</v>
      </c>
      <c r="C7287" s="2">
        <f>MONTH(salesdata[[#This Row],[Order Date]])</f>
        <v>4</v>
      </c>
      <c r="D7287" t="s">
        <v>836</v>
      </c>
      <c r="E7287" t="s">
        <v>282</v>
      </c>
      <c r="F7287" t="s">
        <v>11</v>
      </c>
      <c r="G7287" t="s">
        <v>20</v>
      </c>
      <c r="H7287" t="s">
        <v>315</v>
      </c>
      <c r="I7287" s="33" t="s">
        <v>5734</v>
      </c>
      <c r="J7287" s="2">
        <v>2</v>
      </c>
      <c r="K7287" s="33" t="s">
        <v>10448</v>
      </c>
    </row>
    <row r="7288" spans="1:11" x14ac:dyDescent="0.3">
      <c r="A7288" s="1">
        <v>42842</v>
      </c>
      <c r="B7288" s="2">
        <f>YEAR(salesdata[[#This Row],[Order Date]])</f>
        <v>2017</v>
      </c>
      <c r="C7288" s="2">
        <f>MONTH(salesdata[[#This Row],[Order Date]])</f>
        <v>4</v>
      </c>
      <c r="D7288" t="s">
        <v>836</v>
      </c>
      <c r="E7288" t="s">
        <v>282</v>
      </c>
      <c r="F7288" t="s">
        <v>11</v>
      </c>
      <c r="G7288" t="s">
        <v>20</v>
      </c>
      <c r="H7288" t="s">
        <v>920</v>
      </c>
      <c r="I7288" s="33" t="s">
        <v>3496</v>
      </c>
      <c r="J7288" s="2">
        <v>6</v>
      </c>
      <c r="K7288" s="33" t="s">
        <v>9025</v>
      </c>
    </row>
    <row r="7289" spans="1:11" x14ac:dyDescent="0.3">
      <c r="A7289" s="1">
        <v>42842</v>
      </c>
      <c r="B7289" s="2">
        <f>YEAR(salesdata[[#This Row],[Order Date]])</f>
        <v>2017</v>
      </c>
      <c r="C7289" s="2">
        <f>MONTH(salesdata[[#This Row],[Order Date]])</f>
        <v>4</v>
      </c>
      <c r="D7289" t="s">
        <v>836</v>
      </c>
      <c r="E7289" t="s">
        <v>282</v>
      </c>
      <c r="F7289" t="s">
        <v>11</v>
      </c>
      <c r="G7289" t="s">
        <v>12</v>
      </c>
      <c r="H7289" t="s">
        <v>28</v>
      </c>
      <c r="I7289" s="33" t="s">
        <v>5315</v>
      </c>
      <c r="J7289" s="2">
        <v>4</v>
      </c>
      <c r="K7289" s="33" t="s">
        <v>3710</v>
      </c>
    </row>
    <row r="7290" spans="1:11" x14ac:dyDescent="0.3">
      <c r="A7290" s="1">
        <v>42842</v>
      </c>
      <c r="B7290" s="2">
        <f>YEAR(salesdata[[#This Row],[Order Date]])</f>
        <v>2017</v>
      </c>
      <c r="C7290" s="2">
        <f>MONTH(salesdata[[#This Row],[Order Date]])</f>
        <v>4</v>
      </c>
      <c r="D7290" t="s">
        <v>383</v>
      </c>
      <c r="E7290" t="s">
        <v>23</v>
      </c>
      <c r="F7290" t="s">
        <v>34</v>
      </c>
      <c r="G7290" t="s">
        <v>47</v>
      </c>
      <c r="H7290" t="s">
        <v>1698</v>
      </c>
      <c r="I7290" s="33" t="s">
        <v>5365</v>
      </c>
      <c r="J7290" s="2">
        <v>3</v>
      </c>
      <c r="K7290" s="33" t="s">
        <v>5366</v>
      </c>
    </row>
    <row r="7291" spans="1:11" x14ac:dyDescent="0.3">
      <c r="A7291" s="1">
        <v>42842</v>
      </c>
      <c r="B7291" s="2">
        <f>YEAR(salesdata[[#This Row],[Order Date]])</f>
        <v>2017</v>
      </c>
      <c r="C7291" s="2">
        <f>MONTH(salesdata[[#This Row],[Order Date]])</f>
        <v>4</v>
      </c>
      <c r="D7291" t="s">
        <v>842</v>
      </c>
      <c r="E7291" t="s">
        <v>27</v>
      </c>
      <c r="F7291" t="s">
        <v>11</v>
      </c>
      <c r="G7291" t="s">
        <v>12</v>
      </c>
      <c r="H7291" t="s">
        <v>2705</v>
      </c>
      <c r="I7291" s="33" t="s">
        <v>6928</v>
      </c>
      <c r="J7291" s="2">
        <v>3</v>
      </c>
      <c r="K7291" s="33" t="s">
        <v>10449</v>
      </c>
    </row>
    <row r="7292" spans="1:11" x14ac:dyDescent="0.3">
      <c r="A7292" s="1">
        <v>42842</v>
      </c>
      <c r="B7292" s="2">
        <f>YEAR(salesdata[[#This Row],[Order Date]])</f>
        <v>2017</v>
      </c>
      <c r="C7292" s="2">
        <f>MONTH(salesdata[[#This Row],[Order Date]])</f>
        <v>4</v>
      </c>
      <c r="D7292" t="s">
        <v>842</v>
      </c>
      <c r="E7292" t="s">
        <v>27</v>
      </c>
      <c r="F7292" t="s">
        <v>11</v>
      </c>
      <c r="G7292" t="s">
        <v>16</v>
      </c>
      <c r="H7292" t="s">
        <v>2788</v>
      </c>
      <c r="I7292" s="33" t="s">
        <v>4500</v>
      </c>
      <c r="J7292" s="2">
        <v>2</v>
      </c>
      <c r="K7292" s="33" t="s">
        <v>5770</v>
      </c>
    </row>
    <row r="7293" spans="1:11" x14ac:dyDescent="0.3">
      <c r="A7293" s="1">
        <v>42842</v>
      </c>
      <c r="B7293" s="2">
        <f>YEAR(salesdata[[#This Row],[Order Date]])</f>
        <v>2017</v>
      </c>
      <c r="C7293" s="2">
        <f>MONTH(salesdata[[#This Row],[Order Date]])</f>
        <v>4</v>
      </c>
      <c r="D7293" t="s">
        <v>842</v>
      </c>
      <c r="E7293" t="s">
        <v>27</v>
      </c>
      <c r="F7293" t="s">
        <v>11</v>
      </c>
      <c r="G7293" t="s">
        <v>43</v>
      </c>
      <c r="H7293" t="s">
        <v>286</v>
      </c>
      <c r="I7293" s="33" t="s">
        <v>3645</v>
      </c>
      <c r="J7293" s="2">
        <v>5</v>
      </c>
      <c r="K7293" s="33" t="s">
        <v>3551</v>
      </c>
    </row>
    <row r="7294" spans="1:11" x14ac:dyDescent="0.3">
      <c r="A7294" s="1">
        <v>42842</v>
      </c>
      <c r="B7294" s="2">
        <f>YEAR(salesdata[[#This Row],[Order Date]])</f>
        <v>2017</v>
      </c>
      <c r="C7294" s="2">
        <f>MONTH(salesdata[[#This Row],[Order Date]])</f>
        <v>4</v>
      </c>
      <c r="D7294" t="s">
        <v>842</v>
      </c>
      <c r="E7294" t="s">
        <v>27</v>
      </c>
      <c r="F7294" t="s">
        <v>39</v>
      </c>
      <c r="G7294" t="s">
        <v>52</v>
      </c>
      <c r="H7294" t="s">
        <v>1271</v>
      </c>
      <c r="I7294" s="33" t="s">
        <v>10450</v>
      </c>
      <c r="J7294" s="2">
        <v>11</v>
      </c>
      <c r="K7294" s="33" t="s">
        <v>10451</v>
      </c>
    </row>
    <row r="7295" spans="1:11" x14ac:dyDescent="0.3">
      <c r="A7295" s="1">
        <v>42842</v>
      </c>
      <c r="B7295" s="2">
        <f>YEAR(salesdata[[#This Row],[Order Date]])</f>
        <v>2017</v>
      </c>
      <c r="C7295" s="2">
        <f>MONTH(salesdata[[#This Row],[Order Date]])</f>
        <v>4</v>
      </c>
      <c r="D7295" t="s">
        <v>842</v>
      </c>
      <c r="E7295" t="s">
        <v>27</v>
      </c>
      <c r="F7295" t="s">
        <v>11</v>
      </c>
      <c r="G7295" t="s">
        <v>16</v>
      </c>
      <c r="H7295" t="s">
        <v>2287</v>
      </c>
      <c r="I7295" s="33" t="s">
        <v>6866</v>
      </c>
      <c r="J7295" s="2">
        <v>8</v>
      </c>
      <c r="K7295" s="33" t="s">
        <v>10452</v>
      </c>
    </row>
    <row r="7296" spans="1:11" x14ac:dyDescent="0.3">
      <c r="A7296" s="1">
        <v>42842</v>
      </c>
      <c r="B7296" s="2">
        <f>YEAR(salesdata[[#This Row],[Order Date]])</f>
        <v>2017</v>
      </c>
      <c r="C7296" s="2">
        <f>MONTH(salesdata[[#This Row],[Order Date]])</f>
        <v>4</v>
      </c>
      <c r="D7296" t="s">
        <v>842</v>
      </c>
      <c r="E7296" t="s">
        <v>27</v>
      </c>
      <c r="F7296" t="s">
        <v>34</v>
      </c>
      <c r="G7296" t="s">
        <v>35</v>
      </c>
      <c r="H7296" t="s">
        <v>1525</v>
      </c>
      <c r="I7296" s="33" t="s">
        <v>5791</v>
      </c>
      <c r="J7296" s="2">
        <v>3</v>
      </c>
      <c r="K7296" s="33" t="s">
        <v>10388</v>
      </c>
    </row>
    <row r="7297" spans="1:11" x14ac:dyDescent="0.3">
      <c r="A7297" s="1">
        <v>42842</v>
      </c>
      <c r="B7297" s="2">
        <f>YEAR(salesdata[[#This Row],[Order Date]])</f>
        <v>2017</v>
      </c>
      <c r="C7297" s="2">
        <f>MONTH(salesdata[[#This Row],[Order Date]])</f>
        <v>4</v>
      </c>
      <c r="D7297" t="s">
        <v>2325</v>
      </c>
      <c r="E7297" t="s">
        <v>15</v>
      </c>
      <c r="F7297" t="s">
        <v>11</v>
      </c>
      <c r="G7297" t="s">
        <v>18</v>
      </c>
      <c r="H7297" t="s">
        <v>2440</v>
      </c>
      <c r="I7297" s="33" t="s">
        <v>4419</v>
      </c>
      <c r="J7297" s="2">
        <v>4</v>
      </c>
      <c r="K7297" s="33" t="s">
        <v>10453</v>
      </c>
    </row>
    <row r="7298" spans="1:11" x14ac:dyDescent="0.3">
      <c r="A7298" s="1">
        <v>42845</v>
      </c>
      <c r="B7298" s="2">
        <f>YEAR(salesdata[[#This Row],[Order Date]])</f>
        <v>2017</v>
      </c>
      <c r="C7298" s="2">
        <f>MONTH(salesdata[[#This Row],[Order Date]])</f>
        <v>4</v>
      </c>
      <c r="D7298" t="s">
        <v>2341</v>
      </c>
      <c r="E7298" t="s">
        <v>15</v>
      </c>
      <c r="F7298" t="s">
        <v>34</v>
      </c>
      <c r="G7298" t="s">
        <v>47</v>
      </c>
      <c r="H7298" t="s">
        <v>350</v>
      </c>
      <c r="I7298" s="33" t="s">
        <v>3393</v>
      </c>
      <c r="J7298" s="2">
        <v>2</v>
      </c>
      <c r="K7298" s="33" t="s">
        <v>10454</v>
      </c>
    </row>
    <row r="7299" spans="1:11" x14ac:dyDescent="0.3">
      <c r="A7299" s="1">
        <v>42845</v>
      </c>
      <c r="B7299" s="2">
        <f>YEAR(salesdata[[#This Row],[Order Date]])</f>
        <v>2017</v>
      </c>
      <c r="C7299" s="2">
        <f>MONTH(salesdata[[#This Row],[Order Date]])</f>
        <v>4</v>
      </c>
      <c r="D7299" t="s">
        <v>2631</v>
      </c>
      <c r="E7299" t="s">
        <v>23</v>
      </c>
      <c r="F7299" t="s">
        <v>34</v>
      </c>
      <c r="G7299" t="s">
        <v>47</v>
      </c>
      <c r="H7299" t="s">
        <v>1400</v>
      </c>
      <c r="I7299" s="33" t="s">
        <v>5732</v>
      </c>
      <c r="J7299" s="2">
        <v>2</v>
      </c>
      <c r="K7299" s="33" t="s">
        <v>5073</v>
      </c>
    </row>
    <row r="7300" spans="1:11" x14ac:dyDescent="0.3">
      <c r="A7300" s="1">
        <v>42845</v>
      </c>
      <c r="B7300" s="2">
        <f>YEAR(salesdata[[#This Row],[Order Date]])</f>
        <v>2017</v>
      </c>
      <c r="C7300" s="2">
        <f>MONTH(salesdata[[#This Row],[Order Date]])</f>
        <v>4</v>
      </c>
      <c r="D7300" t="s">
        <v>2631</v>
      </c>
      <c r="E7300" t="s">
        <v>23</v>
      </c>
      <c r="F7300" t="s">
        <v>11</v>
      </c>
      <c r="G7300" t="s">
        <v>18</v>
      </c>
      <c r="H7300" t="s">
        <v>1498</v>
      </c>
      <c r="I7300" s="33" t="s">
        <v>10455</v>
      </c>
      <c r="J7300" s="2">
        <v>3</v>
      </c>
      <c r="K7300" s="33" t="s">
        <v>3672</v>
      </c>
    </row>
    <row r="7301" spans="1:11" x14ac:dyDescent="0.3">
      <c r="A7301" s="1">
        <v>42845</v>
      </c>
      <c r="B7301" s="2">
        <f>YEAR(salesdata[[#This Row],[Order Date]])</f>
        <v>2017</v>
      </c>
      <c r="C7301" s="2">
        <f>MONTH(salesdata[[#This Row],[Order Date]])</f>
        <v>4</v>
      </c>
      <c r="D7301" t="s">
        <v>2631</v>
      </c>
      <c r="E7301" t="s">
        <v>23</v>
      </c>
      <c r="F7301" t="s">
        <v>11</v>
      </c>
      <c r="G7301" t="s">
        <v>18</v>
      </c>
      <c r="H7301" t="s">
        <v>2022</v>
      </c>
      <c r="I7301" s="33" t="s">
        <v>10456</v>
      </c>
      <c r="J7301" s="2">
        <v>1</v>
      </c>
      <c r="K7301" s="33" t="s">
        <v>10457</v>
      </c>
    </row>
    <row r="7302" spans="1:11" x14ac:dyDescent="0.3">
      <c r="A7302" s="1">
        <v>42845</v>
      </c>
      <c r="B7302" s="2">
        <f>YEAR(salesdata[[#This Row],[Order Date]])</f>
        <v>2017</v>
      </c>
      <c r="C7302" s="2">
        <f>MONTH(salesdata[[#This Row],[Order Date]])</f>
        <v>4</v>
      </c>
      <c r="D7302" t="s">
        <v>2631</v>
      </c>
      <c r="E7302" t="s">
        <v>23</v>
      </c>
      <c r="F7302" t="s">
        <v>34</v>
      </c>
      <c r="G7302" t="s">
        <v>47</v>
      </c>
      <c r="H7302" t="s">
        <v>1353</v>
      </c>
      <c r="I7302" s="33" t="s">
        <v>10458</v>
      </c>
      <c r="J7302" s="2">
        <v>3</v>
      </c>
      <c r="K7302" s="33" t="s">
        <v>5985</v>
      </c>
    </row>
    <row r="7303" spans="1:11" x14ac:dyDescent="0.3">
      <c r="A7303" s="1">
        <v>42845</v>
      </c>
      <c r="B7303" s="2">
        <f>YEAR(salesdata[[#This Row],[Order Date]])</f>
        <v>2017</v>
      </c>
      <c r="C7303" s="2">
        <f>MONTH(salesdata[[#This Row],[Order Date]])</f>
        <v>4</v>
      </c>
      <c r="D7303" t="s">
        <v>1978</v>
      </c>
      <c r="E7303" t="s">
        <v>15</v>
      </c>
      <c r="F7303" t="s">
        <v>34</v>
      </c>
      <c r="G7303" t="s">
        <v>35</v>
      </c>
      <c r="H7303" t="s">
        <v>551</v>
      </c>
      <c r="I7303" s="33" t="s">
        <v>3567</v>
      </c>
      <c r="J7303" s="2">
        <v>3</v>
      </c>
      <c r="K7303" s="33" t="s">
        <v>3568</v>
      </c>
    </row>
    <row r="7304" spans="1:11" x14ac:dyDescent="0.3">
      <c r="A7304" s="1">
        <v>42845</v>
      </c>
      <c r="B7304" s="2">
        <f>YEAR(salesdata[[#This Row],[Order Date]])</f>
        <v>2017</v>
      </c>
      <c r="C7304" s="2">
        <f>MONTH(salesdata[[#This Row],[Order Date]])</f>
        <v>4</v>
      </c>
      <c r="D7304" t="s">
        <v>1978</v>
      </c>
      <c r="E7304" t="s">
        <v>15</v>
      </c>
      <c r="F7304" t="s">
        <v>11</v>
      </c>
      <c r="G7304" t="s">
        <v>24</v>
      </c>
      <c r="H7304" t="s">
        <v>1576</v>
      </c>
      <c r="I7304" s="33" t="s">
        <v>6596</v>
      </c>
      <c r="J7304" s="2">
        <v>2</v>
      </c>
      <c r="K7304" s="33" t="s">
        <v>3563</v>
      </c>
    </row>
    <row r="7305" spans="1:11" x14ac:dyDescent="0.3">
      <c r="A7305" s="1">
        <v>42845</v>
      </c>
      <c r="B7305" s="2">
        <f>YEAR(salesdata[[#This Row],[Order Date]])</f>
        <v>2017</v>
      </c>
      <c r="C7305" s="2">
        <f>MONTH(salesdata[[#This Row],[Order Date]])</f>
        <v>4</v>
      </c>
      <c r="D7305" t="s">
        <v>1978</v>
      </c>
      <c r="E7305" t="s">
        <v>15</v>
      </c>
      <c r="F7305" t="s">
        <v>34</v>
      </c>
      <c r="G7305" t="s">
        <v>47</v>
      </c>
      <c r="H7305" t="s">
        <v>1217</v>
      </c>
      <c r="I7305" s="33" t="s">
        <v>3078</v>
      </c>
      <c r="J7305" s="2">
        <v>5</v>
      </c>
      <c r="K7305" s="33" t="s">
        <v>10459</v>
      </c>
    </row>
    <row r="7306" spans="1:11" x14ac:dyDescent="0.3">
      <c r="A7306" s="1">
        <v>42845</v>
      </c>
      <c r="B7306" s="2">
        <f>YEAR(salesdata[[#This Row],[Order Date]])</f>
        <v>2017</v>
      </c>
      <c r="C7306" s="2">
        <f>MONTH(salesdata[[#This Row],[Order Date]])</f>
        <v>4</v>
      </c>
      <c r="D7306" t="s">
        <v>402</v>
      </c>
      <c r="E7306" t="s">
        <v>111</v>
      </c>
      <c r="F7306" t="s">
        <v>11</v>
      </c>
      <c r="G7306" t="s">
        <v>20</v>
      </c>
      <c r="H7306" t="s">
        <v>1152</v>
      </c>
      <c r="I7306" s="33" t="s">
        <v>10460</v>
      </c>
      <c r="J7306" s="2">
        <v>7</v>
      </c>
      <c r="K7306" s="33" t="s">
        <v>3301</v>
      </c>
    </row>
    <row r="7307" spans="1:11" x14ac:dyDescent="0.3">
      <c r="A7307" s="1">
        <v>42845</v>
      </c>
      <c r="B7307" s="2">
        <f>YEAR(salesdata[[#This Row],[Order Date]])</f>
        <v>2017</v>
      </c>
      <c r="C7307" s="2">
        <f>MONTH(salesdata[[#This Row],[Order Date]])</f>
        <v>4</v>
      </c>
      <c r="D7307" t="s">
        <v>402</v>
      </c>
      <c r="E7307" t="s">
        <v>111</v>
      </c>
      <c r="F7307" t="s">
        <v>11</v>
      </c>
      <c r="G7307" t="s">
        <v>20</v>
      </c>
      <c r="H7307" t="s">
        <v>1613</v>
      </c>
      <c r="I7307" s="33" t="s">
        <v>8819</v>
      </c>
      <c r="J7307" s="2">
        <v>4</v>
      </c>
      <c r="K7307" s="33" t="s">
        <v>4123</v>
      </c>
    </row>
    <row r="7308" spans="1:11" x14ac:dyDescent="0.3">
      <c r="A7308" s="1">
        <v>42845</v>
      </c>
      <c r="B7308" s="2">
        <f>YEAR(salesdata[[#This Row],[Order Date]])</f>
        <v>2017</v>
      </c>
      <c r="C7308" s="2">
        <f>MONTH(salesdata[[#This Row],[Order Date]])</f>
        <v>4</v>
      </c>
      <c r="D7308" t="s">
        <v>2249</v>
      </c>
      <c r="E7308" t="s">
        <v>79</v>
      </c>
      <c r="F7308" t="s">
        <v>11</v>
      </c>
      <c r="G7308" t="s">
        <v>18</v>
      </c>
      <c r="H7308" t="s">
        <v>73</v>
      </c>
      <c r="I7308" s="33" t="s">
        <v>10461</v>
      </c>
      <c r="J7308" s="2">
        <v>4</v>
      </c>
      <c r="K7308" s="33" t="s">
        <v>10462</v>
      </c>
    </row>
    <row r="7309" spans="1:11" x14ac:dyDescent="0.3">
      <c r="A7309" s="1">
        <v>42845</v>
      </c>
      <c r="B7309" s="2">
        <f>YEAR(salesdata[[#This Row],[Order Date]])</f>
        <v>2017</v>
      </c>
      <c r="C7309" s="2">
        <f>MONTH(salesdata[[#This Row],[Order Date]])</f>
        <v>4</v>
      </c>
      <c r="D7309" t="s">
        <v>2249</v>
      </c>
      <c r="E7309" t="s">
        <v>79</v>
      </c>
      <c r="F7309" t="s">
        <v>11</v>
      </c>
      <c r="G7309" t="s">
        <v>20</v>
      </c>
      <c r="H7309" t="s">
        <v>909</v>
      </c>
      <c r="I7309" s="33" t="s">
        <v>4188</v>
      </c>
      <c r="J7309" s="2">
        <v>5</v>
      </c>
      <c r="K7309" s="33" t="s">
        <v>10463</v>
      </c>
    </row>
    <row r="7310" spans="1:11" x14ac:dyDescent="0.3">
      <c r="A7310" s="1">
        <v>42845</v>
      </c>
      <c r="B7310" s="2">
        <f>YEAR(salesdata[[#This Row],[Order Date]])</f>
        <v>2017</v>
      </c>
      <c r="C7310" s="2">
        <f>MONTH(salesdata[[#This Row],[Order Date]])</f>
        <v>4</v>
      </c>
      <c r="D7310" t="s">
        <v>2249</v>
      </c>
      <c r="E7310" t="s">
        <v>79</v>
      </c>
      <c r="F7310" t="s">
        <v>39</v>
      </c>
      <c r="G7310" t="s">
        <v>40</v>
      </c>
      <c r="H7310" t="s">
        <v>2530</v>
      </c>
      <c r="I7310" s="33" t="s">
        <v>8655</v>
      </c>
      <c r="J7310" s="2">
        <v>3</v>
      </c>
      <c r="K7310" s="33" t="s">
        <v>8656</v>
      </c>
    </row>
    <row r="7311" spans="1:11" x14ac:dyDescent="0.3">
      <c r="A7311" s="1">
        <v>42846</v>
      </c>
      <c r="B7311" s="2">
        <f>YEAR(salesdata[[#This Row],[Order Date]])</f>
        <v>2017</v>
      </c>
      <c r="C7311" s="2">
        <f>MONTH(salesdata[[#This Row],[Order Date]])</f>
        <v>4</v>
      </c>
      <c r="D7311" t="s">
        <v>1227</v>
      </c>
      <c r="E7311" t="s">
        <v>10</v>
      </c>
      <c r="F7311" t="s">
        <v>11</v>
      </c>
      <c r="G7311" t="s">
        <v>93</v>
      </c>
      <c r="H7311" t="s">
        <v>2226</v>
      </c>
      <c r="I7311" s="33" t="s">
        <v>10464</v>
      </c>
      <c r="J7311" s="2">
        <v>4</v>
      </c>
      <c r="K7311" s="33" t="s">
        <v>10465</v>
      </c>
    </row>
    <row r="7312" spans="1:11" x14ac:dyDescent="0.3">
      <c r="A7312" s="1">
        <v>42846</v>
      </c>
      <c r="B7312" s="2">
        <f>YEAR(salesdata[[#This Row],[Order Date]])</f>
        <v>2017</v>
      </c>
      <c r="C7312" s="2">
        <f>MONTH(salesdata[[#This Row],[Order Date]])</f>
        <v>4</v>
      </c>
      <c r="D7312" t="s">
        <v>728</v>
      </c>
      <c r="E7312" t="s">
        <v>10</v>
      </c>
      <c r="F7312" t="s">
        <v>11</v>
      </c>
      <c r="G7312" t="s">
        <v>20</v>
      </c>
      <c r="H7312" t="s">
        <v>460</v>
      </c>
      <c r="I7312" s="33" t="s">
        <v>3565</v>
      </c>
      <c r="J7312" s="2">
        <v>3</v>
      </c>
      <c r="K7312" s="33" t="s">
        <v>10466</v>
      </c>
    </row>
    <row r="7313" spans="1:11" x14ac:dyDescent="0.3">
      <c r="A7313" s="1">
        <v>42846</v>
      </c>
      <c r="B7313" s="2">
        <f>YEAR(salesdata[[#This Row],[Order Date]])</f>
        <v>2017</v>
      </c>
      <c r="C7313" s="2">
        <f>MONTH(salesdata[[#This Row],[Order Date]])</f>
        <v>4</v>
      </c>
      <c r="D7313" t="s">
        <v>728</v>
      </c>
      <c r="E7313" t="s">
        <v>10</v>
      </c>
      <c r="F7313" t="s">
        <v>11</v>
      </c>
      <c r="G7313" t="s">
        <v>20</v>
      </c>
      <c r="H7313" t="s">
        <v>1739</v>
      </c>
      <c r="I7313" s="33" t="s">
        <v>5625</v>
      </c>
      <c r="J7313" s="2">
        <v>3</v>
      </c>
      <c r="K7313" s="33" t="s">
        <v>5976</v>
      </c>
    </row>
    <row r="7314" spans="1:11" x14ac:dyDescent="0.3">
      <c r="A7314" s="1">
        <v>42846</v>
      </c>
      <c r="B7314" s="2">
        <f>YEAR(salesdata[[#This Row],[Order Date]])</f>
        <v>2017</v>
      </c>
      <c r="C7314" s="2">
        <f>MONTH(salesdata[[#This Row],[Order Date]])</f>
        <v>4</v>
      </c>
      <c r="D7314" t="s">
        <v>2273</v>
      </c>
      <c r="E7314" t="s">
        <v>167</v>
      </c>
      <c r="F7314" t="s">
        <v>39</v>
      </c>
      <c r="G7314" t="s">
        <v>52</v>
      </c>
      <c r="H7314" t="s">
        <v>2373</v>
      </c>
      <c r="I7314" s="33" t="s">
        <v>3661</v>
      </c>
      <c r="J7314" s="2">
        <v>1</v>
      </c>
      <c r="K7314" s="33" t="s">
        <v>7403</v>
      </c>
    </row>
    <row r="7315" spans="1:11" x14ac:dyDescent="0.3">
      <c r="A7315" s="1">
        <v>42846</v>
      </c>
      <c r="B7315" s="2">
        <f>YEAR(salesdata[[#This Row],[Order Date]])</f>
        <v>2017</v>
      </c>
      <c r="C7315" s="2">
        <f>MONTH(salesdata[[#This Row],[Order Date]])</f>
        <v>4</v>
      </c>
      <c r="D7315" t="s">
        <v>2273</v>
      </c>
      <c r="E7315" t="s">
        <v>167</v>
      </c>
      <c r="F7315" t="s">
        <v>34</v>
      </c>
      <c r="G7315" t="s">
        <v>47</v>
      </c>
      <c r="H7315" t="s">
        <v>2061</v>
      </c>
      <c r="I7315" s="33" t="s">
        <v>10467</v>
      </c>
      <c r="J7315" s="2">
        <v>3</v>
      </c>
      <c r="K7315" s="33" t="s">
        <v>10468</v>
      </c>
    </row>
    <row r="7316" spans="1:11" x14ac:dyDescent="0.3">
      <c r="A7316" s="1">
        <v>42846</v>
      </c>
      <c r="B7316" s="2">
        <f>YEAR(salesdata[[#This Row],[Order Date]])</f>
        <v>2017</v>
      </c>
      <c r="C7316" s="2">
        <f>MONTH(salesdata[[#This Row],[Order Date]])</f>
        <v>4</v>
      </c>
      <c r="D7316" t="s">
        <v>2580</v>
      </c>
      <c r="E7316" t="s">
        <v>540</v>
      </c>
      <c r="F7316" t="s">
        <v>34</v>
      </c>
      <c r="G7316" t="s">
        <v>35</v>
      </c>
      <c r="H7316" t="s">
        <v>1935</v>
      </c>
      <c r="I7316" s="33" t="s">
        <v>10469</v>
      </c>
      <c r="J7316" s="2">
        <v>9</v>
      </c>
      <c r="K7316" s="33" t="s">
        <v>10470</v>
      </c>
    </row>
    <row r="7317" spans="1:11" x14ac:dyDescent="0.3">
      <c r="A7317" s="1">
        <v>42846</v>
      </c>
      <c r="B7317" s="2">
        <f>YEAR(salesdata[[#This Row],[Order Date]])</f>
        <v>2017</v>
      </c>
      <c r="C7317" s="2">
        <f>MONTH(salesdata[[#This Row],[Order Date]])</f>
        <v>4</v>
      </c>
      <c r="D7317" t="s">
        <v>1790</v>
      </c>
      <c r="E7317" t="s">
        <v>10</v>
      </c>
      <c r="F7317" t="s">
        <v>39</v>
      </c>
      <c r="G7317" t="s">
        <v>52</v>
      </c>
      <c r="H7317" t="s">
        <v>2314</v>
      </c>
      <c r="I7317" s="33" t="s">
        <v>4725</v>
      </c>
      <c r="J7317" s="2">
        <v>3</v>
      </c>
      <c r="K7317" s="33" t="s">
        <v>3994</v>
      </c>
    </row>
    <row r="7318" spans="1:11" x14ac:dyDescent="0.3">
      <c r="A7318" s="1">
        <v>42846</v>
      </c>
      <c r="B7318" s="2">
        <f>YEAR(salesdata[[#This Row],[Order Date]])</f>
        <v>2017</v>
      </c>
      <c r="C7318" s="2">
        <f>MONTH(salesdata[[#This Row],[Order Date]])</f>
        <v>4</v>
      </c>
      <c r="D7318" t="s">
        <v>1790</v>
      </c>
      <c r="E7318" t="s">
        <v>10</v>
      </c>
      <c r="F7318" t="s">
        <v>11</v>
      </c>
      <c r="G7318" t="s">
        <v>12</v>
      </c>
      <c r="H7318" t="s">
        <v>2656</v>
      </c>
      <c r="I7318" s="33" t="s">
        <v>5315</v>
      </c>
      <c r="J7318" s="2">
        <v>4</v>
      </c>
      <c r="K7318" s="33" t="s">
        <v>3710</v>
      </c>
    </row>
    <row r="7319" spans="1:11" x14ac:dyDescent="0.3">
      <c r="A7319" s="1">
        <v>42847</v>
      </c>
      <c r="B7319" s="2">
        <f>YEAR(salesdata[[#This Row],[Order Date]])</f>
        <v>2017</v>
      </c>
      <c r="C7319" s="2">
        <f>MONTH(salesdata[[#This Row],[Order Date]])</f>
        <v>4</v>
      </c>
      <c r="D7319" t="s">
        <v>370</v>
      </c>
      <c r="E7319" t="s">
        <v>27</v>
      </c>
      <c r="F7319" t="s">
        <v>34</v>
      </c>
      <c r="G7319" t="s">
        <v>47</v>
      </c>
      <c r="H7319" t="s">
        <v>2200</v>
      </c>
      <c r="I7319" s="33" t="s">
        <v>4123</v>
      </c>
      <c r="J7319" s="2">
        <v>2</v>
      </c>
      <c r="K7319" s="33" t="s">
        <v>3123</v>
      </c>
    </row>
    <row r="7320" spans="1:11" x14ac:dyDescent="0.3">
      <c r="A7320" s="1">
        <v>42847</v>
      </c>
      <c r="B7320" s="2">
        <f>YEAR(salesdata[[#This Row],[Order Date]])</f>
        <v>2017</v>
      </c>
      <c r="C7320" s="2">
        <f>MONTH(salesdata[[#This Row],[Order Date]])</f>
        <v>4</v>
      </c>
      <c r="D7320" t="s">
        <v>2329</v>
      </c>
      <c r="E7320" t="s">
        <v>23</v>
      </c>
      <c r="F7320" t="s">
        <v>34</v>
      </c>
      <c r="G7320" t="s">
        <v>47</v>
      </c>
      <c r="H7320" t="s">
        <v>2272</v>
      </c>
      <c r="I7320" s="33" t="s">
        <v>6942</v>
      </c>
      <c r="J7320" s="2">
        <v>3</v>
      </c>
      <c r="K7320" s="33" t="s">
        <v>132</v>
      </c>
    </row>
    <row r="7321" spans="1:11" x14ac:dyDescent="0.3">
      <c r="A7321" s="1">
        <v>42847</v>
      </c>
      <c r="B7321" s="2">
        <f>YEAR(salesdata[[#This Row],[Order Date]])</f>
        <v>2017</v>
      </c>
      <c r="C7321" s="2">
        <f>MONTH(salesdata[[#This Row],[Order Date]])</f>
        <v>4</v>
      </c>
      <c r="D7321" t="s">
        <v>2211</v>
      </c>
      <c r="E7321" t="s">
        <v>30</v>
      </c>
      <c r="F7321" t="s">
        <v>11</v>
      </c>
      <c r="G7321" t="s">
        <v>18</v>
      </c>
      <c r="H7321" t="s">
        <v>1620</v>
      </c>
      <c r="I7321" s="33" t="s">
        <v>10471</v>
      </c>
      <c r="J7321" s="2">
        <v>3</v>
      </c>
      <c r="K7321" s="33" t="s">
        <v>10472</v>
      </c>
    </row>
    <row r="7322" spans="1:11" x14ac:dyDescent="0.3">
      <c r="A7322" s="1">
        <v>42848</v>
      </c>
      <c r="B7322" s="2">
        <f>YEAR(salesdata[[#This Row],[Order Date]])</f>
        <v>2017</v>
      </c>
      <c r="C7322" s="2">
        <f>MONTH(salesdata[[#This Row],[Order Date]])</f>
        <v>4</v>
      </c>
      <c r="D7322" t="s">
        <v>2784</v>
      </c>
      <c r="E7322" t="s">
        <v>152</v>
      </c>
      <c r="F7322" t="s">
        <v>11</v>
      </c>
      <c r="G7322" t="s">
        <v>93</v>
      </c>
      <c r="H7322" t="s">
        <v>2374</v>
      </c>
      <c r="I7322" s="33" t="s">
        <v>10473</v>
      </c>
      <c r="J7322" s="2">
        <v>2</v>
      </c>
      <c r="K7322" s="33" t="s">
        <v>7482</v>
      </c>
    </row>
    <row r="7323" spans="1:11" x14ac:dyDescent="0.3">
      <c r="A7323" s="1">
        <v>42848</v>
      </c>
      <c r="B7323" s="2">
        <f>YEAR(salesdata[[#This Row],[Order Date]])</f>
        <v>2017</v>
      </c>
      <c r="C7323" s="2">
        <f>MONTH(salesdata[[#This Row],[Order Date]])</f>
        <v>4</v>
      </c>
      <c r="D7323" t="s">
        <v>2784</v>
      </c>
      <c r="E7323" t="s">
        <v>152</v>
      </c>
      <c r="F7323" t="s">
        <v>11</v>
      </c>
      <c r="G7323" t="s">
        <v>204</v>
      </c>
      <c r="H7323" t="s">
        <v>2123</v>
      </c>
      <c r="I7323" s="33" t="s">
        <v>10474</v>
      </c>
      <c r="J7323" s="2">
        <v>7</v>
      </c>
      <c r="K7323" s="33" t="s">
        <v>10475</v>
      </c>
    </row>
    <row r="7324" spans="1:11" x14ac:dyDescent="0.3">
      <c r="A7324" s="1">
        <v>42848</v>
      </c>
      <c r="B7324" s="2">
        <f>YEAR(salesdata[[#This Row],[Order Date]])</f>
        <v>2017</v>
      </c>
      <c r="C7324" s="2">
        <f>MONTH(salesdata[[#This Row],[Order Date]])</f>
        <v>4</v>
      </c>
      <c r="D7324" t="s">
        <v>1855</v>
      </c>
      <c r="E7324" t="s">
        <v>130</v>
      </c>
      <c r="F7324" t="s">
        <v>39</v>
      </c>
      <c r="G7324" t="s">
        <v>52</v>
      </c>
      <c r="H7324" t="s">
        <v>2100</v>
      </c>
      <c r="I7324" s="33" t="s">
        <v>10476</v>
      </c>
      <c r="J7324" s="2">
        <v>6</v>
      </c>
      <c r="K7324" s="33" t="s">
        <v>4151</v>
      </c>
    </row>
    <row r="7325" spans="1:11" x14ac:dyDescent="0.3">
      <c r="A7325" s="1">
        <v>42848</v>
      </c>
      <c r="B7325" s="2">
        <f>YEAR(salesdata[[#This Row],[Order Date]])</f>
        <v>2017</v>
      </c>
      <c r="C7325" s="2">
        <f>MONTH(salesdata[[#This Row],[Order Date]])</f>
        <v>4</v>
      </c>
      <c r="D7325" t="s">
        <v>698</v>
      </c>
      <c r="E7325" t="s">
        <v>152</v>
      </c>
      <c r="F7325" t="s">
        <v>11</v>
      </c>
      <c r="G7325" t="s">
        <v>204</v>
      </c>
      <c r="H7325" t="s">
        <v>2294</v>
      </c>
      <c r="I7325" s="33" t="s">
        <v>8507</v>
      </c>
      <c r="J7325" s="2">
        <v>5</v>
      </c>
      <c r="K7325" s="33" t="s">
        <v>7677</v>
      </c>
    </row>
    <row r="7326" spans="1:11" x14ac:dyDescent="0.3">
      <c r="A7326" s="1">
        <v>42848</v>
      </c>
      <c r="B7326" s="2">
        <f>YEAR(salesdata[[#This Row],[Order Date]])</f>
        <v>2017</v>
      </c>
      <c r="C7326" s="2">
        <f>MONTH(salesdata[[#This Row],[Order Date]])</f>
        <v>4</v>
      </c>
      <c r="D7326" t="s">
        <v>1567</v>
      </c>
      <c r="E7326" t="s">
        <v>79</v>
      </c>
      <c r="F7326" t="s">
        <v>11</v>
      </c>
      <c r="G7326" t="s">
        <v>20</v>
      </c>
      <c r="H7326" t="s">
        <v>2034</v>
      </c>
      <c r="I7326" s="33" t="s">
        <v>5048</v>
      </c>
      <c r="J7326" s="2">
        <v>5</v>
      </c>
      <c r="K7326" s="33" t="s">
        <v>10477</v>
      </c>
    </row>
    <row r="7327" spans="1:11" x14ac:dyDescent="0.3">
      <c r="A7327" s="1">
        <v>42848</v>
      </c>
      <c r="B7327" s="2">
        <f>YEAR(salesdata[[#This Row],[Order Date]])</f>
        <v>2017</v>
      </c>
      <c r="C7327" s="2">
        <f>MONTH(salesdata[[#This Row],[Order Date]])</f>
        <v>4</v>
      </c>
      <c r="D7327" t="s">
        <v>1567</v>
      </c>
      <c r="E7327" t="s">
        <v>79</v>
      </c>
      <c r="F7327" t="s">
        <v>11</v>
      </c>
      <c r="G7327" t="s">
        <v>12</v>
      </c>
      <c r="H7327" t="s">
        <v>128</v>
      </c>
      <c r="I7327" s="33" t="s">
        <v>2943</v>
      </c>
      <c r="J7327" s="2">
        <v>1</v>
      </c>
      <c r="K7327" s="33" t="s">
        <v>3415</v>
      </c>
    </row>
    <row r="7328" spans="1:11" x14ac:dyDescent="0.3">
      <c r="A7328" s="1">
        <v>42848</v>
      </c>
      <c r="B7328" s="2">
        <f>YEAR(salesdata[[#This Row],[Order Date]])</f>
        <v>2017</v>
      </c>
      <c r="C7328" s="2">
        <f>MONTH(salesdata[[#This Row],[Order Date]])</f>
        <v>4</v>
      </c>
      <c r="D7328" t="s">
        <v>2380</v>
      </c>
      <c r="E7328" t="s">
        <v>27</v>
      </c>
      <c r="F7328" t="s">
        <v>34</v>
      </c>
      <c r="G7328" t="s">
        <v>47</v>
      </c>
      <c r="H7328" t="s">
        <v>2116</v>
      </c>
      <c r="I7328" s="33" t="s">
        <v>7203</v>
      </c>
      <c r="J7328" s="2">
        <v>7</v>
      </c>
      <c r="K7328" s="33" t="s">
        <v>10478</v>
      </c>
    </row>
    <row r="7329" spans="1:11" x14ac:dyDescent="0.3">
      <c r="A7329" s="1">
        <v>42848</v>
      </c>
      <c r="B7329" s="2">
        <f>YEAR(salesdata[[#This Row],[Order Date]])</f>
        <v>2017</v>
      </c>
      <c r="C7329" s="2">
        <f>MONTH(salesdata[[#This Row],[Order Date]])</f>
        <v>4</v>
      </c>
      <c r="D7329" t="s">
        <v>2380</v>
      </c>
      <c r="E7329" t="s">
        <v>27</v>
      </c>
      <c r="F7329" t="s">
        <v>11</v>
      </c>
      <c r="G7329" t="s">
        <v>20</v>
      </c>
      <c r="H7329" t="s">
        <v>557</v>
      </c>
      <c r="I7329" s="33" t="s">
        <v>10479</v>
      </c>
      <c r="J7329" s="2">
        <v>6</v>
      </c>
      <c r="K7329" s="33" t="s">
        <v>6436</v>
      </c>
    </row>
    <row r="7330" spans="1:11" x14ac:dyDescent="0.3">
      <c r="A7330" s="1">
        <v>42848</v>
      </c>
      <c r="B7330" s="2">
        <f>YEAR(salesdata[[#This Row],[Order Date]])</f>
        <v>2017</v>
      </c>
      <c r="C7330" s="2">
        <f>MONTH(salesdata[[#This Row],[Order Date]])</f>
        <v>4</v>
      </c>
      <c r="D7330" t="s">
        <v>2380</v>
      </c>
      <c r="E7330" t="s">
        <v>27</v>
      </c>
      <c r="F7330" t="s">
        <v>34</v>
      </c>
      <c r="G7330" t="s">
        <v>47</v>
      </c>
      <c r="H7330" t="s">
        <v>2698</v>
      </c>
      <c r="I7330" s="33" t="s">
        <v>10480</v>
      </c>
      <c r="J7330" s="2">
        <v>2</v>
      </c>
      <c r="K7330" s="33" t="s">
        <v>5024</v>
      </c>
    </row>
    <row r="7331" spans="1:11" x14ac:dyDescent="0.3">
      <c r="A7331" s="1">
        <v>42848</v>
      </c>
      <c r="B7331" s="2">
        <f>YEAR(salesdata[[#This Row],[Order Date]])</f>
        <v>2017</v>
      </c>
      <c r="C7331" s="2">
        <f>MONTH(salesdata[[#This Row],[Order Date]])</f>
        <v>4</v>
      </c>
      <c r="D7331" t="s">
        <v>2251</v>
      </c>
      <c r="E7331" t="s">
        <v>121</v>
      </c>
      <c r="F7331" t="s">
        <v>34</v>
      </c>
      <c r="G7331" t="s">
        <v>74</v>
      </c>
      <c r="H7331" t="s">
        <v>100</v>
      </c>
      <c r="I7331" s="33" t="s">
        <v>7520</v>
      </c>
      <c r="J7331" s="2">
        <v>4</v>
      </c>
      <c r="K7331" s="33" t="s">
        <v>10481</v>
      </c>
    </row>
    <row r="7332" spans="1:11" x14ac:dyDescent="0.3">
      <c r="A7332" s="1">
        <v>42848</v>
      </c>
      <c r="B7332" s="2">
        <f>YEAR(salesdata[[#This Row],[Order Date]])</f>
        <v>2017</v>
      </c>
      <c r="C7332" s="2">
        <f>MONTH(salesdata[[#This Row],[Order Date]])</f>
        <v>4</v>
      </c>
      <c r="D7332" t="s">
        <v>2251</v>
      </c>
      <c r="E7332" t="s">
        <v>121</v>
      </c>
      <c r="F7332" t="s">
        <v>39</v>
      </c>
      <c r="G7332" t="s">
        <v>52</v>
      </c>
      <c r="H7332" t="s">
        <v>1091</v>
      </c>
      <c r="I7332" s="33" t="s">
        <v>10482</v>
      </c>
      <c r="J7332" s="2">
        <v>2</v>
      </c>
      <c r="K7332" s="33" t="s">
        <v>7527</v>
      </c>
    </row>
    <row r="7333" spans="1:11" x14ac:dyDescent="0.3">
      <c r="A7333" s="1">
        <v>42848</v>
      </c>
      <c r="B7333" s="2">
        <f>YEAR(salesdata[[#This Row],[Order Date]])</f>
        <v>2017</v>
      </c>
      <c r="C7333" s="2">
        <f>MONTH(salesdata[[#This Row],[Order Date]])</f>
        <v>4</v>
      </c>
      <c r="D7333" t="s">
        <v>2251</v>
      </c>
      <c r="E7333" t="s">
        <v>121</v>
      </c>
      <c r="F7333" t="s">
        <v>34</v>
      </c>
      <c r="G7333" t="s">
        <v>47</v>
      </c>
      <c r="H7333" t="s">
        <v>1551</v>
      </c>
      <c r="I7333" s="33" t="s">
        <v>7851</v>
      </c>
      <c r="J7333" s="2">
        <v>3</v>
      </c>
      <c r="K7333" s="33" t="s">
        <v>10483</v>
      </c>
    </row>
    <row r="7334" spans="1:11" x14ac:dyDescent="0.3">
      <c r="A7334" s="1">
        <v>42848</v>
      </c>
      <c r="B7334" s="2">
        <f>YEAR(salesdata[[#This Row],[Order Date]])</f>
        <v>2017</v>
      </c>
      <c r="C7334" s="2">
        <f>MONTH(salesdata[[#This Row],[Order Date]])</f>
        <v>4</v>
      </c>
      <c r="D7334" t="s">
        <v>2251</v>
      </c>
      <c r="E7334" t="s">
        <v>121</v>
      </c>
      <c r="F7334" t="s">
        <v>11</v>
      </c>
      <c r="G7334" t="s">
        <v>16</v>
      </c>
      <c r="H7334" t="s">
        <v>2622</v>
      </c>
      <c r="I7334" s="33" t="s">
        <v>1901</v>
      </c>
      <c r="J7334" s="2">
        <v>1</v>
      </c>
      <c r="K7334" s="33" t="s">
        <v>9316</v>
      </c>
    </row>
    <row r="7335" spans="1:11" x14ac:dyDescent="0.3">
      <c r="A7335" s="1">
        <v>42848</v>
      </c>
      <c r="B7335" s="2">
        <f>YEAR(salesdata[[#This Row],[Order Date]])</f>
        <v>2017</v>
      </c>
      <c r="C7335" s="2">
        <f>MONTH(salesdata[[#This Row],[Order Date]])</f>
        <v>4</v>
      </c>
      <c r="D7335" t="s">
        <v>2369</v>
      </c>
      <c r="E7335" t="s">
        <v>282</v>
      </c>
      <c r="F7335" t="s">
        <v>11</v>
      </c>
      <c r="G7335" t="s">
        <v>63</v>
      </c>
      <c r="H7335" t="s">
        <v>64</v>
      </c>
      <c r="I7335" s="33" t="s">
        <v>8205</v>
      </c>
      <c r="J7335" s="2">
        <v>2</v>
      </c>
      <c r="K7335" s="33" t="s">
        <v>7346</v>
      </c>
    </row>
    <row r="7336" spans="1:11" x14ac:dyDescent="0.3">
      <c r="A7336" s="1">
        <v>42848</v>
      </c>
      <c r="B7336" s="2">
        <f>YEAR(salesdata[[#This Row],[Order Date]])</f>
        <v>2017</v>
      </c>
      <c r="C7336" s="2">
        <f>MONTH(salesdata[[#This Row],[Order Date]])</f>
        <v>4</v>
      </c>
      <c r="D7336" t="s">
        <v>2369</v>
      </c>
      <c r="E7336" t="s">
        <v>282</v>
      </c>
      <c r="F7336" t="s">
        <v>34</v>
      </c>
      <c r="G7336" t="s">
        <v>47</v>
      </c>
      <c r="H7336" t="s">
        <v>2118</v>
      </c>
      <c r="I7336" s="33" t="s">
        <v>10484</v>
      </c>
      <c r="J7336" s="2">
        <v>3</v>
      </c>
      <c r="K7336" s="33" t="s">
        <v>3525</v>
      </c>
    </row>
    <row r="7337" spans="1:11" x14ac:dyDescent="0.3">
      <c r="A7337" s="1">
        <v>42849</v>
      </c>
      <c r="B7337" s="2">
        <f>YEAR(salesdata[[#This Row],[Order Date]])</f>
        <v>2017</v>
      </c>
      <c r="C7337" s="2">
        <f>MONTH(salesdata[[#This Row],[Order Date]])</f>
        <v>4</v>
      </c>
      <c r="D7337" t="s">
        <v>396</v>
      </c>
      <c r="E7337" t="s">
        <v>23</v>
      </c>
      <c r="F7337" t="s">
        <v>11</v>
      </c>
      <c r="G7337" t="s">
        <v>93</v>
      </c>
      <c r="H7337" t="s">
        <v>1119</v>
      </c>
      <c r="I7337" s="33" t="s">
        <v>10485</v>
      </c>
      <c r="J7337" s="2">
        <v>2</v>
      </c>
      <c r="K7337" s="33" t="s">
        <v>10486</v>
      </c>
    </row>
    <row r="7338" spans="1:11" x14ac:dyDescent="0.3">
      <c r="A7338" s="1">
        <v>42849</v>
      </c>
      <c r="B7338" s="2">
        <f>YEAR(salesdata[[#This Row],[Order Date]])</f>
        <v>2017</v>
      </c>
      <c r="C7338" s="2">
        <f>MONTH(salesdata[[#This Row],[Order Date]])</f>
        <v>4</v>
      </c>
      <c r="D7338" t="s">
        <v>396</v>
      </c>
      <c r="E7338" t="s">
        <v>23</v>
      </c>
      <c r="F7338" t="s">
        <v>11</v>
      </c>
      <c r="G7338" t="s">
        <v>20</v>
      </c>
      <c r="H7338" t="s">
        <v>2372</v>
      </c>
      <c r="I7338" s="33" t="s">
        <v>9455</v>
      </c>
      <c r="J7338" s="2">
        <v>2</v>
      </c>
      <c r="K7338" s="33" t="s">
        <v>10487</v>
      </c>
    </row>
    <row r="7339" spans="1:11" x14ac:dyDescent="0.3">
      <c r="A7339" s="1">
        <v>42849</v>
      </c>
      <c r="B7339" s="2">
        <f>YEAR(salesdata[[#This Row],[Order Date]])</f>
        <v>2017</v>
      </c>
      <c r="C7339" s="2">
        <f>MONTH(salesdata[[#This Row],[Order Date]])</f>
        <v>4</v>
      </c>
      <c r="D7339" t="s">
        <v>396</v>
      </c>
      <c r="E7339" t="s">
        <v>23</v>
      </c>
      <c r="F7339" t="s">
        <v>11</v>
      </c>
      <c r="G7339" t="s">
        <v>20</v>
      </c>
      <c r="H7339" t="s">
        <v>2599</v>
      </c>
      <c r="I7339" s="33" t="s">
        <v>5137</v>
      </c>
      <c r="J7339" s="2">
        <v>2</v>
      </c>
      <c r="K7339" s="33" t="s">
        <v>8163</v>
      </c>
    </row>
    <row r="7340" spans="1:11" x14ac:dyDescent="0.3">
      <c r="A7340" s="1">
        <v>42849</v>
      </c>
      <c r="B7340" s="2">
        <f>YEAR(salesdata[[#This Row],[Order Date]])</f>
        <v>2017</v>
      </c>
      <c r="C7340" s="2">
        <f>MONTH(salesdata[[#This Row],[Order Date]])</f>
        <v>4</v>
      </c>
      <c r="D7340" t="s">
        <v>323</v>
      </c>
      <c r="E7340" t="s">
        <v>124</v>
      </c>
      <c r="F7340" t="s">
        <v>11</v>
      </c>
      <c r="G7340" t="s">
        <v>18</v>
      </c>
      <c r="H7340" t="s">
        <v>261</v>
      </c>
      <c r="I7340" s="33" t="s">
        <v>9721</v>
      </c>
      <c r="J7340" s="2">
        <v>2</v>
      </c>
      <c r="K7340" s="33" t="s">
        <v>10488</v>
      </c>
    </row>
    <row r="7341" spans="1:11" x14ac:dyDescent="0.3">
      <c r="A7341" s="1">
        <v>42849</v>
      </c>
      <c r="B7341" s="2">
        <f>YEAR(salesdata[[#This Row],[Order Date]])</f>
        <v>2017</v>
      </c>
      <c r="C7341" s="2">
        <f>MONTH(salesdata[[#This Row],[Order Date]])</f>
        <v>4</v>
      </c>
      <c r="D7341" t="s">
        <v>1921</v>
      </c>
      <c r="E7341" t="s">
        <v>27</v>
      </c>
      <c r="F7341" t="s">
        <v>11</v>
      </c>
      <c r="G7341" t="s">
        <v>43</v>
      </c>
      <c r="H7341" t="s">
        <v>1162</v>
      </c>
      <c r="I7341" s="33" t="s">
        <v>5763</v>
      </c>
      <c r="J7341" s="2">
        <v>1</v>
      </c>
      <c r="K7341" s="33" t="s">
        <v>3995</v>
      </c>
    </row>
    <row r="7342" spans="1:11" x14ac:dyDescent="0.3">
      <c r="A7342" s="1">
        <v>42849</v>
      </c>
      <c r="B7342" s="2">
        <f>YEAR(salesdata[[#This Row],[Order Date]])</f>
        <v>2017</v>
      </c>
      <c r="C7342" s="2">
        <f>MONTH(salesdata[[#This Row],[Order Date]])</f>
        <v>4</v>
      </c>
      <c r="D7342" t="s">
        <v>2574</v>
      </c>
      <c r="E7342" t="s">
        <v>96</v>
      </c>
      <c r="F7342" t="s">
        <v>39</v>
      </c>
      <c r="G7342" t="s">
        <v>40</v>
      </c>
      <c r="H7342" t="s">
        <v>88</v>
      </c>
      <c r="I7342" s="33" t="s">
        <v>2819</v>
      </c>
      <c r="J7342" s="2">
        <v>10</v>
      </c>
      <c r="K7342" s="33" t="s">
        <v>4833</v>
      </c>
    </row>
    <row r="7343" spans="1:11" x14ac:dyDescent="0.3">
      <c r="A7343" s="1">
        <v>42849</v>
      </c>
      <c r="B7343" s="2">
        <f>YEAR(salesdata[[#This Row],[Order Date]])</f>
        <v>2017</v>
      </c>
      <c r="C7343" s="2">
        <f>MONTH(salesdata[[#This Row],[Order Date]])</f>
        <v>4</v>
      </c>
      <c r="D7343" t="s">
        <v>2108</v>
      </c>
      <c r="E7343" t="s">
        <v>1575</v>
      </c>
      <c r="F7343" t="s">
        <v>39</v>
      </c>
      <c r="G7343" t="s">
        <v>52</v>
      </c>
      <c r="H7343" t="s">
        <v>2572</v>
      </c>
      <c r="I7343" s="33" t="s">
        <v>8143</v>
      </c>
      <c r="J7343" s="2">
        <v>2</v>
      </c>
      <c r="K7343" s="33" t="s">
        <v>6463</v>
      </c>
    </row>
    <row r="7344" spans="1:11" x14ac:dyDescent="0.3">
      <c r="A7344" s="1">
        <v>42849</v>
      </c>
      <c r="B7344" s="2">
        <f>YEAR(salesdata[[#This Row],[Order Date]])</f>
        <v>2017</v>
      </c>
      <c r="C7344" s="2">
        <f>MONTH(salesdata[[#This Row],[Order Date]])</f>
        <v>4</v>
      </c>
      <c r="D7344" t="s">
        <v>2480</v>
      </c>
      <c r="E7344" t="s">
        <v>15</v>
      </c>
      <c r="F7344" t="s">
        <v>11</v>
      </c>
      <c r="G7344" t="s">
        <v>20</v>
      </c>
      <c r="H7344" t="s">
        <v>588</v>
      </c>
      <c r="I7344" s="33" t="s">
        <v>2930</v>
      </c>
      <c r="J7344" s="2">
        <v>5</v>
      </c>
      <c r="K7344" s="33" t="s">
        <v>2931</v>
      </c>
    </row>
    <row r="7345" spans="1:11" x14ac:dyDescent="0.3">
      <c r="A7345" s="1">
        <v>42849</v>
      </c>
      <c r="B7345" s="2">
        <f>YEAR(salesdata[[#This Row],[Order Date]])</f>
        <v>2017</v>
      </c>
      <c r="C7345" s="2">
        <f>MONTH(salesdata[[#This Row],[Order Date]])</f>
        <v>4</v>
      </c>
      <c r="D7345" t="s">
        <v>2480</v>
      </c>
      <c r="E7345" t="s">
        <v>15</v>
      </c>
      <c r="F7345" t="s">
        <v>11</v>
      </c>
      <c r="G7345" t="s">
        <v>18</v>
      </c>
      <c r="H7345" t="s">
        <v>861</v>
      </c>
      <c r="I7345" s="33" t="s">
        <v>6361</v>
      </c>
      <c r="J7345" s="2">
        <v>1</v>
      </c>
      <c r="K7345" s="33" t="s">
        <v>6362</v>
      </c>
    </row>
    <row r="7346" spans="1:11" x14ac:dyDescent="0.3">
      <c r="A7346" s="1">
        <v>42850</v>
      </c>
      <c r="B7346" s="2">
        <f>YEAR(salesdata[[#This Row],[Order Date]])</f>
        <v>2017</v>
      </c>
      <c r="C7346" s="2">
        <f>MONTH(salesdata[[#This Row],[Order Date]])</f>
        <v>4</v>
      </c>
      <c r="D7346" t="s">
        <v>22</v>
      </c>
      <c r="E7346" t="s">
        <v>27</v>
      </c>
      <c r="F7346" t="s">
        <v>11</v>
      </c>
      <c r="G7346" t="s">
        <v>20</v>
      </c>
      <c r="H7346" t="s">
        <v>991</v>
      </c>
      <c r="I7346" s="33" t="s">
        <v>4166</v>
      </c>
      <c r="J7346" s="2">
        <v>2</v>
      </c>
      <c r="K7346" s="33" t="s">
        <v>4167</v>
      </c>
    </row>
    <row r="7347" spans="1:11" x14ac:dyDescent="0.3">
      <c r="A7347" s="1">
        <v>42850</v>
      </c>
      <c r="B7347" s="2">
        <f>YEAR(salesdata[[#This Row],[Order Date]])</f>
        <v>2017</v>
      </c>
      <c r="C7347" s="2">
        <f>MONTH(salesdata[[#This Row],[Order Date]])</f>
        <v>4</v>
      </c>
      <c r="D7347" t="s">
        <v>2251</v>
      </c>
      <c r="E7347" t="s">
        <v>121</v>
      </c>
      <c r="F7347" t="s">
        <v>11</v>
      </c>
      <c r="G7347" t="s">
        <v>24</v>
      </c>
      <c r="H7347" t="s">
        <v>51</v>
      </c>
      <c r="I7347" s="33" t="s">
        <v>6230</v>
      </c>
      <c r="J7347" s="2">
        <v>9</v>
      </c>
      <c r="K7347" s="33" t="s">
        <v>6231</v>
      </c>
    </row>
    <row r="7348" spans="1:11" x14ac:dyDescent="0.3">
      <c r="A7348" s="1">
        <v>42850</v>
      </c>
      <c r="B7348" s="2">
        <f>YEAR(salesdata[[#This Row],[Order Date]])</f>
        <v>2017</v>
      </c>
      <c r="C7348" s="2">
        <f>MONTH(salesdata[[#This Row],[Order Date]])</f>
        <v>4</v>
      </c>
      <c r="D7348" t="s">
        <v>2251</v>
      </c>
      <c r="E7348" t="s">
        <v>121</v>
      </c>
      <c r="F7348" t="s">
        <v>11</v>
      </c>
      <c r="G7348" t="s">
        <v>24</v>
      </c>
      <c r="H7348" t="s">
        <v>2512</v>
      </c>
      <c r="I7348" s="33" t="s">
        <v>10489</v>
      </c>
      <c r="J7348" s="2">
        <v>5</v>
      </c>
      <c r="K7348" s="33" t="s">
        <v>4940</v>
      </c>
    </row>
    <row r="7349" spans="1:11" x14ac:dyDescent="0.3">
      <c r="A7349" s="1">
        <v>42850</v>
      </c>
      <c r="B7349" s="2">
        <f>YEAR(salesdata[[#This Row],[Order Date]])</f>
        <v>2017</v>
      </c>
      <c r="C7349" s="2">
        <f>MONTH(salesdata[[#This Row],[Order Date]])</f>
        <v>4</v>
      </c>
      <c r="D7349" t="s">
        <v>1394</v>
      </c>
      <c r="E7349" t="s">
        <v>96</v>
      </c>
      <c r="F7349" t="s">
        <v>11</v>
      </c>
      <c r="G7349" t="s">
        <v>24</v>
      </c>
      <c r="H7349" t="s">
        <v>2787</v>
      </c>
      <c r="I7349" s="33" t="s">
        <v>8455</v>
      </c>
      <c r="J7349" s="2">
        <v>4</v>
      </c>
      <c r="K7349" s="33" t="s">
        <v>5684</v>
      </c>
    </row>
    <row r="7350" spans="1:11" x14ac:dyDescent="0.3">
      <c r="A7350" s="1">
        <v>42850</v>
      </c>
      <c r="B7350" s="2">
        <f>YEAR(salesdata[[#This Row],[Order Date]])</f>
        <v>2017</v>
      </c>
      <c r="C7350" s="2">
        <f>MONTH(salesdata[[#This Row],[Order Date]])</f>
        <v>4</v>
      </c>
      <c r="D7350" t="s">
        <v>600</v>
      </c>
      <c r="E7350" t="s">
        <v>27</v>
      </c>
      <c r="F7350" t="s">
        <v>11</v>
      </c>
      <c r="G7350" t="s">
        <v>12</v>
      </c>
      <c r="H7350" t="s">
        <v>2649</v>
      </c>
      <c r="I7350" s="33" t="s">
        <v>3005</v>
      </c>
      <c r="J7350" s="2">
        <v>3</v>
      </c>
      <c r="K7350" s="33" t="s">
        <v>10433</v>
      </c>
    </row>
    <row r="7351" spans="1:11" x14ac:dyDescent="0.3">
      <c r="A7351" s="1">
        <v>42850</v>
      </c>
      <c r="B7351" s="2">
        <f>YEAR(salesdata[[#This Row],[Order Date]])</f>
        <v>2017</v>
      </c>
      <c r="C7351" s="2">
        <f>MONTH(salesdata[[#This Row],[Order Date]])</f>
        <v>4</v>
      </c>
      <c r="D7351" t="s">
        <v>600</v>
      </c>
      <c r="E7351" t="s">
        <v>27</v>
      </c>
      <c r="F7351" t="s">
        <v>11</v>
      </c>
      <c r="G7351" t="s">
        <v>20</v>
      </c>
      <c r="H7351" t="s">
        <v>165</v>
      </c>
      <c r="I7351" s="33" t="s">
        <v>10490</v>
      </c>
      <c r="J7351" s="2">
        <v>3</v>
      </c>
      <c r="K7351" s="33" t="s">
        <v>10307</v>
      </c>
    </row>
    <row r="7352" spans="1:11" x14ac:dyDescent="0.3">
      <c r="A7352" s="1">
        <v>42850</v>
      </c>
      <c r="B7352" s="2">
        <f>YEAR(salesdata[[#This Row],[Order Date]])</f>
        <v>2017</v>
      </c>
      <c r="C7352" s="2">
        <f>MONTH(salesdata[[#This Row],[Order Date]])</f>
        <v>4</v>
      </c>
      <c r="D7352" t="s">
        <v>129</v>
      </c>
      <c r="E7352" t="s">
        <v>27</v>
      </c>
      <c r="F7352" t="s">
        <v>39</v>
      </c>
      <c r="G7352" t="s">
        <v>52</v>
      </c>
      <c r="H7352" t="s">
        <v>890</v>
      </c>
      <c r="I7352" s="33" t="s">
        <v>7778</v>
      </c>
      <c r="J7352" s="2">
        <v>3</v>
      </c>
      <c r="K7352" s="33" t="s">
        <v>7779</v>
      </c>
    </row>
    <row r="7353" spans="1:11" x14ac:dyDescent="0.3">
      <c r="A7353" s="1">
        <v>42850</v>
      </c>
      <c r="B7353" s="2">
        <f>YEAR(salesdata[[#This Row],[Order Date]])</f>
        <v>2017</v>
      </c>
      <c r="C7353" s="2">
        <f>MONTH(salesdata[[#This Row],[Order Date]])</f>
        <v>4</v>
      </c>
      <c r="D7353" t="s">
        <v>1805</v>
      </c>
      <c r="E7353" t="s">
        <v>27</v>
      </c>
      <c r="F7353" t="s">
        <v>34</v>
      </c>
      <c r="G7353" t="s">
        <v>74</v>
      </c>
      <c r="H7353" t="s">
        <v>2236</v>
      </c>
      <c r="I7353" s="33" t="s">
        <v>10491</v>
      </c>
      <c r="J7353" s="2">
        <v>7</v>
      </c>
      <c r="K7353" s="33" t="s">
        <v>8267</v>
      </c>
    </row>
    <row r="7354" spans="1:11" x14ac:dyDescent="0.3">
      <c r="A7354" s="1">
        <v>42851</v>
      </c>
      <c r="B7354" s="2">
        <f>YEAR(salesdata[[#This Row],[Order Date]])</f>
        <v>2017</v>
      </c>
      <c r="C7354" s="2">
        <f>MONTH(salesdata[[#This Row],[Order Date]])</f>
        <v>4</v>
      </c>
      <c r="D7354" t="s">
        <v>2695</v>
      </c>
      <c r="E7354" t="s">
        <v>10</v>
      </c>
      <c r="F7354" t="s">
        <v>34</v>
      </c>
      <c r="G7354" t="s">
        <v>47</v>
      </c>
      <c r="H7354" t="s">
        <v>60</v>
      </c>
      <c r="I7354" s="33" t="s">
        <v>5477</v>
      </c>
      <c r="J7354" s="2">
        <v>1</v>
      </c>
      <c r="K7354" s="33" t="s">
        <v>8933</v>
      </c>
    </row>
    <row r="7355" spans="1:11" x14ac:dyDescent="0.3">
      <c r="A7355" s="1">
        <v>42851</v>
      </c>
      <c r="B7355" s="2">
        <f>YEAR(salesdata[[#This Row],[Order Date]])</f>
        <v>2017</v>
      </c>
      <c r="C7355" s="2">
        <f>MONTH(salesdata[[#This Row],[Order Date]])</f>
        <v>4</v>
      </c>
      <c r="D7355" t="s">
        <v>2263</v>
      </c>
      <c r="E7355" t="s">
        <v>167</v>
      </c>
      <c r="F7355" t="s">
        <v>11</v>
      </c>
      <c r="G7355" t="s">
        <v>12</v>
      </c>
      <c r="H7355" t="s">
        <v>2793</v>
      </c>
      <c r="I7355" s="33" t="s">
        <v>5783</v>
      </c>
      <c r="J7355" s="2">
        <v>3</v>
      </c>
      <c r="K7355" s="33" t="s">
        <v>3205</v>
      </c>
    </row>
    <row r="7356" spans="1:11" x14ac:dyDescent="0.3">
      <c r="A7356" s="1">
        <v>42851</v>
      </c>
      <c r="B7356" s="2">
        <f>YEAR(salesdata[[#This Row],[Order Date]])</f>
        <v>2017</v>
      </c>
      <c r="C7356" s="2">
        <f>MONTH(salesdata[[#This Row],[Order Date]])</f>
        <v>4</v>
      </c>
      <c r="D7356" t="s">
        <v>2263</v>
      </c>
      <c r="E7356" t="s">
        <v>167</v>
      </c>
      <c r="F7356" t="s">
        <v>11</v>
      </c>
      <c r="G7356" t="s">
        <v>16</v>
      </c>
      <c r="H7356" t="s">
        <v>2703</v>
      </c>
      <c r="I7356" s="33" t="s">
        <v>10492</v>
      </c>
      <c r="J7356" s="2">
        <v>8</v>
      </c>
      <c r="K7356" s="33" t="s">
        <v>10493</v>
      </c>
    </row>
    <row r="7357" spans="1:11" x14ac:dyDescent="0.3">
      <c r="A7357" s="1">
        <v>42852</v>
      </c>
      <c r="B7357" s="2">
        <f>YEAR(salesdata[[#This Row],[Order Date]])</f>
        <v>2017</v>
      </c>
      <c r="C7357" s="2">
        <f>MONTH(salesdata[[#This Row],[Order Date]])</f>
        <v>4</v>
      </c>
      <c r="D7357" t="s">
        <v>2631</v>
      </c>
      <c r="E7357" t="s">
        <v>10</v>
      </c>
      <c r="F7357" t="s">
        <v>11</v>
      </c>
      <c r="G7357" t="s">
        <v>16</v>
      </c>
      <c r="H7357" t="s">
        <v>1762</v>
      </c>
      <c r="I7357" s="33" t="s">
        <v>10494</v>
      </c>
      <c r="J7357" s="2">
        <v>4</v>
      </c>
      <c r="K7357" s="33" t="s">
        <v>8854</v>
      </c>
    </row>
    <row r="7358" spans="1:11" x14ac:dyDescent="0.3">
      <c r="A7358" s="1">
        <v>42852</v>
      </c>
      <c r="B7358" s="2">
        <f>YEAR(salesdata[[#This Row],[Order Date]])</f>
        <v>2017</v>
      </c>
      <c r="C7358" s="2">
        <f>MONTH(salesdata[[#This Row],[Order Date]])</f>
        <v>4</v>
      </c>
      <c r="D7358" t="s">
        <v>2631</v>
      </c>
      <c r="E7358" t="s">
        <v>10</v>
      </c>
      <c r="F7358" t="s">
        <v>34</v>
      </c>
      <c r="G7358" t="s">
        <v>74</v>
      </c>
      <c r="H7358" t="s">
        <v>2446</v>
      </c>
      <c r="I7358" s="33" t="s">
        <v>10495</v>
      </c>
      <c r="J7358" s="2">
        <v>4</v>
      </c>
      <c r="K7358" s="33" t="s">
        <v>10496</v>
      </c>
    </row>
    <row r="7359" spans="1:11" x14ac:dyDescent="0.3">
      <c r="A7359" s="1">
        <v>42852</v>
      </c>
      <c r="B7359" s="2">
        <f>YEAR(salesdata[[#This Row],[Order Date]])</f>
        <v>2017</v>
      </c>
      <c r="C7359" s="2">
        <f>MONTH(salesdata[[#This Row],[Order Date]])</f>
        <v>4</v>
      </c>
      <c r="D7359" t="s">
        <v>1181</v>
      </c>
      <c r="E7359" t="s">
        <v>27</v>
      </c>
      <c r="F7359" t="s">
        <v>11</v>
      </c>
      <c r="G7359" t="s">
        <v>24</v>
      </c>
      <c r="H7359" t="s">
        <v>1910</v>
      </c>
      <c r="I7359" s="33" t="s">
        <v>4958</v>
      </c>
      <c r="J7359" s="2">
        <v>4</v>
      </c>
      <c r="K7359" s="33" t="s">
        <v>10497</v>
      </c>
    </row>
    <row r="7360" spans="1:11" x14ac:dyDescent="0.3">
      <c r="A7360" s="1">
        <v>42852</v>
      </c>
      <c r="B7360" s="2">
        <f>YEAR(salesdata[[#This Row],[Order Date]])</f>
        <v>2017</v>
      </c>
      <c r="C7360" s="2">
        <f>MONTH(salesdata[[#This Row],[Order Date]])</f>
        <v>4</v>
      </c>
      <c r="D7360" t="s">
        <v>1181</v>
      </c>
      <c r="E7360" t="s">
        <v>27</v>
      </c>
      <c r="F7360" t="s">
        <v>11</v>
      </c>
      <c r="G7360" t="s">
        <v>24</v>
      </c>
      <c r="H7360" t="s">
        <v>275</v>
      </c>
      <c r="I7360" s="33" t="s">
        <v>5113</v>
      </c>
      <c r="J7360" s="2">
        <v>3</v>
      </c>
      <c r="K7360" s="33" t="s">
        <v>4677</v>
      </c>
    </row>
    <row r="7361" spans="1:11" x14ac:dyDescent="0.3">
      <c r="A7361" s="1">
        <v>42852</v>
      </c>
      <c r="B7361" s="2">
        <f>YEAR(salesdata[[#This Row],[Order Date]])</f>
        <v>2017</v>
      </c>
      <c r="C7361" s="2">
        <f>MONTH(salesdata[[#This Row],[Order Date]])</f>
        <v>4</v>
      </c>
      <c r="D7361" t="s">
        <v>1181</v>
      </c>
      <c r="E7361" t="s">
        <v>27</v>
      </c>
      <c r="F7361" t="s">
        <v>11</v>
      </c>
      <c r="G7361" t="s">
        <v>24</v>
      </c>
      <c r="H7361" t="s">
        <v>493</v>
      </c>
      <c r="I7361" s="33" t="s">
        <v>5720</v>
      </c>
      <c r="J7361" s="2">
        <v>2</v>
      </c>
      <c r="K7361" s="33" t="s">
        <v>5721</v>
      </c>
    </row>
    <row r="7362" spans="1:11" x14ac:dyDescent="0.3">
      <c r="A7362" s="1">
        <v>42852</v>
      </c>
      <c r="B7362" s="2">
        <f>YEAR(salesdata[[#This Row],[Order Date]])</f>
        <v>2017</v>
      </c>
      <c r="C7362" s="2">
        <f>MONTH(salesdata[[#This Row],[Order Date]])</f>
        <v>4</v>
      </c>
      <c r="D7362" t="s">
        <v>2361</v>
      </c>
      <c r="E7362" t="s">
        <v>167</v>
      </c>
      <c r="F7362" t="s">
        <v>34</v>
      </c>
      <c r="G7362" t="s">
        <v>47</v>
      </c>
      <c r="H7362" t="s">
        <v>1635</v>
      </c>
      <c r="I7362" s="33" t="s">
        <v>10498</v>
      </c>
      <c r="J7362" s="2">
        <v>7</v>
      </c>
      <c r="K7362" s="33" t="s">
        <v>10499</v>
      </c>
    </row>
    <row r="7363" spans="1:11" x14ac:dyDescent="0.3">
      <c r="A7363" s="1">
        <v>42853</v>
      </c>
      <c r="B7363" s="2">
        <f>YEAR(salesdata[[#This Row],[Order Date]])</f>
        <v>2017</v>
      </c>
      <c r="C7363" s="2">
        <f>MONTH(salesdata[[#This Row],[Order Date]])</f>
        <v>4</v>
      </c>
      <c r="D7363" t="s">
        <v>353</v>
      </c>
      <c r="E7363" t="s">
        <v>23</v>
      </c>
      <c r="F7363" t="s">
        <v>11</v>
      </c>
      <c r="G7363" t="s">
        <v>18</v>
      </c>
      <c r="H7363" t="s">
        <v>2298</v>
      </c>
      <c r="I7363" s="33" t="s">
        <v>5199</v>
      </c>
      <c r="J7363" s="2">
        <v>1</v>
      </c>
      <c r="K7363" s="33" t="s">
        <v>6379</v>
      </c>
    </row>
    <row r="7364" spans="1:11" x14ac:dyDescent="0.3">
      <c r="A7364" s="1">
        <v>42853</v>
      </c>
      <c r="B7364" s="2">
        <f>YEAR(salesdata[[#This Row],[Order Date]])</f>
        <v>2017</v>
      </c>
      <c r="C7364" s="2">
        <f>MONTH(salesdata[[#This Row],[Order Date]])</f>
        <v>4</v>
      </c>
      <c r="D7364" t="s">
        <v>353</v>
      </c>
      <c r="E7364" t="s">
        <v>23</v>
      </c>
      <c r="F7364" t="s">
        <v>11</v>
      </c>
      <c r="G7364" t="s">
        <v>24</v>
      </c>
      <c r="H7364" t="s">
        <v>868</v>
      </c>
      <c r="I7364" s="33" t="s">
        <v>4712</v>
      </c>
      <c r="J7364" s="2">
        <v>2</v>
      </c>
      <c r="K7364" s="33" t="s">
        <v>10500</v>
      </c>
    </row>
    <row r="7365" spans="1:11" x14ac:dyDescent="0.3">
      <c r="A7365" s="1">
        <v>42853</v>
      </c>
      <c r="B7365" s="2">
        <f>YEAR(salesdata[[#This Row],[Order Date]])</f>
        <v>2017</v>
      </c>
      <c r="C7365" s="2">
        <f>MONTH(salesdata[[#This Row],[Order Date]])</f>
        <v>4</v>
      </c>
      <c r="D7365" t="s">
        <v>990</v>
      </c>
      <c r="E7365" t="s">
        <v>249</v>
      </c>
      <c r="F7365" t="s">
        <v>11</v>
      </c>
      <c r="G7365" t="s">
        <v>93</v>
      </c>
      <c r="H7365" t="s">
        <v>2789</v>
      </c>
      <c r="I7365" s="33" t="s">
        <v>6832</v>
      </c>
      <c r="J7365" s="2">
        <v>3</v>
      </c>
      <c r="K7365" s="33" t="s">
        <v>10501</v>
      </c>
    </row>
    <row r="7366" spans="1:11" x14ac:dyDescent="0.3">
      <c r="A7366" s="1">
        <v>42853</v>
      </c>
      <c r="B7366" s="2">
        <f>YEAR(salesdata[[#This Row],[Order Date]])</f>
        <v>2017</v>
      </c>
      <c r="C7366" s="2">
        <f>MONTH(salesdata[[#This Row],[Order Date]])</f>
        <v>4</v>
      </c>
      <c r="D7366" t="s">
        <v>730</v>
      </c>
      <c r="E7366" t="s">
        <v>124</v>
      </c>
      <c r="F7366" t="s">
        <v>39</v>
      </c>
      <c r="G7366" t="s">
        <v>40</v>
      </c>
      <c r="H7366" t="s">
        <v>2269</v>
      </c>
      <c r="I7366" s="33" t="s">
        <v>10502</v>
      </c>
      <c r="J7366" s="2">
        <v>2</v>
      </c>
      <c r="K7366" s="33" t="s">
        <v>10503</v>
      </c>
    </row>
    <row r="7367" spans="1:11" x14ac:dyDescent="0.3">
      <c r="A7367" s="1">
        <v>42854</v>
      </c>
      <c r="B7367" s="2">
        <f>YEAR(salesdata[[#This Row],[Order Date]])</f>
        <v>2017</v>
      </c>
      <c r="C7367" s="2">
        <f>MONTH(salesdata[[#This Row],[Order Date]])</f>
        <v>4</v>
      </c>
      <c r="D7367" t="s">
        <v>289</v>
      </c>
      <c r="E7367" t="s">
        <v>79</v>
      </c>
      <c r="F7367" t="s">
        <v>34</v>
      </c>
      <c r="G7367" t="s">
        <v>147</v>
      </c>
      <c r="H7367" t="s">
        <v>1103</v>
      </c>
      <c r="I7367" s="33" t="s">
        <v>10504</v>
      </c>
      <c r="J7367" s="2">
        <v>5</v>
      </c>
      <c r="K7367" s="33" t="s">
        <v>10505</v>
      </c>
    </row>
    <row r="7368" spans="1:11" x14ac:dyDescent="0.3">
      <c r="A7368" s="1">
        <v>42854</v>
      </c>
      <c r="B7368" s="2">
        <f>YEAR(salesdata[[#This Row],[Order Date]])</f>
        <v>2017</v>
      </c>
      <c r="C7368" s="2">
        <f>MONTH(salesdata[[#This Row],[Order Date]])</f>
        <v>4</v>
      </c>
      <c r="D7368" t="s">
        <v>281</v>
      </c>
      <c r="E7368" t="s">
        <v>181</v>
      </c>
      <c r="F7368" t="s">
        <v>11</v>
      </c>
      <c r="G7368" t="s">
        <v>16</v>
      </c>
      <c r="H7368" t="s">
        <v>2815</v>
      </c>
      <c r="I7368" s="33" t="s">
        <v>3164</v>
      </c>
      <c r="J7368" s="2">
        <v>1</v>
      </c>
      <c r="K7368" s="33" t="s">
        <v>7122</v>
      </c>
    </row>
    <row r="7369" spans="1:11" x14ac:dyDescent="0.3">
      <c r="A7369" s="1">
        <v>42855</v>
      </c>
      <c r="B7369" s="2">
        <f>YEAR(salesdata[[#This Row],[Order Date]])</f>
        <v>2017</v>
      </c>
      <c r="C7369" s="2">
        <f>MONTH(salesdata[[#This Row],[Order Date]])</f>
        <v>4</v>
      </c>
      <c r="D7369" t="s">
        <v>2514</v>
      </c>
      <c r="E7369" t="s">
        <v>152</v>
      </c>
      <c r="F7369" t="s">
        <v>11</v>
      </c>
      <c r="G7369" t="s">
        <v>63</v>
      </c>
      <c r="H7369" t="s">
        <v>2517</v>
      </c>
      <c r="I7369" s="33" t="s">
        <v>8246</v>
      </c>
      <c r="J7369" s="2">
        <v>4</v>
      </c>
      <c r="K7369" s="33" t="s">
        <v>10506</v>
      </c>
    </row>
    <row r="7370" spans="1:11" x14ac:dyDescent="0.3">
      <c r="A7370" s="1">
        <v>42855</v>
      </c>
      <c r="B7370" s="2">
        <f>YEAR(salesdata[[#This Row],[Order Date]])</f>
        <v>2017</v>
      </c>
      <c r="C7370" s="2">
        <f>MONTH(salesdata[[#This Row],[Order Date]])</f>
        <v>4</v>
      </c>
      <c r="D7370" t="s">
        <v>339</v>
      </c>
      <c r="E7370" t="s">
        <v>23</v>
      </c>
      <c r="F7370" t="s">
        <v>39</v>
      </c>
      <c r="G7370" t="s">
        <v>40</v>
      </c>
      <c r="H7370" t="s">
        <v>1297</v>
      </c>
      <c r="I7370" s="33" t="s">
        <v>10368</v>
      </c>
      <c r="J7370" s="2">
        <v>5</v>
      </c>
      <c r="K7370" s="33" t="s">
        <v>10507</v>
      </c>
    </row>
    <row r="7371" spans="1:11" x14ac:dyDescent="0.3">
      <c r="A7371" s="1">
        <v>42855</v>
      </c>
      <c r="B7371" s="2">
        <f>YEAR(salesdata[[#This Row],[Order Date]])</f>
        <v>2017</v>
      </c>
      <c r="C7371" s="2">
        <f>MONTH(salesdata[[#This Row],[Order Date]])</f>
        <v>4</v>
      </c>
      <c r="D7371" t="s">
        <v>339</v>
      </c>
      <c r="E7371" t="s">
        <v>23</v>
      </c>
      <c r="F7371" t="s">
        <v>11</v>
      </c>
      <c r="G7371" t="s">
        <v>20</v>
      </c>
      <c r="H7371" t="s">
        <v>1554</v>
      </c>
      <c r="I7371" s="33" t="s">
        <v>4166</v>
      </c>
      <c r="J7371" s="2">
        <v>3</v>
      </c>
      <c r="K7371" s="33" t="s">
        <v>10508</v>
      </c>
    </row>
    <row r="7372" spans="1:11" x14ac:dyDescent="0.3">
      <c r="A7372" s="1">
        <v>42855</v>
      </c>
      <c r="B7372" s="2">
        <f>YEAR(salesdata[[#This Row],[Order Date]])</f>
        <v>2017</v>
      </c>
      <c r="C7372" s="2">
        <f>MONTH(salesdata[[#This Row],[Order Date]])</f>
        <v>4</v>
      </c>
      <c r="D7372" t="s">
        <v>1072</v>
      </c>
      <c r="E7372" t="s">
        <v>124</v>
      </c>
      <c r="F7372" t="s">
        <v>11</v>
      </c>
      <c r="G7372" t="s">
        <v>16</v>
      </c>
      <c r="H7372" t="s">
        <v>2287</v>
      </c>
      <c r="I7372" s="33" t="s">
        <v>4806</v>
      </c>
      <c r="J7372" s="2">
        <v>2</v>
      </c>
      <c r="K7372" s="33" t="s">
        <v>4218</v>
      </c>
    </row>
    <row r="7373" spans="1:11" x14ac:dyDescent="0.3">
      <c r="A7373" s="1">
        <v>42855</v>
      </c>
      <c r="B7373" s="2">
        <f>YEAR(salesdata[[#This Row],[Order Date]])</f>
        <v>2017</v>
      </c>
      <c r="C7373" s="2">
        <f>MONTH(salesdata[[#This Row],[Order Date]])</f>
        <v>4</v>
      </c>
      <c r="D7373" t="s">
        <v>1072</v>
      </c>
      <c r="E7373" t="s">
        <v>124</v>
      </c>
      <c r="F7373" t="s">
        <v>11</v>
      </c>
      <c r="G7373" t="s">
        <v>24</v>
      </c>
      <c r="H7373" t="s">
        <v>211</v>
      </c>
      <c r="I7373" s="33" t="s">
        <v>4834</v>
      </c>
      <c r="J7373" s="2">
        <v>3</v>
      </c>
      <c r="K7373" s="33" t="s">
        <v>10509</v>
      </c>
    </row>
    <row r="7374" spans="1:11" x14ac:dyDescent="0.3">
      <c r="A7374" s="1">
        <v>42855</v>
      </c>
      <c r="B7374" s="2">
        <f>YEAR(salesdata[[#This Row],[Order Date]])</f>
        <v>2017</v>
      </c>
      <c r="C7374" s="2">
        <f>MONTH(salesdata[[#This Row],[Order Date]])</f>
        <v>4</v>
      </c>
      <c r="D7374" t="s">
        <v>1072</v>
      </c>
      <c r="E7374" t="s">
        <v>124</v>
      </c>
      <c r="F7374" t="s">
        <v>11</v>
      </c>
      <c r="G7374" t="s">
        <v>16</v>
      </c>
      <c r="H7374" t="s">
        <v>1373</v>
      </c>
      <c r="I7374" s="33" t="s">
        <v>5085</v>
      </c>
      <c r="J7374" s="2">
        <v>3</v>
      </c>
      <c r="K7374" s="33" t="s">
        <v>6612</v>
      </c>
    </row>
    <row r="7375" spans="1:11" x14ac:dyDescent="0.3">
      <c r="A7375" s="1">
        <v>42855</v>
      </c>
      <c r="B7375" s="2">
        <f>YEAR(salesdata[[#This Row],[Order Date]])</f>
        <v>2017</v>
      </c>
      <c r="C7375" s="2">
        <f>MONTH(salesdata[[#This Row],[Order Date]])</f>
        <v>4</v>
      </c>
      <c r="D7375" t="s">
        <v>1733</v>
      </c>
      <c r="E7375" t="s">
        <v>124</v>
      </c>
      <c r="F7375" t="s">
        <v>34</v>
      </c>
      <c r="G7375" t="s">
        <v>47</v>
      </c>
      <c r="H7375" t="s">
        <v>780</v>
      </c>
      <c r="I7375" s="33" t="s">
        <v>5427</v>
      </c>
      <c r="J7375" s="2">
        <v>8</v>
      </c>
      <c r="K7375" s="33" t="s">
        <v>3123</v>
      </c>
    </row>
    <row r="7376" spans="1:11" x14ac:dyDescent="0.3">
      <c r="A7376" s="1">
        <v>42855</v>
      </c>
      <c r="B7376" s="2">
        <f>YEAR(salesdata[[#This Row],[Order Date]])</f>
        <v>2017</v>
      </c>
      <c r="C7376" s="2">
        <f>MONTH(salesdata[[#This Row],[Order Date]])</f>
        <v>4</v>
      </c>
      <c r="D7376" t="s">
        <v>1733</v>
      </c>
      <c r="E7376" t="s">
        <v>124</v>
      </c>
      <c r="F7376" t="s">
        <v>39</v>
      </c>
      <c r="G7376" t="s">
        <v>52</v>
      </c>
      <c r="H7376" t="s">
        <v>1566</v>
      </c>
      <c r="I7376" s="33" t="s">
        <v>3788</v>
      </c>
      <c r="J7376" s="2">
        <v>3</v>
      </c>
      <c r="K7376" s="33" t="s">
        <v>6098</v>
      </c>
    </row>
    <row r="7377" spans="1:11" x14ac:dyDescent="0.3">
      <c r="A7377" s="1">
        <v>42855</v>
      </c>
      <c r="B7377" s="2">
        <f>YEAR(salesdata[[#This Row],[Order Date]])</f>
        <v>2017</v>
      </c>
      <c r="C7377" s="2">
        <f>MONTH(salesdata[[#This Row],[Order Date]])</f>
        <v>4</v>
      </c>
      <c r="D7377" t="s">
        <v>1532</v>
      </c>
      <c r="E7377" t="s">
        <v>79</v>
      </c>
      <c r="F7377" t="s">
        <v>11</v>
      </c>
      <c r="G7377" t="s">
        <v>12</v>
      </c>
      <c r="H7377" t="s">
        <v>2178</v>
      </c>
      <c r="I7377" s="33" t="s">
        <v>3520</v>
      </c>
      <c r="J7377" s="2">
        <v>2</v>
      </c>
      <c r="K7377" s="33" t="s">
        <v>3521</v>
      </c>
    </row>
    <row r="7378" spans="1:11" x14ac:dyDescent="0.3">
      <c r="A7378" s="1">
        <v>42855</v>
      </c>
      <c r="B7378" s="2">
        <f>YEAR(salesdata[[#This Row],[Order Date]])</f>
        <v>2017</v>
      </c>
      <c r="C7378" s="2">
        <f>MONTH(salesdata[[#This Row],[Order Date]])</f>
        <v>4</v>
      </c>
      <c r="D7378" t="s">
        <v>2309</v>
      </c>
      <c r="E7378" t="s">
        <v>625</v>
      </c>
      <c r="F7378" t="s">
        <v>11</v>
      </c>
      <c r="G7378" t="s">
        <v>16</v>
      </c>
      <c r="H7378" t="s">
        <v>2820</v>
      </c>
      <c r="I7378" s="33" t="s">
        <v>4578</v>
      </c>
      <c r="J7378" s="2">
        <v>2</v>
      </c>
      <c r="K7378" s="33" t="s">
        <v>4759</v>
      </c>
    </row>
    <row r="7379" spans="1:11" x14ac:dyDescent="0.3">
      <c r="A7379" s="1">
        <v>42855</v>
      </c>
      <c r="B7379" s="2">
        <f>YEAR(salesdata[[#This Row],[Order Date]])</f>
        <v>2017</v>
      </c>
      <c r="C7379" s="2">
        <f>MONTH(salesdata[[#This Row],[Order Date]])</f>
        <v>4</v>
      </c>
      <c r="D7379" t="s">
        <v>1729</v>
      </c>
      <c r="E7379" t="s">
        <v>15</v>
      </c>
      <c r="F7379" t="s">
        <v>11</v>
      </c>
      <c r="G7379" t="s">
        <v>20</v>
      </c>
      <c r="H7379" t="s">
        <v>89</v>
      </c>
      <c r="I7379" s="33" t="s">
        <v>10510</v>
      </c>
      <c r="J7379" s="2">
        <v>7</v>
      </c>
      <c r="K7379" s="33" t="s">
        <v>10511</v>
      </c>
    </row>
    <row r="7380" spans="1:11" x14ac:dyDescent="0.3">
      <c r="A7380" s="1">
        <v>42855</v>
      </c>
      <c r="B7380" s="2">
        <f>YEAR(salesdata[[#This Row],[Order Date]])</f>
        <v>2017</v>
      </c>
      <c r="C7380" s="2">
        <f>MONTH(salesdata[[#This Row],[Order Date]])</f>
        <v>4</v>
      </c>
      <c r="D7380" t="s">
        <v>1718</v>
      </c>
      <c r="E7380" t="s">
        <v>27</v>
      </c>
      <c r="F7380" t="s">
        <v>11</v>
      </c>
      <c r="G7380" t="s">
        <v>12</v>
      </c>
      <c r="H7380" t="s">
        <v>367</v>
      </c>
      <c r="I7380" s="33" t="s">
        <v>10512</v>
      </c>
      <c r="J7380" s="2">
        <v>4</v>
      </c>
      <c r="K7380" s="33" t="s">
        <v>10513</v>
      </c>
    </row>
    <row r="7381" spans="1:11" x14ac:dyDescent="0.3">
      <c r="A7381" s="1">
        <v>42855</v>
      </c>
      <c r="B7381" s="2">
        <f>YEAR(salesdata[[#This Row],[Order Date]])</f>
        <v>2017</v>
      </c>
      <c r="C7381" s="2">
        <f>MONTH(salesdata[[#This Row],[Order Date]])</f>
        <v>4</v>
      </c>
      <c r="D7381" t="s">
        <v>1160</v>
      </c>
      <c r="E7381" t="s">
        <v>27</v>
      </c>
      <c r="F7381" t="s">
        <v>34</v>
      </c>
      <c r="G7381" t="s">
        <v>47</v>
      </c>
      <c r="H7381" t="s">
        <v>1346</v>
      </c>
      <c r="I7381" s="33" t="s">
        <v>3076</v>
      </c>
      <c r="J7381" s="2">
        <v>2</v>
      </c>
      <c r="K7381" s="33" t="s">
        <v>9355</v>
      </c>
    </row>
    <row r="7382" spans="1:11" x14ac:dyDescent="0.3">
      <c r="A7382" s="1">
        <v>42855</v>
      </c>
      <c r="B7382" s="2">
        <f>YEAR(salesdata[[#This Row],[Order Date]])</f>
        <v>2017</v>
      </c>
      <c r="C7382" s="2">
        <f>MONTH(salesdata[[#This Row],[Order Date]])</f>
        <v>4</v>
      </c>
      <c r="D7382" t="s">
        <v>1160</v>
      </c>
      <c r="E7382" t="s">
        <v>27</v>
      </c>
      <c r="F7382" t="s">
        <v>11</v>
      </c>
      <c r="G7382" t="s">
        <v>63</v>
      </c>
      <c r="H7382" t="s">
        <v>1484</v>
      </c>
      <c r="I7382" s="33" t="s">
        <v>8329</v>
      </c>
      <c r="J7382" s="2">
        <v>4</v>
      </c>
      <c r="K7382" s="33" t="s">
        <v>4609</v>
      </c>
    </row>
    <row r="7383" spans="1:11" x14ac:dyDescent="0.3">
      <c r="A7383" s="1">
        <v>42855</v>
      </c>
      <c r="B7383" s="2">
        <f>YEAR(salesdata[[#This Row],[Order Date]])</f>
        <v>2017</v>
      </c>
      <c r="C7383" s="2">
        <f>MONTH(salesdata[[#This Row],[Order Date]])</f>
        <v>4</v>
      </c>
      <c r="D7383" t="s">
        <v>1319</v>
      </c>
      <c r="E7383" t="s">
        <v>27</v>
      </c>
      <c r="F7383" t="s">
        <v>11</v>
      </c>
      <c r="G7383" t="s">
        <v>24</v>
      </c>
      <c r="H7383" t="s">
        <v>1173</v>
      </c>
      <c r="I7383" s="33" t="s">
        <v>7802</v>
      </c>
      <c r="J7383" s="2">
        <v>2</v>
      </c>
      <c r="K7383" s="33" t="s">
        <v>10514</v>
      </c>
    </row>
    <row r="7384" spans="1:11" x14ac:dyDescent="0.3">
      <c r="A7384" s="1">
        <v>42855</v>
      </c>
      <c r="B7384" s="2">
        <f>YEAR(salesdata[[#This Row],[Order Date]])</f>
        <v>2017</v>
      </c>
      <c r="C7384" s="2">
        <f>MONTH(salesdata[[#This Row],[Order Date]])</f>
        <v>4</v>
      </c>
      <c r="D7384" t="s">
        <v>1074</v>
      </c>
      <c r="E7384" t="s">
        <v>27</v>
      </c>
      <c r="F7384" t="s">
        <v>11</v>
      </c>
      <c r="G7384" t="s">
        <v>20</v>
      </c>
      <c r="H7384" t="s">
        <v>433</v>
      </c>
      <c r="I7384" s="33" t="s">
        <v>3347</v>
      </c>
      <c r="J7384" s="2">
        <v>5</v>
      </c>
      <c r="K7384" s="33" t="s">
        <v>10515</v>
      </c>
    </row>
    <row r="7385" spans="1:11" x14ac:dyDescent="0.3">
      <c r="A7385" s="1">
        <v>42855</v>
      </c>
      <c r="B7385" s="2">
        <f>YEAR(salesdata[[#This Row],[Order Date]])</f>
        <v>2017</v>
      </c>
      <c r="C7385" s="2">
        <f>MONTH(salesdata[[#This Row],[Order Date]])</f>
        <v>4</v>
      </c>
      <c r="D7385" t="s">
        <v>2708</v>
      </c>
      <c r="E7385" t="s">
        <v>124</v>
      </c>
      <c r="F7385" t="s">
        <v>11</v>
      </c>
      <c r="G7385" t="s">
        <v>20</v>
      </c>
      <c r="H7385" t="s">
        <v>1288</v>
      </c>
      <c r="I7385" s="33" t="s">
        <v>4273</v>
      </c>
      <c r="J7385" s="2">
        <v>3</v>
      </c>
      <c r="K7385" s="33" t="s">
        <v>10400</v>
      </c>
    </row>
    <row r="7386" spans="1:11" x14ac:dyDescent="0.3">
      <c r="A7386" s="1">
        <v>42855</v>
      </c>
      <c r="B7386" s="2">
        <f>YEAR(salesdata[[#This Row],[Order Date]])</f>
        <v>2017</v>
      </c>
      <c r="C7386" s="2">
        <f>MONTH(salesdata[[#This Row],[Order Date]])</f>
        <v>4</v>
      </c>
      <c r="D7386" t="s">
        <v>2708</v>
      </c>
      <c r="E7386" t="s">
        <v>124</v>
      </c>
      <c r="F7386" t="s">
        <v>34</v>
      </c>
      <c r="G7386" t="s">
        <v>47</v>
      </c>
      <c r="H7386" t="s">
        <v>488</v>
      </c>
      <c r="I7386" s="33" t="s">
        <v>10516</v>
      </c>
      <c r="J7386" s="2">
        <v>6</v>
      </c>
      <c r="K7386" s="33" t="s">
        <v>7321</v>
      </c>
    </row>
    <row r="7387" spans="1:11" x14ac:dyDescent="0.3">
      <c r="A7387" s="1">
        <v>42856</v>
      </c>
      <c r="B7387" s="2">
        <f>YEAR(salesdata[[#This Row],[Order Date]])</f>
        <v>2017</v>
      </c>
      <c r="C7387" s="2">
        <f>MONTH(salesdata[[#This Row],[Order Date]])</f>
        <v>5</v>
      </c>
      <c r="D7387" t="s">
        <v>2341</v>
      </c>
      <c r="E7387" t="s">
        <v>102</v>
      </c>
      <c r="F7387" t="s">
        <v>39</v>
      </c>
      <c r="G7387" t="s">
        <v>52</v>
      </c>
      <c r="H7387" t="s">
        <v>1480</v>
      </c>
      <c r="I7387" s="33" t="s">
        <v>5175</v>
      </c>
      <c r="J7387" s="2">
        <v>5</v>
      </c>
      <c r="K7387" s="33" t="s">
        <v>3468</v>
      </c>
    </row>
    <row r="7388" spans="1:11" x14ac:dyDescent="0.3">
      <c r="A7388" s="1">
        <v>42856</v>
      </c>
      <c r="B7388" s="2">
        <f>YEAR(salesdata[[#This Row],[Order Date]])</f>
        <v>2017</v>
      </c>
      <c r="C7388" s="2">
        <f>MONTH(salesdata[[#This Row],[Order Date]])</f>
        <v>5</v>
      </c>
      <c r="D7388" t="s">
        <v>2562</v>
      </c>
      <c r="E7388" t="s">
        <v>124</v>
      </c>
      <c r="F7388" t="s">
        <v>11</v>
      </c>
      <c r="G7388" t="s">
        <v>204</v>
      </c>
      <c r="H7388" t="s">
        <v>2732</v>
      </c>
      <c r="I7388" s="33" t="s">
        <v>6806</v>
      </c>
      <c r="J7388" s="2">
        <v>2</v>
      </c>
      <c r="K7388" s="33" t="s">
        <v>8600</v>
      </c>
    </row>
    <row r="7389" spans="1:11" x14ac:dyDescent="0.3">
      <c r="A7389" s="1">
        <v>42856</v>
      </c>
      <c r="B7389" s="2">
        <f>YEAR(salesdata[[#This Row],[Order Date]])</f>
        <v>2017</v>
      </c>
      <c r="C7389" s="2">
        <f>MONTH(salesdata[[#This Row],[Order Date]])</f>
        <v>5</v>
      </c>
      <c r="D7389" t="s">
        <v>2562</v>
      </c>
      <c r="E7389" t="s">
        <v>124</v>
      </c>
      <c r="F7389" t="s">
        <v>34</v>
      </c>
      <c r="G7389" t="s">
        <v>147</v>
      </c>
      <c r="H7389" t="s">
        <v>412</v>
      </c>
      <c r="I7389" s="33" t="s">
        <v>10517</v>
      </c>
      <c r="J7389" s="2">
        <v>4</v>
      </c>
      <c r="K7389" s="33" t="s">
        <v>10518</v>
      </c>
    </row>
    <row r="7390" spans="1:11" x14ac:dyDescent="0.3">
      <c r="A7390" s="1">
        <v>42856</v>
      </c>
      <c r="B7390" s="2">
        <f>YEAR(salesdata[[#This Row],[Order Date]])</f>
        <v>2017</v>
      </c>
      <c r="C7390" s="2">
        <f>MONTH(salesdata[[#This Row],[Order Date]])</f>
        <v>5</v>
      </c>
      <c r="D7390" t="s">
        <v>2562</v>
      </c>
      <c r="E7390" t="s">
        <v>124</v>
      </c>
      <c r="F7390" t="s">
        <v>34</v>
      </c>
      <c r="G7390" t="s">
        <v>35</v>
      </c>
      <c r="H7390" t="s">
        <v>1001</v>
      </c>
      <c r="I7390" s="33" t="s">
        <v>5954</v>
      </c>
      <c r="J7390" s="2">
        <v>5</v>
      </c>
      <c r="K7390" s="33" t="s">
        <v>132</v>
      </c>
    </row>
    <row r="7391" spans="1:11" x14ac:dyDescent="0.3">
      <c r="A7391" s="1">
        <v>42856</v>
      </c>
      <c r="B7391" s="2">
        <f>YEAR(salesdata[[#This Row],[Order Date]])</f>
        <v>2017</v>
      </c>
      <c r="C7391" s="2">
        <f>MONTH(salesdata[[#This Row],[Order Date]])</f>
        <v>5</v>
      </c>
      <c r="D7391" t="s">
        <v>1030</v>
      </c>
      <c r="E7391" t="s">
        <v>124</v>
      </c>
      <c r="F7391" t="s">
        <v>34</v>
      </c>
      <c r="G7391" t="s">
        <v>74</v>
      </c>
      <c r="H7391" t="s">
        <v>2596</v>
      </c>
      <c r="I7391" s="33" t="s">
        <v>3348</v>
      </c>
      <c r="J7391" s="2">
        <v>3</v>
      </c>
      <c r="K7391" s="33" t="s">
        <v>10519</v>
      </c>
    </row>
    <row r="7392" spans="1:11" x14ac:dyDescent="0.3">
      <c r="A7392" s="1">
        <v>42856</v>
      </c>
      <c r="B7392" s="2">
        <f>YEAR(salesdata[[#This Row],[Order Date]])</f>
        <v>2017</v>
      </c>
      <c r="C7392" s="2">
        <f>MONTH(salesdata[[#This Row],[Order Date]])</f>
        <v>5</v>
      </c>
      <c r="D7392" t="s">
        <v>1030</v>
      </c>
      <c r="E7392" t="s">
        <v>124</v>
      </c>
      <c r="F7392" t="s">
        <v>11</v>
      </c>
      <c r="G7392" t="s">
        <v>16</v>
      </c>
      <c r="H7392" t="s">
        <v>366</v>
      </c>
      <c r="I7392" s="33" t="s">
        <v>4806</v>
      </c>
      <c r="J7392" s="2">
        <v>2</v>
      </c>
      <c r="K7392" s="33" t="s">
        <v>3618</v>
      </c>
    </row>
    <row r="7393" spans="1:11" x14ac:dyDescent="0.3">
      <c r="A7393" s="1">
        <v>42857</v>
      </c>
      <c r="B7393" s="2">
        <f>YEAR(salesdata[[#This Row],[Order Date]])</f>
        <v>2017</v>
      </c>
      <c r="C7393" s="2">
        <f>MONTH(salesdata[[#This Row],[Order Date]])</f>
        <v>5</v>
      </c>
      <c r="D7393" t="s">
        <v>1192</v>
      </c>
      <c r="E7393" t="s">
        <v>181</v>
      </c>
      <c r="F7393" t="s">
        <v>34</v>
      </c>
      <c r="G7393" t="s">
        <v>47</v>
      </c>
      <c r="H7393" t="s">
        <v>1830</v>
      </c>
      <c r="I7393" s="33" t="s">
        <v>7124</v>
      </c>
      <c r="J7393" s="2">
        <v>3</v>
      </c>
      <c r="K7393" s="33" t="s">
        <v>3627</v>
      </c>
    </row>
    <row r="7394" spans="1:11" x14ac:dyDescent="0.3">
      <c r="A7394" s="1">
        <v>42857</v>
      </c>
      <c r="B7394" s="2">
        <f>YEAR(salesdata[[#This Row],[Order Date]])</f>
        <v>2017</v>
      </c>
      <c r="C7394" s="2">
        <f>MONTH(salesdata[[#This Row],[Order Date]])</f>
        <v>5</v>
      </c>
      <c r="D7394" t="s">
        <v>1795</v>
      </c>
      <c r="E7394" t="s">
        <v>27</v>
      </c>
      <c r="F7394" t="s">
        <v>39</v>
      </c>
      <c r="G7394" t="s">
        <v>52</v>
      </c>
      <c r="H7394" t="s">
        <v>2528</v>
      </c>
      <c r="I7394" s="33" t="s">
        <v>9166</v>
      </c>
      <c r="J7394" s="2">
        <v>4</v>
      </c>
      <c r="K7394" s="33" t="s">
        <v>8578</v>
      </c>
    </row>
    <row r="7395" spans="1:11" x14ac:dyDescent="0.3">
      <c r="A7395" s="1">
        <v>42857</v>
      </c>
      <c r="B7395" s="2">
        <f>YEAR(salesdata[[#This Row],[Order Date]])</f>
        <v>2017</v>
      </c>
      <c r="C7395" s="2">
        <f>MONTH(salesdata[[#This Row],[Order Date]])</f>
        <v>5</v>
      </c>
      <c r="D7395" t="s">
        <v>432</v>
      </c>
      <c r="E7395" t="s">
        <v>27</v>
      </c>
      <c r="F7395" t="s">
        <v>11</v>
      </c>
      <c r="G7395" t="s">
        <v>12</v>
      </c>
      <c r="H7395" t="s">
        <v>631</v>
      </c>
      <c r="I7395" s="33" t="s">
        <v>5142</v>
      </c>
      <c r="J7395" s="2">
        <v>5</v>
      </c>
      <c r="K7395" s="33" t="s">
        <v>7596</v>
      </c>
    </row>
    <row r="7396" spans="1:11" x14ac:dyDescent="0.3">
      <c r="A7396" s="1">
        <v>42857</v>
      </c>
      <c r="B7396" s="2">
        <f>YEAR(salesdata[[#This Row],[Order Date]])</f>
        <v>2017</v>
      </c>
      <c r="C7396" s="2">
        <f>MONTH(salesdata[[#This Row],[Order Date]])</f>
        <v>5</v>
      </c>
      <c r="D7396" t="s">
        <v>432</v>
      </c>
      <c r="E7396" t="s">
        <v>27</v>
      </c>
      <c r="F7396" t="s">
        <v>11</v>
      </c>
      <c r="G7396" t="s">
        <v>24</v>
      </c>
      <c r="H7396" t="s">
        <v>1388</v>
      </c>
      <c r="I7396" s="33" t="s">
        <v>3177</v>
      </c>
      <c r="J7396" s="2">
        <v>3</v>
      </c>
      <c r="K7396" s="33" t="s">
        <v>3178</v>
      </c>
    </row>
    <row r="7397" spans="1:11" x14ac:dyDescent="0.3">
      <c r="A7397" s="1">
        <v>42857</v>
      </c>
      <c r="B7397" s="2">
        <f>YEAR(salesdata[[#This Row],[Order Date]])</f>
        <v>2017</v>
      </c>
      <c r="C7397" s="2">
        <f>MONTH(salesdata[[#This Row],[Order Date]])</f>
        <v>5</v>
      </c>
      <c r="D7397" t="s">
        <v>432</v>
      </c>
      <c r="E7397" t="s">
        <v>27</v>
      </c>
      <c r="F7397" t="s">
        <v>11</v>
      </c>
      <c r="G7397" t="s">
        <v>12</v>
      </c>
      <c r="H7397" t="s">
        <v>2486</v>
      </c>
      <c r="I7397" s="33" t="s">
        <v>8441</v>
      </c>
      <c r="J7397" s="2">
        <v>5</v>
      </c>
      <c r="K7397" s="33" t="s">
        <v>7821</v>
      </c>
    </row>
    <row r="7398" spans="1:11" x14ac:dyDescent="0.3">
      <c r="A7398" s="1">
        <v>42858</v>
      </c>
      <c r="B7398" s="2">
        <f>YEAR(salesdata[[#This Row],[Order Date]])</f>
        <v>2017</v>
      </c>
      <c r="C7398" s="2">
        <f>MONTH(salesdata[[#This Row],[Order Date]])</f>
        <v>5</v>
      </c>
      <c r="D7398" t="s">
        <v>1664</v>
      </c>
      <c r="E7398" t="s">
        <v>27</v>
      </c>
      <c r="F7398" t="s">
        <v>11</v>
      </c>
      <c r="G7398" t="s">
        <v>18</v>
      </c>
      <c r="H7398" t="s">
        <v>1587</v>
      </c>
      <c r="I7398" s="33" t="s">
        <v>5144</v>
      </c>
      <c r="J7398" s="2">
        <v>2</v>
      </c>
      <c r="K7398" s="33" t="s">
        <v>5145</v>
      </c>
    </row>
    <row r="7399" spans="1:11" x14ac:dyDescent="0.3">
      <c r="A7399" s="1">
        <v>42858</v>
      </c>
      <c r="B7399" s="2">
        <f>YEAR(salesdata[[#This Row],[Order Date]])</f>
        <v>2017</v>
      </c>
      <c r="C7399" s="2">
        <f>MONTH(salesdata[[#This Row],[Order Date]])</f>
        <v>5</v>
      </c>
      <c r="D7399" t="s">
        <v>1664</v>
      </c>
      <c r="E7399" t="s">
        <v>27</v>
      </c>
      <c r="F7399" t="s">
        <v>11</v>
      </c>
      <c r="G7399" t="s">
        <v>18</v>
      </c>
      <c r="H7399" t="s">
        <v>68</v>
      </c>
      <c r="I7399" s="33" t="s">
        <v>10520</v>
      </c>
      <c r="J7399" s="2">
        <v>8</v>
      </c>
      <c r="K7399" s="33" t="s">
        <v>10521</v>
      </c>
    </row>
    <row r="7400" spans="1:11" x14ac:dyDescent="0.3">
      <c r="A7400" s="1">
        <v>42858</v>
      </c>
      <c r="B7400" s="2">
        <f>YEAR(salesdata[[#This Row],[Order Date]])</f>
        <v>2017</v>
      </c>
      <c r="C7400" s="2">
        <f>MONTH(salesdata[[#This Row],[Order Date]])</f>
        <v>5</v>
      </c>
      <c r="D7400" t="s">
        <v>1857</v>
      </c>
      <c r="E7400" t="s">
        <v>27</v>
      </c>
      <c r="F7400" t="s">
        <v>11</v>
      </c>
      <c r="G7400" t="s">
        <v>12</v>
      </c>
      <c r="H7400" t="s">
        <v>859</v>
      </c>
      <c r="I7400" s="33" t="s">
        <v>3857</v>
      </c>
      <c r="J7400" s="2">
        <v>4</v>
      </c>
      <c r="K7400" s="33" t="s">
        <v>3858</v>
      </c>
    </row>
    <row r="7401" spans="1:11" x14ac:dyDescent="0.3">
      <c r="A7401" s="1">
        <v>42858</v>
      </c>
      <c r="B7401" s="2">
        <f>YEAR(salesdata[[#This Row],[Order Date]])</f>
        <v>2017</v>
      </c>
      <c r="C7401" s="2">
        <f>MONTH(salesdata[[#This Row],[Order Date]])</f>
        <v>5</v>
      </c>
      <c r="D7401" t="s">
        <v>1857</v>
      </c>
      <c r="E7401" t="s">
        <v>27</v>
      </c>
      <c r="F7401" t="s">
        <v>11</v>
      </c>
      <c r="G7401" t="s">
        <v>24</v>
      </c>
      <c r="H7401" t="s">
        <v>632</v>
      </c>
      <c r="I7401" s="33" t="s">
        <v>2987</v>
      </c>
      <c r="J7401" s="2">
        <v>7</v>
      </c>
      <c r="K7401" s="33" t="s">
        <v>2988</v>
      </c>
    </row>
    <row r="7402" spans="1:11" x14ac:dyDescent="0.3">
      <c r="A7402" s="1">
        <v>42858</v>
      </c>
      <c r="B7402" s="2">
        <f>YEAR(salesdata[[#This Row],[Order Date]])</f>
        <v>2017</v>
      </c>
      <c r="C7402" s="2">
        <f>MONTH(salesdata[[#This Row],[Order Date]])</f>
        <v>5</v>
      </c>
      <c r="D7402" t="s">
        <v>2525</v>
      </c>
      <c r="E7402" t="s">
        <v>23</v>
      </c>
      <c r="F7402" t="s">
        <v>34</v>
      </c>
      <c r="G7402" t="s">
        <v>47</v>
      </c>
      <c r="H7402" t="s">
        <v>2809</v>
      </c>
      <c r="I7402" s="33" t="s">
        <v>10522</v>
      </c>
      <c r="J7402" s="2">
        <v>2</v>
      </c>
      <c r="K7402" s="33" t="s">
        <v>4679</v>
      </c>
    </row>
    <row r="7403" spans="1:11" x14ac:dyDescent="0.3">
      <c r="A7403" s="1">
        <v>42858</v>
      </c>
      <c r="B7403" s="2">
        <f>YEAR(salesdata[[#This Row],[Order Date]])</f>
        <v>2017</v>
      </c>
      <c r="C7403" s="2">
        <f>MONTH(salesdata[[#This Row],[Order Date]])</f>
        <v>5</v>
      </c>
      <c r="D7403" t="s">
        <v>2525</v>
      </c>
      <c r="E7403" t="s">
        <v>23</v>
      </c>
      <c r="F7403" t="s">
        <v>11</v>
      </c>
      <c r="G7403" t="s">
        <v>20</v>
      </c>
      <c r="H7403" t="s">
        <v>639</v>
      </c>
      <c r="I7403" s="33" t="s">
        <v>3838</v>
      </c>
      <c r="J7403" s="2">
        <v>4</v>
      </c>
      <c r="K7403" s="33" t="s">
        <v>10523</v>
      </c>
    </row>
    <row r="7404" spans="1:11" x14ac:dyDescent="0.3">
      <c r="A7404" s="1">
        <v>42858</v>
      </c>
      <c r="B7404" s="2">
        <f>YEAR(salesdata[[#This Row],[Order Date]])</f>
        <v>2017</v>
      </c>
      <c r="C7404" s="2">
        <f>MONTH(salesdata[[#This Row],[Order Date]])</f>
        <v>5</v>
      </c>
      <c r="D7404" t="s">
        <v>2525</v>
      </c>
      <c r="E7404" t="s">
        <v>23</v>
      </c>
      <c r="F7404" t="s">
        <v>34</v>
      </c>
      <c r="G7404" t="s">
        <v>147</v>
      </c>
      <c r="H7404" t="s">
        <v>510</v>
      </c>
      <c r="I7404" s="33" t="s">
        <v>10524</v>
      </c>
      <c r="J7404" s="2">
        <v>5</v>
      </c>
      <c r="K7404" s="33" t="s">
        <v>10525</v>
      </c>
    </row>
    <row r="7405" spans="1:11" x14ac:dyDescent="0.3">
      <c r="A7405" s="1">
        <v>42858</v>
      </c>
      <c r="B7405" s="2">
        <f>YEAR(salesdata[[#This Row],[Order Date]])</f>
        <v>2017</v>
      </c>
      <c r="C7405" s="2">
        <f>MONTH(salesdata[[#This Row],[Order Date]])</f>
        <v>5</v>
      </c>
      <c r="D7405" t="s">
        <v>2525</v>
      </c>
      <c r="E7405" t="s">
        <v>23</v>
      </c>
      <c r="F7405" t="s">
        <v>11</v>
      </c>
      <c r="G7405" t="s">
        <v>20</v>
      </c>
      <c r="H7405" t="s">
        <v>1203</v>
      </c>
      <c r="I7405" s="33" t="s">
        <v>6587</v>
      </c>
      <c r="J7405" s="2">
        <v>5</v>
      </c>
      <c r="K7405" s="33" t="s">
        <v>10526</v>
      </c>
    </row>
    <row r="7406" spans="1:11" x14ac:dyDescent="0.3">
      <c r="A7406" s="1">
        <v>42858</v>
      </c>
      <c r="B7406" s="2">
        <f>YEAR(salesdata[[#This Row],[Order Date]])</f>
        <v>2017</v>
      </c>
      <c r="C7406" s="2">
        <f>MONTH(salesdata[[#This Row],[Order Date]])</f>
        <v>5</v>
      </c>
      <c r="D7406" t="s">
        <v>2525</v>
      </c>
      <c r="E7406" t="s">
        <v>23</v>
      </c>
      <c r="F7406" t="s">
        <v>11</v>
      </c>
      <c r="G7406" t="s">
        <v>43</v>
      </c>
      <c r="H7406" t="s">
        <v>1278</v>
      </c>
      <c r="I7406" s="33" t="s">
        <v>683</v>
      </c>
      <c r="J7406" s="2">
        <v>2</v>
      </c>
      <c r="K7406" s="33" t="s">
        <v>4128</v>
      </c>
    </row>
    <row r="7407" spans="1:11" x14ac:dyDescent="0.3">
      <c r="A7407" s="1">
        <v>42859</v>
      </c>
      <c r="B7407" s="2">
        <f>YEAR(salesdata[[#This Row],[Order Date]])</f>
        <v>2017</v>
      </c>
      <c r="C7407" s="2">
        <f>MONTH(salesdata[[#This Row],[Order Date]])</f>
        <v>5</v>
      </c>
      <c r="D7407" t="s">
        <v>2623</v>
      </c>
      <c r="E7407" t="s">
        <v>27</v>
      </c>
      <c r="F7407" t="s">
        <v>39</v>
      </c>
      <c r="G7407" t="s">
        <v>40</v>
      </c>
      <c r="H7407" t="s">
        <v>723</v>
      </c>
      <c r="I7407" s="33" t="s">
        <v>10527</v>
      </c>
      <c r="J7407" s="2">
        <v>5</v>
      </c>
      <c r="K7407" s="33" t="s">
        <v>7116</v>
      </c>
    </row>
    <row r="7408" spans="1:11" x14ac:dyDescent="0.3">
      <c r="A7408" s="1">
        <v>42859</v>
      </c>
      <c r="B7408" s="2">
        <f>YEAR(salesdata[[#This Row],[Order Date]])</f>
        <v>2017</v>
      </c>
      <c r="C7408" s="2">
        <f>MONTH(salesdata[[#This Row],[Order Date]])</f>
        <v>5</v>
      </c>
      <c r="D7408" t="s">
        <v>2623</v>
      </c>
      <c r="E7408" t="s">
        <v>27</v>
      </c>
      <c r="F7408" t="s">
        <v>11</v>
      </c>
      <c r="G7408" t="s">
        <v>12</v>
      </c>
      <c r="H7408" t="s">
        <v>2145</v>
      </c>
      <c r="I7408" s="33" t="s">
        <v>7407</v>
      </c>
      <c r="J7408" s="2">
        <v>3</v>
      </c>
      <c r="K7408" s="33" t="s">
        <v>3236</v>
      </c>
    </row>
    <row r="7409" spans="1:11" x14ac:dyDescent="0.3">
      <c r="A7409" s="1">
        <v>42859</v>
      </c>
      <c r="B7409" s="2">
        <f>YEAR(salesdata[[#This Row],[Order Date]])</f>
        <v>2017</v>
      </c>
      <c r="C7409" s="2">
        <f>MONTH(salesdata[[#This Row],[Order Date]])</f>
        <v>5</v>
      </c>
      <c r="D7409" t="s">
        <v>2623</v>
      </c>
      <c r="E7409" t="s">
        <v>27</v>
      </c>
      <c r="F7409" t="s">
        <v>34</v>
      </c>
      <c r="G7409" t="s">
        <v>147</v>
      </c>
      <c r="H7409" t="s">
        <v>324</v>
      </c>
      <c r="I7409" s="33" t="s">
        <v>10528</v>
      </c>
      <c r="J7409" s="2">
        <v>1</v>
      </c>
      <c r="K7409" s="33" t="s">
        <v>8694</v>
      </c>
    </row>
    <row r="7410" spans="1:11" x14ac:dyDescent="0.3">
      <c r="A7410" s="1">
        <v>42859</v>
      </c>
      <c r="B7410" s="2">
        <f>YEAR(salesdata[[#This Row],[Order Date]])</f>
        <v>2017</v>
      </c>
      <c r="C7410" s="2">
        <f>MONTH(salesdata[[#This Row],[Order Date]])</f>
        <v>5</v>
      </c>
      <c r="D7410" t="s">
        <v>1857</v>
      </c>
      <c r="E7410" t="s">
        <v>55</v>
      </c>
      <c r="F7410" t="s">
        <v>11</v>
      </c>
      <c r="G7410" t="s">
        <v>12</v>
      </c>
      <c r="H7410" t="s">
        <v>2426</v>
      </c>
      <c r="I7410" s="33" t="s">
        <v>9397</v>
      </c>
      <c r="J7410" s="2">
        <v>1</v>
      </c>
      <c r="K7410" s="33" t="s">
        <v>3020</v>
      </c>
    </row>
    <row r="7411" spans="1:11" x14ac:dyDescent="0.3">
      <c r="A7411" s="1">
        <v>42859</v>
      </c>
      <c r="B7411" s="2">
        <f>YEAR(salesdata[[#This Row],[Order Date]])</f>
        <v>2017</v>
      </c>
      <c r="C7411" s="2">
        <f>MONTH(salesdata[[#This Row],[Order Date]])</f>
        <v>5</v>
      </c>
      <c r="D7411" t="s">
        <v>1857</v>
      </c>
      <c r="E7411" t="s">
        <v>55</v>
      </c>
      <c r="F7411" t="s">
        <v>11</v>
      </c>
      <c r="G7411" t="s">
        <v>18</v>
      </c>
      <c r="H7411" t="s">
        <v>999</v>
      </c>
      <c r="I7411" s="33" t="s">
        <v>10529</v>
      </c>
      <c r="J7411" s="2">
        <v>4</v>
      </c>
      <c r="K7411" s="33" t="s">
        <v>10530</v>
      </c>
    </row>
    <row r="7412" spans="1:11" x14ac:dyDescent="0.3">
      <c r="A7412" s="1">
        <v>42859</v>
      </c>
      <c r="B7412" s="2">
        <f>YEAR(salesdata[[#This Row],[Order Date]])</f>
        <v>2017</v>
      </c>
      <c r="C7412" s="2">
        <f>MONTH(salesdata[[#This Row],[Order Date]])</f>
        <v>5</v>
      </c>
      <c r="D7412" t="s">
        <v>1857</v>
      </c>
      <c r="E7412" t="s">
        <v>55</v>
      </c>
      <c r="F7412" t="s">
        <v>11</v>
      </c>
      <c r="G7412" t="s">
        <v>12</v>
      </c>
      <c r="H7412" t="s">
        <v>1199</v>
      </c>
      <c r="I7412" s="33" t="s">
        <v>3540</v>
      </c>
      <c r="J7412" s="2">
        <v>5</v>
      </c>
      <c r="K7412" s="33" t="s">
        <v>3175</v>
      </c>
    </row>
    <row r="7413" spans="1:11" x14ac:dyDescent="0.3">
      <c r="A7413" s="1">
        <v>42859</v>
      </c>
      <c r="B7413" s="2">
        <f>YEAR(salesdata[[#This Row],[Order Date]])</f>
        <v>2017</v>
      </c>
      <c r="C7413" s="2">
        <f>MONTH(salesdata[[#This Row],[Order Date]])</f>
        <v>5</v>
      </c>
      <c r="D7413" t="s">
        <v>1857</v>
      </c>
      <c r="E7413" t="s">
        <v>55</v>
      </c>
      <c r="F7413" t="s">
        <v>11</v>
      </c>
      <c r="G7413" t="s">
        <v>18</v>
      </c>
      <c r="H7413" t="s">
        <v>2020</v>
      </c>
      <c r="I7413" s="33" t="s">
        <v>10531</v>
      </c>
      <c r="J7413" s="2">
        <v>1</v>
      </c>
      <c r="K7413" s="33" t="s">
        <v>6298</v>
      </c>
    </row>
    <row r="7414" spans="1:11" x14ac:dyDescent="0.3">
      <c r="A7414" s="1">
        <v>42859</v>
      </c>
      <c r="B7414" s="2">
        <f>YEAR(salesdata[[#This Row],[Order Date]])</f>
        <v>2017</v>
      </c>
      <c r="C7414" s="2">
        <f>MONTH(salesdata[[#This Row],[Order Date]])</f>
        <v>5</v>
      </c>
      <c r="D7414" t="s">
        <v>1595</v>
      </c>
      <c r="E7414" t="s">
        <v>79</v>
      </c>
      <c r="F7414" t="s">
        <v>11</v>
      </c>
      <c r="G7414" t="s">
        <v>20</v>
      </c>
      <c r="H7414" t="s">
        <v>821</v>
      </c>
      <c r="I7414" s="33" t="s">
        <v>8789</v>
      </c>
      <c r="J7414" s="2">
        <v>1</v>
      </c>
      <c r="K7414" s="33" t="s">
        <v>9702</v>
      </c>
    </row>
    <row r="7415" spans="1:11" x14ac:dyDescent="0.3">
      <c r="A7415" s="1">
        <v>42859</v>
      </c>
      <c r="B7415" s="2">
        <f>YEAR(salesdata[[#This Row],[Order Date]])</f>
        <v>2017</v>
      </c>
      <c r="C7415" s="2">
        <f>MONTH(salesdata[[#This Row],[Order Date]])</f>
        <v>5</v>
      </c>
      <c r="D7415" t="s">
        <v>587</v>
      </c>
      <c r="E7415" t="s">
        <v>23</v>
      </c>
      <c r="F7415" t="s">
        <v>11</v>
      </c>
      <c r="G7415" t="s">
        <v>20</v>
      </c>
      <c r="H7415" t="s">
        <v>1981</v>
      </c>
      <c r="I7415" s="33" t="s">
        <v>6026</v>
      </c>
      <c r="J7415" s="2">
        <v>2</v>
      </c>
      <c r="K7415" s="33" t="s">
        <v>10532</v>
      </c>
    </row>
    <row r="7416" spans="1:11" x14ac:dyDescent="0.3">
      <c r="A7416" s="1">
        <v>42859</v>
      </c>
      <c r="B7416" s="2">
        <f>YEAR(salesdata[[#This Row],[Order Date]])</f>
        <v>2017</v>
      </c>
      <c r="C7416" s="2">
        <f>MONTH(salesdata[[#This Row],[Order Date]])</f>
        <v>5</v>
      </c>
      <c r="D7416" t="s">
        <v>587</v>
      </c>
      <c r="E7416" t="s">
        <v>23</v>
      </c>
      <c r="F7416" t="s">
        <v>11</v>
      </c>
      <c r="G7416" t="s">
        <v>20</v>
      </c>
      <c r="H7416" t="s">
        <v>994</v>
      </c>
      <c r="I7416" s="33" t="s">
        <v>8724</v>
      </c>
      <c r="J7416" s="2">
        <v>3</v>
      </c>
      <c r="K7416" s="33" t="s">
        <v>10533</v>
      </c>
    </row>
    <row r="7417" spans="1:11" x14ac:dyDescent="0.3">
      <c r="A7417" s="1">
        <v>42859</v>
      </c>
      <c r="B7417" s="2">
        <f>YEAR(salesdata[[#This Row],[Order Date]])</f>
        <v>2017</v>
      </c>
      <c r="C7417" s="2">
        <f>MONTH(salesdata[[#This Row],[Order Date]])</f>
        <v>5</v>
      </c>
      <c r="D7417" t="s">
        <v>1303</v>
      </c>
      <c r="E7417" t="s">
        <v>27</v>
      </c>
      <c r="F7417" t="s">
        <v>11</v>
      </c>
      <c r="G7417" t="s">
        <v>93</v>
      </c>
      <c r="H7417" t="s">
        <v>2226</v>
      </c>
      <c r="I7417" s="33" t="s">
        <v>10534</v>
      </c>
      <c r="J7417" s="2">
        <v>2</v>
      </c>
      <c r="K7417" s="33" t="s">
        <v>10535</v>
      </c>
    </row>
    <row r="7418" spans="1:11" x14ac:dyDescent="0.3">
      <c r="A7418" s="1">
        <v>42860</v>
      </c>
      <c r="B7418" s="2">
        <f>YEAR(salesdata[[#This Row],[Order Date]])</f>
        <v>2017</v>
      </c>
      <c r="C7418" s="2">
        <f>MONTH(salesdata[[#This Row],[Order Date]])</f>
        <v>5</v>
      </c>
      <c r="D7418" t="s">
        <v>1746</v>
      </c>
      <c r="E7418" t="s">
        <v>27</v>
      </c>
      <c r="F7418" t="s">
        <v>11</v>
      </c>
      <c r="G7418" t="s">
        <v>63</v>
      </c>
      <c r="H7418" t="s">
        <v>1720</v>
      </c>
      <c r="I7418" s="33" t="s">
        <v>8351</v>
      </c>
      <c r="J7418" s="2">
        <v>2</v>
      </c>
      <c r="K7418" s="33" t="s">
        <v>2990</v>
      </c>
    </row>
    <row r="7419" spans="1:11" x14ac:dyDescent="0.3">
      <c r="A7419" s="1">
        <v>42860</v>
      </c>
      <c r="B7419" s="2">
        <f>YEAR(salesdata[[#This Row],[Order Date]])</f>
        <v>2017</v>
      </c>
      <c r="C7419" s="2">
        <f>MONTH(salesdata[[#This Row],[Order Date]])</f>
        <v>5</v>
      </c>
      <c r="D7419" t="s">
        <v>1272</v>
      </c>
      <c r="E7419" t="s">
        <v>282</v>
      </c>
      <c r="F7419" t="s">
        <v>11</v>
      </c>
      <c r="G7419" t="s">
        <v>63</v>
      </c>
      <c r="H7419" t="s">
        <v>1194</v>
      </c>
      <c r="I7419" s="33" t="s">
        <v>4528</v>
      </c>
      <c r="J7419" s="2">
        <v>9</v>
      </c>
      <c r="K7419" s="33" t="s">
        <v>6722</v>
      </c>
    </row>
    <row r="7420" spans="1:11" x14ac:dyDescent="0.3">
      <c r="A7420" s="1">
        <v>42860</v>
      </c>
      <c r="B7420" s="2">
        <f>YEAR(salesdata[[#This Row],[Order Date]])</f>
        <v>2017</v>
      </c>
      <c r="C7420" s="2">
        <f>MONTH(salesdata[[#This Row],[Order Date]])</f>
        <v>5</v>
      </c>
      <c r="D7420" t="s">
        <v>1272</v>
      </c>
      <c r="E7420" t="s">
        <v>282</v>
      </c>
      <c r="F7420" t="s">
        <v>11</v>
      </c>
      <c r="G7420" t="s">
        <v>20</v>
      </c>
      <c r="H7420" t="s">
        <v>1425</v>
      </c>
      <c r="I7420" s="33" t="s">
        <v>8922</v>
      </c>
      <c r="J7420" s="2">
        <v>8</v>
      </c>
      <c r="K7420" s="33" t="s">
        <v>10536</v>
      </c>
    </row>
    <row r="7421" spans="1:11" x14ac:dyDescent="0.3">
      <c r="A7421" s="1">
        <v>42860</v>
      </c>
      <c r="B7421" s="2">
        <f>YEAR(salesdata[[#This Row],[Order Date]])</f>
        <v>2017</v>
      </c>
      <c r="C7421" s="2">
        <f>MONTH(salesdata[[#This Row],[Order Date]])</f>
        <v>5</v>
      </c>
      <c r="D7421" t="s">
        <v>1272</v>
      </c>
      <c r="E7421" t="s">
        <v>282</v>
      </c>
      <c r="F7421" t="s">
        <v>34</v>
      </c>
      <c r="G7421" t="s">
        <v>74</v>
      </c>
      <c r="H7421" t="s">
        <v>657</v>
      </c>
      <c r="I7421" s="33" t="s">
        <v>5995</v>
      </c>
      <c r="J7421" s="2">
        <v>3</v>
      </c>
      <c r="K7421" s="33" t="s">
        <v>10537</v>
      </c>
    </row>
    <row r="7422" spans="1:11" x14ac:dyDescent="0.3">
      <c r="A7422" s="1">
        <v>42860</v>
      </c>
      <c r="B7422" s="2">
        <f>YEAR(salesdata[[#This Row],[Order Date]])</f>
        <v>2017</v>
      </c>
      <c r="C7422" s="2">
        <f>MONTH(salesdata[[#This Row],[Order Date]])</f>
        <v>5</v>
      </c>
      <c r="D7422" t="s">
        <v>1951</v>
      </c>
      <c r="E7422" t="s">
        <v>30</v>
      </c>
      <c r="F7422" t="s">
        <v>11</v>
      </c>
      <c r="G7422" t="s">
        <v>20</v>
      </c>
      <c r="H7422" t="s">
        <v>1411</v>
      </c>
      <c r="I7422" s="33" t="s">
        <v>4833</v>
      </c>
      <c r="J7422" s="2">
        <v>3</v>
      </c>
      <c r="K7422" s="33" t="s">
        <v>4834</v>
      </c>
    </row>
    <row r="7423" spans="1:11" x14ac:dyDescent="0.3">
      <c r="A7423" s="1">
        <v>42860</v>
      </c>
      <c r="B7423" s="2">
        <f>YEAR(salesdata[[#This Row],[Order Date]])</f>
        <v>2017</v>
      </c>
      <c r="C7423" s="2">
        <f>MONTH(salesdata[[#This Row],[Order Date]])</f>
        <v>5</v>
      </c>
      <c r="D7423" t="s">
        <v>596</v>
      </c>
      <c r="E7423" t="s">
        <v>152</v>
      </c>
      <c r="F7423" t="s">
        <v>11</v>
      </c>
      <c r="G7423" t="s">
        <v>12</v>
      </c>
      <c r="H7423" t="s">
        <v>80</v>
      </c>
      <c r="I7423" s="33" t="s">
        <v>5937</v>
      </c>
      <c r="J7423" s="2">
        <v>1</v>
      </c>
      <c r="K7423" s="33" t="s">
        <v>6944</v>
      </c>
    </row>
    <row r="7424" spans="1:11" x14ac:dyDescent="0.3">
      <c r="A7424" s="1">
        <v>42861</v>
      </c>
      <c r="B7424" s="2">
        <f>YEAR(salesdata[[#This Row],[Order Date]])</f>
        <v>2017</v>
      </c>
      <c r="C7424" s="2">
        <f>MONTH(salesdata[[#This Row],[Order Date]])</f>
        <v>5</v>
      </c>
      <c r="D7424" t="s">
        <v>2702</v>
      </c>
      <c r="E7424" t="s">
        <v>15</v>
      </c>
      <c r="F7424" t="s">
        <v>11</v>
      </c>
      <c r="G7424" t="s">
        <v>24</v>
      </c>
      <c r="H7424" t="s">
        <v>590</v>
      </c>
      <c r="I7424" s="33" t="s">
        <v>4507</v>
      </c>
      <c r="J7424" s="2">
        <v>3</v>
      </c>
      <c r="K7424" s="33" t="s">
        <v>10538</v>
      </c>
    </row>
    <row r="7425" spans="1:11" x14ac:dyDescent="0.3">
      <c r="A7425" s="1">
        <v>42861</v>
      </c>
      <c r="B7425" s="2">
        <f>YEAR(salesdata[[#This Row],[Order Date]])</f>
        <v>2017</v>
      </c>
      <c r="C7425" s="2">
        <f>MONTH(salesdata[[#This Row],[Order Date]])</f>
        <v>5</v>
      </c>
      <c r="D7425" t="s">
        <v>2702</v>
      </c>
      <c r="E7425" t="s">
        <v>15</v>
      </c>
      <c r="F7425" t="s">
        <v>39</v>
      </c>
      <c r="G7425" t="s">
        <v>52</v>
      </c>
      <c r="H7425" t="s">
        <v>483</v>
      </c>
      <c r="I7425" s="33" t="s">
        <v>5575</v>
      </c>
      <c r="J7425" s="2">
        <v>7</v>
      </c>
      <c r="K7425" s="33" t="s">
        <v>5576</v>
      </c>
    </row>
    <row r="7426" spans="1:11" x14ac:dyDescent="0.3">
      <c r="A7426" s="1">
        <v>42861</v>
      </c>
      <c r="B7426" s="2">
        <f>YEAR(salesdata[[#This Row],[Order Date]])</f>
        <v>2017</v>
      </c>
      <c r="C7426" s="2">
        <f>MONTH(salesdata[[#This Row],[Order Date]])</f>
        <v>5</v>
      </c>
      <c r="D7426" t="s">
        <v>1514</v>
      </c>
      <c r="E7426" t="s">
        <v>152</v>
      </c>
      <c r="F7426" t="s">
        <v>11</v>
      </c>
      <c r="G7426" t="s">
        <v>16</v>
      </c>
      <c r="H7426" t="s">
        <v>371</v>
      </c>
      <c r="I7426" s="33" t="s">
        <v>3336</v>
      </c>
      <c r="J7426" s="2">
        <v>4</v>
      </c>
      <c r="K7426" s="33" t="s">
        <v>3423</v>
      </c>
    </row>
    <row r="7427" spans="1:11" x14ac:dyDescent="0.3">
      <c r="A7427" s="1">
        <v>42861</v>
      </c>
      <c r="B7427" s="2">
        <f>YEAR(salesdata[[#This Row],[Order Date]])</f>
        <v>2017</v>
      </c>
      <c r="C7427" s="2">
        <f>MONTH(salesdata[[#This Row],[Order Date]])</f>
        <v>5</v>
      </c>
      <c r="D7427" t="s">
        <v>1102</v>
      </c>
      <c r="E7427" t="s">
        <v>55</v>
      </c>
      <c r="F7427" t="s">
        <v>11</v>
      </c>
      <c r="G7427" t="s">
        <v>24</v>
      </c>
      <c r="H7427" t="s">
        <v>150</v>
      </c>
      <c r="I7427" s="33" t="s">
        <v>10539</v>
      </c>
      <c r="J7427" s="2">
        <v>6</v>
      </c>
      <c r="K7427" s="33" t="s">
        <v>10540</v>
      </c>
    </row>
    <row r="7428" spans="1:11" x14ac:dyDescent="0.3">
      <c r="A7428" s="1">
        <v>42861</v>
      </c>
      <c r="B7428" s="2">
        <f>YEAR(salesdata[[#This Row],[Order Date]])</f>
        <v>2017</v>
      </c>
      <c r="C7428" s="2">
        <f>MONTH(salesdata[[#This Row],[Order Date]])</f>
        <v>5</v>
      </c>
      <c r="D7428" t="s">
        <v>565</v>
      </c>
      <c r="E7428" t="s">
        <v>10</v>
      </c>
      <c r="F7428" t="s">
        <v>11</v>
      </c>
      <c r="G7428" t="s">
        <v>20</v>
      </c>
      <c r="H7428" t="s">
        <v>169</v>
      </c>
      <c r="I7428" s="33" t="s">
        <v>10541</v>
      </c>
      <c r="J7428" s="2">
        <v>10</v>
      </c>
      <c r="K7428" s="33" t="s">
        <v>10542</v>
      </c>
    </row>
    <row r="7429" spans="1:11" x14ac:dyDescent="0.3">
      <c r="A7429" s="1">
        <v>42861</v>
      </c>
      <c r="B7429" s="2">
        <f>YEAR(salesdata[[#This Row],[Order Date]])</f>
        <v>2017</v>
      </c>
      <c r="C7429" s="2">
        <f>MONTH(salesdata[[#This Row],[Order Date]])</f>
        <v>5</v>
      </c>
      <c r="D7429" t="s">
        <v>565</v>
      </c>
      <c r="E7429" t="s">
        <v>10</v>
      </c>
      <c r="F7429" t="s">
        <v>34</v>
      </c>
      <c r="G7429" t="s">
        <v>74</v>
      </c>
      <c r="H7429" t="s">
        <v>1629</v>
      </c>
      <c r="I7429" s="33" t="s">
        <v>10543</v>
      </c>
      <c r="J7429" s="2">
        <v>7</v>
      </c>
      <c r="K7429" s="33" t="s">
        <v>10544</v>
      </c>
    </row>
    <row r="7430" spans="1:11" x14ac:dyDescent="0.3">
      <c r="A7430" s="1">
        <v>42861</v>
      </c>
      <c r="B7430" s="2">
        <f>YEAR(salesdata[[#This Row],[Order Date]])</f>
        <v>2017</v>
      </c>
      <c r="C7430" s="2">
        <f>MONTH(salesdata[[#This Row],[Order Date]])</f>
        <v>5</v>
      </c>
      <c r="D7430" t="s">
        <v>565</v>
      </c>
      <c r="E7430" t="s">
        <v>10</v>
      </c>
      <c r="F7430" t="s">
        <v>11</v>
      </c>
      <c r="G7430" t="s">
        <v>18</v>
      </c>
      <c r="H7430" t="s">
        <v>1479</v>
      </c>
      <c r="I7430" s="33" t="s">
        <v>7108</v>
      </c>
      <c r="J7430" s="2">
        <v>5</v>
      </c>
      <c r="K7430" s="33" t="s">
        <v>10545</v>
      </c>
    </row>
    <row r="7431" spans="1:11" x14ac:dyDescent="0.3">
      <c r="A7431" s="1">
        <v>42861</v>
      </c>
      <c r="B7431" s="2">
        <f>YEAR(salesdata[[#This Row],[Order Date]])</f>
        <v>2017</v>
      </c>
      <c r="C7431" s="2">
        <f>MONTH(salesdata[[#This Row],[Order Date]])</f>
        <v>5</v>
      </c>
      <c r="D7431" t="s">
        <v>22</v>
      </c>
      <c r="E7431" t="s">
        <v>249</v>
      </c>
      <c r="F7431" t="s">
        <v>11</v>
      </c>
      <c r="G7431" t="s">
        <v>20</v>
      </c>
      <c r="H7431" t="s">
        <v>802</v>
      </c>
      <c r="I7431" s="33" t="s">
        <v>10546</v>
      </c>
      <c r="J7431" s="2">
        <v>11</v>
      </c>
      <c r="K7431" s="33" t="s">
        <v>10547</v>
      </c>
    </row>
    <row r="7432" spans="1:11" x14ac:dyDescent="0.3">
      <c r="A7432" s="1">
        <v>42861</v>
      </c>
      <c r="B7432" s="2">
        <f>YEAR(salesdata[[#This Row],[Order Date]])</f>
        <v>2017</v>
      </c>
      <c r="C7432" s="2">
        <f>MONTH(salesdata[[#This Row],[Order Date]])</f>
        <v>5</v>
      </c>
      <c r="D7432" t="s">
        <v>22</v>
      </c>
      <c r="E7432" t="s">
        <v>249</v>
      </c>
      <c r="F7432" t="s">
        <v>39</v>
      </c>
      <c r="G7432" t="s">
        <v>40</v>
      </c>
      <c r="H7432" t="s">
        <v>41</v>
      </c>
      <c r="I7432" s="33" t="s">
        <v>5681</v>
      </c>
      <c r="J7432" s="2">
        <v>4</v>
      </c>
      <c r="K7432" s="33" t="s">
        <v>4170</v>
      </c>
    </row>
    <row r="7433" spans="1:11" x14ac:dyDescent="0.3">
      <c r="A7433" s="1">
        <v>42861</v>
      </c>
      <c r="B7433" s="2">
        <f>YEAR(salesdata[[#This Row],[Order Date]])</f>
        <v>2017</v>
      </c>
      <c r="C7433" s="2">
        <f>MONTH(salesdata[[#This Row],[Order Date]])</f>
        <v>5</v>
      </c>
      <c r="D7433" t="s">
        <v>22</v>
      </c>
      <c r="E7433" t="s">
        <v>249</v>
      </c>
      <c r="F7433" t="s">
        <v>11</v>
      </c>
      <c r="G7433" t="s">
        <v>16</v>
      </c>
      <c r="H7433" t="s">
        <v>1545</v>
      </c>
      <c r="I7433" s="33" t="s">
        <v>8824</v>
      </c>
      <c r="J7433" s="2">
        <v>5</v>
      </c>
      <c r="K7433" s="33" t="s">
        <v>6113</v>
      </c>
    </row>
    <row r="7434" spans="1:11" x14ac:dyDescent="0.3">
      <c r="A7434" s="1">
        <v>42861</v>
      </c>
      <c r="B7434" s="2">
        <f>YEAR(salesdata[[#This Row],[Order Date]])</f>
        <v>2017</v>
      </c>
      <c r="C7434" s="2">
        <f>MONTH(salesdata[[#This Row],[Order Date]])</f>
        <v>5</v>
      </c>
      <c r="D7434" t="s">
        <v>1971</v>
      </c>
      <c r="E7434" t="s">
        <v>27</v>
      </c>
      <c r="F7434" t="s">
        <v>11</v>
      </c>
      <c r="G7434" t="s">
        <v>93</v>
      </c>
      <c r="H7434" t="s">
        <v>1090</v>
      </c>
      <c r="I7434" s="33" t="s">
        <v>7906</v>
      </c>
      <c r="J7434" s="2">
        <v>3</v>
      </c>
      <c r="K7434" s="33" t="s">
        <v>7907</v>
      </c>
    </row>
    <row r="7435" spans="1:11" x14ac:dyDescent="0.3">
      <c r="A7435" s="1">
        <v>42861</v>
      </c>
      <c r="B7435" s="2">
        <f>YEAR(salesdata[[#This Row],[Order Date]])</f>
        <v>2017</v>
      </c>
      <c r="C7435" s="2">
        <f>MONTH(salesdata[[#This Row],[Order Date]])</f>
        <v>5</v>
      </c>
      <c r="D7435" t="s">
        <v>1452</v>
      </c>
      <c r="E7435" t="s">
        <v>96</v>
      </c>
      <c r="F7435" t="s">
        <v>11</v>
      </c>
      <c r="G7435" t="s">
        <v>12</v>
      </c>
      <c r="H7435" t="s">
        <v>2031</v>
      </c>
      <c r="I7435" s="33" t="s">
        <v>10548</v>
      </c>
      <c r="J7435" s="2">
        <v>4</v>
      </c>
      <c r="K7435" s="33" t="s">
        <v>8980</v>
      </c>
    </row>
    <row r="7436" spans="1:11" x14ac:dyDescent="0.3">
      <c r="A7436" s="1">
        <v>42861</v>
      </c>
      <c r="B7436" s="2">
        <f>YEAR(salesdata[[#This Row],[Order Date]])</f>
        <v>2017</v>
      </c>
      <c r="C7436" s="2">
        <f>MONTH(salesdata[[#This Row],[Order Date]])</f>
        <v>5</v>
      </c>
      <c r="D7436" t="s">
        <v>1532</v>
      </c>
      <c r="E7436" t="s">
        <v>15</v>
      </c>
      <c r="F7436" t="s">
        <v>39</v>
      </c>
      <c r="G7436" t="s">
        <v>52</v>
      </c>
      <c r="H7436" t="s">
        <v>2233</v>
      </c>
      <c r="I7436" s="33" t="s">
        <v>6445</v>
      </c>
      <c r="J7436" s="2">
        <v>4</v>
      </c>
      <c r="K7436" s="33" t="s">
        <v>4827</v>
      </c>
    </row>
    <row r="7437" spans="1:11" x14ac:dyDescent="0.3">
      <c r="A7437" s="1">
        <v>42862</v>
      </c>
      <c r="B7437" s="2">
        <f>YEAR(salesdata[[#This Row],[Order Date]])</f>
        <v>2017</v>
      </c>
      <c r="C7437" s="2">
        <f>MONTH(salesdata[[#This Row],[Order Date]])</f>
        <v>5</v>
      </c>
      <c r="D7437" t="s">
        <v>1968</v>
      </c>
      <c r="E7437" t="s">
        <v>111</v>
      </c>
      <c r="F7437" t="s">
        <v>34</v>
      </c>
      <c r="G7437" t="s">
        <v>35</v>
      </c>
      <c r="H7437" t="s">
        <v>2047</v>
      </c>
      <c r="I7437" s="33" t="s">
        <v>10549</v>
      </c>
      <c r="J7437" s="2">
        <v>5</v>
      </c>
      <c r="K7437" s="33" t="s">
        <v>10550</v>
      </c>
    </row>
    <row r="7438" spans="1:11" x14ac:dyDescent="0.3">
      <c r="A7438" s="1">
        <v>42862</v>
      </c>
      <c r="B7438" s="2">
        <f>YEAR(salesdata[[#This Row],[Order Date]])</f>
        <v>2017</v>
      </c>
      <c r="C7438" s="2">
        <f>MONTH(salesdata[[#This Row],[Order Date]])</f>
        <v>5</v>
      </c>
      <c r="D7438" t="s">
        <v>1968</v>
      </c>
      <c r="E7438" t="s">
        <v>111</v>
      </c>
      <c r="F7438" t="s">
        <v>34</v>
      </c>
      <c r="G7438" t="s">
        <v>35</v>
      </c>
      <c r="H7438" t="s">
        <v>1685</v>
      </c>
      <c r="I7438" s="33" t="s">
        <v>10551</v>
      </c>
      <c r="J7438" s="2">
        <v>1</v>
      </c>
      <c r="K7438" s="33" t="s">
        <v>9921</v>
      </c>
    </row>
    <row r="7439" spans="1:11" x14ac:dyDescent="0.3">
      <c r="A7439" s="1">
        <v>42862</v>
      </c>
      <c r="B7439" s="2">
        <f>YEAR(salesdata[[#This Row],[Order Date]])</f>
        <v>2017</v>
      </c>
      <c r="C7439" s="2">
        <f>MONTH(salesdata[[#This Row],[Order Date]])</f>
        <v>5</v>
      </c>
      <c r="D7439" t="s">
        <v>1968</v>
      </c>
      <c r="E7439" t="s">
        <v>111</v>
      </c>
      <c r="F7439" t="s">
        <v>34</v>
      </c>
      <c r="G7439" t="s">
        <v>35</v>
      </c>
      <c r="H7439" t="s">
        <v>1732</v>
      </c>
      <c r="I7439" s="33" t="s">
        <v>10552</v>
      </c>
      <c r="J7439" s="2">
        <v>2</v>
      </c>
      <c r="K7439" s="33" t="s">
        <v>10553</v>
      </c>
    </row>
    <row r="7440" spans="1:11" x14ac:dyDescent="0.3">
      <c r="A7440" s="1">
        <v>42862</v>
      </c>
      <c r="B7440" s="2">
        <f>YEAR(salesdata[[#This Row],[Order Date]])</f>
        <v>2017</v>
      </c>
      <c r="C7440" s="2">
        <f>MONTH(salesdata[[#This Row],[Order Date]])</f>
        <v>5</v>
      </c>
      <c r="D7440" t="s">
        <v>1968</v>
      </c>
      <c r="E7440" t="s">
        <v>111</v>
      </c>
      <c r="F7440" t="s">
        <v>11</v>
      </c>
      <c r="G7440" t="s">
        <v>93</v>
      </c>
      <c r="H7440" t="s">
        <v>1876</v>
      </c>
      <c r="I7440" s="33" t="s">
        <v>10554</v>
      </c>
      <c r="J7440" s="2">
        <v>2</v>
      </c>
      <c r="K7440" s="33" t="s">
        <v>4830</v>
      </c>
    </row>
    <row r="7441" spans="1:11" x14ac:dyDescent="0.3">
      <c r="A7441" s="1">
        <v>42862</v>
      </c>
      <c r="B7441" s="2">
        <f>YEAR(salesdata[[#This Row],[Order Date]])</f>
        <v>2017</v>
      </c>
      <c r="C7441" s="2">
        <f>MONTH(salesdata[[#This Row],[Order Date]])</f>
        <v>5</v>
      </c>
      <c r="D7441" t="s">
        <v>2335</v>
      </c>
      <c r="E7441" t="s">
        <v>27</v>
      </c>
      <c r="F7441" t="s">
        <v>39</v>
      </c>
      <c r="G7441" t="s">
        <v>52</v>
      </c>
      <c r="H7441" t="s">
        <v>202</v>
      </c>
      <c r="I7441" s="33" t="s">
        <v>6891</v>
      </c>
      <c r="J7441" s="2">
        <v>1</v>
      </c>
      <c r="K7441" s="33" t="s">
        <v>4827</v>
      </c>
    </row>
    <row r="7442" spans="1:11" x14ac:dyDescent="0.3">
      <c r="A7442" s="1">
        <v>42862</v>
      </c>
      <c r="B7442" s="2">
        <f>YEAR(salesdata[[#This Row],[Order Date]])</f>
        <v>2017</v>
      </c>
      <c r="C7442" s="2">
        <f>MONTH(salesdata[[#This Row],[Order Date]])</f>
        <v>5</v>
      </c>
      <c r="D7442" t="s">
        <v>812</v>
      </c>
      <c r="E7442" t="s">
        <v>27</v>
      </c>
      <c r="F7442" t="s">
        <v>39</v>
      </c>
      <c r="G7442" t="s">
        <v>40</v>
      </c>
      <c r="H7442" t="s">
        <v>2682</v>
      </c>
      <c r="I7442" s="33" t="s">
        <v>8910</v>
      </c>
      <c r="J7442" s="2">
        <v>7</v>
      </c>
      <c r="K7442" s="33" t="s">
        <v>3733</v>
      </c>
    </row>
    <row r="7443" spans="1:11" x14ac:dyDescent="0.3">
      <c r="A7443" s="1">
        <v>42863</v>
      </c>
      <c r="B7443" s="2">
        <f>YEAR(salesdata[[#This Row],[Order Date]])</f>
        <v>2017</v>
      </c>
      <c r="C7443" s="2">
        <f>MONTH(salesdata[[#This Row],[Order Date]])</f>
        <v>5</v>
      </c>
      <c r="D7443" t="s">
        <v>1619</v>
      </c>
      <c r="E7443" t="s">
        <v>79</v>
      </c>
      <c r="F7443" t="s">
        <v>34</v>
      </c>
      <c r="G7443" t="s">
        <v>35</v>
      </c>
      <c r="H7443" t="s">
        <v>2135</v>
      </c>
      <c r="I7443" s="33" t="s">
        <v>5529</v>
      </c>
      <c r="J7443" s="2">
        <v>2</v>
      </c>
      <c r="K7443" s="33" t="s">
        <v>7274</v>
      </c>
    </row>
    <row r="7444" spans="1:11" x14ac:dyDescent="0.3">
      <c r="A7444" s="1">
        <v>42863</v>
      </c>
      <c r="B7444" s="2">
        <f>YEAR(salesdata[[#This Row],[Order Date]])</f>
        <v>2017</v>
      </c>
      <c r="C7444" s="2">
        <f>MONTH(salesdata[[#This Row],[Order Date]])</f>
        <v>5</v>
      </c>
      <c r="D7444" t="s">
        <v>1867</v>
      </c>
      <c r="E7444" t="s">
        <v>27</v>
      </c>
      <c r="F7444" t="s">
        <v>39</v>
      </c>
      <c r="G7444" t="s">
        <v>614</v>
      </c>
      <c r="H7444" t="s">
        <v>939</v>
      </c>
      <c r="I7444" s="33" t="s">
        <v>10555</v>
      </c>
      <c r="J7444" s="2">
        <v>6</v>
      </c>
      <c r="K7444" s="33" t="s">
        <v>10556</v>
      </c>
    </row>
    <row r="7445" spans="1:11" x14ac:dyDescent="0.3">
      <c r="A7445" s="1">
        <v>42863</v>
      </c>
      <c r="B7445" s="2">
        <f>YEAR(salesdata[[#This Row],[Order Date]])</f>
        <v>2017</v>
      </c>
      <c r="C7445" s="2">
        <f>MONTH(salesdata[[#This Row],[Order Date]])</f>
        <v>5</v>
      </c>
      <c r="D7445" t="s">
        <v>1160</v>
      </c>
      <c r="E7445" t="s">
        <v>23</v>
      </c>
      <c r="F7445" t="s">
        <v>34</v>
      </c>
      <c r="G7445" t="s">
        <v>35</v>
      </c>
      <c r="H7445" t="s">
        <v>2107</v>
      </c>
      <c r="I7445" s="33" t="s">
        <v>6355</v>
      </c>
      <c r="J7445" s="2">
        <v>3</v>
      </c>
      <c r="K7445" s="33" t="s">
        <v>6356</v>
      </c>
    </row>
    <row r="7446" spans="1:11" x14ac:dyDescent="0.3">
      <c r="A7446" s="1">
        <v>42863</v>
      </c>
      <c r="B7446" s="2">
        <f>YEAR(salesdata[[#This Row],[Order Date]])</f>
        <v>2017</v>
      </c>
      <c r="C7446" s="2">
        <f>MONTH(salesdata[[#This Row],[Order Date]])</f>
        <v>5</v>
      </c>
      <c r="D7446" t="s">
        <v>523</v>
      </c>
      <c r="E7446" t="s">
        <v>27</v>
      </c>
      <c r="F7446" t="s">
        <v>11</v>
      </c>
      <c r="G7446" t="s">
        <v>93</v>
      </c>
      <c r="H7446" t="s">
        <v>94</v>
      </c>
      <c r="I7446" s="33" t="s">
        <v>10557</v>
      </c>
      <c r="J7446" s="2">
        <v>4</v>
      </c>
      <c r="K7446" s="33" t="s">
        <v>8032</v>
      </c>
    </row>
    <row r="7447" spans="1:11" x14ac:dyDescent="0.3">
      <c r="A7447" s="1">
        <v>42863</v>
      </c>
      <c r="B7447" s="2">
        <f>YEAR(salesdata[[#This Row],[Order Date]])</f>
        <v>2017</v>
      </c>
      <c r="C7447" s="2">
        <f>MONTH(salesdata[[#This Row],[Order Date]])</f>
        <v>5</v>
      </c>
      <c r="D7447" t="s">
        <v>946</v>
      </c>
      <c r="E7447" t="s">
        <v>10</v>
      </c>
      <c r="F7447" t="s">
        <v>11</v>
      </c>
      <c r="G7447" t="s">
        <v>12</v>
      </c>
      <c r="H7447" t="s">
        <v>2008</v>
      </c>
      <c r="I7447" s="33" t="s">
        <v>4040</v>
      </c>
      <c r="J7447" s="2">
        <v>8</v>
      </c>
      <c r="K7447" s="33" t="s">
        <v>3946</v>
      </c>
    </row>
    <row r="7448" spans="1:11" x14ac:dyDescent="0.3">
      <c r="A7448" s="1">
        <v>42864</v>
      </c>
      <c r="B7448" s="2">
        <f>YEAR(salesdata[[#This Row],[Order Date]])</f>
        <v>2017</v>
      </c>
      <c r="C7448" s="2">
        <f>MONTH(salesdata[[#This Row],[Order Date]])</f>
        <v>5</v>
      </c>
      <c r="D7448" t="s">
        <v>353</v>
      </c>
      <c r="E7448" t="s">
        <v>249</v>
      </c>
      <c r="F7448" t="s">
        <v>11</v>
      </c>
      <c r="G7448" t="s">
        <v>63</v>
      </c>
      <c r="H7448" t="s">
        <v>99</v>
      </c>
      <c r="I7448" s="33" t="s">
        <v>10558</v>
      </c>
      <c r="J7448" s="2">
        <v>3</v>
      </c>
      <c r="K7448" s="33" t="s">
        <v>10559</v>
      </c>
    </row>
    <row r="7449" spans="1:11" x14ac:dyDescent="0.3">
      <c r="A7449" s="1">
        <v>42864</v>
      </c>
      <c r="B7449" s="2">
        <f>YEAR(salesdata[[#This Row],[Order Date]])</f>
        <v>2017</v>
      </c>
      <c r="C7449" s="2">
        <f>MONTH(salesdata[[#This Row],[Order Date]])</f>
        <v>5</v>
      </c>
      <c r="D7449" t="s">
        <v>353</v>
      </c>
      <c r="E7449" t="s">
        <v>249</v>
      </c>
      <c r="F7449" t="s">
        <v>34</v>
      </c>
      <c r="G7449" t="s">
        <v>35</v>
      </c>
      <c r="H7449" t="s">
        <v>239</v>
      </c>
      <c r="I7449" s="33" t="s">
        <v>2405</v>
      </c>
      <c r="J7449" s="2">
        <v>3</v>
      </c>
      <c r="K7449" s="33" t="s">
        <v>7519</v>
      </c>
    </row>
    <row r="7450" spans="1:11" x14ac:dyDescent="0.3">
      <c r="A7450" s="1">
        <v>42864</v>
      </c>
      <c r="B7450" s="2">
        <f>YEAR(salesdata[[#This Row],[Order Date]])</f>
        <v>2017</v>
      </c>
      <c r="C7450" s="2">
        <f>MONTH(salesdata[[#This Row],[Order Date]])</f>
        <v>5</v>
      </c>
      <c r="D7450" t="s">
        <v>571</v>
      </c>
      <c r="E7450" t="s">
        <v>167</v>
      </c>
      <c r="F7450" t="s">
        <v>11</v>
      </c>
      <c r="G7450" t="s">
        <v>20</v>
      </c>
      <c r="H7450" t="s">
        <v>2088</v>
      </c>
      <c r="I7450" s="33" t="s">
        <v>10560</v>
      </c>
      <c r="J7450" s="2">
        <v>5</v>
      </c>
      <c r="K7450" s="33" t="s">
        <v>10561</v>
      </c>
    </row>
    <row r="7451" spans="1:11" x14ac:dyDescent="0.3">
      <c r="A7451" s="1">
        <v>42864</v>
      </c>
      <c r="B7451" s="2">
        <f>YEAR(salesdata[[#This Row],[Order Date]])</f>
        <v>2017</v>
      </c>
      <c r="C7451" s="2">
        <f>MONTH(salesdata[[#This Row],[Order Date]])</f>
        <v>5</v>
      </c>
      <c r="D7451" t="s">
        <v>571</v>
      </c>
      <c r="E7451" t="s">
        <v>167</v>
      </c>
      <c r="F7451" t="s">
        <v>11</v>
      </c>
      <c r="G7451" t="s">
        <v>18</v>
      </c>
      <c r="H7451" t="s">
        <v>2432</v>
      </c>
      <c r="I7451" s="33" t="s">
        <v>8619</v>
      </c>
      <c r="J7451" s="2">
        <v>3</v>
      </c>
      <c r="K7451" s="33" t="s">
        <v>8620</v>
      </c>
    </row>
    <row r="7452" spans="1:11" x14ac:dyDescent="0.3">
      <c r="A7452" s="1">
        <v>42864</v>
      </c>
      <c r="B7452" s="2">
        <f>YEAR(salesdata[[#This Row],[Order Date]])</f>
        <v>2017</v>
      </c>
      <c r="C7452" s="2">
        <f>MONTH(salesdata[[#This Row],[Order Date]])</f>
        <v>5</v>
      </c>
      <c r="D7452" t="s">
        <v>571</v>
      </c>
      <c r="E7452" t="s">
        <v>167</v>
      </c>
      <c r="F7452" t="s">
        <v>34</v>
      </c>
      <c r="G7452" t="s">
        <v>147</v>
      </c>
      <c r="H7452" t="s">
        <v>1257</v>
      </c>
      <c r="I7452" s="33" t="s">
        <v>10562</v>
      </c>
      <c r="J7452" s="2">
        <v>1</v>
      </c>
      <c r="K7452" s="33" t="s">
        <v>10563</v>
      </c>
    </row>
    <row r="7453" spans="1:11" x14ac:dyDescent="0.3">
      <c r="A7453" s="1">
        <v>42864</v>
      </c>
      <c r="B7453" s="2">
        <f>YEAR(salesdata[[#This Row],[Order Date]])</f>
        <v>2017</v>
      </c>
      <c r="C7453" s="2">
        <f>MONTH(salesdata[[#This Row],[Order Date]])</f>
        <v>5</v>
      </c>
      <c r="D7453" t="s">
        <v>571</v>
      </c>
      <c r="E7453" t="s">
        <v>167</v>
      </c>
      <c r="F7453" t="s">
        <v>11</v>
      </c>
      <c r="G7453" t="s">
        <v>18</v>
      </c>
      <c r="H7453" t="s">
        <v>444</v>
      </c>
      <c r="I7453" s="33" t="s">
        <v>3426</v>
      </c>
      <c r="J7453" s="2">
        <v>4</v>
      </c>
      <c r="K7453" s="33" t="s">
        <v>3427</v>
      </c>
    </row>
    <row r="7454" spans="1:11" x14ac:dyDescent="0.3">
      <c r="A7454" s="1">
        <v>42864</v>
      </c>
      <c r="B7454" s="2">
        <f>YEAR(salesdata[[#This Row],[Order Date]])</f>
        <v>2017</v>
      </c>
      <c r="C7454" s="2">
        <f>MONTH(salesdata[[#This Row],[Order Date]])</f>
        <v>5</v>
      </c>
      <c r="D7454" t="s">
        <v>571</v>
      </c>
      <c r="E7454" t="s">
        <v>167</v>
      </c>
      <c r="F7454" t="s">
        <v>39</v>
      </c>
      <c r="G7454" t="s">
        <v>52</v>
      </c>
      <c r="H7454" t="s">
        <v>495</v>
      </c>
      <c r="I7454" s="33" t="s">
        <v>4344</v>
      </c>
      <c r="J7454" s="2">
        <v>2</v>
      </c>
      <c r="K7454" s="33" t="s">
        <v>10564</v>
      </c>
    </row>
    <row r="7455" spans="1:11" x14ac:dyDescent="0.3">
      <c r="A7455" s="1">
        <v>42866</v>
      </c>
      <c r="B7455" s="2">
        <f>YEAR(salesdata[[#This Row],[Order Date]])</f>
        <v>2017</v>
      </c>
      <c r="C7455" s="2">
        <f>MONTH(salesdata[[#This Row],[Order Date]])</f>
        <v>5</v>
      </c>
      <c r="D7455" t="s">
        <v>894</v>
      </c>
      <c r="E7455" t="s">
        <v>167</v>
      </c>
      <c r="F7455" t="s">
        <v>11</v>
      </c>
      <c r="G7455" t="s">
        <v>12</v>
      </c>
      <c r="H7455" t="s">
        <v>2209</v>
      </c>
      <c r="I7455" s="33" t="s">
        <v>9597</v>
      </c>
      <c r="J7455" s="2">
        <v>6</v>
      </c>
      <c r="K7455" s="33" t="s">
        <v>4870</v>
      </c>
    </row>
    <row r="7456" spans="1:11" x14ac:dyDescent="0.3">
      <c r="A7456" s="1">
        <v>42866</v>
      </c>
      <c r="B7456" s="2">
        <f>YEAR(salesdata[[#This Row],[Order Date]])</f>
        <v>2017</v>
      </c>
      <c r="C7456" s="2">
        <f>MONTH(salesdata[[#This Row],[Order Date]])</f>
        <v>5</v>
      </c>
      <c r="D7456" t="s">
        <v>894</v>
      </c>
      <c r="E7456" t="s">
        <v>167</v>
      </c>
      <c r="F7456" t="s">
        <v>11</v>
      </c>
      <c r="G7456" t="s">
        <v>16</v>
      </c>
      <c r="H7456" t="s">
        <v>2256</v>
      </c>
      <c r="I7456" s="33" t="s">
        <v>9110</v>
      </c>
      <c r="J7456" s="2">
        <v>3</v>
      </c>
      <c r="K7456" s="33" t="s">
        <v>5120</v>
      </c>
    </row>
    <row r="7457" spans="1:11" x14ac:dyDescent="0.3">
      <c r="A7457" s="1">
        <v>42866</v>
      </c>
      <c r="B7457" s="2">
        <f>YEAR(salesdata[[#This Row],[Order Date]])</f>
        <v>2017</v>
      </c>
      <c r="C7457" s="2">
        <f>MONTH(salesdata[[#This Row],[Order Date]])</f>
        <v>5</v>
      </c>
      <c r="D7457" t="s">
        <v>894</v>
      </c>
      <c r="E7457" t="s">
        <v>167</v>
      </c>
      <c r="F7457" t="s">
        <v>11</v>
      </c>
      <c r="G7457" t="s">
        <v>20</v>
      </c>
      <c r="H7457" t="s">
        <v>1615</v>
      </c>
      <c r="I7457" s="33" t="s">
        <v>4437</v>
      </c>
      <c r="J7457" s="2">
        <v>2</v>
      </c>
      <c r="K7457" s="33" t="s">
        <v>10565</v>
      </c>
    </row>
    <row r="7458" spans="1:11" x14ac:dyDescent="0.3">
      <c r="A7458" s="1">
        <v>42866</v>
      </c>
      <c r="B7458" s="2">
        <f>YEAR(salesdata[[#This Row],[Order Date]])</f>
        <v>2017</v>
      </c>
      <c r="C7458" s="2">
        <f>MONTH(salesdata[[#This Row],[Order Date]])</f>
        <v>5</v>
      </c>
      <c r="D7458" t="s">
        <v>1594</v>
      </c>
      <c r="E7458" t="s">
        <v>10</v>
      </c>
      <c r="F7458" t="s">
        <v>11</v>
      </c>
      <c r="G7458" t="s">
        <v>24</v>
      </c>
      <c r="H7458" t="s">
        <v>1013</v>
      </c>
      <c r="I7458" s="33" t="s">
        <v>4056</v>
      </c>
      <c r="J7458" s="2">
        <v>2</v>
      </c>
      <c r="K7458" s="33" t="s">
        <v>6430</v>
      </c>
    </row>
    <row r="7459" spans="1:11" x14ac:dyDescent="0.3">
      <c r="A7459" s="1">
        <v>42866</v>
      </c>
      <c r="B7459" s="2">
        <f>YEAR(salesdata[[#This Row],[Order Date]])</f>
        <v>2017</v>
      </c>
      <c r="C7459" s="2">
        <f>MONTH(salesdata[[#This Row],[Order Date]])</f>
        <v>5</v>
      </c>
      <c r="D7459" t="s">
        <v>1594</v>
      </c>
      <c r="E7459" t="s">
        <v>10</v>
      </c>
      <c r="F7459" t="s">
        <v>11</v>
      </c>
      <c r="G7459" t="s">
        <v>18</v>
      </c>
      <c r="H7459" t="s">
        <v>462</v>
      </c>
      <c r="I7459" s="33" t="s">
        <v>10566</v>
      </c>
      <c r="J7459" s="2">
        <v>2</v>
      </c>
      <c r="K7459" s="33" t="s">
        <v>10567</v>
      </c>
    </row>
    <row r="7460" spans="1:11" x14ac:dyDescent="0.3">
      <c r="A7460" s="1">
        <v>42866</v>
      </c>
      <c r="B7460" s="2">
        <f>YEAR(salesdata[[#This Row],[Order Date]])</f>
        <v>2017</v>
      </c>
      <c r="C7460" s="2">
        <f>MONTH(salesdata[[#This Row],[Order Date]])</f>
        <v>5</v>
      </c>
      <c r="D7460" t="s">
        <v>1594</v>
      </c>
      <c r="E7460" t="s">
        <v>10</v>
      </c>
      <c r="F7460" t="s">
        <v>11</v>
      </c>
      <c r="G7460" t="s">
        <v>12</v>
      </c>
      <c r="H7460" t="s">
        <v>1902</v>
      </c>
      <c r="I7460" s="33" t="s">
        <v>4712</v>
      </c>
      <c r="J7460" s="2">
        <v>2</v>
      </c>
      <c r="K7460" s="33" t="s">
        <v>4713</v>
      </c>
    </row>
    <row r="7461" spans="1:11" x14ac:dyDescent="0.3">
      <c r="A7461" s="1">
        <v>42866</v>
      </c>
      <c r="B7461" s="2">
        <f>YEAR(salesdata[[#This Row],[Order Date]])</f>
        <v>2017</v>
      </c>
      <c r="C7461" s="2">
        <f>MONTH(salesdata[[#This Row],[Order Date]])</f>
        <v>5</v>
      </c>
      <c r="D7461" t="s">
        <v>1594</v>
      </c>
      <c r="E7461" t="s">
        <v>10</v>
      </c>
      <c r="F7461" t="s">
        <v>34</v>
      </c>
      <c r="G7461" t="s">
        <v>47</v>
      </c>
      <c r="H7461" t="s">
        <v>1243</v>
      </c>
      <c r="I7461" s="33" t="s">
        <v>683</v>
      </c>
      <c r="J7461" s="2">
        <v>1</v>
      </c>
      <c r="K7461" s="33" t="s">
        <v>2821</v>
      </c>
    </row>
    <row r="7462" spans="1:11" x14ac:dyDescent="0.3">
      <c r="A7462" s="1">
        <v>42866</v>
      </c>
      <c r="B7462" s="2">
        <f>YEAR(salesdata[[#This Row],[Order Date]])</f>
        <v>2017</v>
      </c>
      <c r="C7462" s="2">
        <f>MONTH(salesdata[[#This Row],[Order Date]])</f>
        <v>5</v>
      </c>
      <c r="D7462" t="s">
        <v>1559</v>
      </c>
      <c r="E7462" t="s">
        <v>96</v>
      </c>
      <c r="F7462" t="s">
        <v>34</v>
      </c>
      <c r="G7462" t="s">
        <v>74</v>
      </c>
      <c r="H7462" t="s">
        <v>657</v>
      </c>
      <c r="I7462" s="33" t="s">
        <v>10568</v>
      </c>
      <c r="J7462" s="2">
        <v>7</v>
      </c>
      <c r="K7462" s="33" t="s">
        <v>10569</v>
      </c>
    </row>
    <row r="7463" spans="1:11" x14ac:dyDescent="0.3">
      <c r="A7463" s="1">
        <v>42866</v>
      </c>
      <c r="B7463" s="2">
        <f>YEAR(salesdata[[#This Row],[Order Date]])</f>
        <v>2017</v>
      </c>
      <c r="C7463" s="2">
        <f>MONTH(salesdata[[#This Row],[Order Date]])</f>
        <v>5</v>
      </c>
      <c r="D7463" t="s">
        <v>1501</v>
      </c>
      <c r="E7463" t="s">
        <v>152</v>
      </c>
      <c r="F7463" t="s">
        <v>11</v>
      </c>
      <c r="G7463" t="s">
        <v>24</v>
      </c>
      <c r="H7463" t="s">
        <v>117</v>
      </c>
      <c r="I7463" s="33" t="s">
        <v>3011</v>
      </c>
      <c r="J7463" s="2">
        <v>3</v>
      </c>
      <c r="K7463" s="33" t="s">
        <v>3012</v>
      </c>
    </row>
    <row r="7464" spans="1:11" x14ac:dyDescent="0.3">
      <c r="A7464" s="1">
        <v>42867</v>
      </c>
      <c r="B7464" s="2">
        <f>YEAR(salesdata[[#This Row],[Order Date]])</f>
        <v>2017</v>
      </c>
      <c r="C7464" s="2">
        <f>MONTH(salesdata[[#This Row],[Order Date]])</f>
        <v>5</v>
      </c>
      <c r="D7464" t="s">
        <v>964</v>
      </c>
      <c r="E7464" t="s">
        <v>10</v>
      </c>
      <c r="F7464" t="s">
        <v>11</v>
      </c>
      <c r="G7464" t="s">
        <v>18</v>
      </c>
      <c r="H7464" t="s">
        <v>932</v>
      </c>
      <c r="I7464" s="33" t="s">
        <v>10570</v>
      </c>
      <c r="J7464" s="2">
        <v>5</v>
      </c>
      <c r="K7464" s="33" t="s">
        <v>9580</v>
      </c>
    </row>
    <row r="7465" spans="1:11" x14ac:dyDescent="0.3">
      <c r="A7465" s="1">
        <v>42867</v>
      </c>
      <c r="B7465" s="2">
        <f>YEAR(salesdata[[#This Row],[Order Date]])</f>
        <v>2017</v>
      </c>
      <c r="C7465" s="2">
        <f>MONTH(salesdata[[#This Row],[Order Date]])</f>
        <v>5</v>
      </c>
      <c r="D7465" t="s">
        <v>964</v>
      </c>
      <c r="E7465" t="s">
        <v>10</v>
      </c>
      <c r="F7465" t="s">
        <v>11</v>
      </c>
      <c r="G7465" t="s">
        <v>20</v>
      </c>
      <c r="H7465" t="s">
        <v>1203</v>
      </c>
      <c r="I7465" s="33" t="s">
        <v>3064</v>
      </c>
      <c r="J7465" s="2">
        <v>4</v>
      </c>
      <c r="K7465" s="33" t="s">
        <v>10571</v>
      </c>
    </row>
    <row r="7466" spans="1:11" x14ac:dyDescent="0.3">
      <c r="A7466" s="1">
        <v>42867</v>
      </c>
      <c r="B7466" s="2">
        <f>YEAR(salesdata[[#This Row],[Order Date]])</f>
        <v>2017</v>
      </c>
      <c r="C7466" s="2">
        <f>MONTH(salesdata[[#This Row],[Order Date]])</f>
        <v>5</v>
      </c>
      <c r="D7466" t="s">
        <v>284</v>
      </c>
      <c r="E7466" t="s">
        <v>443</v>
      </c>
      <c r="F7466" t="s">
        <v>11</v>
      </c>
      <c r="G7466" t="s">
        <v>12</v>
      </c>
      <c r="H7466" t="s">
        <v>98</v>
      </c>
      <c r="I7466" s="33" t="s">
        <v>10572</v>
      </c>
      <c r="J7466" s="2">
        <v>5</v>
      </c>
      <c r="K7466" s="33" t="s">
        <v>6230</v>
      </c>
    </row>
    <row r="7467" spans="1:11" x14ac:dyDescent="0.3">
      <c r="A7467" s="1">
        <v>42867</v>
      </c>
      <c r="B7467" s="2">
        <f>YEAR(salesdata[[#This Row],[Order Date]])</f>
        <v>2017</v>
      </c>
      <c r="C7467" s="2">
        <f>MONTH(salesdata[[#This Row],[Order Date]])</f>
        <v>5</v>
      </c>
      <c r="D7467" t="s">
        <v>1408</v>
      </c>
      <c r="E7467" t="s">
        <v>79</v>
      </c>
      <c r="F7467" t="s">
        <v>11</v>
      </c>
      <c r="G7467" t="s">
        <v>24</v>
      </c>
      <c r="H7467" t="s">
        <v>586</v>
      </c>
      <c r="I7467" s="33" t="s">
        <v>5138</v>
      </c>
      <c r="J7467" s="2">
        <v>3</v>
      </c>
      <c r="K7467" s="33" t="s">
        <v>5723</v>
      </c>
    </row>
    <row r="7468" spans="1:11" x14ac:dyDescent="0.3">
      <c r="A7468" s="1">
        <v>42867</v>
      </c>
      <c r="B7468" s="2">
        <f>YEAR(salesdata[[#This Row],[Order Date]])</f>
        <v>2017</v>
      </c>
      <c r="C7468" s="2">
        <f>MONTH(salesdata[[#This Row],[Order Date]])</f>
        <v>5</v>
      </c>
      <c r="D7468" t="s">
        <v>1140</v>
      </c>
      <c r="E7468" t="s">
        <v>27</v>
      </c>
      <c r="F7468" t="s">
        <v>11</v>
      </c>
      <c r="G7468" t="s">
        <v>204</v>
      </c>
      <c r="H7468" t="s">
        <v>205</v>
      </c>
      <c r="I7468" s="33" t="s">
        <v>3105</v>
      </c>
      <c r="J7468" s="2">
        <v>2</v>
      </c>
      <c r="K7468" s="33" t="s">
        <v>3106</v>
      </c>
    </row>
    <row r="7469" spans="1:11" x14ac:dyDescent="0.3">
      <c r="A7469" s="1">
        <v>42867</v>
      </c>
      <c r="B7469" s="2">
        <f>YEAR(salesdata[[#This Row],[Order Date]])</f>
        <v>2017</v>
      </c>
      <c r="C7469" s="2">
        <f>MONTH(salesdata[[#This Row],[Order Date]])</f>
        <v>5</v>
      </c>
      <c r="D7469" t="s">
        <v>1140</v>
      </c>
      <c r="E7469" t="s">
        <v>27</v>
      </c>
      <c r="F7469" t="s">
        <v>11</v>
      </c>
      <c r="G7469" t="s">
        <v>93</v>
      </c>
      <c r="H7469" t="s">
        <v>1870</v>
      </c>
      <c r="I7469" s="33" t="s">
        <v>5121</v>
      </c>
      <c r="J7469" s="2">
        <v>1</v>
      </c>
      <c r="K7469" s="33" t="s">
        <v>7069</v>
      </c>
    </row>
    <row r="7470" spans="1:11" x14ac:dyDescent="0.3">
      <c r="A7470" s="1">
        <v>42867</v>
      </c>
      <c r="B7470" s="2">
        <f>YEAR(salesdata[[#This Row],[Order Date]])</f>
        <v>2017</v>
      </c>
      <c r="C7470" s="2">
        <f>MONTH(salesdata[[#This Row],[Order Date]])</f>
        <v>5</v>
      </c>
      <c r="D7470" t="s">
        <v>1140</v>
      </c>
      <c r="E7470" t="s">
        <v>27</v>
      </c>
      <c r="F7470" t="s">
        <v>34</v>
      </c>
      <c r="G7470" t="s">
        <v>147</v>
      </c>
      <c r="H7470" t="s">
        <v>839</v>
      </c>
      <c r="I7470" s="33" t="s">
        <v>10573</v>
      </c>
      <c r="J7470" s="2">
        <v>5</v>
      </c>
      <c r="K7470" s="33" t="s">
        <v>10574</v>
      </c>
    </row>
    <row r="7471" spans="1:11" x14ac:dyDescent="0.3">
      <c r="A7471" s="1">
        <v>42867</v>
      </c>
      <c r="B7471" s="2">
        <f>YEAR(salesdata[[#This Row],[Order Date]])</f>
        <v>2017</v>
      </c>
      <c r="C7471" s="2">
        <f>MONTH(salesdata[[#This Row],[Order Date]])</f>
        <v>5</v>
      </c>
      <c r="D7471" t="s">
        <v>1140</v>
      </c>
      <c r="E7471" t="s">
        <v>27</v>
      </c>
      <c r="F7471" t="s">
        <v>11</v>
      </c>
      <c r="G7471" t="s">
        <v>20</v>
      </c>
      <c r="H7471" t="s">
        <v>2093</v>
      </c>
      <c r="I7471" s="33" t="s">
        <v>10575</v>
      </c>
      <c r="J7471" s="2">
        <v>4</v>
      </c>
      <c r="K7471" s="33" t="s">
        <v>3405</v>
      </c>
    </row>
    <row r="7472" spans="1:11" x14ac:dyDescent="0.3">
      <c r="A7472" s="1">
        <v>42867</v>
      </c>
      <c r="B7472" s="2">
        <f>YEAR(salesdata[[#This Row],[Order Date]])</f>
        <v>2017</v>
      </c>
      <c r="C7472" s="2">
        <f>MONTH(salesdata[[#This Row],[Order Date]])</f>
        <v>5</v>
      </c>
      <c r="D7472" t="s">
        <v>2182</v>
      </c>
      <c r="E7472" t="s">
        <v>79</v>
      </c>
      <c r="F7472" t="s">
        <v>11</v>
      </c>
      <c r="G7472" t="s">
        <v>16</v>
      </c>
      <c r="H7472" t="s">
        <v>355</v>
      </c>
      <c r="I7472" s="33" t="s">
        <v>5476</v>
      </c>
      <c r="J7472" s="2">
        <v>2</v>
      </c>
      <c r="K7472" s="33" t="s">
        <v>5477</v>
      </c>
    </row>
    <row r="7473" spans="1:11" x14ac:dyDescent="0.3">
      <c r="A7473" s="1">
        <v>42867</v>
      </c>
      <c r="B7473" s="2">
        <f>YEAR(salesdata[[#This Row],[Order Date]])</f>
        <v>2017</v>
      </c>
      <c r="C7473" s="2">
        <f>MONTH(salesdata[[#This Row],[Order Date]])</f>
        <v>5</v>
      </c>
      <c r="D7473" t="s">
        <v>902</v>
      </c>
      <c r="E7473" t="s">
        <v>181</v>
      </c>
      <c r="F7473" t="s">
        <v>34</v>
      </c>
      <c r="G7473" t="s">
        <v>47</v>
      </c>
      <c r="H7473" t="s">
        <v>1053</v>
      </c>
      <c r="I7473" s="33" t="s">
        <v>10576</v>
      </c>
      <c r="J7473" s="2">
        <v>5</v>
      </c>
      <c r="K7473" s="33" t="s">
        <v>10577</v>
      </c>
    </row>
    <row r="7474" spans="1:11" x14ac:dyDescent="0.3">
      <c r="A7474" s="1">
        <v>42867</v>
      </c>
      <c r="B7474" s="2">
        <f>YEAR(salesdata[[#This Row],[Order Date]])</f>
        <v>2017</v>
      </c>
      <c r="C7474" s="2">
        <f>MONTH(salesdata[[#This Row],[Order Date]])</f>
        <v>5</v>
      </c>
      <c r="D7474" t="s">
        <v>902</v>
      </c>
      <c r="E7474" t="s">
        <v>181</v>
      </c>
      <c r="F7474" t="s">
        <v>11</v>
      </c>
      <c r="G7474" t="s">
        <v>16</v>
      </c>
      <c r="H7474" t="s">
        <v>1469</v>
      </c>
      <c r="I7474" s="33" t="s">
        <v>3933</v>
      </c>
      <c r="J7474" s="2">
        <v>2</v>
      </c>
      <c r="K7474" s="33" t="s">
        <v>4886</v>
      </c>
    </row>
    <row r="7475" spans="1:11" x14ac:dyDescent="0.3">
      <c r="A7475" s="1">
        <v>42867</v>
      </c>
      <c r="B7475" s="2">
        <f>YEAR(salesdata[[#This Row],[Order Date]])</f>
        <v>2017</v>
      </c>
      <c r="C7475" s="2">
        <f>MONTH(salesdata[[#This Row],[Order Date]])</f>
        <v>5</v>
      </c>
      <c r="D7475" t="s">
        <v>902</v>
      </c>
      <c r="E7475" t="s">
        <v>181</v>
      </c>
      <c r="F7475" t="s">
        <v>11</v>
      </c>
      <c r="G7475" t="s">
        <v>204</v>
      </c>
      <c r="H7475" t="s">
        <v>1183</v>
      </c>
      <c r="I7475" s="33" t="s">
        <v>2506</v>
      </c>
      <c r="J7475" s="2">
        <v>2</v>
      </c>
      <c r="K7475" s="33" t="s">
        <v>4707</v>
      </c>
    </row>
    <row r="7476" spans="1:11" x14ac:dyDescent="0.3">
      <c r="A7476" s="1">
        <v>42867</v>
      </c>
      <c r="B7476" s="2">
        <f>YEAR(salesdata[[#This Row],[Order Date]])</f>
        <v>2017</v>
      </c>
      <c r="C7476" s="2">
        <f>MONTH(salesdata[[#This Row],[Order Date]])</f>
        <v>5</v>
      </c>
      <c r="D7476" t="s">
        <v>902</v>
      </c>
      <c r="E7476" t="s">
        <v>181</v>
      </c>
      <c r="F7476" t="s">
        <v>39</v>
      </c>
      <c r="G7476" t="s">
        <v>52</v>
      </c>
      <c r="H7476" t="s">
        <v>1429</v>
      </c>
      <c r="I7476" s="33" t="s">
        <v>10578</v>
      </c>
      <c r="J7476" s="2">
        <v>5</v>
      </c>
      <c r="K7476" s="33" t="s">
        <v>7959</v>
      </c>
    </row>
    <row r="7477" spans="1:11" x14ac:dyDescent="0.3">
      <c r="A7477" s="1">
        <v>42868</v>
      </c>
      <c r="B7477" s="2">
        <f>YEAR(salesdata[[#This Row],[Order Date]])</f>
        <v>2017</v>
      </c>
      <c r="C7477" s="2">
        <f>MONTH(salesdata[[#This Row],[Order Date]])</f>
        <v>5</v>
      </c>
      <c r="D7477" t="s">
        <v>789</v>
      </c>
      <c r="E7477" t="s">
        <v>27</v>
      </c>
      <c r="F7477" t="s">
        <v>11</v>
      </c>
      <c r="G7477" t="s">
        <v>16</v>
      </c>
      <c r="H7477" t="s">
        <v>1068</v>
      </c>
      <c r="I7477" s="33" t="s">
        <v>4545</v>
      </c>
      <c r="J7477" s="2">
        <v>8</v>
      </c>
      <c r="K7477" s="33" t="s">
        <v>4546</v>
      </c>
    </row>
    <row r="7478" spans="1:11" x14ac:dyDescent="0.3">
      <c r="A7478" s="1">
        <v>42868</v>
      </c>
      <c r="B7478" s="2">
        <f>YEAR(salesdata[[#This Row],[Order Date]])</f>
        <v>2017</v>
      </c>
      <c r="C7478" s="2">
        <f>MONTH(salesdata[[#This Row],[Order Date]])</f>
        <v>5</v>
      </c>
      <c r="D7478" t="s">
        <v>947</v>
      </c>
      <c r="E7478" t="s">
        <v>130</v>
      </c>
      <c r="F7478" t="s">
        <v>11</v>
      </c>
      <c r="G7478" t="s">
        <v>63</v>
      </c>
      <c r="H7478" t="s">
        <v>2104</v>
      </c>
      <c r="I7478" s="33" t="s">
        <v>3056</v>
      </c>
      <c r="J7478" s="2">
        <v>2</v>
      </c>
      <c r="K7478" s="33" t="s">
        <v>6337</v>
      </c>
    </row>
    <row r="7479" spans="1:11" x14ac:dyDescent="0.3">
      <c r="A7479" s="1">
        <v>42868</v>
      </c>
      <c r="B7479" s="2">
        <f>YEAR(salesdata[[#This Row],[Order Date]])</f>
        <v>2017</v>
      </c>
      <c r="C7479" s="2">
        <f>MONTH(salesdata[[#This Row],[Order Date]])</f>
        <v>5</v>
      </c>
      <c r="D7479" t="s">
        <v>947</v>
      </c>
      <c r="E7479" t="s">
        <v>130</v>
      </c>
      <c r="F7479" t="s">
        <v>11</v>
      </c>
      <c r="G7479" t="s">
        <v>20</v>
      </c>
      <c r="H7479" t="s">
        <v>37</v>
      </c>
      <c r="I7479" s="33" t="s">
        <v>10579</v>
      </c>
      <c r="J7479" s="2">
        <v>3</v>
      </c>
      <c r="K7479" s="33" t="s">
        <v>10580</v>
      </c>
    </row>
    <row r="7480" spans="1:11" x14ac:dyDescent="0.3">
      <c r="A7480" s="1">
        <v>42868</v>
      </c>
      <c r="B7480" s="2">
        <f>YEAR(salesdata[[#This Row],[Order Date]])</f>
        <v>2017</v>
      </c>
      <c r="C7480" s="2">
        <f>MONTH(salesdata[[#This Row],[Order Date]])</f>
        <v>5</v>
      </c>
      <c r="D7480" t="s">
        <v>947</v>
      </c>
      <c r="E7480" t="s">
        <v>130</v>
      </c>
      <c r="F7480" t="s">
        <v>39</v>
      </c>
      <c r="G7480" t="s">
        <v>40</v>
      </c>
      <c r="H7480" t="s">
        <v>2092</v>
      </c>
      <c r="I7480" s="33" t="s">
        <v>3216</v>
      </c>
      <c r="J7480" s="2">
        <v>3</v>
      </c>
      <c r="K7480" s="33" t="s">
        <v>10581</v>
      </c>
    </row>
    <row r="7481" spans="1:11" x14ac:dyDescent="0.3">
      <c r="A7481" s="1">
        <v>42868</v>
      </c>
      <c r="B7481" s="2">
        <f>YEAR(salesdata[[#This Row],[Order Date]])</f>
        <v>2017</v>
      </c>
      <c r="C7481" s="2">
        <f>MONTH(salesdata[[#This Row],[Order Date]])</f>
        <v>5</v>
      </c>
      <c r="D7481" t="s">
        <v>947</v>
      </c>
      <c r="E7481" t="s">
        <v>130</v>
      </c>
      <c r="F7481" t="s">
        <v>11</v>
      </c>
      <c r="G7481" t="s">
        <v>18</v>
      </c>
      <c r="H7481" t="s">
        <v>73</v>
      </c>
      <c r="I7481" s="33" t="s">
        <v>10582</v>
      </c>
      <c r="J7481" s="2">
        <v>2</v>
      </c>
      <c r="K7481" s="33" t="s">
        <v>10583</v>
      </c>
    </row>
    <row r="7482" spans="1:11" x14ac:dyDescent="0.3">
      <c r="A7482" s="1">
        <v>42868</v>
      </c>
      <c r="B7482" s="2">
        <f>YEAR(salesdata[[#This Row],[Order Date]])</f>
        <v>2017</v>
      </c>
      <c r="C7482" s="2">
        <f>MONTH(salesdata[[#This Row],[Order Date]])</f>
        <v>5</v>
      </c>
      <c r="D7482" t="s">
        <v>947</v>
      </c>
      <c r="E7482" t="s">
        <v>130</v>
      </c>
      <c r="F7482" t="s">
        <v>11</v>
      </c>
      <c r="G7482" t="s">
        <v>12</v>
      </c>
      <c r="H7482" t="s">
        <v>1731</v>
      </c>
      <c r="I7482" s="33" t="s">
        <v>3088</v>
      </c>
      <c r="J7482" s="2">
        <v>3</v>
      </c>
      <c r="K7482" s="33" t="s">
        <v>10584</v>
      </c>
    </row>
    <row r="7483" spans="1:11" x14ac:dyDescent="0.3">
      <c r="A7483" s="1">
        <v>42868</v>
      </c>
      <c r="B7483" s="2">
        <f>YEAR(salesdata[[#This Row],[Order Date]])</f>
        <v>2017</v>
      </c>
      <c r="C7483" s="2">
        <f>MONTH(salesdata[[#This Row],[Order Date]])</f>
        <v>5</v>
      </c>
      <c r="D7483" t="s">
        <v>824</v>
      </c>
      <c r="E7483" t="s">
        <v>59</v>
      </c>
      <c r="F7483" t="s">
        <v>11</v>
      </c>
      <c r="G7483" t="s">
        <v>20</v>
      </c>
      <c r="H7483" t="s">
        <v>2144</v>
      </c>
      <c r="I7483" s="33" t="s">
        <v>10585</v>
      </c>
      <c r="J7483" s="2">
        <v>9</v>
      </c>
      <c r="K7483" s="33" t="s">
        <v>10586</v>
      </c>
    </row>
    <row r="7484" spans="1:11" x14ac:dyDescent="0.3">
      <c r="A7484" s="1">
        <v>42868</v>
      </c>
      <c r="B7484" s="2">
        <f>YEAR(salesdata[[#This Row],[Order Date]])</f>
        <v>2017</v>
      </c>
      <c r="C7484" s="2">
        <f>MONTH(salesdata[[#This Row],[Order Date]])</f>
        <v>5</v>
      </c>
      <c r="D7484" t="s">
        <v>492</v>
      </c>
      <c r="E7484" t="s">
        <v>121</v>
      </c>
      <c r="F7484" t="s">
        <v>11</v>
      </c>
      <c r="G7484" t="s">
        <v>93</v>
      </c>
      <c r="H7484" t="s">
        <v>1386</v>
      </c>
      <c r="I7484" s="33" t="s">
        <v>6182</v>
      </c>
      <c r="J7484" s="2">
        <v>2</v>
      </c>
      <c r="K7484" s="33" t="s">
        <v>3127</v>
      </c>
    </row>
    <row r="7485" spans="1:11" x14ac:dyDescent="0.3">
      <c r="A7485" s="1">
        <v>42868</v>
      </c>
      <c r="B7485" s="2">
        <f>YEAR(salesdata[[#This Row],[Order Date]])</f>
        <v>2017</v>
      </c>
      <c r="C7485" s="2">
        <f>MONTH(salesdata[[#This Row],[Order Date]])</f>
        <v>5</v>
      </c>
      <c r="D7485" t="s">
        <v>2708</v>
      </c>
      <c r="E7485" t="s">
        <v>23</v>
      </c>
      <c r="F7485" t="s">
        <v>34</v>
      </c>
      <c r="G7485" t="s">
        <v>35</v>
      </c>
      <c r="H7485" t="s">
        <v>378</v>
      </c>
      <c r="I7485" s="33" t="s">
        <v>9924</v>
      </c>
      <c r="J7485" s="2">
        <v>5</v>
      </c>
      <c r="K7485" s="33" t="s">
        <v>10587</v>
      </c>
    </row>
    <row r="7486" spans="1:11" x14ac:dyDescent="0.3">
      <c r="A7486" s="1">
        <v>42869</v>
      </c>
      <c r="B7486" s="2">
        <f>YEAR(salesdata[[#This Row],[Order Date]])</f>
        <v>2017</v>
      </c>
      <c r="C7486" s="2">
        <f>MONTH(salesdata[[#This Row],[Order Date]])</f>
        <v>5</v>
      </c>
      <c r="D7486" t="s">
        <v>496</v>
      </c>
      <c r="E7486" t="s">
        <v>27</v>
      </c>
      <c r="F7486" t="s">
        <v>34</v>
      </c>
      <c r="G7486" t="s">
        <v>47</v>
      </c>
      <c r="H7486" t="s">
        <v>2200</v>
      </c>
      <c r="I7486" s="33" t="s">
        <v>4123</v>
      </c>
      <c r="J7486" s="2">
        <v>2</v>
      </c>
      <c r="K7486" s="33" t="s">
        <v>3123</v>
      </c>
    </row>
    <row r="7487" spans="1:11" x14ac:dyDescent="0.3">
      <c r="A7487" s="1">
        <v>42869</v>
      </c>
      <c r="B7487" s="2">
        <f>YEAR(salesdata[[#This Row],[Order Date]])</f>
        <v>2017</v>
      </c>
      <c r="C7487" s="2">
        <f>MONTH(salesdata[[#This Row],[Order Date]])</f>
        <v>5</v>
      </c>
      <c r="D7487" t="s">
        <v>496</v>
      </c>
      <c r="E7487" t="s">
        <v>27</v>
      </c>
      <c r="F7487" t="s">
        <v>39</v>
      </c>
      <c r="G7487" t="s">
        <v>52</v>
      </c>
      <c r="H7487" t="s">
        <v>2195</v>
      </c>
      <c r="I7487" s="33" t="s">
        <v>7490</v>
      </c>
      <c r="J7487" s="2">
        <v>7</v>
      </c>
      <c r="K7487" s="33" t="s">
        <v>7491</v>
      </c>
    </row>
    <row r="7488" spans="1:11" x14ac:dyDescent="0.3">
      <c r="A7488" s="1">
        <v>42869</v>
      </c>
      <c r="B7488" s="2">
        <f>YEAR(salesdata[[#This Row],[Order Date]])</f>
        <v>2017</v>
      </c>
      <c r="C7488" s="2">
        <f>MONTH(salesdata[[#This Row],[Order Date]])</f>
        <v>5</v>
      </c>
      <c r="D7488" t="s">
        <v>258</v>
      </c>
      <c r="E7488" t="s">
        <v>333</v>
      </c>
      <c r="F7488" t="s">
        <v>11</v>
      </c>
      <c r="G7488" t="s">
        <v>63</v>
      </c>
      <c r="H7488" t="s">
        <v>1727</v>
      </c>
      <c r="I7488" s="33" t="s">
        <v>10588</v>
      </c>
      <c r="J7488" s="2">
        <v>9</v>
      </c>
      <c r="K7488" s="33" t="s">
        <v>10589</v>
      </c>
    </row>
    <row r="7489" spans="1:11" x14ac:dyDescent="0.3">
      <c r="A7489" s="1">
        <v>42869</v>
      </c>
      <c r="B7489" s="2">
        <f>YEAR(salesdata[[#This Row],[Order Date]])</f>
        <v>2017</v>
      </c>
      <c r="C7489" s="2">
        <f>MONTH(salesdata[[#This Row],[Order Date]])</f>
        <v>5</v>
      </c>
      <c r="D7489" t="s">
        <v>1945</v>
      </c>
      <c r="E7489" t="s">
        <v>152</v>
      </c>
      <c r="F7489" t="s">
        <v>39</v>
      </c>
      <c r="G7489" t="s">
        <v>40</v>
      </c>
      <c r="H7489" t="s">
        <v>1979</v>
      </c>
      <c r="I7489" s="33" t="s">
        <v>10590</v>
      </c>
      <c r="J7489" s="2">
        <v>3</v>
      </c>
      <c r="K7489" s="33" t="s">
        <v>7929</v>
      </c>
    </row>
    <row r="7490" spans="1:11" x14ac:dyDescent="0.3">
      <c r="A7490" s="1">
        <v>42869</v>
      </c>
      <c r="B7490" s="2">
        <f>YEAR(salesdata[[#This Row],[Order Date]])</f>
        <v>2017</v>
      </c>
      <c r="C7490" s="2">
        <f>MONTH(salesdata[[#This Row],[Order Date]])</f>
        <v>5</v>
      </c>
      <c r="D7490" t="s">
        <v>1945</v>
      </c>
      <c r="E7490" t="s">
        <v>152</v>
      </c>
      <c r="F7490" t="s">
        <v>11</v>
      </c>
      <c r="G7490" t="s">
        <v>18</v>
      </c>
      <c r="H7490" t="s">
        <v>594</v>
      </c>
      <c r="I7490" s="33" t="s">
        <v>5233</v>
      </c>
      <c r="J7490" s="2">
        <v>2</v>
      </c>
      <c r="K7490" s="33" t="s">
        <v>5234</v>
      </c>
    </row>
    <row r="7491" spans="1:11" x14ac:dyDescent="0.3">
      <c r="A7491" s="1">
        <v>42869</v>
      </c>
      <c r="B7491" s="2">
        <f>YEAR(salesdata[[#This Row],[Order Date]])</f>
        <v>2017</v>
      </c>
      <c r="C7491" s="2">
        <f>MONTH(salesdata[[#This Row],[Order Date]])</f>
        <v>5</v>
      </c>
      <c r="D7491" t="s">
        <v>461</v>
      </c>
      <c r="E7491" t="s">
        <v>167</v>
      </c>
      <c r="F7491" t="s">
        <v>11</v>
      </c>
      <c r="G7491" t="s">
        <v>12</v>
      </c>
      <c r="H7491" t="s">
        <v>1537</v>
      </c>
      <c r="I7491" s="33" t="s">
        <v>10591</v>
      </c>
      <c r="J7491" s="2">
        <v>9</v>
      </c>
      <c r="K7491" s="33" t="s">
        <v>10592</v>
      </c>
    </row>
    <row r="7492" spans="1:11" x14ac:dyDescent="0.3">
      <c r="A7492" s="1">
        <v>42869</v>
      </c>
      <c r="B7492" s="2">
        <f>YEAR(salesdata[[#This Row],[Order Date]])</f>
        <v>2017</v>
      </c>
      <c r="C7492" s="2">
        <f>MONTH(salesdata[[#This Row],[Order Date]])</f>
        <v>5</v>
      </c>
      <c r="D7492" t="s">
        <v>461</v>
      </c>
      <c r="E7492" t="s">
        <v>167</v>
      </c>
      <c r="F7492" t="s">
        <v>11</v>
      </c>
      <c r="G7492" t="s">
        <v>204</v>
      </c>
      <c r="H7492" t="s">
        <v>481</v>
      </c>
      <c r="I7492" s="33" t="s">
        <v>10593</v>
      </c>
      <c r="J7492" s="2">
        <v>5</v>
      </c>
      <c r="K7492" s="33" t="s">
        <v>6770</v>
      </c>
    </row>
    <row r="7493" spans="1:11" x14ac:dyDescent="0.3">
      <c r="A7493" s="1">
        <v>42869</v>
      </c>
      <c r="B7493" s="2">
        <f>YEAR(salesdata[[#This Row],[Order Date]])</f>
        <v>2017</v>
      </c>
      <c r="C7493" s="2">
        <f>MONTH(salesdata[[#This Row],[Order Date]])</f>
        <v>5</v>
      </c>
      <c r="D7493" t="s">
        <v>725</v>
      </c>
      <c r="E7493" t="s">
        <v>10</v>
      </c>
      <c r="F7493" t="s">
        <v>34</v>
      </c>
      <c r="G7493" t="s">
        <v>35</v>
      </c>
      <c r="H7493" t="s">
        <v>742</v>
      </c>
      <c r="I7493" s="33" t="s">
        <v>10199</v>
      </c>
      <c r="J7493" s="2">
        <v>5</v>
      </c>
      <c r="K7493" s="33" t="s">
        <v>10200</v>
      </c>
    </row>
    <row r="7494" spans="1:11" x14ac:dyDescent="0.3">
      <c r="A7494" s="1">
        <v>42869</v>
      </c>
      <c r="B7494" s="2">
        <f>YEAR(salesdata[[#This Row],[Order Date]])</f>
        <v>2017</v>
      </c>
      <c r="C7494" s="2">
        <f>MONTH(salesdata[[#This Row],[Order Date]])</f>
        <v>5</v>
      </c>
      <c r="D7494" t="s">
        <v>725</v>
      </c>
      <c r="E7494" t="s">
        <v>10</v>
      </c>
      <c r="F7494" t="s">
        <v>11</v>
      </c>
      <c r="G7494" t="s">
        <v>24</v>
      </c>
      <c r="H7494" t="s">
        <v>2265</v>
      </c>
      <c r="I7494" s="33" t="s">
        <v>3440</v>
      </c>
      <c r="J7494" s="2">
        <v>5</v>
      </c>
      <c r="K7494" s="33" t="s">
        <v>3672</v>
      </c>
    </row>
    <row r="7495" spans="1:11" x14ac:dyDescent="0.3">
      <c r="A7495" s="1">
        <v>42869</v>
      </c>
      <c r="B7495" s="2">
        <f>YEAR(salesdata[[#This Row],[Order Date]])</f>
        <v>2017</v>
      </c>
      <c r="C7495" s="2">
        <f>MONTH(salesdata[[#This Row],[Order Date]])</f>
        <v>5</v>
      </c>
      <c r="D7495" t="s">
        <v>725</v>
      </c>
      <c r="E7495" t="s">
        <v>10</v>
      </c>
      <c r="F7495" t="s">
        <v>11</v>
      </c>
      <c r="G7495" t="s">
        <v>12</v>
      </c>
      <c r="H7495" t="s">
        <v>2452</v>
      </c>
      <c r="I7495" s="33" t="s">
        <v>6236</v>
      </c>
      <c r="J7495" s="2">
        <v>3</v>
      </c>
      <c r="K7495" s="33" t="s">
        <v>3099</v>
      </c>
    </row>
    <row r="7496" spans="1:11" x14ac:dyDescent="0.3">
      <c r="A7496" s="1">
        <v>42869</v>
      </c>
      <c r="B7496" s="2">
        <f>YEAR(salesdata[[#This Row],[Order Date]])</f>
        <v>2017</v>
      </c>
      <c r="C7496" s="2">
        <f>MONTH(salesdata[[#This Row],[Order Date]])</f>
        <v>5</v>
      </c>
      <c r="D7496" t="s">
        <v>725</v>
      </c>
      <c r="E7496" t="s">
        <v>10</v>
      </c>
      <c r="F7496" t="s">
        <v>39</v>
      </c>
      <c r="G7496" t="s">
        <v>40</v>
      </c>
      <c r="H7496" t="s">
        <v>2733</v>
      </c>
      <c r="I7496" s="33" t="s">
        <v>3929</v>
      </c>
      <c r="J7496" s="2">
        <v>1</v>
      </c>
      <c r="K7496" s="33" t="s">
        <v>8237</v>
      </c>
    </row>
    <row r="7497" spans="1:11" x14ac:dyDescent="0.3">
      <c r="A7497" s="1">
        <v>42869</v>
      </c>
      <c r="B7497" s="2">
        <f>YEAR(salesdata[[#This Row],[Order Date]])</f>
        <v>2017</v>
      </c>
      <c r="C7497" s="2">
        <f>MONTH(salesdata[[#This Row],[Order Date]])</f>
        <v>5</v>
      </c>
      <c r="D7497" t="s">
        <v>725</v>
      </c>
      <c r="E7497" t="s">
        <v>10</v>
      </c>
      <c r="F7497" t="s">
        <v>11</v>
      </c>
      <c r="G7497" t="s">
        <v>12</v>
      </c>
      <c r="H7497" t="s">
        <v>2151</v>
      </c>
      <c r="I7497" s="33" t="s">
        <v>8807</v>
      </c>
      <c r="J7497" s="2">
        <v>2</v>
      </c>
      <c r="K7497" s="33" t="s">
        <v>7333</v>
      </c>
    </row>
    <row r="7498" spans="1:11" x14ac:dyDescent="0.3">
      <c r="A7498" s="1">
        <v>42869</v>
      </c>
      <c r="B7498" s="2">
        <f>YEAR(salesdata[[#This Row],[Order Date]])</f>
        <v>2017</v>
      </c>
      <c r="C7498" s="2">
        <f>MONTH(salesdata[[#This Row],[Order Date]])</f>
        <v>5</v>
      </c>
      <c r="D7498" t="s">
        <v>54</v>
      </c>
      <c r="E7498" t="s">
        <v>540</v>
      </c>
      <c r="F7498" t="s">
        <v>11</v>
      </c>
      <c r="G7498" t="s">
        <v>24</v>
      </c>
      <c r="H7498" t="s">
        <v>867</v>
      </c>
      <c r="I7498" s="33" t="s">
        <v>3989</v>
      </c>
      <c r="J7498" s="2">
        <v>2</v>
      </c>
      <c r="K7498" s="33" t="s">
        <v>3990</v>
      </c>
    </row>
    <row r="7499" spans="1:11" x14ac:dyDescent="0.3">
      <c r="A7499" s="1">
        <v>42869</v>
      </c>
      <c r="B7499" s="2">
        <f>YEAR(salesdata[[#This Row],[Order Date]])</f>
        <v>2017</v>
      </c>
      <c r="C7499" s="2">
        <f>MONTH(salesdata[[#This Row],[Order Date]])</f>
        <v>5</v>
      </c>
      <c r="D7499" t="s">
        <v>54</v>
      </c>
      <c r="E7499" t="s">
        <v>540</v>
      </c>
      <c r="F7499" t="s">
        <v>11</v>
      </c>
      <c r="G7499" t="s">
        <v>24</v>
      </c>
      <c r="H7499" t="s">
        <v>1283</v>
      </c>
      <c r="I7499" s="33" t="s">
        <v>7761</v>
      </c>
      <c r="J7499" s="2">
        <v>5</v>
      </c>
      <c r="K7499" s="33" t="s">
        <v>3230</v>
      </c>
    </row>
    <row r="7500" spans="1:11" x14ac:dyDescent="0.3">
      <c r="A7500" s="1">
        <v>42869</v>
      </c>
      <c r="B7500" s="2">
        <f>YEAR(salesdata[[#This Row],[Order Date]])</f>
        <v>2017</v>
      </c>
      <c r="C7500" s="2">
        <f>MONTH(salesdata[[#This Row],[Order Date]])</f>
        <v>5</v>
      </c>
      <c r="D7500" t="s">
        <v>54</v>
      </c>
      <c r="E7500" t="s">
        <v>540</v>
      </c>
      <c r="F7500" t="s">
        <v>11</v>
      </c>
      <c r="G7500" t="s">
        <v>24</v>
      </c>
      <c r="H7500" t="s">
        <v>391</v>
      </c>
      <c r="I7500" s="33" t="s">
        <v>10594</v>
      </c>
      <c r="J7500" s="2">
        <v>5</v>
      </c>
      <c r="K7500" s="33" t="s">
        <v>3454</v>
      </c>
    </row>
    <row r="7501" spans="1:11" x14ac:dyDescent="0.3">
      <c r="A7501" s="1">
        <v>42869</v>
      </c>
      <c r="B7501" s="2">
        <f>YEAR(salesdata[[#This Row],[Order Date]])</f>
        <v>2017</v>
      </c>
      <c r="C7501" s="2">
        <f>MONTH(salesdata[[#This Row],[Order Date]])</f>
        <v>5</v>
      </c>
      <c r="D7501" t="s">
        <v>54</v>
      </c>
      <c r="E7501" t="s">
        <v>540</v>
      </c>
      <c r="F7501" t="s">
        <v>39</v>
      </c>
      <c r="G7501" t="s">
        <v>52</v>
      </c>
      <c r="H7501" t="s">
        <v>1603</v>
      </c>
      <c r="I7501" s="33" t="s">
        <v>5187</v>
      </c>
      <c r="J7501" s="2">
        <v>3</v>
      </c>
      <c r="K7501" s="33" t="s">
        <v>5188</v>
      </c>
    </row>
    <row r="7502" spans="1:11" x14ac:dyDescent="0.3">
      <c r="A7502" s="1">
        <v>42869</v>
      </c>
      <c r="B7502" s="2">
        <f>YEAR(salesdata[[#This Row],[Order Date]])</f>
        <v>2017</v>
      </c>
      <c r="C7502" s="2">
        <f>MONTH(salesdata[[#This Row],[Order Date]])</f>
        <v>5</v>
      </c>
      <c r="D7502" t="s">
        <v>54</v>
      </c>
      <c r="E7502" t="s">
        <v>540</v>
      </c>
      <c r="F7502" t="s">
        <v>34</v>
      </c>
      <c r="G7502" t="s">
        <v>35</v>
      </c>
      <c r="H7502" t="s">
        <v>1474</v>
      </c>
      <c r="I7502" s="33" t="s">
        <v>9605</v>
      </c>
      <c r="J7502" s="2">
        <v>2</v>
      </c>
      <c r="K7502" s="33" t="s">
        <v>10595</v>
      </c>
    </row>
    <row r="7503" spans="1:11" x14ac:dyDescent="0.3">
      <c r="A7503" s="1">
        <v>42869</v>
      </c>
      <c r="B7503" s="2">
        <f>YEAR(salesdata[[#This Row],[Order Date]])</f>
        <v>2017</v>
      </c>
      <c r="C7503" s="2">
        <f>MONTH(salesdata[[#This Row],[Order Date]])</f>
        <v>5</v>
      </c>
      <c r="D7503" t="s">
        <v>54</v>
      </c>
      <c r="E7503" t="s">
        <v>540</v>
      </c>
      <c r="F7503" t="s">
        <v>11</v>
      </c>
      <c r="G7503" t="s">
        <v>16</v>
      </c>
      <c r="H7503" t="s">
        <v>371</v>
      </c>
      <c r="I7503" s="33" t="s">
        <v>2822</v>
      </c>
      <c r="J7503" s="2">
        <v>5</v>
      </c>
      <c r="K7503" s="33" t="s">
        <v>2429</v>
      </c>
    </row>
    <row r="7504" spans="1:11" x14ac:dyDescent="0.3">
      <c r="A7504" s="1">
        <v>42869</v>
      </c>
      <c r="B7504" s="2">
        <f>YEAR(salesdata[[#This Row],[Order Date]])</f>
        <v>2017</v>
      </c>
      <c r="C7504" s="2">
        <f>MONTH(salesdata[[#This Row],[Order Date]])</f>
        <v>5</v>
      </c>
      <c r="D7504" t="s">
        <v>9</v>
      </c>
      <c r="E7504" t="s">
        <v>79</v>
      </c>
      <c r="F7504" t="s">
        <v>11</v>
      </c>
      <c r="G7504" t="s">
        <v>20</v>
      </c>
      <c r="H7504" t="s">
        <v>304</v>
      </c>
      <c r="I7504" s="33" t="s">
        <v>10596</v>
      </c>
      <c r="J7504" s="2">
        <v>5</v>
      </c>
      <c r="K7504" s="33" t="s">
        <v>10597</v>
      </c>
    </row>
    <row r="7505" spans="1:11" x14ac:dyDescent="0.3">
      <c r="A7505" s="1">
        <v>42869</v>
      </c>
      <c r="B7505" s="2">
        <f>YEAR(salesdata[[#This Row],[Order Date]])</f>
        <v>2017</v>
      </c>
      <c r="C7505" s="2">
        <f>MONTH(salesdata[[#This Row],[Order Date]])</f>
        <v>5</v>
      </c>
      <c r="D7505" t="s">
        <v>9</v>
      </c>
      <c r="E7505" t="s">
        <v>79</v>
      </c>
      <c r="F7505" t="s">
        <v>11</v>
      </c>
      <c r="G7505" t="s">
        <v>16</v>
      </c>
      <c r="H7505" t="s">
        <v>2619</v>
      </c>
      <c r="I7505" s="33" t="s">
        <v>3792</v>
      </c>
      <c r="J7505" s="2">
        <v>2</v>
      </c>
      <c r="K7505" s="33" t="s">
        <v>5521</v>
      </c>
    </row>
    <row r="7506" spans="1:11" x14ac:dyDescent="0.3">
      <c r="A7506" s="1">
        <v>42869</v>
      </c>
      <c r="B7506" s="2">
        <f>YEAR(salesdata[[#This Row],[Order Date]])</f>
        <v>2017</v>
      </c>
      <c r="C7506" s="2">
        <f>MONTH(salesdata[[#This Row],[Order Date]])</f>
        <v>5</v>
      </c>
      <c r="D7506" t="s">
        <v>9</v>
      </c>
      <c r="E7506" t="s">
        <v>79</v>
      </c>
      <c r="F7506" t="s">
        <v>11</v>
      </c>
      <c r="G7506" t="s">
        <v>12</v>
      </c>
      <c r="H7506" t="s">
        <v>2098</v>
      </c>
      <c r="I7506" s="33" t="s">
        <v>6609</v>
      </c>
      <c r="J7506" s="2">
        <v>1</v>
      </c>
      <c r="K7506" s="33" t="s">
        <v>5003</v>
      </c>
    </row>
    <row r="7507" spans="1:11" x14ac:dyDescent="0.3">
      <c r="A7507" s="1">
        <v>42870</v>
      </c>
      <c r="B7507" s="2">
        <f>YEAR(salesdata[[#This Row],[Order Date]])</f>
        <v>2017</v>
      </c>
      <c r="C7507" s="2">
        <f>MONTH(salesdata[[#This Row],[Order Date]])</f>
        <v>5</v>
      </c>
      <c r="D7507" t="s">
        <v>1355</v>
      </c>
      <c r="E7507" t="s">
        <v>96</v>
      </c>
      <c r="F7507" t="s">
        <v>39</v>
      </c>
      <c r="G7507" t="s">
        <v>40</v>
      </c>
      <c r="H7507" t="s">
        <v>924</v>
      </c>
      <c r="I7507" s="33" t="s">
        <v>10598</v>
      </c>
      <c r="J7507" s="2">
        <v>1</v>
      </c>
      <c r="K7507" s="33" t="s">
        <v>8961</v>
      </c>
    </row>
    <row r="7508" spans="1:11" x14ac:dyDescent="0.3">
      <c r="A7508" s="1">
        <v>42870</v>
      </c>
      <c r="B7508" s="2">
        <f>YEAR(salesdata[[#This Row],[Order Date]])</f>
        <v>2017</v>
      </c>
      <c r="C7508" s="2">
        <f>MONTH(salesdata[[#This Row],[Order Date]])</f>
        <v>5</v>
      </c>
      <c r="D7508" t="s">
        <v>1355</v>
      </c>
      <c r="E7508" t="s">
        <v>96</v>
      </c>
      <c r="F7508" t="s">
        <v>11</v>
      </c>
      <c r="G7508" t="s">
        <v>20</v>
      </c>
      <c r="H7508" t="s">
        <v>2576</v>
      </c>
      <c r="I7508" s="33" t="s">
        <v>3045</v>
      </c>
      <c r="J7508" s="2">
        <v>2</v>
      </c>
      <c r="K7508" s="33" t="s">
        <v>8078</v>
      </c>
    </row>
    <row r="7509" spans="1:11" x14ac:dyDescent="0.3">
      <c r="A7509" s="1">
        <v>42870</v>
      </c>
      <c r="B7509" s="2">
        <f>YEAR(salesdata[[#This Row],[Order Date]])</f>
        <v>2017</v>
      </c>
      <c r="C7509" s="2">
        <f>MONTH(salesdata[[#This Row],[Order Date]])</f>
        <v>5</v>
      </c>
      <c r="D7509" t="s">
        <v>1355</v>
      </c>
      <c r="E7509" t="s">
        <v>96</v>
      </c>
      <c r="F7509" t="s">
        <v>11</v>
      </c>
      <c r="G7509" t="s">
        <v>12</v>
      </c>
      <c r="H7509" t="s">
        <v>2823</v>
      </c>
      <c r="I7509" s="33" t="s">
        <v>3175</v>
      </c>
      <c r="J7509" s="2">
        <v>3</v>
      </c>
      <c r="K7509" s="33" t="s">
        <v>2948</v>
      </c>
    </row>
    <row r="7510" spans="1:11" x14ac:dyDescent="0.3">
      <c r="A7510" s="1">
        <v>42870</v>
      </c>
      <c r="B7510" s="2">
        <f>YEAR(salesdata[[#This Row],[Order Date]])</f>
        <v>2017</v>
      </c>
      <c r="C7510" s="2">
        <f>MONTH(salesdata[[#This Row],[Order Date]])</f>
        <v>5</v>
      </c>
      <c r="D7510" t="s">
        <v>299</v>
      </c>
      <c r="E7510" t="s">
        <v>167</v>
      </c>
      <c r="F7510" t="s">
        <v>34</v>
      </c>
      <c r="G7510" t="s">
        <v>47</v>
      </c>
      <c r="H7510" t="s">
        <v>703</v>
      </c>
      <c r="I7510" s="33" t="s">
        <v>3702</v>
      </c>
      <c r="J7510" s="2">
        <v>2</v>
      </c>
      <c r="K7510" s="33" t="s">
        <v>10041</v>
      </c>
    </row>
    <row r="7511" spans="1:11" x14ac:dyDescent="0.3">
      <c r="A7511" s="1">
        <v>42870</v>
      </c>
      <c r="B7511" s="2">
        <f>YEAR(salesdata[[#This Row],[Order Date]])</f>
        <v>2017</v>
      </c>
      <c r="C7511" s="2">
        <f>MONTH(salesdata[[#This Row],[Order Date]])</f>
        <v>5</v>
      </c>
      <c r="D7511" t="s">
        <v>299</v>
      </c>
      <c r="E7511" t="s">
        <v>167</v>
      </c>
      <c r="F7511" t="s">
        <v>34</v>
      </c>
      <c r="G7511" t="s">
        <v>35</v>
      </c>
      <c r="H7511" t="s">
        <v>1685</v>
      </c>
      <c r="I7511" s="33" t="s">
        <v>10599</v>
      </c>
      <c r="J7511" s="2">
        <v>2</v>
      </c>
      <c r="K7511" s="33" t="s">
        <v>4310</v>
      </c>
    </row>
    <row r="7512" spans="1:11" x14ac:dyDescent="0.3">
      <c r="A7512" s="1">
        <v>42870</v>
      </c>
      <c r="B7512" s="2">
        <f>YEAR(salesdata[[#This Row],[Order Date]])</f>
        <v>2017</v>
      </c>
      <c r="C7512" s="2">
        <f>MONTH(salesdata[[#This Row],[Order Date]])</f>
        <v>5</v>
      </c>
      <c r="D7512" t="s">
        <v>299</v>
      </c>
      <c r="E7512" t="s">
        <v>167</v>
      </c>
      <c r="F7512" t="s">
        <v>34</v>
      </c>
      <c r="G7512" t="s">
        <v>35</v>
      </c>
      <c r="H7512" t="s">
        <v>1268</v>
      </c>
      <c r="I7512" s="33" t="s">
        <v>10600</v>
      </c>
      <c r="J7512" s="2">
        <v>1</v>
      </c>
      <c r="K7512" s="33" t="s">
        <v>8941</v>
      </c>
    </row>
    <row r="7513" spans="1:11" x14ac:dyDescent="0.3">
      <c r="A7513" s="1">
        <v>42870</v>
      </c>
      <c r="B7513" s="2">
        <f>YEAR(salesdata[[#This Row],[Order Date]])</f>
        <v>2017</v>
      </c>
      <c r="C7513" s="2">
        <f>MONTH(salesdata[[#This Row],[Order Date]])</f>
        <v>5</v>
      </c>
      <c r="D7513" t="s">
        <v>1472</v>
      </c>
      <c r="E7513" t="s">
        <v>15</v>
      </c>
      <c r="F7513" t="s">
        <v>11</v>
      </c>
      <c r="G7513" t="s">
        <v>12</v>
      </c>
      <c r="H7513" t="s">
        <v>2049</v>
      </c>
      <c r="I7513" s="33" t="s">
        <v>6872</v>
      </c>
      <c r="J7513" s="2">
        <v>2</v>
      </c>
      <c r="K7513" s="33" t="s">
        <v>5015</v>
      </c>
    </row>
    <row r="7514" spans="1:11" x14ac:dyDescent="0.3">
      <c r="A7514" s="1">
        <v>42870</v>
      </c>
      <c r="B7514" s="2">
        <f>YEAR(salesdata[[#This Row],[Order Date]])</f>
        <v>2017</v>
      </c>
      <c r="C7514" s="2">
        <f>MONTH(salesdata[[#This Row],[Order Date]])</f>
        <v>5</v>
      </c>
      <c r="D7514" t="s">
        <v>1472</v>
      </c>
      <c r="E7514" t="s">
        <v>15</v>
      </c>
      <c r="F7514" t="s">
        <v>39</v>
      </c>
      <c r="G7514" t="s">
        <v>40</v>
      </c>
      <c r="H7514" t="s">
        <v>1379</v>
      </c>
      <c r="I7514" s="33" t="s">
        <v>4771</v>
      </c>
      <c r="J7514" s="2">
        <v>2</v>
      </c>
      <c r="K7514" s="33" t="s">
        <v>4772</v>
      </c>
    </row>
    <row r="7515" spans="1:11" x14ac:dyDescent="0.3">
      <c r="A7515" s="1">
        <v>42871</v>
      </c>
      <c r="B7515" s="2">
        <f>YEAR(salesdata[[#This Row],[Order Date]])</f>
        <v>2017</v>
      </c>
      <c r="C7515" s="2">
        <f>MONTH(salesdata[[#This Row],[Order Date]])</f>
        <v>5</v>
      </c>
      <c r="D7515" t="s">
        <v>1714</v>
      </c>
      <c r="E7515" t="s">
        <v>79</v>
      </c>
      <c r="F7515" t="s">
        <v>11</v>
      </c>
      <c r="G7515" t="s">
        <v>18</v>
      </c>
      <c r="H7515" t="s">
        <v>566</v>
      </c>
      <c r="I7515" s="33" t="s">
        <v>6353</v>
      </c>
      <c r="J7515" s="2">
        <v>2</v>
      </c>
      <c r="K7515" s="33" t="s">
        <v>6354</v>
      </c>
    </row>
    <row r="7516" spans="1:11" x14ac:dyDescent="0.3">
      <c r="A7516" s="1">
        <v>42873</v>
      </c>
      <c r="B7516" s="2">
        <f>YEAR(salesdata[[#This Row],[Order Date]])</f>
        <v>2017</v>
      </c>
      <c r="C7516" s="2">
        <f>MONTH(salesdata[[#This Row],[Order Date]])</f>
        <v>5</v>
      </c>
      <c r="D7516" t="s">
        <v>817</v>
      </c>
      <c r="E7516" t="s">
        <v>23</v>
      </c>
      <c r="F7516" t="s">
        <v>39</v>
      </c>
      <c r="G7516" t="s">
        <v>52</v>
      </c>
      <c r="H7516" t="s">
        <v>2019</v>
      </c>
      <c r="I7516" s="33" t="s">
        <v>10601</v>
      </c>
      <c r="J7516" s="2">
        <v>3</v>
      </c>
      <c r="K7516" s="33" t="s">
        <v>10602</v>
      </c>
    </row>
    <row r="7517" spans="1:11" x14ac:dyDescent="0.3">
      <c r="A7517" s="1">
        <v>42873</v>
      </c>
      <c r="B7517" s="2">
        <f>YEAR(salesdata[[#This Row],[Order Date]])</f>
        <v>2017</v>
      </c>
      <c r="C7517" s="2">
        <f>MONTH(salesdata[[#This Row],[Order Date]])</f>
        <v>5</v>
      </c>
      <c r="D7517" t="s">
        <v>95</v>
      </c>
      <c r="E7517" t="s">
        <v>152</v>
      </c>
      <c r="F7517" t="s">
        <v>34</v>
      </c>
      <c r="G7517" t="s">
        <v>47</v>
      </c>
      <c r="H7517" t="s">
        <v>1217</v>
      </c>
      <c r="I7517" s="33" t="s">
        <v>3078</v>
      </c>
      <c r="J7517" s="2">
        <v>2</v>
      </c>
      <c r="K7517" s="33" t="s">
        <v>4720</v>
      </c>
    </row>
    <row r="7518" spans="1:11" x14ac:dyDescent="0.3">
      <c r="A7518" s="1">
        <v>42873</v>
      </c>
      <c r="B7518" s="2">
        <f>YEAR(salesdata[[#This Row],[Order Date]])</f>
        <v>2017</v>
      </c>
      <c r="C7518" s="2">
        <f>MONTH(salesdata[[#This Row],[Order Date]])</f>
        <v>5</v>
      </c>
      <c r="D7518" t="s">
        <v>95</v>
      </c>
      <c r="E7518" t="s">
        <v>152</v>
      </c>
      <c r="F7518" t="s">
        <v>11</v>
      </c>
      <c r="G7518" t="s">
        <v>20</v>
      </c>
      <c r="H7518" t="s">
        <v>114</v>
      </c>
      <c r="I7518" s="33" t="s">
        <v>6243</v>
      </c>
      <c r="J7518" s="2">
        <v>1</v>
      </c>
      <c r="K7518" s="33" t="s">
        <v>4448</v>
      </c>
    </row>
    <row r="7519" spans="1:11" x14ac:dyDescent="0.3">
      <c r="A7519" s="1">
        <v>42873</v>
      </c>
      <c r="B7519" s="2">
        <f>YEAR(salesdata[[#This Row],[Order Date]])</f>
        <v>2017</v>
      </c>
      <c r="C7519" s="2">
        <f>MONTH(salesdata[[#This Row],[Order Date]])</f>
        <v>5</v>
      </c>
      <c r="D7519" t="s">
        <v>418</v>
      </c>
      <c r="E7519" t="s">
        <v>10</v>
      </c>
      <c r="F7519" t="s">
        <v>11</v>
      </c>
      <c r="G7519" t="s">
        <v>20</v>
      </c>
      <c r="H7519" t="s">
        <v>1348</v>
      </c>
      <c r="I7519" s="33" t="s">
        <v>3089</v>
      </c>
      <c r="J7519" s="2">
        <v>7</v>
      </c>
      <c r="K7519" s="33" t="s">
        <v>10603</v>
      </c>
    </row>
    <row r="7520" spans="1:11" x14ac:dyDescent="0.3">
      <c r="A7520" s="1">
        <v>42873</v>
      </c>
      <c r="B7520" s="2">
        <f>YEAR(salesdata[[#This Row],[Order Date]])</f>
        <v>2017</v>
      </c>
      <c r="C7520" s="2">
        <f>MONTH(salesdata[[#This Row],[Order Date]])</f>
        <v>5</v>
      </c>
      <c r="D7520" t="s">
        <v>418</v>
      </c>
      <c r="E7520" t="s">
        <v>10</v>
      </c>
      <c r="F7520" t="s">
        <v>11</v>
      </c>
      <c r="G7520" t="s">
        <v>20</v>
      </c>
      <c r="H7520" t="s">
        <v>1569</v>
      </c>
      <c r="I7520" s="33" t="s">
        <v>1244</v>
      </c>
      <c r="J7520" s="2">
        <v>1</v>
      </c>
      <c r="K7520" s="33" t="s">
        <v>10604</v>
      </c>
    </row>
    <row r="7521" spans="1:11" x14ac:dyDescent="0.3">
      <c r="A7521" s="1">
        <v>42873</v>
      </c>
      <c r="B7521" s="2">
        <f>YEAR(salesdata[[#This Row],[Order Date]])</f>
        <v>2017</v>
      </c>
      <c r="C7521" s="2">
        <f>MONTH(salesdata[[#This Row],[Order Date]])</f>
        <v>5</v>
      </c>
      <c r="D7521" t="s">
        <v>418</v>
      </c>
      <c r="E7521" t="s">
        <v>10</v>
      </c>
      <c r="F7521" t="s">
        <v>11</v>
      </c>
      <c r="G7521" t="s">
        <v>18</v>
      </c>
      <c r="H7521" t="s">
        <v>2824</v>
      </c>
      <c r="I7521" s="33" t="s">
        <v>6725</v>
      </c>
      <c r="J7521" s="2">
        <v>2</v>
      </c>
      <c r="K7521" s="33" t="s">
        <v>5684</v>
      </c>
    </row>
    <row r="7522" spans="1:11" x14ac:dyDescent="0.3">
      <c r="A7522" s="1">
        <v>42873</v>
      </c>
      <c r="B7522" s="2">
        <f>YEAR(salesdata[[#This Row],[Order Date]])</f>
        <v>2017</v>
      </c>
      <c r="C7522" s="2">
        <f>MONTH(salesdata[[#This Row],[Order Date]])</f>
        <v>5</v>
      </c>
      <c r="D7522" t="s">
        <v>2539</v>
      </c>
      <c r="E7522" t="s">
        <v>30</v>
      </c>
      <c r="F7522" t="s">
        <v>11</v>
      </c>
      <c r="G7522" t="s">
        <v>93</v>
      </c>
      <c r="H7522" t="s">
        <v>1426</v>
      </c>
      <c r="I7522" s="33" t="s">
        <v>10605</v>
      </c>
      <c r="J7522" s="2">
        <v>2</v>
      </c>
      <c r="K7522" s="33" t="s">
        <v>5891</v>
      </c>
    </row>
    <row r="7523" spans="1:11" x14ac:dyDescent="0.3">
      <c r="A7523" s="1">
        <v>42873</v>
      </c>
      <c r="B7523" s="2">
        <f>YEAR(salesdata[[#This Row],[Order Date]])</f>
        <v>2017</v>
      </c>
      <c r="C7523" s="2">
        <f>MONTH(salesdata[[#This Row],[Order Date]])</f>
        <v>5</v>
      </c>
      <c r="D7523" t="s">
        <v>2539</v>
      </c>
      <c r="E7523" t="s">
        <v>30</v>
      </c>
      <c r="F7523" t="s">
        <v>34</v>
      </c>
      <c r="G7523" t="s">
        <v>74</v>
      </c>
      <c r="H7523" t="s">
        <v>1706</v>
      </c>
      <c r="I7523" s="33" t="s">
        <v>7981</v>
      </c>
      <c r="J7523" s="2">
        <v>3</v>
      </c>
      <c r="K7523" s="33" t="s">
        <v>10606</v>
      </c>
    </row>
    <row r="7524" spans="1:11" x14ac:dyDescent="0.3">
      <c r="A7524" s="1">
        <v>42873</v>
      </c>
      <c r="B7524" s="2">
        <f>YEAR(salesdata[[#This Row],[Order Date]])</f>
        <v>2017</v>
      </c>
      <c r="C7524" s="2">
        <f>MONTH(salesdata[[#This Row],[Order Date]])</f>
        <v>5</v>
      </c>
      <c r="D7524" t="s">
        <v>2539</v>
      </c>
      <c r="E7524" t="s">
        <v>30</v>
      </c>
      <c r="F7524" t="s">
        <v>39</v>
      </c>
      <c r="G7524" t="s">
        <v>40</v>
      </c>
      <c r="H7524" t="s">
        <v>1379</v>
      </c>
      <c r="I7524" s="33" t="s">
        <v>10607</v>
      </c>
      <c r="J7524" s="2">
        <v>5</v>
      </c>
      <c r="K7524" s="33" t="s">
        <v>4522</v>
      </c>
    </row>
    <row r="7525" spans="1:11" x14ac:dyDescent="0.3">
      <c r="A7525" s="1">
        <v>42873</v>
      </c>
      <c r="B7525" s="2">
        <f>YEAR(salesdata[[#This Row],[Order Date]])</f>
        <v>2017</v>
      </c>
      <c r="C7525" s="2">
        <f>MONTH(salesdata[[#This Row],[Order Date]])</f>
        <v>5</v>
      </c>
      <c r="D7525" t="s">
        <v>2539</v>
      </c>
      <c r="E7525" t="s">
        <v>30</v>
      </c>
      <c r="F7525" t="s">
        <v>11</v>
      </c>
      <c r="G7525" t="s">
        <v>20</v>
      </c>
      <c r="H7525" t="s">
        <v>1824</v>
      </c>
      <c r="I7525" s="33" t="s">
        <v>9194</v>
      </c>
      <c r="J7525" s="2">
        <v>6</v>
      </c>
      <c r="K7525" s="33" t="s">
        <v>9195</v>
      </c>
    </row>
    <row r="7526" spans="1:11" x14ac:dyDescent="0.3">
      <c r="A7526" s="1">
        <v>42873</v>
      </c>
      <c r="B7526" s="2">
        <f>YEAR(salesdata[[#This Row],[Order Date]])</f>
        <v>2017</v>
      </c>
      <c r="C7526" s="2">
        <f>MONTH(salesdata[[#This Row],[Order Date]])</f>
        <v>5</v>
      </c>
      <c r="D7526" t="s">
        <v>2539</v>
      </c>
      <c r="E7526" t="s">
        <v>30</v>
      </c>
      <c r="F7526" t="s">
        <v>39</v>
      </c>
      <c r="G7526" t="s">
        <v>40</v>
      </c>
      <c r="H7526" t="s">
        <v>2459</v>
      </c>
      <c r="I7526" s="33" t="s">
        <v>4925</v>
      </c>
      <c r="J7526" s="2">
        <v>2</v>
      </c>
      <c r="K7526" s="33" t="s">
        <v>10608</v>
      </c>
    </row>
    <row r="7527" spans="1:11" x14ac:dyDescent="0.3">
      <c r="A7527" s="1">
        <v>42873</v>
      </c>
      <c r="B7527" s="2">
        <f>YEAR(salesdata[[#This Row],[Order Date]])</f>
        <v>2017</v>
      </c>
      <c r="C7527" s="2">
        <f>MONTH(salesdata[[#This Row],[Order Date]])</f>
        <v>5</v>
      </c>
      <c r="D7527" t="s">
        <v>1873</v>
      </c>
      <c r="E7527" t="s">
        <v>92</v>
      </c>
      <c r="F7527" t="s">
        <v>39</v>
      </c>
      <c r="G7527" t="s">
        <v>40</v>
      </c>
      <c r="H7527" t="s">
        <v>2401</v>
      </c>
      <c r="I7527" s="33" t="s">
        <v>7510</v>
      </c>
      <c r="J7527" s="2">
        <v>2</v>
      </c>
      <c r="K7527" s="33" t="s">
        <v>7511</v>
      </c>
    </row>
    <row r="7528" spans="1:11" x14ac:dyDescent="0.3">
      <c r="A7528" s="1">
        <v>42873</v>
      </c>
      <c r="B7528" s="2">
        <f>YEAR(salesdata[[#This Row],[Order Date]])</f>
        <v>2017</v>
      </c>
      <c r="C7528" s="2">
        <f>MONTH(salesdata[[#This Row],[Order Date]])</f>
        <v>5</v>
      </c>
      <c r="D7528" t="s">
        <v>1210</v>
      </c>
      <c r="E7528" t="s">
        <v>190</v>
      </c>
      <c r="F7528" t="s">
        <v>11</v>
      </c>
      <c r="G7528" t="s">
        <v>93</v>
      </c>
      <c r="H7528" t="s">
        <v>2679</v>
      </c>
      <c r="I7528" s="33" t="s">
        <v>8876</v>
      </c>
      <c r="J7528" s="2">
        <v>7</v>
      </c>
      <c r="K7528" s="33" t="s">
        <v>8877</v>
      </c>
    </row>
    <row r="7529" spans="1:11" x14ac:dyDescent="0.3">
      <c r="A7529" s="1">
        <v>42873</v>
      </c>
      <c r="B7529" s="2">
        <f>YEAR(salesdata[[#This Row],[Order Date]])</f>
        <v>2017</v>
      </c>
      <c r="C7529" s="2">
        <f>MONTH(salesdata[[#This Row],[Order Date]])</f>
        <v>5</v>
      </c>
      <c r="D7529" t="s">
        <v>1210</v>
      </c>
      <c r="E7529" t="s">
        <v>190</v>
      </c>
      <c r="F7529" t="s">
        <v>39</v>
      </c>
      <c r="G7529" t="s">
        <v>40</v>
      </c>
      <c r="H7529" t="s">
        <v>2358</v>
      </c>
      <c r="I7529" s="33" t="s">
        <v>9539</v>
      </c>
      <c r="J7529" s="2">
        <v>5</v>
      </c>
      <c r="K7529" s="33" t="s">
        <v>6931</v>
      </c>
    </row>
    <row r="7530" spans="1:11" x14ac:dyDescent="0.3">
      <c r="A7530" s="1">
        <v>42873</v>
      </c>
      <c r="B7530" s="2">
        <f>YEAR(salesdata[[#This Row],[Order Date]])</f>
        <v>2017</v>
      </c>
      <c r="C7530" s="2">
        <f>MONTH(salesdata[[#This Row],[Order Date]])</f>
        <v>5</v>
      </c>
      <c r="D7530" t="s">
        <v>1210</v>
      </c>
      <c r="E7530" t="s">
        <v>190</v>
      </c>
      <c r="F7530" t="s">
        <v>11</v>
      </c>
      <c r="G7530" t="s">
        <v>20</v>
      </c>
      <c r="H7530" t="s">
        <v>1649</v>
      </c>
      <c r="I7530" s="33" t="s">
        <v>3246</v>
      </c>
      <c r="J7530" s="2">
        <v>7</v>
      </c>
      <c r="K7530" s="33" t="s">
        <v>7754</v>
      </c>
    </row>
    <row r="7531" spans="1:11" x14ac:dyDescent="0.3">
      <c r="A7531" s="1">
        <v>42873</v>
      </c>
      <c r="B7531" s="2">
        <f>YEAR(salesdata[[#This Row],[Order Date]])</f>
        <v>2017</v>
      </c>
      <c r="C7531" s="2">
        <f>MONTH(salesdata[[#This Row],[Order Date]])</f>
        <v>5</v>
      </c>
      <c r="D7531" t="s">
        <v>2325</v>
      </c>
      <c r="E7531" t="s">
        <v>15</v>
      </c>
      <c r="F7531" t="s">
        <v>34</v>
      </c>
      <c r="G7531" t="s">
        <v>47</v>
      </c>
      <c r="H7531" t="s">
        <v>2080</v>
      </c>
      <c r="I7531" s="33" t="s">
        <v>8537</v>
      </c>
      <c r="J7531" s="2">
        <v>3</v>
      </c>
      <c r="K7531" s="33" t="s">
        <v>8538</v>
      </c>
    </row>
    <row r="7532" spans="1:11" x14ac:dyDescent="0.3">
      <c r="A7532" s="1">
        <v>42873</v>
      </c>
      <c r="B7532" s="2">
        <f>YEAR(salesdata[[#This Row],[Order Date]])</f>
        <v>2017</v>
      </c>
      <c r="C7532" s="2">
        <f>MONTH(salesdata[[#This Row],[Order Date]])</f>
        <v>5</v>
      </c>
      <c r="D7532" t="s">
        <v>2325</v>
      </c>
      <c r="E7532" t="s">
        <v>15</v>
      </c>
      <c r="F7532" t="s">
        <v>34</v>
      </c>
      <c r="G7532" t="s">
        <v>47</v>
      </c>
      <c r="H7532" t="s">
        <v>489</v>
      </c>
      <c r="I7532" s="33" t="s">
        <v>10609</v>
      </c>
      <c r="J7532" s="2">
        <v>1</v>
      </c>
      <c r="K7532" s="33" t="s">
        <v>10487</v>
      </c>
    </row>
    <row r="7533" spans="1:11" x14ac:dyDescent="0.3">
      <c r="A7533" s="1">
        <v>42874</v>
      </c>
      <c r="B7533" s="2">
        <f>YEAR(salesdata[[#This Row],[Order Date]])</f>
        <v>2017</v>
      </c>
      <c r="C7533" s="2">
        <f>MONTH(salesdata[[#This Row],[Order Date]])</f>
        <v>5</v>
      </c>
      <c r="D7533" t="s">
        <v>1225</v>
      </c>
      <c r="E7533" t="s">
        <v>167</v>
      </c>
      <c r="F7533" t="s">
        <v>11</v>
      </c>
      <c r="G7533" t="s">
        <v>93</v>
      </c>
      <c r="H7533" t="s">
        <v>1876</v>
      </c>
      <c r="I7533" s="33" t="s">
        <v>10610</v>
      </c>
      <c r="J7533" s="2">
        <v>2</v>
      </c>
      <c r="K7533" s="33" t="s">
        <v>10611</v>
      </c>
    </row>
    <row r="7534" spans="1:11" x14ac:dyDescent="0.3">
      <c r="A7534" s="1">
        <v>42874</v>
      </c>
      <c r="B7534" s="2">
        <f>YEAR(salesdata[[#This Row],[Order Date]])</f>
        <v>2017</v>
      </c>
      <c r="C7534" s="2">
        <f>MONTH(salesdata[[#This Row],[Order Date]])</f>
        <v>5</v>
      </c>
      <c r="D7534" t="s">
        <v>499</v>
      </c>
      <c r="E7534" t="s">
        <v>152</v>
      </c>
      <c r="F7534" t="s">
        <v>11</v>
      </c>
      <c r="G7534" t="s">
        <v>93</v>
      </c>
      <c r="H7534" t="s">
        <v>320</v>
      </c>
      <c r="I7534" s="33" t="s">
        <v>10612</v>
      </c>
      <c r="J7534" s="2">
        <v>6</v>
      </c>
      <c r="K7534" s="33" t="s">
        <v>5296</v>
      </c>
    </row>
    <row r="7535" spans="1:11" x14ac:dyDescent="0.3">
      <c r="A7535" s="1">
        <v>42874</v>
      </c>
      <c r="B7535" s="2">
        <f>YEAR(salesdata[[#This Row],[Order Date]])</f>
        <v>2017</v>
      </c>
      <c r="C7535" s="2">
        <f>MONTH(salesdata[[#This Row],[Order Date]])</f>
        <v>5</v>
      </c>
      <c r="D7535" t="s">
        <v>499</v>
      </c>
      <c r="E7535" t="s">
        <v>152</v>
      </c>
      <c r="F7535" t="s">
        <v>39</v>
      </c>
      <c r="G7535" t="s">
        <v>40</v>
      </c>
      <c r="H7535" t="s">
        <v>1384</v>
      </c>
      <c r="I7535" s="33" t="s">
        <v>6896</v>
      </c>
      <c r="J7535" s="2">
        <v>2</v>
      </c>
      <c r="K7535" s="33" t="s">
        <v>6897</v>
      </c>
    </row>
    <row r="7536" spans="1:11" x14ac:dyDescent="0.3">
      <c r="A7536" s="1">
        <v>42874</v>
      </c>
      <c r="B7536" s="2">
        <f>YEAR(salesdata[[#This Row],[Order Date]])</f>
        <v>2017</v>
      </c>
      <c r="C7536" s="2">
        <f>MONTH(salesdata[[#This Row],[Order Date]])</f>
        <v>5</v>
      </c>
      <c r="D7536" t="s">
        <v>499</v>
      </c>
      <c r="E7536" t="s">
        <v>152</v>
      </c>
      <c r="F7536" t="s">
        <v>39</v>
      </c>
      <c r="G7536" t="s">
        <v>52</v>
      </c>
      <c r="H7536" t="s">
        <v>747</v>
      </c>
      <c r="I7536" s="33" t="s">
        <v>3494</v>
      </c>
      <c r="J7536" s="2">
        <v>3</v>
      </c>
      <c r="K7536" s="33" t="s">
        <v>10613</v>
      </c>
    </row>
    <row r="7537" spans="1:11" x14ac:dyDescent="0.3">
      <c r="A7537" s="1">
        <v>42874</v>
      </c>
      <c r="B7537" s="2">
        <f>YEAR(salesdata[[#This Row],[Order Date]])</f>
        <v>2017</v>
      </c>
      <c r="C7537" s="2">
        <f>MONTH(salesdata[[#This Row],[Order Date]])</f>
        <v>5</v>
      </c>
      <c r="D7537" t="s">
        <v>237</v>
      </c>
      <c r="E7537" t="s">
        <v>30</v>
      </c>
      <c r="F7537" t="s">
        <v>39</v>
      </c>
      <c r="G7537" t="s">
        <v>52</v>
      </c>
      <c r="H7537" t="s">
        <v>486</v>
      </c>
      <c r="I7537" s="33" t="s">
        <v>3684</v>
      </c>
      <c r="J7537" s="2">
        <v>4</v>
      </c>
      <c r="K7537" s="33" t="s">
        <v>3685</v>
      </c>
    </row>
    <row r="7538" spans="1:11" x14ac:dyDescent="0.3">
      <c r="A7538" s="1">
        <v>42874</v>
      </c>
      <c r="B7538" s="2">
        <f>YEAR(salesdata[[#This Row],[Order Date]])</f>
        <v>2017</v>
      </c>
      <c r="C7538" s="2">
        <f>MONTH(salesdata[[#This Row],[Order Date]])</f>
        <v>5</v>
      </c>
      <c r="D7538" t="s">
        <v>237</v>
      </c>
      <c r="E7538" t="s">
        <v>30</v>
      </c>
      <c r="F7538" t="s">
        <v>39</v>
      </c>
      <c r="G7538" t="s">
        <v>40</v>
      </c>
      <c r="H7538" t="s">
        <v>2825</v>
      </c>
      <c r="I7538" s="33" t="s">
        <v>4560</v>
      </c>
      <c r="J7538" s="2">
        <v>3</v>
      </c>
      <c r="K7538" s="33" t="s">
        <v>10614</v>
      </c>
    </row>
    <row r="7539" spans="1:11" x14ac:dyDescent="0.3">
      <c r="A7539" s="1">
        <v>42874</v>
      </c>
      <c r="B7539" s="2">
        <f>YEAR(salesdata[[#This Row],[Order Date]])</f>
        <v>2017</v>
      </c>
      <c r="C7539" s="2">
        <f>MONTH(salesdata[[#This Row],[Order Date]])</f>
        <v>5</v>
      </c>
      <c r="D7539" t="s">
        <v>237</v>
      </c>
      <c r="E7539" t="s">
        <v>30</v>
      </c>
      <c r="F7539" t="s">
        <v>34</v>
      </c>
      <c r="G7539" t="s">
        <v>74</v>
      </c>
      <c r="H7539" t="s">
        <v>1939</v>
      </c>
      <c r="I7539" s="33" t="s">
        <v>5018</v>
      </c>
      <c r="J7539" s="2">
        <v>9</v>
      </c>
      <c r="K7539" s="33" t="s">
        <v>10615</v>
      </c>
    </row>
    <row r="7540" spans="1:11" x14ac:dyDescent="0.3">
      <c r="A7540" s="1">
        <v>42874</v>
      </c>
      <c r="B7540" s="2">
        <f>YEAR(salesdata[[#This Row],[Order Date]])</f>
        <v>2017</v>
      </c>
      <c r="C7540" s="2">
        <f>MONTH(salesdata[[#This Row],[Order Date]])</f>
        <v>5</v>
      </c>
      <c r="D7540" t="s">
        <v>237</v>
      </c>
      <c r="E7540" t="s">
        <v>30</v>
      </c>
      <c r="F7540" t="s">
        <v>11</v>
      </c>
      <c r="G7540" t="s">
        <v>12</v>
      </c>
      <c r="H7540" t="s">
        <v>500</v>
      </c>
      <c r="I7540" s="33" t="s">
        <v>10239</v>
      </c>
      <c r="J7540" s="2">
        <v>7</v>
      </c>
      <c r="K7540" s="33" t="s">
        <v>10240</v>
      </c>
    </row>
    <row r="7541" spans="1:11" x14ac:dyDescent="0.3">
      <c r="A7541" s="1">
        <v>42874</v>
      </c>
      <c r="B7541" s="2">
        <f>YEAR(salesdata[[#This Row],[Order Date]])</f>
        <v>2017</v>
      </c>
      <c r="C7541" s="2">
        <f>MONTH(salesdata[[#This Row],[Order Date]])</f>
        <v>5</v>
      </c>
      <c r="D7541" t="s">
        <v>941</v>
      </c>
      <c r="E7541" t="s">
        <v>27</v>
      </c>
      <c r="F7541" t="s">
        <v>34</v>
      </c>
      <c r="G7541" t="s">
        <v>35</v>
      </c>
      <c r="H7541" t="s">
        <v>814</v>
      </c>
      <c r="I7541" s="33" t="s">
        <v>7827</v>
      </c>
      <c r="J7541" s="2">
        <v>12</v>
      </c>
      <c r="K7541" s="33" t="s">
        <v>7828</v>
      </c>
    </row>
    <row r="7542" spans="1:11" x14ac:dyDescent="0.3">
      <c r="A7542" s="1">
        <v>42874</v>
      </c>
      <c r="B7542" s="2">
        <f>YEAR(salesdata[[#This Row],[Order Date]])</f>
        <v>2017</v>
      </c>
      <c r="C7542" s="2">
        <f>MONTH(salesdata[[#This Row],[Order Date]])</f>
        <v>5</v>
      </c>
      <c r="D7542" t="s">
        <v>941</v>
      </c>
      <c r="E7542" t="s">
        <v>27</v>
      </c>
      <c r="F7542" t="s">
        <v>11</v>
      </c>
      <c r="G7542" t="s">
        <v>24</v>
      </c>
      <c r="H7542" t="s">
        <v>1675</v>
      </c>
      <c r="I7542" s="33" t="s">
        <v>3980</v>
      </c>
      <c r="J7542" s="2">
        <v>2</v>
      </c>
      <c r="K7542" s="33" t="s">
        <v>7843</v>
      </c>
    </row>
    <row r="7543" spans="1:11" x14ac:dyDescent="0.3">
      <c r="A7543" s="1">
        <v>42874</v>
      </c>
      <c r="B7543" s="2">
        <f>YEAR(salesdata[[#This Row],[Order Date]])</f>
        <v>2017</v>
      </c>
      <c r="C7543" s="2">
        <f>MONTH(salesdata[[#This Row],[Order Date]])</f>
        <v>5</v>
      </c>
      <c r="D7543" t="s">
        <v>941</v>
      </c>
      <c r="E7543" t="s">
        <v>27</v>
      </c>
      <c r="F7543" t="s">
        <v>11</v>
      </c>
      <c r="G7543" t="s">
        <v>24</v>
      </c>
      <c r="H7543" t="s">
        <v>536</v>
      </c>
      <c r="I7543" s="33" t="s">
        <v>3442</v>
      </c>
      <c r="J7543" s="2">
        <v>1</v>
      </c>
      <c r="K7543" s="33" t="s">
        <v>8948</v>
      </c>
    </row>
    <row r="7544" spans="1:11" x14ac:dyDescent="0.3">
      <c r="A7544" s="1">
        <v>42874</v>
      </c>
      <c r="B7544" s="2">
        <f>YEAR(salesdata[[#This Row],[Order Date]])</f>
        <v>2017</v>
      </c>
      <c r="C7544" s="2">
        <f>MONTH(salesdata[[#This Row],[Order Date]])</f>
        <v>5</v>
      </c>
      <c r="D7544" t="s">
        <v>941</v>
      </c>
      <c r="E7544" t="s">
        <v>27</v>
      </c>
      <c r="F7544" t="s">
        <v>39</v>
      </c>
      <c r="G7544" t="s">
        <v>52</v>
      </c>
      <c r="H7544" t="s">
        <v>666</v>
      </c>
      <c r="I7544" s="33" t="s">
        <v>10616</v>
      </c>
      <c r="J7544" s="2">
        <v>1</v>
      </c>
      <c r="K7544" s="33" t="s">
        <v>3645</v>
      </c>
    </row>
    <row r="7545" spans="1:11" x14ac:dyDescent="0.3">
      <c r="A7545" s="1">
        <v>42874</v>
      </c>
      <c r="B7545" s="2">
        <f>YEAR(salesdata[[#This Row],[Order Date]])</f>
        <v>2017</v>
      </c>
      <c r="C7545" s="2">
        <f>MONTH(salesdata[[#This Row],[Order Date]])</f>
        <v>5</v>
      </c>
      <c r="D7545" t="s">
        <v>1336</v>
      </c>
      <c r="E7545" t="s">
        <v>30</v>
      </c>
      <c r="F7545" t="s">
        <v>11</v>
      </c>
      <c r="G7545" t="s">
        <v>12</v>
      </c>
      <c r="H7545" t="s">
        <v>2242</v>
      </c>
      <c r="I7545" s="33" t="s">
        <v>5874</v>
      </c>
      <c r="J7545" s="2">
        <v>4</v>
      </c>
      <c r="K7545" s="33" t="s">
        <v>5875</v>
      </c>
    </row>
    <row r="7546" spans="1:11" x14ac:dyDescent="0.3">
      <c r="A7546" s="1">
        <v>42874</v>
      </c>
      <c r="B7546" s="2">
        <f>YEAR(salesdata[[#This Row],[Order Date]])</f>
        <v>2017</v>
      </c>
      <c r="C7546" s="2">
        <f>MONTH(salesdata[[#This Row],[Order Date]])</f>
        <v>5</v>
      </c>
      <c r="D7546" t="s">
        <v>751</v>
      </c>
      <c r="E7546" t="s">
        <v>15</v>
      </c>
      <c r="F7546" t="s">
        <v>11</v>
      </c>
      <c r="G7546" t="s">
        <v>12</v>
      </c>
      <c r="H7546" t="s">
        <v>506</v>
      </c>
      <c r="I7546" s="33" t="s">
        <v>5932</v>
      </c>
      <c r="J7546" s="2">
        <v>6</v>
      </c>
      <c r="K7546" s="33" t="s">
        <v>8608</v>
      </c>
    </row>
    <row r="7547" spans="1:11" x14ac:dyDescent="0.3">
      <c r="A7547" s="1">
        <v>42874</v>
      </c>
      <c r="B7547" s="2">
        <f>YEAR(salesdata[[#This Row],[Order Date]])</f>
        <v>2017</v>
      </c>
      <c r="C7547" s="2">
        <f>MONTH(salesdata[[#This Row],[Order Date]])</f>
        <v>5</v>
      </c>
      <c r="D7547" t="s">
        <v>299</v>
      </c>
      <c r="E7547" t="s">
        <v>10</v>
      </c>
      <c r="F7547" t="s">
        <v>39</v>
      </c>
      <c r="G7547" t="s">
        <v>40</v>
      </c>
      <c r="H7547" t="s">
        <v>1797</v>
      </c>
      <c r="I7547" s="33" t="s">
        <v>5688</v>
      </c>
      <c r="J7547" s="2">
        <v>1</v>
      </c>
      <c r="K7547" s="33" t="s">
        <v>4173</v>
      </c>
    </row>
    <row r="7548" spans="1:11" x14ac:dyDescent="0.3">
      <c r="A7548" s="1">
        <v>42874</v>
      </c>
      <c r="B7548" s="2">
        <f>YEAR(salesdata[[#This Row],[Order Date]])</f>
        <v>2017</v>
      </c>
      <c r="C7548" s="2">
        <f>MONTH(salesdata[[#This Row],[Order Date]])</f>
        <v>5</v>
      </c>
      <c r="D7548" t="s">
        <v>299</v>
      </c>
      <c r="E7548" t="s">
        <v>10</v>
      </c>
      <c r="F7548" t="s">
        <v>11</v>
      </c>
      <c r="G7548" t="s">
        <v>16</v>
      </c>
      <c r="H7548" t="s">
        <v>2169</v>
      </c>
      <c r="I7548" s="33" t="s">
        <v>9354</v>
      </c>
      <c r="J7548" s="2">
        <v>4</v>
      </c>
      <c r="K7548" s="33" t="s">
        <v>7815</v>
      </c>
    </row>
    <row r="7549" spans="1:11" x14ac:dyDescent="0.3">
      <c r="A7549" s="1">
        <v>42874</v>
      </c>
      <c r="B7549" s="2">
        <f>YEAR(salesdata[[#This Row],[Order Date]])</f>
        <v>2017</v>
      </c>
      <c r="C7549" s="2">
        <f>MONTH(salesdata[[#This Row],[Order Date]])</f>
        <v>5</v>
      </c>
      <c r="D7549" t="s">
        <v>1682</v>
      </c>
      <c r="E7549" t="s">
        <v>121</v>
      </c>
      <c r="F7549" t="s">
        <v>34</v>
      </c>
      <c r="G7549" t="s">
        <v>35</v>
      </c>
      <c r="H7549" t="s">
        <v>378</v>
      </c>
      <c r="I7549" s="33" t="s">
        <v>3348</v>
      </c>
      <c r="J7549" s="2">
        <v>3</v>
      </c>
      <c r="K7549" s="33" t="s">
        <v>3349</v>
      </c>
    </row>
    <row r="7550" spans="1:11" x14ac:dyDescent="0.3">
      <c r="A7550" s="1">
        <v>42874</v>
      </c>
      <c r="B7550" s="2">
        <f>YEAR(salesdata[[#This Row],[Order Date]])</f>
        <v>2017</v>
      </c>
      <c r="C7550" s="2">
        <f>MONTH(salesdata[[#This Row],[Order Date]])</f>
        <v>5</v>
      </c>
      <c r="D7550" t="s">
        <v>1682</v>
      </c>
      <c r="E7550" t="s">
        <v>121</v>
      </c>
      <c r="F7550" t="s">
        <v>11</v>
      </c>
      <c r="G7550" t="s">
        <v>12</v>
      </c>
      <c r="H7550" t="s">
        <v>694</v>
      </c>
      <c r="I7550" s="33" t="s">
        <v>5617</v>
      </c>
      <c r="J7550" s="2">
        <v>7</v>
      </c>
      <c r="K7550" s="33" t="s">
        <v>5323</v>
      </c>
    </row>
    <row r="7551" spans="1:11" x14ac:dyDescent="0.3">
      <c r="A7551" s="1">
        <v>42874</v>
      </c>
      <c r="B7551" s="2">
        <f>YEAR(salesdata[[#This Row],[Order Date]])</f>
        <v>2017</v>
      </c>
      <c r="C7551" s="2">
        <f>MONTH(salesdata[[#This Row],[Order Date]])</f>
        <v>5</v>
      </c>
      <c r="D7551" t="s">
        <v>222</v>
      </c>
      <c r="E7551" t="s">
        <v>27</v>
      </c>
      <c r="F7551" t="s">
        <v>11</v>
      </c>
      <c r="G7551" t="s">
        <v>20</v>
      </c>
      <c r="H7551" t="s">
        <v>2144</v>
      </c>
      <c r="I7551" s="33" t="s">
        <v>10617</v>
      </c>
      <c r="J7551" s="2">
        <v>5</v>
      </c>
      <c r="K7551" s="33" t="s">
        <v>10618</v>
      </c>
    </row>
    <row r="7552" spans="1:11" x14ac:dyDescent="0.3">
      <c r="A7552" s="1">
        <v>42874</v>
      </c>
      <c r="B7552" s="2">
        <f>YEAR(salesdata[[#This Row],[Order Date]])</f>
        <v>2017</v>
      </c>
      <c r="C7552" s="2">
        <f>MONTH(salesdata[[#This Row],[Order Date]])</f>
        <v>5</v>
      </c>
      <c r="D7552" t="s">
        <v>174</v>
      </c>
      <c r="E7552" t="s">
        <v>497</v>
      </c>
      <c r="F7552" t="s">
        <v>11</v>
      </c>
      <c r="G7552" t="s">
        <v>20</v>
      </c>
      <c r="H7552" t="s">
        <v>937</v>
      </c>
      <c r="I7552" s="33" t="s">
        <v>3311</v>
      </c>
      <c r="J7552" s="2">
        <v>4</v>
      </c>
      <c r="K7552" s="33" t="s">
        <v>8451</v>
      </c>
    </row>
    <row r="7553" spans="1:11" x14ac:dyDescent="0.3">
      <c r="A7553" s="1">
        <v>42875</v>
      </c>
      <c r="B7553" s="2">
        <f>YEAR(salesdata[[#This Row],[Order Date]])</f>
        <v>2017</v>
      </c>
      <c r="C7553" s="2">
        <f>MONTH(salesdata[[#This Row],[Order Date]])</f>
        <v>5</v>
      </c>
      <c r="D7553" t="s">
        <v>425</v>
      </c>
      <c r="E7553" t="s">
        <v>2826</v>
      </c>
      <c r="F7553" t="s">
        <v>11</v>
      </c>
      <c r="G7553" t="s">
        <v>24</v>
      </c>
      <c r="H7553" t="s">
        <v>826</v>
      </c>
      <c r="I7553" s="33" t="s">
        <v>10619</v>
      </c>
      <c r="J7553" s="2">
        <v>3</v>
      </c>
      <c r="K7553" s="33" t="s">
        <v>9057</v>
      </c>
    </row>
    <row r="7554" spans="1:11" x14ac:dyDescent="0.3">
      <c r="A7554" s="1">
        <v>42875</v>
      </c>
      <c r="B7554" s="2">
        <f>YEAR(salesdata[[#This Row],[Order Date]])</f>
        <v>2017</v>
      </c>
      <c r="C7554" s="2">
        <f>MONTH(salesdata[[#This Row],[Order Date]])</f>
        <v>5</v>
      </c>
      <c r="D7554" t="s">
        <v>425</v>
      </c>
      <c r="E7554" t="s">
        <v>2826</v>
      </c>
      <c r="F7554" t="s">
        <v>11</v>
      </c>
      <c r="G7554" t="s">
        <v>24</v>
      </c>
      <c r="H7554" t="s">
        <v>262</v>
      </c>
      <c r="I7554" s="33" t="s">
        <v>3857</v>
      </c>
      <c r="J7554" s="2">
        <v>4</v>
      </c>
      <c r="K7554" s="33" t="s">
        <v>4466</v>
      </c>
    </row>
    <row r="7555" spans="1:11" x14ac:dyDescent="0.3">
      <c r="A7555" s="1">
        <v>42875</v>
      </c>
      <c r="B7555" s="2">
        <f>YEAR(salesdata[[#This Row],[Order Date]])</f>
        <v>2017</v>
      </c>
      <c r="C7555" s="2">
        <f>MONTH(salesdata[[#This Row],[Order Date]])</f>
        <v>5</v>
      </c>
      <c r="D7555" t="s">
        <v>425</v>
      </c>
      <c r="E7555" t="s">
        <v>2826</v>
      </c>
      <c r="F7555" t="s">
        <v>11</v>
      </c>
      <c r="G7555" t="s">
        <v>18</v>
      </c>
      <c r="H7555" t="s">
        <v>1490</v>
      </c>
      <c r="I7555" s="33" t="s">
        <v>9002</v>
      </c>
      <c r="J7555" s="2">
        <v>4</v>
      </c>
      <c r="K7555" s="33" t="s">
        <v>10620</v>
      </c>
    </row>
    <row r="7556" spans="1:11" x14ac:dyDescent="0.3">
      <c r="A7556" s="1">
        <v>42875</v>
      </c>
      <c r="B7556" s="2">
        <f>YEAR(salesdata[[#This Row],[Order Date]])</f>
        <v>2017</v>
      </c>
      <c r="C7556" s="2">
        <f>MONTH(salesdata[[#This Row],[Order Date]])</f>
        <v>5</v>
      </c>
      <c r="D7556" t="s">
        <v>425</v>
      </c>
      <c r="E7556" t="s">
        <v>2826</v>
      </c>
      <c r="F7556" t="s">
        <v>11</v>
      </c>
      <c r="G7556" t="s">
        <v>43</v>
      </c>
      <c r="H7556" t="s">
        <v>163</v>
      </c>
      <c r="I7556" s="33" t="s">
        <v>3321</v>
      </c>
      <c r="J7556" s="2">
        <v>3</v>
      </c>
      <c r="K7556" s="33" t="s">
        <v>4772</v>
      </c>
    </row>
    <row r="7557" spans="1:11" x14ac:dyDescent="0.3">
      <c r="A7557" s="1">
        <v>42875</v>
      </c>
      <c r="B7557" s="2">
        <f>YEAR(salesdata[[#This Row],[Order Date]])</f>
        <v>2017</v>
      </c>
      <c r="C7557" s="2">
        <f>MONTH(salesdata[[#This Row],[Order Date]])</f>
        <v>5</v>
      </c>
      <c r="D7557" t="s">
        <v>425</v>
      </c>
      <c r="E7557" t="s">
        <v>2826</v>
      </c>
      <c r="F7557" t="s">
        <v>11</v>
      </c>
      <c r="G7557" t="s">
        <v>24</v>
      </c>
      <c r="H7557" t="s">
        <v>548</v>
      </c>
      <c r="I7557" s="33" t="s">
        <v>10621</v>
      </c>
      <c r="J7557" s="2">
        <v>10</v>
      </c>
      <c r="K7557" s="33" t="s">
        <v>3728</v>
      </c>
    </row>
    <row r="7558" spans="1:11" x14ac:dyDescent="0.3">
      <c r="A7558" s="1">
        <v>42875</v>
      </c>
      <c r="B7558" s="2">
        <f>YEAR(salesdata[[#This Row],[Order Date]])</f>
        <v>2017</v>
      </c>
      <c r="C7558" s="2">
        <f>MONTH(salesdata[[#This Row],[Order Date]])</f>
        <v>5</v>
      </c>
      <c r="D7558" t="s">
        <v>2304</v>
      </c>
      <c r="E7558" t="s">
        <v>27</v>
      </c>
      <c r="F7558" t="s">
        <v>34</v>
      </c>
      <c r="G7558" t="s">
        <v>35</v>
      </c>
      <c r="H7558" t="s">
        <v>198</v>
      </c>
      <c r="I7558" s="33" t="s">
        <v>10622</v>
      </c>
      <c r="J7558" s="2">
        <v>8</v>
      </c>
      <c r="K7558" s="33" t="s">
        <v>10623</v>
      </c>
    </row>
    <row r="7559" spans="1:11" x14ac:dyDescent="0.3">
      <c r="A7559" s="1">
        <v>42875</v>
      </c>
      <c r="B7559" s="2">
        <f>YEAR(salesdata[[#This Row],[Order Date]])</f>
        <v>2017</v>
      </c>
      <c r="C7559" s="2">
        <f>MONTH(salesdata[[#This Row],[Order Date]])</f>
        <v>5</v>
      </c>
      <c r="D7559" t="s">
        <v>2304</v>
      </c>
      <c r="E7559" t="s">
        <v>27</v>
      </c>
      <c r="F7559" t="s">
        <v>34</v>
      </c>
      <c r="G7559" t="s">
        <v>47</v>
      </c>
      <c r="H7559" t="s">
        <v>572</v>
      </c>
      <c r="I7559" s="33" t="s">
        <v>7558</v>
      </c>
      <c r="J7559" s="2">
        <v>1</v>
      </c>
      <c r="K7559" s="33" t="s">
        <v>3525</v>
      </c>
    </row>
    <row r="7560" spans="1:11" x14ac:dyDescent="0.3">
      <c r="A7560" s="1">
        <v>42875</v>
      </c>
      <c r="B7560" s="2">
        <f>YEAR(salesdata[[#This Row],[Order Date]])</f>
        <v>2017</v>
      </c>
      <c r="C7560" s="2">
        <f>MONTH(salesdata[[#This Row],[Order Date]])</f>
        <v>5</v>
      </c>
      <c r="D7560" t="s">
        <v>2304</v>
      </c>
      <c r="E7560" t="s">
        <v>27</v>
      </c>
      <c r="F7560" t="s">
        <v>39</v>
      </c>
      <c r="G7560" t="s">
        <v>306</v>
      </c>
      <c r="H7560" t="s">
        <v>2755</v>
      </c>
      <c r="I7560" s="33" t="s">
        <v>10624</v>
      </c>
      <c r="J7560" s="2">
        <v>1</v>
      </c>
      <c r="K7560" s="33" t="s">
        <v>10625</v>
      </c>
    </row>
    <row r="7561" spans="1:11" x14ac:dyDescent="0.3">
      <c r="A7561" s="1">
        <v>42875</v>
      </c>
      <c r="B7561" s="2">
        <f>YEAR(salesdata[[#This Row],[Order Date]])</f>
        <v>2017</v>
      </c>
      <c r="C7561" s="2">
        <f>MONTH(salesdata[[#This Row],[Order Date]])</f>
        <v>5</v>
      </c>
      <c r="D7561" t="s">
        <v>1463</v>
      </c>
      <c r="E7561" t="s">
        <v>111</v>
      </c>
      <c r="F7561" t="s">
        <v>11</v>
      </c>
      <c r="G7561" t="s">
        <v>20</v>
      </c>
      <c r="H7561" t="s">
        <v>1204</v>
      </c>
      <c r="I7561" s="33" t="s">
        <v>7925</v>
      </c>
      <c r="J7561" s="2">
        <v>2</v>
      </c>
      <c r="K7561" s="33" t="s">
        <v>9756</v>
      </c>
    </row>
    <row r="7562" spans="1:11" x14ac:dyDescent="0.3">
      <c r="A7562" s="1">
        <v>42875</v>
      </c>
      <c r="B7562" s="2">
        <f>YEAR(salesdata[[#This Row],[Order Date]])</f>
        <v>2017</v>
      </c>
      <c r="C7562" s="2">
        <f>MONTH(salesdata[[#This Row],[Order Date]])</f>
        <v>5</v>
      </c>
      <c r="D7562" t="s">
        <v>815</v>
      </c>
      <c r="E7562" t="s">
        <v>127</v>
      </c>
      <c r="F7562" t="s">
        <v>11</v>
      </c>
      <c r="G7562" t="s">
        <v>20</v>
      </c>
      <c r="H7562" t="s">
        <v>1312</v>
      </c>
      <c r="I7562" s="33" t="s">
        <v>4466</v>
      </c>
      <c r="J7562" s="2">
        <v>2</v>
      </c>
      <c r="K7562" s="33" t="s">
        <v>1901</v>
      </c>
    </row>
    <row r="7563" spans="1:11" x14ac:dyDescent="0.3">
      <c r="A7563" s="1">
        <v>42875</v>
      </c>
      <c r="B7563" s="2">
        <f>YEAR(salesdata[[#This Row],[Order Date]])</f>
        <v>2017</v>
      </c>
      <c r="C7563" s="2">
        <f>MONTH(salesdata[[#This Row],[Order Date]])</f>
        <v>5</v>
      </c>
      <c r="D7563" t="s">
        <v>815</v>
      </c>
      <c r="E7563" t="s">
        <v>127</v>
      </c>
      <c r="F7563" t="s">
        <v>39</v>
      </c>
      <c r="G7563" t="s">
        <v>40</v>
      </c>
      <c r="H7563" t="s">
        <v>2246</v>
      </c>
      <c r="I7563" s="33" t="s">
        <v>10626</v>
      </c>
      <c r="J7563" s="2">
        <v>9</v>
      </c>
      <c r="K7563" s="33" t="s">
        <v>3630</v>
      </c>
    </row>
    <row r="7564" spans="1:11" x14ac:dyDescent="0.3">
      <c r="A7564" s="1">
        <v>42875</v>
      </c>
      <c r="B7564" s="2">
        <f>YEAR(salesdata[[#This Row],[Order Date]])</f>
        <v>2017</v>
      </c>
      <c r="C7564" s="2">
        <f>MONTH(salesdata[[#This Row],[Order Date]])</f>
        <v>5</v>
      </c>
      <c r="D7564" t="s">
        <v>815</v>
      </c>
      <c r="E7564" t="s">
        <v>127</v>
      </c>
      <c r="F7564" t="s">
        <v>11</v>
      </c>
      <c r="G7564" t="s">
        <v>93</v>
      </c>
      <c r="H7564" t="s">
        <v>1386</v>
      </c>
      <c r="I7564" s="33" t="s">
        <v>10627</v>
      </c>
      <c r="J7564" s="2">
        <v>5</v>
      </c>
      <c r="K7564" s="33" t="s">
        <v>10628</v>
      </c>
    </row>
    <row r="7565" spans="1:11" x14ac:dyDescent="0.3">
      <c r="A7565" s="1">
        <v>42876</v>
      </c>
      <c r="B7565" s="2">
        <f>YEAR(salesdata[[#This Row],[Order Date]])</f>
        <v>2017</v>
      </c>
      <c r="C7565" s="2">
        <f>MONTH(salesdata[[#This Row],[Order Date]])</f>
        <v>5</v>
      </c>
      <c r="D7565" t="s">
        <v>471</v>
      </c>
      <c r="E7565" t="s">
        <v>152</v>
      </c>
      <c r="F7565" t="s">
        <v>34</v>
      </c>
      <c r="G7565" t="s">
        <v>47</v>
      </c>
      <c r="H7565" t="s">
        <v>865</v>
      </c>
      <c r="I7565" s="33" t="s">
        <v>10629</v>
      </c>
      <c r="J7565" s="2">
        <v>5</v>
      </c>
      <c r="K7565" s="33" t="s">
        <v>10630</v>
      </c>
    </row>
    <row r="7566" spans="1:11" x14ac:dyDescent="0.3">
      <c r="A7566" s="1">
        <v>42876</v>
      </c>
      <c r="B7566" s="2">
        <f>YEAR(salesdata[[#This Row],[Order Date]])</f>
        <v>2017</v>
      </c>
      <c r="C7566" s="2">
        <f>MONTH(salesdata[[#This Row],[Order Date]])</f>
        <v>5</v>
      </c>
      <c r="D7566" t="s">
        <v>471</v>
      </c>
      <c r="E7566" t="s">
        <v>152</v>
      </c>
      <c r="F7566" t="s">
        <v>11</v>
      </c>
      <c r="G7566" t="s">
        <v>24</v>
      </c>
      <c r="H7566" t="s">
        <v>2827</v>
      </c>
      <c r="I7566" s="33" t="s">
        <v>5873</v>
      </c>
      <c r="J7566" s="2">
        <v>3</v>
      </c>
      <c r="K7566" s="33" t="s">
        <v>5659</v>
      </c>
    </row>
    <row r="7567" spans="1:11" x14ac:dyDescent="0.3">
      <c r="A7567" s="1">
        <v>42877</v>
      </c>
      <c r="B7567" s="2">
        <f>YEAR(salesdata[[#This Row],[Order Date]])</f>
        <v>2017</v>
      </c>
      <c r="C7567" s="2">
        <f>MONTH(salesdata[[#This Row],[Order Date]])</f>
        <v>5</v>
      </c>
      <c r="D7567" t="s">
        <v>749</v>
      </c>
      <c r="E7567" t="s">
        <v>15</v>
      </c>
      <c r="F7567" t="s">
        <v>34</v>
      </c>
      <c r="G7567" t="s">
        <v>35</v>
      </c>
      <c r="H7567" t="s">
        <v>1861</v>
      </c>
      <c r="I7567" s="33" t="s">
        <v>5949</v>
      </c>
      <c r="J7567" s="2">
        <v>2</v>
      </c>
      <c r="K7567" s="33" t="s">
        <v>5950</v>
      </c>
    </row>
    <row r="7568" spans="1:11" x14ac:dyDescent="0.3">
      <c r="A7568" s="1">
        <v>42877</v>
      </c>
      <c r="B7568" s="2">
        <f>YEAR(salesdata[[#This Row],[Order Date]])</f>
        <v>2017</v>
      </c>
      <c r="C7568" s="2">
        <f>MONTH(salesdata[[#This Row],[Order Date]])</f>
        <v>5</v>
      </c>
      <c r="D7568" t="s">
        <v>749</v>
      </c>
      <c r="E7568" t="s">
        <v>15</v>
      </c>
      <c r="F7568" t="s">
        <v>11</v>
      </c>
      <c r="G7568" t="s">
        <v>20</v>
      </c>
      <c r="H7568" t="s">
        <v>1425</v>
      </c>
      <c r="I7568" s="33" t="s">
        <v>3324</v>
      </c>
      <c r="J7568" s="2">
        <v>2</v>
      </c>
      <c r="K7568" s="33" t="s">
        <v>3786</v>
      </c>
    </row>
    <row r="7569" spans="1:11" x14ac:dyDescent="0.3">
      <c r="A7569" s="1">
        <v>42877</v>
      </c>
      <c r="B7569" s="2">
        <f>YEAR(salesdata[[#This Row],[Order Date]])</f>
        <v>2017</v>
      </c>
      <c r="C7569" s="2">
        <f>MONTH(salesdata[[#This Row],[Order Date]])</f>
        <v>5</v>
      </c>
      <c r="D7569" t="s">
        <v>749</v>
      </c>
      <c r="E7569" t="s">
        <v>15</v>
      </c>
      <c r="F7569" t="s">
        <v>11</v>
      </c>
      <c r="G7569" t="s">
        <v>204</v>
      </c>
      <c r="H7569" t="s">
        <v>266</v>
      </c>
      <c r="I7569" s="33" t="s">
        <v>3596</v>
      </c>
      <c r="J7569" s="2">
        <v>3</v>
      </c>
      <c r="K7569" s="33" t="s">
        <v>3621</v>
      </c>
    </row>
    <row r="7570" spans="1:11" x14ac:dyDescent="0.3">
      <c r="A7570" s="1">
        <v>42877</v>
      </c>
      <c r="B7570" s="2">
        <f>YEAR(salesdata[[#This Row],[Order Date]])</f>
        <v>2017</v>
      </c>
      <c r="C7570" s="2">
        <f>MONTH(salesdata[[#This Row],[Order Date]])</f>
        <v>5</v>
      </c>
      <c r="D7570" t="s">
        <v>923</v>
      </c>
      <c r="E7570" t="s">
        <v>27</v>
      </c>
      <c r="F7570" t="s">
        <v>39</v>
      </c>
      <c r="G7570" t="s">
        <v>52</v>
      </c>
      <c r="H7570" t="s">
        <v>1480</v>
      </c>
      <c r="I7570" s="33" t="s">
        <v>4701</v>
      </c>
      <c r="J7570" s="2">
        <v>7</v>
      </c>
      <c r="K7570" s="33" t="s">
        <v>10631</v>
      </c>
    </row>
    <row r="7571" spans="1:11" x14ac:dyDescent="0.3">
      <c r="A7571" s="1">
        <v>42877</v>
      </c>
      <c r="B7571" s="2">
        <f>YEAR(salesdata[[#This Row],[Order Date]])</f>
        <v>2017</v>
      </c>
      <c r="C7571" s="2">
        <f>MONTH(salesdata[[#This Row],[Order Date]])</f>
        <v>5</v>
      </c>
      <c r="D7571" t="s">
        <v>1805</v>
      </c>
      <c r="E7571" t="s">
        <v>27</v>
      </c>
      <c r="F7571" t="s">
        <v>11</v>
      </c>
      <c r="G7571" t="s">
        <v>24</v>
      </c>
      <c r="H7571" t="s">
        <v>1236</v>
      </c>
      <c r="I7571" s="33" t="s">
        <v>8265</v>
      </c>
      <c r="J7571" s="2">
        <v>7</v>
      </c>
      <c r="K7571" s="33" t="s">
        <v>10632</v>
      </c>
    </row>
    <row r="7572" spans="1:11" x14ac:dyDescent="0.3">
      <c r="A7572" s="1">
        <v>42877</v>
      </c>
      <c r="B7572" s="2">
        <f>YEAR(salesdata[[#This Row],[Order Date]])</f>
        <v>2017</v>
      </c>
      <c r="C7572" s="2">
        <f>MONTH(salesdata[[#This Row],[Order Date]])</f>
        <v>5</v>
      </c>
      <c r="D7572" t="s">
        <v>234</v>
      </c>
      <c r="E7572" t="s">
        <v>27</v>
      </c>
      <c r="F7572" t="s">
        <v>11</v>
      </c>
      <c r="G7572" t="s">
        <v>24</v>
      </c>
      <c r="H7572" t="s">
        <v>632</v>
      </c>
      <c r="I7572" s="33" t="s">
        <v>4322</v>
      </c>
      <c r="J7572" s="2">
        <v>3</v>
      </c>
      <c r="K7572" s="33" t="s">
        <v>4832</v>
      </c>
    </row>
    <row r="7573" spans="1:11" x14ac:dyDescent="0.3">
      <c r="A7573" s="1">
        <v>42877</v>
      </c>
      <c r="B7573" s="2">
        <f>YEAR(salesdata[[#This Row],[Order Date]])</f>
        <v>2017</v>
      </c>
      <c r="C7573" s="2">
        <f>MONTH(salesdata[[#This Row],[Order Date]])</f>
        <v>5</v>
      </c>
      <c r="D7573" t="s">
        <v>234</v>
      </c>
      <c r="E7573" t="s">
        <v>27</v>
      </c>
      <c r="F7573" t="s">
        <v>11</v>
      </c>
      <c r="G7573" t="s">
        <v>24</v>
      </c>
      <c r="H7573" t="s">
        <v>330</v>
      </c>
      <c r="I7573" s="33" t="s">
        <v>3497</v>
      </c>
      <c r="J7573" s="2">
        <v>1</v>
      </c>
      <c r="K7573" s="33" t="s">
        <v>6990</v>
      </c>
    </row>
    <row r="7574" spans="1:11" x14ac:dyDescent="0.3">
      <c r="A7574" s="1">
        <v>42878</v>
      </c>
      <c r="B7574" s="2">
        <f>YEAR(salesdata[[#This Row],[Order Date]])</f>
        <v>2017</v>
      </c>
      <c r="C7574" s="2">
        <f>MONTH(salesdata[[#This Row],[Order Date]])</f>
        <v>5</v>
      </c>
      <c r="D7574" t="s">
        <v>46</v>
      </c>
      <c r="E7574" t="s">
        <v>27</v>
      </c>
      <c r="F7574" t="s">
        <v>34</v>
      </c>
      <c r="G7574" t="s">
        <v>147</v>
      </c>
      <c r="H7574" t="s">
        <v>839</v>
      </c>
      <c r="I7574" s="33" t="s">
        <v>10633</v>
      </c>
      <c r="J7574" s="2">
        <v>3</v>
      </c>
      <c r="K7574" s="33" t="s">
        <v>10634</v>
      </c>
    </row>
    <row r="7575" spans="1:11" x14ac:dyDescent="0.3">
      <c r="A7575" s="1">
        <v>42878</v>
      </c>
      <c r="B7575" s="2">
        <f>YEAR(salesdata[[#This Row],[Order Date]])</f>
        <v>2017</v>
      </c>
      <c r="C7575" s="2">
        <f>MONTH(salesdata[[#This Row],[Order Date]])</f>
        <v>5</v>
      </c>
      <c r="D7575" t="s">
        <v>1038</v>
      </c>
      <c r="E7575" t="s">
        <v>10</v>
      </c>
      <c r="F7575" t="s">
        <v>11</v>
      </c>
      <c r="G7575" t="s">
        <v>43</v>
      </c>
      <c r="H7575" t="s">
        <v>626</v>
      </c>
      <c r="I7575" s="33" t="s">
        <v>10140</v>
      </c>
      <c r="J7575" s="2">
        <v>2</v>
      </c>
      <c r="K7575" s="33" t="s">
        <v>10635</v>
      </c>
    </row>
    <row r="7576" spans="1:11" x14ac:dyDescent="0.3">
      <c r="A7576" s="1">
        <v>42878</v>
      </c>
      <c r="B7576" s="2">
        <f>YEAR(salesdata[[#This Row],[Order Date]])</f>
        <v>2017</v>
      </c>
      <c r="C7576" s="2">
        <f>MONTH(salesdata[[#This Row],[Order Date]])</f>
        <v>5</v>
      </c>
      <c r="D7576" t="s">
        <v>1038</v>
      </c>
      <c r="E7576" t="s">
        <v>10</v>
      </c>
      <c r="F7576" t="s">
        <v>11</v>
      </c>
      <c r="G7576" t="s">
        <v>93</v>
      </c>
      <c r="H7576" t="s">
        <v>2048</v>
      </c>
      <c r="I7576" s="33" t="s">
        <v>9684</v>
      </c>
      <c r="J7576" s="2">
        <v>5</v>
      </c>
      <c r="K7576" s="33" t="s">
        <v>10636</v>
      </c>
    </row>
    <row r="7577" spans="1:11" x14ac:dyDescent="0.3">
      <c r="A7577" s="1">
        <v>42878</v>
      </c>
      <c r="B7577" s="2">
        <f>YEAR(salesdata[[#This Row],[Order Date]])</f>
        <v>2017</v>
      </c>
      <c r="C7577" s="2">
        <f>MONTH(salesdata[[#This Row],[Order Date]])</f>
        <v>5</v>
      </c>
      <c r="D7577" t="s">
        <v>1038</v>
      </c>
      <c r="E7577" t="s">
        <v>10</v>
      </c>
      <c r="F7577" t="s">
        <v>11</v>
      </c>
      <c r="G7577" t="s">
        <v>18</v>
      </c>
      <c r="H7577" t="s">
        <v>363</v>
      </c>
      <c r="I7577" s="33" t="s">
        <v>10637</v>
      </c>
      <c r="J7577" s="2">
        <v>3</v>
      </c>
      <c r="K7577" s="33" t="s">
        <v>9390</v>
      </c>
    </row>
    <row r="7578" spans="1:11" x14ac:dyDescent="0.3">
      <c r="A7578" s="1">
        <v>42878</v>
      </c>
      <c r="B7578" s="2">
        <f>YEAR(salesdata[[#This Row],[Order Date]])</f>
        <v>2017</v>
      </c>
      <c r="C7578" s="2">
        <f>MONTH(salesdata[[#This Row],[Order Date]])</f>
        <v>5</v>
      </c>
      <c r="D7578" t="s">
        <v>1038</v>
      </c>
      <c r="E7578" t="s">
        <v>10</v>
      </c>
      <c r="F7578" t="s">
        <v>11</v>
      </c>
      <c r="G7578" t="s">
        <v>20</v>
      </c>
      <c r="H7578" t="s">
        <v>119</v>
      </c>
      <c r="I7578" s="33" t="s">
        <v>9455</v>
      </c>
      <c r="J7578" s="2">
        <v>1</v>
      </c>
      <c r="K7578" s="33" t="s">
        <v>10638</v>
      </c>
    </row>
    <row r="7579" spans="1:11" x14ac:dyDescent="0.3">
      <c r="A7579" s="1">
        <v>42880</v>
      </c>
      <c r="B7579" s="2">
        <f>YEAR(salesdata[[#This Row],[Order Date]])</f>
        <v>2017</v>
      </c>
      <c r="C7579" s="2">
        <f>MONTH(salesdata[[#This Row],[Order Date]])</f>
        <v>5</v>
      </c>
      <c r="D7579" t="s">
        <v>2708</v>
      </c>
      <c r="E7579" t="s">
        <v>30</v>
      </c>
      <c r="F7579" t="s">
        <v>11</v>
      </c>
      <c r="G7579" t="s">
        <v>20</v>
      </c>
      <c r="H7579" t="s">
        <v>1881</v>
      </c>
      <c r="I7579" s="33" t="s">
        <v>6613</v>
      </c>
      <c r="J7579" s="2">
        <v>2</v>
      </c>
      <c r="K7579" s="33" t="s">
        <v>4732</v>
      </c>
    </row>
    <row r="7580" spans="1:11" x14ac:dyDescent="0.3">
      <c r="A7580" s="1">
        <v>42880</v>
      </c>
      <c r="B7580" s="2">
        <f>YEAR(salesdata[[#This Row],[Order Date]])</f>
        <v>2017</v>
      </c>
      <c r="C7580" s="2">
        <f>MONTH(salesdata[[#This Row],[Order Date]])</f>
        <v>5</v>
      </c>
      <c r="D7580" t="s">
        <v>1105</v>
      </c>
      <c r="E7580" t="s">
        <v>152</v>
      </c>
      <c r="F7580" t="s">
        <v>11</v>
      </c>
      <c r="G7580" t="s">
        <v>20</v>
      </c>
      <c r="H7580" t="s">
        <v>680</v>
      </c>
      <c r="I7580" s="33" t="s">
        <v>10639</v>
      </c>
      <c r="J7580" s="2">
        <v>5</v>
      </c>
      <c r="K7580" s="33" t="s">
        <v>9242</v>
      </c>
    </row>
    <row r="7581" spans="1:11" x14ac:dyDescent="0.3">
      <c r="A7581" s="1">
        <v>42880</v>
      </c>
      <c r="B7581" s="2">
        <f>YEAR(salesdata[[#This Row],[Order Date]])</f>
        <v>2017</v>
      </c>
      <c r="C7581" s="2">
        <f>MONTH(salesdata[[#This Row],[Order Date]])</f>
        <v>5</v>
      </c>
      <c r="D7581" t="s">
        <v>1105</v>
      </c>
      <c r="E7581" t="s">
        <v>152</v>
      </c>
      <c r="F7581" t="s">
        <v>39</v>
      </c>
      <c r="G7581" t="s">
        <v>52</v>
      </c>
      <c r="H7581" t="s">
        <v>1036</v>
      </c>
      <c r="I7581" s="33" t="s">
        <v>2527</v>
      </c>
      <c r="J7581" s="2">
        <v>8</v>
      </c>
      <c r="K7581" s="33" t="s">
        <v>4726</v>
      </c>
    </row>
    <row r="7582" spans="1:11" x14ac:dyDescent="0.3">
      <c r="A7582" s="1">
        <v>42880</v>
      </c>
      <c r="B7582" s="2">
        <f>YEAR(salesdata[[#This Row],[Order Date]])</f>
        <v>2017</v>
      </c>
      <c r="C7582" s="2">
        <f>MONTH(salesdata[[#This Row],[Order Date]])</f>
        <v>5</v>
      </c>
      <c r="D7582" t="s">
        <v>1105</v>
      </c>
      <c r="E7582" t="s">
        <v>152</v>
      </c>
      <c r="F7582" t="s">
        <v>11</v>
      </c>
      <c r="G7582" t="s">
        <v>43</v>
      </c>
      <c r="H7582" t="s">
        <v>1264</v>
      </c>
      <c r="I7582" s="33" t="s">
        <v>5329</v>
      </c>
      <c r="J7582" s="2">
        <v>1</v>
      </c>
      <c r="K7582" s="33" t="s">
        <v>2919</v>
      </c>
    </row>
    <row r="7583" spans="1:11" x14ac:dyDescent="0.3">
      <c r="A7583" s="1">
        <v>42880</v>
      </c>
      <c r="B7583" s="2">
        <f>YEAR(salesdata[[#This Row],[Order Date]])</f>
        <v>2017</v>
      </c>
      <c r="C7583" s="2">
        <f>MONTH(salesdata[[#This Row],[Order Date]])</f>
        <v>5</v>
      </c>
      <c r="D7583" t="s">
        <v>1105</v>
      </c>
      <c r="E7583" t="s">
        <v>152</v>
      </c>
      <c r="F7583" t="s">
        <v>34</v>
      </c>
      <c r="G7583" t="s">
        <v>47</v>
      </c>
      <c r="H7583" t="s">
        <v>2191</v>
      </c>
      <c r="I7583" s="33" t="s">
        <v>3142</v>
      </c>
      <c r="J7583" s="2">
        <v>3</v>
      </c>
      <c r="K7583" s="33" t="s">
        <v>5106</v>
      </c>
    </row>
    <row r="7584" spans="1:11" x14ac:dyDescent="0.3">
      <c r="A7584" s="1">
        <v>42880</v>
      </c>
      <c r="B7584" s="2">
        <f>YEAR(salesdata[[#This Row],[Order Date]])</f>
        <v>2017</v>
      </c>
      <c r="C7584" s="2">
        <f>MONTH(salesdata[[#This Row],[Order Date]])</f>
        <v>5</v>
      </c>
      <c r="D7584" t="s">
        <v>1668</v>
      </c>
      <c r="E7584" t="s">
        <v>10</v>
      </c>
      <c r="F7584" t="s">
        <v>11</v>
      </c>
      <c r="G7584" t="s">
        <v>18</v>
      </c>
      <c r="H7584" t="s">
        <v>2038</v>
      </c>
      <c r="I7584" s="33" t="s">
        <v>10640</v>
      </c>
      <c r="J7584" s="2">
        <v>3</v>
      </c>
      <c r="K7584" s="33" t="s">
        <v>10641</v>
      </c>
    </row>
    <row r="7585" spans="1:11" x14ac:dyDescent="0.3">
      <c r="A7585" s="1">
        <v>42881</v>
      </c>
      <c r="B7585" s="2">
        <f>YEAR(salesdata[[#This Row],[Order Date]])</f>
        <v>2017</v>
      </c>
      <c r="C7585" s="2">
        <f>MONTH(salesdata[[#This Row],[Order Date]])</f>
        <v>5</v>
      </c>
      <c r="D7585" t="s">
        <v>1838</v>
      </c>
      <c r="E7585" t="s">
        <v>33</v>
      </c>
      <c r="F7585" t="s">
        <v>11</v>
      </c>
      <c r="G7585" t="s">
        <v>93</v>
      </c>
      <c r="H7585" t="s">
        <v>2828</v>
      </c>
      <c r="I7585" s="33" t="s">
        <v>10642</v>
      </c>
      <c r="J7585" s="2">
        <v>3</v>
      </c>
      <c r="K7585" s="33" t="s">
        <v>10643</v>
      </c>
    </row>
    <row r="7586" spans="1:11" x14ac:dyDescent="0.3">
      <c r="A7586" s="1">
        <v>42881</v>
      </c>
      <c r="B7586" s="2">
        <f>YEAR(salesdata[[#This Row],[Order Date]])</f>
        <v>2017</v>
      </c>
      <c r="C7586" s="2">
        <f>MONTH(salesdata[[#This Row],[Order Date]])</f>
        <v>5</v>
      </c>
      <c r="D7586" t="s">
        <v>1838</v>
      </c>
      <c r="E7586" t="s">
        <v>33</v>
      </c>
      <c r="F7586" t="s">
        <v>11</v>
      </c>
      <c r="G7586" t="s">
        <v>204</v>
      </c>
      <c r="H7586" t="s">
        <v>481</v>
      </c>
      <c r="I7586" s="33" t="s">
        <v>7957</v>
      </c>
      <c r="J7586" s="2">
        <v>2</v>
      </c>
      <c r="K7586" s="33" t="s">
        <v>10500</v>
      </c>
    </row>
    <row r="7587" spans="1:11" x14ac:dyDescent="0.3">
      <c r="A7587" s="1">
        <v>42881</v>
      </c>
      <c r="B7587" s="2">
        <f>YEAR(salesdata[[#This Row],[Order Date]])</f>
        <v>2017</v>
      </c>
      <c r="C7587" s="2">
        <f>MONTH(salesdata[[#This Row],[Order Date]])</f>
        <v>5</v>
      </c>
      <c r="D7587" t="s">
        <v>799</v>
      </c>
      <c r="E7587" t="s">
        <v>55</v>
      </c>
      <c r="F7587" t="s">
        <v>39</v>
      </c>
      <c r="G7587" t="s">
        <v>52</v>
      </c>
      <c r="H7587" t="s">
        <v>2373</v>
      </c>
      <c r="I7587" s="33" t="s">
        <v>8127</v>
      </c>
      <c r="J7587" s="2">
        <v>2</v>
      </c>
      <c r="K7587" s="33" t="s">
        <v>4831</v>
      </c>
    </row>
    <row r="7588" spans="1:11" x14ac:dyDescent="0.3">
      <c r="A7588" s="1">
        <v>42881</v>
      </c>
      <c r="B7588" s="2">
        <f>YEAR(salesdata[[#This Row],[Order Date]])</f>
        <v>2017</v>
      </c>
      <c r="C7588" s="2">
        <f>MONTH(salesdata[[#This Row],[Order Date]])</f>
        <v>5</v>
      </c>
      <c r="D7588" t="s">
        <v>385</v>
      </c>
      <c r="E7588" t="s">
        <v>27</v>
      </c>
      <c r="F7588" t="s">
        <v>11</v>
      </c>
      <c r="G7588" t="s">
        <v>12</v>
      </c>
      <c r="H7588" t="s">
        <v>2484</v>
      </c>
      <c r="I7588" s="33" t="s">
        <v>3122</v>
      </c>
      <c r="J7588" s="2">
        <v>2</v>
      </c>
      <c r="K7588" s="33" t="s">
        <v>3123</v>
      </c>
    </row>
    <row r="7589" spans="1:11" x14ac:dyDescent="0.3">
      <c r="A7589" s="1">
        <v>42882</v>
      </c>
      <c r="B7589" s="2">
        <f>YEAR(salesdata[[#This Row],[Order Date]])</f>
        <v>2017</v>
      </c>
      <c r="C7589" s="2">
        <f>MONTH(salesdata[[#This Row],[Order Date]])</f>
        <v>5</v>
      </c>
      <c r="D7589" t="s">
        <v>771</v>
      </c>
      <c r="E7589" t="s">
        <v>33</v>
      </c>
      <c r="F7589" t="s">
        <v>11</v>
      </c>
      <c r="G7589" t="s">
        <v>20</v>
      </c>
      <c r="H7589" t="s">
        <v>1956</v>
      </c>
      <c r="I7589" s="33" t="s">
        <v>8870</v>
      </c>
      <c r="J7589" s="2">
        <v>2</v>
      </c>
      <c r="K7589" s="33" t="s">
        <v>2677</v>
      </c>
    </row>
    <row r="7590" spans="1:11" x14ac:dyDescent="0.3">
      <c r="A7590" s="1">
        <v>42882</v>
      </c>
      <c r="B7590" s="2">
        <f>YEAR(salesdata[[#This Row],[Order Date]])</f>
        <v>2017</v>
      </c>
      <c r="C7590" s="2">
        <f>MONTH(salesdata[[#This Row],[Order Date]])</f>
        <v>5</v>
      </c>
      <c r="D7590" t="s">
        <v>771</v>
      </c>
      <c r="E7590" t="s">
        <v>33</v>
      </c>
      <c r="F7590" t="s">
        <v>39</v>
      </c>
      <c r="G7590" t="s">
        <v>40</v>
      </c>
      <c r="H7590" t="s">
        <v>1979</v>
      </c>
      <c r="I7590" s="33" t="s">
        <v>10590</v>
      </c>
      <c r="J7590" s="2">
        <v>3</v>
      </c>
      <c r="K7590" s="33" t="s">
        <v>7929</v>
      </c>
    </row>
    <row r="7591" spans="1:11" x14ac:dyDescent="0.3">
      <c r="A7591" s="1">
        <v>42882</v>
      </c>
      <c r="B7591" s="2">
        <f>YEAR(salesdata[[#This Row],[Order Date]])</f>
        <v>2017</v>
      </c>
      <c r="C7591" s="2">
        <f>MONTH(salesdata[[#This Row],[Order Date]])</f>
        <v>5</v>
      </c>
      <c r="D7591" t="s">
        <v>923</v>
      </c>
      <c r="E7591" t="s">
        <v>121</v>
      </c>
      <c r="F7591" t="s">
        <v>11</v>
      </c>
      <c r="G7591" t="s">
        <v>12</v>
      </c>
      <c r="H7591" t="s">
        <v>859</v>
      </c>
      <c r="I7591" s="33" t="s">
        <v>3857</v>
      </c>
      <c r="J7591" s="2">
        <v>5</v>
      </c>
      <c r="K7591" s="33" t="s">
        <v>3446</v>
      </c>
    </row>
    <row r="7592" spans="1:11" x14ac:dyDescent="0.3">
      <c r="A7592" s="1">
        <v>42882</v>
      </c>
      <c r="B7592" s="2">
        <f>YEAR(salesdata[[#This Row],[Order Date]])</f>
        <v>2017</v>
      </c>
      <c r="C7592" s="2">
        <f>MONTH(salesdata[[#This Row],[Order Date]])</f>
        <v>5</v>
      </c>
      <c r="D7592" t="s">
        <v>477</v>
      </c>
      <c r="E7592" t="s">
        <v>167</v>
      </c>
      <c r="F7592" t="s">
        <v>39</v>
      </c>
      <c r="G7592" t="s">
        <v>52</v>
      </c>
      <c r="H7592" t="s">
        <v>1096</v>
      </c>
      <c r="I7592" s="33" t="s">
        <v>9493</v>
      </c>
      <c r="J7592" s="2">
        <v>6</v>
      </c>
      <c r="K7592" s="33" t="s">
        <v>5152</v>
      </c>
    </row>
    <row r="7593" spans="1:11" x14ac:dyDescent="0.3">
      <c r="A7593" s="1">
        <v>42882</v>
      </c>
      <c r="B7593" s="2">
        <f>YEAR(salesdata[[#This Row],[Order Date]])</f>
        <v>2017</v>
      </c>
      <c r="C7593" s="2">
        <f>MONTH(salesdata[[#This Row],[Order Date]])</f>
        <v>5</v>
      </c>
      <c r="D7593" t="s">
        <v>477</v>
      </c>
      <c r="E7593" t="s">
        <v>167</v>
      </c>
      <c r="F7593" t="s">
        <v>11</v>
      </c>
      <c r="G7593" t="s">
        <v>24</v>
      </c>
      <c r="H7593" t="s">
        <v>211</v>
      </c>
      <c r="I7593" s="33" t="s">
        <v>7039</v>
      </c>
      <c r="J7593" s="2">
        <v>3</v>
      </c>
      <c r="K7593" s="33" t="s">
        <v>5176</v>
      </c>
    </row>
    <row r="7594" spans="1:11" x14ac:dyDescent="0.3">
      <c r="A7594" s="1">
        <v>42882</v>
      </c>
      <c r="B7594" s="2">
        <f>YEAR(salesdata[[#This Row],[Order Date]])</f>
        <v>2017</v>
      </c>
      <c r="C7594" s="2">
        <f>MONTH(salesdata[[#This Row],[Order Date]])</f>
        <v>5</v>
      </c>
      <c r="D7594" t="s">
        <v>759</v>
      </c>
      <c r="E7594" t="s">
        <v>519</v>
      </c>
      <c r="F7594" t="s">
        <v>34</v>
      </c>
      <c r="G7594" t="s">
        <v>47</v>
      </c>
      <c r="H7594" t="s">
        <v>2735</v>
      </c>
      <c r="I7594" s="33" t="s">
        <v>846</v>
      </c>
      <c r="J7594" s="2">
        <v>4</v>
      </c>
      <c r="K7594" s="33" t="s">
        <v>7761</v>
      </c>
    </row>
    <row r="7595" spans="1:11" x14ac:dyDescent="0.3">
      <c r="A7595" s="1">
        <v>42882</v>
      </c>
      <c r="B7595" s="2">
        <f>YEAR(salesdata[[#This Row],[Order Date]])</f>
        <v>2017</v>
      </c>
      <c r="C7595" s="2">
        <f>MONTH(salesdata[[#This Row],[Order Date]])</f>
        <v>5</v>
      </c>
      <c r="D7595" t="s">
        <v>759</v>
      </c>
      <c r="E7595" t="s">
        <v>519</v>
      </c>
      <c r="F7595" t="s">
        <v>11</v>
      </c>
      <c r="G7595" t="s">
        <v>18</v>
      </c>
      <c r="H7595" t="s">
        <v>68</v>
      </c>
      <c r="I7595" s="33" t="s">
        <v>10644</v>
      </c>
      <c r="J7595" s="2">
        <v>5</v>
      </c>
      <c r="K7595" s="33" t="s">
        <v>10645</v>
      </c>
    </row>
    <row r="7596" spans="1:11" x14ac:dyDescent="0.3">
      <c r="A7596" s="1">
        <v>42882</v>
      </c>
      <c r="B7596" s="2">
        <f>YEAR(salesdata[[#This Row],[Order Date]])</f>
        <v>2017</v>
      </c>
      <c r="C7596" s="2">
        <f>MONTH(salesdata[[#This Row],[Order Date]])</f>
        <v>5</v>
      </c>
      <c r="D7596" t="s">
        <v>759</v>
      </c>
      <c r="E7596" t="s">
        <v>519</v>
      </c>
      <c r="F7596" t="s">
        <v>39</v>
      </c>
      <c r="G7596" t="s">
        <v>40</v>
      </c>
      <c r="H7596" t="s">
        <v>2825</v>
      </c>
      <c r="I7596" s="33" t="s">
        <v>3384</v>
      </c>
      <c r="J7596" s="2">
        <v>3</v>
      </c>
      <c r="K7596" s="33" t="s">
        <v>3385</v>
      </c>
    </row>
    <row r="7597" spans="1:11" x14ac:dyDescent="0.3">
      <c r="A7597" s="1">
        <v>42882</v>
      </c>
      <c r="B7597" s="2">
        <f>YEAR(salesdata[[#This Row],[Order Date]])</f>
        <v>2017</v>
      </c>
      <c r="C7597" s="2">
        <f>MONTH(salesdata[[#This Row],[Order Date]])</f>
        <v>5</v>
      </c>
      <c r="D7597" t="s">
        <v>1376</v>
      </c>
      <c r="E7597" t="s">
        <v>863</v>
      </c>
      <c r="F7597" t="s">
        <v>34</v>
      </c>
      <c r="G7597" t="s">
        <v>47</v>
      </c>
      <c r="H7597" t="s">
        <v>2728</v>
      </c>
      <c r="I7597" s="33" t="s">
        <v>10646</v>
      </c>
      <c r="J7597" s="2">
        <v>5</v>
      </c>
      <c r="K7597" s="33" t="s">
        <v>10647</v>
      </c>
    </row>
    <row r="7598" spans="1:11" x14ac:dyDescent="0.3">
      <c r="A7598" s="1">
        <v>42882</v>
      </c>
      <c r="B7598" s="2">
        <f>YEAR(salesdata[[#This Row],[Order Date]])</f>
        <v>2017</v>
      </c>
      <c r="C7598" s="2">
        <f>MONTH(salesdata[[#This Row],[Order Date]])</f>
        <v>5</v>
      </c>
      <c r="D7598" t="s">
        <v>2027</v>
      </c>
      <c r="E7598" t="s">
        <v>249</v>
      </c>
      <c r="F7598" t="s">
        <v>39</v>
      </c>
      <c r="G7598" t="s">
        <v>52</v>
      </c>
      <c r="H7598" t="s">
        <v>2829</v>
      </c>
      <c r="I7598" s="33" t="s">
        <v>10648</v>
      </c>
      <c r="J7598" s="2">
        <v>3</v>
      </c>
      <c r="K7598" s="33" t="s">
        <v>8023</v>
      </c>
    </row>
    <row r="7599" spans="1:11" x14ac:dyDescent="0.3">
      <c r="A7599" s="1">
        <v>42882</v>
      </c>
      <c r="B7599" s="2">
        <f>YEAR(salesdata[[#This Row],[Order Date]])</f>
        <v>2017</v>
      </c>
      <c r="C7599" s="2">
        <f>MONTH(salesdata[[#This Row],[Order Date]])</f>
        <v>5</v>
      </c>
      <c r="D7599" t="s">
        <v>2027</v>
      </c>
      <c r="E7599" t="s">
        <v>249</v>
      </c>
      <c r="F7599" t="s">
        <v>11</v>
      </c>
      <c r="G7599" t="s">
        <v>20</v>
      </c>
      <c r="H7599" t="s">
        <v>476</v>
      </c>
      <c r="I7599" s="33" t="s">
        <v>7133</v>
      </c>
      <c r="J7599" s="2">
        <v>5</v>
      </c>
      <c r="K7599" s="33" t="s">
        <v>3168</v>
      </c>
    </row>
    <row r="7600" spans="1:11" x14ac:dyDescent="0.3">
      <c r="A7600" s="1">
        <v>42883</v>
      </c>
      <c r="B7600" s="2">
        <f>YEAR(salesdata[[#This Row],[Order Date]])</f>
        <v>2017</v>
      </c>
      <c r="C7600" s="2">
        <f>MONTH(salesdata[[#This Row],[Order Date]])</f>
        <v>5</v>
      </c>
      <c r="D7600" t="s">
        <v>380</v>
      </c>
      <c r="E7600" t="s">
        <v>70</v>
      </c>
      <c r="F7600" t="s">
        <v>34</v>
      </c>
      <c r="G7600" t="s">
        <v>35</v>
      </c>
      <c r="H7600" t="s">
        <v>235</v>
      </c>
      <c r="I7600" s="33" t="s">
        <v>6733</v>
      </c>
      <c r="J7600" s="2">
        <v>2</v>
      </c>
      <c r="K7600" s="33" t="s">
        <v>9685</v>
      </c>
    </row>
    <row r="7601" spans="1:11" x14ac:dyDescent="0.3">
      <c r="A7601" s="1">
        <v>42883</v>
      </c>
      <c r="B7601" s="2">
        <f>YEAR(salesdata[[#This Row],[Order Date]])</f>
        <v>2017</v>
      </c>
      <c r="C7601" s="2">
        <f>MONTH(salesdata[[#This Row],[Order Date]])</f>
        <v>5</v>
      </c>
      <c r="D7601" t="s">
        <v>2182</v>
      </c>
      <c r="E7601" t="s">
        <v>10</v>
      </c>
      <c r="F7601" t="s">
        <v>39</v>
      </c>
      <c r="G7601" t="s">
        <v>40</v>
      </c>
      <c r="H7601" t="s">
        <v>1340</v>
      </c>
      <c r="I7601" s="33" t="s">
        <v>10649</v>
      </c>
      <c r="J7601" s="2">
        <v>4</v>
      </c>
      <c r="K7601" s="33" t="s">
        <v>3973</v>
      </c>
    </row>
    <row r="7602" spans="1:11" x14ac:dyDescent="0.3">
      <c r="A7602" s="1">
        <v>42883</v>
      </c>
      <c r="B7602" s="2">
        <f>YEAR(salesdata[[#This Row],[Order Date]])</f>
        <v>2017</v>
      </c>
      <c r="C7602" s="2">
        <f>MONTH(salesdata[[#This Row],[Order Date]])</f>
        <v>5</v>
      </c>
      <c r="D7602" t="s">
        <v>1973</v>
      </c>
      <c r="E7602" t="s">
        <v>700</v>
      </c>
      <c r="F7602" t="s">
        <v>34</v>
      </c>
      <c r="G7602" t="s">
        <v>47</v>
      </c>
      <c r="H7602" t="s">
        <v>2175</v>
      </c>
      <c r="I7602" s="33" t="s">
        <v>10650</v>
      </c>
      <c r="J7602" s="2">
        <v>8</v>
      </c>
      <c r="K7602" s="33" t="s">
        <v>10651</v>
      </c>
    </row>
    <row r="7603" spans="1:11" x14ac:dyDescent="0.3">
      <c r="A7603" s="1">
        <v>42883</v>
      </c>
      <c r="B7603" s="2">
        <f>YEAR(salesdata[[#This Row],[Order Date]])</f>
        <v>2017</v>
      </c>
      <c r="C7603" s="2">
        <f>MONTH(salesdata[[#This Row],[Order Date]])</f>
        <v>5</v>
      </c>
      <c r="D7603" t="s">
        <v>1616</v>
      </c>
      <c r="E7603" t="s">
        <v>15</v>
      </c>
      <c r="F7603" t="s">
        <v>34</v>
      </c>
      <c r="G7603" t="s">
        <v>35</v>
      </c>
      <c r="H7603" t="s">
        <v>2723</v>
      </c>
      <c r="I7603" s="33" t="s">
        <v>10652</v>
      </c>
      <c r="J7603" s="2">
        <v>3</v>
      </c>
      <c r="K7603" s="33" t="s">
        <v>10653</v>
      </c>
    </row>
    <row r="7604" spans="1:11" x14ac:dyDescent="0.3">
      <c r="A7604" s="1">
        <v>42883</v>
      </c>
      <c r="B7604" s="2">
        <f>YEAR(salesdata[[#This Row],[Order Date]])</f>
        <v>2017</v>
      </c>
      <c r="C7604" s="2">
        <f>MONTH(salesdata[[#This Row],[Order Date]])</f>
        <v>5</v>
      </c>
      <c r="D7604" t="s">
        <v>1616</v>
      </c>
      <c r="E7604" t="s">
        <v>15</v>
      </c>
      <c r="F7604" t="s">
        <v>11</v>
      </c>
      <c r="G7604" t="s">
        <v>20</v>
      </c>
      <c r="H7604" t="s">
        <v>119</v>
      </c>
      <c r="I7604" s="33" t="s">
        <v>5231</v>
      </c>
      <c r="J7604" s="2">
        <v>3</v>
      </c>
      <c r="K7604" s="33" t="s">
        <v>6558</v>
      </c>
    </row>
    <row r="7605" spans="1:11" x14ac:dyDescent="0.3">
      <c r="A7605" s="1">
        <v>42883</v>
      </c>
      <c r="B7605" s="2">
        <f>YEAR(salesdata[[#This Row],[Order Date]])</f>
        <v>2017</v>
      </c>
      <c r="C7605" s="2">
        <f>MONTH(salesdata[[#This Row],[Order Date]])</f>
        <v>5</v>
      </c>
      <c r="D7605" t="s">
        <v>1669</v>
      </c>
      <c r="E7605" t="s">
        <v>96</v>
      </c>
      <c r="F7605" t="s">
        <v>39</v>
      </c>
      <c r="G7605" t="s">
        <v>40</v>
      </c>
      <c r="H7605" t="s">
        <v>1538</v>
      </c>
      <c r="I7605" s="33" t="s">
        <v>10654</v>
      </c>
      <c r="J7605" s="2">
        <v>5</v>
      </c>
      <c r="K7605" s="33" t="s">
        <v>10655</v>
      </c>
    </row>
    <row r="7606" spans="1:11" x14ac:dyDescent="0.3">
      <c r="A7606" s="1">
        <v>42883</v>
      </c>
      <c r="B7606" s="2">
        <f>YEAR(salesdata[[#This Row],[Order Date]])</f>
        <v>2017</v>
      </c>
      <c r="C7606" s="2">
        <f>MONTH(salesdata[[#This Row],[Order Date]])</f>
        <v>5</v>
      </c>
      <c r="D7606" t="s">
        <v>1669</v>
      </c>
      <c r="E7606" t="s">
        <v>96</v>
      </c>
      <c r="F7606" t="s">
        <v>11</v>
      </c>
      <c r="G7606" t="s">
        <v>12</v>
      </c>
      <c r="H7606" t="s">
        <v>2656</v>
      </c>
      <c r="I7606" s="33" t="s">
        <v>3175</v>
      </c>
      <c r="J7606" s="2">
        <v>3</v>
      </c>
      <c r="K7606" s="33" t="s">
        <v>3276</v>
      </c>
    </row>
    <row r="7607" spans="1:11" x14ac:dyDescent="0.3">
      <c r="A7607" s="1">
        <v>42883</v>
      </c>
      <c r="B7607" s="2">
        <f>YEAR(salesdata[[#This Row],[Order Date]])</f>
        <v>2017</v>
      </c>
      <c r="C7607" s="2">
        <f>MONTH(salesdata[[#This Row],[Order Date]])</f>
        <v>5</v>
      </c>
      <c r="D7607" t="s">
        <v>1669</v>
      </c>
      <c r="E7607" t="s">
        <v>96</v>
      </c>
      <c r="F7607" t="s">
        <v>39</v>
      </c>
      <c r="G7607" t="s">
        <v>52</v>
      </c>
      <c r="H7607" t="s">
        <v>1163</v>
      </c>
      <c r="I7607" s="33" t="s">
        <v>10656</v>
      </c>
      <c r="J7607" s="2">
        <v>4</v>
      </c>
      <c r="K7607" s="33" t="s">
        <v>10657</v>
      </c>
    </row>
    <row r="7608" spans="1:11" x14ac:dyDescent="0.3">
      <c r="A7608" s="1">
        <v>42883</v>
      </c>
      <c r="B7608" s="2">
        <f>YEAR(salesdata[[#This Row],[Order Date]])</f>
        <v>2017</v>
      </c>
      <c r="C7608" s="2">
        <f>MONTH(salesdata[[#This Row],[Order Date]])</f>
        <v>5</v>
      </c>
      <c r="D7608" t="s">
        <v>1788</v>
      </c>
      <c r="E7608" t="s">
        <v>540</v>
      </c>
      <c r="F7608" t="s">
        <v>34</v>
      </c>
      <c r="G7608" t="s">
        <v>47</v>
      </c>
      <c r="H7608" t="s">
        <v>372</v>
      </c>
      <c r="I7608" s="33" t="s">
        <v>3649</v>
      </c>
      <c r="J7608" s="2">
        <v>2</v>
      </c>
      <c r="K7608" s="33" t="s">
        <v>3650</v>
      </c>
    </row>
    <row r="7609" spans="1:11" x14ac:dyDescent="0.3">
      <c r="A7609" s="1">
        <v>42883</v>
      </c>
      <c r="B7609" s="2">
        <f>YEAR(salesdata[[#This Row],[Order Date]])</f>
        <v>2017</v>
      </c>
      <c r="C7609" s="2">
        <f>MONTH(salesdata[[#This Row],[Order Date]])</f>
        <v>5</v>
      </c>
      <c r="D7609" t="s">
        <v>1788</v>
      </c>
      <c r="E7609" t="s">
        <v>540</v>
      </c>
      <c r="F7609" t="s">
        <v>11</v>
      </c>
      <c r="G7609" t="s">
        <v>93</v>
      </c>
      <c r="H7609" t="s">
        <v>1310</v>
      </c>
      <c r="I7609" s="33" t="s">
        <v>10658</v>
      </c>
      <c r="J7609" s="2">
        <v>3</v>
      </c>
      <c r="K7609" s="33" t="s">
        <v>4767</v>
      </c>
    </row>
    <row r="7610" spans="1:11" x14ac:dyDescent="0.3">
      <c r="A7610" s="1">
        <v>42883</v>
      </c>
      <c r="B7610" s="2">
        <f>YEAR(salesdata[[#This Row],[Order Date]])</f>
        <v>2017</v>
      </c>
      <c r="C7610" s="2">
        <f>MONTH(salesdata[[#This Row],[Order Date]])</f>
        <v>5</v>
      </c>
      <c r="D7610" t="s">
        <v>1477</v>
      </c>
      <c r="E7610" t="s">
        <v>79</v>
      </c>
      <c r="F7610" t="s">
        <v>11</v>
      </c>
      <c r="G7610" t="s">
        <v>12</v>
      </c>
      <c r="H7610" t="s">
        <v>2321</v>
      </c>
      <c r="I7610" s="33" t="s">
        <v>9261</v>
      </c>
      <c r="J7610" s="2">
        <v>3</v>
      </c>
      <c r="K7610" s="33" t="s">
        <v>6163</v>
      </c>
    </row>
    <row r="7611" spans="1:11" x14ac:dyDescent="0.3">
      <c r="A7611" s="1">
        <v>42883</v>
      </c>
      <c r="B7611" s="2">
        <f>YEAR(salesdata[[#This Row],[Order Date]])</f>
        <v>2017</v>
      </c>
      <c r="C7611" s="2">
        <f>MONTH(salesdata[[#This Row],[Order Date]])</f>
        <v>5</v>
      </c>
      <c r="D7611" t="s">
        <v>1477</v>
      </c>
      <c r="E7611" t="s">
        <v>79</v>
      </c>
      <c r="F7611" t="s">
        <v>34</v>
      </c>
      <c r="G7611" t="s">
        <v>74</v>
      </c>
      <c r="H7611" t="s">
        <v>2236</v>
      </c>
      <c r="I7611" s="33" t="s">
        <v>10659</v>
      </c>
      <c r="J7611" s="2">
        <v>4</v>
      </c>
      <c r="K7611" s="33" t="s">
        <v>10660</v>
      </c>
    </row>
    <row r="7612" spans="1:11" x14ac:dyDescent="0.3">
      <c r="A7612" s="1">
        <v>42884</v>
      </c>
      <c r="B7612" s="2">
        <f>YEAR(salesdata[[#This Row],[Order Date]])</f>
        <v>2017</v>
      </c>
      <c r="C7612" s="2">
        <f>MONTH(salesdata[[#This Row],[Order Date]])</f>
        <v>5</v>
      </c>
      <c r="D7612" t="s">
        <v>1983</v>
      </c>
      <c r="E7612" t="s">
        <v>10</v>
      </c>
      <c r="F7612" t="s">
        <v>11</v>
      </c>
      <c r="G7612" t="s">
        <v>12</v>
      </c>
      <c r="H7612" t="s">
        <v>2493</v>
      </c>
      <c r="I7612" s="33" t="s">
        <v>3857</v>
      </c>
      <c r="J7612" s="2">
        <v>5</v>
      </c>
      <c r="K7612" s="33" t="s">
        <v>8724</v>
      </c>
    </row>
    <row r="7613" spans="1:11" x14ac:dyDescent="0.3">
      <c r="A7613" s="1">
        <v>42884</v>
      </c>
      <c r="B7613" s="2">
        <f>YEAR(salesdata[[#This Row],[Order Date]])</f>
        <v>2017</v>
      </c>
      <c r="C7613" s="2">
        <f>MONTH(salesdata[[#This Row],[Order Date]])</f>
        <v>5</v>
      </c>
      <c r="D7613" t="s">
        <v>1983</v>
      </c>
      <c r="E7613" t="s">
        <v>10</v>
      </c>
      <c r="F7613" t="s">
        <v>11</v>
      </c>
      <c r="G7613" t="s">
        <v>18</v>
      </c>
      <c r="H7613" t="s">
        <v>1807</v>
      </c>
      <c r="I7613" s="33" t="s">
        <v>5594</v>
      </c>
      <c r="J7613" s="2">
        <v>3</v>
      </c>
      <c r="K7613" s="33" t="s">
        <v>4908</v>
      </c>
    </row>
    <row r="7614" spans="1:11" x14ac:dyDescent="0.3">
      <c r="A7614" s="1">
        <v>42884</v>
      </c>
      <c r="B7614" s="2">
        <f>YEAR(salesdata[[#This Row],[Order Date]])</f>
        <v>2017</v>
      </c>
      <c r="C7614" s="2">
        <f>MONTH(salesdata[[#This Row],[Order Date]])</f>
        <v>5</v>
      </c>
      <c r="D7614" t="s">
        <v>2571</v>
      </c>
      <c r="E7614" t="s">
        <v>10</v>
      </c>
      <c r="F7614" t="s">
        <v>34</v>
      </c>
      <c r="G7614" t="s">
        <v>47</v>
      </c>
      <c r="H7614" t="s">
        <v>2672</v>
      </c>
      <c r="I7614" s="33" t="s">
        <v>10661</v>
      </c>
      <c r="J7614" s="2">
        <v>4</v>
      </c>
      <c r="K7614" s="33" t="s">
        <v>5667</v>
      </c>
    </row>
    <row r="7615" spans="1:11" x14ac:dyDescent="0.3">
      <c r="A7615" s="1">
        <v>42884</v>
      </c>
      <c r="B7615" s="2">
        <f>YEAR(salesdata[[#This Row],[Order Date]])</f>
        <v>2017</v>
      </c>
      <c r="C7615" s="2">
        <f>MONTH(salesdata[[#This Row],[Order Date]])</f>
        <v>5</v>
      </c>
      <c r="D7615" t="s">
        <v>2021</v>
      </c>
      <c r="E7615" t="s">
        <v>1021</v>
      </c>
      <c r="F7615" t="s">
        <v>11</v>
      </c>
      <c r="G7615" t="s">
        <v>43</v>
      </c>
      <c r="H7615" t="s">
        <v>238</v>
      </c>
      <c r="I7615" s="33" t="s">
        <v>10381</v>
      </c>
      <c r="J7615" s="2">
        <v>5</v>
      </c>
      <c r="K7615" s="33" t="s">
        <v>5178</v>
      </c>
    </row>
    <row r="7616" spans="1:11" x14ac:dyDescent="0.3">
      <c r="A7616" s="1">
        <v>42884</v>
      </c>
      <c r="B7616" s="2">
        <f>YEAR(salesdata[[#This Row],[Order Date]])</f>
        <v>2017</v>
      </c>
      <c r="C7616" s="2">
        <f>MONTH(salesdata[[#This Row],[Order Date]])</f>
        <v>5</v>
      </c>
      <c r="D7616" t="s">
        <v>1667</v>
      </c>
      <c r="E7616" t="s">
        <v>130</v>
      </c>
      <c r="F7616" t="s">
        <v>11</v>
      </c>
      <c r="G7616" t="s">
        <v>20</v>
      </c>
      <c r="H7616" t="s">
        <v>1168</v>
      </c>
      <c r="I7616" s="33" t="s">
        <v>10662</v>
      </c>
      <c r="J7616" s="2">
        <v>1</v>
      </c>
      <c r="K7616" s="33" t="s">
        <v>4069</v>
      </c>
    </row>
    <row r="7617" spans="1:11" x14ac:dyDescent="0.3">
      <c r="A7617" s="1">
        <v>42884</v>
      </c>
      <c r="B7617" s="2">
        <f>YEAR(salesdata[[#This Row],[Order Date]])</f>
        <v>2017</v>
      </c>
      <c r="C7617" s="2">
        <f>MONTH(salesdata[[#This Row],[Order Date]])</f>
        <v>5</v>
      </c>
      <c r="D7617" t="s">
        <v>1667</v>
      </c>
      <c r="E7617" t="s">
        <v>130</v>
      </c>
      <c r="F7617" t="s">
        <v>34</v>
      </c>
      <c r="G7617" t="s">
        <v>47</v>
      </c>
      <c r="H7617" t="s">
        <v>285</v>
      </c>
      <c r="I7617" s="33" t="s">
        <v>3428</v>
      </c>
      <c r="J7617" s="2">
        <v>3</v>
      </c>
      <c r="K7617" s="33" t="s">
        <v>3962</v>
      </c>
    </row>
    <row r="7618" spans="1:11" x14ac:dyDescent="0.3">
      <c r="A7618" s="1">
        <v>42884</v>
      </c>
      <c r="B7618" s="2">
        <f>YEAR(salesdata[[#This Row],[Order Date]])</f>
        <v>2017</v>
      </c>
      <c r="C7618" s="2">
        <f>MONTH(salesdata[[#This Row],[Order Date]])</f>
        <v>5</v>
      </c>
      <c r="D7618" t="s">
        <v>1667</v>
      </c>
      <c r="E7618" t="s">
        <v>130</v>
      </c>
      <c r="F7618" t="s">
        <v>11</v>
      </c>
      <c r="G7618" t="s">
        <v>93</v>
      </c>
      <c r="H7618" t="s">
        <v>2739</v>
      </c>
      <c r="I7618" s="33" t="s">
        <v>10275</v>
      </c>
      <c r="J7618" s="2">
        <v>2</v>
      </c>
      <c r="K7618" s="33" t="s">
        <v>10276</v>
      </c>
    </row>
    <row r="7619" spans="1:11" x14ac:dyDescent="0.3">
      <c r="A7619" s="1">
        <v>42884</v>
      </c>
      <c r="B7619" s="2">
        <f>YEAR(salesdata[[#This Row],[Order Date]])</f>
        <v>2017</v>
      </c>
      <c r="C7619" s="2">
        <f>MONTH(salesdata[[#This Row],[Order Date]])</f>
        <v>5</v>
      </c>
      <c r="D7619" t="s">
        <v>1667</v>
      </c>
      <c r="E7619" t="s">
        <v>130</v>
      </c>
      <c r="F7619" t="s">
        <v>11</v>
      </c>
      <c r="G7619" t="s">
        <v>12</v>
      </c>
      <c r="H7619" t="s">
        <v>773</v>
      </c>
      <c r="I7619" s="33" t="s">
        <v>3219</v>
      </c>
      <c r="J7619" s="2">
        <v>1</v>
      </c>
      <c r="K7619" s="33" t="s">
        <v>3310</v>
      </c>
    </row>
    <row r="7620" spans="1:11" x14ac:dyDescent="0.3">
      <c r="A7620" s="1">
        <v>42885</v>
      </c>
      <c r="B7620" s="2">
        <f>YEAR(salesdata[[#This Row],[Order Date]])</f>
        <v>2017</v>
      </c>
      <c r="C7620" s="2">
        <f>MONTH(salesdata[[#This Row],[Order Date]])</f>
        <v>5</v>
      </c>
      <c r="D7620" t="s">
        <v>2211</v>
      </c>
      <c r="E7620" t="s">
        <v>62</v>
      </c>
      <c r="F7620" t="s">
        <v>34</v>
      </c>
      <c r="G7620" t="s">
        <v>74</v>
      </c>
      <c r="H7620" t="s">
        <v>1770</v>
      </c>
      <c r="I7620" s="33" t="s">
        <v>9053</v>
      </c>
      <c r="J7620" s="2">
        <v>2</v>
      </c>
      <c r="K7620" s="33" t="s">
        <v>9817</v>
      </c>
    </row>
    <row r="7621" spans="1:11" x14ac:dyDescent="0.3">
      <c r="A7621" s="1">
        <v>42885</v>
      </c>
      <c r="B7621" s="2">
        <f>YEAR(salesdata[[#This Row],[Order Date]])</f>
        <v>2017</v>
      </c>
      <c r="C7621" s="2">
        <f>MONTH(salesdata[[#This Row],[Order Date]])</f>
        <v>5</v>
      </c>
      <c r="D7621" t="s">
        <v>2211</v>
      </c>
      <c r="E7621" t="s">
        <v>62</v>
      </c>
      <c r="F7621" t="s">
        <v>11</v>
      </c>
      <c r="G7621" t="s">
        <v>20</v>
      </c>
      <c r="H7621" t="s">
        <v>1847</v>
      </c>
      <c r="I7621" s="33" t="s">
        <v>4001</v>
      </c>
      <c r="J7621" s="2">
        <v>1</v>
      </c>
      <c r="K7621" s="33" t="s">
        <v>3415</v>
      </c>
    </row>
    <row r="7622" spans="1:11" x14ac:dyDescent="0.3">
      <c r="A7622" s="1">
        <v>42885</v>
      </c>
      <c r="B7622" s="2">
        <f>YEAR(salesdata[[#This Row],[Order Date]])</f>
        <v>2017</v>
      </c>
      <c r="C7622" s="2">
        <f>MONTH(salesdata[[#This Row],[Order Date]])</f>
        <v>5</v>
      </c>
      <c r="D7622" t="s">
        <v>2211</v>
      </c>
      <c r="E7622" t="s">
        <v>62</v>
      </c>
      <c r="F7622" t="s">
        <v>34</v>
      </c>
      <c r="G7622" t="s">
        <v>47</v>
      </c>
      <c r="H7622" t="s">
        <v>895</v>
      </c>
      <c r="I7622" s="33" t="s">
        <v>7710</v>
      </c>
      <c r="J7622" s="2">
        <v>3</v>
      </c>
      <c r="K7622" s="33" t="s">
        <v>4049</v>
      </c>
    </row>
    <row r="7623" spans="1:11" x14ac:dyDescent="0.3">
      <c r="A7623" s="1">
        <v>42885</v>
      </c>
      <c r="B7623" s="2">
        <f>YEAR(salesdata[[#This Row],[Order Date]])</f>
        <v>2017</v>
      </c>
      <c r="C7623" s="2">
        <f>MONTH(salesdata[[#This Row],[Order Date]])</f>
        <v>5</v>
      </c>
      <c r="D7623" t="s">
        <v>1921</v>
      </c>
      <c r="E7623" t="s">
        <v>92</v>
      </c>
      <c r="F7623" t="s">
        <v>39</v>
      </c>
      <c r="G7623" t="s">
        <v>40</v>
      </c>
      <c r="H7623" t="s">
        <v>2004</v>
      </c>
      <c r="I7623" s="33" t="s">
        <v>9863</v>
      </c>
      <c r="J7623" s="2">
        <v>1</v>
      </c>
      <c r="K7623" s="33" t="s">
        <v>6185</v>
      </c>
    </row>
    <row r="7624" spans="1:11" x14ac:dyDescent="0.3">
      <c r="A7624" s="1">
        <v>42885</v>
      </c>
      <c r="B7624" s="2">
        <f>YEAR(salesdata[[#This Row],[Order Date]])</f>
        <v>2017</v>
      </c>
      <c r="C7624" s="2">
        <f>MONTH(salesdata[[#This Row],[Order Date]])</f>
        <v>5</v>
      </c>
      <c r="D7624" t="s">
        <v>1921</v>
      </c>
      <c r="E7624" t="s">
        <v>92</v>
      </c>
      <c r="F7624" t="s">
        <v>39</v>
      </c>
      <c r="G7624" t="s">
        <v>52</v>
      </c>
      <c r="H7624" t="s">
        <v>395</v>
      </c>
      <c r="I7624" s="33" t="s">
        <v>7482</v>
      </c>
      <c r="J7624" s="2">
        <v>2</v>
      </c>
      <c r="K7624" s="33" t="s">
        <v>7483</v>
      </c>
    </row>
    <row r="7625" spans="1:11" x14ac:dyDescent="0.3">
      <c r="A7625" s="1">
        <v>42885</v>
      </c>
      <c r="B7625" s="2">
        <f>YEAR(salesdata[[#This Row],[Order Date]])</f>
        <v>2017</v>
      </c>
      <c r="C7625" s="2">
        <f>MONTH(salesdata[[#This Row],[Order Date]])</f>
        <v>5</v>
      </c>
      <c r="D7625" t="s">
        <v>1921</v>
      </c>
      <c r="E7625" t="s">
        <v>92</v>
      </c>
      <c r="F7625" t="s">
        <v>34</v>
      </c>
      <c r="G7625" t="s">
        <v>47</v>
      </c>
      <c r="H7625" t="s">
        <v>2302</v>
      </c>
      <c r="I7625" s="33" t="s">
        <v>9445</v>
      </c>
      <c r="J7625" s="2">
        <v>1</v>
      </c>
      <c r="K7625" s="33" t="s">
        <v>6414</v>
      </c>
    </row>
    <row r="7626" spans="1:11" x14ac:dyDescent="0.3">
      <c r="A7626" s="1">
        <v>42885</v>
      </c>
      <c r="B7626" s="2">
        <f>YEAR(salesdata[[#This Row],[Order Date]])</f>
        <v>2017</v>
      </c>
      <c r="C7626" s="2">
        <f>MONTH(salesdata[[#This Row],[Order Date]])</f>
        <v>5</v>
      </c>
      <c r="D7626" t="s">
        <v>1440</v>
      </c>
      <c r="E7626" t="s">
        <v>27</v>
      </c>
      <c r="F7626" t="s">
        <v>11</v>
      </c>
      <c r="G7626" t="s">
        <v>12</v>
      </c>
      <c r="H7626" t="s">
        <v>2705</v>
      </c>
      <c r="I7626" s="33" t="s">
        <v>9066</v>
      </c>
      <c r="J7626" s="2">
        <v>4</v>
      </c>
      <c r="K7626" s="33" t="s">
        <v>9067</v>
      </c>
    </row>
    <row r="7627" spans="1:11" x14ac:dyDescent="0.3">
      <c r="A7627" s="1">
        <v>42885</v>
      </c>
      <c r="B7627" s="2">
        <f>YEAR(salesdata[[#This Row],[Order Date]])</f>
        <v>2017</v>
      </c>
      <c r="C7627" s="2">
        <f>MONTH(salesdata[[#This Row],[Order Date]])</f>
        <v>5</v>
      </c>
      <c r="D7627" t="s">
        <v>281</v>
      </c>
      <c r="E7627" t="s">
        <v>10</v>
      </c>
      <c r="F7627" t="s">
        <v>34</v>
      </c>
      <c r="G7627" t="s">
        <v>74</v>
      </c>
      <c r="H7627" t="s">
        <v>1993</v>
      </c>
      <c r="I7627" s="33" t="s">
        <v>10663</v>
      </c>
      <c r="J7627" s="2">
        <v>1</v>
      </c>
      <c r="K7627" s="33" t="s">
        <v>4442</v>
      </c>
    </row>
    <row r="7628" spans="1:11" x14ac:dyDescent="0.3">
      <c r="A7628" s="1">
        <v>42885</v>
      </c>
      <c r="B7628" s="2">
        <f>YEAR(salesdata[[#This Row],[Order Date]])</f>
        <v>2017</v>
      </c>
      <c r="C7628" s="2">
        <f>MONTH(salesdata[[#This Row],[Order Date]])</f>
        <v>5</v>
      </c>
      <c r="D7628" t="s">
        <v>287</v>
      </c>
      <c r="E7628" t="s">
        <v>27</v>
      </c>
      <c r="F7628" t="s">
        <v>11</v>
      </c>
      <c r="G7628" t="s">
        <v>24</v>
      </c>
      <c r="H7628" t="s">
        <v>908</v>
      </c>
      <c r="I7628" s="33" t="s">
        <v>7368</v>
      </c>
      <c r="J7628" s="2">
        <v>6</v>
      </c>
      <c r="K7628" s="33" t="s">
        <v>10664</v>
      </c>
    </row>
    <row r="7629" spans="1:11" x14ac:dyDescent="0.3">
      <c r="A7629" s="1">
        <v>42887</v>
      </c>
      <c r="B7629" s="2">
        <f>YEAR(salesdata[[#This Row],[Order Date]])</f>
        <v>2017</v>
      </c>
      <c r="C7629" s="2">
        <f>MONTH(salesdata[[#This Row],[Order Date]])</f>
        <v>6</v>
      </c>
      <c r="D7629" t="s">
        <v>1063</v>
      </c>
      <c r="E7629" t="s">
        <v>79</v>
      </c>
      <c r="F7629" t="s">
        <v>11</v>
      </c>
      <c r="G7629" t="s">
        <v>93</v>
      </c>
      <c r="H7629" t="s">
        <v>2040</v>
      </c>
      <c r="I7629" s="33" t="s">
        <v>5905</v>
      </c>
      <c r="J7629" s="2">
        <v>5</v>
      </c>
      <c r="K7629" s="33" t="s">
        <v>4163</v>
      </c>
    </row>
    <row r="7630" spans="1:11" x14ac:dyDescent="0.3">
      <c r="A7630" s="1">
        <v>42887</v>
      </c>
      <c r="B7630" s="2">
        <f>YEAR(salesdata[[#This Row],[Order Date]])</f>
        <v>2017</v>
      </c>
      <c r="C7630" s="2">
        <f>MONTH(salesdata[[#This Row],[Order Date]])</f>
        <v>6</v>
      </c>
      <c r="D7630" t="s">
        <v>2286</v>
      </c>
      <c r="E7630" t="s">
        <v>79</v>
      </c>
      <c r="F7630" t="s">
        <v>11</v>
      </c>
      <c r="G7630" t="s">
        <v>20</v>
      </c>
      <c r="H7630" t="s">
        <v>252</v>
      </c>
      <c r="I7630" s="33" t="s">
        <v>3561</v>
      </c>
      <c r="J7630" s="2">
        <v>2</v>
      </c>
      <c r="K7630" s="33" t="s">
        <v>10665</v>
      </c>
    </row>
    <row r="7631" spans="1:11" x14ac:dyDescent="0.3">
      <c r="A7631" s="1">
        <v>42887</v>
      </c>
      <c r="B7631" s="2">
        <f>YEAR(salesdata[[#This Row],[Order Date]])</f>
        <v>2017</v>
      </c>
      <c r="C7631" s="2">
        <f>MONTH(salesdata[[#This Row],[Order Date]])</f>
        <v>6</v>
      </c>
      <c r="D7631" t="s">
        <v>2286</v>
      </c>
      <c r="E7631" t="s">
        <v>79</v>
      </c>
      <c r="F7631" t="s">
        <v>11</v>
      </c>
      <c r="G7631" t="s">
        <v>12</v>
      </c>
      <c r="H7631" t="s">
        <v>1350</v>
      </c>
      <c r="I7631" s="33" t="s">
        <v>6673</v>
      </c>
      <c r="J7631" s="2">
        <v>6</v>
      </c>
      <c r="K7631" s="33" t="s">
        <v>9289</v>
      </c>
    </row>
    <row r="7632" spans="1:11" x14ac:dyDescent="0.3">
      <c r="A7632" s="1">
        <v>42887</v>
      </c>
      <c r="B7632" s="2">
        <f>YEAR(salesdata[[#This Row],[Order Date]])</f>
        <v>2017</v>
      </c>
      <c r="C7632" s="2">
        <f>MONTH(salesdata[[#This Row],[Order Date]])</f>
        <v>6</v>
      </c>
      <c r="D7632" t="s">
        <v>2286</v>
      </c>
      <c r="E7632" t="s">
        <v>79</v>
      </c>
      <c r="F7632" t="s">
        <v>39</v>
      </c>
      <c r="G7632" t="s">
        <v>40</v>
      </c>
      <c r="H7632" t="s">
        <v>2386</v>
      </c>
      <c r="I7632" s="33" t="s">
        <v>6405</v>
      </c>
      <c r="J7632" s="2">
        <v>4</v>
      </c>
      <c r="K7632" s="33" t="s">
        <v>10666</v>
      </c>
    </row>
    <row r="7633" spans="1:11" x14ac:dyDescent="0.3">
      <c r="A7633" s="1">
        <v>42887</v>
      </c>
      <c r="B7633" s="2">
        <f>YEAR(salesdata[[#This Row],[Order Date]])</f>
        <v>2017</v>
      </c>
      <c r="C7633" s="2">
        <f>MONTH(salesdata[[#This Row],[Order Date]])</f>
        <v>6</v>
      </c>
      <c r="D7633" t="s">
        <v>2631</v>
      </c>
      <c r="E7633" t="s">
        <v>1021</v>
      </c>
      <c r="F7633" t="s">
        <v>11</v>
      </c>
      <c r="G7633" t="s">
        <v>20</v>
      </c>
      <c r="H7633" t="s">
        <v>97</v>
      </c>
      <c r="I7633" s="33" t="s">
        <v>10667</v>
      </c>
      <c r="J7633" s="2">
        <v>5</v>
      </c>
      <c r="K7633" s="33" t="s">
        <v>10668</v>
      </c>
    </row>
    <row r="7634" spans="1:11" x14ac:dyDescent="0.3">
      <c r="A7634" s="1">
        <v>42887</v>
      </c>
      <c r="B7634" s="2">
        <f>YEAR(salesdata[[#This Row],[Order Date]])</f>
        <v>2017</v>
      </c>
      <c r="C7634" s="2">
        <f>MONTH(salesdata[[#This Row],[Order Date]])</f>
        <v>6</v>
      </c>
      <c r="D7634" t="s">
        <v>733</v>
      </c>
      <c r="E7634" t="s">
        <v>23</v>
      </c>
      <c r="F7634" t="s">
        <v>11</v>
      </c>
      <c r="G7634" t="s">
        <v>18</v>
      </c>
      <c r="H7634" t="s">
        <v>2097</v>
      </c>
      <c r="I7634" s="33" t="s">
        <v>10669</v>
      </c>
      <c r="J7634" s="2">
        <v>3</v>
      </c>
      <c r="K7634" s="33" t="s">
        <v>10670</v>
      </c>
    </row>
    <row r="7635" spans="1:11" x14ac:dyDescent="0.3">
      <c r="A7635" s="1">
        <v>42887</v>
      </c>
      <c r="B7635" s="2">
        <f>YEAR(salesdata[[#This Row],[Order Date]])</f>
        <v>2017</v>
      </c>
      <c r="C7635" s="2">
        <f>MONTH(salesdata[[#This Row],[Order Date]])</f>
        <v>6</v>
      </c>
      <c r="D7635" t="s">
        <v>2354</v>
      </c>
      <c r="E7635" t="s">
        <v>130</v>
      </c>
      <c r="F7635" t="s">
        <v>34</v>
      </c>
      <c r="G7635" t="s">
        <v>35</v>
      </c>
      <c r="H7635" t="s">
        <v>1785</v>
      </c>
      <c r="I7635" s="33" t="s">
        <v>10671</v>
      </c>
      <c r="J7635" s="2">
        <v>6</v>
      </c>
      <c r="K7635" s="33" t="s">
        <v>10672</v>
      </c>
    </row>
    <row r="7636" spans="1:11" x14ac:dyDescent="0.3">
      <c r="A7636" s="1">
        <v>42887</v>
      </c>
      <c r="B7636" s="2">
        <f>YEAR(salesdata[[#This Row],[Order Date]])</f>
        <v>2017</v>
      </c>
      <c r="C7636" s="2">
        <f>MONTH(salesdata[[#This Row],[Order Date]])</f>
        <v>6</v>
      </c>
      <c r="D7636" t="s">
        <v>2354</v>
      </c>
      <c r="E7636" t="s">
        <v>130</v>
      </c>
      <c r="F7636" t="s">
        <v>11</v>
      </c>
      <c r="G7636" t="s">
        <v>93</v>
      </c>
      <c r="H7636" t="s">
        <v>774</v>
      </c>
      <c r="I7636" s="33" t="s">
        <v>10673</v>
      </c>
      <c r="J7636" s="2">
        <v>8</v>
      </c>
      <c r="K7636" s="33" t="s">
        <v>10674</v>
      </c>
    </row>
    <row r="7637" spans="1:11" x14ac:dyDescent="0.3">
      <c r="A7637" s="1">
        <v>42887</v>
      </c>
      <c r="B7637" s="2">
        <f>YEAR(salesdata[[#This Row],[Order Date]])</f>
        <v>2017</v>
      </c>
      <c r="C7637" s="2">
        <f>MONTH(salesdata[[#This Row],[Order Date]])</f>
        <v>6</v>
      </c>
      <c r="D7637" t="s">
        <v>2354</v>
      </c>
      <c r="E7637" t="s">
        <v>130</v>
      </c>
      <c r="F7637" t="s">
        <v>39</v>
      </c>
      <c r="G7637" t="s">
        <v>52</v>
      </c>
      <c r="H7637" t="s">
        <v>1572</v>
      </c>
      <c r="I7637" s="33" t="s">
        <v>7774</v>
      </c>
      <c r="J7637" s="2">
        <v>3</v>
      </c>
      <c r="K7637" s="33" t="s">
        <v>8544</v>
      </c>
    </row>
    <row r="7638" spans="1:11" x14ac:dyDescent="0.3">
      <c r="A7638" s="1">
        <v>42887</v>
      </c>
      <c r="B7638" s="2">
        <f>YEAR(salesdata[[#This Row],[Order Date]])</f>
        <v>2017</v>
      </c>
      <c r="C7638" s="2">
        <f>MONTH(salesdata[[#This Row],[Order Date]])</f>
        <v>6</v>
      </c>
      <c r="D7638" t="s">
        <v>2354</v>
      </c>
      <c r="E7638" t="s">
        <v>130</v>
      </c>
      <c r="F7638" t="s">
        <v>39</v>
      </c>
      <c r="G7638" t="s">
        <v>52</v>
      </c>
      <c r="H7638" t="s">
        <v>2528</v>
      </c>
      <c r="I7638" s="33" t="s">
        <v>10675</v>
      </c>
      <c r="J7638" s="2">
        <v>1</v>
      </c>
      <c r="K7638" s="33" t="s">
        <v>4563</v>
      </c>
    </row>
    <row r="7639" spans="1:11" x14ac:dyDescent="0.3">
      <c r="A7639" s="1">
        <v>42887</v>
      </c>
      <c r="B7639" s="2">
        <f>YEAR(salesdata[[#This Row],[Order Date]])</f>
        <v>2017</v>
      </c>
      <c r="C7639" s="2">
        <f>MONTH(salesdata[[#This Row],[Order Date]])</f>
        <v>6</v>
      </c>
      <c r="D7639" t="s">
        <v>2354</v>
      </c>
      <c r="E7639" t="s">
        <v>130</v>
      </c>
      <c r="F7639" t="s">
        <v>11</v>
      </c>
      <c r="G7639" t="s">
        <v>20</v>
      </c>
      <c r="H7639" t="s">
        <v>2063</v>
      </c>
      <c r="I7639" s="33" t="s">
        <v>8666</v>
      </c>
      <c r="J7639" s="2">
        <v>2</v>
      </c>
      <c r="K7639" s="33" t="s">
        <v>4893</v>
      </c>
    </row>
    <row r="7640" spans="1:11" x14ac:dyDescent="0.3">
      <c r="A7640" s="1">
        <v>42888</v>
      </c>
      <c r="B7640" s="2">
        <f>YEAR(salesdata[[#This Row],[Order Date]])</f>
        <v>2017</v>
      </c>
      <c r="C7640" s="2">
        <f>MONTH(salesdata[[#This Row],[Order Date]])</f>
        <v>6</v>
      </c>
      <c r="D7640" t="s">
        <v>1028</v>
      </c>
      <c r="E7640" t="s">
        <v>79</v>
      </c>
      <c r="F7640" t="s">
        <v>39</v>
      </c>
      <c r="G7640" t="s">
        <v>40</v>
      </c>
      <c r="H7640" t="s">
        <v>2064</v>
      </c>
      <c r="I7640" s="33" t="s">
        <v>4162</v>
      </c>
      <c r="J7640" s="2">
        <v>1</v>
      </c>
      <c r="K7640" s="33" t="s">
        <v>10676</v>
      </c>
    </row>
    <row r="7641" spans="1:11" x14ac:dyDescent="0.3">
      <c r="A7641" s="1">
        <v>42888</v>
      </c>
      <c r="B7641" s="2">
        <f>YEAR(salesdata[[#This Row],[Order Date]])</f>
        <v>2017</v>
      </c>
      <c r="C7641" s="2">
        <f>MONTH(salesdata[[#This Row],[Order Date]])</f>
        <v>6</v>
      </c>
      <c r="D7641" t="s">
        <v>1028</v>
      </c>
      <c r="E7641" t="s">
        <v>79</v>
      </c>
      <c r="F7641" t="s">
        <v>11</v>
      </c>
      <c r="G7641" t="s">
        <v>18</v>
      </c>
      <c r="H7641" t="s">
        <v>1904</v>
      </c>
      <c r="I7641" s="33" t="s">
        <v>8980</v>
      </c>
      <c r="J7641" s="2">
        <v>2</v>
      </c>
      <c r="K7641" s="33" t="s">
        <v>3729</v>
      </c>
    </row>
    <row r="7642" spans="1:11" x14ac:dyDescent="0.3">
      <c r="A7642" s="1">
        <v>42888</v>
      </c>
      <c r="B7642" s="2">
        <f>YEAR(salesdata[[#This Row],[Order Date]])</f>
        <v>2017</v>
      </c>
      <c r="C7642" s="2">
        <f>MONTH(salesdata[[#This Row],[Order Date]])</f>
        <v>6</v>
      </c>
      <c r="D7642" t="s">
        <v>1465</v>
      </c>
      <c r="E7642" t="s">
        <v>96</v>
      </c>
      <c r="F7642" t="s">
        <v>11</v>
      </c>
      <c r="G7642" t="s">
        <v>12</v>
      </c>
      <c r="H7642" t="s">
        <v>1640</v>
      </c>
      <c r="I7642" s="33" t="s">
        <v>6760</v>
      </c>
      <c r="J7642" s="2">
        <v>6</v>
      </c>
      <c r="K7642" s="33" t="s">
        <v>5278</v>
      </c>
    </row>
    <row r="7643" spans="1:11" x14ac:dyDescent="0.3">
      <c r="A7643" s="1">
        <v>42888</v>
      </c>
      <c r="B7643" s="2">
        <f>YEAR(salesdata[[#This Row],[Order Date]])</f>
        <v>2017</v>
      </c>
      <c r="C7643" s="2">
        <f>MONTH(salesdata[[#This Row],[Order Date]])</f>
        <v>6</v>
      </c>
      <c r="D7643" t="s">
        <v>1465</v>
      </c>
      <c r="E7643" t="s">
        <v>96</v>
      </c>
      <c r="F7643" t="s">
        <v>11</v>
      </c>
      <c r="G7643" t="s">
        <v>63</v>
      </c>
      <c r="H7643" t="s">
        <v>2635</v>
      </c>
      <c r="I7643" s="33" t="s">
        <v>3011</v>
      </c>
      <c r="J7643" s="2">
        <v>5</v>
      </c>
      <c r="K7643" s="33" t="s">
        <v>3369</v>
      </c>
    </row>
    <row r="7644" spans="1:11" x14ac:dyDescent="0.3">
      <c r="A7644" s="1">
        <v>42888</v>
      </c>
      <c r="B7644" s="2">
        <f>YEAR(salesdata[[#This Row],[Order Date]])</f>
        <v>2017</v>
      </c>
      <c r="C7644" s="2">
        <f>MONTH(salesdata[[#This Row],[Order Date]])</f>
        <v>6</v>
      </c>
      <c r="D7644" t="s">
        <v>613</v>
      </c>
      <c r="E7644" t="s">
        <v>249</v>
      </c>
      <c r="F7644" t="s">
        <v>11</v>
      </c>
      <c r="G7644" t="s">
        <v>12</v>
      </c>
      <c r="H7644" t="s">
        <v>506</v>
      </c>
      <c r="I7644" s="33" t="s">
        <v>6760</v>
      </c>
      <c r="J7644" s="2">
        <v>4</v>
      </c>
      <c r="K7644" s="33" t="s">
        <v>8590</v>
      </c>
    </row>
    <row r="7645" spans="1:11" x14ac:dyDescent="0.3">
      <c r="A7645" s="1">
        <v>42888</v>
      </c>
      <c r="B7645" s="2">
        <f>YEAR(salesdata[[#This Row],[Order Date]])</f>
        <v>2017</v>
      </c>
      <c r="C7645" s="2">
        <f>MONTH(salesdata[[#This Row],[Order Date]])</f>
        <v>6</v>
      </c>
      <c r="D7645" t="s">
        <v>2059</v>
      </c>
      <c r="E7645" t="s">
        <v>10</v>
      </c>
      <c r="F7645" t="s">
        <v>11</v>
      </c>
      <c r="G7645" t="s">
        <v>12</v>
      </c>
      <c r="H7645" t="s">
        <v>2046</v>
      </c>
      <c r="I7645" s="33" t="s">
        <v>4867</v>
      </c>
      <c r="J7645" s="2">
        <v>2</v>
      </c>
      <c r="K7645" s="33" t="s">
        <v>4868</v>
      </c>
    </row>
    <row r="7646" spans="1:11" x14ac:dyDescent="0.3">
      <c r="A7646" s="1">
        <v>42889</v>
      </c>
      <c r="B7646" s="2">
        <f>YEAR(salesdata[[#This Row],[Order Date]])</f>
        <v>2017</v>
      </c>
      <c r="C7646" s="2">
        <f>MONTH(salesdata[[#This Row],[Order Date]])</f>
        <v>6</v>
      </c>
      <c r="D7646" t="s">
        <v>834</v>
      </c>
      <c r="E7646" t="s">
        <v>121</v>
      </c>
      <c r="F7646" t="s">
        <v>34</v>
      </c>
      <c r="G7646" t="s">
        <v>47</v>
      </c>
      <c r="H7646" t="s">
        <v>1747</v>
      </c>
      <c r="I7646" s="33" t="s">
        <v>5455</v>
      </c>
      <c r="J7646" s="2">
        <v>7</v>
      </c>
      <c r="K7646" s="33" t="s">
        <v>5456</v>
      </c>
    </row>
    <row r="7647" spans="1:11" x14ac:dyDescent="0.3">
      <c r="A7647" s="1">
        <v>42889</v>
      </c>
      <c r="B7647" s="2">
        <f>YEAR(salesdata[[#This Row],[Order Date]])</f>
        <v>2017</v>
      </c>
      <c r="C7647" s="2">
        <f>MONTH(salesdata[[#This Row],[Order Date]])</f>
        <v>6</v>
      </c>
      <c r="D7647" t="s">
        <v>636</v>
      </c>
      <c r="E7647" t="s">
        <v>167</v>
      </c>
      <c r="F7647" t="s">
        <v>39</v>
      </c>
      <c r="G7647" t="s">
        <v>52</v>
      </c>
      <c r="H7647" t="s">
        <v>2370</v>
      </c>
      <c r="I7647" s="33" t="s">
        <v>10677</v>
      </c>
      <c r="J7647" s="2">
        <v>10</v>
      </c>
      <c r="K7647" s="33" t="s">
        <v>4890</v>
      </c>
    </row>
    <row r="7648" spans="1:11" x14ac:dyDescent="0.3">
      <c r="A7648" s="1">
        <v>42889</v>
      </c>
      <c r="B7648" s="2">
        <f>YEAR(salesdata[[#This Row],[Order Date]])</f>
        <v>2017</v>
      </c>
      <c r="C7648" s="2">
        <f>MONTH(salesdata[[#This Row],[Order Date]])</f>
        <v>6</v>
      </c>
      <c r="D7648" t="s">
        <v>1733</v>
      </c>
      <c r="E7648" t="s">
        <v>27</v>
      </c>
      <c r="F7648" t="s">
        <v>39</v>
      </c>
      <c r="G7648" t="s">
        <v>52</v>
      </c>
      <c r="H7648" t="s">
        <v>1461</v>
      </c>
      <c r="I7648" s="33" t="s">
        <v>7927</v>
      </c>
      <c r="J7648" s="2">
        <v>5</v>
      </c>
      <c r="K7648" s="33" t="s">
        <v>4494</v>
      </c>
    </row>
    <row r="7649" spans="1:11" x14ac:dyDescent="0.3">
      <c r="A7649" s="1">
        <v>42889</v>
      </c>
      <c r="B7649" s="2">
        <f>YEAR(salesdata[[#This Row],[Order Date]])</f>
        <v>2017</v>
      </c>
      <c r="C7649" s="2">
        <f>MONTH(salesdata[[#This Row],[Order Date]])</f>
        <v>6</v>
      </c>
      <c r="D7649" t="s">
        <v>1733</v>
      </c>
      <c r="E7649" t="s">
        <v>27</v>
      </c>
      <c r="F7649" t="s">
        <v>11</v>
      </c>
      <c r="G7649" t="s">
        <v>12</v>
      </c>
      <c r="H7649" t="s">
        <v>451</v>
      </c>
      <c r="I7649" s="33" t="s">
        <v>4199</v>
      </c>
      <c r="J7649" s="2">
        <v>2</v>
      </c>
      <c r="K7649" s="33" t="s">
        <v>6428</v>
      </c>
    </row>
    <row r="7650" spans="1:11" x14ac:dyDescent="0.3">
      <c r="A7650" s="1">
        <v>42889</v>
      </c>
      <c r="B7650" s="2">
        <f>YEAR(salesdata[[#This Row],[Order Date]])</f>
        <v>2017</v>
      </c>
      <c r="C7650" s="2">
        <f>MONTH(salesdata[[#This Row],[Order Date]])</f>
        <v>6</v>
      </c>
      <c r="D7650" t="s">
        <v>1733</v>
      </c>
      <c r="E7650" t="s">
        <v>27</v>
      </c>
      <c r="F7650" t="s">
        <v>11</v>
      </c>
      <c r="G7650" t="s">
        <v>20</v>
      </c>
      <c r="H7650" t="s">
        <v>1739</v>
      </c>
      <c r="I7650" s="33" t="s">
        <v>3465</v>
      </c>
      <c r="J7650" s="2">
        <v>1</v>
      </c>
      <c r="K7650" s="33" t="s">
        <v>4460</v>
      </c>
    </row>
    <row r="7651" spans="1:11" x14ac:dyDescent="0.3">
      <c r="A7651" s="1">
        <v>42889</v>
      </c>
      <c r="B7651" s="2">
        <f>YEAR(salesdata[[#This Row],[Order Date]])</f>
        <v>2017</v>
      </c>
      <c r="C7651" s="2">
        <f>MONTH(salesdata[[#This Row],[Order Date]])</f>
        <v>6</v>
      </c>
      <c r="D7651" t="s">
        <v>810</v>
      </c>
      <c r="E7651" t="s">
        <v>124</v>
      </c>
      <c r="F7651" t="s">
        <v>11</v>
      </c>
      <c r="G7651" t="s">
        <v>20</v>
      </c>
      <c r="H7651" t="s">
        <v>1226</v>
      </c>
      <c r="I7651" s="33" t="s">
        <v>10678</v>
      </c>
      <c r="J7651" s="2">
        <v>3</v>
      </c>
      <c r="K7651" s="33" t="s">
        <v>10679</v>
      </c>
    </row>
    <row r="7652" spans="1:11" x14ac:dyDescent="0.3">
      <c r="A7652" s="1">
        <v>42889</v>
      </c>
      <c r="B7652" s="2">
        <f>YEAR(salesdata[[#This Row],[Order Date]])</f>
        <v>2017</v>
      </c>
      <c r="C7652" s="2">
        <f>MONTH(salesdata[[#This Row],[Order Date]])</f>
        <v>6</v>
      </c>
      <c r="D7652" t="s">
        <v>810</v>
      </c>
      <c r="E7652" t="s">
        <v>124</v>
      </c>
      <c r="F7652" t="s">
        <v>11</v>
      </c>
      <c r="G7652" t="s">
        <v>93</v>
      </c>
      <c r="H7652" t="s">
        <v>1078</v>
      </c>
      <c r="I7652" s="33" t="s">
        <v>8559</v>
      </c>
      <c r="J7652" s="2">
        <v>2</v>
      </c>
      <c r="K7652" s="33" t="s">
        <v>6430</v>
      </c>
    </row>
    <row r="7653" spans="1:11" x14ac:dyDescent="0.3">
      <c r="A7653" s="1">
        <v>42889</v>
      </c>
      <c r="B7653" s="2">
        <f>YEAR(salesdata[[#This Row],[Order Date]])</f>
        <v>2017</v>
      </c>
      <c r="C7653" s="2">
        <f>MONTH(salesdata[[#This Row],[Order Date]])</f>
        <v>6</v>
      </c>
      <c r="D7653" t="s">
        <v>810</v>
      </c>
      <c r="E7653" t="s">
        <v>124</v>
      </c>
      <c r="F7653" t="s">
        <v>39</v>
      </c>
      <c r="G7653" t="s">
        <v>52</v>
      </c>
      <c r="H7653" t="s">
        <v>1679</v>
      </c>
      <c r="I7653" s="33" t="s">
        <v>10680</v>
      </c>
      <c r="J7653" s="2">
        <v>1</v>
      </c>
      <c r="K7653" s="33" t="s">
        <v>7098</v>
      </c>
    </row>
    <row r="7654" spans="1:11" x14ac:dyDescent="0.3">
      <c r="A7654" s="1">
        <v>42889</v>
      </c>
      <c r="B7654" s="2">
        <f>YEAR(salesdata[[#This Row],[Order Date]])</f>
        <v>2017</v>
      </c>
      <c r="C7654" s="2">
        <f>MONTH(salesdata[[#This Row],[Order Date]])</f>
        <v>6</v>
      </c>
      <c r="D7654" t="s">
        <v>810</v>
      </c>
      <c r="E7654" t="s">
        <v>124</v>
      </c>
      <c r="F7654" t="s">
        <v>11</v>
      </c>
      <c r="G7654" t="s">
        <v>12</v>
      </c>
      <c r="H7654" t="s">
        <v>2285</v>
      </c>
      <c r="I7654" s="33" t="s">
        <v>3175</v>
      </c>
      <c r="J7654" s="2">
        <v>3</v>
      </c>
      <c r="K7654" s="33" t="s">
        <v>3276</v>
      </c>
    </row>
    <row r="7655" spans="1:11" x14ac:dyDescent="0.3">
      <c r="A7655" s="1">
        <v>42889</v>
      </c>
      <c r="B7655" s="2">
        <f>YEAR(salesdata[[#This Row],[Order Date]])</f>
        <v>2017</v>
      </c>
      <c r="C7655" s="2">
        <f>MONTH(salesdata[[#This Row],[Order Date]])</f>
        <v>6</v>
      </c>
      <c r="D7655" t="s">
        <v>810</v>
      </c>
      <c r="E7655" t="s">
        <v>124</v>
      </c>
      <c r="F7655" t="s">
        <v>39</v>
      </c>
      <c r="G7655" t="s">
        <v>40</v>
      </c>
      <c r="H7655" t="s">
        <v>736</v>
      </c>
      <c r="I7655" s="33" t="s">
        <v>5387</v>
      </c>
      <c r="J7655" s="2">
        <v>5</v>
      </c>
      <c r="K7655" s="33" t="s">
        <v>4388</v>
      </c>
    </row>
    <row r="7656" spans="1:11" x14ac:dyDescent="0.3">
      <c r="A7656" s="1">
        <v>42889</v>
      </c>
      <c r="B7656" s="2">
        <f>YEAR(salesdata[[#This Row],[Order Date]])</f>
        <v>2017</v>
      </c>
      <c r="C7656" s="2">
        <f>MONTH(salesdata[[#This Row],[Order Date]])</f>
        <v>6</v>
      </c>
      <c r="D7656" t="s">
        <v>810</v>
      </c>
      <c r="E7656" t="s">
        <v>124</v>
      </c>
      <c r="F7656" t="s">
        <v>11</v>
      </c>
      <c r="G7656" t="s">
        <v>93</v>
      </c>
      <c r="H7656" t="s">
        <v>2040</v>
      </c>
      <c r="I7656" s="33" t="s">
        <v>4685</v>
      </c>
      <c r="J7656" s="2">
        <v>7</v>
      </c>
      <c r="K7656" s="33" t="s">
        <v>10681</v>
      </c>
    </row>
    <row r="7657" spans="1:11" x14ac:dyDescent="0.3">
      <c r="A7657" s="1">
        <v>42889</v>
      </c>
      <c r="B7657" s="2">
        <f>YEAR(salesdata[[#This Row],[Order Date]])</f>
        <v>2017</v>
      </c>
      <c r="C7657" s="2">
        <f>MONTH(salesdata[[#This Row],[Order Date]])</f>
        <v>6</v>
      </c>
      <c r="D7657" t="s">
        <v>810</v>
      </c>
      <c r="E7657" t="s">
        <v>124</v>
      </c>
      <c r="F7657" t="s">
        <v>34</v>
      </c>
      <c r="G7657" t="s">
        <v>74</v>
      </c>
      <c r="H7657" t="s">
        <v>2223</v>
      </c>
      <c r="I7657" s="33" t="s">
        <v>5678</v>
      </c>
      <c r="J7657" s="2">
        <v>2</v>
      </c>
      <c r="K7657" s="33" t="s">
        <v>132</v>
      </c>
    </row>
    <row r="7658" spans="1:11" x14ac:dyDescent="0.3">
      <c r="A7658" s="1">
        <v>42889</v>
      </c>
      <c r="B7658" s="2">
        <f>YEAR(salesdata[[#This Row],[Order Date]])</f>
        <v>2017</v>
      </c>
      <c r="C7658" s="2">
        <f>MONTH(salesdata[[#This Row],[Order Date]])</f>
        <v>6</v>
      </c>
      <c r="D7658" t="s">
        <v>810</v>
      </c>
      <c r="E7658" t="s">
        <v>124</v>
      </c>
      <c r="F7658" t="s">
        <v>39</v>
      </c>
      <c r="G7658" t="s">
        <v>52</v>
      </c>
      <c r="H7658" t="s">
        <v>1492</v>
      </c>
      <c r="I7658" s="33" t="s">
        <v>10682</v>
      </c>
      <c r="J7658" s="2">
        <v>2</v>
      </c>
      <c r="K7658" s="33" t="s">
        <v>10683</v>
      </c>
    </row>
    <row r="7659" spans="1:11" x14ac:dyDescent="0.3">
      <c r="A7659" s="1">
        <v>42889</v>
      </c>
      <c r="B7659" s="2">
        <f>YEAR(salesdata[[#This Row],[Order Date]])</f>
        <v>2017</v>
      </c>
      <c r="C7659" s="2">
        <f>MONTH(salesdata[[#This Row],[Order Date]])</f>
        <v>6</v>
      </c>
      <c r="D7659" t="s">
        <v>1790</v>
      </c>
      <c r="E7659" t="s">
        <v>152</v>
      </c>
      <c r="F7659" t="s">
        <v>34</v>
      </c>
      <c r="G7659" t="s">
        <v>147</v>
      </c>
      <c r="H7659" t="s">
        <v>1868</v>
      </c>
      <c r="I7659" s="33" t="s">
        <v>10684</v>
      </c>
      <c r="J7659" s="2">
        <v>2</v>
      </c>
      <c r="K7659" s="33" t="s">
        <v>10685</v>
      </c>
    </row>
    <row r="7660" spans="1:11" x14ac:dyDescent="0.3">
      <c r="A7660" s="1">
        <v>42889</v>
      </c>
      <c r="B7660" s="2">
        <f>YEAR(salesdata[[#This Row],[Order Date]])</f>
        <v>2017</v>
      </c>
      <c r="C7660" s="2">
        <f>MONTH(salesdata[[#This Row],[Order Date]])</f>
        <v>6</v>
      </c>
      <c r="D7660" t="s">
        <v>1790</v>
      </c>
      <c r="E7660" t="s">
        <v>152</v>
      </c>
      <c r="F7660" t="s">
        <v>39</v>
      </c>
      <c r="G7660" t="s">
        <v>306</v>
      </c>
      <c r="H7660" t="s">
        <v>2830</v>
      </c>
      <c r="I7660" s="33" t="s">
        <v>10686</v>
      </c>
      <c r="J7660" s="2">
        <v>6</v>
      </c>
      <c r="K7660" s="33" t="s">
        <v>4252</v>
      </c>
    </row>
    <row r="7661" spans="1:11" x14ac:dyDescent="0.3">
      <c r="A7661" s="1">
        <v>42889</v>
      </c>
      <c r="B7661" s="2">
        <f>YEAR(salesdata[[#This Row],[Order Date]])</f>
        <v>2017</v>
      </c>
      <c r="C7661" s="2">
        <f>MONTH(salesdata[[#This Row],[Order Date]])</f>
        <v>6</v>
      </c>
      <c r="D7661" t="s">
        <v>1790</v>
      </c>
      <c r="E7661" t="s">
        <v>152</v>
      </c>
      <c r="F7661" t="s">
        <v>11</v>
      </c>
      <c r="G7661" t="s">
        <v>12</v>
      </c>
      <c r="H7661" t="s">
        <v>2186</v>
      </c>
      <c r="I7661" s="33" t="s">
        <v>3692</v>
      </c>
      <c r="J7661" s="2">
        <v>4</v>
      </c>
      <c r="K7661" s="33" t="s">
        <v>10205</v>
      </c>
    </row>
    <row r="7662" spans="1:11" x14ac:dyDescent="0.3">
      <c r="A7662" s="1">
        <v>42889</v>
      </c>
      <c r="B7662" s="2">
        <f>YEAR(salesdata[[#This Row],[Order Date]])</f>
        <v>2017</v>
      </c>
      <c r="C7662" s="2">
        <f>MONTH(salesdata[[#This Row],[Order Date]])</f>
        <v>6</v>
      </c>
      <c r="D7662" t="s">
        <v>2329</v>
      </c>
      <c r="E7662" t="s">
        <v>167</v>
      </c>
      <c r="F7662" t="s">
        <v>11</v>
      </c>
      <c r="G7662" t="s">
        <v>18</v>
      </c>
      <c r="H7662" t="s">
        <v>1351</v>
      </c>
      <c r="I7662" s="33" t="s">
        <v>10687</v>
      </c>
      <c r="J7662" s="2">
        <v>9</v>
      </c>
      <c r="K7662" s="33" t="s">
        <v>4829</v>
      </c>
    </row>
    <row r="7663" spans="1:11" x14ac:dyDescent="0.3">
      <c r="A7663" s="1">
        <v>42890</v>
      </c>
      <c r="B7663" s="2">
        <f>YEAR(salesdata[[#This Row],[Order Date]])</f>
        <v>2017</v>
      </c>
      <c r="C7663" s="2">
        <f>MONTH(salesdata[[#This Row],[Order Date]])</f>
        <v>6</v>
      </c>
      <c r="D7663" t="s">
        <v>2623</v>
      </c>
      <c r="E7663" t="s">
        <v>249</v>
      </c>
      <c r="F7663" t="s">
        <v>34</v>
      </c>
      <c r="G7663" t="s">
        <v>47</v>
      </c>
      <c r="H7663" t="s">
        <v>1243</v>
      </c>
      <c r="I7663" s="33" t="s">
        <v>4157</v>
      </c>
      <c r="J7663" s="2">
        <v>2</v>
      </c>
      <c r="K7663" s="33" t="s">
        <v>1244</v>
      </c>
    </row>
    <row r="7664" spans="1:11" x14ac:dyDescent="0.3">
      <c r="A7664" s="1">
        <v>42890</v>
      </c>
      <c r="B7664" s="2">
        <f>YEAR(salesdata[[#This Row],[Order Date]])</f>
        <v>2017</v>
      </c>
      <c r="C7664" s="2">
        <f>MONTH(salesdata[[#This Row],[Order Date]])</f>
        <v>6</v>
      </c>
      <c r="D7664" t="s">
        <v>2623</v>
      </c>
      <c r="E7664" t="s">
        <v>249</v>
      </c>
      <c r="F7664" t="s">
        <v>39</v>
      </c>
      <c r="G7664" t="s">
        <v>40</v>
      </c>
      <c r="H7664" t="s">
        <v>423</v>
      </c>
      <c r="I7664" s="33" t="s">
        <v>5733</v>
      </c>
      <c r="J7664" s="2">
        <v>2</v>
      </c>
      <c r="K7664" s="33" t="s">
        <v>9668</v>
      </c>
    </row>
    <row r="7665" spans="1:11" x14ac:dyDescent="0.3">
      <c r="A7665" s="1">
        <v>42890</v>
      </c>
      <c r="B7665" s="2">
        <f>YEAR(salesdata[[#This Row],[Order Date]])</f>
        <v>2017</v>
      </c>
      <c r="C7665" s="2">
        <f>MONTH(salesdata[[#This Row],[Order Date]])</f>
        <v>6</v>
      </c>
      <c r="D7665" t="s">
        <v>930</v>
      </c>
      <c r="E7665" t="s">
        <v>497</v>
      </c>
      <c r="F7665" t="s">
        <v>11</v>
      </c>
      <c r="G7665" t="s">
        <v>12</v>
      </c>
      <c r="H7665" t="s">
        <v>2209</v>
      </c>
      <c r="I7665" s="33" t="s">
        <v>8855</v>
      </c>
      <c r="J7665" s="2">
        <v>2</v>
      </c>
      <c r="K7665" s="33" t="s">
        <v>8856</v>
      </c>
    </row>
    <row r="7666" spans="1:11" x14ac:dyDescent="0.3">
      <c r="A7666" s="1">
        <v>42890</v>
      </c>
      <c r="B7666" s="2">
        <f>YEAR(salesdata[[#This Row],[Order Date]])</f>
        <v>2017</v>
      </c>
      <c r="C7666" s="2">
        <f>MONTH(salesdata[[#This Row],[Order Date]])</f>
        <v>6</v>
      </c>
      <c r="D7666" t="s">
        <v>642</v>
      </c>
      <c r="E7666" t="s">
        <v>319</v>
      </c>
      <c r="F7666" t="s">
        <v>11</v>
      </c>
      <c r="G7666" t="s">
        <v>24</v>
      </c>
      <c r="H7666" t="s">
        <v>2268</v>
      </c>
      <c r="I7666" s="33" t="s">
        <v>3680</v>
      </c>
      <c r="J7666" s="2">
        <v>3</v>
      </c>
      <c r="K7666" s="33" t="s">
        <v>3621</v>
      </c>
    </row>
    <row r="7667" spans="1:11" x14ac:dyDescent="0.3">
      <c r="A7667" s="1">
        <v>42890</v>
      </c>
      <c r="B7667" s="2">
        <f>YEAR(salesdata[[#This Row],[Order Date]])</f>
        <v>2017</v>
      </c>
      <c r="C7667" s="2">
        <f>MONTH(salesdata[[#This Row],[Order Date]])</f>
        <v>6</v>
      </c>
      <c r="D7667" t="s">
        <v>2808</v>
      </c>
      <c r="E7667" t="s">
        <v>10</v>
      </c>
      <c r="F7667" t="s">
        <v>11</v>
      </c>
      <c r="G7667" t="s">
        <v>20</v>
      </c>
      <c r="H7667" t="s">
        <v>808</v>
      </c>
      <c r="I7667" s="33" t="s">
        <v>4468</v>
      </c>
      <c r="J7667" s="2">
        <v>7</v>
      </c>
      <c r="K7667" s="33" t="s">
        <v>6652</v>
      </c>
    </row>
    <row r="7668" spans="1:11" x14ac:dyDescent="0.3">
      <c r="A7668" s="1">
        <v>42890</v>
      </c>
      <c r="B7668" s="2">
        <f>YEAR(salesdata[[#This Row],[Order Date]])</f>
        <v>2017</v>
      </c>
      <c r="C7668" s="2">
        <f>MONTH(salesdata[[#This Row],[Order Date]])</f>
        <v>6</v>
      </c>
      <c r="D7668" t="s">
        <v>679</v>
      </c>
      <c r="E7668" t="s">
        <v>102</v>
      </c>
      <c r="F7668" t="s">
        <v>11</v>
      </c>
      <c r="G7668" t="s">
        <v>20</v>
      </c>
      <c r="H7668" t="s">
        <v>1554</v>
      </c>
      <c r="I7668" s="33" t="s">
        <v>10688</v>
      </c>
      <c r="J7668" s="2">
        <v>7</v>
      </c>
      <c r="K7668" s="33" t="s">
        <v>10689</v>
      </c>
    </row>
    <row r="7669" spans="1:11" x14ac:dyDescent="0.3">
      <c r="A7669" s="1">
        <v>42890</v>
      </c>
      <c r="B7669" s="2">
        <f>YEAR(salesdata[[#This Row],[Order Date]])</f>
        <v>2017</v>
      </c>
      <c r="C7669" s="2">
        <f>MONTH(salesdata[[#This Row],[Order Date]])</f>
        <v>6</v>
      </c>
      <c r="D7669" t="s">
        <v>679</v>
      </c>
      <c r="E7669" t="s">
        <v>102</v>
      </c>
      <c r="F7669" t="s">
        <v>11</v>
      </c>
      <c r="G7669" t="s">
        <v>20</v>
      </c>
      <c r="H7669" t="s">
        <v>1205</v>
      </c>
      <c r="I7669" s="33" t="s">
        <v>5985</v>
      </c>
      <c r="J7669" s="2">
        <v>3</v>
      </c>
      <c r="K7669" s="33" t="s">
        <v>4146</v>
      </c>
    </row>
    <row r="7670" spans="1:11" x14ac:dyDescent="0.3">
      <c r="A7670" s="1">
        <v>42890</v>
      </c>
      <c r="B7670" s="2">
        <f>YEAR(salesdata[[#This Row],[Order Date]])</f>
        <v>2017</v>
      </c>
      <c r="C7670" s="2">
        <f>MONTH(salesdata[[#This Row],[Order Date]])</f>
        <v>6</v>
      </c>
      <c r="D7670" t="s">
        <v>1022</v>
      </c>
      <c r="E7670" t="s">
        <v>10</v>
      </c>
      <c r="F7670" t="s">
        <v>34</v>
      </c>
      <c r="G7670" t="s">
        <v>47</v>
      </c>
      <c r="H7670" t="s">
        <v>1301</v>
      </c>
      <c r="I7670" s="33" t="s">
        <v>8325</v>
      </c>
      <c r="J7670" s="2">
        <v>6</v>
      </c>
      <c r="K7670" s="33" t="s">
        <v>10690</v>
      </c>
    </row>
    <row r="7671" spans="1:11" x14ac:dyDescent="0.3">
      <c r="A7671" s="1">
        <v>42891</v>
      </c>
      <c r="B7671" s="2">
        <f>YEAR(salesdata[[#This Row],[Order Date]])</f>
        <v>2017</v>
      </c>
      <c r="C7671" s="2">
        <f>MONTH(salesdata[[#This Row],[Order Date]])</f>
        <v>6</v>
      </c>
      <c r="D7671" t="s">
        <v>1873</v>
      </c>
      <c r="E7671" t="s">
        <v>10</v>
      </c>
      <c r="F7671" t="s">
        <v>39</v>
      </c>
      <c r="G7671" t="s">
        <v>40</v>
      </c>
      <c r="H7671" t="s">
        <v>2004</v>
      </c>
      <c r="I7671" s="33" t="s">
        <v>10333</v>
      </c>
      <c r="J7671" s="2">
        <v>3</v>
      </c>
      <c r="K7671" s="33" t="s">
        <v>10691</v>
      </c>
    </row>
    <row r="7672" spans="1:11" x14ac:dyDescent="0.3">
      <c r="A7672" s="1">
        <v>42891</v>
      </c>
      <c r="B7672" s="2">
        <f>YEAR(salesdata[[#This Row],[Order Date]])</f>
        <v>2017</v>
      </c>
      <c r="C7672" s="2">
        <f>MONTH(salesdata[[#This Row],[Order Date]])</f>
        <v>6</v>
      </c>
      <c r="D7672" t="s">
        <v>896</v>
      </c>
      <c r="E7672" t="s">
        <v>124</v>
      </c>
      <c r="F7672" t="s">
        <v>11</v>
      </c>
      <c r="G7672" t="s">
        <v>12</v>
      </c>
      <c r="H7672" t="s">
        <v>2271</v>
      </c>
      <c r="I7672" s="33" t="s">
        <v>5315</v>
      </c>
      <c r="J7672" s="2">
        <v>4</v>
      </c>
      <c r="K7672" s="33" t="s">
        <v>3710</v>
      </c>
    </row>
    <row r="7673" spans="1:11" x14ac:dyDescent="0.3">
      <c r="A7673" s="1">
        <v>42892</v>
      </c>
      <c r="B7673" s="2">
        <f>YEAR(salesdata[[#This Row],[Order Date]])</f>
        <v>2017</v>
      </c>
      <c r="C7673" s="2">
        <f>MONTH(salesdata[[#This Row],[Order Date]])</f>
        <v>6</v>
      </c>
      <c r="D7673" t="s">
        <v>949</v>
      </c>
      <c r="E7673" t="s">
        <v>27</v>
      </c>
      <c r="F7673" t="s">
        <v>34</v>
      </c>
      <c r="G7673" t="s">
        <v>47</v>
      </c>
      <c r="H7673" t="s">
        <v>2688</v>
      </c>
      <c r="I7673" s="33" t="s">
        <v>4236</v>
      </c>
      <c r="J7673" s="2">
        <v>1</v>
      </c>
      <c r="K7673" s="33" t="s">
        <v>4070</v>
      </c>
    </row>
    <row r="7674" spans="1:11" x14ac:dyDescent="0.3">
      <c r="A7674" s="1">
        <v>42892</v>
      </c>
      <c r="B7674" s="2">
        <f>YEAR(salesdata[[#This Row],[Order Date]])</f>
        <v>2017</v>
      </c>
      <c r="C7674" s="2">
        <f>MONTH(salesdata[[#This Row],[Order Date]])</f>
        <v>6</v>
      </c>
      <c r="D7674" t="s">
        <v>949</v>
      </c>
      <c r="E7674" t="s">
        <v>27</v>
      </c>
      <c r="F7674" t="s">
        <v>11</v>
      </c>
      <c r="G7674" t="s">
        <v>18</v>
      </c>
      <c r="H7674" t="s">
        <v>416</v>
      </c>
      <c r="I7674" s="33" t="s">
        <v>6811</v>
      </c>
      <c r="J7674" s="2">
        <v>5</v>
      </c>
      <c r="K7674" s="33" t="s">
        <v>132</v>
      </c>
    </row>
    <row r="7675" spans="1:11" x14ac:dyDescent="0.3">
      <c r="A7675" s="1">
        <v>42894</v>
      </c>
      <c r="B7675" s="2">
        <f>YEAR(salesdata[[#This Row],[Order Date]])</f>
        <v>2017</v>
      </c>
      <c r="C7675" s="2">
        <f>MONTH(salesdata[[#This Row],[Order Date]])</f>
        <v>6</v>
      </c>
      <c r="D7675" t="s">
        <v>415</v>
      </c>
      <c r="E7675" t="s">
        <v>10</v>
      </c>
      <c r="F7675" t="s">
        <v>11</v>
      </c>
      <c r="G7675" t="s">
        <v>93</v>
      </c>
      <c r="H7675" t="s">
        <v>2831</v>
      </c>
      <c r="I7675" s="33" t="s">
        <v>8211</v>
      </c>
      <c r="J7675" s="2">
        <v>2</v>
      </c>
      <c r="K7675" s="33" t="s">
        <v>10692</v>
      </c>
    </row>
    <row r="7676" spans="1:11" x14ac:dyDescent="0.3">
      <c r="A7676" s="1">
        <v>42894</v>
      </c>
      <c r="B7676" s="2">
        <f>YEAR(salesdata[[#This Row],[Order Date]])</f>
        <v>2017</v>
      </c>
      <c r="C7676" s="2">
        <f>MONTH(salesdata[[#This Row],[Order Date]])</f>
        <v>6</v>
      </c>
      <c r="D7676" t="s">
        <v>1616</v>
      </c>
      <c r="E7676" t="s">
        <v>10</v>
      </c>
      <c r="F7676" t="s">
        <v>11</v>
      </c>
      <c r="G7676" t="s">
        <v>204</v>
      </c>
      <c r="H7676" t="s">
        <v>2284</v>
      </c>
      <c r="I7676" s="33" t="s">
        <v>8669</v>
      </c>
      <c r="J7676" s="2">
        <v>3</v>
      </c>
      <c r="K7676" s="33" t="s">
        <v>7275</v>
      </c>
    </row>
    <row r="7677" spans="1:11" x14ac:dyDescent="0.3">
      <c r="A7677" s="1">
        <v>42894</v>
      </c>
      <c r="B7677" s="2">
        <f>YEAR(salesdata[[#This Row],[Order Date]])</f>
        <v>2017</v>
      </c>
      <c r="C7677" s="2">
        <f>MONTH(salesdata[[#This Row],[Order Date]])</f>
        <v>6</v>
      </c>
      <c r="D7677" t="s">
        <v>1616</v>
      </c>
      <c r="E7677" t="s">
        <v>10</v>
      </c>
      <c r="F7677" t="s">
        <v>11</v>
      </c>
      <c r="G7677" t="s">
        <v>12</v>
      </c>
      <c r="H7677" t="s">
        <v>637</v>
      </c>
      <c r="I7677" s="33" t="s">
        <v>6536</v>
      </c>
      <c r="J7677" s="2">
        <v>3</v>
      </c>
      <c r="K7677" s="33" t="s">
        <v>6537</v>
      </c>
    </row>
    <row r="7678" spans="1:11" x14ac:dyDescent="0.3">
      <c r="A7678" s="1">
        <v>42894</v>
      </c>
      <c r="B7678" s="2">
        <f>YEAR(salesdata[[#This Row],[Order Date]])</f>
        <v>2017</v>
      </c>
      <c r="C7678" s="2">
        <f>MONTH(salesdata[[#This Row],[Order Date]])</f>
        <v>6</v>
      </c>
      <c r="D7678" t="s">
        <v>1616</v>
      </c>
      <c r="E7678" t="s">
        <v>10</v>
      </c>
      <c r="F7678" t="s">
        <v>39</v>
      </c>
      <c r="G7678" t="s">
        <v>40</v>
      </c>
      <c r="H7678" t="s">
        <v>2383</v>
      </c>
      <c r="I7678" s="33" t="s">
        <v>10693</v>
      </c>
      <c r="J7678" s="2">
        <v>3</v>
      </c>
      <c r="K7678" s="33" t="s">
        <v>8115</v>
      </c>
    </row>
    <row r="7679" spans="1:11" x14ac:dyDescent="0.3">
      <c r="A7679" s="1">
        <v>42894</v>
      </c>
      <c r="B7679" s="2">
        <f>YEAR(salesdata[[#This Row],[Order Date]])</f>
        <v>2017</v>
      </c>
      <c r="C7679" s="2">
        <f>MONTH(salesdata[[#This Row],[Order Date]])</f>
        <v>6</v>
      </c>
      <c r="D7679" t="s">
        <v>1307</v>
      </c>
      <c r="E7679" t="s">
        <v>625</v>
      </c>
      <c r="F7679" t="s">
        <v>11</v>
      </c>
      <c r="G7679" t="s">
        <v>20</v>
      </c>
      <c r="H7679" t="s">
        <v>1312</v>
      </c>
      <c r="I7679" s="33" t="s">
        <v>10694</v>
      </c>
      <c r="J7679" s="2">
        <v>2</v>
      </c>
      <c r="K7679" s="33" t="s">
        <v>6606</v>
      </c>
    </row>
    <row r="7680" spans="1:11" x14ac:dyDescent="0.3">
      <c r="A7680" s="1">
        <v>42894</v>
      </c>
      <c r="B7680" s="2">
        <f>YEAR(salesdata[[#This Row],[Order Date]])</f>
        <v>2017</v>
      </c>
      <c r="C7680" s="2">
        <f>MONTH(salesdata[[#This Row],[Order Date]])</f>
        <v>6</v>
      </c>
      <c r="D7680" t="s">
        <v>1142</v>
      </c>
      <c r="E7680" t="s">
        <v>15</v>
      </c>
      <c r="F7680" t="s">
        <v>11</v>
      </c>
      <c r="G7680" t="s">
        <v>20</v>
      </c>
      <c r="H7680" t="s">
        <v>334</v>
      </c>
      <c r="I7680" s="33" t="s">
        <v>3654</v>
      </c>
      <c r="J7680" s="2">
        <v>4</v>
      </c>
      <c r="K7680" s="33" t="s">
        <v>6383</v>
      </c>
    </row>
    <row r="7681" spans="1:11" x14ac:dyDescent="0.3">
      <c r="A7681" s="1">
        <v>42894</v>
      </c>
      <c r="B7681" s="2">
        <f>YEAR(salesdata[[#This Row],[Order Date]])</f>
        <v>2017</v>
      </c>
      <c r="C7681" s="2">
        <f>MONTH(salesdata[[#This Row],[Order Date]])</f>
        <v>6</v>
      </c>
      <c r="D7681" t="s">
        <v>1550</v>
      </c>
      <c r="E7681" t="s">
        <v>27</v>
      </c>
      <c r="F7681" t="s">
        <v>34</v>
      </c>
      <c r="G7681" t="s">
        <v>74</v>
      </c>
      <c r="H7681" t="s">
        <v>2328</v>
      </c>
      <c r="I7681" s="33" t="s">
        <v>10695</v>
      </c>
      <c r="J7681" s="2">
        <v>2</v>
      </c>
      <c r="K7681" s="33" t="s">
        <v>10696</v>
      </c>
    </row>
    <row r="7682" spans="1:11" x14ac:dyDescent="0.3">
      <c r="A7682" s="1">
        <v>42894</v>
      </c>
      <c r="B7682" s="2">
        <f>YEAR(salesdata[[#This Row],[Order Date]])</f>
        <v>2017</v>
      </c>
      <c r="C7682" s="2">
        <f>MONTH(salesdata[[#This Row],[Order Date]])</f>
        <v>6</v>
      </c>
      <c r="D7682" t="s">
        <v>1550</v>
      </c>
      <c r="E7682" t="s">
        <v>27</v>
      </c>
      <c r="F7682" t="s">
        <v>39</v>
      </c>
      <c r="G7682" t="s">
        <v>40</v>
      </c>
      <c r="H7682" t="s">
        <v>1809</v>
      </c>
      <c r="I7682" s="33" t="s">
        <v>6107</v>
      </c>
      <c r="J7682" s="2">
        <v>2</v>
      </c>
      <c r="K7682" s="33" t="s">
        <v>10697</v>
      </c>
    </row>
    <row r="7683" spans="1:11" x14ac:dyDescent="0.3">
      <c r="A7683" s="1">
        <v>42894</v>
      </c>
      <c r="B7683" s="2">
        <f>YEAR(salesdata[[#This Row],[Order Date]])</f>
        <v>2017</v>
      </c>
      <c r="C7683" s="2">
        <f>MONTH(salesdata[[#This Row],[Order Date]])</f>
        <v>6</v>
      </c>
      <c r="D7683" t="s">
        <v>830</v>
      </c>
      <c r="E7683" t="s">
        <v>96</v>
      </c>
      <c r="F7683" t="s">
        <v>39</v>
      </c>
      <c r="G7683" t="s">
        <v>52</v>
      </c>
      <c r="H7683" t="s">
        <v>1049</v>
      </c>
      <c r="I7683" s="33" t="s">
        <v>10698</v>
      </c>
      <c r="J7683" s="2">
        <v>7</v>
      </c>
      <c r="K7683" s="33" t="s">
        <v>5471</v>
      </c>
    </row>
    <row r="7684" spans="1:11" x14ac:dyDescent="0.3">
      <c r="A7684" s="1">
        <v>42894</v>
      </c>
      <c r="B7684" s="2">
        <f>YEAR(salesdata[[#This Row],[Order Date]])</f>
        <v>2017</v>
      </c>
      <c r="C7684" s="2">
        <f>MONTH(salesdata[[#This Row],[Order Date]])</f>
        <v>6</v>
      </c>
      <c r="D7684" t="s">
        <v>830</v>
      </c>
      <c r="E7684" t="s">
        <v>96</v>
      </c>
      <c r="F7684" t="s">
        <v>11</v>
      </c>
      <c r="G7684" t="s">
        <v>18</v>
      </c>
      <c r="H7684" t="s">
        <v>1810</v>
      </c>
      <c r="I7684" s="33" t="s">
        <v>5455</v>
      </c>
      <c r="J7684" s="2">
        <v>2</v>
      </c>
      <c r="K7684" s="33" t="s">
        <v>5604</v>
      </c>
    </row>
    <row r="7685" spans="1:11" x14ac:dyDescent="0.3">
      <c r="A7685" s="1">
        <v>42894</v>
      </c>
      <c r="B7685" s="2">
        <f>YEAR(salesdata[[#This Row],[Order Date]])</f>
        <v>2017</v>
      </c>
      <c r="C7685" s="2">
        <f>MONTH(salesdata[[#This Row],[Order Date]])</f>
        <v>6</v>
      </c>
      <c r="D7685" t="s">
        <v>830</v>
      </c>
      <c r="E7685" t="s">
        <v>96</v>
      </c>
      <c r="F7685" t="s">
        <v>11</v>
      </c>
      <c r="G7685" t="s">
        <v>20</v>
      </c>
      <c r="H7685" t="s">
        <v>2351</v>
      </c>
      <c r="I7685" s="33" t="s">
        <v>7282</v>
      </c>
      <c r="J7685" s="2">
        <v>2</v>
      </c>
      <c r="K7685" s="33" t="s">
        <v>7283</v>
      </c>
    </row>
    <row r="7686" spans="1:11" x14ac:dyDescent="0.3">
      <c r="A7686" s="1">
        <v>42895</v>
      </c>
      <c r="B7686" s="2">
        <f>YEAR(salesdata[[#This Row],[Order Date]])</f>
        <v>2017</v>
      </c>
      <c r="C7686" s="2">
        <f>MONTH(salesdata[[#This Row],[Order Date]])</f>
        <v>6</v>
      </c>
      <c r="D7686" t="s">
        <v>2329</v>
      </c>
      <c r="E7686" t="s">
        <v>15</v>
      </c>
      <c r="F7686" t="s">
        <v>34</v>
      </c>
      <c r="G7686" t="s">
        <v>47</v>
      </c>
      <c r="H7686" t="s">
        <v>1789</v>
      </c>
      <c r="I7686" s="33" t="s">
        <v>4474</v>
      </c>
      <c r="J7686" s="2">
        <v>3</v>
      </c>
      <c r="K7686" s="33" t="s">
        <v>5593</v>
      </c>
    </row>
    <row r="7687" spans="1:11" x14ac:dyDescent="0.3">
      <c r="A7687" s="1">
        <v>42895</v>
      </c>
      <c r="B7687" s="2">
        <f>YEAR(salesdata[[#This Row],[Order Date]])</f>
        <v>2017</v>
      </c>
      <c r="C7687" s="2">
        <f>MONTH(salesdata[[#This Row],[Order Date]])</f>
        <v>6</v>
      </c>
      <c r="D7687" t="s">
        <v>2329</v>
      </c>
      <c r="E7687" t="s">
        <v>15</v>
      </c>
      <c r="F7687" t="s">
        <v>34</v>
      </c>
      <c r="G7687" t="s">
        <v>147</v>
      </c>
      <c r="H7687" t="s">
        <v>485</v>
      </c>
      <c r="I7687" s="33" t="s">
        <v>10699</v>
      </c>
      <c r="J7687" s="2">
        <v>1</v>
      </c>
      <c r="K7687" s="33" t="s">
        <v>10700</v>
      </c>
    </row>
    <row r="7688" spans="1:11" x14ac:dyDescent="0.3">
      <c r="A7688" s="1">
        <v>42895</v>
      </c>
      <c r="B7688" s="2">
        <f>YEAR(salesdata[[#This Row],[Order Date]])</f>
        <v>2017</v>
      </c>
      <c r="C7688" s="2">
        <f>MONTH(salesdata[[#This Row],[Order Date]])</f>
        <v>6</v>
      </c>
      <c r="D7688" t="s">
        <v>2329</v>
      </c>
      <c r="E7688" t="s">
        <v>15</v>
      </c>
      <c r="F7688" t="s">
        <v>11</v>
      </c>
      <c r="G7688" t="s">
        <v>12</v>
      </c>
      <c r="H7688" t="s">
        <v>1987</v>
      </c>
      <c r="I7688" s="33" t="s">
        <v>10701</v>
      </c>
      <c r="J7688" s="2">
        <v>8</v>
      </c>
      <c r="K7688" s="33" t="s">
        <v>2942</v>
      </c>
    </row>
    <row r="7689" spans="1:11" x14ac:dyDescent="0.3">
      <c r="A7689" s="1">
        <v>42895</v>
      </c>
      <c r="B7689" s="2">
        <f>YEAR(salesdata[[#This Row],[Order Date]])</f>
        <v>2017</v>
      </c>
      <c r="C7689" s="2">
        <f>MONTH(salesdata[[#This Row],[Order Date]])</f>
        <v>6</v>
      </c>
      <c r="D7689" t="s">
        <v>1565</v>
      </c>
      <c r="E7689" t="s">
        <v>10</v>
      </c>
      <c r="F7689" t="s">
        <v>11</v>
      </c>
      <c r="G7689" t="s">
        <v>18</v>
      </c>
      <c r="H7689" t="s">
        <v>1811</v>
      </c>
      <c r="I7689" s="33" t="s">
        <v>9627</v>
      </c>
      <c r="J7689" s="2">
        <v>5</v>
      </c>
      <c r="K7689" s="33" t="s">
        <v>10702</v>
      </c>
    </row>
    <row r="7690" spans="1:11" x14ac:dyDescent="0.3">
      <c r="A7690" s="1">
        <v>42895</v>
      </c>
      <c r="B7690" s="2">
        <f>YEAR(salesdata[[#This Row],[Order Date]])</f>
        <v>2017</v>
      </c>
      <c r="C7690" s="2">
        <f>MONTH(salesdata[[#This Row],[Order Date]])</f>
        <v>6</v>
      </c>
      <c r="D7690" t="s">
        <v>2132</v>
      </c>
      <c r="E7690" t="s">
        <v>55</v>
      </c>
      <c r="F7690" t="s">
        <v>11</v>
      </c>
      <c r="G7690" t="s">
        <v>12</v>
      </c>
      <c r="H7690" t="s">
        <v>637</v>
      </c>
      <c r="I7690" s="33" t="s">
        <v>4121</v>
      </c>
      <c r="J7690" s="2">
        <v>4</v>
      </c>
      <c r="K7690" s="33" t="s">
        <v>4122</v>
      </c>
    </row>
    <row r="7691" spans="1:11" x14ac:dyDescent="0.3">
      <c r="A7691" s="1">
        <v>42896</v>
      </c>
      <c r="B7691" s="2">
        <f>YEAR(salesdata[[#This Row],[Order Date]])</f>
        <v>2017</v>
      </c>
      <c r="C7691" s="2">
        <f>MONTH(salesdata[[#This Row],[Order Date]])</f>
        <v>6</v>
      </c>
      <c r="D7691" t="s">
        <v>1414</v>
      </c>
      <c r="E7691" t="s">
        <v>27</v>
      </c>
      <c r="F7691" t="s">
        <v>11</v>
      </c>
      <c r="G7691" t="s">
        <v>16</v>
      </c>
      <c r="H7691" t="s">
        <v>1290</v>
      </c>
      <c r="I7691" s="33" t="s">
        <v>3423</v>
      </c>
      <c r="J7691" s="2">
        <v>2</v>
      </c>
      <c r="K7691" s="33" t="s">
        <v>3424</v>
      </c>
    </row>
    <row r="7692" spans="1:11" x14ac:dyDescent="0.3">
      <c r="A7692" s="1">
        <v>42896</v>
      </c>
      <c r="B7692" s="2">
        <f>YEAR(salesdata[[#This Row],[Order Date]])</f>
        <v>2017</v>
      </c>
      <c r="C7692" s="2">
        <f>MONTH(salesdata[[#This Row],[Order Date]])</f>
        <v>6</v>
      </c>
      <c r="D7692" t="s">
        <v>1414</v>
      </c>
      <c r="E7692" t="s">
        <v>27</v>
      </c>
      <c r="F7692" t="s">
        <v>34</v>
      </c>
      <c r="G7692" t="s">
        <v>74</v>
      </c>
      <c r="H7692" t="s">
        <v>420</v>
      </c>
      <c r="I7692" s="33" t="s">
        <v>10703</v>
      </c>
      <c r="J7692" s="2">
        <v>5</v>
      </c>
      <c r="K7692" s="33" t="s">
        <v>10704</v>
      </c>
    </row>
    <row r="7693" spans="1:11" x14ac:dyDescent="0.3">
      <c r="A7693" s="1">
        <v>42896</v>
      </c>
      <c r="B7693" s="2">
        <f>YEAR(salesdata[[#This Row],[Order Date]])</f>
        <v>2017</v>
      </c>
      <c r="C7693" s="2">
        <f>MONTH(salesdata[[#This Row],[Order Date]])</f>
        <v>6</v>
      </c>
      <c r="D7693" t="s">
        <v>1414</v>
      </c>
      <c r="E7693" t="s">
        <v>27</v>
      </c>
      <c r="F7693" t="s">
        <v>39</v>
      </c>
      <c r="G7693" t="s">
        <v>40</v>
      </c>
      <c r="H7693" t="s">
        <v>2690</v>
      </c>
      <c r="I7693" s="33" t="s">
        <v>5495</v>
      </c>
      <c r="J7693" s="2">
        <v>5</v>
      </c>
      <c r="K7693" s="33" t="s">
        <v>4265</v>
      </c>
    </row>
    <row r="7694" spans="1:11" x14ac:dyDescent="0.3">
      <c r="A7694" s="1">
        <v>42896</v>
      </c>
      <c r="B7694" s="2">
        <f>YEAR(salesdata[[#This Row],[Order Date]])</f>
        <v>2017</v>
      </c>
      <c r="C7694" s="2">
        <f>MONTH(salesdata[[#This Row],[Order Date]])</f>
        <v>6</v>
      </c>
      <c r="D7694" t="s">
        <v>1855</v>
      </c>
      <c r="E7694" t="s">
        <v>111</v>
      </c>
      <c r="F7694" t="s">
        <v>39</v>
      </c>
      <c r="G7694" t="s">
        <v>52</v>
      </c>
      <c r="H7694" t="s">
        <v>1665</v>
      </c>
      <c r="I7694" s="33" t="s">
        <v>8554</v>
      </c>
      <c r="J7694" s="2">
        <v>4</v>
      </c>
      <c r="K7694" s="33" t="s">
        <v>10705</v>
      </c>
    </row>
    <row r="7695" spans="1:11" x14ac:dyDescent="0.3">
      <c r="A7695" s="1">
        <v>42896</v>
      </c>
      <c r="B7695" s="2">
        <f>YEAR(salesdata[[#This Row],[Order Date]])</f>
        <v>2017</v>
      </c>
      <c r="C7695" s="2">
        <f>MONTH(salesdata[[#This Row],[Order Date]])</f>
        <v>6</v>
      </c>
      <c r="D7695" t="s">
        <v>1142</v>
      </c>
      <c r="E7695" t="s">
        <v>27</v>
      </c>
      <c r="F7695" t="s">
        <v>11</v>
      </c>
      <c r="G7695" t="s">
        <v>24</v>
      </c>
      <c r="H7695" t="s">
        <v>104</v>
      </c>
      <c r="I7695" s="33" t="s">
        <v>4309</v>
      </c>
      <c r="J7695" s="2">
        <v>5</v>
      </c>
      <c r="K7695" s="33" t="s">
        <v>7306</v>
      </c>
    </row>
    <row r="7696" spans="1:11" x14ac:dyDescent="0.3">
      <c r="A7696" s="1">
        <v>42896</v>
      </c>
      <c r="B7696" s="2">
        <f>YEAR(salesdata[[#This Row],[Order Date]])</f>
        <v>2017</v>
      </c>
      <c r="C7696" s="2">
        <f>MONTH(salesdata[[#This Row],[Order Date]])</f>
        <v>6</v>
      </c>
      <c r="D7696" t="s">
        <v>1042</v>
      </c>
      <c r="E7696" t="s">
        <v>23</v>
      </c>
      <c r="F7696" t="s">
        <v>11</v>
      </c>
      <c r="G7696" t="s">
        <v>12</v>
      </c>
      <c r="H7696" t="s">
        <v>137</v>
      </c>
      <c r="I7696" s="33" t="s">
        <v>6161</v>
      </c>
      <c r="J7696" s="2">
        <v>6</v>
      </c>
      <c r="K7696" s="33" t="s">
        <v>7343</v>
      </c>
    </row>
    <row r="7697" spans="1:11" x14ac:dyDescent="0.3">
      <c r="A7697" s="1">
        <v>42896</v>
      </c>
      <c r="B7697" s="2">
        <f>YEAR(salesdata[[#This Row],[Order Date]])</f>
        <v>2017</v>
      </c>
      <c r="C7697" s="2">
        <f>MONTH(salesdata[[#This Row],[Order Date]])</f>
        <v>6</v>
      </c>
      <c r="D7697" t="s">
        <v>174</v>
      </c>
      <c r="E7697" t="s">
        <v>124</v>
      </c>
      <c r="F7697" t="s">
        <v>11</v>
      </c>
      <c r="G7697" t="s">
        <v>18</v>
      </c>
      <c r="H7697" t="s">
        <v>1543</v>
      </c>
      <c r="I7697" s="33" t="s">
        <v>10706</v>
      </c>
      <c r="J7697" s="2">
        <v>8</v>
      </c>
      <c r="K7697" s="33" t="s">
        <v>10707</v>
      </c>
    </row>
    <row r="7698" spans="1:11" x14ac:dyDescent="0.3">
      <c r="A7698" s="1">
        <v>42896</v>
      </c>
      <c r="B7698" s="2">
        <f>YEAR(salesdata[[#This Row],[Order Date]])</f>
        <v>2017</v>
      </c>
      <c r="C7698" s="2">
        <f>MONTH(salesdata[[#This Row],[Order Date]])</f>
        <v>6</v>
      </c>
      <c r="D7698" t="s">
        <v>216</v>
      </c>
      <c r="E7698" t="s">
        <v>152</v>
      </c>
      <c r="F7698" t="s">
        <v>11</v>
      </c>
      <c r="G7698" t="s">
        <v>24</v>
      </c>
      <c r="H7698" t="s">
        <v>550</v>
      </c>
      <c r="I7698" s="33" t="s">
        <v>3994</v>
      </c>
      <c r="J7698" s="2">
        <v>5</v>
      </c>
      <c r="K7698" s="33" t="s">
        <v>4394</v>
      </c>
    </row>
    <row r="7699" spans="1:11" x14ac:dyDescent="0.3">
      <c r="A7699" s="1">
        <v>42896</v>
      </c>
      <c r="B7699" s="2">
        <f>YEAR(salesdata[[#This Row],[Order Date]])</f>
        <v>2017</v>
      </c>
      <c r="C7699" s="2">
        <f>MONTH(salesdata[[#This Row],[Order Date]])</f>
        <v>6</v>
      </c>
      <c r="D7699" t="s">
        <v>2164</v>
      </c>
      <c r="E7699" t="s">
        <v>167</v>
      </c>
      <c r="F7699" t="s">
        <v>39</v>
      </c>
      <c r="G7699" t="s">
        <v>40</v>
      </c>
      <c r="H7699" t="s">
        <v>924</v>
      </c>
      <c r="I7699" s="33" t="s">
        <v>5161</v>
      </c>
      <c r="J7699" s="2">
        <v>3</v>
      </c>
      <c r="K7699" s="33" t="s">
        <v>5121</v>
      </c>
    </row>
    <row r="7700" spans="1:11" x14ac:dyDescent="0.3">
      <c r="A7700" s="1">
        <v>42896</v>
      </c>
      <c r="B7700" s="2">
        <f>YEAR(salesdata[[#This Row],[Order Date]])</f>
        <v>2017</v>
      </c>
      <c r="C7700" s="2">
        <f>MONTH(salesdata[[#This Row],[Order Date]])</f>
        <v>6</v>
      </c>
      <c r="D7700" t="s">
        <v>2164</v>
      </c>
      <c r="E7700" t="s">
        <v>167</v>
      </c>
      <c r="F7700" t="s">
        <v>11</v>
      </c>
      <c r="G7700" t="s">
        <v>16</v>
      </c>
      <c r="H7700" t="s">
        <v>1471</v>
      </c>
      <c r="I7700" s="33" t="s">
        <v>4451</v>
      </c>
      <c r="J7700" s="2">
        <v>4</v>
      </c>
      <c r="K7700" s="33" t="s">
        <v>4380</v>
      </c>
    </row>
    <row r="7701" spans="1:11" x14ac:dyDescent="0.3">
      <c r="A7701" s="1">
        <v>42896</v>
      </c>
      <c r="B7701" s="2">
        <f>YEAR(salesdata[[#This Row],[Order Date]])</f>
        <v>2017</v>
      </c>
      <c r="C7701" s="2">
        <f>MONTH(salesdata[[#This Row],[Order Date]])</f>
        <v>6</v>
      </c>
      <c r="D7701" t="s">
        <v>2164</v>
      </c>
      <c r="E7701" t="s">
        <v>167</v>
      </c>
      <c r="F7701" t="s">
        <v>11</v>
      </c>
      <c r="G7701" t="s">
        <v>18</v>
      </c>
      <c r="H7701" t="s">
        <v>2014</v>
      </c>
      <c r="I7701" s="33" t="s">
        <v>8938</v>
      </c>
      <c r="J7701" s="2">
        <v>1</v>
      </c>
      <c r="K7701" s="33" t="s">
        <v>3655</v>
      </c>
    </row>
    <row r="7702" spans="1:11" x14ac:dyDescent="0.3">
      <c r="A7702" s="1">
        <v>42896</v>
      </c>
      <c r="B7702" s="2">
        <f>YEAR(salesdata[[#This Row],[Order Date]])</f>
        <v>2017</v>
      </c>
      <c r="C7702" s="2">
        <f>MONTH(salesdata[[#This Row],[Order Date]])</f>
        <v>6</v>
      </c>
      <c r="D7702" t="s">
        <v>1432</v>
      </c>
      <c r="E7702" t="s">
        <v>27</v>
      </c>
      <c r="F7702" t="s">
        <v>11</v>
      </c>
      <c r="G7702" t="s">
        <v>24</v>
      </c>
      <c r="H7702" t="s">
        <v>419</v>
      </c>
      <c r="I7702" s="33" t="s">
        <v>7761</v>
      </c>
      <c r="J7702" s="2">
        <v>7</v>
      </c>
      <c r="K7702" s="33" t="s">
        <v>4799</v>
      </c>
    </row>
    <row r="7703" spans="1:11" x14ac:dyDescent="0.3">
      <c r="A7703" s="1">
        <v>42896</v>
      </c>
      <c r="B7703" s="2">
        <f>YEAR(salesdata[[#This Row],[Order Date]])</f>
        <v>2017</v>
      </c>
      <c r="C7703" s="2">
        <f>MONTH(salesdata[[#This Row],[Order Date]])</f>
        <v>6</v>
      </c>
      <c r="D7703" t="s">
        <v>120</v>
      </c>
      <c r="E7703" t="s">
        <v>152</v>
      </c>
      <c r="F7703" t="s">
        <v>11</v>
      </c>
      <c r="G7703" t="s">
        <v>43</v>
      </c>
      <c r="H7703" t="s">
        <v>238</v>
      </c>
      <c r="I7703" s="33" t="s">
        <v>10708</v>
      </c>
      <c r="J7703" s="2">
        <v>3</v>
      </c>
      <c r="K7703" s="33" t="s">
        <v>8083</v>
      </c>
    </row>
    <row r="7704" spans="1:11" x14ac:dyDescent="0.3">
      <c r="A7704" s="1">
        <v>42897</v>
      </c>
      <c r="B7704" s="2">
        <f>YEAR(salesdata[[#This Row],[Order Date]])</f>
        <v>2017</v>
      </c>
      <c r="C7704" s="2">
        <f>MONTH(salesdata[[#This Row],[Order Date]])</f>
        <v>6</v>
      </c>
      <c r="D7704" t="s">
        <v>882</v>
      </c>
      <c r="E7704" t="s">
        <v>27</v>
      </c>
      <c r="F7704" t="s">
        <v>11</v>
      </c>
      <c r="G7704" t="s">
        <v>12</v>
      </c>
      <c r="H7704" t="s">
        <v>2054</v>
      </c>
      <c r="I7704" s="33" t="s">
        <v>3330</v>
      </c>
      <c r="J7704" s="2">
        <v>3</v>
      </c>
      <c r="K7704" s="33" t="s">
        <v>3331</v>
      </c>
    </row>
    <row r="7705" spans="1:11" x14ac:dyDescent="0.3">
      <c r="A7705" s="1">
        <v>42897</v>
      </c>
      <c r="B7705" s="2">
        <f>YEAR(salesdata[[#This Row],[Order Date]])</f>
        <v>2017</v>
      </c>
      <c r="C7705" s="2">
        <f>MONTH(salesdata[[#This Row],[Order Date]])</f>
        <v>6</v>
      </c>
      <c r="D7705" t="s">
        <v>941</v>
      </c>
      <c r="E7705" t="s">
        <v>96</v>
      </c>
      <c r="F7705" t="s">
        <v>34</v>
      </c>
      <c r="G7705" t="s">
        <v>35</v>
      </c>
      <c r="H7705" t="s">
        <v>604</v>
      </c>
      <c r="I7705" s="33" t="s">
        <v>10709</v>
      </c>
      <c r="J7705" s="2">
        <v>1</v>
      </c>
      <c r="K7705" s="33" t="s">
        <v>7368</v>
      </c>
    </row>
    <row r="7706" spans="1:11" x14ac:dyDescent="0.3">
      <c r="A7706" s="1">
        <v>42897</v>
      </c>
      <c r="B7706" s="2">
        <f>YEAR(salesdata[[#This Row],[Order Date]])</f>
        <v>2017</v>
      </c>
      <c r="C7706" s="2">
        <f>MONTH(salesdata[[#This Row],[Order Date]])</f>
        <v>6</v>
      </c>
      <c r="D7706" t="s">
        <v>941</v>
      </c>
      <c r="E7706" t="s">
        <v>96</v>
      </c>
      <c r="F7706" t="s">
        <v>11</v>
      </c>
      <c r="G7706" t="s">
        <v>18</v>
      </c>
      <c r="H7706" t="s">
        <v>1498</v>
      </c>
      <c r="I7706" s="33" t="s">
        <v>10710</v>
      </c>
      <c r="J7706" s="2">
        <v>4</v>
      </c>
      <c r="K7706" s="33" t="s">
        <v>3814</v>
      </c>
    </row>
    <row r="7707" spans="1:11" x14ac:dyDescent="0.3">
      <c r="A7707" s="1">
        <v>42897</v>
      </c>
      <c r="B7707" s="2">
        <f>YEAR(salesdata[[#This Row],[Order Date]])</f>
        <v>2017</v>
      </c>
      <c r="C7707" s="2">
        <f>MONTH(salesdata[[#This Row],[Order Date]])</f>
        <v>6</v>
      </c>
      <c r="D7707" t="s">
        <v>941</v>
      </c>
      <c r="E7707" t="s">
        <v>96</v>
      </c>
      <c r="F7707" t="s">
        <v>11</v>
      </c>
      <c r="G7707" t="s">
        <v>24</v>
      </c>
      <c r="H7707" t="s">
        <v>1396</v>
      </c>
      <c r="I7707" s="33" t="s">
        <v>8414</v>
      </c>
      <c r="J7707" s="2">
        <v>5</v>
      </c>
      <c r="K7707" s="33" t="s">
        <v>4059</v>
      </c>
    </row>
    <row r="7708" spans="1:11" x14ac:dyDescent="0.3">
      <c r="A7708" s="1">
        <v>42897</v>
      </c>
      <c r="B7708" s="2">
        <f>YEAR(salesdata[[#This Row],[Order Date]])</f>
        <v>2017</v>
      </c>
      <c r="C7708" s="2">
        <f>MONTH(salesdata[[#This Row],[Order Date]])</f>
        <v>6</v>
      </c>
      <c r="D7708" t="s">
        <v>941</v>
      </c>
      <c r="E7708" t="s">
        <v>96</v>
      </c>
      <c r="F7708" t="s">
        <v>11</v>
      </c>
      <c r="G7708" t="s">
        <v>24</v>
      </c>
      <c r="H7708" t="s">
        <v>458</v>
      </c>
      <c r="I7708" s="33" t="s">
        <v>9454</v>
      </c>
      <c r="J7708" s="2">
        <v>1</v>
      </c>
      <c r="K7708" s="33" t="s">
        <v>5096</v>
      </c>
    </row>
    <row r="7709" spans="1:11" x14ac:dyDescent="0.3">
      <c r="A7709" s="1">
        <v>42897</v>
      </c>
      <c r="B7709" s="2">
        <f>YEAR(salesdata[[#This Row],[Order Date]])</f>
        <v>2017</v>
      </c>
      <c r="C7709" s="2">
        <f>MONTH(salesdata[[#This Row],[Order Date]])</f>
        <v>6</v>
      </c>
      <c r="D7709" t="s">
        <v>941</v>
      </c>
      <c r="E7709" t="s">
        <v>96</v>
      </c>
      <c r="F7709" t="s">
        <v>11</v>
      </c>
      <c r="G7709" t="s">
        <v>18</v>
      </c>
      <c r="H7709" t="s">
        <v>745</v>
      </c>
      <c r="I7709" s="33" t="s">
        <v>10711</v>
      </c>
      <c r="J7709" s="2">
        <v>3</v>
      </c>
      <c r="K7709" s="33" t="s">
        <v>10712</v>
      </c>
    </row>
    <row r="7710" spans="1:11" x14ac:dyDescent="0.3">
      <c r="A7710" s="1">
        <v>42897</v>
      </c>
      <c r="B7710" s="2">
        <f>YEAR(salesdata[[#This Row],[Order Date]])</f>
        <v>2017</v>
      </c>
      <c r="C7710" s="2">
        <f>MONTH(salesdata[[#This Row],[Order Date]])</f>
        <v>6</v>
      </c>
      <c r="D7710" t="s">
        <v>243</v>
      </c>
      <c r="E7710" t="s">
        <v>497</v>
      </c>
      <c r="F7710" t="s">
        <v>11</v>
      </c>
      <c r="G7710" t="s">
        <v>24</v>
      </c>
      <c r="H7710" t="s">
        <v>867</v>
      </c>
      <c r="I7710" s="33" t="s">
        <v>3989</v>
      </c>
      <c r="J7710" s="2">
        <v>2</v>
      </c>
      <c r="K7710" s="33" t="s">
        <v>3990</v>
      </c>
    </row>
    <row r="7711" spans="1:11" x14ac:dyDescent="0.3">
      <c r="A7711" s="1">
        <v>42897</v>
      </c>
      <c r="B7711" s="2">
        <f>YEAR(salesdata[[#This Row],[Order Date]])</f>
        <v>2017</v>
      </c>
      <c r="C7711" s="2">
        <f>MONTH(salesdata[[#This Row],[Order Date]])</f>
        <v>6</v>
      </c>
      <c r="D7711" t="s">
        <v>123</v>
      </c>
      <c r="E7711" t="s">
        <v>167</v>
      </c>
      <c r="F7711" t="s">
        <v>11</v>
      </c>
      <c r="G7711" t="s">
        <v>12</v>
      </c>
      <c r="H7711" t="s">
        <v>2588</v>
      </c>
      <c r="I7711" s="33" t="s">
        <v>6434</v>
      </c>
      <c r="J7711" s="2">
        <v>2</v>
      </c>
      <c r="K7711" s="33" t="s">
        <v>6435</v>
      </c>
    </row>
    <row r="7712" spans="1:11" x14ac:dyDescent="0.3">
      <c r="A7712" s="1">
        <v>42897</v>
      </c>
      <c r="B7712" s="2">
        <f>YEAR(salesdata[[#This Row],[Order Date]])</f>
        <v>2017</v>
      </c>
      <c r="C7712" s="2">
        <f>MONTH(salesdata[[#This Row],[Order Date]])</f>
        <v>6</v>
      </c>
      <c r="D7712" t="s">
        <v>123</v>
      </c>
      <c r="E7712" t="s">
        <v>167</v>
      </c>
      <c r="F7712" t="s">
        <v>11</v>
      </c>
      <c r="G7712" t="s">
        <v>20</v>
      </c>
      <c r="H7712" t="s">
        <v>997</v>
      </c>
      <c r="I7712" s="33" t="s">
        <v>3609</v>
      </c>
      <c r="J7712" s="2">
        <v>6</v>
      </c>
      <c r="K7712" s="33" t="s">
        <v>2991</v>
      </c>
    </row>
    <row r="7713" spans="1:11" x14ac:dyDescent="0.3">
      <c r="A7713" s="1">
        <v>42897</v>
      </c>
      <c r="B7713" s="2">
        <f>YEAR(salesdata[[#This Row],[Order Date]])</f>
        <v>2017</v>
      </c>
      <c r="C7713" s="2">
        <f>MONTH(salesdata[[#This Row],[Order Date]])</f>
        <v>6</v>
      </c>
      <c r="D7713" t="s">
        <v>123</v>
      </c>
      <c r="E7713" t="s">
        <v>167</v>
      </c>
      <c r="F7713" t="s">
        <v>39</v>
      </c>
      <c r="G7713" t="s">
        <v>306</v>
      </c>
      <c r="H7713" t="s">
        <v>2832</v>
      </c>
      <c r="I7713" s="33" t="s">
        <v>10713</v>
      </c>
      <c r="J7713" s="2">
        <v>5</v>
      </c>
      <c r="K7713" s="33" t="s">
        <v>10714</v>
      </c>
    </row>
    <row r="7714" spans="1:11" x14ac:dyDescent="0.3">
      <c r="A7714" s="1">
        <v>42897</v>
      </c>
      <c r="B7714" s="2">
        <f>YEAR(salesdata[[#This Row],[Order Date]])</f>
        <v>2017</v>
      </c>
      <c r="C7714" s="2">
        <f>MONTH(salesdata[[#This Row],[Order Date]])</f>
        <v>6</v>
      </c>
      <c r="D7714" t="s">
        <v>123</v>
      </c>
      <c r="E7714" t="s">
        <v>167</v>
      </c>
      <c r="F7714" t="s">
        <v>11</v>
      </c>
      <c r="G7714" t="s">
        <v>18</v>
      </c>
      <c r="H7714" t="s">
        <v>1043</v>
      </c>
      <c r="I7714" s="33" t="s">
        <v>10715</v>
      </c>
      <c r="J7714" s="2">
        <v>2</v>
      </c>
      <c r="K7714" s="33" t="s">
        <v>4448</v>
      </c>
    </row>
    <row r="7715" spans="1:11" x14ac:dyDescent="0.3">
      <c r="A7715" s="1">
        <v>42897</v>
      </c>
      <c r="B7715" s="2">
        <f>YEAR(salesdata[[#This Row],[Order Date]])</f>
        <v>2017</v>
      </c>
      <c r="C7715" s="2">
        <f>MONTH(salesdata[[#This Row],[Order Date]])</f>
        <v>6</v>
      </c>
      <c r="D7715" t="s">
        <v>123</v>
      </c>
      <c r="E7715" t="s">
        <v>167</v>
      </c>
      <c r="F7715" t="s">
        <v>34</v>
      </c>
      <c r="G7715" t="s">
        <v>74</v>
      </c>
      <c r="H7715" t="s">
        <v>2090</v>
      </c>
      <c r="I7715" s="33" t="s">
        <v>10716</v>
      </c>
      <c r="J7715" s="2">
        <v>3</v>
      </c>
      <c r="K7715" s="33" t="s">
        <v>7897</v>
      </c>
    </row>
    <row r="7716" spans="1:11" x14ac:dyDescent="0.3">
      <c r="A7716" s="1">
        <v>42897</v>
      </c>
      <c r="B7716" s="2">
        <f>YEAR(salesdata[[#This Row],[Order Date]])</f>
        <v>2017</v>
      </c>
      <c r="C7716" s="2">
        <f>MONTH(salesdata[[#This Row],[Order Date]])</f>
        <v>6</v>
      </c>
      <c r="D7716" t="s">
        <v>1212</v>
      </c>
      <c r="E7716" t="s">
        <v>27</v>
      </c>
      <c r="F7716" t="s">
        <v>11</v>
      </c>
      <c r="G7716" t="s">
        <v>93</v>
      </c>
      <c r="H7716" t="s">
        <v>1306</v>
      </c>
      <c r="I7716" s="33" t="s">
        <v>7239</v>
      </c>
      <c r="J7716" s="2">
        <v>3</v>
      </c>
      <c r="K7716" s="33" t="s">
        <v>7240</v>
      </c>
    </row>
    <row r="7717" spans="1:11" x14ac:dyDescent="0.3">
      <c r="A7717" s="1">
        <v>42897</v>
      </c>
      <c r="B7717" s="2">
        <f>YEAR(salesdata[[#This Row],[Order Date]])</f>
        <v>2017</v>
      </c>
      <c r="C7717" s="2">
        <f>MONTH(salesdata[[#This Row],[Order Date]])</f>
        <v>6</v>
      </c>
      <c r="D7717" t="s">
        <v>1501</v>
      </c>
      <c r="E7717" t="s">
        <v>249</v>
      </c>
      <c r="F7717" t="s">
        <v>11</v>
      </c>
      <c r="G7717" t="s">
        <v>20</v>
      </c>
      <c r="H7717" t="s">
        <v>584</v>
      </c>
      <c r="I7717" s="33" t="s">
        <v>6298</v>
      </c>
      <c r="J7717" s="2">
        <v>4</v>
      </c>
      <c r="K7717" s="33" t="s">
        <v>10717</v>
      </c>
    </row>
    <row r="7718" spans="1:11" x14ac:dyDescent="0.3">
      <c r="A7718" s="1">
        <v>42898</v>
      </c>
      <c r="B7718" s="2">
        <f>YEAR(salesdata[[#This Row],[Order Date]])</f>
        <v>2017</v>
      </c>
      <c r="C7718" s="2">
        <f>MONTH(salesdata[[#This Row],[Order Date]])</f>
        <v>6</v>
      </c>
      <c r="D7718" t="s">
        <v>32</v>
      </c>
      <c r="E7718" t="s">
        <v>30</v>
      </c>
      <c r="F7718" t="s">
        <v>11</v>
      </c>
      <c r="G7718" t="s">
        <v>20</v>
      </c>
      <c r="H7718" t="s">
        <v>716</v>
      </c>
      <c r="I7718" s="33" t="s">
        <v>10718</v>
      </c>
      <c r="J7718" s="2">
        <v>3</v>
      </c>
      <c r="K7718" s="33" t="s">
        <v>10409</v>
      </c>
    </row>
    <row r="7719" spans="1:11" x14ac:dyDescent="0.3">
      <c r="A7719" s="1">
        <v>42898</v>
      </c>
      <c r="B7719" s="2">
        <f>YEAR(salesdata[[#This Row],[Order Date]])</f>
        <v>2017</v>
      </c>
      <c r="C7719" s="2">
        <f>MONTH(salesdata[[#This Row],[Order Date]])</f>
        <v>6</v>
      </c>
      <c r="D7719" t="s">
        <v>32</v>
      </c>
      <c r="E7719" t="s">
        <v>30</v>
      </c>
      <c r="F7719" t="s">
        <v>34</v>
      </c>
      <c r="G7719" t="s">
        <v>147</v>
      </c>
      <c r="H7719" t="s">
        <v>2083</v>
      </c>
      <c r="I7719" s="33" t="s">
        <v>10719</v>
      </c>
      <c r="J7719" s="2">
        <v>3</v>
      </c>
      <c r="K7719" s="33" t="s">
        <v>10720</v>
      </c>
    </row>
    <row r="7720" spans="1:11" x14ac:dyDescent="0.3">
      <c r="A7720" s="1">
        <v>42898</v>
      </c>
      <c r="B7720" s="2">
        <f>YEAR(salesdata[[#This Row],[Order Date]])</f>
        <v>2017</v>
      </c>
      <c r="C7720" s="2">
        <f>MONTH(salesdata[[#This Row],[Order Date]])</f>
        <v>6</v>
      </c>
      <c r="D7720" t="s">
        <v>805</v>
      </c>
      <c r="E7720" t="s">
        <v>152</v>
      </c>
      <c r="F7720" t="s">
        <v>11</v>
      </c>
      <c r="G7720" t="s">
        <v>12</v>
      </c>
      <c r="H7720" t="s">
        <v>2637</v>
      </c>
      <c r="I7720" s="33" t="s">
        <v>4981</v>
      </c>
      <c r="J7720" s="2">
        <v>4</v>
      </c>
      <c r="K7720" s="33" t="s">
        <v>2911</v>
      </c>
    </row>
    <row r="7721" spans="1:11" x14ac:dyDescent="0.3">
      <c r="A7721" s="1">
        <v>42898</v>
      </c>
      <c r="B7721" s="2">
        <f>YEAR(salesdata[[#This Row],[Order Date]])</f>
        <v>2017</v>
      </c>
      <c r="C7721" s="2">
        <f>MONTH(salesdata[[#This Row],[Order Date]])</f>
        <v>6</v>
      </c>
      <c r="D7721" t="s">
        <v>805</v>
      </c>
      <c r="E7721" t="s">
        <v>152</v>
      </c>
      <c r="F7721" t="s">
        <v>11</v>
      </c>
      <c r="G7721" t="s">
        <v>20</v>
      </c>
      <c r="H7721" t="s">
        <v>721</v>
      </c>
      <c r="I7721" s="33" t="s">
        <v>4695</v>
      </c>
      <c r="J7721" s="2">
        <v>3</v>
      </c>
      <c r="K7721" s="33" t="s">
        <v>2903</v>
      </c>
    </row>
    <row r="7722" spans="1:11" x14ac:dyDescent="0.3">
      <c r="A7722" s="1">
        <v>42898</v>
      </c>
      <c r="B7722" s="2">
        <f>YEAR(salesdata[[#This Row],[Order Date]])</f>
        <v>2017</v>
      </c>
      <c r="C7722" s="2">
        <f>MONTH(salesdata[[#This Row],[Order Date]])</f>
        <v>6</v>
      </c>
      <c r="D7722" t="s">
        <v>805</v>
      </c>
      <c r="E7722" t="s">
        <v>152</v>
      </c>
      <c r="F7722" t="s">
        <v>11</v>
      </c>
      <c r="G7722" t="s">
        <v>24</v>
      </c>
      <c r="H7722" t="s">
        <v>1949</v>
      </c>
      <c r="I7722" s="33" t="s">
        <v>6345</v>
      </c>
      <c r="J7722" s="2">
        <v>3</v>
      </c>
      <c r="K7722" s="33" t="s">
        <v>3027</v>
      </c>
    </row>
    <row r="7723" spans="1:11" x14ac:dyDescent="0.3">
      <c r="A7723" s="1">
        <v>42898</v>
      </c>
      <c r="B7723" s="2">
        <f>YEAR(salesdata[[#This Row],[Order Date]])</f>
        <v>2017</v>
      </c>
      <c r="C7723" s="2">
        <f>MONTH(salesdata[[#This Row],[Order Date]])</f>
        <v>6</v>
      </c>
      <c r="D7723" t="s">
        <v>805</v>
      </c>
      <c r="E7723" t="s">
        <v>152</v>
      </c>
      <c r="F7723" t="s">
        <v>34</v>
      </c>
      <c r="G7723" t="s">
        <v>35</v>
      </c>
      <c r="H7723" t="s">
        <v>1732</v>
      </c>
      <c r="I7723" s="33" t="s">
        <v>10721</v>
      </c>
      <c r="J7723" s="2">
        <v>4</v>
      </c>
      <c r="K7723" s="33" t="s">
        <v>10722</v>
      </c>
    </row>
    <row r="7724" spans="1:11" x14ac:dyDescent="0.3">
      <c r="A7724" s="1">
        <v>42898</v>
      </c>
      <c r="B7724" s="2">
        <f>YEAR(salesdata[[#This Row],[Order Date]])</f>
        <v>2017</v>
      </c>
      <c r="C7724" s="2">
        <f>MONTH(salesdata[[#This Row],[Order Date]])</f>
        <v>6</v>
      </c>
      <c r="D7724" t="s">
        <v>576</v>
      </c>
      <c r="E7724" t="s">
        <v>124</v>
      </c>
      <c r="F7724" t="s">
        <v>34</v>
      </c>
      <c r="G7724" t="s">
        <v>47</v>
      </c>
      <c r="H7724" t="s">
        <v>1393</v>
      </c>
      <c r="I7724" s="33" t="s">
        <v>3425</v>
      </c>
      <c r="J7724" s="2">
        <v>2</v>
      </c>
      <c r="K7724" s="33" t="s">
        <v>3154</v>
      </c>
    </row>
    <row r="7725" spans="1:11" x14ac:dyDescent="0.3">
      <c r="A7725" s="1">
        <v>42898</v>
      </c>
      <c r="B7725" s="2">
        <f>YEAR(salesdata[[#This Row],[Order Date]])</f>
        <v>2017</v>
      </c>
      <c r="C7725" s="2">
        <f>MONTH(salesdata[[#This Row],[Order Date]])</f>
        <v>6</v>
      </c>
      <c r="D7725" t="s">
        <v>1510</v>
      </c>
      <c r="E7725" t="s">
        <v>79</v>
      </c>
      <c r="F7725" t="s">
        <v>39</v>
      </c>
      <c r="G7725" t="s">
        <v>52</v>
      </c>
      <c r="H7725" t="s">
        <v>2003</v>
      </c>
      <c r="I7725" s="33" t="s">
        <v>4657</v>
      </c>
      <c r="J7725" s="2">
        <v>2</v>
      </c>
      <c r="K7725" s="33" t="s">
        <v>3703</v>
      </c>
    </row>
    <row r="7726" spans="1:11" x14ac:dyDescent="0.3">
      <c r="A7726" s="1">
        <v>42898</v>
      </c>
      <c r="B7726" s="2">
        <f>YEAR(salesdata[[#This Row],[Order Date]])</f>
        <v>2017</v>
      </c>
      <c r="C7726" s="2">
        <f>MONTH(salesdata[[#This Row],[Order Date]])</f>
        <v>6</v>
      </c>
      <c r="D7726" t="s">
        <v>1378</v>
      </c>
      <c r="E7726" t="s">
        <v>167</v>
      </c>
      <c r="F7726" t="s">
        <v>39</v>
      </c>
      <c r="G7726" t="s">
        <v>40</v>
      </c>
      <c r="H7726" t="s">
        <v>2375</v>
      </c>
      <c r="I7726" s="33" t="s">
        <v>5733</v>
      </c>
      <c r="J7726" s="2">
        <v>3</v>
      </c>
      <c r="K7726" s="33" t="s">
        <v>401</v>
      </c>
    </row>
    <row r="7727" spans="1:11" x14ac:dyDescent="0.3">
      <c r="A7727" s="1">
        <v>42898</v>
      </c>
      <c r="B7727" s="2">
        <f>YEAR(salesdata[[#This Row],[Order Date]])</f>
        <v>2017</v>
      </c>
      <c r="C7727" s="2">
        <f>MONTH(salesdata[[#This Row],[Order Date]])</f>
        <v>6</v>
      </c>
      <c r="D7727" t="s">
        <v>1378</v>
      </c>
      <c r="E7727" t="s">
        <v>167</v>
      </c>
      <c r="F7727" t="s">
        <v>11</v>
      </c>
      <c r="G7727" t="s">
        <v>12</v>
      </c>
      <c r="H7727" t="s">
        <v>1159</v>
      </c>
      <c r="I7727" s="33" t="s">
        <v>2910</v>
      </c>
      <c r="J7727" s="2">
        <v>3</v>
      </c>
      <c r="K7727" s="33" t="s">
        <v>2911</v>
      </c>
    </row>
    <row r="7728" spans="1:11" x14ac:dyDescent="0.3">
      <c r="A7728" s="1">
        <v>42898</v>
      </c>
      <c r="B7728" s="2">
        <f>YEAR(salesdata[[#This Row],[Order Date]])</f>
        <v>2017</v>
      </c>
      <c r="C7728" s="2">
        <f>MONTH(salesdata[[#This Row],[Order Date]])</f>
        <v>6</v>
      </c>
      <c r="D7728" t="s">
        <v>1158</v>
      </c>
      <c r="E7728" t="s">
        <v>15</v>
      </c>
      <c r="F7728" t="s">
        <v>34</v>
      </c>
      <c r="G7728" t="s">
        <v>47</v>
      </c>
      <c r="H7728" t="s">
        <v>1578</v>
      </c>
      <c r="I7728" s="33" t="s">
        <v>6404</v>
      </c>
      <c r="J7728" s="2">
        <v>3</v>
      </c>
      <c r="K7728" s="33" t="s">
        <v>3128</v>
      </c>
    </row>
    <row r="7729" spans="1:11" x14ac:dyDescent="0.3">
      <c r="A7729" s="1">
        <v>42899</v>
      </c>
      <c r="B7729" s="2">
        <f>YEAR(salesdata[[#This Row],[Order Date]])</f>
        <v>2017</v>
      </c>
      <c r="C7729" s="2">
        <f>MONTH(salesdata[[#This Row],[Order Date]])</f>
        <v>6</v>
      </c>
      <c r="D7729" t="s">
        <v>133</v>
      </c>
      <c r="E7729" t="s">
        <v>15</v>
      </c>
      <c r="F7729" t="s">
        <v>11</v>
      </c>
      <c r="G7729" t="s">
        <v>18</v>
      </c>
      <c r="H7729" t="s">
        <v>1043</v>
      </c>
      <c r="I7729" s="33" t="s">
        <v>10723</v>
      </c>
      <c r="J7729" s="2">
        <v>4</v>
      </c>
      <c r="K7729" s="33" t="s">
        <v>10724</v>
      </c>
    </row>
    <row r="7730" spans="1:11" x14ac:dyDescent="0.3">
      <c r="A7730" s="1">
        <v>42899</v>
      </c>
      <c r="B7730" s="2">
        <f>YEAR(salesdata[[#This Row],[Order Date]])</f>
        <v>2017</v>
      </c>
      <c r="C7730" s="2">
        <f>MONTH(salesdata[[#This Row],[Order Date]])</f>
        <v>6</v>
      </c>
      <c r="D7730" t="s">
        <v>133</v>
      </c>
      <c r="E7730" t="s">
        <v>15</v>
      </c>
      <c r="F7730" t="s">
        <v>34</v>
      </c>
      <c r="G7730" t="s">
        <v>35</v>
      </c>
      <c r="H7730" t="s">
        <v>1287</v>
      </c>
      <c r="I7730" s="33" t="s">
        <v>10725</v>
      </c>
      <c r="J7730" s="2">
        <v>7</v>
      </c>
      <c r="K7730" s="33" t="s">
        <v>10726</v>
      </c>
    </row>
    <row r="7731" spans="1:11" x14ac:dyDescent="0.3">
      <c r="A7731" s="1">
        <v>42899</v>
      </c>
      <c r="B7731" s="2">
        <f>YEAR(salesdata[[#This Row],[Order Date]])</f>
        <v>2017</v>
      </c>
      <c r="C7731" s="2">
        <f>MONTH(salesdata[[#This Row],[Order Date]])</f>
        <v>6</v>
      </c>
      <c r="D7731" t="s">
        <v>133</v>
      </c>
      <c r="E7731" t="s">
        <v>15</v>
      </c>
      <c r="F7731" t="s">
        <v>39</v>
      </c>
      <c r="G7731" t="s">
        <v>40</v>
      </c>
      <c r="H7731" t="s">
        <v>2375</v>
      </c>
      <c r="I7731" s="33" t="s">
        <v>4725</v>
      </c>
      <c r="J7731" s="2">
        <v>2</v>
      </c>
      <c r="K7731" s="33" t="s">
        <v>2154</v>
      </c>
    </row>
    <row r="7732" spans="1:11" x14ac:dyDescent="0.3">
      <c r="A7732" s="1">
        <v>42899</v>
      </c>
      <c r="B7732" s="2">
        <f>YEAR(salesdata[[#This Row],[Order Date]])</f>
        <v>2017</v>
      </c>
      <c r="C7732" s="2">
        <f>MONTH(salesdata[[#This Row],[Order Date]])</f>
        <v>6</v>
      </c>
      <c r="D7732" t="s">
        <v>665</v>
      </c>
      <c r="E7732" t="s">
        <v>55</v>
      </c>
      <c r="F7732" t="s">
        <v>11</v>
      </c>
      <c r="G7732" t="s">
        <v>24</v>
      </c>
      <c r="H7732" t="s">
        <v>2833</v>
      </c>
      <c r="I7732" s="33" t="s">
        <v>10727</v>
      </c>
      <c r="J7732" s="2">
        <v>7</v>
      </c>
      <c r="K7732" s="33" t="s">
        <v>10728</v>
      </c>
    </row>
    <row r="7733" spans="1:11" x14ac:dyDescent="0.3">
      <c r="A7733" s="1">
        <v>42899</v>
      </c>
      <c r="B7733" s="2">
        <f>YEAR(salesdata[[#This Row],[Order Date]])</f>
        <v>2017</v>
      </c>
      <c r="C7733" s="2">
        <f>MONTH(salesdata[[#This Row],[Order Date]])</f>
        <v>6</v>
      </c>
      <c r="D7733" t="s">
        <v>1882</v>
      </c>
      <c r="E7733" t="s">
        <v>167</v>
      </c>
      <c r="F7733" t="s">
        <v>34</v>
      </c>
      <c r="G7733" t="s">
        <v>35</v>
      </c>
      <c r="H7733" t="s">
        <v>1525</v>
      </c>
      <c r="I7733" s="33" t="s">
        <v>10729</v>
      </c>
      <c r="J7733" s="2">
        <v>4</v>
      </c>
      <c r="K7733" s="33" t="s">
        <v>10730</v>
      </c>
    </row>
    <row r="7734" spans="1:11" x14ac:dyDescent="0.3">
      <c r="A7734" s="1">
        <v>42901</v>
      </c>
      <c r="B7734" s="2">
        <f>YEAR(salesdata[[#This Row],[Order Date]])</f>
        <v>2017</v>
      </c>
      <c r="C7734" s="2">
        <f>MONTH(salesdata[[#This Row],[Order Date]])</f>
        <v>6</v>
      </c>
      <c r="D7734" t="s">
        <v>2834</v>
      </c>
      <c r="E7734" t="s">
        <v>27</v>
      </c>
      <c r="F7734" t="s">
        <v>39</v>
      </c>
      <c r="G7734" t="s">
        <v>40</v>
      </c>
      <c r="H7734" t="s">
        <v>2510</v>
      </c>
      <c r="I7734" s="33" t="s">
        <v>4725</v>
      </c>
      <c r="J7734" s="2">
        <v>3</v>
      </c>
      <c r="K7734" s="33" t="s">
        <v>8021</v>
      </c>
    </row>
    <row r="7735" spans="1:11" x14ac:dyDescent="0.3">
      <c r="A7735" s="1">
        <v>42901</v>
      </c>
      <c r="B7735" s="2">
        <f>YEAR(salesdata[[#This Row],[Order Date]])</f>
        <v>2017</v>
      </c>
      <c r="C7735" s="2">
        <f>MONTH(salesdata[[#This Row],[Order Date]])</f>
        <v>6</v>
      </c>
      <c r="D7735" t="s">
        <v>698</v>
      </c>
      <c r="E7735" t="s">
        <v>15</v>
      </c>
      <c r="F7735" t="s">
        <v>11</v>
      </c>
      <c r="G7735" t="s">
        <v>24</v>
      </c>
      <c r="H7735" t="s">
        <v>1766</v>
      </c>
      <c r="I7735" s="33" t="s">
        <v>6148</v>
      </c>
      <c r="J7735" s="2">
        <v>5</v>
      </c>
      <c r="K7735" s="33" t="s">
        <v>8568</v>
      </c>
    </row>
    <row r="7736" spans="1:11" x14ac:dyDescent="0.3">
      <c r="A7736" s="1">
        <v>42901</v>
      </c>
      <c r="B7736" s="2">
        <f>YEAR(salesdata[[#This Row],[Order Date]])</f>
        <v>2017</v>
      </c>
      <c r="C7736" s="2">
        <f>MONTH(salesdata[[#This Row],[Order Date]])</f>
        <v>6</v>
      </c>
      <c r="D7736" t="s">
        <v>2487</v>
      </c>
      <c r="E7736" t="s">
        <v>27</v>
      </c>
      <c r="F7736" t="s">
        <v>11</v>
      </c>
      <c r="G7736" t="s">
        <v>24</v>
      </c>
      <c r="H7736" t="s">
        <v>31</v>
      </c>
      <c r="I7736" s="33" t="s">
        <v>4310</v>
      </c>
      <c r="J7736" s="2">
        <v>1</v>
      </c>
      <c r="K7736" s="33" t="s">
        <v>4024</v>
      </c>
    </row>
    <row r="7737" spans="1:11" x14ac:dyDescent="0.3">
      <c r="A7737" s="1">
        <v>42901</v>
      </c>
      <c r="B7737" s="2">
        <f>YEAR(salesdata[[#This Row],[Order Date]])</f>
        <v>2017</v>
      </c>
      <c r="C7737" s="2">
        <f>MONTH(salesdata[[#This Row],[Order Date]])</f>
        <v>6</v>
      </c>
      <c r="D7737" t="s">
        <v>740</v>
      </c>
      <c r="E7737" t="s">
        <v>319</v>
      </c>
      <c r="F7737" t="s">
        <v>11</v>
      </c>
      <c r="G7737" t="s">
        <v>16</v>
      </c>
      <c r="H7737" t="s">
        <v>417</v>
      </c>
      <c r="I7737" s="33" t="s">
        <v>3393</v>
      </c>
      <c r="J7737" s="2">
        <v>3</v>
      </c>
      <c r="K7737" s="33" t="s">
        <v>3337</v>
      </c>
    </row>
    <row r="7738" spans="1:11" x14ac:dyDescent="0.3">
      <c r="A7738" s="1">
        <v>42901</v>
      </c>
      <c r="B7738" s="2">
        <f>YEAR(salesdata[[#This Row],[Order Date]])</f>
        <v>2017</v>
      </c>
      <c r="C7738" s="2">
        <f>MONTH(salesdata[[#This Row],[Order Date]])</f>
        <v>6</v>
      </c>
      <c r="D7738" t="s">
        <v>740</v>
      </c>
      <c r="E7738" t="s">
        <v>319</v>
      </c>
      <c r="F7738" t="s">
        <v>11</v>
      </c>
      <c r="G7738" t="s">
        <v>18</v>
      </c>
      <c r="H7738" t="s">
        <v>2020</v>
      </c>
      <c r="I7738" s="33" t="s">
        <v>10731</v>
      </c>
      <c r="J7738" s="2">
        <v>5</v>
      </c>
      <c r="K7738" s="33" t="s">
        <v>4195</v>
      </c>
    </row>
    <row r="7739" spans="1:11" x14ac:dyDescent="0.3">
      <c r="A7739" s="1">
        <v>42901</v>
      </c>
      <c r="B7739" s="2">
        <f>YEAR(salesdata[[#This Row],[Order Date]])</f>
        <v>2017</v>
      </c>
      <c r="C7739" s="2">
        <f>MONTH(salesdata[[#This Row],[Order Date]])</f>
        <v>6</v>
      </c>
      <c r="D7739" t="s">
        <v>740</v>
      </c>
      <c r="E7739" t="s">
        <v>319</v>
      </c>
      <c r="F7739" t="s">
        <v>11</v>
      </c>
      <c r="G7739" t="s">
        <v>12</v>
      </c>
      <c r="H7739" t="s">
        <v>713</v>
      </c>
      <c r="I7739" s="33" t="s">
        <v>3188</v>
      </c>
      <c r="J7739" s="2">
        <v>3</v>
      </c>
      <c r="K7739" s="33" t="s">
        <v>3772</v>
      </c>
    </row>
    <row r="7740" spans="1:11" x14ac:dyDescent="0.3">
      <c r="A7740" s="1">
        <v>42901</v>
      </c>
      <c r="B7740" s="2">
        <f>YEAR(salesdata[[#This Row],[Order Date]])</f>
        <v>2017</v>
      </c>
      <c r="C7740" s="2">
        <f>MONTH(salesdata[[#This Row],[Order Date]])</f>
        <v>6</v>
      </c>
      <c r="D7740" t="s">
        <v>364</v>
      </c>
      <c r="E7740" t="s">
        <v>27</v>
      </c>
      <c r="F7740" t="s">
        <v>39</v>
      </c>
      <c r="G7740" t="s">
        <v>40</v>
      </c>
      <c r="H7740" t="s">
        <v>1804</v>
      </c>
      <c r="I7740" s="33" t="s">
        <v>5546</v>
      </c>
      <c r="J7740" s="2">
        <v>1</v>
      </c>
      <c r="K7740" s="33" t="s">
        <v>7050</v>
      </c>
    </row>
    <row r="7741" spans="1:11" x14ac:dyDescent="0.3">
      <c r="A7741" s="1">
        <v>42901</v>
      </c>
      <c r="B7741" s="2">
        <f>YEAR(salesdata[[#This Row],[Order Date]])</f>
        <v>2017</v>
      </c>
      <c r="C7741" s="2">
        <f>MONTH(salesdata[[#This Row],[Order Date]])</f>
        <v>6</v>
      </c>
      <c r="D7741" t="s">
        <v>362</v>
      </c>
      <c r="E7741" t="s">
        <v>121</v>
      </c>
      <c r="F7741" t="s">
        <v>39</v>
      </c>
      <c r="G7741" t="s">
        <v>40</v>
      </c>
      <c r="H7741" t="s">
        <v>1922</v>
      </c>
      <c r="I7741" s="33" t="s">
        <v>4532</v>
      </c>
      <c r="J7741" s="2">
        <v>3</v>
      </c>
      <c r="K7741" s="33" t="s">
        <v>2437</v>
      </c>
    </row>
    <row r="7742" spans="1:11" x14ac:dyDescent="0.3">
      <c r="A7742" s="1">
        <v>42901</v>
      </c>
      <c r="B7742" s="2">
        <f>YEAR(salesdata[[#This Row],[Order Date]])</f>
        <v>2017</v>
      </c>
      <c r="C7742" s="2">
        <f>MONTH(salesdata[[#This Row],[Order Date]])</f>
        <v>6</v>
      </c>
      <c r="D7742" t="s">
        <v>362</v>
      </c>
      <c r="E7742" t="s">
        <v>121</v>
      </c>
      <c r="F7742" t="s">
        <v>34</v>
      </c>
      <c r="G7742" t="s">
        <v>47</v>
      </c>
      <c r="H7742" t="s">
        <v>1041</v>
      </c>
      <c r="I7742" s="33" t="s">
        <v>10732</v>
      </c>
      <c r="J7742" s="2">
        <v>4</v>
      </c>
      <c r="K7742" s="33" t="s">
        <v>3436</v>
      </c>
    </row>
    <row r="7743" spans="1:11" x14ac:dyDescent="0.3">
      <c r="A7743" s="1">
        <v>42901</v>
      </c>
      <c r="B7743" s="2">
        <f>YEAR(salesdata[[#This Row],[Order Date]])</f>
        <v>2017</v>
      </c>
      <c r="C7743" s="2">
        <f>MONTH(salesdata[[#This Row],[Order Date]])</f>
        <v>6</v>
      </c>
      <c r="D7743" t="s">
        <v>362</v>
      </c>
      <c r="E7743" t="s">
        <v>121</v>
      </c>
      <c r="F7743" t="s">
        <v>34</v>
      </c>
      <c r="G7743" t="s">
        <v>147</v>
      </c>
      <c r="H7743" t="s">
        <v>993</v>
      </c>
      <c r="I7743" s="33" t="s">
        <v>10733</v>
      </c>
      <c r="J7743" s="2">
        <v>2</v>
      </c>
      <c r="K7743" s="33" t="s">
        <v>6029</v>
      </c>
    </row>
    <row r="7744" spans="1:11" x14ac:dyDescent="0.3">
      <c r="A7744" s="1">
        <v>42901</v>
      </c>
      <c r="B7744" s="2">
        <f>YEAR(salesdata[[#This Row],[Order Date]])</f>
        <v>2017</v>
      </c>
      <c r="C7744" s="2">
        <f>MONTH(salesdata[[#This Row],[Order Date]])</f>
        <v>6</v>
      </c>
      <c r="D7744" t="s">
        <v>362</v>
      </c>
      <c r="E7744" t="s">
        <v>121</v>
      </c>
      <c r="F7744" t="s">
        <v>39</v>
      </c>
      <c r="G7744" t="s">
        <v>40</v>
      </c>
      <c r="H7744" t="s">
        <v>1645</v>
      </c>
      <c r="I7744" s="33" t="s">
        <v>10734</v>
      </c>
      <c r="J7744" s="2">
        <v>8</v>
      </c>
      <c r="K7744" s="33" t="s">
        <v>10735</v>
      </c>
    </row>
    <row r="7745" spans="1:11" x14ac:dyDescent="0.3">
      <c r="A7745" s="1">
        <v>42901</v>
      </c>
      <c r="B7745" s="2">
        <f>YEAR(salesdata[[#This Row],[Order Date]])</f>
        <v>2017</v>
      </c>
      <c r="C7745" s="2">
        <f>MONTH(salesdata[[#This Row],[Order Date]])</f>
        <v>6</v>
      </c>
      <c r="D7745" t="s">
        <v>362</v>
      </c>
      <c r="E7745" t="s">
        <v>121</v>
      </c>
      <c r="F7745" t="s">
        <v>11</v>
      </c>
      <c r="G7745" t="s">
        <v>93</v>
      </c>
      <c r="H7745" t="s">
        <v>672</v>
      </c>
      <c r="I7745" s="33" t="s">
        <v>10736</v>
      </c>
      <c r="J7745" s="2">
        <v>8</v>
      </c>
      <c r="K7745" s="33" t="s">
        <v>3889</v>
      </c>
    </row>
    <row r="7746" spans="1:11" x14ac:dyDescent="0.3">
      <c r="A7746" s="1">
        <v>42901</v>
      </c>
      <c r="B7746" s="2">
        <f>YEAR(salesdata[[#This Row],[Order Date]])</f>
        <v>2017</v>
      </c>
      <c r="C7746" s="2">
        <f>MONTH(salesdata[[#This Row],[Order Date]])</f>
        <v>6</v>
      </c>
      <c r="D7746" t="s">
        <v>362</v>
      </c>
      <c r="E7746" t="s">
        <v>121</v>
      </c>
      <c r="F7746" t="s">
        <v>11</v>
      </c>
      <c r="G7746" t="s">
        <v>18</v>
      </c>
      <c r="H7746" t="s">
        <v>312</v>
      </c>
      <c r="I7746" s="33" t="s">
        <v>3240</v>
      </c>
      <c r="J7746" s="2">
        <v>1</v>
      </c>
      <c r="K7746" s="33" t="s">
        <v>3241</v>
      </c>
    </row>
    <row r="7747" spans="1:11" x14ac:dyDescent="0.3">
      <c r="A7747" s="1">
        <v>42901</v>
      </c>
      <c r="B7747" s="2">
        <f>YEAR(salesdata[[#This Row],[Order Date]])</f>
        <v>2017</v>
      </c>
      <c r="C7747" s="2">
        <f>MONTH(salesdata[[#This Row],[Order Date]])</f>
        <v>6</v>
      </c>
      <c r="D7747" t="s">
        <v>362</v>
      </c>
      <c r="E7747" t="s">
        <v>121</v>
      </c>
      <c r="F7747" t="s">
        <v>11</v>
      </c>
      <c r="G7747" t="s">
        <v>12</v>
      </c>
      <c r="H7747" t="s">
        <v>1153</v>
      </c>
      <c r="I7747" s="33" t="s">
        <v>4408</v>
      </c>
      <c r="J7747" s="2">
        <v>5</v>
      </c>
      <c r="K7747" s="33" t="s">
        <v>4409</v>
      </c>
    </row>
    <row r="7748" spans="1:11" x14ac:dyDescent="0.3">
      <c r="A7748" s="1">
        <v>42901</v>
      </c>
      <c r="B7748" s="2">
        <f>YEAR(salesdata[[#This Row],[Order Date]])</f>
        <v>2017</v>
      </c>
      <c r="C7748" s="2">
        <f>MONTH(salesdata[[#This Row],[Order Date]])</f>
        <v>6</v>
      </c>
      <c r="D7748" t="s">
        <v>1202</v>
      </c>
      <c r="E7748" t="s">
        <v>249</v>
      </c>
      <c r="F7748" t="s">
        <v>34</v>
      </c>
      <c r="G7748" t="s">
        <v>35</v>
      </c>
      <c r="H7748" t="s">
        <v>1745</v>
      </c>
      <c r="I7748" s="33" t="s">
        <v>4129</v>
      </c>
      <c r="J7748" s="2">
        <v>3</v>
      </c>
      <c r="K7748" s="33" t="s">
        <v>8111</v>
      </c>
    </row>
    <row r="7749" spans="1:11" x14ac:dyDescent="0.3">
      <c r="A7749" s="1">
        <v>42901</v>
      </c>
      <c r="B7749" s="2">
        <f>YEAR(salesdata[[#This Row],[Order Date]])</f>
        <v>2017</v>
      </c>
      <c r="C7749" s="2">
        <f>MONTH(salesdata[[#This Row],[Order Date]])</f>
        <v>6</v>
      </c>
      <c r="D7749" t="s">
        <v>1202</v>
      </c>
      <c r="E7749" t="s">
        <v>249</v>
      </c>
      <c r="F7749" t="s">
        <v>34</v>
      </c>
      <c r="G7749" t="s">
        <v>74</v>
      </c>
      <c r="H7749" t="s">
        <v>1123</v>
      </c>
      <c r="I7749" s="33" t="s">
        <v>10737</v>
      </c>
      <c r="J7749" s="2">
        <v>2</v>
      </c>
      <c r="K7749" s="33" t="s">
        <v>10738</v>
      </c>
    </row>
    <row r="7750" spans="1:11" x14ac:dyDescent="0.3">
      <c r="A7750" s="1">
        <v>42902</v>
      </c>
      <c r="B7750" s="2">
        <f>YEAR(salesdata[[#This Row],[Order Date]])</f>
        <v>2017</v>
      </c>
      <c r="C7750" s="2">
        <f>MONTH(salesdata[[#This Row],[Order Date]])</f>
        <v>6</v>
      </c>
      <c r="D7750" t="s">
        <v>1943</v>
      </c>
      <c r="E7750" t="s">
        <v>249</v>
      </c>
      <c r="F7750" t="s">
        <v>11</v>
      </c>
      <c r="G7750" t="s">
        <v>24</v>
      </c>
      <c r="H7750" t="s">
        <v>2281</v>
      </c>
      <c r="I7750" s="33" t="s">
        <v>5597</v>
      </c>
      <c r="J7750" s="2">
        <v>3</v>
      </c>
      <c r="K7750" s="33" t="s">
        <v>7562</v>
      </c>
    </row>
    <row r="7751" spans="1:11" x14ac:dyDescent="0.3">
      <c r="A7751" s="1">
        <v>42902</v>
      </c>
      <c r="B7751" s="2">
        <f>YEAR(salesdata[[#This Row],[Order Date]])</f>
        <v>2017</v>
      </c>
      <c r="C7751" s="2">
        <f>MONTH(salesdata[[#This Row],[Order Date]])</f>
        <v>6</v>
      </c>
      <c r="D7751" t="s">
        <v>880</v>
      </c>
      <c r="E7751" t="s">
        <v>33</v>
      </c>
      <c r="F7751" t="s">
        <v>34</v>
      </c>
      <c r="G7751" t="s">
        <v>35</v>
      </c>
      <c r="H7751" t="s">
        <v>1647</v>
      </c>
      <c r="I7751" s="33" t="s">
        <v>6733</v>
      </c>
      <c r="J7751" s="2">
        <v>2</v>
      </c>
      <c r="K7751" s="33" t="s">
        <v>10739</v>
      </c>
    </row>
    <row r="7752" spans="1:11" x14ac:dyDescent="0.3">
      <c r="A7752" s="1">
        <v>42902</v>
      </c>
      <c r="B7752" s="2">
        <f>YEAR(salesdata[[#This Row],[Order Date]])</f>
        <v>2017</v>
      </c>
      <c r="C7752" s="2">
        <f>MONTH(salesdata[[#This Row],[Order Date]])</f>
        <v>6</v>
      </c>
      <c r="D7752" t="s">
        <v>880</v>
      </c>
      <c r="E7752" t="s">
        <v>33</v>
      </c>
      <c r="F7752" t="s">
        <v>11</v>
      </c>
      <c r="G7752" t="s">
        <v>93</v>
      </c>
      <c r="H7752" t="s">
        <v>2835</v>
      </c>
      <c r="I7752" s="33" t="s">
        <v>10740</v>
      </c>
      <c r="J7752" s="2">
        <v>3</v>
      </c>
      <c r="K7752" s="33" t="s">
        <v>10741</v>
      </c>
    </row>
    <row r="7753" spans="1:11" x14ac:dyDescent="0.3">
      <c r="A7753" s="1">
        <v>42902</v>
      </c>
      <c r="B7753" s="2">
        <f>YEAR(salesdata[[#This Row],[Order Date]])</f>
        <v>2017</v>
      </c>
      <c r="C7753" s="2">
        <f>MONTH(salesdata[[#This Row],[Order Date]])</f>
        <v>6</v>
      </c>
      <c r="D7753" t="s">
        <v>880</v>
      </c>
      <c r="E7753" t="s">
        <v>33</v>
      </c>
      <c r="F7753" t="s">
        <v>39</v>
      </c>
      <c r="G7753" t="s">
        <v>40</v>
      </c>
      <c r="H7753" t="s">
        <v>529</v>
      </c>
      <c r="I7753" s="33" t="s">
        <v>5836</v>
      </c>
      <c r="J7753" s="2">
        <v>2</v>
      </c>
      <c r="K7753" s="33" t="s">
        <v>6339</v>
      </c>
    </row>
    <row r="7754" spans="1:11" x14ac:dyDescent="0.3">
      <c r="A7754" s="1">
        <v>42902</v>
      </c>
      <c r="B7754" s="2">
        <f>YEAR(salesdata[[#This Row],[Order Date]])</f>
        <v>2017</v>
      </c>
      <c r="C7754" s="2">
        <f>MONTH(salesdata[[#This Row],[Order Date]])</f>
        <v>6</v>
      </c>
      <c r="D7754" t="s">
        <v>880</v>
      </c>
      <c r="E7754" t="s">
        <v>33</v>
      </c>
      <c r="F7754" t="s">
        <v>39</v>
      </c>
      <c r="G7754" t="s">
        <v>40</v>
      </c>
      <c r="H7754" t="s">
        <v>1864</v>
      </c>
      <c r="I7754" s="33" t="s">
        <v>10742</v>
      </c>
      <c r="J7754" s="2">
        <v>1</v>
      </c>
      <c r="K7754" s="33" t="s">
        <v>9372</v>
      </c>
    </row>
    <row r="7755" spans="1:11" x14ac:dyDescent="0.3">
      <c r="A7755" s="1">
        <v>42902</v>
      </c>
      <c r="B7755" s="2">
        <f>YEAR(salesdata[[#This Row],[Order Date]])</f>
        <v>2017</v>
      </c>
      <c r="C7755" s="2">
        <f>MONTH(salesdata[[#This Row],[Order Date]])</f>
        <v>6</v>
      </c>
      <c r="D7755" t="s">
        <v>1158</v>
      </c>
      <c r="E7755" t="s">
        <v>27</v>
      </c>
      <c r="F7755" t="s">
        <v>34</v>
      </c>
      <c r="G7755" t="s">
        <v>35</v>
      </c>
      <c r="H7755" t="s">
        <v>674</v>
      </c>
      <c r="I7755" s="33" t="s">
        <v>3719</v>
      </c>
      <c r="J7755" s="2">
        <v>7</v>
      </c>
      <c r="K7755" s="33" t="s">
        <v>10743</v>
      </c>
    </row>
    <row r="7756" spans="1:11" x14ac:dyDescent="0.3">
      <c r="A7756" s="1">
        <v>42902</v>
      </c>
      <c r="B7756" s="2">
        <f>YEAR(salesdata[[#This Row],[Order Date]])</f>
        <v>2017</v>
      </c>
      <c r="C7756" s="2">
        <f>MONTH(salesdata[[#This Row],[Order Date]])</f>
        <v>6</v>
      </c>
      <c r="D7756" t="s">
        <v>1158</v>
      </c>
      <c r="E7756" t="s">
        <v>27</v>
      </c>
      <c r="F7756" t="s">
        <v>11</v>
      </c>
      <c r="G7756" t="s">
        <v>12</v>
      </c>
      <c r="H7756" t="s">
        <v>1658</v>
      </c>
      <c r="I7756" s="33" t="s">
        <v>7201</v>
      </c>
      <c r="J7756" s="2">
        <v>2</v>
      </c>
      <c r="K7756" s="33" t="s">
        <v>7202</v>
      </c>
    </row>
    <row r="7757" spans="1:11" x14ac:dyDescent="0.3">
      <c r="A7757" s="1">
        <v>42902</v>
      </c>
      <c r="B7757" s="2">
        <f>YEAR(salesdata[[#This Row],[Order Date]])</f>
        <v>2017</v>
      </c>
      <c r="C7757" s="2">
        <f>MONTH(salesdata[[#This Row],[Order Date]])</f>
        <v>6</v>
      </c>
      <c r="D7757" t="s">
        <v>1028</v>
      </c>
      <c r="E7757" t="s">
        <v>407</v>
      </c>
      <c r="F7757" t="s">
        <v>11</v>
      </c>
      <c r="G7757" t="s">
        <v>204</v>
      </c>
      <c r="H7757" t="s">
        <v>2024</v>
      </c>
      <c r="I7757" s="33" t="s">
        <v>3027</v>
      </c>
      <c r="J7757" s="2">
        <v>2</v>
      </c>
      <c r="K7757" s="33" t="s">
        <v>4930</v>
      </c>
    </row>
    <row r="7758" spans="1:11" x14ac:dyDescent="0.3">
      <c r="A7758" s="1">
        <v>42902</v>
      </c>
      <c r="B7758" s="2">
        <f>YEAR(salesdata[[#This Row],[Order Date]])</f>
        <v>2017</v>
      </c>
      <c r="C7758" s="2">
        <f>MONTH(salesdata[[#This Row],[Order Date]])</f>
        <v>6</v>
      </c>
      <c r="D7758" t="s">
        <v>1028</v>
      </c>
      <c r="E7758" t="s">
        <v>407</v>
      </c>
      <c r="F7758" t="s">
        <v>11</v>
      </c>
      <c r="G7758" t="s">
        <v>12</v>
      </c>
      <c r="H7758" t="s">
        <v>2783</v>
      </c>
      <c r="I7758" s="33" t="s">
        <v>2910</v>
      </c>
      <c r="J7758" s="2">
        <v>3</v>
      </c>
      <c r="K7758" s="33" t="s">
        <v>2911</v>
      </c>
    </row>
    <row r="7759" spans="1:11" x14ac:dyDescent="0.3">
      <c r="A7759" s="1">
        <v>42902</v>
      </c>
      <c r="B7759" s="2">
        <f>YEAR(salesdata[[#This Row],[Order Date]])</f>
        <v>2017</v>
      </c>
      <c r="C7759" s="2">
        <f>MONTH(salesdata[[#This Row],[Order Date]])</f>
        <v>6</v>
      </c>
      <c r="D7759" t="s">
        <v>1028</v>
      </c>
      <c r="E7759" t="s">
        <v>407</v>
      </c>
      <c r="F7759" t="s">
        <v>11</v>
      </c>
      <c r="G7759" t="s">
        <v>12</v>
      </c>
      <c r="H7759" t="s">
        <v>1750</v>
      </c>
      <c r="I7759" s="33" t="s">
        <v>9212</v>
      </c>
      <c r="J7759" s="2">
        <v>4</v>
      </c>
      <c r="K7759" s="33" t="s">
        <v>9213</v>
      </c>
    </row>
    <row r="7760" spans="1:11" x14ac:dyDescent="0.3">
      <c r="A7760" s="1">
        <v>42902</v>
      </c>
      <c r="B7760" s="2">
        <f>YEAR(salesdata[[#This Row],[Order Date]])</f>
        <v>2017</v>
      </c>
      <c r="C7760" s="2">
        <f>MONTH(salesdata[[#This Row],[Order Date]])</f>
        <v>6</v>
      </c>
      <c r="D7760" t="s">
        <v>1709</v>
      </c>
      <c r="E7760" t="s">
        <v>15</v>
      </c>
      <c r="F7760" t="s">
        <v>11</v>
      </c>
      <c r="G7760" t="s">
        <v>20</v>
      </c>
      <c r="H7760" t="s">
        <v>857</v>
      </c>
      <c r="I7760" s="33" t="s">
        <v>3023</v>
      </c>
      <c r="J7760" s="2">
        <v>7</v>
      </c>
      <c r="K7760" s="33" t="s">
        <v>10744</v>
      </c>
    </row>
    <row r="7761" spans="1:11" x14ac:dyDescent="0.3">
      <c r="A7761" s="1">
        <v>42902</v>
      </c>
      <c r="B7761" s="2">
        <f>YEAR(salesdata[[#This Row],[Order Date]])</f>
        <v>2017</v>
      </c>
      <c r="C7761" s="2">
        <f>MONTH(salesdata[[#This Row],[Order Date]])</f>
        <v>6</v>
      </c>
      <c r="D7761" t="s">
        <v>1151</v>
      </c>
      <c r="E7761" t="s">
        <v>79</v>
      </c>
      <c r="F7761" t="s">
        <v>39</v>
      </c>
      <c r="G7761" t="s">
        <v>52</v>
      </c>
      <c r="H7761" t="s">
        <v>747</v>
      </c>
      <c r="I7761" s="33" t="s">
        <v>5994</v>
      </c>
      <c r="J7761" s="2">
        <v>6</v>
      </c>
      <c r="K7761" s="33" t="s">
        <v>10745</v>
      </c>
    </row>
    <row r="7762" spans="1:11" x14ac:dyDescent="0.3">
      <c r="A7762" s="1">
        <v>42902</v>
      </c>
      <c r="B7762" s="2">
        <f>YEAR(salesdata[[#This Row],[Order Date]])</f>
        <v>2017</v>
      </c>
      <c r="C7762" s="2">
        <f>MONTH(salesdata[[#This Row],[Order Date]])</f>
        <v>6</v>
      </c>
      <c r="D7762" t="s">
        <v>1151</v>
      </c>
      <c r="E7762" t="s">
        <v>79</v>
      </c>
      <c r="F7762" t="s">
        <v>11</v>
      </c>
      <c r="G7762" t="s">
        <v>24</v>
      </c>
      <c r="H7762" t="s">
        <v>270</v>
      </c>
      <c r="I7762" s="33" t="s">
        <v>4105</v>
      </c>
      <c r="J7762" s="2">
        <v>5</v>
      </c>
      <c r="K7762" s="33" t="s">
        <v>2992</v>
      </c>
    </row>
    <row r="7763" spans="1:11" x14ac:dyDescent="0.3">
      <c r="A7763" s="1">
        <v>42903</v>
      </c>
      <c r="B7763" s="2">
        <f>YEAR(salesdata[[#This Row],[Order Date]])</f>
        <v>2017</v>
      </c>
      <c r="C7763" s="2">
        <f>MONTH(salesdata[[#This Row],[Order Date]])</f>
        <v>6</v>
      </c>
      <c r="D7763" t="s">
        <v>1237</v>
      </c>
      <c r="E7763" t="s">
        <v>27</v>
      </c>
      <c r="F7763" t="s">
        <v>11</v>
      </c>
      <c r="G7763" t="s">
        <v>20</v>
      </c>
      <c r="H7763" t="s">
        <v>1344</v>
      </c>
      <c r="I7763" s="33" t="s">
        <v>7972</v>
      </c>
      <c r="J7763" s="2">
        <v>3</v>
      </c>
      <c r="K7763" s="33" t="s">
        <v>3790</v>
      </c>
    </row>
    <row r="7764" spans="1:11" x14ac:dyDescent="0.3">
      <c r="A7764" s="1">
        <v>42903</v>
      </c>
      <c r="B7764" s="2">
        <f>YEAR(salesdata[[#This Row],[Order Date]])</f>
        <v>2017</v>
      </c>
      <c r="C7764" s="2">
        <f>MONTH(salesdata[[#This Row],[Order Date]])</f>
        <v>6</v>
      </c>
      <c r="D7764" t="s">
        <v>1371</v>
      </c>
      <c r="E7764" t="s">
        <v>167</v>
      </c>
      <c r="F7764" t="s">
        <v>34</v>
      </c>
      <c r="G7764" t="s">
        <v>47</v>
      </c>
      <c r="H7764" t="s">
        <v>2227</v>
      </c>
      <c r="I7764" s="33" t="s">
        <v>7242</v>
      </c>
      <c r="J7764" s="2">
        <v>3</v>
      </c>
      <c r="K7764" s="33" t="s">
        <v>10746</v>
      </c>
    </row>
    <row r="7765" spans="1:11" x14ac:dyDescent="0.3">
      <c r="A7765" s="1">
        <v>42903</v>
      </c>
      <c r="B7765" s="2">
        <f>YEAR(salesdata[[#This Row],[Order Date]])</f>
        <v>2017</v>
      </c>
      <c r="C7765" s="2">
        <f>MONTH(salesdata[[#This Row],[Order Date]])</f>
        <v>6</v>
      </c>
      <c r="D7765" t="s">
        <v>1371</v>
      </c>
      <c r="E7765" t="s">
        <v>167</v>
      </c>
      <c r="F7765" t="s">
        <v>11</v>
      </c>
      <c r="G7765" t="s">
        <v>18</v>
      </c>
      <c r="H7765" t="s">
        <v>1365</v>
      </c>
      <c r="I7765" s="33" t="s">
        <v>10045</v>
      </c>
      <c r="J7765" s="2">
        <v>1</v>
      </c>
      <c r="K7765" s="33" t="s">
        <v>3685</v>
      </c>
    </row>
    <row r="7766" spans="1:11" x14ac:dyDescent="0.3">
      <c r="A7766" s="1">
        <v>42903</v>
      </c>
      <c r="B7766" s="2">
        <f>YEAR(salesdata[[#This Row],[Order Date]])</f>
        <v>2017</v>
      </c>
      <c r="C7766" s="2">
        <f>MONTH(salesdata[[#This Row],[Order Date]])</f>
        <v>6</v>
      </c>
      <c r="D7766" t="s">
        <v>1528</v>
      </c>
      <c r="E7766" t="s">
        <v>15</v>
      </c>
      <c r="F7766" t="s">
        <v>11</v>
      </c>
      <c r="G7766" t="s">
        <v>12</v>
      </c>
      <c r="H7766" t="s">
        <v>2558</v>
      </c>
      <c r="I7766" s="33" t="s">
        <v>6512</v>
      </c>
      <c r="J7766" s="2">
        <v>2</v>
      </c>
      <c r="K7766" s="33" t="s">
        <v>3091</v>
      </c>
    </row>
    <row r="7767" spans="1:11" x14ac:dyDescent="0.3">
      <c r="A7767" s="1">
        <v>42903</v>
      </c>
      <c r="B7767" s="2">
        <f>YEAR(salesdata[[#This Row],[Order Date]])</f>
        <v>2017</v>
      </c>
      <c r="C7767" s="2">
        <f>MONTH(salesdata[[#This Row],[Order Date]])</f>
        <v>6</v>
      </c>
      <c r="D7767" t="s">
        <v>1528</v>
      </c>
      <c r="E7767" t="s">
        <v>15</v>
      </c>
      <c r="F7767" t="s">
        <v>11</v>
      </c>
      <c r="G7767" t="s">
        <v>20</v>
      </c>
      <c r="H7767" t="s">
        <v>922</v>
      </c>
      <c r="I7767" s="33" t="s">
        <v>6931</v>
      </c>
      <c r="J7767" s="2">
        <v>4</v>
      </c>
      <c r="K7767" s="33" t="s">
        <v>10747</v>
      </c>
    </row>
    <row r="7768" spans="1:11" x14ac:dyDescent="0.3">
      <c r="A7768" s="1">
        <v>42903</v>
      </c>
      <c r="B7768" s="2">
        <f>YEAR(salesdata[[#This Row],[Order Date]])</f>
        <v>2017</v>
      </c>
      <c r="C7768" s="2">
        <f>MONTH(salesdata[[#This Row],[Order Date]])</f>
        <v>6</v>
      </c>
      <c r="D7768" t="s">
        <v>1528</v>
      </c>
      <c r="E7768" t="s">
        <v>15</v>
      </c>
      <c r="F7768" t="s">
        <v>11</v>
      </c>
      <c r="G7768" t="s">
        <v>20</v>
      </c>
      <c r="H7768" t="s">
        <v>623</v>
      </c>
      <c r="I7768" s="33" t="s">
        <v>3205</v>
      </c>
      <c r="J7768" s="2">
        <v>4</v>
      </c>
      <c r="K7768" s="33" t="s">
        <v>10748</v>
      </c>
    </row>
    <row r="7769" spans="1:11" x14ac:dyDescent="0.3">
      <c r="A7769" s="1">
        <v>42903</v>
      </c>
      <c r="B7769" s="2">
        <f>YEAR(salesdata[[#This Row],[Order Date]])</f>
        <v>2017</v>
      </c>
      <c r="C7769" s="2">
        <f>MONTH(salesdata[[#This Row],[Order Date]])</f>
        <v>6</v>
      </c>
      <c r="D7769" t="s">
        <v>1222</v>
      </c>
      <c r="E7769" t="s">
        <v>282</v>
      </c>
      <c r="F7769" t="s">
        <v>11</v>
      </c>
      <c r="G7769" t="s">
        <v>18</v>
      </c>
      <c r="H7769" t="s">
        <v>2440</v>
      </c>
      <c r="I7769" s="33" t="s">
        <v>5109</v>
      </c>
      <c r="J7769" s="2">
        <v>3</v>
      </c>
      <c r="K7769" s="33" t="s">
        <v>10749</v>
      </c>
    </row>
    <row r="7770" spans="1:11" x14ac:dyDescent="0.3">
      <c r="A7770" s="1">
        <v>42903</v>
      </c>
      <c r="B7770" s="2">
        <f>YEAR(salesdata[[#This Row],[Order Date]])</f>
        <v>2017</v>
      </c>
      <c r="C7770" s="2">
        <f>MONTH(salesdata[[#This Row],[Order Date]])</f>
        <v>6</v>
      </c>
      <c r="D7770" t="s">
        <v>219</v>
      </c>
      <c r="E7770" t="s">
        <v>152</v>
      </c>
      <c r="F7770" t="s">
        <v>39</v>
      </c>
      <c r="G7770" t="s">
        <v>306</v>
      </c>
      <c r="H7770" t="s">
        <v>2836</v>
      </c>
      <c r="I7770" s="33" t="s">
        <v>10750</v>
      </c>
      <c r="J7770" s="2">
        <v>5</v>
      </c>
      <c r="K7770" s="33" t="s">
        <v>10751</v>
      </c>
    </row>
    <row r="7771" spans="1:11" x14ac:dyDescent="0.3">
      <c r="A7771" s="1">
        <v>42903</v>
      </c>
      <c r="B7771" s="2">
        <f>YEAR(salesdata[[#This Row],[Order Date]])</f>
        <v>2017</v>
      </c>
      <c r="C7771" s="2">
        <f>MONTH(salesdata[[#This Row],[Order Date]])</f>
        <v>6</v>
      </c>
      <c r="D7771" t="s">
        <v>219</v>
      </c>
      <c r="E7771" t="s">
        <v>152</v>
      </c>
      <c r="F7771" t="s">
        <v>39</v>
      </c>
      <c r="G7771" t="s">
        <v>52</v>
      </c>
      <c r="H7771" t="s">
        <v>2837</v>
      </c>
      <c r="I7771" s="33" t="s">
        <v>10752</v>
      </c>
      <c r="J7771" s="2">
        <v>3</v>
      </c>
      <c r="K7771" s="33" t="s">
        <v>6186</v>
      </c>
    </row>
    <row r="7772" spans="1:11" x14ac:dyDescent="0.3">
      <c r="A7772" s="1">
        <v>42904</v>
      </c>
      <c r="B7772" s="2">
        <f>YEAR(salesdata[[#This Row],[Order Date]])</f>
        <v>2017</v>
      </c>
      <c r="C7772" s="2">
        <f>MONTH(salesdata[[#This Row],[Order Date]])</f>
        <v>6</v>
      </c>
      <c r="D7772" t="s">
        <v>1887</v>
      </c>
      <c r="E7772" t="s">
        <v>27</v>
      </c>
      <c r="F7772" t="s">
        <v>34</v>
      </c>
      <c r="G7772" t="s">
        <v>74</v>
      </c>
      <c r="H7772" t="s">
        <v>1688</v>
      </c>
      <c r="I7772" s="33" t="s">
        <v>10753</v>
      </c>
      <c r="J7772" s="2">
        <v>9</v>
      </c>
      <c r="K7772" s="33" t="s">
        <v>10754</v>
      </c>
    </row>
    <row r="7773" spans="1:11" x14ac:dyDescent="0.3">
      <c r="A7773" s="1">
        <v>42904</v>
      </c>
      <c r="B7773" s="2">
        <f>YEAR(salesdata[[#This Row],[Order Date]])</f>
        <v>2017</v>
      </c>
      <c r="C7773" s="2">
        <f>MONTH(salesdata[[#This Row],[Order Date]])</f>
        <v>6</v>
      </c>
      <c r="D7773" t="s">
        <v>1887</v>
      </c>
      <c r="E7773" t="s">
        <v>27</v>
      </c>
      <c r="F7773" t="s">
        <v>11</v>
      </c>
      <c r="G7773" t="s">
        <v>12</v>
      </c>
      <c r="H7773" t="s">
        <v>2493</v>
      </c>
      <c r="I7773" s="33" t="s">
        <v>6782</v>
      </c>
      <c r="J7773" s="2">
        <v>6</v>
      </c>
      <c r="K7773" s="33" t="s">
        <v>3005</v>
      </c>
    </row>
    <row r="7774" spans="1:11" x14ac:dyDescent="0.3">
      <c r="A7774" s="1">
        <v>42904</v>
      </c>
      <c r="B7774" s="2">
        <f>YEAR(salesdata[[#This Row],[Order Date]])</f>
        <v>2017</v>
      </c>
      <c r="C7774" s="2">
        <f>MONTH(salesdata[[#This Row],[Order Date]])</f>
        <v>6</v>
      </c>
      <c r="D7774" t="s">
        <v>2152</v>
      </c>
      <c r="E7774" t="s">
        <v>10</v>
      </c>
      <c r="F7774" t="s">
        <v>11</v>
      </c>
      <c r="G7774" t="s">
        <v>12</v>
      </c>
      <c r="H7774" t="s">
        <v>1155</v>
      </c>
      <c r="I7774" s="33" t="s">
        <v>3346</v>
      </c>
      <c r="J7774" s="2">
        <v>3</v>
      </c>
      <c r="K7774" s="33" t="s">
        <v>3347</v>
      </c>
    </row>
    <row r="7775" spans="1:11" x14ac:dyDescent="0.3">
      <c r="A7775" s="1">
        <v>42905</v>
      </c>
      <c r="B7775" s="2">
        <f>YEAR(salesdata[[#This Row],[Order Date]])</f>
        <v>2017</v>
      </c>
      <c r="C7775" s="2">
        <f>MONTH(salesdata[[#This Row],[Order Date]])</f>
        <v>6</v>
      </c>
      <c r="D7775" t="s">
        <v>1463</v>
      </c>
      <c r="E7775" t="s">
        <v>152</v>
      </c>
      <c r="F7775" t="s">
        <v>11</v>
      </c>
      <c r="G7775" t="s">
        <v>12</v>
      </c>
      <c r="H7775" t="s">
        <v>2454</v>
      </c>
      <c r="I7775" s="33" t="s">
        <v>3185</v>
      </c>
      <c r="J7775" s="2">
        <v>2</v>
      </c>
      <c r="K7775" s="33" t="s">
        <v>3186</v>
      </c>
    </row>
    <row r="7776" spans="1:11" x14ac:dyDescent="0.3">
      <c r="A7776" s="1">
        <v>42905</v>
      </c>
      <c r="B7776" s="2">
        <f>YEAR(salesdata[[#This Row],[Order Date]])</f>
        <v>2017</v>
      </c>
      <c r="C7776" s="2">
        <f>MONTH(salesdata[[#This Row],[Order Date]])</f>
        <v>6</v>
      </c>
      <c r="D7776" t="s">
        <v>1463</v>
      </c>
      <c r="E7776" t="s">
        <v>152</v>
      </c>
      <c r="F7776" t="s">
        <v>39</v>
      </c>
      <c r="G7776" t="s">
        <v>52</v>
      </c>
      <c r="H7776" t="s">
        <v>1503</v>
      </c>
      <c r="I7776" s="33" t="s">
        <v>10755</v>
      </c>
      <c r="J7776" s="2">
        <v>8</v>
      </c>
      <c r="K7776" s="33" t="s">
        <v>6056</v>
      </c>
    </row>
    <row r="7777" spans="1:11" x14ac:dyDescent="0.3">
      <c r="A7777" s="1">
        <v>42905</v>
      </c>
      <c r="B7777" s="2">
        <f>YEAR(salesdata[[#This Row],[Order Date]])</f>
        <v>2017</v>
      </c>
      <c r="C7777" s="2">
        <f>MONTH(salesdata[[#This Row],[Order Date]])</f>
        <v>6</v>
      </c>
      <c r="D7777" t="s">
        <v>830</v>
      </c>
      <c r="E7777" t="s">
        <v>10</v>
      </c>
      <c r="F7777" t="s">
        <v>11</v>
      </c>
      <c r="G7777" t="s">
        <v>204</v>
      </c>
      <c r="H7777" t="s">
        <v>2149</v>
      </c>
      <c r="I7777" s="33" t="s">
        <v>8402</v>
      </c>
      <c r="J7777" s="2">
        <v>1</v>
      </c>
      <c r="K7777" s="33" t="s">
        <v>3375</v>
      </c>
    </row>
    <row r="7778" spans="1:11" x14ac:dyDescent="0.3">
      <c r="A7778" s="1">
        <v>42905</v>
      </c>
      <c r="B7778" s="2">
        <f>YEAR(salesdata[[#This Row],[Order Date]])</f>
        <v>2017</v>
      </c>
      <c r="C7778" s="2">
        <f>MONTH(salesdata[[#This Row],[Order Date]])</f>
        <v>6</v>
      </c>
      <c r="D7778" t="s">
        <v>830</v>
      </c>
      <c r="E7778" t="s">
        <v>10</v>
      </c>
      <c r="F7778" t="s">
        <v>11</v>
      </c>
      <c r="G7778" t="s">
        <v>18</v>
      </c>
      <c r="H7778" t="s">
        <v>1697</v>
      </c>
      <c r="I7778" s="33" t="s">
        <v>6817</v>
      </c>
      <c r="J7778" s="2">
        <v>2</v>
      </c>
      <c r="K7778" s="33" t="s">
        <v>10756</v>
      </c>
    </row>
    <row r="7779" spans="1:11" x14ac:dyDescent="0.3">
      <c r="A7779" s="1">
        <v>42905</v>
      </c>
      <c r="B7779" s="2">
        <f>YEAR(salesdata[[#This Row],[Order Date]])</f>
        <v>2017</v>
      </c>
      <c r="C7779" s="2">
        <f>MONTH(salesdata[[#This Row],[Order Date]])</f>
        <v>6</v>
      </c>
      <c r="D7779" t="s">
        <v>1501</v>
      </c>
      <c r="E7779" t="s">
        <v>10</v>
      </c>
      <c r="F7779" t="s">
        <v>11</v>
      </c>
      <c r="G7779" t="s">
        <v>93</v>
      </c>
      <c r="H7779" t="s">
        <v>2464</v>
      </c>
      <c r="I7779" s="33" t="s">
        <v>6970</v>
      </c>
      <c r="J7779" s="2">
        <v>1</v>
      </c>
      <c r="K7779" s="33" t="s">
        <v>10757</v>
      </c>
    </row>
    <row r="7780" spans="1:11" x14ac:dyDescent="0.3">
      <c r="A7780" s="1">
        <v>42905</v>
      </c>
      <c r="B7780" s="2">
        <f>YEAR(salesdata[[#This Row],[Order Date]])</f>
        <v>2017</v>
      </c>
      <c r="C7780" s="2">
        <f>MONTH(salesdata[[#This Row],[Order Date]])</f>
        <v>6</v>
      </c>
      <c r="D7780" t="s">
        <v>1501</v>
      </c>
      <c r="E7780" t="s">
        <v>10</v>
      </c>
      <c r="F7780" t="s">
        <v>11</v>
      </c>
      <c r="G7780" t="s">
        <v>93</v>
      </c>
      <c r="H7780" t="s">
        <v>1991</v>
      </c>
      <c r="I7780" s="33" t="s">
        <v>6040</v>
      </c>
      <c r="J7780" s="2">
        <v>1</v>
      </c>
      <c r="K7780" s="33" t="s">
        <v>10758</v>
      </c>
    </row>
    <row r="7781" spans="1:11" x14ac:dyDescent="0.3">
      <c r="A7781" s="1">
        <v>42905</v>
      </c>
      <c r="B7781" s="2">
        <f>YEAR(salesdata[[#This Row],[Order Date]])</f>
        <v>2017</v>
      </c>
      <c r="C7781" s="2">
        <f>MONTH(salesdata[[#This Row],[Order Date]])</f>
        <v>6</v>
      </c>
      <c r="D7781" t="s">
        <v>1501</v>
      </c>
      <c r="E7781" t="s">
        <v>10</v>
      </c>
      <c r="F7781" t="s">
        <v>11</v>
      </c>
      <c r="G7781" t="s">
        <v>12</v>
      </c>
      <c r="H7781" t="s">
        <v>2747</v>
      </c>
      <c r="I7781" s="33" t="s">
        <v>10759</v>
      </c>
      <c r="J7781" s="2">
        <v>8</v>
      </c>
      <c r="K7781" s="33" t="s">
        <v>10760</v>
      </c>
    </row>
    <row r="7782" spans="1:11" x14ac:dyDescent="0.3">
      <c r="A7782" s="1">
        <v>42905</v>
      </c>
      <c r="B7782" s="2">
        <f>YEAR(salesdata[[#This Row],[Order Date]])</f>
        <v>2017</v>
      </c>
      <c r="C7782" s="2">
        <f>MONTH(salesdata[[#This Row],[Order Date]])</f>
        <v>6</v>
      </c>
      <c r="D7782" t="s">
        <v>442</v>
      </c>
      <c r="E7782" t="s">
        <v>79</v>
      </c>
      <c r="F7782" t="s">
        <v>34</v>
      </c>
      <c r="G7782" t="s">
        <v>35</v>
      </c>
      <c r="H7782" t="s">
        <v>2257</v>
      </c>
      <c r="I7782" s="33" t="s">
        <v>10761</v>
      </c>
      <c r="J7782" s="2">
        <v>6</v>
      </c>
      <c r="K7782" s="33" t="s">
        <v>10762</v>
      </c>
    </row>
    <row r="7783" spans="1:11" x14ac:dyDescent="0.3">
      <c r="A7783" s="1">
        <v>42905</v>
      </c>
      <c r="B7783" s="2">
        <f>YEAR(salesdata[[#This Row],[Order Date]])</f>
        <v>2017</v>
      </c>
      <c r="C7783" s="2">
        <f>MONTH(salesdata[[#This Row],[Order Date]])</f>
        <v>6</v>
      </c>
      <c r="D7783" t="s">
        <v>442</v>
      </c>
      <c r="E7783" t="s">
        <v>79</v>
      </c>
      <c r="F7783" t="s">
        <v>34</v>
      </c>
      <c r="G7783" t="s">
        <v>47</v>
      </c>
      <c r="H7783" t="s">
        <v>2398</v>
      </c>
      <c r="I7783" s="33" t="s">
        <v>7511</v>
      </c>
      <c r="J7783" s="2">
        <v>3</v>
      </c>
      <c r="K7783" s="33" t="s">
        <v>5699</v>
      </c>
    </row>
    <row r="7784" spans="1:11" x14ac:dyDescent="0.3">
      <c r="A7784" s="1">
        <v>42905</v>
      </c>
      <c r="B7784" s="2">
        <f>YEAR(salesdata[[#This Row],[Order Date]])</f>
        <v>2017</v>
      </c>
      <c r="C7784" s="2">
        <f>MONTH(salesdata[[#This Row],[Order Date]])</f>
        <v>6</v>
      </c>
      <c r="D7784" t="s">
        <v>442</v>
      </c>
      <c r="E7784" t="s">
        <v>79</v>
      </c>
      <c r="F7784" t="s">
        <v>39</v>
      </c>
      <c r="G7784" t="s">
        <v>52</v>
      </c>
      <c r="H7784" t="s">
        <v>1555</v>
      </c>
      <c r="I7784" s="33" t="s">
        <v>9063</v>
      </c>
      <c r="J7784" s="2">
        <v>9</v>
      </c>
      <c r="K7784" s="33" t="s">
        <v>5971</v>
      </c>
    </row>
    <row r="7785" spans="1:11" x14ac:dyDescent="0.3">
      <c r="A7785" s="1">
        <v>42905</v>
      </c>
      <c r="B7785" s="2">
        <f>YEAR(salesdata[[#This Row],[Order Date]])</f>
        <v>2017</v>
      </c>
      <c r="C7785" s="2">
        <f>MONTH(salesdata[[#This Row],[Order Date]])</f>
        <v>6</v>
      </c>
      <c r="D7785" t="s">
        <v>170</v>
      </c>
      <c r="E7785" t="s">
        <v>10</v>
      </c>
      <c r="F7785" t="s">
        <v>11</v>
      </c>
      <c r="G7785" t="s">
        <v>20</v>
      </c>
      <c r="H7785" t="s">
        <v>2305</v>
      </c>
      <c r="I7785" s="33" t="s">
        <v>3507</v>
      </c>
      <c r="J7785" s="2">
        <v>3</v>
      </c>
      <c r="K7785" s="33" t="s">
        <v>10763</v>
      </c>
    </row>
    <row r="7786" spans="1:11" x14ac:dyDescent="0.3">
      <c r="A7786" s="1">
        <v>42905</v>
      </c>
      <c r="B7786" s="2">
        <f>YEAR(salesdata[[#This Row],[Order Date]])</f>
        <v>2017</v>
      </c>
      <c r="C7786" s="2">
        <f>MONTH(salesdata[[#This Row],[Order Date]])</f>
        <v>6</v>
      </c>
      <c r="D7786" t="s">
        <v>170</v>
      </c>
      <c r="E7786" t="s">
        <v>10</v>
      </c>
      <c r="F7786" t="s">
        <v>34</v>
      </c>
      <c r="G7786" t="s">
        <v>147</v>
      </c>
      <c r="H7786" t="s">
        <v>485</v>
      </c>
      <c r="I7786" s="33" t="s">
        <v>10764</v>
      </c>
      <c r="J7786" s="2">
        <v>3</v>
      </c>
      <c r="K7786" s="33" t="s">
        <v>10765</v>
      </c>
    </row>
    <row r="7787" spans="1:11" x14ac:dyDescent="0.3">
      <c r="A7787" s="1">
        <v>42905</v>
      </c>
      <c r="B7787" s="2">
        <f>YEAR(salesdata[[#This Row],[Order Date]])</f>
        <v>2017</v>
      </c>
      <c r="C7787" s="2">
        <f>MONTH(salesdata[[#This Row],[Order Date]])</f>
        <v>6</v>
      </c>
      <c r="D7787" t="s">
        <v>2666</v>
      </c>
      <c r="E7787" t="s">
        <v>152</v>
      </c>
      <c r="F7787" t="s">
        <v>11</v>
      </c>
      <c r="G7787" t="s">
        <v>18</v>
      </c>
      <c r="H7787" t="s">
        <v>426</v>
      </c>
      <c r="I7787" s="33" t="s">
        <v>3404</v>
      </c>
      <c r="J7787" s="2">
        <v>2</v>
      </c>
      <c r="K7787" s="33" t="s">
        <v>3405</v>
      </c>
    </row>
    <row r="7788" spans="1:11" x14ac:dyDescent="0.3">
      <c r="A7788" s="1">
        <v>42905</v>
      </c>
      <c r="B7788" s="2">
        <f>YEAR(salesdata[[#This Row],[Order Date]])</f>
        <v>2017</v>
      </c>
      <c r="C7788" s="2">
        <f>MONTH(salesdata[[#This Row],[Order Date]])</f>
        <v>6</v>
      </c>
      <c r="D7788" t="s">
        <v>2666</v>
      </c>
      <c r="E7788" t="s">
        <v>152</v>
      </c>
      <c r="F7788" t="s">
        <v>11</v>
      </c>
      <c r="G7788" t="s">
        <v>20</v>
      </c>
      <c r="H7788" t="s">
        <v>193</v>
      </c>
      <c r="I7788" s="33" t="s">
        <v>9424</v>
      </c>
      <c r="J7788" s="2">
        <v>3</v>
      </c>
      <c r="K7788" s="33" t="s">
        <v>3989</v>
      </c>
    </row>
    <row r="7789" spans="1:11" x14ac:dyDescent="0.3">
      <c r="A7789" s="1">
        <v>42905</v>
      </c>
      <c r="B7789" s="2">
        <f>YEAR(salesdata[[#This Row],[Order Date]])</f>
        <v>2017</v>
      </c>
      <c r="C7789" s="2">
        <f>MONTH(salesdata[[#This Row],[Order Date]])</f>
        <v>6</v>
      </c>
      <c r="D7789" t="s">
        <v>695</v>
      </c>
      <c r="E7789" t="s">
        <v>27</v>
      </c>
      <c r="F7789" t="s">
        <v>34</v>
      </c>
      <c r="G7789" t="s">
        <v>47</v>
      </c>
      <c r="H7789" t="s">
        <v>213</v>
      </c>
      <c r="I7789" s="33" t="s">
        <v>10766</v>
      </c>
      <c r="J7789" s="2">
        <v>4</v>
      </c>
      <c r="K7789" s="33" t="s">
        <v>10767</v>
      </c>
    </row>
    <row r="7790" spans="1:11" x14ac:dyDescent="0.3">
      <c r="A7790" s="1">
        <v>42905</v>
      </c>
      <c r="B7790" s="2">
        <f>YEAR(salesdata[[#This Row],[Order Date]])</f>
        <v>2017</v>
      </c>
      <c r="C7790" s="2">
        <f>MONTH(salesdata[[#This Row],[Order Date]])</f>
        <v>6</v>
      </c>
      <c r="D7790" t="s">
        <v>695</v>
      </c>
      <c r="E7790" t="s">
        <v>27</v>
      </c>
      <c r="F7790" t="s">
        <v>11</v>
      </c>
      <c r="G7790" t="s">
        <v>12</v>
      </c>
      <c r="H7790" t="s">
        <v>2790</v>
      </c>
      <c r="I7790" s="33" t="s">
        <v>3660</v>
      </c>
      <c r="J7790" s="2">
        <v>2</v>
      </c>
      <c r="K7790" s="33" t="s">
        <v>3661</v>
      </c>
    </row>
    <row r="7791" spans="1:11" x14ac:dyDescent="0.3">
      <c r="A7791" s="1">
        <v>42906</v>
      </c>
      <c r="B7791" s="2">
        <f>YEAR(salesdata[[#This Row],[Order Date]])</f>
        <v>2017</v>
      </c>
      <c r="C7791" s="2">
        <f>MONTH(salesdata[[#This Row],[Order Date]])</f>
        <v>6</v>
      </c>
      <c r="D7791" t="s">
        <v>1780</v>
      </c>
      <c r="E7791" t="s">
        <v>181</v>
      </c>
      <c r="F7791" t="s">
        <v>39</v>
      </c>
      <c r="G7791" t="s">
        <v>52</v>
      </c>
      <c r="H7791" t="s">
        <v>2067</v>
      </c>
      <c r="I7791" s="33" t="s">
        <v>3101</v>
      </c>
      <c r="J7791" s="2">
        <v>3</v>
      </c>
      <c r="K7791" s="33" t="s">
        <v>4066</v>
      </c>
    </row>
    <row r="7792" spans="1:11" x14ac:dyDescent="0.3">
      <c r="A7792" s="1">
        <v>42906</v>
      </c>
      <c r="B7792" s="2">
        <f>YEAR(salesdata[[#This Row],[Order Date]])</f>
        <v>2017</v>
      </c>
      <c r="C7792" s="2">
        <f>MONTH(salesdata[[#This Row],[Order Date]])</f>
        <v>6</v>
      </c>
      <c r="D7792" t="s">
        <v>1780</v>
      </c>
      <c r="E7792" t="s">
        <v>181</v>
      </c>
      <c r="F7792" t="s">
        <v>11</v>
      </c>
      <c r="G7792" t="s">
        <v>16</v>
      </c>
      <c r="H7792" t="s">
        <v>17</v>
      </c>
      <c r="I7792" s="33" t="s">
        <v>5152</v>
      </c>
      <c r="J7792" s="2">
        <v>2</v>
      </c>
      <c r="K7792" s="33" t="s">
        <v>5693</v>
      </c>
    </row>
    <row r="7793" spans="1:11" x14ac:dyDescent="0.3">
      <c r="A7793" s="1">
        <v>42906</v>
      </c>
      <c r="B7793" s="2">
        <f>YEAR(salesdata[[#This Row],[Order Date]])</f>
        <v>2017</v>
      </c>
      <c r="C7793" s="2">
        <f>MONTH(salesdata[[#This Row],[Order Date]])</f>
        <v>6</v>
      </c>
      <c r="D7793" t="s">
        <v>2015</v>
      </c>
      <c r="E7793" t="s">
        <v>152</v>
      </c>
      <c r="F7793" t="s">
        <v>39</v>
      </c>
      <c r="G7793" t="s">
        <v>52</v>
      </c>
      <c r="H7793" t="s">
        <v>1984</v>
      </c>
      <c r="I7793" s="33" t="s">
        <v>2965</v>
      </c>
      <c r="J7793" s="2">
        <v>5</v>
      </c>
      <c r="K7793" s="33" t="s">
        <v>176</v>
      </c>
    </row>
    <row r="7794" spans="1:11" x14ac:dyDescent="0.3">
      <c r="A7794" s="1">
        <v>42906</v>
      </c>
      <c r="B7794" s="2">
        <f>YEAR(salesdata[[#This Row],[Order Date]])</f>
        <v>2017</v>
      </c>
      <c r="C7794" s="2">
        <f>MONTH(salesdata[[#This Row],[Order Date]])</f>
        <v>6</v>
      </c>
      <c r="D7794" t="s">
        <v>2015</v>
      </c>
      <c r="E7794" t="s">
        <v>152</v>
      </c>
      <c r="F7794" t="s">
        <v>11</v>
      </c>
      <c r="G7794" t="s">
        <v>20</v>
      </c>
      <c r="H7794" t="s">
        <v>977</v>
      </c>
      <c r="I7794" s="33" t="s">
        <v>7972</v>
      </c>
      <c r="J7794" s="2">
        <v>3</v>
      </c>
      <c r="K7794" s="33" t="s">
        <v>7742</v>
      </c>
    </row>
    <row r="7795" spans="1:11" x14ac:dyDescent="0.3">
      <c r="A7795" s="1">
        <v>42906</v>
      </c>
      <c r="B7795" s="2">
        <f>YEAR(salesdata[[#This Row],[Order Date]])</f>
        <v>2017</v>
      </c>
      <c r="C7795" s="2">
        <f>MONTH(salesdata[[#This Row],[Order Date]])</f>
        <v>6</v>
      </c>
      <c r="D7795" t="s">
        <v>199</v>
      </c>
      <c r="E7795" t="s">
        <v>79</v>
      </c>
      <c r="F7795" t="s">
        <v>11</v>
      </c>
      <c r="G7795" t="s">
        <v>12</v>
      </c>
      <c r="H7795" t="s">
        <v>1159</v>
      </c>
      <c r="I7795" s="33" t="s">
        <v>4391</v>
      </c>
      <c r="J7795" s="2">
        <v>6</v>
      </c>
      <c r="K7795" s="33" t="s">
        <v>4392</v>
      </c>
    </row>
    <row r="7796" spans="1:11" x14ac:dyDescent="0.3">
      <c r="A7796" s="1">
        <v>42906</v>
      </c>
      <c r="B7796" s="2">
        <f>YEAR(salesdata[[#This Row],[Order Date]])</f>
        <v>2017</v>
      </c>
      <c r="C7796" s="2">
        <f>MONTH(salesdata[[#This Row],[Order Date]])</f>
        <v>6</v>
      </c>
      <c r="D7796" t="s">
        <v>199</v>
      </c>
      <c r="E7796" t="s">
        <v>79</v>
      </c>
      <c r="F7796" t="s">
        <v>11</v>
      </c>
      <c r="G7796" t="s">
        <v>24</v>
      </c>
      <c r="H7796" t="s">
        <v>321</v>
      </c>
      <c r="I7796" s="33" t="s">
        <v>4056</v>
      </c>
      <c r="J7796" s="2">
        <v>2</v>
      </c>
      <c r="K7796" s="33" t="s">
        <v>6430</v>
      </c>
    </row>
    <row r="7797" spans="1:11" x14ac:dyDescent="0.3">
      <c r="A7797" s="1">
        <v>42906</v>
      </c>
      <c r="B7797" s="2">
        <f>YEAR(salesdata[[#This Row],[Order Date]])</f>
        <v>2017</v>
      </c>
      <c r="C7797" s="2">
        <f>MONTH(salesdata[[#This Row],[Order Date]])</f>
        <v>6</v>
      </c>
      <c r="D7797" t="s">
        <v>496</v>
      </c>
      <c r="E7797" t="s">
        <v>124</v>
      </c>
      <c r="F7797" t="s">
        <v>11</v>
      </c>
      <c r="G7797" t="s">
        <v>18</v>
      </c>
      <c r="H7797" t="s">
        <v>2824</v>
      </c>
      <c r="I7797" s="33" t="s">
        <v>3895</v>
      </c>
      <c r="J7797" s="2">
        <v>1</v>
      </c>
      <c r="K7797" s="33" t="s">
        <v>3273</v>
      </c>
    </row>
    <row r="7798" spans="1:11" x14ac:dyDescent="0.3">
      <c r="A7798" s="1">
        <v>42906</v>
      </c>
      <c r="B7798" s="2">
        <f>YEAR(salesdata[[#This Row],[Order Date]])</f>
        <v>2017</v>
      </c>
      <c r="C7798" s="2">
        <f>MONTH(salesdata[[#This Row],[Order Date]])</f>
        <v>6</v>
      </c>
      <c r="D7798" t="s">
        <v>665</v>
      </c>
      <c r="E7798" t="s">
        <v>55</v>
      </c>
      <c r="F7798" t="s">
        <v>11</v>
      </c>
      <c r="G7798" t="s">
        <v>12</v>
      </c>
      <c r="H7798" t="s">
        <v>2656</v>
      </c>
      <c r="I7798" s="33" t="s">
        <v>3540</v>
      </c>
      <c r="J7798" s="2">
        <v>5</v>
      </c>
      <c r="K7798" s="33" t="s">
        <v>3175</v>
      </c>
    </row>
    <row r="7799" spans="1:11" x14ac:dyDescent="0.3">
      <c r="A7799" s="1">
        <v>42906</v>
      </c>
      <c r="B7799" s="2">
        <f>YEAR(salesdata[[#This Row],[Order Date]])</f>
        <v>2017</v>
      </c>
      <c r="C7799" s="2">
        <f>MONTH(salesdata[[#This Row],[Order Date]])</f>
        <v>6</v>
      </c>
      <c r="D7799" t="s">
        <v>665</v>
      </c>
      <c r="E7799" t="s">
        <v>55</v>
      </c>
      <c r="F7799" t="s">
        <v>39</v>
      </c>
      <c r="G7799" t="s">
        <v>40</v>
      </c>
      <c r="H7799" t="s">
        <v>1143</v>
      </c>
      <c r="I7799" s="33" t="s">
        <v>5387</v>
      </c>
      <c r="J7799" s="2">
        <v>4</v>
      </c>
      <c r="K7799" s="33" t="s">
        <v>7492</v>
      </c>
    </row>
    <row r="7800" spans="1:11" x14ac:dyDescent="0.3">
      <c r="A7800" s="1">
        <v>42907</v>
      </c>
      <c r="B7800" s="2">
        <f>YEAR(salesdata[[#This Row],[Order Date]])</f>
        <v>2017</v>
      </c>
      <c r="C7800" s="2">
        <f>MONTH(salesdata[[#This Row],[Order Date]])</f>
        <v>6</v>
      </c>
      <c r="D7800" t="s">
        <v>311</v>
      </c>
      <c r="E7800" t="s">
        <v>79</v>
      </c>
      <c r="F7800" t="s">
        <v>34</v>
      </c>
      <c r="G7800" t="s">
        <v>47</v>
      </c>
      <c r="H7800" t="s">
        <v>498</v>
      </c>
      <c r="I7800" s="33" t="s">
        <v>8447</v>
      </c>
      <c r="J7800" s="2">
        <v>5</v>
      </c>
      <c r="K7800" s="33" t="s">
        <v>10231</v>
      </c>
    </row>
    <row r="7801" spans="1:11" x14ac:dyDescent="0.3">
      <c r="A7801" s="1">
        <v>42907</v>
      </c>
      <c r="B7801" s="2">
        <f>YEAR(salesdata[[#This Row],[Order Date]])</f>
        <v>2017</v>
      </c>
      <c r="C7801" s="2">
        <f>MONTH(salesdata[[#This Row],[Order Date]])</f>
        <v>6</v>
      </c>
      <c r="D7801" t="s">
        <v>311</v>
      </c>
      <c r="E7801" t="s">
        <v>79</v>
      </c>
      <c r="F7801" t="s">
        <v>11</v>
      </c>
      <c r="G7801" t="s">
        <v>20</v>
      </c>
      <c r="H7801" t="s">
        <v>2297</v>
      </c>
      <c r="I7801" s="33" t="s">
        <v>9532</v>
      </c>
      <c r="J7801" s="2">
        <v>6</v>
      </c>
      <c r="K7801" s="33" t="s">
        <v>10768</v>
      </c>
    </row>
    <row r="7802" spans="1:11" x14ac:dyDescent="0.3">
      <c r="A7802" s="1">
        <v>42907</v>
      </c>
      <c r="B7802" s="2">
        <f>YEAR(salesdata[[#This Row],[Order Date]])</f>
        <v>2017</v>
      </c>
      <c r="C7802" s="2">
        <f>MONTH(salesdata[[#This Row],[Order Date]])</f>
        <v>6</v>
      </c>
      <c r="D7802" t="s">
        <v>1539</v>
      </c>
      <c r="E7802" t="s">
        <v>2838</v>
      </c>
      <c r="F7802" t="s">
        <v>11</v>
      </c>
      <c r="G7802" t="s">
        <v>20</v>
      </c>
      <c r="H7802" t="s">
        <v>478</v>
      </c>
      <c r="I7802" s="33" t="s">
        <v>10769</v>
      </c>
      <c r="J7802" s="2">
        <v>5</v>
      </c>
      <c r="K7802" s="33" t="s">
        <v>10770</v>
      </c>
    </row>
    <row r="7803" spans="1:11" x14ac:dyDescent="0.3">
      <c r="A7803" s="1">
        <v>42907</v>
      </c>
      <c r="B7803" s="2">
        <f>YEAR(salesdata[[#This Row],[Order Date]])</f>
        <v>2017</v>
      </c>
      <c r="C7803" s="2">
        <f>MONTH(salesdata[[#This Row],[Order Date]])</f>
        <v>6</v>
      </c>
      <c r="D7803" t="s">
        <v>1539</v>
      </c>
      <c r="E7803" t="s">
        <v>2838</v>
      </c>
      <c r="F7803" t="s">
        <v>11</v>
      </c>
      <c r="G7803" t="s">
        <v>20</v>
      </c>
      <c r="H7803" t="s">
        <v>445</v>
      </c>
      <c r="I7803" s="33" t="s">
        <v>3428</v>
      </c>
      <c r="J7803" s="2">
        <v>2</v>
      </c>
      <c r="K7803" s="33" t="s">
        <v>3429</v>
      </c>
    </row>
    <row r="7804" spans="1:11" x14ac:dyDescent="0.3">
      <c r="A7804" s="1">
        <v>42907</v>
      </c>
      <c r="B7804" s="2">
        <f>YEAR(salesdata[[#This Row],[Order Date]])</f>
        <v>2017</v>
      </c>
      <c r="C7804" s="2">
        <f>MONTH(salesdata[[#This Row],[Order Date]])</f>
        <v>6</v>
      </c>
      <c r="D7804" t="s">
        <v>1539</v>
      </c>
      <c r="E7804" t="s">
        <v>2838</v>
      </c>
      <c r="F7804" t="s">
        <v>11</v>
      </c>
      <c r="G7804" t="s">
        <v>12</v>
      </c>
      <c r="H7804" t="s">
        <v>2299</v>
      </c>
      <c r="I7804" s="33" t="s">
        <v>4028</v>
      </c>
      <c r="J7804" s="2">
        <v>8</v>
      </c>
      <c r="K7804" s="33" t="s">
        <v>4308</v>
      </c>
    </row>
    <row r="7805" spans="1:11" x14ac:dyDescent="0.3">
      <c r="A7805" s="1">
        <v>42908</v>
      </c>
      <c r="B7805" s="2">
        <f>YEAR(salesdata[[#This Row],[Order Date]])</f>
        <v>2017</v>
      </c>
      <c r="C7805" s="2">
        <f>MONTH(salesdata[[#This Row],[Order Date]])</f>
        <v>6</v>
      </c>
      <c r="D7805" t="s">
        <v>930</v>
      </c>
      <c r="E7805" t="s">
        <v>124</v>
      </c>
      <c r="F7805" t="s">
        <v>11</v>
      </c>
      <c r="G7805" t="s">
        <v>63</v>
      </c>
      <c r="H7805" t="s">
        <v>1387</v>
      </c>
      <c r="I7805" s="33" t="s">
        <v>10771</v>
      </c>
      <c r="J7805" s="2">
        <v>3</v>
      </c>
      <c r="K7805" s="33" t="s">
        <v>7144</v>
      </c>
    </row>
    <row r="7806" spans="1:11" x14ac:dyDescent="0.3">
      <c r="A7806" s="1">
        <v>42908</v>
      </c>
      <c r="B7806" s="2">
        <f>YEAR(salesdata[[#This Row],[Order Date]])</f>
        <v>2017</v>
      </c>
      <c r="C7806" s="2">
        <f>MONTH(salesdata[[#This Row],[Order Date]])</f>
        <v>6</v>
      </c>
      <c r="D7806" t="s">
        <v>1588</v>
      </c>
      <c r="E7806" t="s">
        <v>23</v>
      </c>
      <c r="F7806" t="s">
        <v>11</v>
      </c>
      <c r="G7806" t="s">
        <v>20</v>
      </c>
      <c r="H7806" t="s">
        <v>2305</v>
      </c>
      <c r="I7806" s="33" t="s">
        <v>3759</v>
      </c>
      <c r="J7806" s="2">
        <v>3</v>
      </c>
      <c r="K7806" s="33" t="s">
        <v>7942</v>
      </c>
    </row>
    <row r="7807" spans="1:11" x14ac:dyDescent="0.3">
      <c r="A7807" s="1">
        <v>42908</v>
      </c>
      <c r="B7807" s="2">
        <f>YEAR(salesdata[[#This Row],[Order Date]])</f>
        <v>2017</v>
      </c>
      <c r="C7807" s="2">
        <f>MONTH(salesdata[[#This Row],[Order Date]])</f>
        <v>6</v>
      </c>
      <c r="D7807" t="s">
        <v>1588</v>
      </c>
      <c r="E7807" t="s">
        <v>23</v>
      </c>
      <c r="F7807" t="s">
        <v>11</v>
      </c>
      <c r="G7807" t="s">
        <v>20</v>
      </c>
      <c r="H7807" t="s">
        <v>802</v>
      </c>
      <c r="I7807" s="33" t="s">
        <v>10772</v>
      </c>
      <c r="J7807" s="2">
        <v>5</v>
      </c>
      <c r="K7807" s="33" t="s">
        <v>5369</v>
      </c>
    </row>
    <row r="7808" spans="1:11" x14ac:dyDescent="0.3">
      <c r="A7808" s="1">
        <v>42908</v>
      </c>
      <c r="B7808" s="2">
        <f>YEAR(salesdata[[#This Row],[Order Date]])</f>
        <v>2017</v>
      </c>
      <c r="C7808" s="2">
        <f>MONTH(salesdata[[#This Row],[Order Date]])</f>
        <v>6</v>
      </c>
      <c r="D7808" t="s">
        <v>1588</v>
      </c>
      <c r="E7808" t="s">
        <v>23</v>
      </c>
      <c r="F7808" t="s">
        <v>11</v>
      </c>
      <c r="G7808" t="s">
        <v>18</v>
      </c>
      <c r="H7808" t="s">
        <v>2824</v>
      </c>
      <c r="I7808" s="33" t="s">
        <v>6725</v>
      </c>
      <c r="J7808" s="2">
        <v>2</v>
      </c>
      <c r="K7808" s="33" t="s">
        <v>5684</v>
      </c>
    </row>
    <row r="7809" spans="1:11" x14ac:dyDescent="0.3">
      <c r="A7809" s="1">
        <v>42908</v>
      </c>
      <c r="B7809" s="2">
        <f>YEAR(salesdata[[#This Row],[Order Date]])</f>
        <v>2017</v>
      </c>
      <c r="C7809" s="2">
        <f>MONTH(salesdata[[#This Row],[Order Date]])</f>
        <v>6</v>
      </c>
      <c r="D7809" t="s">
        <v>1704</v>
      </c>
      <c r="E7809" t="s">
        <v>15</v>
      </c>
      <c r="F7809" t="s">
        <v>11</v>
      </c>
      <c r="G7809" t="s">
        <v>20</v>
      </c>
      <c r="H7809" t="s">
        <v>1226</v>
      </c>
      <c r="I7809" s="33" t="s">
        <v>4049</v>
      </c>
      <c r="J7809" s="2">
        <v>3</v>
      </c>
      <c r="K7809" s="33" t="s">
        <v>10773</v>
      </c>
    </row>
    <row r="7810" spans="1:11" x14ac:dyDescent="0.3">
      <c r="A7810" s="1">
        <v>42908</v>
      </c>
      <c r="B7810" s="2">
        <f>YEAR(salesdata[[#This Row],[Order Date]])</f>
        <v>2017</v>
      </c>
      <c r="C7810" s="2">
        <f>MONTH(salesdata[[#This Row],[Order Date]])</f>
        <v>6</v>
      </c>
      <c r="D7810" t="s">
        <v>305</v>
      </c>
      <c r="E7810" t="s">
        <v>111</v>
      </c>
      <c r="F7810" t="s">
        <v>34</v>
      </c>
      <c r="G7810" t="s">
        <v>35</v>
      </c>
      <c r="H7810" t="s">
        <v>887</v>
      </c>
      <c r="I7810" s="33" t="s">
        <v>10774</v>
      </c>
      <c r="J7810" s="2">
        <v>2</v>
      </c>
      <c r="K7810" s="33" t="s">
        <v>8437</v>
      </c>
    </row>
    <row r="7811" spans="1:11" x14ac:dyDescent="0.3">
      <c r="A7811" s="1">
        <v>42910</v>
      </c>
      <c r="B7811" s="2">
        <f>YEAR(salesdata[[#This Row],[Order Date]])</f>
        <v>2017</v>
      </c>
      <c r="C7811" s="2">
        <f>MONTH(salesdata[[#This Row],[Order Date]])</f>
        <v>6</v>
      </c>
      <c r="D7811" t="s">
        <v>1112</v>
      </c>
      <c r="E7811" t="s">
        <v>79</v>
      </c>
      <c r="F7811" t="s">
        <v>11</v>
      </c>
      <c r="G7811" t="s">
        <v>12</v>
      </c>
      <c r="H7811" t="s">
        <v>2612</v>
      </c>
      <c r="I7811" s="33" t="s">
        <v>9244</v>
      </c>
      <c r="J7811" s="2">
        <v>3</v>
      </c>
      <c r="K7811" s="33" t="s">
        <v>4457</v>
      </c>
    </row>
    <row r="7812" spans="1:11" x14ac:dyDescent="0.3">
      <c r="A7812" s="1">
        <v>42910</v>
      </c>
      <c r="B7812" s="2">
        <f>YEAR(salesdata[[#This Row],[Order Date]])</f>
        <v>2017</v>
      </c>
      <c r="C7812" s="2">
        <f>MONTH(salesdata[[#This Row],[Order Date]])</f>
        <v>6</v>
      </c>
      <c r="D7812" t="s">
        <v>2562</v>
      </c>
      <c r="E7812" t="s">
        <v>27</v>
      </c>
      <c r="F7812" t="s">
        <v>11</v>
      </c>
      <c r="G7812" t="s">
        <v>24</v>
      </c>
      <c r="H7812" t="s">
        <v>1146</v>
      </c>
      <c r="I7812" s="33" t="s">
        <v>10775</v>
      </c>
      <c r="J7812" s="2">
        <v>8</v>
      </c>
      <c r="K7812" s="33" t="s">
        <v>7143</v>
      </c>
    </row>
    <row r="7813" spans="1:11" x14ac:dyDescent="0.3">
      <c r="A7813" s="1">
        <v>42910</v>
      </c>
      <c r="B7813" s="2">
        <f>YEAR(salesdata[[#This Row],[Order Date]])</f>
        <v>2017</v>
      </c>
      <c r="C7813" s="2">
        <f>MONTH(salesdata[[#This Row],[Order Date]])</f>
        <v>6</v>
      </c>
      <c r="D7813" t="s">
        <v>245</v>
      </c>
      <c r="E7813" t="s">
        <v>27</v>
      </c>
      <c r="F7813" t="s">
        <v>11</v>
      </c>
      <c r="G7813" t="s">
        <v>24</v>
      </c>
      <c r="H7813" t="s">
        <v>778</v>
      </c>
      <c r="I7813" s="33" t="s">
        <v>10776</v>
      </c>
      <c r="J7813" s="2">
        <v>8</v>
      </c>
      <c r="K7813" s="33" t="s">
        <v>10777</v>
      </c>
    </row>
    <row r="7814" spans="1:11" x14ac:dyDescent="0.3">
      <c r="A7814" s="1">
        <v>42910</v>
      </c>
      <c r="B7814" s="2">
        <f>YEAR(salesdata[[#This Row],[Order Date]])</f>
        <v>2017</v>
      </c>
      <c r="C7814" s="2">
        <f>MONTH(salesdata[[#This Row],[Order Date]])</f>
        <v>6</v>
      </c>
      <c r="D7814" t="s">
        <v>245</v>
      </c>
      <c r="E7814" t="s">
        <v>27</v>
      </c>
      <c r="F7814" t="s">
        <v>11</v>
      </c>
      <c r="G7814" t="s">
        <v>24</v>
      </c>
      <c r="H7814" t="s">
        <v>77</v>
      </c>
      <c r="I7814" s="33" t="s">
        <v>10778</v>
      </c>
      <c r="J7814" s="2">
        <v>9</v>
      </c>
      <c r="K7814" s="33" t="s">
        <v>7427</v>
      </c>
    </row>
    <row r="7815" spans="1:11" x14ac:dyDescent="0.3">
      <c r="A7815" s="1">
        <v>42910</v>
      </c>
      <c r="B7815" s="2">
        <f>YEAR(salesdata[[#This Row],[Order Date]])</f>
        <v>2017</v>
      </c>
      <c r="C7815" s="2">
        <f>MONTH(salesdata[[#This Row],[Order Date]])</f>
        <v>6</v>
      </c>
      <c r="D7815" t="s">
        <v>695</v>
      </c>
      <c r="E7815" t="s">
        <v>152</v>
      </c>
      <c r="F7815" t="s">
        <v>34</v>
      </c>
      <c r="G7815" t="s">
        <v>47</v>
      </c>
      <c r="H7815" t="s">
        <v>2547</v>
      </c>
      <c r="I7815" s="33" t="s">
        <v>10779</v>
      </c>
      <c r="J7815" s="2">
        <v>3</v>
      </c>
      <c r="K7815" s="33" t="s">
        <v>10780</v>
      </c>
    </row>
    <row r="7816" spans="1:11" x14ac:dyDescent="0.3">
      <c r="A7816" s="1">
        <v>42910</v>
      </c>
      <c r="B7816" s="2">
        <f>YEAR(salesdata[[#This Row],[Order Date]])</f>
        <v>2017</v>
      </c>
      <c r="C7816" s="2">
        <f>MONTH(salesdata[[#This Row],[Order Date]])</f>
        <v>6</v>
      </c>
      <c r="D7816" t="s">
        <v>695</v>
      </c>
      <c r="E7816" t="s">
        <v>152</v>
      </c>
      <c r="F7816" t="s">
        <v>34</v>
      </c>
      <c r="G7816" t="s">
        <v>35</v>
      </c>
      <c r="H7816" t="s">
        <v>1895</v>
      </c>
      <c r="I7816" s="33" t="s">
        <v>4625</v>
      </c>
      <c r="J7816" s="2">
        <v>2</v>
      </c>
      <c r="K7816" s="33" t="s">
        <v>7920</v>
      </c>
    </row>
    <row r="7817" spans="1:11" x14ac:dyDescent="0.3">
      <c r="A7817" s="1">
        <v>42910</v>
      </c>
      <c r="B7817" s="2">
        <f>YEAR(salesdata[[#This Row],[Order Date]])</f>
        <v>2017</v>
      </c>
      <c r="C7817" s="2">
        <f>MONTH(salesdata[[#This Row],[Order Date]])</f>
        <v>6</v>
      </c>
      <c r="D7817" t="s">
        <v>1773</v>
      </c>
      <c r="E7817" t="s">
        <v>15</v>
      </c>
      <c r="F7817" t="s">
        <v>11</v>
      </c>
      <c r="G7817" t="s">
        <v>20</v>
      </c>
      <c r="H7817" t="s">
        <v>37</v>
      </c>
      <c r="I7817" s="33" t="s">
        <v>10299</v>
      </c>
      <c r="J7817" s="2">
        <v>3</v>
      </c>
      <c r="K7817" s="33" t="s">
        <v>10300</v>
      </c>
    </row>
    <row r="7818" spans="1:11" x14ac:dyDescent="0.3">
      <c r="A7818" s="1">
        <v>42910</v>
      </c>
      <c r="B7818" s="2">
        <f>YEAR(salesdata[[#This Row],[Order Date]])</f>
        <v>2017</v>
      </c>
      <c r="C7818" s="2">
        <f>MONTH(salesdata[[#This Row],[Order Date]])</f>
        <v>6</v>
      </c>
      <c r="D7818" t="s">
        <v>1773</v>
      </c>
      <c r="E7818" t="s">
        <v>15</v>
      </c>
      <c r="F7818" t="s">
        <v>11</v>
      </c>
      <c r="G7818" t="s">
        <v>12</v>
      </c>
      <c r="H7818" t="s">
        <v>246</v>
      </c>
      <c r="I7818" s="33" t="s">
        <v>5138</v>
      </c>
      <c r="J7818" s="2">
        <v>3</v>
      </c>
      <c r="K7818" s="33" t="s">
        <v>6944</v>
      </c>
    </row>
    <row r="7819" spans="1:11" x14ac:dyDescent="0.3">
      <c r="A7819" s="1">
        <v>42910</v>
      </c>
      <c r="B7819" s="2">
        <f>YEAR(salesdata[[#This Row],[Order Date]])</f>
        <v>2017</v>
      </c>
      <c r="C7819" s="2">
        <f>MONTH(salesdata[[#This Row],[Order Date]])</f>
        <v>6</v>
      </c>
      <c r="D7819" t="s">
        <v>281</v>
      </c>
      <c r="E7819" t="s">
        <v>27</v>
      </c>
      <c r="F7819" t="s">
        <v>11</v>
      </c>
      <c r="G7819" t="s">
        <v>43</v>
      </c>
      <c r="H7819" t="s">
        <v>515</v>
      </c>
      <c r="I7819" s="33" t="s">
        <v>3379</v>
      </c>
      <c r="J7819" s="2">
        <v>1</v>
      </c>
      <c r="K7819" s="33" t="s">
        <v>8153</v>
      </c>
    </row>
    <row r="7820" spans="1:11" x14ac:dyDescent="0.3">
      <c r="A7820" s="1">
        <v>42910</v>
      </c>
      <c r="B7820" s="2">
        <f>YEAR(salesdata[[#This Row],[Order Date]])</f>
        <v>2017</v>
      </c>
      <c r="C7820" s="2">
        <f>MONTH(salesdata[[#This Row],[Order Date]])</f>
        <v>6</v>
      </c>
      <c r="D7820" t="s">
        <v>844</v>
      </c>
      <c r="E7820" t="s">
        <v>1575</v>
      </c>
      <c r="F7820" t="s">
        <v>11</v>
      </c>
      <c r="G7820" t="s">
        <v>20</v>
      </c>
      <c r="H7820" t="s">
        <v>375</v>
      </c>
      <c r="I7820" s="33" t="s">
        <v>10781</v>
      </c>
      <c r="J7820" s="2">
        <v>3</v>
      </c>
      <c r="K7820" s="33" t="s">
        <v>10782</v>
      </c>
    </row>
    <row r="7821" spans="1:11" x14ac:dyDescent="0.3">
      <c r="A7821" s="1">
        <v>42911</v>
      </c>
      <c r="B7821" s="2">
        <f>YEAR(salesdata[[#This Row],[Order Date]])</f>
        <v>2017</v>
      </c>
      <c r="C7821" s="2">
        <f>MONTH(salesdata[[#This Row],[Order Date]])</f>
        <v>6</v>
      </c>
      <c r="D7821" t="s">
        <v>2702</v>
      </c>
      <c r="E7821" t="s">
        <v>92</v>
      </c>
      <c r="F7821" t="s">
        <v>11</v>
      </c>
      <c r="G7821" t="s">
        <v>16</v>
      </c>
      <c r="H7821" t="s">
        <v>1290</v>
      </c>
      <c r="I7821" s="33" t="s">
        <v>10783</v>
      </c>
      <c r="J7821" s="2">
        <v>6</v>
      </c>
      <c r="K7821" s="33" t="s">
        <v>10551</v>
      </c>
    </row>
    <row r="7822" spans="1:11" x14ac:dyDescent="0.3">
      <c r="A7822" s="1">
        <v>42911</v>
      </c>
      <c r="B7822" s="2">
        <f>YEAR(salesdata[[#This Row],[Order Date]])</f>
        <v>2017</v>
      </c>
      <c r="C7822" s="2">
        <f>MONTH(salesdata[[#This Row],[Order Date]])</f>
        <v>6</v>
      </c>
      <c r="D7822" t="s">
        <v>2702</v>
      </c>
      <c r="E7822" t="s">
        <v>92</v>
      </c>
      <c r="F7822" t="s">
        <v>11</v>
      </c>
      <c r="G7822" t="s">
        <v>24</v>
      </c>
      <c r="H7822" t="s">
        <v>1900</v>
      </c>
      <c r="I7822" s="33" t="s">
        <v>2943</v>
      </c>
      <c r="J7822" s="2">
        <v>2</v>
      </c>
      <c r="K7822" s="33" t="s">
        <v>6379</v>
      </c>
    </row>
    <row r="7823" spans="1:11" x14ac:dyDescent="0.3">
      <c r="A7823" s="1">
        <v>42911</v>
      </c>
      <c r="B7823" s="2">
        <f>YEAR(salesdata[[#This Row],[Order Date]])</f>
        <v>2017</v>
      </c>
      <c r="C7823" s="2">
        <f>MONTH(salesdata[[#This Row],[Order Date]])</f>
        <v>6</v>
      </c>
      <c r="D7823" t="s">
        <v>2702</v>
      </c>
      <c r="E7823" t="s">
        <v>92</v>
      </c>
      <c r="F7823" t="s">
        <v>11</v>
      </c>
      <c r="G7823" t="s">
        <v>43</v>
      </c>
      <c r="H7823" t="s">
        <v>238</v>
      </c>
      <c r="I7823" s="33" t="s">
        <v>10325</v>
      </c>
      <c r="J7823" s="2">
        <v>3</v>
      </c>
      <c r="K7823" s="33" t="s">
        <v>10784</v>
      </c>
    </row>
    <row r="7824" spans="1:11" x14ac:dyDescent="0.3">
      <c r="A7824" s="1">
        <v>42911</v>
      </c>
      <c r="B7824" s="2">
        <f>YEAR(salesdata[[#This Row],[Order Date]])</f>
        <v>2017</v>
      </c>
      <c r="C7824" s="2">
        <f>MONTH(salesdata[[#This Row],[Order Date]])</f>
        <v>6</v>
      </c>
      <c r="D7824" t="s">
        <v>1574</v>
      </c>
      <c r="E7824" t="s">
        <v>167</v>
      </c>
      <c r="F7824" t="s">
        <v>34</v>
      </c>
      <c r="G7824" t="s">
        <v>147</v>
      </c>
      <c r="H7824" t="s">
        <v>485</v>
      </c>
      <c r="I7824" s="33" t="s">
        <v>10785</v>
      </c>
      <c r="J7824" s="2">
        <v>4</v>
      </c>
      <c r="K7824" s="33" t="s">
        <v>10786</v>
      </c>
    </row>
    <row r="7825" spans="1:11" x14ac:dyDescent="0.3">
      <c r="A7825" s="1">
        <v>42911</v>
      </c>
      <c r="B7825" s="2">
        <f>YEAR(salesdata[[#This Row],[Order Date]])</f>
        <v>2017</v>
      </c>
      <c r="C7825" s="2">
        <f>MONTH(salesdata[[#This Row],[Order Date]])</f>
        <v>6</v>
      </c>
      <c r="D7825" t="s">
        <v>2231</v>
      </c>
      <c r="E7825" t="s">
        <v>15</v>
      </c>
      <c r="F7825" t="s">
        <v>39</v>
      </c>
      <c r="G7825" t="s">
        <v>40</v>
      </c>
      <c r="H7825" t="s">
        <v>762</v>
      </c>
      <c r="I7825" s="33" t="s">
        <v>5275</v>
      </c>
      <c r="J7825" s="2">
        <v>2</v>
      </c>
      <c r="K7825" s="33" t="s">
        <v>4853</v>
      </c>
    </row>
    <row r="7826" spans="1:11" x14ac:dyDescent="0.3">
      <c r="A7826" s="1">
        <v>42911</v>
      </c>
      <c r="B7826" s="2">
        <f>YEAR(salesdata[[#This Row],[Order Date]])</f>
        <v>2017</v>
      </c>
      <c r="C7826" s="2">
        <f>MONTH(salesdata[[#This Row],[Order Date]])</f>
        <v>6</v>
      </c>
      <c r="D7826" t="s">
        <v>1378</v>
      </c>
      <c r="E7826" t="s">
        <v>152</v>
      </c>
      <c r="F7826" t="s">
        <v>34</v>
      </c>
      <c r="G7826" t="s">
        <v>74</v>
      </c>
      <c r="H7826" t="s">
        <v>1381</v>
      </c>
      <c r="I7826" s="33" t="s">
        <v>10787</v>
      </c>
      <c r="J7826" s="2">
        <v>1</v>
      </c>
      <c r="K7826" s="33" t="s">
        <v>10773</v>
      </c>
    </row>
    <row r="7827" spans="1:11" x14ac:dyDescent="0.3">
      <c r="A7827" s="1">
        <v>42912</v>
      </c>
      <c r="B7827" s="2">
        <f>YEAR(salesdata[[#This Row],[Order Date]])</f>
        <v>2017</v>
      </c>
      <c r="C7827" s="2">
        <f>MONTH(salesdata[[#This Row],[Order Date]])</f>
        <v>6</v>
      </c>
      <c r="D7827" t="s">
        <v>2103</v>
      </c>
      <c r="E7827" t="s">
        <v>27</v>
      </c>
      <c r="F7827" t="s">
        <v>11</v>
      </c>
      <c r="G7827" t="s">
        <v>18</v>
      </c>
      <c r="H7827" t="s">
        <v>255</v>
      </c>
      <c r="I7827" s="33" t="s">
        <v>10788</v>
      </c>
      <c r="J7827" s="2">
        <v>12</v>
      </c>
      <c r="K7827" s="33" t="s">
        <v>4728</v>
      </c>
    </row>
    <row r="7828" spans="1:11" x14ac:dyDescent="0.3">
      <c r="A7828" s="1">
        <v>42912</v>
      </c>
      <c r="B7828" s="2">
        <f>YEAR(salesdata[[#This Row],[Order Date]])</f>
        <v>2017</v>
      </c>
      <c r="C7828" s="2">
        <f>MONTH(salesdata[[#This Row],[Order Date]])</f>
        <v>6</v>
      </c>
      <c r="D7828" t="s">
        <v>465</v>
      </c>
      <c r="E7828" t="s">
        <v>111</v>
      </c>
      <c r="F7828" t="s">
        <v>11</v>
      </c>
      <c r="G7828" t="s">
        <v>12</v>
      </c>
      <c r="H7828" t="s">
        <v>756</v>
      </c>
      <c r="I7828" s="33" t="s">
        <v>3691</v>
      </c>
      <c r="J7828" s="2">
        <v>1</v>
      </c>
      <c r="K7828" s="33" t="s">
        <v>6801</v>
      </c>
    </row>
    <row r="7829" spans="1:11" x14ac:dyDescent="0.3">
      <c r="A7829" s="1">
        <v>42912</v>
      </c>
      <c r="B7829" s="2">
        <f>YEAR(salesdata[[#This Row],[Order Date]])</f>
        <v>2017</v>
      </c>
      <c r="C7829" s="2">
        <f>MONTH(salesdata[[#This Row],[Order Date]])</f>
        <v>6</v>
      </c>
      <c r="D7829" t="s">
        <v>465</v>
      </c>
      <c r="E7829" t="s">
        <v>111</v>
      </c>
      <c r="F7829" t="s">
        <v>11</v>
      </c>
      <c r="G7829" t="s">
        <v>24</v>
      </c>
      <c r="H7829" t="s">
        <v>974</v>
      </c>
      <c r="I7829" s="33" t="s">
        <v>3369</v>
      </c>
      <c r="J7829" s="2">
        <v>4</v>
      </c>
      <c r="K7829" s="33" t="s">
        <v>6797</v>
      </c>
    </row>
    <row r="7830" spans="1:11" x14ac:dyDescent="0.3">
      <c r="A7830" s="1">
        <v>42912</v>
      </c>
      <c r="B7830" s="2">
        <f>YEAR(salesdata[[#This Row],[Order Date]])</f>
        <v>2017</v>
      </c>
      <c r="C7830" s="2">
        <f>MONTH(salesdata[[#This Row],[Order Date]])</f>
        <v>6</v>
      </c>
      <c r="D7830" t="s">
        <v>465</v>
      </c>
      <c r="E7830" t="s">
        <v>111</v>
      </c>
      <c r="F7830" t="s">
        <v>39</v>
      </c>
      <c r="G7830" t="s">
        <v>40</v>
      </c>
      <c r="H7830" t="s">
        <v>718</v>
      </c>
      <c r="I7830" s="33" t="s">
        <v>10789</v>
      </c>
      <c r="J7830" s="2">
        <v>8</v>
      </c>
      <c r="K7830" s="33" t="s">
        <v>3782</v>
      </c>
    </row>
    <row r="7831" spans="1:11" x14ac:dyDescent="0.3">
      <c r="A7831" s="1">
        <v>42912</v>
      </c>
      <c r="B7831" s="2">
        <f>YEAR(salesdata[[#This Row],[Order Date]])</f>
        <v>2017</v>
      </c>
      <c r="C7831" s="2">
        <f>MONTH(salesdata[[#This Row],[Order Date]])</f>
        <v>6</v>
      </c>
      <c r="D7831" t="s">
        <v>2258</v>
      </c>
      <c r="E7831" t="s">
        <v>130</v>
      </c>
      <c r="F7831" t="s">
        <v>34</v>
      </c>
      <c r="G7831" t="s">
        <v>47</v>
      </c>
      <c r="H7831" t="s">
        <v>2213</v>
      </c>
      <c r="I7831" s="33" t="s">
        <v>10790</v>
      </c>
      <c r="J7831" s="2">
        <v>5</v>
      </c>
      <c r="K7831" s="33" t="s">
        <v>10791</v>
      </c>
    </row>
    <row r="7832" spans="1:11" x14ac:dyDescent="0.3">
      <c r="A7832" s="1">
        <v>42912</v>
      </c>
      <c r="B7832" s="2">
        <f>YEAR(salesdata[[#This Row],[Order Date]])</f>
        <v>2017</v>
      </c>
      <c r="C7832" s="2">
        <f>MONTH(salesdata[[#This Row],[Order Date]])</f>
        <v>6</v>
      </c>
      <c r="D7832" t="s">
        <v>1241</v>
      </c>
      <c r="E7832" t="s">
        <v>282</v>
      </c>
      <c r="F7832" t="s">
        <v>39</v>
      </c>
      <c r="G7832" t="s">
        <v>52</v>
      </c>
      <c r="H7832" t="s">
        <v>2233</v>
      </c>
      <c r="I7832" s="33" t="s">
        <v>8442</v>
      </c>
      <c r="J7832" s="2">
        <v>9</v>
      </c>
      <c r="K7832" s="33" t="s">
        <v>6005</v>
      </c>
    </row>
    <row r="7833" spans="1:11" x14ac:dyDescent="0.3">
      <c r="A7833" s="1">
        <v>42912</v>
      </c>
      <c r="B7833" s="2">
        <f>YEAR(salesdata[[#This Row],[Order Date]])</f>
        <v>2017</v>
      </c>
      <c r="C7833" s="2">
        <f>MONTH(salesdata[[#This Row],[Order Date]])</f>
        <v>6</v>
      </c>
      <c r="D7833" t="s">
        <v>788</v>
      </c>
      <c r="E7833" t="s">
        <v>152</v>
      </c>
      <c r="F7833" t="s">
        <v>39</v>
      </c>
      <c r="G7833" t="s">
        <v>40</v>
      </c>
      <c r="H7833" t="s">
        <v>787</v>
      </c>
      <c r="I7833" s="33" t="s">
        <v>3101</v>
      </c>
      <c r="J7833" s="2">
        <v>3</v>
      </c>
      <c r="K7833" s="33" t="s">
        <v>3017</v>
      </c>
    </row>
    <row r="7834" spans="1:11" x14ac:dyDescent="0.3">
      <c r="A7834" s="1">
        <v>42912</v>
      </c>
      <c r="B7834" s="2">
        <f>YEAR(salesdata[[#This Row],[Order Date]])</f>
        <v>2017</v>
      </c>
      <c r="C7834" s="2">
        <f>MONTH(salesdata[[#This Row],[Order Date]])</f>
        <v>6</v>
      </c>
      <c r="D7834" t="s">
        <v>1303</v>
      </c>
      <c r="E7834" t="s">
        <v>23</v>
      </c>
      <c r="F7834" t="s">
        <v>39</v>
      </c>
      <c r="G7834" t="s">
        <v>40</v>
      </c>
      <c r="H7834" t="s">
        <v>1458</v>
      </c>
      <c r="I7834" s="33" t="s">
        <v>10792</v>
      </c>
      <c r="J7834" s="2">
        <v>3</v>
      </c>
      <c r="K7834" s="33" t="s">
        <v>9944</v>
      </c>
    </row>
    <row r="7835" spans="1:11" x14ac:dyDescent="0.3">
      <c r="A7835" s="1">
        <v>42912</v>
      </c>
      <c r="B7835" s="2">
        <f>YEAR(salesdata[[#This Row],[Order Date]])</f>
        <v>2017</v>
      </c>
      <c r="C7835" s="2">
        <f>MONTH(salesdata[[#This Row],[Order Date]])</f>
        <v>6</v>
      </c>
      <c r="D7835" t="s">
        <v>1303</v>
      </c>
      <c r="E7835" t="s">
        <v>23</v>
      </c>
      <c r="F7835" t="s">
        <v>39</v>
      </c>
      <c r="G7835" t="s">
        <v>40</v>
      </c>
      <c r="H7835" t="s">
        <v>1584</v>
      </c>
      <c r="I7835" s="33" t="s">
        <v>10793</v>
      </c>
      <c r="J7835" s="2">
        <v>14</v>
      </c>
      <c r="K7835" s="33" t="s">
        <v>10794</v>
      </c>
    </row>
    <row r="7836" spans="1:11" x14ac:dyDescent="0.3">
      <c r="A7836" s="1">
        <v>42912</v>
      </c>
      <c r="B7836" s="2">
        <f>YEAR(salesdata[[#This Row],[Order Date]])</f>
        <v>2017</v>
      </c>
      <c r="C7836" s="2">
        <f>MONTH(salesdata[[#This Row],[Order Date]])</f>
        <v>6</v>
      </c>
      <c r="D7836" t="s">
        <v>2347</v>
      </c>
      <c r="E7836" t="s">
        <v>124</v>
      </c>
      <c r="F7836" t="s">
        <v>11</v>
      </c>
      <c r="G7836" t="s">
        <v>16</v>
      </c>
      <c r="H7836" t="s">
        <v>1471</v>
      </c>
      <c r="I7836" s="33" t="s">
        <v>9261</v>
      </c>
      <c r="J7836" s="2">
        <v>6</v>
      </c>
      <c r="K7836" s="33" t="s">
        <v>4159</v>
      </c>
    </row>
    <row r="7837" spans="1:11" x14ac:dyDescent="0.3">
      <c r="A7837" s="1">
        <v>42912</v>
      </c>
      <c r="B7837" s="2">
        <f>YEAR(salesdata[[#This Row],[Order Date]])</f>
        <v>2017</v>
      </c>
      <c r="C7837" s="2">
        <f>MONTH(salesdata[[#This Row],[Order Date]])</f>
        <v>6</v>
      </c>
      <c r="D7837" t="s">
        <v>2347</v>
      </c>
      <c r="E7837" t="s">
        <v>124</v>
      </c>
      <c r="F7837" t="s">
        <v>34</v>
      </c>
      <c r="G7837" t="s">
        <v>35</v>
      </c>
      <c r="H7837" t="s">
        <v>2348</v>
      </c>
      <c r="I7837" s="33" t="s">
        <v>10795</v>
      </c>
      <c r="J7837" s="2">
        <v>3</v>
      </c>
      <c r="K7837" s="33" t="s">
        <v>4717</v>
      </c>
    </row>
    <row r="7838" spans="1:11" x14ac:dyDescent="0.3">
      <c r="A7838" s="1">
        <v>42912</v>
      </c>
      <c r="B7838" s="2">
        <f>YEAR(salesdata[[#This Row],[Order Date]])</f>
        <v>2017</v>
      </c>
      <c r="C7838" s="2">
        <f>MONTH(salesdata[[#This Row],[Order Date]])</f>
        <v>6</v>
      </c>
      <c r="D7838" t="s">
        <v>1465</v>
      </c>
      <c r="E7838" t="s">
        <v>152</v>
      </c>
      <c r="F7838" t="s">
        <v>11</v>
      </c>
      <c r="G7838" t="s">
        <v>18</v>
      </c>
      <c r="H7838" t="s">
        <v>861</v>
      </c>
      <c r="I7838" s="33" t="s">
        <v>3003</v>
      </c>
      <c r="J7838" s="2">
        <v>3</v>
      </c>
      <c r="K7838" s="33" t="s">
        <v>132</v>
      </c>
    </row>
    <row r="7839" spans="1:11" x14ac:dyDescent="0.3">
      <c r="A7839" s="1">
        <v>42912</v>
      </c>
      <c r="B7839" s="2">
        <f>YEAR(salesdata[[#This Row],[Order Date]])</f>
        <v>2017</v>
      </c>
      <c r="C7839" s="2">
        <f>MONTH(salesdata[[#This Row],[Order Date]])</f>
        <v>6</v>
      </c>
      <c r="D7839" t="s">
        <v>484</v>
      </c>
      <c r="E7839" t="s">
        <v>152</v>
      </c>
      <c r="F7839" t="s">
        <v>11</v>
      </c>
      <c r="G7839" t="s">
        <v>20</v>
      </c>
      <c r="H7839" t="s">
        <v>712</v>
      </c>
      <c r="I7839" s="33" t="s">
        <v>10796</v>
      </c>
      <c r="J7839" s="2">
        <v>2</v>
      </c>
      <c r="K7839" s="33" t="s">
        <v>10797</v>
      </c>
    </row>
    <row r="7840" spans="1:11" x14ac:dyDescent="0.3">
      <c r="A7840" s="1">
        <v>42912</v>
      </c>
      <c r="B7840" s="2">
        <f>YEAR(salesdata[[#This Row],[Order Date]])</f>
        <v>2017</v>
      </c>
      <c r="C7840" s="2">
        <f>MONTH(salesdata[[#This Row],[Order Date]])</f>
        <v>6</v>
      </c>
      <c r="D7840" t="s">
        <v>484</v>
      </c>
      <c r="E7840" t="s">
        <v>152</v>
      </c>
      <c r="F7840" t="s">
        <v>11</v>
      </c>
      <c r="G7840" t="s">
        <v>204</v>
      </c>
      <c r="H7840" t="s">
        <v>2719</v>
      </c>
      <c r="I7840" s="33" t="s">
        <v>5964</v>
      </c>
      <c r="J7840" s="2">
        <v>5</v>
      </c>
      <c r="K7840" s="33" t="s">
        <v>10798</v>
      </c>
    </row>
    <row r="7841" spans="1:11" x14ac:dyDescent="0.3">
      <c r="A7841" s="1">
        <v>42912</v>
      </c>
      <c r="B7841" s="2">
        <f>YEAR(salesdata[[#This Row],[Order Date]])</f>
        <v>2017</v>
      </c>
      <c r="C7841" s="2">
        <f>MONTH(salesdata[[#This Row],[Order Date]])</f>
        <v>6</v>
      </c>
      <c r="D7841" t="s">
        <v>484</v>
      </c>
      <c r="E7841" t="s">
        <v>152</v>
      </c>
      <c r="F7841" t="s">
        <v>11</v>
      </c>
      <c r="G7841" t="s">
        <v>18</v>
      </c>
      <c r="H7841" t="s">
        <v>312</v>
      </c>
      <c r="I7841" s="33" t="s">
        <v>10799</v>
      </c>
      <c r="J7841" s="2">
        <v>4</v>
      </c>
      <c r="K7841" s="33" t="s">
        <v>10800</v>
      </c>
    </row>
    <row r="7842" spans="1:11" x14ac:dyDescent="0.3">
      <c r="A7842" s="1">
        <v>42912</v>
      </c>
      <c r="B7842" s="2">
        <f>YEAR(salesdata[[#This Row],[Order Date]])</f>
        <v>2017</v>
      </c>
      <c r="C7842" s="2">
        <f>MONTH(salesdata[[#This Row],[Order Date]])</f>
        <v>6</v>
      </c>
      <c r="D7842" t="s">
        <v>484</v>
      </c>
      <c r="E7842" t="s">
        <v>152</v>
      </c>
      <c r="F7842" t="s">
        <v>11</v>
      </c>
      <c r="G7842" t="s">
        <v>12</v>
      </c>
      <c r="H7842" t="s">
        <v>1961</v>
      </c>
      <c r="I7842" s="33" t="s">
        <v>8091</v>
      </c>
      <c r="J7842" s="2">
        <v>3</v>
      </c>
      <c r="K7842" s="33" t="s">
        <v>8092</v>
      </c>
    </row>
    <row r="7843" spans="1:11" x14ac:dyDescent="0.3">
      <c r="A7843" s="1">
        <v>42913</v>
      </c>
      <c r="B7843" s="2">
        <f>YEAR(salesdata[[#This Row],[Order Date]])</f>
        <v>2017</v>
      </c>
      <c r="C7843" s="2">
        <f>MONTH(salesdata[[#This Row],[Order Date]])</f>
        <v>6</v>
      </c>
      <c r="D7843" t="s">
        <v>1375</v>
      </c>
      <c r="E7843" t="s">
        <v>152</v>
      </c>
      <c r="F7843" t="s">
        <v>34</v>
      </c>
      <c r="G7843" t="s">
        <v>35</v>
      </c>
      <c r="H7843" t="s">
        <v>814</v>
      </c>
      <c r="I7843" s="33" t="s">
        <v>10801</v>
      </c>
      <c r="J7843" s="2">
        <v>3</v>
      </c>
      <c r="K7843" s="33" t="s">
        <v>10802</v>
      </c>
    </row>
    <row r="7844" spans="1:11" x14ac:dyDescent="0.3">
      <c r="A7844" s="1">
        <v>42913</v>
      </c>
      <c r="B7844" s="2">
        <f>YEAR(salesdata[[#This Row],[Order Date]])</f>
        <v>2017</v>
      </c>
      <c r="C7844" s="2">
        <f>MONTH(salesdata[[#This Row],[Order Date]])</f>
        <v>6</v>
      </c>
      <c r="D7844" t="s">
        <v>725</v>
      </c>
      <c r="E7844" t="s">
        <v>1021</v>
      </c>
      <c r="F7844" t="s">
        <v>11</v>
      </c>
      <c r="G7844" t="s">
        <v>12</v>
      </c>
      <c r="H7844" t="s">
        <v>1754</v>
      </c>
      <c r="I7844" s="33" t="s">
        <v>10803</v>
      </c>
      <c r="J7844" s="2">
        <v>3</v>
      </c>
      <c r="K7844" s="33" t="s">
        <v>3753</v>
      </c>
    </row>
    <row r="7845" spans="1:11" x14ac:dyDescent="0.3">
      <c r="A7845" s="1">
        <v>42913</v>
      </c>
      <c r="B7845" s="2">
        <f>YEAR(salesdata[[#This Row],[Order Date]])</f>
        <v>2017</v>
      </c>
      <c r="C7845" s="2">
        <f>MONTH(salesdata[[#This Row],[Order Date]])</f>
        <v>6</v>
      </c>
      <c r="D7845" t="s">
        <v>686</v>
      </c>
      <c r="E7845" t="s">
        <v>167</v>
      </c>
      <c r="F7845" t="s">
        <v>11</v>
      </c>
      <c r="G7845" t="s">
        <v>12</v>
      </c>
      <c r="H7845" t="s">
        <v>2008</v>
      </c>
      <c r="I7845" s="33" t="s">
        <v>2910</v>
      </c>
      <c r="J7845" s="2">
        <v>3</v>
      </c>
      <c r="K7845" s="33" t="s">
        <v>2911</v>
      </c>
    </row>
    <row r="7846" spans="1:11" x14ac:dyDescent="0.3">
      <c r="A7846" s="1">
        <v>42913</v>
      </c>
      <c r="B7846" s="2">
        <f>YEAR(salesdata[[#This Row],[Order Date]])</f>
        <v>2017</v>
      </c>
      <c r="C7846" s="2">
        <f>MONTH(salesdata[[#This Row],[Order Date]])</f>
        <v>6</v>
      </c>
      <c r="D7846" t="s">
        <v>686</v>
      </c>
      <c r="E7846" t="s">
        <v>167</v>
      </c>
      <c r="F7846" t="s">
        <v>34</v>
      </c>
      <c r="G7846" t="s">
        <v>47</v>
      </c>
      <c r="H7846" t="s">
        <v>2073</v>
      </c>
      <c r="I7846" s="33" t="s">
        <v>10804</v>
      </c>
      <c r="J7846" s="2">
        <v>3</v>
      </c>
      <c r="K7846" s="33" t="s">
        <v>10805</v>
      </c>
    </row>
    <row r="7847" spans="1:11" x14ac:dyDescent="0.3">
      <c r="A7847" s="1">
        <v>42913</v>
      </c>
      <c r="B7847" s="2">
        <f>YEAR(salesdata[[#This Row],[Order Date]])</f>
        <v>2017</v>
      </c>
      <c r="C7847" s="2">
        <f>MONTH(salesdata[[#This Row],[Order Date]])</f>
        <v>6</v>
      </c>
      <c r="D7847" t="s">
        <v>686</v>
      </c>
      <c r="E7847" t="s">
        <v>167</v>
      </c>
      <c r="F7847" t="s">
        <v>39</v>
      </c>
      <c r="G7847" t="s">
        <v>52</v>
      </c>
      <c r="H7847" t="s">
        <v>1679</v>
      </c>
      <c r="I7847" s="33" t="s">
        <v>8397</v>
      </c>
      <c r="J7847" s="2">
        <v>5</v>
      </c>
      <c r="K7847" s="33" t="s">
        <v>8398</v>
      </c>
    </row>
    <row r="7848" spans="1:11" x14ac:dyDescent="0.3">
      <c r="A7848" s="1">
        <v>42915</v>
      </c>
      <c r="B7848" s="2">
        <f>YEAR(salesdata[[#This Row],[Order Date]])</f>
        <v>2017</v>
      </c>
      <c r="C7848" s="2">
        <f>MONTH(salesdata[[#This Row],[Order Date]])</f>
        <v>6</v>
      </c>
      <c r="D7848" t="s">
        <v>295</v>
      </c>
      <c r="E7848" t="s">
        <v>27</v>
      </c>
      <c r="F7848" t="s">
        <v>11</v>
      </c>
      <c r="G7848" t="s">
        <v>18</v>
      </c>
      <c r="H7848" t="s">
        <v>2180</v>
      </c>
      <c r="I7848" s="33" t="s">
        <v>10806</v>
      </c>
      <c r="J7848" s="2">
        <v>2</v>
      </c>
      <c r="K7848" s="33" t="s">
        <v>10807</v>
      </c>
    </row>
    <row r="7849" spans="1:11" x14ac:dyDescent="0.3">
      <c r="A7849" s="1">
        <v>42915</v>
      </c>
      <c r="B7849" s="2">
        <f>YEAR(salesdata[[#This Row],[Order Date]])</f>
        <v>2017</v>
      </c>
      <c r="C7849" s="2">
        <f>MONTH(salesdata[[#This Row],[Order Date]])</f>
        <v>6</v>
      </c>
      <c r="D7849" t="s">
        <v>427</v>
      </c>
      <c r="E7849" t="s">
        <v>319</v>
      </c>
      <c r="F7849" t="s">
        <v>11</v>
      </c>
      <c r="G7849" t="s">
        <v>93</v>
      </c>
      <c r="H7849" t="s">
        <v>2406</v>
      </c>
      <c r="I7849" s="33" t="s">
        <v>4766</v>
      </c>
      <c r="J7849" s="2">
        <v>3</v>
      </c>
      <c r="K7849" s="33" t="s">
        <v>10808</v>
      </c>
    </row>
    <row r="7850" spans="1:11" x14ac:dyDescent="0.3">
      <c r="A7850" s="1">
        <v>42915</v>
      </c>
      <c r="B7850" s="2">
        <f>YEAR(salesdata[[#This Row],[Order Date]])</f>
        <v>2017</v>
      </c>
      <c r="C7850" s="2">
        <f>MONTH(salesdata[[#This Row],[Order Date]])</f>
        <v>6</v>
      </c>
      <c r="D7850" t="s">
        <v>427</v>
      </c>
      <c r="E7850" t="s">
        <v>319</v>
      </c>
      <c r="F7850" t="s">
        <v>11</v>
      </c>
      <c r="G7850" t="s">
        <v>20</v>
      </c>
      <c r="H7850" t="s">
        <v>1409</v>
      </c>
      <c r="I7850" s="33" t="s">
        <v>3661</v>
      </c>
      <c r="J7850" s="2">
        <v>2</v>
      </c>
      <c r="K7850" s="33" t="s">
        <v>3231</v>
      </c>
    </row>
    <row r="7851" spans="1:11" x14ac:dyDescent="0.3">
      <c r="A7851" s="1">
        <v>42915</v>
      </c>
      <c r="B7851" s="2">
        <f>YEAR(salesdata[[#This Row],[Order Date]])</f>
        <v>2017</v>
      </c>
      <c r="C7851" s="2">
        <f>MONTH(salesdata[[#This Row],[Order Date]])</f>
        <v>6</v>
      </c>
      <c r="D7851" t="s">
        <v>642</v>
      </c>
      <c r="E7851" t="s">
        <v>27</v>
      </c>
      <c r="F7851" t="s">
        <v>11</v>
      </c>
      <c r="G7851" t="s">
        <v>20</v>
      </c>
      <c r="H7851" t="s">
        <v>1168</v>
      </c>
      <c r="I7851" s="33" t="s">
        <v>10809</v>
      </c>
      <c r="J7851" s="2">
        <v>9</v>
      </c>
      <c r="K7851" s="33" t="s">
        <v>10810</v>
      </c>
    </row>
    <row r="7852" spans="1:11" x14ac:dyDescent="0.3">
      <c r="A7852" s="1">
        <v>42915</v>
      </c>
      <c r="B7852" s="2">
        <f>YEAR(salesdata[[#This Row],[Order Date]])</f>
        <v>2017</v>
      </c>
      <c r="C7852" s="2">
        <f>MONTH(salesdata[[#This Row],[Order Date]])</f>
        <v>6</v>
      </c>
      <c r="D7852" t="s">
        <v>1487</v>
      </c>
      <c r="E7852" t="s">
        <v>10</v>
      </c>
      <c r="F7852" t="s">
        <v>11</v>
      </c>
      <c r="G7852" t="s">
        <v>12</v>
      </c>
      <c r="H7852" t="s">
        <v>2481</v>
      </c>
      <c r="I7852" s="33" t="s">
        <v>3274</v>
      </c>
      <c r="J7852" s="2">
        <v>1</v>
      </c>
      <c r="K7852" s="33" t="s">
        <v>5763</v>
      </c>
    </row>
    <row r="7853" spans="1:11" x14ac:dyDescent="0.3">
      <c r="A7853" s="1">
        <v>42915</v>
      </c>
      <c r="B7853" s="2">
        <f>YEAR(salesdata[[#This Row],[Order Date]])</f>
        <v>2017</v>
      </c>
      <c r="C7853" s="2">
        <f>MONTH(salesdata[[#This Row],[Order Date]])</f>
        <v>6</v>
      </c>
      <c r="D7853" t="s">
        <v>1611</v>
      </c>
      <c r="E7853" t="s">
        <v>27</v>
      </c>
      <c r="F7853" t="s">
        <v>11</v>
      </c>
      <c r="G7853" t="s">
        <v>20</v>
      </c>
      <c r="H7853" t="s">
        <v>122</v>
      </c>
      <c r="I7853" s="33" t="s">
        <v>10254</v>
      </c>
      <c r="J7853" s="2">
        <v>5</v>
      </c>
      <c r="K7853" s="33" t="s">
        <v>10430</v>
      </c>
    </row>
    <row r="7854" spans="1:11" x14ac:dyDescent="0.3">
      <c r="A7854" s="1">
        <v>42915</v>
      </c>
      <c r="B7854" s="2">
        <f>YEAR(salesdata[[#This Row],[Order Date]])</f>
        <v>2017</v>
      </c>
      <c r="C7854" s="2">
        <f>MONTH(salesdata[[#This Row],[Order Date]])</f>
        <v>6</v>
      </c>
      <c r="D7854" t="s">
        <v>1611</v>
      </c>
      <c r="E7854" t="s">
        <v>27</v>
      </c>
      <c r="F7854" t="s">
        <v>11</v>
      </c>
      <c r="G7854" t="s">
        <v>18</v>
      </c>
      <c r="H7854" t="s">
        <v>1608</v>
      </c>
      <c r="I7854" s="33" t="s">
        <v>10811</v>
      </c>
      <c r="J7854" s="2">
        <v>3</v>
      </c>
      <c r="K7854" s="33" t="s">
        <v>10812</v>
      </c>
    </row>
    <row r="7855" spans="1:11" x14ac:dyDescent="0.3">
      <c r="A7855" s="1">
        <v>42915</v>
      </c>
      <c r="B7855" s="2">
        <f>YEAR(salesdata[[#This Row],[Order Date]])</f>
        <v>2017</v>
      </c>
      <c r="C7855" s="2">
        <f>MONTH(salesdata[[#This Row],[Order Date]])</f>
        <v>6</v>
      </c>
      <c r="D7855" t="s">
        <v>1611</v>
      </c>
      <c r="E7855" t="s">
        <v>27</v>
      </c>
      <c r="F7855" t="s">
        <v>11</v>
      </c>
      <c r="G7855" t="s">
        <v>24</v>
      </c>
      <c r="H7855" t="s">
        <v>2740</v>
      </c>
      <c r="I7855" s="33" t="s">
        <v>7193</v>
      </c>
      <c r="J7855" s="2">
        <v>2</v>
      </c>
      <c r="K7855" s="33" t="s">
        <v>4049</v>
      </c>
    </row>
    <row r="7856" spans="1:11" x14ac:dyDescent="0.3">
      <c r="A7856" s="1">
        <v>42915</v>
      </c>
      <c r="B7856" s="2">
        <f>YEAR(salesdata[[#This Row],[Order Date]])</f>
        <v>2017</v>
      </c>
      <c r="C7856" s="2">
        <f>MONTH(salesdata[[#This Row],[Order Date]])</f>
        <v>6</v>
      </c>
      <c r="D7856" t="s">
        <v>1611</v>
      </c>
      <c r="E7856" t="s">
        <v>27</v>
      </c>
      <c r="F7856" t="s">
        <v>39</v>
      </c>
      <c r="G7856" t="s">
        <v>52</v>
      </c>
      <c r="H7856" t="s">
        <v>217</v>
      </c>
      <c r="I7856" s="33" t="s">
        <v>3118</v>
      </c>
      <c r="J7856" s="2">
        <v>3</v>
      </c>
      <c r="K7856" s="33" t="s">
        <v>3119</v>
      </c>
    </row>
    <row r="7857" spans="1:11" x14ac:dyDescent="0.3">
      <c r="A7857" s="1">
        <v>42915</v>
      </c>
      <c r="B7857" s="2">
        <f>YEAR(salesdata[[#This Row],[Order Date]])</f>
        <v>2017</v>
      </c>
      <c r="C7857" s="2">
        <f>MONTH(salesdata[[#This Row],[Order Date]])</f>
        <v>6</v>
      </c>
      <c r="D7857" t="s">
        <v>2347</v>
      </c>
      <c r="E7857" t="s">
        <v>625</v>
      </c>
      <c r="F7857" t="s">
        <v>34</v>
      </c>
      <c r="G7857" t="s">
        <v>74</v>
      </c>
      <c r="H7857" t="s">
        <v>1970</v>
      </c>
      <c r="I7857" s="33" t="s">
        <v>4434</v>
      </c>
      <c r="J7857" s="2">
        <v>9</v>
      </c>
      <c r="K7857" s="33" t="s">
        <v>10813</v>
      </c>
    </row>
    <row r="7858" spans="1:11" x14ac:dyDescent="0.3">
      <c r="A7858" s="1">
        <v>42915</v>
      </c>
      <c r="B7858" s="2">
        <f>YEAR(salesdata[[#This Row],[Order Date]])</f>
        <v>2017</v>
      </c>
      <c r="C7858" s="2">
        <f>MONTH(salesdata[[#This Row],[Order Date]])</f>
        <v>6</v>
      </c>
      <c r="D7858" t="s">
        <v>2347</v>
      </c>
      <c r="E7858" t="s">
        <v>625</v>
      </c>
      <c r="F7858" t="s">
        <v>11</v>
      </c>
      <c r="G7858" t="s">
        <v>204</v>
      </c>
      <c r="H7858" t="s">
        <v>1081</v>
      </c>
      <c r="I7858" s="33" t="s">
        <v>10814</v>
      </c>
      <c r="J7858" s="2">
        <v>3</v>
      </c>
      <c r="K7858" s="33" t="s">
        <v>3219</v>
      </c>
    </row>
    <row r="7859" spans="1:11" x14ac:dyDescent="0.3">
      <c r="A7859" s="1">
        <v>42915</v>
      </c>
      <c r="B7859" s="2">
        <f>YEAR(salesdata[[#This Row],[Order Date]])</f>
        <v>2017</v>
      </c>
      <c r="C7859" s="2">
        <f>MONTH(salesdata[[#This Row],[Order Date]])</f>
        <v>6</v>
      </c>
      <c r="D7859" t="s">
        <v>2347</v>
      </c>
      <c r="E7859" t="s">
        <v>625</v>
      </c>
      <c r="F7859" t="s">
        <v>34</v>
      </c>
      <c r="G7859" t="s">
        <v>47</v>
      </c>
      <c r="H7859" t="s">
        <v>2675</v>
      </c>
      <c r="I7859" s="33" t="s">
        <v>3115</v>
      </c>
      <c r="J7859" s="2">
        <v>2</v>
      </c>
      <c r="K7859" s="33" t="s">
        <v>4716</v>
      </c>
    </row>
    <row r="7860" spans="1:11" x14ac:dyDescent="0.3">
      <c r="A7860" s="1">
        <v>42915</v>
      </c>
      <c r="B7860" s="2">
        <f>YEAR(salesdata[[#This Row],[Order Date]])</f>
        <v>2017</v>
      </c>
      <c r="C7860" s="2">
        <f>MONTH(salesdata[[#This Row],[Order Date]])</f>
        <v>6</v>
      </c>
      <c r="D7860" t="s">
        <v>969</v>
      </c>
      <c r="E7860" t="s">
        <v>10</v>
      </c>
      <c r="F7860" t="s">
        <v>11</v>
      </c>
      <c r="G7860" t="s">
        <v>93</v>
      </c>
      <c r="H7860" t="s">
        <v>543</v>
      </c>
      <c r="I7860" s="33" t="s">
        <v>4991</v>
      </c>
      <c r="J7860" s="2">
        <v>2</v>
      </c>
      <c r="K7860" s="33" t="s">
        <v>10815</v>
      </c>
    </row>
    <row r="7861" spans="1:11" x14ac:dyDescent="0.3">
      <c r="A7861" s="1">
        <v>42915</v>
      </c>
      <c r="B7861" s="2">
        <f>YEAR(salesdata[[#This Row],[Order Date]])</f>
        <v>2017</v>
      </c>
      <c r="C7861" s="2">
        <f>MONTH(salesdata[[#This Row],[Order Date]])</f>
        <v>6</v>
      </c>
      <c r="D7861" t="s">
        <v>969</v>
      </c>
      <c r="E7861" t="s">
        <v>10</v>
      </c>
      <c r="F7861" t="s">
        <v>34</v>
      </c>
      <c r="G7861" t="s">
        <v>147</v>
      </c>
      <c r="H7861" t="s">
        <v>975</v>
      </c>
      <c r="I7861" s="33" t="s">
        <v>10816</v>
      </c>
      <c r="J7861" s="2">
        <v>3</v>
      </c>
      <c r="K7861" s="33" t="s">
        <v>10817</v>
      </c>
    </row>
    <row r="7862" spans="1:11" x14ac:dyDescent="0.3">
      <c r="A7862" s="1">
        <v>42915</v>
      </c>
      <c r="B7862" s="2">
        <f>YEAR(salesdata[[#This Row],[Order Date]])</f>
        <v>2017</v>
      </c>
      <c r="C7862" s="2">
        <f>MONTH(salesdata[[#This Row],[Order Date]])</f>
        <v>6</v>
      </c>
      <c r="D7862" t="s">
        <v>969</v>
      </c>
      <c r="E7862" t="s">
        <v>10</v>
      </c>
      <c r="F7862" t="s">
        <v>34</v>
      </c>
      <c r="G7862" t="s">
        <v>74</v>
      </c>
      <c r="H7862" t="s">
        <v>2274</v>
      </c>
      <c r="I7862" s="33" t="s">
        <v>2839</v>
      </c>
      <c r="J7862" s="2">
        <v>3</v>
      </c>
      <c r="K7862" s="33" t="s">
        <v>10818</v>
      </c>
    </row>
    <row r="7863" spans="1:11" x14ac:dyDescent="0.3">
      <c r="A7863" s="1">
        <v>42916</v>
      </c>
      <c r="B7863" s="2">
        <f>YEAR(salesdata[[#This Row],[Order Date]])</f>
        <v>2017</v>
      </c>
      <c r="C7863" s="2">
        <f>MONTH(salesdata[[#This Row],[Order Date]])</f>
        <v>6</v>
      </c>
      <c r="D7863" t="s">
        <v>2218</v>
      </c>
      <c r="E7863" t="s">
        <v>127</v>
      </c>
      <c r="F7863" t="s">
        <v>11</v>
      </c>
      <c r="G7863" t="s">
        <v>20</v>
      </c>
      <c r="H7863" t="s">
        <v>2230</v>
      </c>
      <c r="I7863" s="33" t="s">
        <v>10819</v>
      </c>
      <c r="J7863" s="2">
        <v>3</v>
      </c>
      <c r="K7863" s="33" t="s">
        <v>3839</v>
      </c>
    </row>
    <row r="7864" spans="1:11" x14ac:dyDescent="0.3">
      <c r="A7864" s="1">
        <v>42916</v>
      </c>
      <c r="B7864" s="2">
        <f>YEAR(salesdata[[#This Row],[Order Date]])</f>
        <v>2017</v>
      </c>
      <c r="C7864" s="2">
        <f>MONTH(salesdata[[#This Row],[Order Date]])</f>
        <v>6</v>
      </c>
      <c r="D7864" t="s">
        <v>1050</v>
      </c>
      <c r="E7864" t="s">
        <v>152</v>
      </c>
      <c r="F7864" t="s">
        <v>34</v>
      </c>
      <c r="G7864" t="s">
        <v>147</v>
      </c>
      <c r="H7864" t="s">
        <v>1756</v>
      </c>
      <c r="I7864" s="33" t="s">
        <v>7255</v>
      </c>
      <c r="J7864" s="2">
        <v>5</v>
      </c>
      <c r="K7864" s="33" t="s">
        <v>10820</v>
      </c>
    </row>
    <row r="7865" spans="1:11" x14ac:dyDescent="0.3">
      <c r="A7865" s="1">
        <v>42916</v>
      </c>
      <c r="B7865" s="2">
        <f>YEAR(salesdata[[#This Row],[Order Date]])</f>
        <v>2017</v>
      </c>
      <c r="C7865" s="2">
        <f>MONTH(salesdata[[#This Row],[Order Date]])</f>
        <v>6</v>
      </c>
      <c r="D7865" t="s">
        <v>1836</v>
      </c>
      <c r="E7865" t="s">
        <v>152</v>
      </c>
      <c r="F7865" t="s">
        <v>11</v>
      </c>
      <c r="G7865" t="s">
        <v>18</v>
      </c>
      <c r="H7865" t="s">
        <v>2070</v>
      </c>
      <c r="I7865" s="33" t="s">
        <v>10821</v>
      </c>
      <c r="J7865" s="2">
        <v>7</v>
      </c>
      <c r="K7865" s="33" t="s">
        <v>10822</v>
      </c>
    </row>
    <row r="7866" spans="1:11" x14ac:dyDescent="0.3">
      <c r="A7866" s="1">
        <v>42916</v>
      </c>
      <c r="B7866" s="2">
        <f>YEAR(salesdata[[#This Row],[Order Date]])</f>
        <v>2017</v>
      </c>
      <c r="C7866" s="2">
        <f>MONTH(salesdata[[#This Row],[Order Date]])</f>
        <v>6</v>
      </c>
      <c r="D7866" t="s">
        <v>1836</v>
      </c>
      <c r="E7866" t="s">
        <v>152</v>
      </c>
      <c r="F7866" t="s">
        <v>34</v>
      </c>
      <c r="G7866" t="s">
        <v>47</v>
      </c>
      <c r="H7866" t="s">
        <v>1751</v>
      </c>
      <c r="I7866" s="33" t="s">
        <v>10205</v>
      </c>
      <c r="J7866" s="2">
        <v>1</v>
      </c>
      <c r="K7866" s="33" t="s">
        <v>7802</v>
      </c>
    </row>
    <row r="7867" spans="1:11" x14ac:dyDescent="0.3">
      <c r="A7867" s="1">
        <v>42916</v>
      </c>
      <c r="B7867" s="2">
        <f>YEAR(salesdata[[#This Row],[Order Date]])</f>
        <v>2017</v>
      </c>
      <c r="C7867" s="2">
        <f>MONTH(salesdata[[#This Row],[Order Date]])</f>
        <v>6</v>
      </c>
      <c r="D7867" t="s">
        <v>949</v>
      </c>
      <c r="E7867" t="s">
        <v>15</v>
      </c>
      <c r="F7867" t="s">
        <v>39</v>
      </c>
      <c r="G7867" t="s">
        <v>40</v>
      </c>
      <c r="H7867" t="s">
        <v>1748</v>
      </c>
      <c r="I7867" s="33" t="s">
        <v>9394</v>
      </c>
      <c r="J7867" s="2">
        <v>2</v>
      </c>
      <c r="K7867" s="33" t="s">
        <v>9395</v>
      </c>
    </row>
    <row r="7868" spans="1:11" x14ac:dyDescent="0.3">
      <c r="A7868" s="1">
        <v>42916</v>
      </c>
      <c r="B7868" s="2">
        <f>YEAR(salesdata[[#This Row],[Order Date]])</f>
        <v>2017</v>
      </c>
      <c r="C7868" s="2">
        <f>MONTH(salesdata[[#This Row],[Order Date]])</f>
        <v>6</v>
      </c>
      <c r="D7868" t="s">
        <v>949</v>
      </c>
      <c r="E7868" t="s">
        <v>15</v>
      </c>
      <c r="F7868" t="s">
        <v>34</v>
      </c>
      <c r="G7868" t="s">
        <v>35</v>
      </c>
      <c r="H7868" t="s">
        <v>1496</v>
      </c>
      <c r="I7868" s="33" t="s">
        <v>10823</v>
      </c>
      <c r="J7868" s="2">
        <v>3</v>
      </c>
      <c r="K7868" s="33" t="s">
        <v>10824</v>
      </c>
    </row>
    <row r="7869" spans="1:11" x14ac:dyDescent="0.3">
      <c r="A7869" s="1">
        <v>42916</v>
      </c>
      <c r="B7869" s="2">
        <f>YEAR(salesdata[[#This Row],[Order Date]])</f>
        <v>2017</v>
      </c>
      <c r="C7869" s="2">
        <f>MONTH(salesdata[[#This Row],[Order Date]])</f>
        <v>6</v>
      </c>
      <c r="D7869" t="s">
        <v>949</v>
      </c>
      <c r="E7869" t="s">
        <v>15</v>
      </c>
      <c r="F7869" t="s">
        <v>34</v>
      </c>
      <c r="G7869" t="s">
        <v>47</v>
      </c>
      <c r="H7869" t="s">
        <v>1966</v>
      </c>
      <c r="I7869" s="33" t="s">
        <v>10825</v>
      </c>
      <c r="J7869" s="2">
        <v>2</v>
      </c>
      <c r="K7869" s="33" t="s">
        <v>10826</v>
      </c>
    </row>
    <row r="7870" spans="1:11" x14ac:dyDescent="0.3">
      <c r="A7870" s="1">
        <v>42916</v>
      </c>
      <c r="B7870" s="2">
        <f>YEAR(salesdata[[#This Row],[Order Date]])</f>
        <v>2017</v>
      </c>
      <c r="C7870" s="2">
        <f>MONTH(salesdata[[#This Row],[Order Date]])</f>
        <v>6</v>
      </c>
      <c r="D7870" t="s">
        <v>2662</v>
      </c>
      <c r="E7870" t="s">
        <v>121</v>
      </c>
      <c r="F7870" t="s">
        <v>34</v>
      </c>
      <c r="G7870" t="s">
        <v>47</v>
      </c>
      <c r="H7870" t="s">
        <v>936</v>
      </c>
      <c r="I7870" s="33" t="s">
        <v>4084</v>
      </c>
      <c r="J7870" s="2">
        <v>2</v>
      </c>
      <c r="K7870" s="33" t="s">
        <v>3278</v>
      </c>
    </row>
    <row r="7871" spans="1:11" x14ac:dyDescent="0.3">
      <c r="A7871" s="1">
        <v>42916</v>
      </c>
      <c r="B7871" s="2">
        <f>YEAR(salesdata[[#This Row],[Order Date]])</f>
        <v>2017</v>
      </c>
      <c r="C7871" s="2">
        <f>MONTH(salesdata[[#This Row],[Order Date]])</f>
        <v>6</v>
      </c>
      <c r="D7871" t="s">
        <v>1336</v>
      </c>
      <c r="E7871" t="s">
        <v>27</v>
      </c>
      <c r="F7871" t="s">
        <v>34</v>
      </c>
      <c r="G7871" t="s">
        <v>74</v>
      </c>
      <c r="H7871" t="s">
        <v>158</v>
      </c>
      <c r="I7871" s="33" t="s">
        <v>1403</v>
      </c>
      <c r="J7871" s="2">
        <v>3</v>
      </c>
      <c r="K7871" s="33" t="s">
        <v>8735</v>
      </c>
    </row>
    <row r="7872" spans="1:11" x14ac:dyDescent="0.3">
      <c r="A7872" s="1">
        <v>42916</v>
      </c>
      <c r="B7872" s="2">
        <f>YEAR(salesdata[[#This Row],[Order Date]])</f>
        <v>2017</v>
      </c>
      <c r="C7872" s="2">
        <f>MONTH(salesdata[[#This Row],[Order Date]])</f>
        <v>6</v>
      </c>
      <c r="D7872" t="s">
        <v>1410</v>
      </c>
      <c r="E7872" t="s">
        <v>27</v>
      </c>
      <c r="F7872" t="s">
        <v>11</v>
      </c>
      <c r="G7872" t="s">
        <v>12</v>
      </c>
      <c r="H7872" t="s">
        <v>367</v>
      </c>
      <c r="I7872" s="33" t="s">
        <v>9782</v>
      </c>
      <c r="J7872" s="2">
        <v>5</v>
      </c>
      <c r="K7872" s="33" t="s">
        <v>9783</v>
      </c>
    </row>
    <row r="7873" spans="1:11" x14ac:dyDescent="0.3">
      <c r="A7873" s="1">
        <v>42916</v>
      </c>
      <c r="B7873" s="2">
        <f>YEAR(salesdata[[#This Row],[Order Date]])</f>
        <v>2017</v>
      </c>
      <c r="C7873" s="2">
        <f>MONTH(salesdata[[#This Row],[Order Date]])</f>
        <v>6</v>
      </c>
      <c r="D7873" t="s">
        <v>174</v>
      </c>
      <c r="E7873" t="s">
        <v>152</v>
      </c>
      <c r="F7873" t="s">
        <v>11</v>
      </c>
      <c r="G7873" t="s">
        <v>18</v>
      </c>
      <c r="H7873" t="s">
        <v>1423</v>
      </c>
      <c r="I7873" s="33" t="s">
        <v>6166</v>
      </c>
      <c r="J7873" s="2">
        <v>7</v>
      </c>
      <c r="K7873" s="33" t="s">
        <v>6167</v>
      </c>
    </row>
    <row r="7874" spans="1:11" x14ac:dyDescent="0.3">
      <c r="A7874" s="1">
        <v>42917</v>
      </c>
      <c r="B7874" s="2">
        <f>YEAR(salesdata[[#This Row],[Order Date]])</f>
        <v>2017</v>
      </c>
      <c r="C7874" s="2">
        <f>MONTH(salesdata[[#This Row],[Order Date]])</f>
        <v>7</v>
      </c>
      <c r="D7874" t="s">
        <v>1424</v>
      </c>
      <c r="E7874" t="s">
        <v>130</v>
      </c>
      <c r="F7874" t="s">
        <v>11</v>
      </c>
      <c r="G7874" t="s">
        <v>18</v>
      </c>
      <c r="H7874" t="s">
        <v>595</v>
      </c>
      <c r="I7874" s="33" t="s">
        <v>5133</v>
      </c>
      <c r="J7874" s="2">
        <v>4</v>
      </c>
      <c r="K7874" s="33" t="s">
        <v>5264</v>
      </c>
    </row>
    <row r="7875" spans="1:11" x14ac:dyDescent="0.3">
      <c r="A7875" s="1">
        <v>42917</v>
      </c>
      <c r="B7875" s="2">
        <f>YEAR(salesdata[[#This Row],[Order Date]])</f>
        <v>2017</v>
      </c>
      <c r="C7875" s="2">
        <f>MONTH(salesdata[[#This Row],[Order Date]])</f>
        <v>7</v>
      </c>
      <c r="D7875" t="s">
        <v>1424</v>
      </c>
      <c r="E7875" t="s">
        <v>130</v>
      </c>
      <c r="F7875" t="s">
        <v>11</v>
      </c>
      <c r="G7875" t="s">
        <v>20</v>
      </c>
      <c r="H7875" t="s">
        <v>537</v>
      </c>
      <c r="I7875" s="33" t="s">
        <v>10827</v>
      </c>
      <c r="J7875" s="2">
        <v>1</v>
      </c>
      <c r="K7875" s="33" t="s">
        <v>10828</v>
      </c>
    </row>
    <row r="7876" spans="1:11" x14ac:dyDescent="0.3">
      <c r="A7876" s="1">
        <v>42917</v>
      </c>
      <c r="B7876" s="2">
        <f>YEAR(salesdata[[#This Row],[Order Date]])</f>
        <v>2017</v>
      </c>
      <c r="C7876" s="2">
        <f>MONTH(salesdata[[#This Row],[Order Date]])</f>
        <v>7</v>
      </c>
      <c r="D7876" t="s">
        <v>1424</v>
      </c>
      <c r="E7876" t="s">
        <v>130</v>
      </c>
      <c r="F7876" t="s">
        <v>11</v>
      </c>
      <c r="G7876" t="s">
        <v>12</v>
      </c>
      <c r="H7876" t="s">
        <v>502</v>
      </c>
      <c r="I7876" s="33" t="s">
        <v>3857</v>
      </c>
      <c r="J7876" s="2">
        <v>4</v>
      </c>
      <c r="K7876" s="33" t="s">
        <v>3858</v>
      </c>
    </row>
    <row r="7877" spans="1:11" x14ac:dyDescent="0.3">
      <c r="A7877" s="1">
        <v>42918</v>
      </c>
      <c r="B7877" s="2">
        <f>YEAR(salesdata[[#This Row],[Order Date]])</f>
        <v>2017</v>
      </c>
      <c r="C7877" s="2">
        <f>MONTH(salesdata[[#This Row],[Order Date]])</f>
        <v>7</v>
      </c>
      <c r="D7877" t="s">
        <v>988</v>
      </c>
      <c r="E7877" t="s">
        <v>10</v>
      </c>
      <c r="F7877" t="s">
        <v>11</v>
      </c>
      <c r="G7877" t="s">
        <v>12</v>
      </c>
      <c r="H7877" t="s">
        <v>2054</v>
      </c>
      <c r="I7877" s="33" t="s">
        <v>10512</v>
      </c>
      <c r="J7877" s="2">
        <v>5</v>
      </c>
      <c r="K7877" s="33" t="s">
        <v>10829</v>
      </c>
    </row>
    <row r="7878" spans="1:11" x14ac:dyDescent="0.3">
      <c r="A7878" s="1">
        <v>42918</v>
      </c>
      <c r="B7878" s="2">
        <f>YEAR(salesdata[[#This Row],[Order Date]])</f>
        <v>2017</v>
      </c>
      <c r="C7878" s="2">
        <f>MONTH(salesdata[[#This Row],[Order Date]])</f>
        <v>7</v>
      </c>
      <c r="D7878" t="s">
        <v>988</v>
      </c>
      <c r="E7878" t="s">
        <v>10</v>
      </c>
      <c r="F7878" t="s">
        <v>11</v>
      </c>
      <c r="G7878" t="s">
        <v>20</v>
      </c>
      <c r="H7878" t="s">
        <v>937</v>
      </c>
      <c r="I7878" s="33" t="s">
        <v>5316</v>
      </c>
      <c r="J7878" s="2">
        <v>4</v>
      </c>
      <c r="K7878" s="33" t="s">
        <v>10830</v>
      </c>
    </row>
    <row r="7879" spans="1:11" x14ac:dyDescent="0.3">
      <c r="A7879" s="1">
        <v>42919</v>
      </c>
      <c r="B7879" s="2">
        <f>YEAR(salesdata[[#This Row],[Order Date]])</f>
        <v>2017</v>
      </c>
      <c r="C7879" s="2">
        <f>MONTH(salesdata[[#This Row],[Order Date]])</f>
        <v>7</v>
      </c>
      <c r="D7879" t="s">
        <v>2840</v>
      </c>
      <c r="E7879" t="s">
        <v>30</v>
      </c>
      <c r="F7879" t="s">
        <v>34</v>
      </c>
      <c r="G7879" t="s">
        <v>47</v>
      </c>
      <c r="H7879" t="s">
        <v>1893</v>
      </c>
      <c r="I7879" s="33" t="s">
        <v>4155</v>
      </c>
      <c r="J7879" s="2">
        <v>1</v>
      </c>
      <c r="K7879" s="33" t="s">
        <v>5785</v>
      </c>
    </row>
    <row r="7880" spans="1:11" x14ac:dyDescent="0.3">
      <c r="A7880" s="1">
        <v>42919</v>
      </c>
      <c r="B7880" s="2">
        <f>YEAR(salesdata[[#This Row],[Order Date]])</f>
        <v>2017</v>
      </c>
      <c r="C7880" s="2">
        <f>MONTH(salesdata[[#This Row],[Order Date]])</f>
        <v>7</v>
      </c>
      <c r="D7880" t="s">
        <v>2840</v>
      </c>
      <c r="E7880" t="s">
        <v>30</v>
      </c>
      <c r="F7880" t="s">
        <v>39</v>
      </c>
      <c r="G7880" t="s">
        <v>40</v>
      </c>
      <c r="H7880" t="s">
        <v>529</v>
      </c>
      <c r="I7880" s="33" t="s">
        <v>3558</v>
      </c>
      <c r="J7880" s="2">
        <v>3</v>
      </c>
      <c r="K7880" s="33" t="s">
        <v>6332</v>
      </c>
    </row>
    <row r="7881" spans="1:11" x14ac:dyDescent="0.3">
      <c r="A7881" s="1">
        <v>42919</v>
      </c>
      <c r="B7881" s="2">
        <f>YEAR(salesdata[[#This Row],[Order Date]])</f>
        <v>2017</v>
      </c>
      <c r="C7881" s="2">
        <f>MONTH(salesdata[[#This Row],[Order Date]])</f>
        <v>7</v>
      </c>
      <c r="D7881" t="s">
        <v>1951</v>
      </c>
      <c r="E7881" t="s">
        <v>249</v>
      </c>
      <c r="F7881" t="s">
        <v>11</v>
      </c>
      <c r="G7881" t="s">
        <v>24</v>
      </c>
      <c r="H7881" t="s">
        <v>77</v>
      </c>
      <c r="I7881" s="33" t="s">
        <v>8922</v>
      </c>
      <c r="J7881" s="2">
        <v>3</v>
      </c>
      <c r="K7881" s="33" t="s">
        <v>4495</v>
      </c>
    </row>
    <row r="7882" spans="1:11" x14ac:dyDescent="0.3">
      <c r="A7882" s="1">
        <v>42919</v>
      </c>
      <c r="B7882" s="2">
        <f>YEAR(salesdata[[#This Row],[Order Date]])</f>
        <v>2017</v>
      </c>
      <c r="C7882" s="2">
        <f>MONTH(salesdata[[#This Row],[Order Date]])</f>
        <v>7</v>
      </c>
      <c r="D7882" t="s">
        <v>446</v>
      </c>
      <c r="E7882" t="s">
        <v>10</v>
      </c>
      <c r="F7882" t="s">
        <v>39</v>
      </c>
      <c r="G7882" t="s">
        <v>40</v>
      </c>
      <c r="H7882" t="s">
        <v>737</v>
      </c>
      <c r="I7882" s="33" t="s">
        <v>3686</v>
      </c>
      <c r="J7882" s="2">
        <v>4</v>
      </c>
      <c r="K7882" s="33" t="s">
        <v>5572</v>
      </c>
    </row>
    <row r="7883" spans="1:11" x14ac:dyDescent="0.3">
      <c r="A7883" s="1">
        <v>42919</v>
      </c>
      <c r="B7883" s="2">
        <f>YEAR(salesdata[[#This Row],[Order Date]])</f>
        <v>2017</v>
      </c>
      <c r="C7883" s="2">
        <f>MONTH(salesdata[[#This Row],[Order Date]])</f>
        <v>7</v>
      </c>
      <c r="D7883" t="s">
        <v>492</v>
      </c>
      <c r="E7883" t="s">
        <v>10</v>
      </c>
      <c r="F7883" t="s">
        <v>11</v>
      </c>
      <c r="G7883" t="s">
        <v>12</v>
      </c>
      <c r="H7883" t="s">
        <v>268</v>
      </c>
      <c r="I7883" s="33" t="s">
        <v>10831</v>
      </c>
      <c r="J7883" s="2">
        <v>7</v>
      </c>
      <c r="K7883" s="33" t="s">
        <v>10832</v>
      </c>
    </row>
    <row r="7884" spans="1:11" x14ac:dyDescent="0.3">
      <c r="A7884" s="1">
        <v>42919</v>
      </c>
      <c r="B7884" s="2">
        <f>YEAR(salesdata[[#This Row],[Order Date]])</f>
        <v>2017</v>
      </c>
      <c r="C7884" s="2">
        <f>MONTH(salesdata[[#This Row],[Order Date]])</f>
        <v>7</v>
      </c>
      <c r="D7884" t="s">
        <v>492</v>
      </c>
      <c r="E7884" t="s">
        <v>10</v>
      </c>
      <c r="F7884" t="s">
        <v>39</v>
      </c>
      <c r="G7884" t="s">
        <v>306</v>
      </c>
      <c r="H7884" t="s">
        <v>2841</v>
      </c>
      <c r="I7884" s="33" t="s">
        <v>10833</v>
      </c>
      <c r="J7884" s="2">
        <v>3</v>
      </c>
      <c r="K7884" s="33" t="s">
        <v>8712</v>
      </c>
    </row>
    <row r="7885" spans="1:11" x14ac:dyDescent="0.3">
      <c r="A7885" s="1">
        <v>42919</v>
      </c>
      <c r="B7885" s="2">
        <f>YEAR(salesdata[[#This Row],[Order Date]])</f>
        <v>2017</v>
      </c>
      <c r="C7885" s="2">
        <f>MONTH(salesdata[[#This Row],[Order Date]])</f>
        <v>7</v>
      </c>
      <c r="D7885" t="s">
        <v>390</v>
      </c>
      <c r="E7885" t="s">
        <v>407</v>
      </c>
      <c r="F7885" t="s">
        <v>34</v>
      </c>
      <c r="G7885" t="s">
        <v>47</v>
      </c>
      <c r="H7885" t="s">
        <v>579</v>
      </c>
      <c r="I7885" s="33" t="s">
        <v>10834</v>
      </c>
      <c r="J7885" s="2">
        <v>9</v>
      </c>
      <c r="K7885" s="33" t="s">
        <v>10835</v>
      </c>
    </row>
    <row r="7886" spans="1:11" x14ac:dyDescent="0.3">
      <c r="A7886" s="1">
        <v>42919</v>
      </c>
      <c r="B7886" s="2">
        <f>YEAR(salesdata[[#This Row],[Order Date]])</f>
        <v>2017</v>
      </c>
      <c r="C7886" s="2">
        <f>MONTH(salesdata[[#This Row],[Order Date]])</f>
        <v>7</v>
      </c>
      <c r="D7886" t="s">
        <v>1254</v>
      </c>
      <c r="E7886" t="s">
        <v>79</v>
      </c>
      <c r="F7886" t="s">
        <v>11</v>
      </c>
      <c r="G7886" t="s">
        <v>12</v>
      </c>
      <c r="H7886" t="s">
        <v>13</v>
      </c>
      <c r="I7886" s="33" t="s">
        <v>3129</v>
      </c>
      <c r="J7886" s="2">
        <v>4</v>
      </c>
      <c r="K7886" s="33" t="s">
        <v>3130</v>
      </c>
    </row>
    <row r="7887" spans="1:11" x14ac:dyDescent="0.3">
      <c r="A7887" s="1">
        <v>42919</v>
      </c>
      <c r="B7887" s="2">
        <f>YEAR(salesdata[[#This Row],[Order Date]])</f>
        <v>2017</v>
      </c>
      <c r="C7887" s="2">
        <f>MONTH(salesdata[[#This Row],[Order Date]])</f>
        <v>7</v>
      </c>
      <c r="D7887" t="s">
        <v>1254</v>
      </c>
      <c r="E7887" t="s">
        <v>79</v>
      </c>
      <c r="F7887" t="s">
        <v>34</v>
      </c>
      <c r="G7887" t="s">
        <v>147</v>
      </c>
      <c r="H7887" t="s">
        <v>811</v>
      </c>
      <c r="I7887" s="33" t="s">
        <v>10836</v>
      </c>
      <c r="J7887" s="2">
        <v>2</v>
      </c>
      <c r="K7887" s="33" t="s">
        <v>10837</v>
      </c>
    </row>
    <row r="7888" spans="1:11" x14ac:dyDescent="0.3">
      <c r="A7888" s="1">
        <v>42919</v>
      </c>
      <c r="B7888" s="2">
        <f>YEAR(salesdata[[#This Row],[Order Date]])</f>
        <v>2017</v>
      </c>
      <c r="C7888" s="2">
        <f>MONTH(salesdata[[#This Row],[Order Date]])</f>
        <v>7</v>
      </c>
      <c r="D7888" t="s">
        <v>1254</v>
      </c>
      <c r="E7888" t="s">
        <v>79</v>
      </c>
      <c r="F7888" t="s">
        <v>11</v>
      </c>
      <c r="G7888" t="s">
        <v>12</v>
      </c>
      <c r="H7888" t="s">
        <v>1391</v>
      </c>
      <c r="I7888" s="33" t="s">
        <v>4404</v>
      </c>
      <c r="J7888" s="2">
        <v>6</v>
      </c>
      <c r="K7888" s="33" t="s">
        <v>9188</v>
      </c>
    </row>
    <row r="7889" spans="1:11" x14ac:dyDescent="0.3">
      <c r="A7889" s="1">
        <v>42919</v>
      </c>
      <c r="B7889" s="2">
        <f>YEAR(salesdata[[#This Row],[Order Date]])</f>
        <v>2017</v>
      </c>
      <c r="C7889" s="2">
        <f>MONTH(salesdata[[#This Row],[Order Date]])</f>
        <v>7</v>
      </c>
      <c r="D7889" t="s">
        <v>1369</v>
      </c>
      <c r="E7889" t="s">
        <v>167</v>
      </c>
      <c r="F7889" t="s">
        <v>39</v>
      </c>
      <c r="G7889" t="s">
        <v>52</v>
      </c>
      <c r="H7889" t="s">
        <v>85</v>
      </c>
      <c r="I7889" s="33" t="s">
        <v>4768</v>
      </c>
      <c r="J7889" s="2">
        <v>2</v>
      </c>
      <c r="K7889" s="33" t="s">
        <v>3838</v>
      </c>
    </row>
    <row r="7890" spans="1:11" x14ac:dyDescent="0.3">
      <c r="A7890" s="1">
        <v>42919</v>
      </c>
      <c r="B7890" s="2">
        <f>YEAR(salesdata[[#This Row],[Order Date]])</f>
        <v>2017</v>
      </c>
      <c r="C7890" s="2">
        <f>MONTH(salesdata[[#This Row],[Order Date]])</f>
        <v>7</v>
      </c>
      <c r="D7890" t="s">
        <v>1369</v>
      </c>
      <c r="E7890" t="s">
        <v>167</v>
      </c>
      <c r="F7890" t="s">
        <v>39</v>
      </c>
      <c r="G7890" t="s">
        <v>306</v>
      </c>
      <c r="H7890" t="s">
        <v>2570</v>
      </c>
      <c r="I7890" s="33" t="s">
        <v>10838</v>
      </c>
      <c r="J7890" s="2">
        <v>6</v>
      </c>
      <c r="K7890" s="33" t="s">
        <v>10839</v>
      </c>
    </row>
    <row r="7891" spans="1:11" x14ac:dyDescent="0.3">
      <c r="A7891" s="1">
        <v>42919</v>
      </c>
      <c r="B7891" s="2">
        <f>YEAR(salesdata[[#This Row],[Order Date]])</f>
        <v>2017</v>
      </c>
      <c r="C7891" s="2">
        <f>MONTH(salesdata[[#This Row],[Order Date]])</f>
        <v>7</v>
      </c>
      <c r="D7891" t="s">
        <v>1369</v>
      </c>
      <c r="E7891" t="s">
        <v>167</v>
      </c>
      <c r="F7891" t="s">
        <v>39</v>
      </c>
      <c r="G7891" t="s">
        <v>52</v>
      </c>
      <c r="H7891" t="s">
        <v>1934</v>
      </c>
      <c r="I7891" s="33" t="s">
        <v>5876</v>
      </c>
      <c r="J7891" s="2">
        <v>4</v>
      </c>
      <c r="K7891" s="33" t="s">
        <v>5877</v>
      </c>
    </row>
    <row r="7892" spans="1:11" x14ac:dyDescent="0.3">
      <c r="A7892" s="1">
        <v>42919</v>
      </c>
      <c r="B7892" s="2">
        <f>YEAR(salesdata[[#This Row],[Order Date]])</f>
        <v>2017</v>
      </c>
      <c r="C7892" s="2">
        <f>MONTH(salesdata[[#This Row],[Order Date]])</f>
        <v>7</v>
      </c>
      <c r="D7892" t="s">
        <v>1369</v>
      </c>
      <c r="E7892" t="s">
        <v>167</v>
      </c>
      <c r="F7892" t="s">
        <v>39</v>
      </c>
      <c r="G7892" t="s">
        <v>40</v>
      </c>
      <c r="H7892" t="s">
        <v>538</v>
      </c>
      <c r="I7892" s="33" t="s">
        <v>3929</v>
      </c>
      <c r="J7892" s="2">
        <v>1</v>
      </c>
      <c r="K7892" s="33" t="s">
        <v>3333</v>
      </c>
    </row>
    <row r="7893" spans="1:11" x14ac:dyDescent="0.3">
      <c r="A7893" s="1">
        <v>42919</v>
      </c>
      <c r="B7893" s="2">
        <f>YEAR(salesdata[[#This Row],[Order Date]])</f>
        <v>2017</v>
      </c>
      <c r="C7893" s="2">
        <f>MONTH(salesdata[[#This Row],[Order Date]])</f>
        <v>7</v>
      </c>
      <c r="D7893" t="s">
        <v>1206</v>
      </c>
      <c r="E7893" t="s">
        <v>443</v>
      </c>
      <c r="F7893" t="s">
        <v>39</v>
      </c>
      <c r="G7893" t="s">
        <v>52</v>
      </c>
      <c r="H7893" t="s">
        <v>2100</v>
      </c>
      <c r="I7893" s="33" t="s">
        <v>10840</v>
      </c>
      <c r="J7893" s="2">
        <v>10</v>
      </c>
      <c r="K7893" s="33" t="s">
        <v>10841</v>
      </c>
    </row>
    <row r="7894" spans="1:11" x14ac:dyDescent="0.3">
      <c r="A7894" s="1">
        <v>42919</v>
      </c>
      <c r="B7894" s="2">
        <f>YEAR(salesdata[[#This Row],[Order Date]])</f>
        <v>2017</v>
      </c>
      <c r="C7894" s="2">
        <f>MONTH(salesdata[[#This Row],[Order Date]])</f>
        <v>7</v>
      </c>
      <c r="D7894" t="s">
        <v>1206</v>
      </c>
      <c r="E7894" t="s">
        <v>443</v>
      </c>
      <c r="F7894" t="s">
        <v>11</v>
      </c>
      <c r="G7894" t="s">
        <v>12</v>
      </c>
      <c r="H7894" t="s">
        <v>960</v>
      </c>
      <c r="I7894" s="33" t="s">
        <v>3660</v>
      </c>
      <c r="J7894" s="2">
        <v>2</v>
      </c>
      <c r="K7894" s="33" t="s">
        <v>3661</v>
      </c>
    </row>
    <row r="7895" spans="1:11" x14ac:dyDescent="0.3">
      <c r="A7895" s="1">
        <v>42919</v>
      </c>
      <c r="B7895" s="2">
        <f>YEAR(salesdata[[#This Row],[Order Date]])</f>
        <v>2017</v>
      </c>
      <c r="C7895" s="2">
        <f>MONTH(salesdata[[#This Row],[Order Date]])</f>
        <v>7</v>
      </c>
      <c r="D7895" t="s">
        <v>1112</v>
      </c>
      <c r="E7895" t="s">
        <v>27</v>
      </c>
      <c r="F7895" t="s">
        <v>34</v>
      </c>
      <c r="G7895" t="s">
        <v>47</v>
      </c>
      <c r="H7895" t="s">
        <v>2016</v>
      </c>
      <c r="I7895" s="33" t="s">
        <v>10842</v>
      </c>
      <c r="J7895" s="2">
        <v>3</v>
      </c>
      <c r="K7895" s="33" t="s">
        <v>10843</v>
      </c>
    </row>
    <row r="7896" spans="1:11" x14ac:dyDescent="0.3">
      <c r="A7896" s="1">
        <v>42919</v>
      </c>
      <c r="B7896" s="2">
        <f>YEAR(salesdata[[#This Row],[Order Date]])</f>
        <v>2017</v>
      </c>
      <c r="C7896" s="2">
        <f>MONTH(salesdata[[#This Row],[Order Date]])</f>
        <v>7</v>
      </c>
      <c r="D7896" t="s">
        <v>446</v>
      </c>
      <c r="E7896" t="s">
        <v>27</v>
      </c>
      <c r="F7896" t="s">
        <v>11</v>
      </c>
      <c r="G7896" t="s">
        <v>18</v>
      </c>
      <c r="H7896" t="s">
        <v>1810</v>
      </c>
      <c r="I7896" s="33" t="s">
        <v>4210</v>
      </c>
      <c r="J7896" s="2">
        <v>4</v>
      </c>
      <c r="K7896" s="33" t="s">
        <v>4845</v>
      </c>
    </row>
    <row r="7897" spans="1:11" x14ac:dyDescent="0.3">
      <c r="A7897" s="1">
        <v>42919</v>
      </c>
      <c r="B7897" s="2">
        <f>YEAR(salesdata[[#This Row],[Order Date]])</f>
        <v>2017</v>
      </c>
      <c r="C7897" s="2">
        <f>MONTH(salesdata[[#This Row],[Order Date]])</f>
        <v>7</v>
      </c>
      <c r="D7897" t="s">
        <v>2056</v>
      </c>
      <c r="E7897" t="s">
        <v>249</v>
      </c>
      <c r="F7897" t="s">
        <v>39</v>
      </c>
      <c r="G7897" t="s">
        <v>52</v>
      </c>
      <c r="H7897" t="s">
        <v>1036</v>
      </c>
      <c r="I7897" s="33" t="s">
        <v>1390</v>
      </c>
      <c r="J7897" s="2">
        <v>2</v>
      </c>
      <c r="K7897" s="33" t="s">
        <v>7340</v>
      </c>
    </row>
    <row r="7898" spans="1:11" x14ac:dyDescent="0.3">
      <c r="A7898" s="1">
        <v>42919</v>
      </c>
      <c r="B7898" s="2">
        <f>YEAR(salesdata[[#This Row],[Order Date]])</f>
        <v>2017</v>
      </c>
      <c r="C7898" s="2">
        <f>MONTH(salesdata[[#This Row],[Order Date]])</f>
        <v>7</v>
      </c>
      <c r="D7898" t="s">
        <v>1869</v>
      </c>
      <c r="E7898" t="s">
        <v>700</v>
      </c>
      <c r="F7898" t="s">
        <v>34</v>
      </c>
      <c r="G7898" t="s">
        <v>47</v>
      </c>
      <c r="H7898" t="s">
        <v>1436</v>
      </c>
      <c r="I7898" s="33" t="s">
        <v>4302</v>
      </c>
      <c r="J7898" s="2">
        <v>1</v>
      </c>
      <c r="K7898" s="33" t="s">
        <v>4303</v>
      </c>
    </row>
    <row r="7899" spans="1:11" x14ac:dyDescent="0.3">
      <c r="A7899" s="1">
        <v>42921</v>
      </c>
      <c r="B7899" s="2">
        <f>YEAR(salesdata[[#This Row],[Order Date]])</f>
        <v>2017</v>
      </c>
      <c r="C7899" s="2">
        <f>MONTH(salesdata[[#This Row],[Order Date]])</f>
        <v>7</v>
      </c>
      <c r="D7899" t="s">
        <v>2108</v>
      </c>
      <c r="E7899" t="s">
        <v>10</v>
      </c>
      <c r="F7899" t="s">
        <v>34</v>
      </c>
      <c r="G7899" t="s">
        <v>47</v>
      </c>
      <c r="H7899" t="s">
        <v>2547</v>
      </c>
      <c r="I7899" s="33" t="s">
        <v>10844</v>
      </c>
      <c r="J7899" s="2">
        <v>9</v>
      </c>
      <c r="K7899" s="33" t="s">
        <v>10845</v>
      </c>
    </row>
    <row r="7900" spans="1:11" x14ac:dyDescent="0.3">
      <c r="A7900" s="1">
        <v>42921</v>
      </c>
      <c r="B7900" s="2">
        <f>YEAR(salesdata[[#This Row],[Order Date]])</f>
        <v>2017</v>
      </c>
      <c r="C7900" s="2">
        <f>MONTH(salesdata[[#This Row],[Order Date]])</f>
        <v>7</v>
      </c>
      <c r="D7900" t="s">
        <v>2108</v>
      </c>
      <c r="E7900" t="s">
        <v>10</v>
      </c>
      <c r="F7900" t="s">
        <v>11</v>
      </c>
      <c r="G7900" t="s">
        <v>20</v>
      </c>
      <c r="H7900" t="s">
        <v>252</v>
      </c>
      <c r="I7900" s="33" t="s">
        <v>10846</v>
      </c>
      <c r="J7900" s="2">
        <v>9</v>
      </c>
      <c r="K7900" s="33" t="s">
        <v>10847</v>
      </c>
    </row>
    <row r="7901" spans="1:11" x14ac:dyDescent="0.3">
      <c r="A7901" s="1">
        <v>42921</v>
      </c>
      <c r="B7901" s="2">
        <f>YEAR(salesdata[[#This Row],[Order Date]])</f>
        <v>2017</v>
      </c>
      <c r="C7901" s="2">
        <f>MONTH(salesdata[[#This Row],[Order Date]])</f>
        <v>7</v>
      </c>
      <c r="D7901" t="s">
        <v>2108</v>
      </c>
      <c r="E7901" t="s">
        <v>10</v>
      </c>
      <c r="F7901" t="s">
        <v>11</v>
      </c>
      <c r="G7901" t="s">
        <v>12</v>
      </c>
      <c r="H7901" t="s">
        <v>2665</v>
      </c>
      <c r="I7901" s="33" t="s">
        <v>3175</v>
      </c>
      <c r="J7901" s="2">
        <v>3</v>
      </c>
      <c r="K7901" s="33" t="s">
        <v>2948</v>
      </c>
    </row>
    <row r="7902" spans="1:11" x14ac:dyDescent="0.3">
      <c r="A7902" s="1">
        <v>42921</v>
      </c>
      <c r="B7902" s="2">
        <f>YEAR(salesdata[[#This Row],[Order Date]])</f>
        <v>2017</v>
      </c>
      <c r="C7902" s="2">
        <f>MONTH(salesdata[[#This Row],[Order Date]])</f>
        <v>7</v>
      </c>
      <c r="D7902" t="s">
        <v>2108</v>
      </c>
      <c r="E7902" t="s">
        <v>10</v>
      </c>
      <c r="F7902" t="s">
        <v>11</v>
      </c>
      <c r="G7902" t="s">
        <v>12</v>
      </c>
      <c r="H7902" t="s">
        <v>331</v>
      </c>
      <c r="I7902" s="33" t="s">
        <v>4391</v>
      </c>
      <c r="J7902" s="2">
        <v>6</v>
      </c>
      <c r="K7902" s="33" t="s">
        <v>8694</v>
      </c>
    </row>
    <row r="7903" spans="1:11" x14ac:dyDescent="0.3">
      <c r="A7903" s="1">
        <v>42921</v>
      </c>
      <c r="B7903" s="2">
        <f>YEAR(salesdata[[#This Row],[Order Date]])</f>
        <v>2017</v>
      </c>
      <c r="C7903" s="2">
        <f>MONTH(salesdata[[#This Row],[Order Date]])</f>
        <v>7</v>
      </c>
      <c r="D7903" t="s">
        <v>2108</v>
      </c>
      <c r="E7903" t="s">
        <v>10</v>
      </c>
      <c r="F7903" t="s">
        <v>11</v>
      </c>
      <c r="G7903" t="s">
        <v>20</v>
      </c>
      <c r="H7903" t="s">
        <v>2230</v>
      </c>
      <c r="I7903" s="33" t="s">
        <v>9598</v>
      </c>
      <c r="J7903" s="2">
        <v>1</v>
      </c>
      <c r="K7903" s="33" t="s">
        <v>7170</v>
      </c>
    </row>
    <row r="7904" spans="1:11" x14ac:dyDescent="0.3">
      <c r="A7904" s="1">
        <v>42921</v>
      </c>
      <c r="B7904" s="2">
        <f>YEAR(salesdata[[#This Row],[Order Date]])</f>
        <v>2017</v>
      </c>
      <c r="C7904" s="2">
        <f>MONTH(salesdata[[#This Row],[Order Date]])</f>
        <v>7</v>
      </c>
      <c r="D7904" t="s">
        <v>396</v>
      </c>
      <c r="E7904" t="s">
        <v>1021</v>
      </c>
      <c r="F7904" t="s">
        <v>39</v>
      </c>
      <c r="G7904" t="s">
        <v>40</v>
      </c>
      <c r="H7904" t="s">
        <v>2510</v>
      </c>
      <c r="I7904" s="33" t="s">
        <v>6191</v>
      </c>
      <c r="J7904" s="2">
        <v>4</v>
      </c>
      <c r="K7904" s="33" t="s">
        <v>8369</v>
      </c>
    </row>
    <row r="7905" spans="1:11" x14ac:dyDescent="0.3">
      <c r="A7905" s="1">
        <v>42922</v>
      </c>
      <c r="B7905" s="2">
        <f>YEAR(salesdata[[#This Row],[Order Date]])</f>
        <v>2017</v>
      </c>
      <c r="C7905" s="2">
        <f>MONTH(salesdata[[#This Row],[Order Date]])</f>
        <v>7</v>
      </c>
      <c r="D7905" t="s">
        <v>1540</v>
      </c>
      <c r="E7905" t="s">
        <v>23</v>
      </c>
      <c r="F7905" t="s">
        <v>11</v>
      </c>
      <c r="G7905" t="s">
        <v>20</v>
      </c>
      <c r="H7905" t="s">
        <v>153</v>
      </c>
      <c r="I7905" s="33" t="s">
        <v>4399</v>
      </c>
      <c r="J7905" s="2">
        <v>2</v>
      </c>
      <c r="K7905" s="33" t="s">
        <v>10848</v>
      </c>
    </row>
    <row r="7906" spans="1:11" x14ac:dyDescent="0.3">
      <c r="A7906" s="1">
        <v>42922</v>
      </c>
      <c r="B7906" s="2">
        <f>YEAR(salesdata[[#This Row],[Order Date]])</f>
        <v>2017</v>
      </c>
      <c r="C7906" s="2">
        <f>MONTH(salesdata[[#This Row],[Order Date]])</f>
        <v>7</v>
      </c>
      <c r="D7906" t="s">
        <v>1540</v>
      </c>
      <c r="E7906" t="s">
        <v>23</v>
      </c>
      <c r="F7906" t="s">
        <v>11</v>
      </c>
      <c r="G7906" t="s">
        <v>12</v>
      </c>
      <c r="H7906" t="s">
        <v>2025</v>
      </c>
      <c r="I7906" s="33" t="s">
        <v>10849</v>
      </c>
      <c r="J7906" s="2">
        <v>3</v>
      </c>
      <c r="K7906" s="33" t="s">
        <v>5235</v>
      </c>
    </row>
    <row r="7907" spans="1:11" x14ac:dyDescent="0.3">
      <c r="A7907" s="1">
        <v>42922</v>
      </c>
      <c r="B7907" s="2">
        <f>YEAR(salesdata[[#This Row],[Order Date]])</f>
        <v>2017</v>
      </c>
      <c r="C7907" s="2">
        <f>MONTH(salesdata[[#This Row],[Order Date]])</f>
        <v>7</v>
      </c>
      <c r="D7907" t="s">
        <v>1556</v>
      </c>
      <c r="E7907" t="s">
        <v>124</v>
      </c>
      <c r="F7907" t="s">
        <v>34</v>
      </c>
      <c r="G7907" t="s">
        <v>35</v>
      </c>
      <c r="H7907" t="s">
        <v>942</v>
      </c>
      <c r="I7907" s="33" t="s">
        <v>10850</v>
      </c>
      <c r="J7907" s="2">
        <v>1</v>
      </c>
      <c r="K7907" s="33" t="s">
        <v>4105</v>
      </c>
    </row>
    <row r="7908" spans="1:11" x14ac:dyDescent="0.3">
      <c r="A7908" s="1">
        <v>42922</v>
      </c>
      <c r="B7908" s="2">
        <f>YEAR(salesdata[[#This Row],[Order Date]])</f>
        <v>2017</v>
      </c>
      <c r="C7908" s="2">
        <f>MONTH(salesdata[[#This Row],[Order Date]])</f>
        <v>7</v>
      </c>
      <c r="D7908" t="s">
        <v>1593</v>
      </c>
      <c r="E7908" t="s">
        <v>27</v>
      </c>
      <c r="F7908" t="s">
        <v>34</v>
      </c>
      <c r="G7908" t="s">
        <v>35</v>
      </c>
      <c r="H7908" t="s">
        <v>2723</v>
      </c>
      <c r="I7908" s="33" t="s">
        <v>10851</v>
      </c>
      <c r="J7908" s="2">
        <v>3</v>
      </c>
      <c r="K7908" s="33" t="s">
        <v>10852</v>
      </c>
    </row>
    <row r="7909" spans="1:11" x14ac:dyDescent="0.3">
      <c r="A7909" s="1">
        <v>42923</v>
      </c>
      <c r="B7909" s="2">
        <f>YEAR(salesdata[[#This Row],[Order Date]])</f>
        <v>2017</v>
      </c>
      <c r="C7909" s="2">
        <f>MONTH(salesdata[[#This Row],[Order Date]])</f>
        <v>7</v>
      </c>
      <c r="D7909" t="s">
        <v>1151</v>
      </c>
      <c r="E7909" t="s">
        <v>152</v>
      </c>
      <c r="F7909" t="s">
        <v>11</v>
      </c>
      <c r="G7909" t="s">
        <v>20</v>
      </c>
      <c r="H7909" t="s">
        <v>1681</v>
      </c>
      <c r="I7909" s="33" t="s">
        <v>3140</v>
      </c>
      <c r="J7909" s="2">
        <v>3</v>
      </c>
      <c r="K7909" s="33" t="s">
        <v>9799</v>
      </c>
    </row>
    <row r="7910" spans="1:11" x14ac:dyDescent="0.3">
      <c r="A7910" s="1">
        <v>42923</v>
      </c>
      <c r="B7910" s="2">
        <f>YEAR(salesdata[[#This Row],[Order Date]])</f>
        <v>2017</v>
      </c>
      <c r="C7910" s="2">
        <f>MONTH(salesdata[[#This Row],[Order Date]])</f>
        <v>7</v>
      </c>
      <c r="D7910" t="s">
        <v>2099</v>
      </c>
      <c r="E7910" t="s">
        <v>1575</v>
      </c>
      <c r="F7910" t="s">
        <v>39</v>
      </c>
      <c r="G7910" t="s">
        <v>52</v>
      </c>
      <c r="H7910" t="s">
        <v>247</v>
      </c>
      <c r="I7910" s="33" t="s">
        <v>1321</v>
      </c>
      <c r="J7910" s="2">
        <v>4</v>
      </c>
      <c r="K7910" s="33" t="s">
        <v>10853</v>
      </c>
    </row>
    <row r="7911" spans="1:11" x14ac:dyDescent="0.3">
      <c r="A7911" s="1">
        <v>42923</v>
      </c>
      <c r="B7911" s="2">
        <f>YEAR(salesdata[[#This Row],[Order Date]])</f>
        <v>2017</v>
      </c>
      <c r="C7911" s="2">
        <f>MONTH(salesdata[[#This Row],[Order Date]])</f>
        <v>7</v>
      </c>
      <c r="D7911" t="s">
        <v>1805</v>
      </c>
      <c r="E7911" t="s">
        <v>23</v>
      </c>
      <c r="F7911" t="s">
        <v>34</v>
      </c>
      <c r="G7911" t="s">
        <v>74</v>
      </c>
      <c r="H7911" t="s">
        <v>2090</v>
      </c>
      <c r="I7911" s="33" t="s">
        <v>10854</v>
      </c>
      <c r="J7911" s="2">
        <v>3</v>
      </c>
      <c r="K7911" s="33" t="s">
        <v>10855</v>
      </c>
    </row>
    <row r="7912" spans="1:11" x14ac:dyDescent="0.3">
      <c r="A7912" s="1">
        <v>42923</v>
      </c>
      <c r="B7912" s="2">
        <f>YEAR(salesdata[[#This Row],[Order Date]])</f>
        <v>2017</v>
      </c>
      <c r="C7912" s="2">
        <f>MONTH(salesdata[[#This Row],[Order Date]])</f>
        <v>7</v>
      </c>
      <c r="D7912" t="s">
        <v>1805</v>
      </c>
      <c r="E7912" t="s">
        <v>23</v>
      </c>
      <c r="F7912" t="s">
        <v>11</v>
      </c>
      <c r="G7912" t="s">
        <v>12</v>
      </c>
      <c r="H7912" t="s">
        <v>1232</v>
      </c>
      <c r="I7912" s="33" t="s">
        <v>3175</v>
      </c>
      <c r="J7912" s="2">
        <v>3</v>
      </c>
      <c r="K7912" s="33" t="s">
        <v>3276</v>
      </c>
    </row>
    <row r="7913" spans="1:11" x14ac:dyDescent="0.3">
      <c r="A7913" s="1">
        <v>42923</v>
      </c>
      <c r="B7913" s="2">
        <f>YEAR(salesdata[[#This Row],[Order Date]])</f>
        <v>2017</v>
      </c>
      <c r="C7913" s="2">
        <f>MONTH(salesdata[[#This Row],[Order Date]])</f>
        <v>7</v>
      </c>
      <c r="D7913" t="s">
        <v>1805</v>
      </c>
      <c r="E7913" t="s">
        <v>23</v>
      </c>
      <c r="F7913" t="s">
        <v>39</v>
      </c>
      <c r="G7913" t="s">
        <v>40</v>
      </c>
      <c r="H7913" t="s">
        <v>1044</v>
      </c>
      <c r="I7913" s="33" t="s">
        <v>10856</v>
      </c>
      <c r="J7913" s="2">
        <v>2</v>
      </c>
      <c r="K7913" s="33" t="s">
        <v>2842</v>
      </c>
    </row>
    <row r="7914" spans="1:11" x14ac:dyDescent="0.3">
      <c r="A7914" s="1">
        <v>42923</v>
      </c>
      <c r="B7914" s="2">
        <f>YEAR(salesdata[[#This Row],[Order Date]])</f>
        <v>2017</v>
      </c>
      <c r="C7914" s="2">
        <f>MONTH(salesdata[[#This Row],[Order Date]])</f>
        <v>7</v>
      </c>
      <c r="D7914" t="s">
        <v>1805</v>
      </c>
      <c r="E7914" t="s">
        <v>23</v>
      </c>
      <c r="F7914" t="s">
        <v>11</v>
      </c>
      <c r="G7914" t="s">
        <v>18</v>
      </c>
      <c r="H7914" t="s">
        <v>2824</v>
      </c>
      <c r="I7914" s="33" t="s">
        <v>3817</v>
      </c>
      <c r="J7914" s="2">
        <v>3</v>
      </c>
      <c r="K7914" s="33" t="s">
        <v>344</v>
      </c>
    </row>
    <row r="7915" spans="1:11" x14ac:dyDescent="0.3">
      <c r="A7915" s="1">
        <v>42923</v>
      </c>
      <c r="B7915" s="2">
        <f>YEAR(salesdata[[#This Row],[Order Date]])</f>
        <v>2017</v>
      </c>
      <c r="C7915" s="2">
        <f>MONTH(salesdata[[#This Row],[Order Date]])</f>
        <v>7</v>
      </c>
      <c r="D7915" t="s">
        <v>1805</v>
      </c>
      <c r="E7915" t="s">
        <v>23</v>
      </c>
      <c r="F7915" t="s">
        <v>39</v>
      </c>
      <c r="G7915" t="s">
        <v>52</v>
      </c>
      <c r="H7915" t="s">
        <v>2421</v>
      </c>
      <c r="I7915" s="33" t="s">
        <v>4267</v>
      </c>
      <c r="J7915" s="2">
        <v>3</v>
      </c>
      <c r="K7915" s="33" t="s">
        <v>9275</v>
      </c>
    </row>
    <row r="7916" spans="1:11" x14ac:dyDescent="0.3">
      <c r="A7916" s="1">
        <v>42923</v>
      </c>
      <c r="B7916" s="2">
        <f>YEAR(salesdata[[#This Row],[Order Date]])</f>
        <v>2017</v>
      </c>
      <c r="C7916" s="2">
        <f>MONTH(salesdata[[#This Row],[Order Date]])</f>
        <v>7</v>
      </c>
      <c r="D7916" t="s">
        <v>1805</v>
      </c>
      <c r="E7916" t="s">
        <v>23</v>
      </c>
      <c r="F7916" t="s">
        <v>39</v>
      </c>
      <c r="G7916" t="s">
        <v>52</v>
      </c>
      <c r="H7916" t="s">
        <v>1842</v>
      </c>
      <c r="I7916" s="33" t="s">
        <v>10857</v>
      </c>
      <c r="J7916" s="2">
        <v>2</v>
      </c>
      <c r="K7916" s="33" t="s">
        <v>10858</v>
      </c>
    </row>
    <row r="7917" spans="1:11" x14ac:dyDescent="0.3">
      <c r="A7917" s="1">
        <v>42923</v>
      </c>
      <c r="B7917" s="2">
        <f>YEAR(salesdata[[#This Row],[Order Date]])</f>
        <v>2017</v>
      </c>
      <c r="C7917" s="2">
        <f>MONTH(salesdata[[#This Row],[Order Date]])</f>
        <v>7</v>
      </c>
      <c r="D7917" t="s">
        <v>1225</v>
      </c>
      <c r="E7917" t="s">
        <v>27</v>
      </c>
      <c r="F7917" t="s">
        <v>11</v>
      </c>
      <c r="G7917" t="s">
        <v>43</v>
      </c>
      <c r="H7917" t="s">
        <v>2395</v>
      </c>
      <c r="I7917" s="33" t="s">
        <v>3023</v>
      </c>
      <c r="J7917" s="2">
        <v>3</v>
      </c>
      <c r="K7917" s="33" t="s">
        <v>5796</v>
      </c>
    </row>
    <row r="7918" spans="1:11" x14ac:dyDescent="0.3">
      <c r="A7918" s="1">
        <v>42924</v>
      </c>
      <c r="B7918" s="2">
        <f>YEAR(salesdata[[#This Row],[Order Date]])</f>
        <v>2017</v>
      </c>
      <c r="C7918" s="2">
        <f>MONTH(salesdata[[#This Row],[Order Date]])</f>
        <v>7</v>
      </c>
      <c r="D7918" t="s">
        <v>698</v>
      </c>
      <c r="E7918" t="s">
        <v>443</v>
      </c>
      <c r="F7918" t="s">
        <v>11</v>
      </c>
      <c r="G7918" t="s">
        <v>24</v>
      </c>
      <c r="H7918" t="s">
        <v>361</v>
      </c>
      <c r="I7918" s="33" t="s">
        <v>6550</v>
      </c>
      <c r="J7918" s="2">
        <v>3</v>
      </c>
      <c r="K7918" s="33" t="s">
        <v>4025</v>
      </c>
    </row>
    <row r="7919" spans="1:11" x14ac:dyDescent="0.3">
      <c r="A7919" s="1">
        <v>42924</v>
      </c>
      <c r="B7919" s="2">
        <f>YEAR(salesdata[[#This Row],[Order Date]])</f>
        <v>2017</v>
      </c>
      <c r="C7919" s="2">
        <f>MONTH(salesdata[[#This Row],[Order Date]])</f>
        <v>7</v>
      </c>
      <c r="D7919" t="s">
        <v>698</v>
      </c>
      <c r="E7919" t="s">
        <v>443</v>
      </c>
      <c r="F7919" t="s">
        <v>11</v>
      </c>
      <c r="G7919" t="s">
        <v>12</v>
      </c>
      <c r="H7919" t="s">
        <v>637</v>
      </c>
      <c r="I7919" s="33" t="s">
        <v>3660</v>
      </c>
      <c r="J7919" s="2">
        <v>2</v>
      </c>
      <c r="K7919" s="33" t="s">
        <v>3661</v>
      </c>
    </row>
    <row r="7920" spans="1:11" x14ac:dyDescent="0.3">
      <c r="A7920" s="1">
        <v>42924</v>
      </c>
      <c r="B7920" s="2">
        <f>YEAR(salesdata[[#This Row],[Order Date]])</f>
        <v>2017</v>
      </c>
      <c r="C7920" s="2">
        <f>MONTH(salesdata[[#This Row],[Order Date]])</f>
        <v>7</v>
      </c>
      <c r="D7920" t="s">
        <v>698</v>
      </c>
      <c r="E7920" t="s">
        <v>443</v>
      </c>
      <c r="F7920" t="s">
        <v>11</v>
      </c>
      <c r="G7920" t="s">
        <v>24</v>
      </c>
      <c r="H7920" t="s">
        <v>262</v>
      </c>
      <c r="I7920" s="33" t="s">
        <v>3122</v>
      </c>
      <c r="J7920" s="2">
        <v>2</v>
      </c>
      <c r="K7920" s="33" t="s">
        <v>10859</v>
      </c>
    </row>
    <row r="7921" spans="1:11" x14ac:dyDescent="0.3">
      <c r="A7921" s="1">
        <v>42924</v>
      </c>
      <c r="B7921" s="2">
        <f>YEAR(salesdata[[#This Row],[Order Date]])</f>
        <v>2017</v>
      </c>
      <c r="C7921" s="2">
        <f>MONTH(salesdata[[#This Row],[Order Date]])</f>
        <v>7</v>
      </c>
      <c r="D7921" t="s">
        <v>1254</v>
      </c>
      <c r="E7921" t="s">
        <v>27</v>
      </c>
      <c r="F7921" t="s">
        <v>34</v>
      </c>
      <c r="G7921" t="s">
        <v>47</v>
      </c>
      <c r="H7921" t="s">
        <v>1430</v>
      </c>
      <c r="I7921" s="33" t="s">
        <v>7354</v>
      </c>
      <c r="J7921" s="2">
        <v>5</v>
      </c>
      <c r="K7921" s="33" t="s">
        <v>7355</v>
      </c>
    </row>
    <row r="7922" spans="1:11" x14ac:dyDescent="0.3">
      <c r="A7922" s="1">
        <v>42924</v>
      </c>
      <c r="B7922" s="2">
        <f>YEAR(salesdata[[#This Row],[Order Date]])</f>
        <v>2017</v>
      </c>
      <c r="C7922" s="2">
        <f>MONTH(salesdata[[#This Row],[Order Date]])</f>
        <v>7</v>
      </c>
      <c r="D7922" t="s">
        <v>2843</v>
      </c>
      <c r="E7922" t="s">
        <v>167</v>
      </c>
      <c r="F7922" t="s">
        <v>34</v>
      </c>
      <c r="G7922" t="s">
        <v>47</v>
      </c>
      <c r="H7922" t="s">
        <v>2102</v>
      </c>
      <c r="I7922" s="33" t="s">
        <v>9948</v>
      </c>
      <c r="J7922" s="2">
        <v>2</v>
      </c>
      <c r="K7922" s="33" t="s">
        <v>10860</v>
      </c>
    </row>
    <row r="7923" spans="1:11" x14ac:dyDescent="0.3">
      <c r="A7923" s="1">
        <v>42924</v>
      </c>
      <c r="B7923" s="2">
        <f>YEAR(salesdata[[#This Row],[Order Date]])</f>
        <v>2017</v>
      </c>
      <c r="C7923" s="2">
        <f>MONTH(salesdata[[#This Row],[Order Date]])</f>
        <v>7</v>
      </c>
      <c r="D7923" t="s">
        <v>2843</v>
      </c>
      <c r="E7923" t="s">
        <v>167</v>
      </c>
      <c r="F7923" t="s">
        <v>11</v>
      </c>
      <c r="G7923" t="s">
        <v>16</v>
      </c>
      <c r="H7923" t="s">
        <v>835</v>
      </c>
      <c r="I7923" s="33" t="s">
        <v>10861</v>
      </c>
      <c r="J7923" s="2">
        <v>8</v>
      </c>
      <c r="K7923" s="33" t="s">
        <v>10862</v>
      </c>
    </row>
    <row r="7924" spans="1:11" x14ac:dyDescent="0.3">
      <c r="A7924" s="1">
        <v>42924</v>
      </c>
      <c r="B7924" s="2">
        <f>YEAR(salesdata[[#This Row],[Order Date]])</f>
        <v>2017</v>
      </c>
      <c r="C7924" s="2">
        <f>MONTH(salesdata[[#This Row],[Order Date]])</f>
        <v>7</v>
      </c>
      <c r="D7924" t="s">
        <v>2843</v>
      </c>
      <c r="E7924" t="s">
        <v>167</v>
      </c>
      <c r="F7924" t="s">
        <v>11</v>
      </c>
      <c r="G7924" t="s">
        <v>20</v>
      </c>
      <c r="H7924" t="s">
        <v>1701</v>
      </c>
      <c r="I7924" s="33" t="s">
        <v>10863</v>
      </c>
      <c r="J7924" s="2">
        <v>2</v>
      </c>
      <c r="K7924" s="33" t="s">
        <v>3597</v>
      </c>
    </row>
    <row r="7925" spans="1:11" x14ac:dyDescent="0.3">
      <c r="A7925" s="1">
        <v>42924</v>
      </c>
      <c r="B7925" s="2">
        <f>YEAR(salesdata[[#This Row],[Order Date]])</f>
        <v>2017</v>
      </c>
      <c r="C7925" s="2">
        <f>MONTH(salesdata[[#This Row],[Order Date]])</f>
        <v>7</v>
      </c>
      <c r="D7925" t="s">
        <v>2843</v>
      </c>
      <c r="E7925" t="s">
        <v>167</v>
      </c>
      <c r="F7925" t="s">
        <v>39</v>
      </c>
      <c r="G7925" t="s">
        <v>52</v>
      </c>
      <c r="H7925" t="s">
        <v>2497</v>
      </c>
      <c r="I7925" s="33" t="s">
        <v>2353</v>
      </c>
      <c r="J7925" s="2">
        <v>2</v>
      </c>
      <c r="K7925" s="33" t="s">
        <v>3394</v>
      </c>
    </row>
    <row r="7926" spans="1:11" x14ac:dyDescent="0.3">
      <c r="A7926" s="1">
        <v>42924</v>
      </c>
      <c r="B7926" s="2">
        <f>YEAR(salesdata[[#This Row],[Order Date]])</f>
        <v>2017</v>
      </c>
      <c r="C7926" s="2">
        <f>MONTH(salesdata[[#This Row],[Order Date]])</f>
        <v>7</v>
      </c>
      <c r="D7926" t="s">
        <v>1122</v>
      </c>
      <c r="E7926" t="s">
        <v>27</v>
      </c>
      <c r="F7926" t="s">
        <v>11</v>
      </c>
      <c r="G7926" t="s">
        <v>16</v>
      </c>
      <c r="H7926" t="s">
        <v>1052</v>
      </c>
      <c r="I7926" s="33" t="s">
        <v>4778</v>
      </c>
      <c r="J7926" s="2">
        <v>6</v>
      </c>
      <c r="K7926" s="33" t="s">
        <v>4779</v>
      </c>
    </row>
    <row r="7927" spans="1:11" x14ac:dyDescent="0.3">
      <c r="A7927" s="1">
        <v>42924</v>
      </c>
      <c r="B7927" s="2">
        <f>YEAR(salesdata[[#This Row],[Order Date]])</f>
        <v>2017</v>
      </c>
      <c r="C7927" s="2">
        <f>MONTH(salesdata[[#This Row],[Order Date]])</f>
        <v>7</v>
      </c>
      <c r="D7927" t="s">
        <v>234</v>
      </c>
      <c r="E7927" t="s">
        <v>167</v>
      </c>
      <c r="F7927" t="s">
        <v>34</v>
      </c>
      <c r="G7927" t="s">
        <v>47</v>
      </c>
      <c r="H7927" t="s">
        <v>1590</v>
      </c>
      <c r="I7927" s="33" t="s">
        <v>3392</v>
      </c>
      <c r="J7927" s="2">
        <v>3</v>
      </c>
      <c r="K7927" s="33" t="s">
        <v>3164</v>
      </c>
    </row>
    <row r="7928" spans="1:11" x14ac:dyDescent="0.3">
      <c r="A7928" s="1">
        <v>42924</v>
      </c>
      <c r="B7928" s="2">
        <f>YEAR(salesdata[[#This Row],[Order Date]])</f>
        <v>2017</v>
      </c>
      <c r="C7928" s="2">
        <f>MONTH(salesdata[[#This Row],[Order Date]])</f>
        <v>7</v>
      </c>
      <c r="D7928" t="s">
        <v>234</v>
      </c>
      <c r="E7928" t="s">
        <v>167</v>
      </c>
      <c r="F7928" t="s">
        <v>11</v>
      </c>
      <c r="G7928" t="s">
        <v>20</v>
      </c>
      <c r="H7928" t="s">
        <v>315</v>
      </c>
      <c r="I7928" s="33" t="s">
        <v>4023</v>
      </c>
      <c r="J7928" s="2">
        <v>3</v>
      </c>
      <c r="K7928" s="33" t="s">
        <v>10864</v>
      </c>
    </row>
    <row r="7929" spans="1:11" x14ac:dyDescent="0.3">
      <c r="A7929" s="1">
        <v>42924</v>
      </c>
      <c r="B7929" s="2">
        <f>YEAR(salesdata[[#This Row],[Order Date]])</f>
        <v>2017</v>
      </c>
      <c r="C7929" s="2">
        <f>MONTH(salesdata[[#This Row],[Order Date]])</f>
        <v>7</v>
      </c>
      <c r="D7929" t="s">
        <v>234</v>
      </c>
      <c r="E7929" t="s">
        <v>167</v>
      </c>
      <c r="F7929" t="s">
        <v>11</v>
      </c>
      <c r="G7929" t="s">
        <v>24</v>
      </c>
      <c r="H7929" t="s">
        <v>230</v>
      </c>
      <c r="I7929" s="33" t="s">
        <v>3780</v>
      </c>
      <c r="J7929" s="2">
        <v>3</v>
      </c>
      <c r="K7929" s="33" t="s">
        <v>4992</v>
      </c>
    </row>
    <row r="7930" spans="1:11" x14ac:dyDescent="0.3">
      <c r="A7930" s="1">
        <v>42924</v>
      </c>
      <c r="B7930" s="2">
        <f>YEAR(salesdata[[#This Row],[Order Date]])</f>
        <v>2017</v>
      </c>
      <c r="C7930" s="2">
        <f>MONTH(salesdata[[#This Row],[Order Date]])</f>
        <v>7</v>
      </c>
      <c r="D7930" t="s">
        <v>234</v>
      </c>
      <c r="E7930" t="s">
        <v>167</v>
      </c>
      <c r="F7930" t="s">
        <v>11</v>
      </c>
      <c r="G7930" t="s">
        <v>24</v>
      </c>
      <c r="H7930" t="s">
        <v>468</v>
      </c>
      <c r="I7930" s="33" t="s">
        <v>3560</v>
      </c>
      <c r="J7930" s="2">
        <v>4</v>
      </c>
      <c r="K7930" s="33" t="s">
        <v>5508</v>
      </c>
    </row>
    <row r="7931" spans="1:11" x14ac:dyDescent="0.3">
      <c r="A7931" s="1">
        <v>42924</v>
      </c>
      <c r="B7931" s="2">
        <f>YEAR(salesdata[[#This Row],[Order Date]])</f>
        <v>2017</v>
      </c>
      <c r="C7931" s="2">
        <f>MONTH(salesdata[[#This Row],[Order Date]])</f>
        <v>7</v>
      </c>
      <c r="D7931" t="s">
        <v>2543</v>
      </c>
      <c r="E7931" t="s">
        <v>59</v>
      </c>
      <c r="F7931" t="s">
        <v>34</v>
      </c>
      <c r="G7931" t="s">
        <v>47</v>
      </c>
      <c r="H7931" t="s">
        <v>2000</v>
      </c>
      <c r="I7931" s="33" t="s">
        <v>4582</v>
      </c>
      <c r="J7931" s="2">
        <v>4</v>
      </c>
      <c r="K7931" s="33" t="s">
        <v>5234</v>
      </c>
    </row>
    <row r="7932" spans="1:11" x14ac:dyDescent="0.3">
      <c r="A7932" s="1">
        <v>42924</v>
      </c>
      <c r="B7932" s="2">
        <f>YEAR(salesdata[[#This Row],[Order Date]])</f>
        <v>2017</v>
      </c>
      <c r="C7932" s="2">
        <f>MONTH(salesdata[[#This Row],[Order Date]])</f>
        <v>7</v>
      </c>
      <c r="D7932" t="s">
        <v>2543</v>
      </c>
      <c r="E7932" t="s">
        <v>59</v>
      </c>
      <c r="F7932" t="s">
        <v>39</v>
      </c>
      <c r="G7932" t="s">
        <v>52</v>
      </c>
      <c r="H7932" t="s">
        <v>1091</v>
      </c>
      <c r="I7932" s="33" t="s">
        <v>10865</v>
      </c>
      <c r="J7932" s="2">
        <v>5</v>
      </c>
      <c r="K7932" s="33" t="s">
        <v>6490</v>
      </c>
    </row>
    <row r="7933" spans="1:11" x14ac:dyDescent="0.3">
      <c r="A7933" s="1">
        <v>42924</v>
      </c>
      <c r="B7933" s="2">
        <f>YEAR(salesdata[[#This Row],[Order Date]])</f>
        <v>2017</v>
      </c>
      <c r="C7933" s="2">
        <f>MONTH(salesdata[[#This Row],[Order Date]])</f>
        <v>7</v>
      </c>
      <c r="D7933" t="s">
        <v>2543</v>
      </c>
      <c r="E7933" t="s">
        <v>59</v>
      </c>
      <c r="F7933" t="s">
        <v>34</v>
      </c>
      <c r="G7933" t="s">
        <v>47</v>
      </c>
      <c r="H7933" t="s">
        <v>981</v>
      </c>
      <c r="I7933" s="33" t="s">
        <v>5503</v>
      </c>
      <c r="J7933" s="2">
        <v>2</v>
      </c>
      <c r="K7933" s="33" t="s">
        <v>8996</v>
      </c>
    </row>
    <row r="7934" spans="1:11" x14ac:dyDescent="0.3">
      <c r="A7934" s="1">
        <v>42924</v>
      </c>
      <c r="B7934" s="2">
        <f>YEAR(salesdata[[#This Row],[Order Date]])</f>
        <v>2017</v>
      </c>
      <c r="C7934" s="2">
        <f>MONTH(salesdata[[#This Row],[Order Date]])</f>
        <v>7</v>
      </c>
      <c r="D7934" t="s">
        <v>2543</v>
      </c>
      <c r="E7934" t="s">
        <v>59</v>
      </c>
      <c r="F7934" t="s">
        <v>11</v>
      </c>
      <c r="G7934" t="s">
        <v>24</v>
      </c>
      <c r="H7934" t="s">
        <v>1573</v>
      </c>
      <c r="I7934" s="33" t="s">
        <v>6567</v>
      </c>
      <c r="J7934" s="2">
        <v>7</v>
      </c>
      <c r="K7934" s="33" t="s">
        <v>5822</v>
      </c>
    </row>
    <row r="7935" spans="1:11" x14ac:dyDescent="0.3">
      <c r="A7935" s="1">
        <v>42924</v>
      </c>
      <c r="B7935" s="2">
        <f>YEAR(salesdata[[#This Row],[Order Date]])</f>
        <v>2017</v>
      </c>
      <c r="C7935" s="2">
        <f>MONTH(salesdata[[#This Row],[Order Date]])</f>
        <v>7</v>
      </c>
      <c r="D7935" t="s">
        <v>2543</v>
      </c>
      <c r="E7935" t="s">
        <v>59</v>
      </c>
      <c r="F7935" t="s">
        <v>11</v>
      </c>
      <c r="G7935" t="s">
        <v>24</v>
      </c>
      <c r="H7935" t="s">
        <v>610</v>
      </c>
      <c r="I7935" s="33" t="s">
        <v>3637</v>
      </c>
      <c r="J7935" s="2">
        <v>5</v>
      </c>
      <c r="K7935" s="33" t="s">
        <v>3638</v>
      </c>
    </row>
    <row r="7936" spans="1:11" x14ac:dyDescent="0.3">
      <c r="A7936" s="1">
        <v>42924</v>
      </c>
      <c r="B7936" s="2">
        <f>YEAR(salesdata[[#This Row],[Order Date]])</f>
        <v>2017</v>
      </c>
      <c r="C7936" s="2">
        <f>MONTH(salesdata[[#This Row],[Order Date]])</f>
        <v>7</v>
      </c>
      <c r="D7936" t="s">
        <v>1239</v>
      </c>
      <c r="E7936" t="s">
        <v>167</v>
      </c>
      <c r="F7936" t="s">
        <v>11</v>
      </c>
      <c r="G7936" t="s">
        <v>12</v>
      </c>
      <c r="H7936" t="s">
        <v>637</v>
      </c>
      <c r="I7936" s="33" t="s">
        <v>6260</v>
      </c>
      <c r="J7936" s="2">
        <v>2</v>
      </c>
      <c r="K7936" s="33" t="s">
        <v>6261</v>
      </c>
    </row>
    <row r="7937" spans="1:11" x14ac:dyDescent="0.3">
      <c r="A7937" s="1">
        <v>42925</v>
      </c>
      <c r="B7937" s="2">
        <f>YEAR(salesdata[[#This Row],[Order Date]])</f>
        <v>2017</v>
      </c>
      <c r="C7937" s="2">
        <f>MONTH(salesdata[[#This Row],[Order Date]])</f>
        <v>7</v>
      </c>
      <c r="D7937" t="s">
        <v>698</v>
      </c>
      <c r="E7937" t="s">
        <v>92</v>
      </c>
      <c r="F7937" t="s">
        <v>11</v>
      </c>
      <c r="G7937" t="s">
        <v>20</v>
      </c>
      <c r="H7937" t="s">
        <v>209</v>
      </c>
      <c r="I7937" s="33" t="s">
        <v>3109</v>
      </c>
      <c r="J7937" s="2">
        <v>2</v>
      </c>
      <c r="K7937" s="33" t="s">
        <v>7312</v>
      </c>
    </row>
    <row r="7938" spans="1:11" x14ac:dyDescent="0.3">
      <c r="A7938" s="1">
        <v>42925</v>
      </c>
      <c r="B7938" s="2">
        <f>YEAR(salesdata[[#This Row],[Order Date]])</f>
        <v>2017</v>
      </c>
      <c r="C7938" s="2">
        <f>MONTH(salesdata[[#This Row],[Order Date]])</f>
        <v>7</v>
      </c>
      <c r="D7938" t="s">
        <v>896</v>
      </c>
      <c r="E7938" t="s">
        <v>15</v>
      </c>
      <c r="F7938" t="s">
        <v>11</v>
      </c>
      <c r="G7938" t="s">
        <v>24</v>
      </c>
      <c r="H7938" t="s">
        <v>2844</v>
      </c>
      <c r="I7938" s="33" t="s">
        <v>10866</v>
      </c>
      <c r="J7938" s="2">
        <v>5</v>
      </c>
      <c r="K7938" s="33" t="s">
        <v>6561</v>
      </c>
    </row>
    <row r="7939" spans="1:11" x14ac:dyDescent="0.3">
      <c r="A7939" s="1">
        <v>42925</v>
      </c>
      <c r="B7939" s="2">
        <f>YEAR(salesdata[[#This Row],[Order Date]])</f>
        <v>2017</v>
      </c>
      <c r="C7939" s="2">
        <f>MONTH(salesdata[[#This Row],[Order Date]])</f>
        <v>7</v>
      </c>
      <c r="D7939" t="s">
        <v>896</v>
      </c>
      <c r="E7939" t="s">
        <v>15</v>
      </c>
      <c r="F7939" t="s">
        <v>11</v>
      </c>
      <c r="G7939" t="s">
        <v>93</v>
      </c>
      <c r="H7939" t="s">
        <v>2759</v>
      </c>
      <c r="I7939" s="33" t="s">
        <v>9259</v>
      </c>
      <c r="J7939" s="2">
        <v>9</v>
      </c>
      <c r="K7939" s="33" t="s">
        <v>10867</v>
      </c>
    </row>
    <row r="7940" spans="1:11" x14ac:dyDescent="0.3">
      <c r="A7940" s="1">
        <v>42925</v>
      </c>
      <c r="B7940" s="2">
        <f>YEAR(salesdata[[#This Row],[Order Date]])</f>
        <v>2017</v>
      </c>
      <c r="C7940" s="2">
        <f>MONTH(salesdata[[#This Row],[Order Date]])</f>
        <v>7</v>
      </c>
      <c r="D7940" t="s">
        <v>696</v>
      </c>
      <c r="E7940" t="s">
        <v>15</v>
      </c>
      <c r="F7940" t="s">
        <v>11</v>
      </c>
      <c r="G7940" t="s">
        <v>18</v>
      </c>
      <c r="H7940" t="s">
        <v>146</v>
      </c>
      <c r="I7940" s="33" t="s">
        <v>6653</v>
      </c>
      <c r="J7940" s="2">
        <v>5</v>
      </c>
      <c r="K7940" s="33" t="s">
        <v>3039</v>
      </c>
    </row>
    <row r="7941" spans="1:11" x14ac:dyDescent="0.3">
      <c r="A7941" s="1">
        <v>42925</v>
      </c>
      <c r="B7941" s="2">
        <f>YEAR(salesdata[[#This Row],[Order Date]])</f>
        <v>2017</v>
      </c>
      <c r="C7941" s="2">
        <f>MONTH(salesdata[[#This Row],[Order Date]])</f>
        <v>7</v>
      </c>
      <c r="D7941" t="s">
        <v>341</v>
      </c>
      <c r="E7941" t="s">
        <v>130</v>
      </c>
      <c r="F7941" t="s">
        <v>34</v>
      </c>
      <c r="G7941" t="s">
        <v>47</v>
      </c>
      <c r="H7941" t="s">
        <v>2213</v>
      </c>
      <c r="I7941" s="33" t="s">
        <v>10790</v>
      </c>
      <c r="J7941" s="2">
        <v>5</v>
      </c>
      <c r="K7941" s="33" t="s">
        <v>10791</v>
      </c>
    </row>
    <row r="7942" spans="1:11" x14ac:dyDescent="0.3">
      <c r="A7942" s="1">
        <v>42925</v>
      </c>
      <c r="B7942" s="2">
        <f>YEAR(salesdata[[#This Row],[Order Date]])</f>
        <v>2017</v>
      </c>
      <c r="C7942" s="2">
        <f>MONTH(salesdata[[#This Row],[Order Date]])</f>
        <v>7</v>
      </c>
      <c r="D7942" t="s">
        <v>1674</v>
      </c>
      <c r="E7942" t="s">
        <v>625</v>
      </c>
      <c r="F7942" t="s">
        <v>11</v>
      </c>
      <c r="G7942" t="s">
        <v>12</v>
      </c>
      <c r="H7942" t="s">
        <v>2387</v>
      </c>
      <c r="I7942" s="33" t="s">
        <v>6559</v>
      </c>
      <c r="J7942" s="2">
        <v>5</v>
      </c>
      <c r="K7942" s="33" t="s">
        <v>6560</v>
      </c>
    </row>
    <row r="7943" spans="1:11" x14ac:dyDescent="0.3">
      <c r="A7943" s="1">
        <v>42925</v>
      </c>
      <c r="B7943" s="2">
        <f>YEAR(salesdata[[#This Row],[Order Date]])</f>
        <v>2017</v>
      </c>
      <c r="C7943" s="2">
        <f>MONTH(salesdata[[#This Row],[Order Date]])</f>
        <v>7</v>
      </c>
      <c r="D7943" t="s">
        <v>1674</v>
      </c>
      <c r="E7943" t="s">
        <v>625</v>
      </c>
      <c r="F7943" t="s">
        <v>11</v>
      </c>
      <c r="G7943" t="s">
        <v>18</v>
      </c>
      <c r="H7943" t="s">
        <v>1929</v>
      </c>
      <c r="I7943" s="33" t="s">
        <v>5874</v>
      </c>
      <c r="J7943" s="2">
        <v>4</v>
      </c>
      <c r="K7943" s="33" t="s">
        <v>3465</v>
      </c>
    </row>
    <row r="7944" spans="1:11" x14ac:dyDescent="0.3">
      <c r="A7944" s="1">
        <v>42925</v>
      </c>
      <c r="B7944" s="2">
        <f>YEAR(salesdata[[#This Row],[Order Date]])</f>
        <v>2017</v>
      </c>
      <c r="C7944" s="2">
        <f>MONTH(salesdata[[#This Row],[Order Date]])</f>
        <v>7</v>
      </c>
      <c r="D7944" t="s">
        <v>1674</v>
      </c>
      <c r="E7944" t="s">
        <v>625</v>
      </c>
      <c r="F7944" t="s">
        <v>39</v>
      </c>
      <c r="G7944" t="s">
        <v>40</v>
      </c>
      <c r="H7944" t="s">
        <v>1564</v>
      </c>
      <c r="I7944" s="33" t="s">
        <v>5092</v>
      </c>
      <c r="J7944" s="2">
        <v>2</v>
      </c>
      <c r="K7944" s="33" t="s">
        <v>5093</v>
      </c>
    </row>
    <row r="7945" spans="1:11" x14ac:dyDescent="0.3">
      <c r="A7945" s="1">
        <v>42925</v>
      </c>
      <c r="B7945" s="2">
        <f>YEAR(salesdata[[#This Row],[Order Date]])</f>
        <v>2017</v>
      </c>
      <c r="C7945" s="2">
        <f>MONTH(salesdata[[#This Row],[Order Date]])</f>
        <v>7</v>
      </c>
      <c r="D7945" t="s">
        <v>1674</v>
      </c>
      <c r="E7945" t="s">
        <v>625</v>
      </c>
      <c r="F7945" t="s">
        <v>11</v>
      </c>
      <c r="G7945" t="s">
        <v>24</v>
      </c>
      <c r="H7945" t="s">
        <v>535</v>
      </c>
      <c r="I7945" s="33" t="s">
        <v>7649</v>
      </c>
      <c r="J7945" s="2">
        <v>6</v>
      </c>
      <c r="K7945" s="33" t="s">
        <v>6440</v>
      </c>
    </row>
    <row r="7946" spans="1:11" x14ac:dyDescent="0.3">
      <c r="A7946" s="1">
        <v>42926</v>
      </c>
      <c r="B7946" s="2">
        <f>YEAR(salesdata[[#This Row],[Order Date]])</f>
        <v>2017</v>
      </c>
      <c r="C7946" s="2">
        <f>MONTH(salesdata[[#This Row],[Order Date]])</f>
        <v>7</v>
      </c>
      <c r="D7946" t="s">
        <v>2171</v>
      </c>
      <c r="E7946" t="s">
        <v>30</v>
      </c>
      <c r="F7946" t="s">
        <v>34</v>
      </c>
      <c r="G7946" t="s">
        <v>47</v>
      </c>
      <c r="H7946" t="s">
        <v>1197</v>
      </c>
      <c r="I7946" s="33" t="s">
        <v>3142</v>
      </c>
      <c r="J7946" s="2">
        <v>3</v>
      </c>
      <c r="K7946" s="33" t="s">
        <v>3677</v>
      </c>
    </row>
    <row r="7947" spans="1:11" x14ac:dyDescent="0.3">
      <c r="A7947" s="1">
        <v>42926</v>
      </c>
      <c r="B7947" s="2">
        <f>YEAR(salesdata[[#This Row],[Order Date]])</f>
        <v>2017</v>
      </c>
      <c r="C7947" s="2">
        <f>MONTH(salesdata[[#This Row],[Order Date]])</f>
        <v>7</v>
      </c>
      <c r="D7947" t="s">
        <v>711</v>
      </c>
      <c r="E7947" t="s">
        <v>15</v>
      </c>
      <c r="F7947" t="s">
        <v>11</v>
      </c>
      <c r="G7947" t="s">
        <v>18</v>
      </c>
      <c r="H7947" t="s">
        <v>1439</v>
      </c>
      <c r="I7947" s="33" t="s">
        <v>10868</v>
      </c>
      <c r="J7947" s="2">
        <v>6</v>
      </c>
      <c r="K7947" s="33" t="s">
        <v>10869</v>
      </c>
    </row>
    <row r="7948" spans="1:11" x14ac:dyDescent="0.3">
      <c r="A7948" s="1">
        <v>42926</v>
      </c>
      <c r="B7948" s="2">
        <f>YEAR(salesdata[[#This Row],[Order Date]])</f>
        <v>2017</v>
      </c>
      <c r="C7948" s="2">
        <f>MONTH(salesdata[[#This Row],[Order Date]])</f>
        <v>7</v>
      </c>
      <c r="D7948" t="s">
        <v>376</v>
      </c>
      <c r="E7948" t="s">
        <v>30</v>
      </c>
      <c r="F7948" t="s">
        <v>11</v>
      </c>
      <c r="G7948" t="s">
        <v>93</v>
      </c>
      <c r="H7948" t="s">
        <v>1894</v>
      </c>
      <c r="I7948" s="33" t="s">
        <v>9606</v>
      </c>
      <c r="J7948" s="2">
        <v>3</v>
      </c>
      <c r="K7948" s="33" t="s">
        <v>3645</v>
      </c>
    </row>
    <row r="7949" spans="1:11" x14ac:dyDescent="0.3">
      <c r="A7949" s="1">
        <v>42927</v>
      </c>
      <c r="B7949" s="2">
        <f>YEAR(salesdata[[#This Row],[Order Date]])</f>
        <v>2017</v>
      </c>
      <c r="C7949" s="2">
        <f>MONTH(salesdata[[#This Row],[Order Date]])</f>
        <v>7</v>
      </c>
      <c r="D7949" t="s">
        <v>1790</v>
      </c>
      <c r="E7949" t="s">
        <v>27</v>
      </c>
      <c r="F7949" t="s">
        <v>11</v>
      </c>
      <c r="G7949" t="s">
        <v>16</v>
      </c>
      <c r="H7949" t="s">
        <v>56</v>
      </c>
      <c r="I7949" s="33" t="s">
        <v>5822</v>
      </c>
      <c r="J7949" s="2">
        <v>3</v>
      </c>
      <c r="K7949" s="33" t="s">
        <v>3685</v>
      </c>
    </row>
    <row r="7950" spans="1:11" x14ac:dyDescent="0.3">
      <c r="A7950" s="1">
        <v>42927</v>
      </c>
      <c r="B7950" s="2">
        <f>YEAR(salesdata[[#This Row],[Order Date]])</f>
        <v>2017</v>
      </c>
      <c r="C7950" s="2">
        <f>MONTH(salesdata[[#This Row],[Order Date]])</f>
        <v>7</v>
      </c>
      <c r="D7950" t="s">
        <v>1472</v>
      </c>
      <c r="E7950" t="s">
        <v>152</v>
      </c>
      <c r="F7950" t="s">
        <v>39</v>
      </c>
      <c r="G7950" t="s">
        <v>52</v>
      </c>
      <c r="H7950" t="s">
        <v>395</v>
      </c>
      <c r="I7950" s="33" t="s">
        <v>10870</v>
      </c>
      <c r="J7950" s="2">
        <v>6</v>
      </c>
      <c r="K7950" s="33" t="s">
        <v>10605</v>
      </c>
    </row>
    <row r="7951" spans="1:11" x14ac:dyDescent="0.3">
      <c r="A7951" s="1">
        <v>42927</v>
      </c>
      <c r="B7951" s="2">
        <f>YEAR(salesdata[[#This Row],[Order Date]])</f>
        <v>2017</v>
      </c>
      <c r="C7951" s="2">
        <f>MONTH(salesdata[[#This Row],[Order Date]])</f>
        <v>7</v>
      </c>
      <c r="D7951" t="s">
        <v>871</v>
      </c>
      <c r="E7951" t="s">
        <v>403</v>
      </c>
      <c r="F7951" t="s">
        <v>11</v>
      </c>
      <c r="G7951" t="s">
        <v>24</v>
      </c>
      <c r="H7951" t="s">
        <v>211</v>
      </c>
      <c r="I7951" s="33" t="s">
        <v>10871</v>
      </c>
      <c r="J7951" s="2">
        <v>4</v>
      </c>
      <c r="K7951" s="33" t="s">
        <v>7427</v>
      </c>
    </row>
    <row r="7952" spans="1:11" x14ac:dyDescent="0.3">
      <c r="A7952" s="1">
        <v>42927</v>
      </c>
      <c r="B7952" s="2">
        <f>YEAR(salesdata[[#This Row],[Order Date]])</f>
        <v>2017</v>
      </c>
      <c r="C7952" s="2">
        <f>MONTH(salesdata[[#This Row],[Order Date]])</f>
        <v>7</v>
      </c>
      <c r="D7952" t="s">
        <v>436</v>
      </c>
      <c r="E7952" t="s">
        <v>27</v>
      </c>
      <c r="F7952" t="s">
        <v>39</v>
      </c>
      <c r="G7952" t="s">
        <v>52</v>
      </c>
      <c r="H7952" t="s">
        <v>1679</v>
      </c>
      <c r="I7952" s="33" t="s">
        <v>8397</v>
      </c>
      <c r="J7952" s="2">
        <v>5</v>
      </c>
      <c r="K7952" s="33" t="s">
        <v>8398</v>
      </c>
    </row>
    <row r="7953" spans="1:11" x14ac:dyDescent="0.3">
      <c r="A7953" s="1">
        <v>42927</v>
      </c>
      <c r="B7953" s="2">
        <f>YEAR(salesdata[[#This Row],[Order Date]])</f>
        <v>2017</v>
      </c>
      <c r="C7953" s="2">
        <f>MONTH(salesdata[[#This Row],[Order Date]])</f>
        <v>7</v>
      </c>
      <c r="D7953" t="s">
        <v>436</v>
      </c>
      <c r="E7953" t="s">
        <v>27</v>
      </c>
      <c r="F7953" t="s">
        <v>11</v>
      </c>
      <c r="G7953" t="s">
        <v>93</v>
      </c>
      <c r="H7953" t="s">
        <v>2494</v>
      </c>
      <c r="I7953" s="33" t="s">
        <v>10872</v>
      </c>
      <c r="J7953" s="2">
        <v>5</v>
      </c>
      <c r="K7953" s="33" t="s">
        <v>10873</v>
      </c>
    </row>
    <row r="7954" spans="1:11" x14ac:dyDescent="0.3">
      <c r="A7954" s="1">
        <v>42927</v>
      </c>
      <c r="B7954" s="2">
        <f>YEAR(salesdata[[#This Row],[Order Date]])</f>
        <v>2017</v>
      </c>
      <c r="C7954" s="2">
        <f>MONTH(salesdata[[#This Row],[Order Date]])</f>
        <v>7</v>
      </c>
      <c r="D7954" t="s">
        <v>1066</v>
      </c>
      <c r="E7954" t="s">
        <v>27</v>
      </c>
      <c r="F7954" t="s">
        <v>39</v>
      </c>
      <c r="G7954" t="s">
        <v>40</v>
      </c>
      <c r="H7954" t="s">
        <v>2575</v>
      </c>
      <c r="I7954" s="33" t="s">
        <v>10874</v>
      </c>
      <c r="J7954" s="2">
        <v>6</v>
      </c>
      <c r="K7954" s="33" t="s">
        <v>3182</v>
      </c>
    </row>
    <row r="7955" spans="1:11" x14ac:dyDescent="0.3">
      <c r="A7955" s="1">
        <v>42927</v>
      </c>
      <c r="B7955" s="2">
        <f>YEAR(salesdata[[#This Row],[Order Date]])</f>
        <v>2017</v>
      </c>
      <c r="C7955" s="2">
        <f>MONTH(salesdata[[#This Row],[Order Date]])</f>
        <v>7</v>
      </c>
      <c r="D7955" t="s">
        <v>1066</v>
      </c>
      <c r="E7955" t="s">
        <v>27</v>
      </c>
      <c r="F7955" t="s">
        <v>11</v>
      </c>
      <c r="G7955" t="s">
        <v>20</v>
      </c>
      <c r="H7955" t="s">
        <v>49</v>
      </c>
      <c r="I7955" s="33" t="s">
        <v>6085</v>
      </c>
      <c r="J7955" s="2">
        <v>5</v>
      </c>
      <c r="K7955" s="33" t="s">
        <v>7469</v>
      </c>
    </row>
    <row r="7956" spans="1:11" x14ac:dyDescent="0.3">
      <c r="A7956" s="1">
        <v>42928</v>
      </c>
      <c r="B7956" s="2">
        <f>YEAR(salesdata[[#This Row],[Order Date]])</f>
        <v>2017</v>
      </c>
      <c r="C7956" s="2">
        <f>MONTH(salesdata[[#This Row],[Order Date]])</f>
        <v>7</v>
      </c>
      <c r="D7956" t="s">
        <v>613</v>
      </c>
      <c r="E7956" t="s">
        <v>79</v>
      </c>
      <c r="F7956" t="s">
        <v>11</v>
      </c>
      <c r="G7956" t="s">
        <v>12</v>
      </c>
      <c r="H7956" t="s">
        <v>1976</v>
      </c>
      <c r="I7956" s="33" t="s">
        <v>9538</v>
      </c>
      <c r="J7956" s="2">
        <v>1</v>
      </c>
      <c r="K7956" s="33" t="s">
        <v>9455</v>
      </c>
    </row>
    <row r="7957" spans="1:11" x14ac:dyDescent="0.3">
      <c r="A7957" s="1">
        <v>42929</v>
      </c>
      <c r="B7957" s="2">
        <f>YEAR(salesdata[[#This Row],[Order Date]])</f>
        <v>2017</v>
      </c>
      <c r="C7957" s="2">
        <f>MONTH(salesdata[[#This Row],[Order Date]])</f>
        <v>7</v>
      </c>
      <c r="D7957" t="s">
        <v>959</v>
      </c>
      <c r="E7957" t="s">
        <v>23</v>
      </c>
      <c r="F7957" t="s">
        <v>39</v>
      </c>
      <c r="G7957" t="s">
        <v>40</v>
      </c>
      <c r="H7957" t="s">
        <v>954</v>
      </c>
      <c r="I7957" s="33" t="s">
        <v>8234</v>
      </c>
      <c r="J7957" s="2">
        <v>1</v>
      </c>
      <c r="K7957" s="33" t="s">
        <v>10875</v>
      </c>
    </row>
    <row r="7958" spans="1:11" x14ac:dyDescent="0.3">
      <c r="A7958" s="1">
        <v>42929</v>
      </c>
      <c r="B7958" s="2">
        <f>YEAR(salesdata[[#This Row],[Order Date]])</f>
        <v>2017</v>
      </c>
      <c r="C7958" s="2">
        <f>MONTH(salesdata[[#This Row],[Order Date]])</f>
        <v>7</v>
      </c>
      <c r="D7958" t="s">
        <v>959</v>
      </c>
      <c r="E7958" t="s">
        <v>23</v>
      </c>
      <c r="F7958" t="s">
        <v>34</v>
      </c>
      <c r="G7958" t="s">
        <v>47</v>
      </c>
      <c r="H7958" t="s">
        <v>1301</v>
      </c>
      <c r="I7958" s="33" t="s">
        <v>10876</v>
      </c>
      <c r="J7958" s="2">
        <v>9</v>
      </c>
      <c r="K7958" s="33" t="s">
        <v>10877</v>
      </c>
    </row>
    <row r="7959" spans="1:11" x14ac:dyDescent="0.3">
      <c r="A7959" s="1">
        <v>42929</v>
      </c>
      <c r="B7959" s="2">
        <f>YEAR(salesdata[[#This Row],[Order Date]])</f>
        <v>2017</v>
      </c>
      <c r="C7959" s="2">
        <f>MONTH(salesdata[[#This Row],[Order Date]])</f>
        <v>7</v>
      </c>
      <c r="D7959" t="s">
        <v>1291</v>
      </c>
      <c r="E7959" t="s">
        <v>1315</v>
      </c>
      <c r="F7959" t="s">
        <v>11</v>
      </c>
      <c r="G7959" t="s">
        <v>18</v>
      </c>
      <c r="H7959" t="s">
        <v>1811</v>
      </c>
      <c r="I7959" s="33" t="s">
        <v>7953</v>
      </c>
      <c r="J7959" s="2">
        <v>2</v>
      </c>
      <c r="K7959" s="33" t="s">
        <v>7954</v>
      </c>
    </row>
    <row r="7960" spans="1:11" x14ac:dyDescent="0.3">
      <c r="A7960" s="1">
        <v>42929</v>
      </c>
      <c r="B7960" s="2">
        <f>YEAR(salesdata[[#This Row],[Order Date]])</f>
        <v>2017</v>
      </c>
      <c r="C7960" s="2">
        <f>MONTH(salesdata[[#This Row],[Order Date]])</f>
        <v>7</v>
      </c>
      <c r="D7960" t="s">
        <v>1291</v>
      </c>
      <c r="E7960" t="s">
        <v>1315</v>
      </c>
      <c r="F7960" t="s">
        <v>11</v>
      </c>
      <c r="G7960" t="s">
        <v>12</v>
      </c>
      <c r="H7960" t="s">
        <v>2793</v>
      </c>
      <c r="I7960" s="33" t="s">
        <v>10878</v>
      </c>
      <c r="J7960" s="2">
        <v>2</v>
      </c>
      <c r="K7960" s="33" t="s">
        <v>3428</v>
      </c>
    </row>
    <row r="7961" spans="1:11" x14ac:dyDescent="0.3">
      <c r="A7961" s="1">
        <v>42930</v>
      </c>
      <c r="B7961" s="2">
        <f>YEAR(salesdata[[#This Row],[Order Date]])</f>
        <v>2017</v>
      </c>
      <c r="C7961" s="2">
        <f>MONTH(salesdata[[#This Row],[Order Date]])</f>
        <v>7</v>
      </c>
      <c r="D7961" t="s">
        <v>1514</v>
      </c>
      <c r="E7961" t="s">
        <v>27</v>
      </c>
      <c r="F7961" t="s">
        <v>11</v>
      </c>
      <c r="G7961" t="s">
        <v>20</v>
      </c>
      <c r="H7961" t="s">
        <v>1324</v>
      </c>
      <c r="I7961" s="33" t="s">
        <v>3272</v>
      </c>
      <c r="J7961" s="2">
        <v>2</v>
      </c>
      <c r="K7961" s="33" t="s">
        <v>6184</v>
      </c>
    </row>
    <row r="7962" spans="1:11" x14ac:dyDescent="0.3">
      <c r="A7962" s="1">
        <v>42930</v>
      </c>
      <c r="B7962" s="2">
        <f>YEAR(salesdata[[#This Row],[Order Date]])</f>
        <v>2017</v>
      </c>
      <c r="C7962" s="2">
        <f>MONTH(salesdata[[#This Row],[Order Date]])</f>
        <v>7</v>
      </c>
      <c r="D7962" t="s">
        <v>1514</v>
      </c>
      <c r="E7962" t="s">
        <v>27</v>
      </c>
      <c r="F7962" t="s">
        <v>34</v>
      </c>
      <c r="G7962" t="s">
        <v>47</v>
      </c>
      <c r="H7962" t="s">
        <v>2547</v>
      </c>
      <c r="I7962" s="33" t="s">
        <v>10779</v>
      </c>
      <c r="J7962" s="2">
        <v>3</v>
      </c>
      <c r="K7962" s="33" t="s">
        <v>10780</v>
      </c>
    </row>
    <row r="7963" spans="1:11" x14ac:dyDescent="0.3">
      <c r="A7963" s="1">
        <v>42930</v>
      </c>
      <c r="B7963" s="2">
        <f>YEAR(salesdata[[#This Row],[Order Date]])</f>
        <v>2017</v>
      </c>
      <c r="C7963" s="2">
        <f>MONTH(salesdata[[#This Row],[Order Date]])</f>
        <v>7</v>
      </c>
      <c r="D7963" t="s">
        <v>1514</v>
      </c>
      <c r="E7963" t="s">
        <v>27</v>
      </c>
      <c r="F7963" t="s">
        <v>11</v>
      </c>
      <c r="G7963" t="s">
        <v>43</v>
      </c>
      <c r="H7963" t="s">
        <v>1852</v>
      </c>
      <c r="I7963" s="33" t="s">
        <v>5297</v>
      </c>
      <c r="J7963" s="2">
        <v>4</v>
      </c>
      <c r="K7963" s="33" t="s">
        <v>3176</v>
      </c>
    </row>
    <row r="7964" spans="1:11" x14ac:dyDescent="0.3">
      <c r="A7964" s="1">
        <v>42930</v>
      </c>
      <c r="B7964" s="2">
        <f>YEAR(salesdata[[#This Row],[Order Date]])</f>
        <v>2017</v>
      </c>
      <c r="C7964" s="2">
        <f>MONTH(salesdata[[#This Row],[Order Date]])</f>
        <v>7</v>
      </c>
      <c r="D7964" t="s">
        <v>1514</v>
      </c>
      <c r="E7964" t="s">
        <v>27</v>
      </c>
      <c r="F7964" t="s">
        <v>11</v>
      </c>
      <c r="G7964" t="s">
        <v>24</v>
      </c>
      <c r="H7964" t="s">
        <v>1230</v>
      </c>
      <c r="I7964" s="33" t="s">
        <v>10879</v>
      </c>
      <c r="J7964" s="2">
        <v>4</v>
      </c>
      <c r="K7964" s="33" t="s">
        <v>3614</v>
      </c>
    </row>
    <row r="7965" spans="1:11" x14ac:dyDescent="0.3">
      <c r="A7965" s="1">
        <v>42930</v>
      </c>
      <c r="B7965" s="2">
        <f>YEAR(salesdata[[#This Row],[Order Date]])</f>
        <v>2017</v>
      </c>
      <c r="C7965" s="2">
        <f>MONTH(salesdata[[#This Row],[Order Date]])</f>
        <v>7</v>
      </c>
      <c r="D7965" t="s">
        <v>1514</v>
      </c>
      <c r="E7965" t="s">
        <v>27</v>
      </c>
      <c r="F7965" t="s">
        <v>34</v>
      </c>
      <c r="G7965" t="s">
        <v>47</v>
      </c>
      <c r="H7965" t="s">
        <v>1747</v>
      </c>
      <c r="I7965" s="33" t="s">
        <v>3142</v>
      </c>
      <c r="J7965" s="2">
        <v>3</v>
      </c>
      <c r="K7965" s="33" t="s">
        <v>3677</v>
      </c>
    </row>
    <row r="7966" spans="1:11" x14ac:dyDescent="0.3">
      <c r="A7966" s="1">
        <v>42930</v>
      </c>
      <c r="B7966" s="2">
        <f>YEAR(salesdata[[#This Row],[Order Date]])</f>
        <v>2017</v>
      </c>
      <c r="C7966" s="2">
        <f>MONTH(salesdata[[#This Row],[Order Date]])</f>
        <v>7</v>
      </c>
      <c r="D7966" t="s">
        <v>1514</v>
      </c>
      <c r="E7966" t="s">
        <v>27</v>
      </c>
      <c r="F7966" t="s">
        <v>39</v>
      </c>
      <c r="G7966" t="s">
        <v>52</v>
      </c>
      <c r="H7966" t="s">
        <v>2628</v>
      </c>
      <c r="I7966" s="33" t="s">
        <v>10880</v>
      </c>
      <c r="J7966" s="2">
        <v>3</v>
      </c>
      <c r="K7966" s="33" t="s">
        <v>10881</v>
      </c>
    </row>
    <row r="7967" spans="1:11" x14ac:dyDescent="0.3">
      <c r="A7967" s="1">
        <v>42930</v>
      </c>
      <c r="B7967" s="2">
        <f>YEAR(salesdata[[#This Row],[Order Date]])</f>
        <v>2017</v>
      </c>
      <c r="C7967" s="2">
        <f>MONTH(salesdata[[#This Row],[Order Date]])</f>
        <v>7</v>
      </c>
      <c r="D7967" t="s">
        <v>1514</v>
      </c>
      <c r="E7967" t="s">
        <v>27</v>
      </c>
      <c r="F7967" t="s">
        <v>39</v>
      </c>
      <c r="G7967" t="s">
        <v>40</v>
      </c>
      <c r="H7967" t="s">
        <v>41</v>
      </c>
      <c r="I7967" s="33" t="s">
        <v>10333</v>
      </c>
      <c r="J7967" s="2">
        <v>3</v>
      </c>
      <c r="K7967" s="33" t="s">
        <v>10691</v>
      </c>
    </row>
    <row r="7968" spans="1:11" x14ac:dyDescent="0.3">
      <c r="A7968" s="1">
        <v>42930</v>
      </c>
      <c r="B7968" s="2">
        <f>YEAR(salesdata[[#This Row],[Order Date]])</f>
        <v>2017</v>
      </c>
      <c r="C7968" s="2">
        <f>MONTH(salesdata[[#This Row],[Order Date]])</f>
        <v>7</v>
      </c>
      <c r="D7968" t="s">
        <v>546</v>
      </c>
      <c r="E7968" t="s">
        <v>79</v>
      </c>
      <c r="F7968" t="s">
        <v>11</v>
      </c>
      <c r="G7968" t="s">
        <v>12</v>
      </c>
      <c r="H7968" t="s">
        <v>2519</v>
      </c>
      <c r="I7968" s="33" t="s">
        <v>5910</v>
      </c>
      <c r="J7968" s="2">
        <v>2</v>
      </c>
      <c r="K7968" s="33" t="s">
        <v>3525</v>
      </c>
    </row>
    <row r="7969" spans="1:11" x14ac:dyDescent="0.3">
      <c r="A7969" s="1">
        <v>42930</v>
      </c>
      <c r="B7969" s="2">
        <f>YEAR(salesdata[[#This Row],[Order Date]])</f>
        <v>2017</v>
      </c>
      <c r="C7969" s="2">
        <f>MONTH(salesdata[[#This Row],[Order Date]])</f>
        <v>7</v>
      </c>
      <c r="D7969" t="s">
        <v>546</v>
      </c>
      <c r="E7969" t="s">
        <v>79</v>
      </c>
      <c r="F7969" t="s">
        <v>39</v>
      </c>
      <c r="G7969" t="s">
        <v>40</v>
      </c>
      <c r="H7969" t="s">
        <v>1645</v>
      </c>
      <c r="I7969" s="33" t="s">
        <v>10882</v>
      </c>
      <c r="J7969" s="2">
        <v>9</v>
      </c>
      <c r="K7969" s="33" t="s">
        <v>10883</v>
      </c>
    </row>
    <row r="7970" spans="1:11" x14ac:dyDescent="0.3">
      <c r="A7970" s="1">
        <v>42930</v>
      </c>
      <c r="B7970" s="2">
        <f>YEAR(salesdata[[#This Row],[Order Date]])</f>
        <v>2017</v>
      </c>
      <c r="C7970" s="2">
        <f>MONTH(salesdata[[#This Row],[Order Date]])</f>
        <v>7</v>
      </c>
      <c r="D7970" t="s">
        <v>546</v>
      </c>
      <c r="E7970" t="s">
        <v>79</v>
      </c>
      <c r="F7970" t="s">
        <v>11</v>
      </c>
      <c r="G7970" t="s">
        <v>18</v>
      </c>
      <c r="H7970" t="s">
        <v>472</v>
      </c>
      <c r="I7970" s="33" t="s">
        <v>4997</v>
      </c>
      <c r="J7970" s="2">
        <v>5</v>
      </c>
      <c r="K7970" s="33" t="s">
        <v>4107</v>
      </c>
    </row>
    <row r="7971" spans="1:11" x14ac:dyDescent="0.3">
      <c r="A7971" s="1">
        <v>42930</v>
      </c>
      <c r="B7971" s="2">
        <f>YEAR(salesdata[[#This Row],[Order Date]])</f>
        <v>2017</v>
      </c>
      <c r="C7971" s="2">
        <f>MONTH(salesdata[[#This Row],[Order Date]])</f>
        <v>7</v>
      </c>
      <c r="D7971" t="s">
        <v>546</v>
      </c>
      <c r="E7971" t="s">
        <v>79</v>
      </c>
      <c r="F7971" t="s">
        <v>34</v>
      </c>
      <c r="G7971" t="s">
        <v>47</v>
      </c>
      <c r="H7971" t="s">
        <v>2102</v>
      </c>
      <c r="I7971" s="33" t="s">
        <v>9947</v>
      </c>
      <c r="J7971" s="2">
        <v>5</v>
      </c>
      <c r="K7971" s="33" t="s">
        <v>10884</v>
      </c>
    </row>
    <row r="7972" spans="1:11" x14ac:dyDescent="0.3">
      <c r="A7972" s="1">
        <v>42930</v>
      </c>
      <c r="B7972" s="2">
        <f>YEAR(salesdata[[#This Row],[Order Date]])</f>
        <v>2017</v>
      </c>
      <c r="C7972" s="2">
        <f>MONTH(salesdata[[#This Row],[Order Date]])</f>
        <v>7</v>
      </c>
      <c r="D7972" t="s">
        <v>546</v>
      </c>
      <c r="E7972" t="s">
        <v>79</v>
      </c>
      <c r="F7972" t="s">
        <v>11</v>
      </c>
      <c r="G7972" t="s">
        <v>18</v>
      </c>
      <c r="H7972" t="s">
        <v>741</v>
      </c>
      <c r="I7972" s="33" t="s">
        <v>10885</v>
      </c>
      <c r="J7972" s="2">
        <v>7</v>
      </c>
      <c r="K7972" s="33" t="s">
        <v>3790</v>
      </c>
    </row>
    <row r="7973" spans="1:11" x14ac:dyDescent="0.3">
      <c r="A7973" s="1">
        <v>42930</v>
      </c>
      <c r="B7973" s="2">
        <f>YEAR(salesdata[[#This Row],[Order Date]])</f>
        <v>2017</v>
      </c>
      <c r="C7973" s="2">
        <f>MONTH(salesdata[[#This Row],[Order Date]])</f>
        <v>7</v>
      </c>
      <c r="D7973" t="s">
        <v>546</v>
      </c>
      <c r="E7973" t="s">
        <v>79</v>
      </c>
      <c r="F7973" t="s">
        <v>11</v>
      </c>
      <c r="G7973" t="s">
        <v>24</v>
      </c>
      <c r="H7973" t="s">
        <v>468</v>
      </c>
      <c r="I7973" s="33" t="s">
        <v>3560</v>
      </c>
      <c r="J7973" s="2">
        <v>5</v>
      </c>
      <c r="K7973" s="33" t="s">
        <v>5946</v>
      </c>
    </row>
    <row r="7974" spans="1:11" x14ac:dyDescent="0.3">
      <c r="A7974" s="1">
        <v>42931</v>
      </c>
      <c r="B7974" s="2">
        <f>YEAR(salesdata[[#This Row],[Order Date]])</f>
        <v>2017</v>
      </c>
      <c r="C7974" s="2">
        <f>MONTH(salesdata[[#This Row],[Order Date]])</f>
        <v>7</v>
      </c>
      <c r="D7974" t="s">
        <v>753</v>
      </c>
      <c r="E7974" t="s">
        <v>59</v>
      </c>
      <c r="F7974" t="s">
        <v>11</v>
      </c>
      <c r="G7974" t="s">
        <v>20</v>
      </c>
      <c r="H7974" t="s">
        <v>21</v>
      </c>
      <c r="I7974" s="33" t="s">
        <v>8717</v>
      </c>
      <c r="J7974" s="2">
        <v>3</v>
      </c>
      <c r="K7974" s="33" t="s">
        <v>10886</v>
      </c>
    </row>
    <row r="7975" spans="1:11" x14ac:dyDescent="0.3">
      <c r="A7975" s="1">
        <v>42931</v>
      </c>
      <c r="B7975" s="2">
        <f>YEAR(salesdata[[#This Row],[Order Date]])</f>
        <v>2017</v>
      </c>
      <c r="C7975" s="2">
        <f>MONTH(salesdata[[#This Row],[Order Date]])</f>
        <v>7</v>
      </c>
      <c r="D7975" t="s">
        <v>753</v>
      </c>
      <c r="E7975" t="s">
        <v>59</v>
      </c>
      <c r="F7975" t="s">
        <v>34</v>
      </c>
      <c r="G7975" t="s">
        <v>147</v>
      </c>
      <c r="H7975" t="s">
        <v>1370</v>
      </c>
      <c r="I7975" s="33" t="s">
        <v>10887</v>
      </c>
      <c r="J7975" s="2">
        <v>3</v>
      </c>
      <c r="K7975" s="33" t="s">
        <v>10888</v>
      </c>
    </row>
    <row r="7976" spans="1:11" x14ac:dyDescent="0.3">
      <c r="A7976" s="1">
        <v>42931</v>
      </c>
      <c r="B7976" s="2">
        <f>YEAR(salesdata[[#This Row],[Order Date]])</f>
        <v>2017</v>
      </c>
      <c r="C7976" s="2">
        <f>MONTH(salesdata[[#This Row],[Order Date]])</f>
        <v>7</v>
      </c>
      <c r="D7976" t="s">
        <v>523</v>
      </c>
      <c r="E7976" t="s">
        <v>152</v>
      </c>
      <c r="F7976" t="s">
        <v>11</v>
      </c>
      <c r="G7976" t="s">
        <v>24</v>
      </c>
      <c r="H7976" t="s">
        <v>2456</v>
      </c>
      <c r="I7976" s="33" t="s">
        <v>3364</v>
      </c>
      <c r="J7976" s="2">
        <v>2</v>
      </c>
      <c r="K7976" s="33" t="s">
        <v>3365</v>
      </c>
    </row>
    <row r="7977" spans="1:11" x14ac:dyDescent="0.3">
      <c r="A7977" s="1">
        <v>42931</v>
      </c>
      <c r="B7977" s="2">
        <f>YEAR(salesdata[[#This Row],[Order Date]])</f>
        <v>2017</v>
      </c>
      <c r="C7977" s="2">
        <f>MONTH(salesdata[[#This Row],[Order Date]])</f>
        <v>7</v>
      </c>
      <c r="D7977" t="s">
        <v>523</v>
      </c>
      <c r="E7977" t="s">
        <v>152</v>
      </c>
      <c r="F7977" t="s">
        <v>11</v>
      </c>
      <c r="G7977" t="s">
        <v>16</v>
      </c>
      <c r="H7977" t="s">
        <v>1794</v>
      </c>
      <c r="I7977" s="33" t="s">
        <v>3550</v>
      </c>
      <c r="J7977" s="2">
        <v>3</v>
      </c>
      <c r="K7977" s="33" t="s">
        <v>3551</v>
      </c>
    </row>
    <row r="7978" spans="1:11" x14ac:dyDescent="0.3">
      <c r="A7978" s="1">
        <v>42931</v>
      </c>
      <c r="B7978" s="2">
        <f>YEAR(salesdata[[#This Row],[Order Date]])</f>
        <v>2017</v>
      </c>
      <c r="C7978" s="2">
        <f>MONTH(salesdata[[#This Row],[Order Date]])</f>
        <v>7</v>
      </c>
      <c r="D7978" t="s">
        <v>523</v>
      </c>
      <c r="E7978" t="s">
        <v>152</v>
      </c>
      <c r="F7978" t="s">
        <v>39</v>
      </c>
      <c r="G7978" t="s">
        <v>52</v>
      </c>
      <c r="H7978" t="s">
        <v>1892</v>
      </c>
      <c r="I7978" s="33" t="s">
        <v>4103</v>
      </c>
      <c r="J7978" s="2">
        <v>2</v>
      </c>
      <c r="K7978" s="33" t="s">
        <v>5434</v>
      </c>
    </row>
    <row r="7979" spans="1:11" x14ac:dyDescent="0.3">
      <c r="A7979" s="1">
        <v>42931</v>
      </c>
      <c r="B7979" s="2">
        <f>YEAR(salesdata[[#This Row],[Order Date]])</f>
        <v>2017</v>
      </c>
      <c r="C7979" s="2">
        <f>MONTH(salesdata[[#This Row],[Order Date]])</f>
        <v>7</v>
      </c>
      <c r="D7979" t="s">
        <v>523</v>
      </c>
      <c r="E7979" t="s">
        <v>152</v>
      </c>
      <c r="F7979" t="s">
        <v>34</v>
      </c>
      <c r="G7979" t="s">
        <v>35</v>
      </c>
      <c r="H7979" t="s">
        <v>2006</v>
      </c>
      <c r="I7979" s="33" t="s">
        <v>10889</v>
      </c>
      <c r="J7979" s="2">
        <v>6</v>
      </c>
      <c r="K7979" s="33" t="s">
        <v>10890</v>
      </c>
    </row>
    <row r="7980" spans="1:11" x14ac:dyDescent="0.3">
      <c r="A7980" s="1">
        <v>42931</v>
      </c>
      <c r="B7980" s="2">
        <f>YEAR(salesdata[[#This Row],[Order Date]])</f>
        <v>2017</v>
      </c>
      <c r="C7980" s="2">
        <f>MONTH(salesdata[[#This Row],[Order Date]])</f>
        <v>7</v>
      </c>
      <c r="D7980" t="s">
        <v>523</v>
      </c>
      <c r="E7980" t="s">
        <v>152</v>
      </c>
      <c r="F7980" t="s">
        <v>11</v>
      </c>
      <c r="G7980" t="s">
        <v>12</v>
      </c>
      <c r="H7980" t="s">
        <v>1533</v>
      </c>
      <c r="I7980" s="33" t="s">
        <v>3496</v>
      </c>
      <c r="J7980" s="2">
        <v>2</v>
      </c>
      <c r="K7980" s="33" t="s">
        <v>4146</v>
      </c>
    </row>
    <row r="7981" spans="1:11" x14ac:dyDescent="0.3">
      <c r="A7981" s="1">
        <v>42931</v>
      </c>
      <c r="B7981" s="2">
        <f>YEAR(salesdata[[#This Row],[Order Date]])</f>
        <v>2017</v>
      </c>
      <c r="C7981" s="2">
        <f>MONTH(salesdata[[#This Row],[Order Date]])</f>
        <v>7</v>
      </c>
      <c r="D7981" t="s">
        <v>1098</v>
      </c>
      <c r="E7981" t="s">
        <v>55</v>
      </c>
      <c r="F7981" t="s">
        <v>11</v>
      </c>
      <c r="G7981" t="s">
        <v>93</v>
      </c>
      <c r="H7981" t="s">
        <v>1421</v>
      </c>
      <c r="I7981" s="33" t="s">
        <v>5587</v>
      </c>
      <c r="J7981" s="2">
        <v>3</v>
      </c>
      <c r="K7981" s="33" t="s">
        <v>6513</v>
      </c>
    </row>
    <row r="7982" spans="1:11" x14ac:dyDescent="0.3">
      <c r="A7982" s="1">
        <v>42931</v>
      </c>
      <c r="B7982" s="2">
        <f>YEAR(salesdata[[#This Row],[Order Date]])</f>
        <v>2017</v>
      </c>
      <c r="C7982" s="2">
        <f>MONTH(salesdata[[#This Row],[Order Date]])</f>
        <v>7</v>
      </c>
      <c r="D7982" t="s">
        <v>1098</v>
      </c>
      <c r="E7982" t="s">
        <v>55</v>
      </c>
      <c r="F7982" t="s">
        <v>34</v>
      </c>
      <c r="G7982" t="s">
        <v>147</v>
      </c>
      <c r="H7982" t="s">
        <v>966</v>
      </c>
      <c r="I7982" s="33" t="s">
        <v>10891</v>
      </c>
      <c r="J7982" s="2">
        <v>3</v>
      </c>
      <c r="K7982" s="33" t="s">
        <v>10892</v>
      </c>
    </row>
    <row r="7983" spans="1:11" x14ac:dyDescent="0.3">
      <c r="A7983" s="1">
        <v>42931</v>
      </c>
      <c r="B7983" s="2">
        <f>YEAR(salesdata[[#This Row],[Order Date]])</f>
        <v>2017</v>
      </c>
      <c r="C7983" s="2">
        <f>MONTH(salesdata[[#This Row],[Order Date]])</f>
        <v>7</v>
      </c>
      <c r="D7983" t="s">
        <v>1098</v>
      </c>
      <c r="E7983" t="s">
        <v>55</v>
      </c>
      <c r="F7983" t="s">
        <v>11</v>
      </c>
      <c r="G7983" t="s">
        <v>12</v>
      </c>
      <c r="H7983" t="s">
        <v>724</v>
      </c>
      <c r="I7983" s="33" t="s">
        <v>3122</v>
      </c>
      <c r="J7983" s="2">
        <v>2</v>
      </c>
      <c r="K7983" s="33" t="s">
        <v>3123</v>
      </c>
    </row>
    <row r="7984" spans="1:11" x14ac:dyDescent="0.3">
      <c r="A7984" s="1">
        <v>42932</v>
      </c>
      <c r="B7984" s="2">
        <f>YEAR(salesdata[[#This Row],[Order Date]])</f>
        <v>2017</v>
      </c>
      <c r="C7984" s="2">
        <f>MONTH(salesdata[[#This Row],[Order Date]])</f>
        <v>7</v>
      </c>
      <c r="D7984" t="s">
        <v>1305</v>
      </c>
      <c r="E7984" t="s">
        <v>23</v>
      </c>
      <c r="F7984" t="s">
        <v>34</v>
      </c>
      <c r="G7984" t="s">
        <v>35</v>
      </c>
      <c r="H7984" t="s">
        <v>1464</v>
      </c>
      <c r="I7984" s="33" t="s">
        <v>10893</v>
      </c>
      <c r="J7984" s="2">
        <v>2</v>
      </c>
      <c r="K7984" s="33" t="s">
        <v>10894</v>
      </c>
    </row>
    <row r="7985" spans="1:11" x14ac:dyDescent="0.3">
      <c r="A7985" s="1">
        <v>42932</v>
      </c>
      <c r="B7985" s="2">
        <f>YEAR(salesdata[[#This Row],[Order Date]])</f>
        <v>2017</v>
      </c>
      <c r="C7985" s="2">
        <f>MONTH(salesdata[[#This Row],[Order Date]])</f>
        <v>7</v>
      </c>
      <c r="D7985" t="s">
        <v>501</v>
      </c>
      <c r="E7985" t="s">
        <v>15</v>
      </c>
      <c r="F7985" t="s">
        <v>11</v>
      </c>
      <c r="G7985" t="s">
        <v>24</v>
      </c>
      <c r="H7985" t="s">
        <v>2447</v>
      </c>
      <c r="I7985" s="33" t="s">
        <v>6535</v>
      </c>
      <c r="J7985" s="2">
        <v>2</v>
      </c>
      <c r="K7985" s="33" t="s">
        <v>9270</v>
      </c>
    </row>
    <row r="7986" spans="1:11" x14ac:dyDescent="0.3">
      <c r="A7986" s="1">
        <v>42932</v>
      </c>
      <c r="B7986" s="2">
        <f>YEAR(salesdata[[#This Row],[Order Date]])</f>
        <v>2017</v>
      </c>
      <c r="C7986" s="2">
        <f>MONTH(salesdata[[#This Row],[Order Date]])</f>
        <v>7</v>
      </c>
      <c r="D7986" t="s">
        <v>186</v>
      </c>
      <c r="E7986" t="s">
        <v>249</v>
      </c>
      <c r="F7986" t="s">
        <v>34</v>
      </c>
      <c r="G7986" t="s">
        <v>35</v>
      </c>
      <c r="H7986" t="s">
        <v>1935</v>
      </c>
      <c r="I7986" s="33" t="s">
        <v>5735</v>
      </c>
      <c r="J7986" s="2">
        <v>3</v>
      </c>
      <c r="K7986" s="33" t="s">
        <v>5970</v>
      </c>
    </row>
    <row r="7987" spans="1:11" x14ac:dyDescent="0.3">
      <c r="A7987" s="1">
        <v>42933</v>
      </c>
      <c r="B7987" s="2">
        <f>YEAR(salesdata[[#This Row],[Order Date]])</f>
        <v>2017</v>
      </c>
      <c r="C7987" s="2">
        <f>MONTH(salesdata[[#This Row],[Order Date]])</f>
        <v>7</v>
      </c>
      <c r="D7987" t="s">
        <v>2197</v>
      </c>
      <c r="E7987" t="s">
        <v>124</v>
      </c>
      <c r="F7987" t="s">
        <v>34</v>
      </c>
      <c r="G7987" t="s">
        <v>47</v>
      </c>
      <c r="H7987" t="s">
        <v>2591</v>
      </c>
      <c r="I7987" s="33" t="s">
        <v>7215</v>
      </c>
      <c r="J7987" s="2">
        <v>2</v>
      </c>
      <c r="K7987" s="33" t="s">
        <v>6099</v>
      </c>
    </row>
    <row r="7988" spans="1:11" x14ac:dyDescent="0.3">
      <c r="A7988" s="1">
        <v>42933</v>
      </c>
      <c r="B7988" s="2">
        <f>YEAR(salesdata[[#This Row],[Order Date]])</f>
        <v>2017</v>
      </c>
      <c r="C7988" s="2">
        <f>MONTH(salesdata[[#This Row],[Order Date]])</f>
        <v>7</v>
      </c>
      <c r="D7988" t="s">
        <v>2535</v>
      </c>
      <c r="E7988" t="s">
        <v>152</v>
      </c>
      <c r="F7988" t="s">
        <v>39</v>
      </c>
      <c r="G7988" t="s">
        <v>40</v>
      </c>
      <c r="H7988" t="s">
        <v>2769</v>
      </c>
      <c r="I7988" s="33" t="s">
        <v>6699</v>
      </c>
      <c r="J7988" s="2">
        <v>2</v>
      </c>
      <c r="K7988" s="33" t="s">
        <v>10895</v>
      </c>
    </row>
    <row r="7989" spans="1:11" x14ac:dyDescent="0.3">
      <c r="A7989" s="1">
        <v>42933</v>
      </c>
      <c r="B7989" s="2">
        <f>YEAR(salesdata[[#This Row],[Order Date]])</f>
        <v>2017</v>
      </c>
      <c r="C7989" s="2">
        <f>MONTH(salesdata[[#This Row],[Order Date]])</f>
        <v>7</v>
      </c>
      <c r="D7989" t="s">
        <v>2535</v>
      </c>
      <c r="E7989" t="s">
        <v>152</v>
      </c>
      <c r="F7989" t="s">
        <v>11</v>
      </c>
      <c r="G7989" t="s">
        <v>12</v>
      </c>
      <c r="H7989" t="s">
        <v>660</v>
      </c>
      <c r="I7989" s="33" t="s">
        <v>8746</v>
      </c>
      <c r="J7989" s="2">
        <v>5</v>
      </c>
      <c r="K7989" s="33" t="s">
        <v>6236</v>
      </c>
    </row>
    <row r="7990" spans="1:11" x14ac:dyDescent="0.3">
      <c r="A7990" s="1">
        <v>42933</v>
      </c>
      <c r="B7990" s="2">
        <f>YEAR(salesdata[[#This Row],[Order Date]])</f>
        <v>2017</v>
      </c>
      <c r="C7990" s="2">
        <f>MONTH(salesdata[[#This Row],[Order Date]])</f>
        <v>7</v>
      </c>
      <c r="D7990" t="s">
        <v>2535</v>
      </c>
      <c r="E7990" t="s">
        <v>152</v>
      </c>
      <c r="F7990" t="s">
        <v>34</v>
      </c>
      <c r="G7990" t="s">
        <v>47</v>
      </c>
      <c r="H7990" t="s">
        <v>2626</v>
      </c>
      <c r="I7990" s="33" t="s">
        <v>10499</v>
      </c>
      <c r="J7990" s="2">
        <v>4</v>
      </c>
      <c r="K7990" s="33" t="s">
        <v>7258</v>
      </c>
    </row>
    <row r="7991" spans="1:11" x14ac:dyDescent="0.3">
      <c r="A7991" s="1">
        <v>42933</v>
      </c>
      <c r="B7991" s="2">
        <f>YEAR(salesdata[[#This Row],[Order Date]])</f>
        <v>2017</v>
      </c>
      <c r="C7991" s="2">
        <f>MONTH(salesdata[[#This Row],[Order Date]])</f>
        <v>7</v>
      </c>
      <c r="D7991" t="s">
        <v>1028</v>
      </c>
      <c r="E7991" t="s">
        <v>27</v>
      </c>
      <c r="F7991" t="s">
        <v>39</v>
      </c>
      <c r="G7991" t="s">
        <v>614</v>
      </c>
      <c r="H7991" t="s">
        <v>615</v>
      </c>
      <c r="I7991" s="33" t="s">
        <v>3641</v>
      </c>
      <c r="J7991" s="2">
        <v>2</v>
      </c>
      <c r="K7991" s="33" t="s">
        <v>616</v>
      </c>
    </row>
    <row r="7992" spans="1:11" x14ac:dyDescent="0.3">
      <c r="A7992" s="1">
        <v>42933</v>
      </c>
      <c r="B7992" s="2">
        <f>YEAR(salesdata[[#This Row],[Order Date]])</f>
        <v>2017</v>
      </c>
      <c r="C7992" s="2">
        <f>MONTH(salesdata[[#This Row],[Order Date]])</f>
        <v>7</v>
      </c>
      <c r="D7992" t="s">
        <v>684</v>
      </c>
      <c r="E7992" t="s">
        <v>27</v>
      </c>
      <c r="F7992" t="s">
        <v>11</v>
      </c>
      <c r="G7992" t="s">
        <v>12</v>
      </c>
      <c r="H7992" t="s">
        <v>1670</v>
      </c>
      <c r="I7992" s="33" t="s">
        <v>3540</v>
      </c>
      <c r="J7992" s="2">
        <v>5</v>
      </c>
      <c r="K7992" s="33" t="s">
        <v>3175</v>
      </c>
    </row>
    <row r="7993" spans="1:11" x14ac:dyDescent="0.3">
      <c r="A7993" s="1">
        <v>42933</v>
      </c>
      <c r="B7993" s="2">
        <f>YEAR(salesdata[[#This Row],[Order Date]])</f>
        <v>2017</v>
      </c>
      <c r="C7993" s="2">
        <f>MONTH(salesdata[[#This Row],[Order Date]])</f>
        <v>7</v>
      </c>
      <c r="D7993" t="s">
        <v>684</v>
      </c>
      <c r="E7993" t="s">
        <v>27</v>
      </c>
      <c r="F7993" t="s">
        <v>11</v>
      </c>
      <c r="G7993" t="s">
        <v>63</v>
      </c>
      <c r="H7993" t="s">
        <v>1720</v>
      </c>
      <c r="I7993" s="33" t="s">
        <v>10896</v>
      </c>
      <c r="J7993" s="2">
        <v>5</v>
      </c>
      <c r="K7993" s="33" t="s">
        <v>10897</v>
      </c>
    </row>
    <row r="7994" spans="1:11" x14ac:dyDescent="0.3">
      <c r="A7994" s="1">
        <v>42933</v>
      </c>
      <c r="B7994" s="2">
        <f>YEAR(salesdata[[#This Row],[Order Date]])</f>
        <v>2017</v>
      </c>
      <c r="C7994" s="2">
        <f>MONTH(salesdata[[#This Row],[Order Date]])</f>
        <v>7</v>
      </c>
      <c r="D7994" t="s">
        <v>684</v>
      </c>
      <c r="E7994" t="s">
        <v>27</v>
      </c>
      <c r="F7994" t="s">
        <v>11</v>
      </c>
      <c r="G7994" t="s">
        <v>18</v>
      </c>
      <c r="H7994" t="s">
        <v>416</v>
      </c>
      <c r="I7994" s="33" t="s">
        <v>3044</v>
      </c>
      <c r="J7994" s="2">
        <v>2</v>
      </c>
      <c r="K7994" s="33" t="s">
        <v>132</v>
      </c>
    </row>
    <row r="7995" spans="1:11" x14ac:dyDescent="0.3">
      <c r="A7995" s="1">
        <v>42933</v>
      </c>
      <c r="B7995" s="2">
        <f>YEAR(salesdata[[#This Row],[Order Date]])</f>
        <v>2017</v>
      </c>
      <c r="C7995" s="2">
        <f>MONTH(salesdata[[#This Row],[Order Date]])</f>
        <v>7</v>
      </c>
      <c r="D7995" t="s">
        <v>684</v>
      </c>
      <c r="E7995" t="s">
        <v>27</v>
      </c>
      <c r="F7995" t="s">
        <v>34</v>
      </c>
      <c r="G7995" t="s">
        <v>74</v>
      </c>
      <c r="H7995" t="s">
        <v>1931</v>
      </c>
      <c r="I7995" s="33" t="s">
        <v>10898</v>
      </c>
      <c r="J7995" s="2">
        <v>5</v>
      </c>
      <c r="K7995" s="33" t="s">
        <v>10899</v>
      </c>
    </row>
    <row r="7996" spans="1:11" x14ac:dyDescent="0.3">
      <c r="A7996" s="1">
        <v>42934</v>
      </c>
      <c r="B7996" s="2">
        <f>YEAR(salesdata[[#This Row],[Order Date]])</f>
        <v>2017</v>
      </c>
      <c r="C7996" s="2">
        <f>MONTH(salesdata[[#This Row],[Order Date]])</f>
        <v>7</v>
      </c>
      <c r="D7996" t="s">
        <v>1667</v>
      </c>
      <c r="E7996" t="s">
        <v>96</v>
      </c>
      <c r="F7996" t="s">
        <v>34</v>
      </c>
      <c r="G7996" t="s">
        <v>147</v>
      </c>
      <c r="H7996" t="s">
        <v>1868</v>
      </c>
      <c r="I7996" s="33" t="s">
        <v>10900</v>
      </c>
      <c r="J7996" s="2">
        <v>5</v>
      </c>
      <c r="K7996" s="33" t="s">
        <v>10901</v>
      </c>
    </row>
    <row r="7997" spans="1:11" x14ac:dyDescent="0.3">
      <c r="A7997" s="1">
        <v>42934</v>
      </c>
      <c r="B7997" s="2">
        <f>YEAR(salesdata[[#This Row],[Order Date]])</f>
        <v>2017</v>
      </c>
      <c r="C7997" s="2">
        <f>MONTH(salesdata[[#This Row],[Order Date]])</f>
        <v>7</v>
      </c>
      <c r="D7997" t="s">
        <v>1667</v>
      </c>
      <c r="E7997" t="s">
        <v>96</v>
      </c>
      <c r="F7997" t="s">
        <v>34</v>
      </c>
      <c r="G7997" t="s">
        <v>35</v>
      </c>
      <c r="H7997" t="s">
        <v>1935</v>
      </c>
      <c r="I7997" s="33" t="s">
        <v>6032</v>
      </c>
      <c r="J7997" s="2">
        <v>2</v>
      </c>
      <c r="K7997" s="33" t="s">
        <v>6256</v>
      </c>
    </row>
    <row r="7998" spans="1:11" x14ac:dyDescent="0.3">
      <c r="A7998" s="1">
        <v>42934</v>
      </c>
      <c r="B7998" s="2">
        <f>YEAR(salesdata[[#This Row],[Order Date]])</f>
        <v>2017</v>
      </c>
      <c r="C7998" s="2">
        <f>MONTH(salesdata[[#This Row],[Order Date]])</f>
        <v>7</v>
      </c>
      <c r="D7998" t="s">
        <v>1667</v>
      </c>
      <c r="E7998" t="s">
        <v>96</v>
      </c>
      <c r="F7998" t="s">
        <v>11</v>
      </c>
      <c r="G7998" t="s">
        <v>12</v>
      </c>
      <c r="H7998" t="s">
        <v>1170</v>
      </c>
      <c r="I7998" s="33" t="s">
        <v>10902</v>
      </c>
      <c r="J7998" s="2">
        <v>2</v>
      </c>
      <c r="K7998" s="33" t="s">
        <v>5316</v>
      </c>
    </row>
    <row r="7999" spans="1:11" x14ac:dyDescent="0.3">
      <c r="A7999" s="1">
        <v>42934</v>
      </c>
      <c r="B7999" s="2">
        <f>YEAR(salesdata[[#This Row],[Order Date]])</f>
        <v>2017</v>
      </c>
      <c r="C7999" s="2">
        <f>MONTH(salesdata[[#This Row],[Order Date]])</f>
        <v>7</v>
      </c>
      <c r="D7999" t="s">
        <v>1667</v>
      </c>
      <c r="E7999" t="s">
        <v>96</v>
      </c>
      <c r="F7999" t="s">
        <v>11</v>
      </c>
      <c r="G7999" t="s">
        <v>20</v>
      </c>
      <c r="H7999" t="s">
        <v>1753</v>
      </c>
      <c r="I7999" s="33" t="s">
        <v>6500</v>
      </c>
      <c r="J7999" s="2">
        <v>4</v>
      </c>
      <c r="K7999" s="33" t="s">
        <v>7057</v>
      </c>
    </row>
    <row r="8000" spans="1:11" x14ac:dyDescent="0.3">
      <c r="A8000" s="1">
        <v>42934</v>
      </c>
      <c r="B8000" s="2">
        <f>YEAR(salesdata[[#This Row],[Order Date]])</f>
        <v>2017</v>
      </c>
      <c r="C8000" s="2">
        <f>MONTH(salesdata[[#This Row],[Order Date]])</f>
        <v>7</v>
      </c>
      <c r="D8000" t="s">
        <v>1667</v>
      </c>
      <c r="E8000" t="s">
        <v>96</v>
      </c>
      <c r="F8000" t="s">
        <v>34</v>
      </c>
      <c r="G8000" t="s">
        <v>35</v>
      </c>
      <c r="H8000" t="s">
        <v>1861</v>
      </c>
      <c r="I8000" s="33" t="s">
        <v>6367</v>
      </c>
      <c r="J8000" s="2">
        <v>3</v>
      </c>
      <c r="K8000" s="33" t="s">
        <v>10903</v>
      </c>
    </row>
    <row r="8001" spans="1:11" x14ac:dyDescent="0.3">
      <c r="A8001" s="1">
        <v>42934</v>
      </c>
      <c r="B8001" s="2">
        <f>YEAR(salesdata[[#This Row],[Order Date]])</f>
        <v>2017</v>
      </c>
      <c r="C8001" s="2">
        <f>MONTH(salesdata[[#This Row],[Order Date]])</f>
        <v>7</v>
      </c>
      <c r="D8001" t="s">
        <v>58</v>
      </c>
      <c r="E8001" t="s">
        <v>23</v>
      </c>
      <c r="F8001" t="s">
        <v>39</v>
      </c>
      <c r="G8001" t="s">
        <v>614</v>
      </c>
      <c r="H8001" t="s">
        <v>2075</v>
      </c>
      <c r="I8001" s="33" t="s">
        <v>10904</v>
      </c>
      <c r="J8001" s="2">
        <v>5</v>
      </c>
      <c r="K8001" s="33" t="s">
        <v>2651</v>
      </c>
    </row>
    <row r="8002" spans="1:11" x14ac:dyDescent="0.3">
      <c r="A8002" s="1">
        <v>42934</v>
      </c>
      <c r="B8002" s="2">
        <f>YEAR(salesdata[[#This Row],[Order Date]])</f>
        <v>2017</v>
      </c>
      <c r="C8002" s="2">
        <f>MONTH(salesdata[[#This Row],[Order Date]])</f>
        <v>7</v>
      </c>
      <c r="D8002" t="s">
        <v>58</v>
      </c>
      <c r="E8002" t="s">
        <v>23</v>
      </c>
      <c r="F8002" t="s">
        <v>34</v>
      </c>
      <c r="G8002" t="s">
        <v>35</v>
      </c>
      <c r="H8002" t="s">
        <v>814</v>
      </c>
      <c r="I8002" s="33" t="s">
        <v>9187</v>
      </c>
      <c r="J8002" s="2">
        <v>4</v>
      </c>
      <c r="K8002" s="33" t="s">
        <v>8359</v>
      </c>
    </row>
    <row r="8003" spans="1:11" x14ac:dyDescent="0.3">
      <c r="A8003" s="1">
        <v>42934</v>
      </c>
      <c r="B8003" s="2">
        <f>YEAR(salesdata[[#This Row],[Order Date]])</f>
        <v>2017</v>
      </c>
      <c r="C8003" s="2">
        <f>MONTH(salesdata[[#This Row],[Order Date]])</f>
        <v>7</v>
      </c>
      <c r="D8003" t="s">
        <v>58</v>
      </c>
      <c r="E8003" t="s">
        <v>23</v>
      </c>
      <c r="F8003" t="s">
        <v>11</v>
      </c>
      <c r="G8003" t="s">
        <v>204</v>
      </c>
      <c r="H8003" t="s">
        <v>1166</v>
      </c>
      <c r="I8003" s="33" t="s">
        <v>3162</v>
      </c>
      <c r="J8003" s="2">
        <v>2</v>
      </c>
      <c r="K8003" s="33" t="s">
        <v>4433</v>
      </c>
    </row>
    <row r="8004" spans="1:11" x14ac:dyDescent="0.3">
      <c r="A8004" s="1">
        <v>42936</v>
      </c>
      <c r="B8004" s="2">
        <f>YEAR(salesdata[[#This Row],[Order Date]])</f>
        <v>2017</v>
      </c>
      <c r="C8004" s="2">
        <f>MONTH(salesdata[[#This Row],[Order Date]])</f>
        <v>7</v>
      </c>
      <c r="D8004" t="s">
        <v>812</v>
      </c>
      <c r="E8004" t="s">
        <v>15</v>
      </c>
      <c r="F8004" t="s">
        <v>11</v>
      </c>
      <c r="G8004" t="s">
        <v>18</v>
      </c>
      <c r="H8004" t="s">
        <v>1608</v>
      </c>
      <c r="I8004" s="33" t="s">
        <v>4464</v>
      </c>
      <c r="J8004" s="2">
        <v>2</v>
      </c>
      <c r="K8004" s="33" t="s">
        <v>7202</v>
      </c>
    </row>
    <row r="8005" spans="1:11" x14ac:dyDescent="0.3">
      <c r="A8005" s="1">
        <v>42936</v>
      </c>
      <c r="B8005" s="2">
        <f>YEAR(salesdata[[#This Row],[Order Date]])</f>
        <v>2017</v>
      </c>
      <c r="C8005" s="2">
        <f>MONTH(salesdata[[#This Row],[Order Date]])</f>
        <v>7</v>
      </c>
      <c r="D8005" t="s">
        <v>812</v>
      </c>
      <c r="E8005" t="s">
        <v>15</v>
      </c>
      <c r="F8005" t="s">
        <v>34</v>
      </c>
      <c r="G8005" t="s">
        <v>47</v>
      </c>
      <c r="H8005" t="s">
        <v>793</v>
      </c>
      <c r="I8005" s="33" t="s">
        <v>3772</v>
      </c>
      <c r="J8005" s="2">
        <v>1</v>
      </c>
      <c r="K8005" s="33" t="s">
        <v>4227</v>
      </c>
    </row>
    <row r="8006" spans="1:11" x14ac:dyDescent="0.3">
      <c r="A8006" s="1">
        <v>42936</v>
      </c>
      <c r="B8006" s="2">
        <f>YEAR(salesdata[[#This Row],[Order Date]])</f>
        <v>2017</v>
      </c>
      <c r="C8006" s="2">
        <f>MONTH(salesdata[[#This Row],[Order Date]])</f>
        <v>7</v>
      </c>
      <c r="D8006" t="s">
        <v>1795</v>
      </c>
      <c r="E8006" t="s">
        <v>142</v>
      </c>
      <c r="F8006" t="s">
        <v>11</v>
      </c>
      <c r="G8006" t="s">
        <v>16</v>
      </c>
      <c r="H8006" t="s">
        <v>2096</v>
      </c>
      <c r="I8006" s="33" t="s">
        <v>3802</v>
      </c>
      <c r="J8006" s="2">
        <v>2</v>
      </c>
      <c r="K8006" s="33" t="s">
        <v>3089</v>
      </c>
    </row>
    <row r="8007" spans="1:11" x14ac:dyDescent="0.3">
      <c r="A8007" s="1">
        <v>42936</v>
      </c>
      <c r="B8007" s="2">
        <f>YEAR(salesdata[[#This Row],[Order Date]])</f>
        <v>2017</v>
      </c>
      <c r="C8007" s="2">
        <f>MONTH(salesdata[[#This Row],[Order Date]])</f>
        <v>7</v>
      </c>
      <c r="D8007" t="s">
        <v>1795</v>
      </c>
      <c r="E8007" t="s">
        <v>142</v>
      </c>
      <c r="F8007" t="s">
        <v>11</v>
      </c>
      <c r="G8007" t="s">
        <v>93</v>
      </c>
      <c r="H8007" t="s">
        <v>727</v>
      </c>
      <c r="I8007" s="33" t="s">
        <v>10905</v>
      </c>
      <c r="J8007" s="2">
        <v>2</v>
      </c>
      <c r="K8007" s="33" t="s">
        <v>10906</v>
      </c>
    </row>
    <row r="8008" spans="1:11" x14ac:dyDescent="0.3">
      <c r="A8008" s="1">
        <v>42936</v>
      </c>
      <c r="B8008" s="2">
        <f>YEAR(salesdata[[#This Row],[Order Date]])</f>
        <v>2017</v>
      </c>
      <c r="C8008" s="2">
        <f>MONTH(salesdata[[#This Row],[Order Date]])</f>
        <v>7</v>
      </c>
      <c r="D8008" t="s">
        <v>1795</v>
      </c>
      <c r="E8008" t="s">
        <v>142</v>
      </c>
      <c r="F8008" t="s">
        <v>11</v>
      </c>
      <c r="G8008" t="s">
        <v>20</v>
      </c>
      <c r="H8008" t="s">
        <v>2378</v>
      </c>
      <c r="I8008" s="33" t="s">
        <v>2845</v>
      </c>
      <c r="J8008" s="2">
        <v>5</v>
      </c>
      <c r="K8008" s="33" t="s">
        <v>10907</v>
      </c>
    </row>
    <row r="8009" spans="1:11" x14ac:dyDescent="0.3">
      <c r="A8009" s="1">
        <v>42936</v>
      </c>
      <c r="B8009" s="2">
        <f>YEAR(salesdata[[#This Row],[Order Date]])</f>
        <v>2017</v>
      </c>
      <c r="C8009" s="2">
        <f>MONTH(salesdata[[#This Row],[Order Date]])</f>
        <v>7</v>
      </c>
      <c r="D8009" t="s">
        <v>1795</v>
      </c>
      <c r="E8009" t="s">
        <v>142</v>
      </c>
      <c r="F8009" t="s">
        <v>34</v>
      </c>
      <c r="G8009" t="s">
        <v>35</v>
      </c>
      <c r="H8009" t="s">
        <v>1157</v>
      </c>
      <c r="I8009" s="33" t="s">
        <v>4735</v>
      </c>
      <c r="J8009" s="2">
        <v>3</v>
      </c>
      <c r="K8009" s="33" t="s">
        <v>8980</v>
      </c>
    </row>
    <row r="8010" spans="1:11" x14ac:dyDescent="0.3">
      <c r="A8010" s="1">
        <v>42936</v>
      </c>
      <c r="B8010" s="2">
        <f>YEAR(salesdata[[#This Row],[Order Date]])</f>
        <v>2017</v>
      </c>
      <c r="C8010" s="2">
        <f>MONTH(salesdata[[#This Row],[Order Date]])</f>
        <v>7</v>
      </c>
      <c r="D8010" t="s">
        <v>1795</v>
      </c>
      <c r="E8010" t="s">
        <v>142</v>
      </c>
      <c r="F8010" t="s">
        <v>11</v>
      </c>
      <c r="G8010" t="s">
        <v>20</v>
      </c>
      <c r="H8010" t="s">
        <v>2063</v>
      </c>
      <c r="I8010" s="33" t="s">
        <v>10908</v>
      </c>
      <c r="J8010" s="2">
        <v>7</v>
      </c>
      <c r="K8010" s="33" t="s">
        <v>10909</v>
      </c>
    </row>
    <row r="8011" spans="1:11" x14ac:dyDescent="0.3">
      <c r="A8011" s="1">
        <v>42936</v>
      </c>
      <c r="B8011" s="2">
        <f>YEAR(salesdata[[#This Row],[Order Date]])</f>
        <v>2017</v>
      </c>
      <c r="C8011" s="2">
        <f>MONTH(salesdata[[#This Row],[Order Date]])</f>
        <v>7</v>
      </c>
      <c r="D8011" t="s">
        <v>1795</v>
      </c>
      <c r="E8011" t="s">
        <v>142</v>
      </c>
      <c r="F8011" t="s">
        <v>39</v>
      </c>
      <c r="G8011" t="s">
        <v>52</v>
      </c>
      <c r="H8011" t="s">
        <v>2150</v>
      </c>
      <c r="I8011" s="33" t="s">
        <v>7367</v>
      </c>
      <c r="J8011" s="2">
        <v>3</v>
      </c>
      <c r="K8011" s="33" t="s">
        <v>8761</v>
      </c>
    </row>
    <row r="8012" spans="1:11" x14ac:dyDescent="0.3">
      <c r="A8012" s="1">
        <v>42936</v>
      </c>
      <c r="B8012" s="2">
        <f>YEAR(salesdata[[#This Row],[Order Date]])</f>
        <v>2017</v>
      </c>
      <c r="C8012" s="2">
        <f>MONTH(salesdata[[#This Row],[Order Date]])</f>
        <v>7</v>
      </c>
      <c r="D8012" t="s">
        <v>1440</v>
      </c>
      <c r="E8012" t="s">
        <v>319</v>
      </c>
      <c r="F8012" t="s">
        <v>11</v>
      </c>
      <c r="G8012" t="s">
        <v>20</v>
      </c>
      <c r="H8012" t="s">
        <v>1132</v>
      </c>
      <c r="I8012" s="33" t="s">
        <v>9409</v>
      </c>
      <c r="J8012" s="2">
        <v>2</v>
      </c>
      <c r="K8012" s="33" t="s">
        <v>9410</v>
      </c>
    </row>
    <row r="8013" spans="1:11" x14ac:dyDescent="0.3">
      <c r="A8013" s="1">
        <v>42936</v>
      </c>
      <c r="B8013" s="2">
        <f>YEAR(salesdata[[#This Row],[Order Date]])</f>
        <v>2017</v>
      </c>
      <c r="C8013" s="2">
        <f>MONTH(salesdata[[#This Row],[Order Date]])</f>
        <v>7</v>
      </c>
      <c r="D8013" t="s">
        <v>914</v>
      </c>
      <c r="E8013" t="s">
        <v>152</v>
      </c>
      <c r="F8013" t="s">
        <v>11</v>
      </c>
      <c r="G8013" t="s">
        <v>12</v>
      </c>
      <c r="H8013" t="s">
        <v>2046</v>
      </c>
      <c r="I8013" s="33" t="s">
        <v>3890</v>
      </c>
      <c r="J8013" s="2">
        <v>2</v>
      </c>
      <c r="K8013" s="33" t="s">
        <v>4507</v>
      </c>
    </row>
    <row r="8014" spans="1:11" x14ac:dyDescent="0.3">
      <c r="A8014" s="1">
        <v>42936</v>
      </c>
      <c r="B8014" s="2">
        <f>YEAR(salesdata[[#This Row],[Order Date]])</f>
        <v>2017</v>
      </c>
      <c r="C8014" s="2">
        <f>MONTH(salesdata[[#This Row],[Order Date]])</f>
        <v>7</v>
      </c>
      <c r="D8014" t="s">
        <v>914</v>
      </c>
      <c r="E8014" t="s">
        <v>152</v>
      </c>
      <c r="F8014" t="s">
        <v>34</v>
      </c>
      <c r="G8014" t="s">
        <v>35</v>
      </c>
      <c r="H8014" t="s">
        <v>277</v>
      </c>
      <c r="I8014" s="33" t="s">
        <v>10910</v>
      </c>
      <c r="J8014" s="2">
        <v>2</v>
      </c>
      <c r="K8014" s="33" t="s">
        <v>2945</v>
      </c>
    </row>
    <row r="8015" spans="1:11" x14ac:dyDescent="0.3">
      <c r="A8015" s="1">
        <v>42936</v>
      </c>
      <c r="B8015" s="2">
        <f>YEAR(salesdata[[#This Row],[Order Date]])</f>
        <v>2017</v>
      </c>
      <c r="C8015" s="2">
        <f>MONTH(salesdata[[#This Row],[Order Date]])</f>
        <v>7</v>
      </c>
      <c r="D8015" t="s">
        <v>914</v>
      </c>
      <c r="E8015" t="s">
        <v>152</v>
      </c>
      <c r="F8015" t="s">
        <v>34</v>
      </c>
      <c r="G8015" t="s">
        <v>47</v>
      </c>
      <c r="H8015" t="s">
        <v>488</v>
      </c>
      <c r="I8015" s="33" t="s">
        <v>10911</v>
      </c>
      <c r="J8015" s="2">
        <v>4</v>
      </c>
      <c r="K8015" s="33" t="s">
        <v>7281</v>
      </c>
    </row>
    <row r="8016" spans="1:11" x14ac:dyDescent="0.3">
      <c r="A8016" s="1">
        <v>42937</v>
      </c>
      <c r="B8016" s="2">
        <f>YEAR(salesdata[[#This Row],[Order Date]])</f>
        <v>2017</v>
      </c>
      <c r="C8016" s="2">
        <f>MONTH(salesdata[[#This Row],[Order Date]])</f>
        <v>7</v>
      </c>
      <c r="D8016" t="s">
        <v>1882</v>
      </c>
      <c r="E8016" t="s">
        <v>181</v>
      </c>
      <c r="F8016" t="s">
        <v>11</v>
      </c>
      <c r="G8016" t="s">
        <v>12</v>
      </c>
      <c r="H8016" t="s">
        <v>1188</v>
      </c>
      <c r="I8016" s="33" t="s">
        <v>4243</v>
      </c>
      <c r="J8016" s="2">
        <v>1</v>
      </c>
      <c r="K8016" s="33" t="s">
        <v>3818</v>
      </c>
    </row>
    <row r="8017" spans="1:11" x14ac:dyDescent="0.3">
      <c r="A8017" s="1">
        <v>42937</v>
      </c>
      <c r="B8017" s="2">
        <f>YEAR(salesdata[[#This Row],[Order Date]])</f>
        <v>2017</v>
      </c>
      <c r="C8017" s="2">
        <f>MONTH(salesdata[[#This Row],[Order Date]])</f>
        <v>7</v>
      </c>
      <c r="D8017" t="s">
        <v>1884</v>
      </c>
      <c r="E8017" t="s">
        <v>300</v>
      </c>
      <c r="F8017" t="s">
        <v>39</v>
      </c>
      <c r="G8017" t="s">
        <v>40</v>
      </c>
      <c r="H8017" t="s">
        <v>2733</v>
      </c>
      <c r="I8017" s="33" t="s">
        <v>3548</v>
      </c>
      <c r="J8017" s="2">
        <v>9</v>
      </c>
      <c r="K8017" s="33" t="s">
        <v>4152</v>
      </c>
    </row>
    <row r="8018" spans="1:11" x14ac:dyDescent="0.3">
      <c r="A8018" s="1">
        <v>42937</v>
      </c>
      <c r="B8018" s="2">
        <f>YEAR(salesdata[[#This Row],[Order Date]])</f>
        <v>2017</v>
      </c>
      <c r="C8018" s="2">
        <f>MONTH(salesdata[[#This Row],[Order Date]])</f>
        <v>7</v>
      </c>
      <c r="D8018" t="s">
        <v>1884</v>
      </c>
      <c r="E8018" t="s">
        <v>300</v>
      </c>
      <c r="F8018" t="s">
        <v>11</v>
      </c>
      <c r="G8018" t="s">
        <v>24</v>
      </c>
      <c r="H8018" t="s">
        <v>283</v>
      </c>
      <c r="I8018" s="33" t="s">
        <v>6346</v>
      </c>
      <c r="J8018" s="2">
        <v>1</v>
      </c>
      <c r="K8018" s="33" t="s">
        <v>6347</v>
      </c>
    </row>
    <row r="8019" spans="1:11" x14ac:dyDescent="0.3">
      <c r="A8019" s="1">
        <v>42937</v>
      </c>
      <c r="B8019" s="2">
        <f>YEAR(salesdata[[#This Row],[Order Date]])</f>
        <v>2017</v>
      </c>
      <c r="C8019" s="2">
        <f>MONTH(salesdata[[#This Row],[Order Date]])</f>
        <v>7</v>
      </c>
      <c r="D8019" t="s">
        <v>2594</v>
      </c>
      <c r="E8019" t="s">
        <v>79</v>
      </c>
      <c r="F8019" t="s">
        <v>11</v>
      </c>
      <c r="G8019" t="s">
        <v>20</v>
      </c>
      <c r="H8019" t="s">
        <v>934</v>
      </c>
      <c r="I8019" s="33" t="s">
        <v>8547</v>
      </c>
      <c r="J8019" s="2">
        <v>3</v>
      </c>
      <c r="K8019" s="33" t="s">
        <v>7303</v>
      </c>
    </row>
    <row r="8020" spans="1:11" x14ac:dyDescent="0.3">
      <c r="A8020" s="1">
        <v>42937</v>
      </c>
      <c r="B8020" s="2">
        <f>YEAR(salesdata[[#This Row],[Order Date]])</f>
        <v>2017</v>
      </c>
      <c r="C8020" s="2">
        <f>MONTH(salesdata[[#This Row],[Order Date]])</f>
        <v>7</v>
      </c>
      <c r="D8020" t="s">
        <v>2594</v>
      </c>
      <c r="E8020" t="s">
        <v>79</v>
      </c>
      <c r="F8020" t="s">
        <v>11</v>
      </c>
      <c r="G8020" t="s">
        <v>18</v>
      </c>
      <c r="H8020" t="s">
        <v>2741</v>
      </c>
      <c r="I8020" s="33" t="s">
        <v>10912</v>
      </c>
      <c r="J8020" s="2">
        <v>7</v>
      </c>
      <c r="K8020" s="33" t="s">
        <v>10913</v>
      </c>
    </row>
    <row r="8021" spans="1:11" x14ac:dyDescent="0.3">
      <c r="A8021" s="1">
        <v>42937</v>
      </c>
      <c r="B8021" s="2">
        <f>YEAR(salesdata[[#This Row],[Order Date]])</f>
        <v>2017</v>
      </c>
      <c r="C8021" s="2">
        <f>MONTH(salesdata[[#This Row],[Order Date]])</f>
        <v>7</v>
      </c>
      <c r="D8021" t="s">
        <v>2594</v>
      </c>
      <c r="E8021" t="s">
        <v>79</v>
      </c>
      <c r="F8021" t="s">
        <v>39</v>
      </c>
      <c r="G8021" t="s">
        <v>40</v>
      </c>
      <c r="H8021" t="s">
        <v>2176</v>
      </c>
      <c r="I8021" s="33" t="s">
        <v>10914</v>
      </c>
      <c r="J8021" s="2">
        <v>6</v>
      </c>
      <c r="K8021" s="33" t="s">
        <v>10915</v>
      </c>
    </row>
    <row r="8022" spans="1:11" x14ac:dyDescent="0.3">
      <c r="A8022" s="1">
        <v>42937</v>
      </c>
      <c r="B8022" s="2">
        <f>YEAR(salesdata[[#This Row],[Order Date]])</f>
        <v>2017</v>
      </c>
      <c r="C8022" s="2">
        <f>MONTH(salesdata[[#This Row],[Order Date]])</f>
        <v>7</v>
      </c>
      <c r="D8022" t="s">
        <v>1574</v>
      </c>
      <c r="E8022" t="s">
        <v>55</v>
      </c>
      <c r="F8022" t="s">
        <v>11</v>
      </c>
      <c r="G8022" t="s">
        <v>24</v>
      </c>
      <c r="H8022" t="s">
        <v>2560</v>
      </c>
      <c r="I8022" s="33" t="s">
        <v>7922</v>
      </c>
      <c r="J8022" s="2">
        <v>6</v>
      </c>
      <c r="K8022" s="33" t="s">
        <v>8495</v>
      </c>
    </row>
    <row r="8023" spans="1:11" x14ac:dyDescent="0.3">
      <c r="A8023" s="1">
        <v>42937</v>
      </c>
      <c r="B8023" s="2">
        <f>YEAR(salesdata[[#This Row],[Order Date]])</f>
        <v>2017</v>
      </c>
      <c r="C8023" s="2">
        <f>MONTH(salesdata[[#This Row],[Order Date]])</f>
        <v>7</v>
      </c>
      <c r="D8023" t="s">
        <v>1574</v>
      </c>
      <c r="E8023" t="s">
        <v>55</v>
      </c>
      <c r="F8023" t="s">
        <v>39</v>
      </c>
      <c r="G8023" t="s">
        <v>40</v>
      </c>
      <c r="H8023" t="s">
        <v>718</v>
      </c>
      <c r="I8023" s="33" t="s">
        <v>9875</v>
      </c>
      <c r="J8023" s="2">
        <v>4</v>
      </c>
      <c r="K8023" s="33" t="s">
        <v>5305</v>
      </c>
    </row>
    <row r="8024" spans="1:11" x14ac:dyDescent="0.3">
      <c r="A8024" s="1">
        <v>42937</v>
      </c>
      <c r="B8024" s="2">
        <f>YEAR(salesdata[[#This Row],[Order Date]])</f>
        <v>2017</v>
      </c>
      <c r="C8024" s="2">
        <f>MONTH(salesdata[[#This Row],[Order Date]])</f>
        <v>7</v>
      </c>
      <c r="D8024" t="s">
        <v>1574</v>
      </c>
      <c r="E8024" t="s">
        <v>55</v>
      </c>
      <c r="F8024" t="s">
        <v>34</v>
      </c>
      <c r="G8024" t="s">
        <v>47</v>
      </c>
      <c r="H8024" t="s">
        <v>1184</v>
      </c>
      <c r="I8024" s="33" t="s">
        <v>5434</v>
      </c>
      <c r="J8024" s="2">
        <v>5</v>
      </c>
      <c r="K8024" s="33" t="s">
        <v>6541</v>
      </c>
    </row>
    <row r="8025" spans="1:11" x14ac:dyDescent="0.3">
      <c r="A8025" s="1">
        <v>42937</v>
      </c>
      <c r="B8025" s="2">
        <f>YEAR(salesdata[[#This Row],[Order Date]])</f>
        <v>2017</v>
      </c>
      <c r="C8025" s="2">
        <f>MONTH(salesdata[[#This Row],[Order Date]])</f>
        <v>7</v>
      </c>
      <c r="D8025" t="s">
        <v>1574</v>
      </c>
      <c r="E8025" t="s">
        <v>55</v>
      </c>
      <c r="F8025" t="s">
        <v>11</v>
      </c>
      <c r="G8025" t="s">
        <v>24</v>
      </c>
      <c r="H8025" t="s">
        <v>321</v>
      </c>
      <c r="I8025" s="33" t="s">
        <v>3256</v>
      </c>
      <c r="J8025" s="2">
        <v>6</v>
      </c>
      <c r="K8025" s="33" t="s">
        <v>3257</v>
      </c>
    </row>
    <row r="8026" spans="1:11" x14ac:dyDescent="0.3">
      <c r="A8026" s="1">
        <v>42937</v>
      </c>
      <c r="B8026" s="2">
        <f>YEAR(salesdata[[#This Row],[Order Date]])</f>
        <v>2017</v>
      </c>
      <c r="C8026" s="2">
        <f>MONTH(salesdata[[#This Row],[Order Date]])</f>
        <v>7</v>
      </c>
      <c r="D8026" t="s">
        <v>1574</v>
      </c>
      <c r="E8026" t="s">
        <v>55</v>
      </c>
      <c r="F8026" t="s">
        <v>34</v>
      </c>
      <c r="G8026" t="s">
        <v>74</v>
      </c>
      <c r="H8026" t="s">
        <v>2607</v>
      </c>
      <c r="I8026" s="33" t="s">
        <v>7981</v>
      </c>
      <c r="J8026" s="2">
        <v>3</v>
      </c>
      <c r="K8026" s="33" t="s">
        <v>10916</v>
      </c>
    </row>
    <row r="8027" spans="1:11" x14ac:dyDescent="0.3">
      <c r="A8027" s="1">
        <v>42937</v>
      </c>
      <c r="B8027" s="2">
        <f>YEAR(salesdata[[#This Row],[Order Date]])</f>
        <v>2017</v>
      </c>
      <c r="C8027" s="2">
        <f>MONTH(salesdata[[#This Row],[Order Date]])</f>
        <v>7</v>
      </c>
      <c r="D8027" t="s">
        <v>1574</v>
      </c>
      <c r="E8027" t="s">
        <v>55</v>
      </c>
      <c r="F8027" t="s">
        <v>11</v>
      </c>
      <c r="G8027" t="s">
        <v>20</v>
      </c>
      <c r="H8027" t="s">
        <v>920</v>
      </c>
      <c r="I8027" s="33" t="s">
        <v>3088</v>
      </c>
      <c r="J8027" s="2">
        <v>3</v>
      </c>
      <c r="K8027" s="33" t="s">
        <v>10917</v>
      </c>
    </row>
    <row r="8028" spans="1:11" x14ac:dyDescent="0.3">
      <c r="A8028" s="1">
        <v>42937</v>
      </c>
      <c r="B8028" s="2">
        <f>YEAR(salesdata[[#This Row],[Order Date]])</f>
        <v>2017</v>
      </c>
      <c r="C8028" s="2">
        <f>MONTH(salesdata[[#This Row],[Order Date]])</f>
        <v>7</v>
      </c>
      <c r="D8028" t="s">
        <v>1574</v>
      </c>
      <c r="E8028" t="s">
        <v>55</v>
      </c>
      <c r="F8028" t="s">
        <v>11</v>
      </c>
      <c r="G8028" t="s">
        <v>204</v>
      </c>
      <c r="H8028" t="s">
        <v>2610</v>
      </c>
      <c r="I8028" s="33" t="s">
        <v>8853</v>
      </c>
      <c r="J8028" s="2">
        <v>2</v>
      </c>
      <c r="K8028" s="33" t="s">
        <v>8854</v>
      </c>
    </row>
    <row r="8029" spans="1:11" x14ac:dyDescent="0.3">
      <c r="A8029" s="1">
        <v>42937</v>
      </c>
      <c r="B8029" s="2">
        <f>YEAR(salesdata[[#This Row],[Order Date]])</f>
        <v>2017</v>
      </c>
      <c r="C8029" s="2">
        <f>MONTH(salesdata[[#This Row],[Order Date]])</f>
        <v>7</v>
      </c>
      <c r="D8029" t="s">
        <v>2197</v>
      </c>
      <c r="E8029" t="s">
        <v>27</v>
      </c>
      <c r="F8029" t="s">
        <v>11</v>
      </c>
      <c r="G8029" t="s">
        <v>12</v>
      </c>
      <c r="H8029" t="s">
        <v>2846</v>
      </c>
      <c r="I8029" s="33" t="s">
        <v>10918</v>
      </c>
      <c r="J8029" s="2">
        <v>2</v>
      </c>
      <c r="K8029" s="33" t="s">
        <v>3282</v>
      </c>
    </row>
    <row r="8030" spans="1:11" x14ac:dyDescent="0.3">
      <c r="A8030" s="1">
        <v>42937</v>
      </c>
      <c r="B8030" s="2">
        <f>YEAR(salesdata[[#This Row],[Order Date]])</f>
        <v>2017</v>
      </c>
      <c r="C8030" s="2">
        <f>MONTH(salesdata[[#This Row],[Order Date]])</f>
        <v>7</v>
      </c>
      <c r="D8030" t="s">
        <v>2197</v>
      </c>
      <c r="E8030" t="s">
        <v>27</v>
      </c>
      <c r="F8030" t="s">
        <v>34</v>
      </c>
      <c r="G8030" t="s">
        <v>35</v>
      </c>
      <c r="H8030" t="s">
        <v>739</v>
      </c>
      <c r="I8030" s="33" t="s">
        <v>3809</v>
      </c>
      <c r="J8030" s="2">
        <v>2</v>
      </c>
      <c r="K8030" s="33" t="s">
        <v>3810</v>
      </c>
    </row>
    <row r="8031" spans="1:11" x14ac:dyDescent="0.3">
      <c r="A8031" s="1">
        <v>42937</v>
      </c>
      <c r="B8031" s="2">
        <f>YEAR(salesdata[[#This Row],[Order Date]])</f>
        <v>2017</v>
      </c>
      <c r="C8031" s="2">
        <f>MONTH(salesdata[[#This Row],[Order Date]])</f>
        <v>7</v>
      </c>
      <c r="D8031" t="s">
        <v>2197</v>
      </c>
      <c r="E8031" t="s">
        <v>27</v>
      </c>
      <c r="F8031" t="s">
        <v>11</v>
      </c>
      <c r="G8031" t="s">
        <v>20</v>
      </c>
      <c r="H8031" t="s">
        <v>1056</v>
      </c>
      <c r="I8031" s="33" t="s">
        <v>6368</v>
      </c>
      <c r="J8031" s="2">
        <v>3</v>
      </c>
      <c r="K8031" s="33" t="s">
        <v>6369</v>
      </c>
    </row>
    <row r="8032" spans="1:11" x14ac:dyDescent="0.3">
      <c r="A8032" s="1">
        <v>42937</v>
      </c>
      <c r="B8032" s="2">
        <f>YEAR(salesdata[[#This Row],[Order Date]])</f>
        <v>2017</v>
      </c>
      <c r="C8032" s="2">
        <f>MONTH(salesdata[[#This Row],[Order Date]])</f>
        <v>7</v>
      </c>
      <c r="D8032" t="s">
        <v>613</v>
      </c>
      <c r="E8032" t="s">
        <v>152</v>
      </c>
      <c r="F8032" t="s">
        <v>11</v>
      </c>
      <c r="G8032" t="s">
        <v>93</v>
      </c>
      <c r="H8032" t="s">
        <v>2040</v>
      </c>
      <c r="I8032" s="33" t="s">
        <v>5905</v>
      </c>
      <c r="J8032" s="2">
        <v>4</v>
      </c>
      <c r="K8032" s="33" t="s">
        <v>3691</v>
      </c>
    </row>
    <row r="8033" spans="1:11" x14ac:dyDescent="0.3">
      <c r="A8033" s="1">
        <v>42937</v>
      </c>
      <c r="B8033" s="2">
        <f>YEAR(salesdata[[#This Row],[Order Date]])</f>
        <v>2017</v>
      </c>
      <c r="C8033" s="2">
        <f>MONTH(salesdata[[#This Row],[Order Date]])</f>
        <v>7</v>
      </c>
      <c r="D8033" t="s">
        <v>914</v>
      </c>
      <c r="E8033" t="s">
        <v>27</v>
      </c>
      <c r="F8033" t="s">
        <v>11</v>
      </c>
      <c r="G8033" t="s">
        <v>24</v>
      </c>
      <c r="H8033" t="s">
        <v>864</v>
      </c>
      <c r="I8033" s="33" t="s">
        <v>3980</v>
      </c>
      <c r="J8033" s="2">
        <v>2</v>
      </c>
      <c r="K8033" s="33" t="s">
        <v>3981</v>
      </c>
    </row>
    <row r="8034" spans="1:11" x14ac:dyDescent="0.3">
      <c r="A8034" s="1">
        <v>42937</v>
      </c>
      <c r="B8034" s="2">
        <f>YEAR(salesdata[[#This Row],[Order Date]])</f>
        <v>2017</v>
      </c>
      <c r="C8034" s="2">
        <f>MONTH(salesdata[[#This Row],[Order Date]])</f>
        <v>7</v>
      </c>
      <c r="D8034" t="s">
        <v>914</v>
      </c>
      <c r="E8034" t="s">
        <v>27</v>
      </c>
      <c r="F8034" t="s">
        <v>39</v>
      </c>
      <c r="G8034" t="s">
        <v>40</v>
      </c>
      <c r="H8034" t="s">
        <v>1297</v>
      </c>
      <c r="I8034" s="33" t="s">
        <v>10919</v>
      </c>
      <c r="J8034" s="2">
        <v>9</v>
      </c>
      <c r="K8034" s="33" t="s">
        <v>7225</v>
      </c>
    </row>
    <row r="8035" spans="1:11" x14ac:dyDescent="0.3">
      <c r="A8035" s="1">
        <v>42937</v>
      </c>
      <c r="B8035" s="2">
        <f>YEAR(salesdata[[#This Row],[Order Date]])</f>
        <v>2017</v>
      </c>
      <c r="C8035" s="2">
        <f>MONTH(salesdata[[#This Row],[Order Date]])</f>
        <v>7</v>
      </c>
      <c r="D8035" t="s">
        <v>1133</v>
      </c>
      <c r="E8035" t="s">
        <v>10</v>
      </c>
      <c r="F8035" t="s">
        <v>34</v>
      </c>
      <c r="G8035" t="s">
        <v>147</v>
      </c>
      <c r="H8035" t="s">
        <v>1886</v>
      </c>
      <c r="I8035" s="33" t="s">
        <v>10920</v>
      </c>
      <c r="J8035" s="2">
        <v>4</v>
      </c>
      <c r="K8035" s="33" t="s">
        <v>10921</v>
      </c>
    </row>
    <row r="8036" spans="1:11" x14ac:dyDescent="0.3">
      <c r="A8036" s="1">
        <v>42937</v>
      </c>
      <c r="B8036" s="2">
        <f>YEAR(salesdata[[#This Row],[Order Date]])</f>
        <v>2017</v>
      </c>
      <c r="C8036" s="2">
        <f>MONTH(salesdata[[#This Row],[Order Date]])</f>
        <v>7</v>
      </c>
      <c r="D8036" t="s">
        <v>838</v>
      </c>
      <c r="E8036" t="s">
        <v>15</v>
      </c>
      <c r="F8036" t="s">
        <v>11</v>
      </c>
      <c r="G8036" t="s">
        <v>20</v>
      </c>
      <c r="H8036" t="s">
        <v>1337</v>
      </c>
      <c r="I8036" s="33" t="s">
        <v>4487</v>
      </c>
      <c r="J8036" s="2">
        <v>4</v>
      </c>
      <c r="K8036" s="33" t="s">
        <v>4850</v>
      </c>
    </row>
    <row r="8037" spans="1:11" x14ac:dyDescent="0.3">
      <c r="A8037" s="1">
        <v>42937</v>
      </c>
      <c r="B8037" s="2">
        <f>YEAR(salesdata[[#This Row],[Order Date]])</f>
        <v>2017</v>
      </c>
      <c r="C8037" s="2">
        <f>MONTH(salesdata[[#This Row],[Order Date]])</f>
        <v>7</v>
      </c>
      <c r="D8037" t="s">
        <v>838</v>
      </c>
      <c r="E8037" t="s">
        <v>15</v>
      </c>
      <c r="F8037" t="s">
        <v>11</v>
      </c>
      <c r="G8037" t="s">
        <v>20</v>
      </c>
      <c r="H8037" t="s">
        <v>273</v>
      </c>
      <c r="I8037" s="33" t="s">
        <v>10922</v>
      </c>
      <c r="J8037" s="2">
        <v>7</v>
      </c>
      <c r="K8037" s="33" t="s">
        <v>10923</v>
      </c>
    </row>
    <row r="8038" spans="1:11" x14ac:dyDescent="0.3">
      <c r="A8038" s="1">
        <v>42937</v>
      </c>
      <c r="B8038" s="2">
        <f>YEAR(salesdata[[#This Row],[Order Date]])</f>
        <v>2017</v>
      </c>
      <c r="C8038" s="2">
        <f>MONTH(salesdata[[#This Row],[Order Date]])</f>
        <v>7</v>
      </c>
      <c r="D8038" t="s">
        <v>1311</v>
      </c>
      <c r="E8038" t="s">
        <v>15</v>
      </c>
      <c r="F8038" t="s">
        <v>11</v>
      </c>
      <c r="G8038" t="s">
        <v>20</v>
      </c>
      <c r="H8038" t="s">
        <v>869</v>
      </c>
      <c r="I8038" s="33" t="s">
        <v>10924</v>
      </c>
      <c r="J8038" s="2">
        <v>2</v>
      </c>
      <c r="K8038" s="33" t="s">
        <v>10925</v>
      </c>
    </row>
    <row r="8039" spans="1:11" x14ac:dyDescent="0.3">
      <c r="A8039" s="1">
        <v>42938</v>
      </c>
      <c r="B8039" s="2">
        <f>YEAR(salesdata[[#This Row],[Order Date]])</f>
        <v>2017</v>
      </c>
      <c r="C8039" s="2">
        <f>MONTH(salesdata[[#This Row],[Order Date]])</f>
        <v>7</v>
      </c>
      <c r="D8039" t="s">
        <v>1540</v>
      </c>
      <c r="E8039" t="s">
        <v>152</v>
      </c>
      <c r="F8039" t="s">
        <v>39</v>
      </c>
      <c r="G8039" t="s">
        <v>40</v>
      </c>
      <c r="H8039" t="s">
        <v>538</v>
      </c>
      <c r="I8039" s="33" t="s">
        <v>6761</v>
      </c>
      <c r="J8039" s="2">
        <v>3</v>
      </c>
      <c r="K8039" s="33" t="s">
        <v>6475</v>
      </c>
    </row>
    <row r="8040" spans="1:11" x14ac:dyDescent="0.3">
      <c r="A8040" s="1">
        <v>42938</v>
      </c>
      <c r="B8040" s="2">
        <f>YEAR(salesdata[[#This Row],[Order Date]])</f>
        <v>2017</v>
      </c>
      <c r="C8040" s="2">
        <f>MONTH(salesdata[[#This Row],[Order Date]])</f>
        <v>7</v>
      </c>
      <c r="D8040" t="s">
        <v>164</v>
      </c>
      <c r="E8040" t="s">
        <v>15</v>
      </c>
      <c r="F8040" t="s">
        <v>34</v>
      </c>
      <c r="G8040" t="s">
        <v>35</v>
      </c>
      <c r="H8040" t="s">
        <v>1019</v>
      </c>
      <c r="I8040" s="33" t="s">
        <v>10926</v>
      </c>
      <c r="J8040" s="2">
        <v>4</v>
      </c>
      <c r="K8040" s="33" t="s">
        <v>10927</v>
      </c>
    </row>
    <row r="8041" spans="1:11" x14ac:dyDescent="0.3">
      <c r="A8041" s="1">
        <v>42939</v>
      </c>
      <c r="B8041" s="2">
        <f>YEAR(salesdata[[#This Row],[Order Date]])</f>
        <v>2017</v>
      </c>
      <c r="C8041" s="2">
        <f>MONTH(salesdata[[#This Row],[Order Date]])</f>
        <v>7</v>
      </c>
      <c r="D8041" t="s">
        <v>323</v>
      </c>
      <c r="E8041" t="s">
        <v>152</v>
      </c>
      <c r="F8041" t="s">
        <v>11</v>
      </c>
      <c r="G8041" t="s">
        <v>20</v>
      </c>
      <c r="H8041" t="s">
        <v>721</v>
      </c>
      <c r="I8041" s="33" t="s">
        <v>4695</v>
      </c>
      <c r="J8041" s="2">
        <v>3</v>
      </c>
      <c r="K8041" s="33" t="s">
        <v>2903</v>
      </c>
    </row>
    <row r="8042" spans="1:11" x14ac:dyDescent="0.3">
      <c r="A8042" s="1">
        <v>42939</v>
      </c>
      <c r="B8042" s="2">
        <f>YEAR(salesdata[[#This Row],[Order Date]])</f>
        <v>2017</v>
      </c>
      <c r="C8042" s="2">
        <f>MONTH(salesdata[[#This Row],[Order Date]])</f>
        <v>7</v>
      </c>
      <c r="D8042" t="s">
        <v>1167</v>
      </c>
      <c r="E8042" t="s">
        <v>130</v>
      </c>
      <c r="F8042" t="s">
        <v>11</v>
      </c>
      <c r="G8042" t="s">
        <v>24</v>
      </c>
      <c r="H8042" t="s">
        <v>2281</v>
      </c>
      <c r="I8042" s="33" t="s">
        <v>7193</v>
      </c>
      <c r="J8042" s="2">
        <v>2</v>
      </c>
      <c r="K8042" s="33" t="s">
        <v>7194</v>
      </c>
    </row>
    <row r="8043" spans="1:11" x14ac:dyDescent="0.3">
      <c r="A8043" s="1">
        <v>42939</v>
      </c>
      <c r="B8043" s="2">
        <f>YEAR(salesdata[[#This Row],[Order Date]])</f>
        <v>2017</v>
      </c>
      <c r="C8043" s="2">
        <f>MONTH(salesdata[[#This Row],[Order Date]])</f>
        <v>7</v>
      </c>
      <c r="D8043" t="s">
        <v>1167</v>
      </c>
      <c r="E8043" t="s">
        <v>130</v>
      </c>
      <c r="F8043" t="s">
        <v>39</v>
      </c>
      <c r="G8043" t="s">
        <v>52</v>
      </c>
      <c r="H8043" t="s">
        <v>1778</v>
      </c>
      <c r="I8043" s="33" t="s">
        <v>10928</v>
      </c>
      <c r="J8043" s="2">
        <v>5</v>
      </c>
      <c r="K8043" s="33" t="s">
        <v>8402</v>
      </c>
    </row>
    <row r="8044" spans="1:11" x14ac:dyDescent="0.3">
      <c r="A8044" s="1">
        <v>42939</v>
      </c>
      <c r="B8044" s="2">
        <f>YEAR(salesdata[[#This Row],[Order Date]])</f>
        <v>2017</v>
      </c>
      <c r="C8044" s="2">
        <f>MONTH(salesdata[[#This Row],[Order Date]])</f>
        <v>7</v>
      </c>
      <c r="D8044" t="s">
        <v>1261</v>
      </c>
      <c r="E8044" t="s">
        <v>152</v>
      </c>
      <c r="F8044" t="s">
        <v>11</v>
      </c>
      <c r="G8044" t="s">
        <v>16</v>
      </c>
      <c r="H8044" t="s">
        <v>1762</v>
      </c>
      <c r="I8044" s="33" t="s">
        <v>3957</v>
      </c>
      <c r="J8044" s="2">
        <v>4</v>
      </c>
      <c r="K8044" s="33" t="s">
        <v>5511</v>
      </c>
    </row>
    <row r="8045" spans="1:11" x14ac:dyDescent="0.3">
      <c r="A8045" s="1">
        <v>42939</v>
      </c>
      <c r="B8045" s="2">
        <f>YEAR(salesdata[[#This Row],[Order Date]])</f>
        <v>2017</v>
      </c>
      <c r="C8045" s="2">
        <f>MONTH(salesdata[[#This Row],[Order Date]])</f>
        <v>7</v>
      </c>
      <c r="D8045" t="s">
        <v>184</v>
      </c>
      <c r="E8045" t="s">
        <v>152</v>
      </c>
      <c r="F8045" t="s">
        <v>11</v>
      </c>
      <c r="G8045" t="s">
        <v>20</v>
      </c>
      <c r="H8045" t="s">
        <v>2277</v>
      </c>
      <c r="I8045" s="33" t="s">
        <v>4052</v>
      </c>
      <c r="J8045" s="2">
        <v>3</v>
      </c>
      <c r="K8045" s="33" t="s">
        <v>6202</v>
      </c>
    </row>
    <row r="8046" spans="1:11" x14ac:dyDescent="0.3">
      <c r="A8046" s="1">
        <v>42939</v>
      </c>
      <c r="B8046" s="2">
        <f>YEAR(salesdata[[#This Row],[Order Date]])</f>
        <v>2017</v>
      </c>
      <c r="C8046" s="2">
        <f>MONTH(salesdata[[#This Row],[Order Date]])</f>
        <v>7</v>
      </c>
      <c r="D8046" t="s">
        <v>2384</v>
      </c>
      <c r="E8046" t="s">
        <v>15</v>
      </c>
      <c r="F8046" t="s">
        <v>11</v>
      </c>
      <c r="G8046" t="s">
        <v>12</v>
      </c>
      <c r="H8046" t="s">
        <v>340</v>
      </c>
      <c r="I8046" s="33" t="s">
        <v>8145</v>
      </c>
      <c r="J8046" s="2">
        <v>3</v>
      </c>
      <c r="K8046" s="33" t="s">
        <v>7647</v>
      </c>
    </row>
    <row r="8047" spans="1:11" x14ac:dyDescent="0.3">
      <c r="A8047" s="1">
        <v>42939</v>
      </c>
      <c r="B8047" s="2">
        <f>YEAR(salesdata[[#This Row],[Order Date]])</f>
        <v>2017</v>
      </c>
      <c r="C8047" s="2">
        <f>MONTH(salesdata[[#This Row],[Order Date]])</f>
        <v>7</v>
      </c>
      <c r="D8047" t="s">
        <v>2263</v>
      </c>
      <c r="E8047" t="s">
        <v>160</v>
      </c>
      <c r="F8047" t="s">
        <v>39</v>
      </c>
      <c r="G8047" t="s">
        <v>52</v>
      </c>
      <c r="H8047" t="s">
        <v>202</v>
      </c>
      <c r="I8047" s="33" t="s">
        <v>10929</v>
      </c>
      <c r="J8047" s="2">
        <v>5</v>
      </c>
      <c r="K8047" s="33" t="s">
        <v>4599</v>
      </c>
    </row>
    <row r="8048" spans="1:11" x14ac:dyDescent="0.3">
      <c r="A8048" s="1">
        <v>42939</v>
      </c>
      <c r="B8048" s="2">
        <f>YEAR(salesdata[[#This Row],[Order Date]])</f>
        <v>2017</v>
      </c>
      <c r="C8048" s="2">
        <f>MONTH(salesdata[[#This Row],[Order Date]])</f>
        <v>7</v>
      </c>
      <c r="D8048" t="s">
        <v>1521</v>
      </c>
      <c r="E8048" t="s">
        <v>27</v>
      </c>
      <c r="F8048" t="s">
        <v>11</v>
      </c>
      <c r="G8048" t="s">
        <v>20</v>
      </c>
      <c r="H8048" t="s">
        <v>252</v>
      </c>
      <c r="I8048" s="33" t="s">
        <v>7031</v>
      </c>
      <c r="J8048" s="2">
        <v>3</v>
      </c>
      <c r="K8048" s="33" t="s">
        <v>10930</v>
      </c>
    </row>
    <row r="8049" spans="1:11" x14ac:dyDescent="0.3">
      <c r="A8049" s="1">
        <v>42939</v>
      </c>
      <c r="B8049" s="2">
        <f>YEAR(salesdata[[#This Row],[Order Date]])</f>
        <v>2017</v>
      </c>
      <c r="C8049" s="2">
        <f>MONTH(salesdata[[#This Row],[Order Date]])</f>
        <v>7</v>
      </c>
      <c r="D8049" t="s">
        <v>1521</v>
      </c>
      <c r="E8049" t="s">
        <v>27</v>
      </c>
      <c r="F8049" t="s">
        <v>11</v>
      </c>
      <c r="G8049" t="s">
        <v>12</v>
      </c>
      <c r="H8049" t="s">
        <v>653</v>
      </c>
      <c r="I8049" s="33" t="s">
        <v>3500</v>
      </c>
      <c r="J8049" s="2">
        <v>9</v>
      </c>
      <c r="K8049" s="33" t="s">
        <v>3501</v>
      </c>
    </row>
    <row r="8050" spans="1:11" x14ac:dyDescent="0.3">
      <c r="A8050" s="1">
        <v>42939</v>
      </c>
      <c r="B8050" s="2">
        <f>YEAR(salesdata[[#This Row],[Order Date]])</f>
        <v>2017</v>
      </c>
      <c r="C8050" s="2">
        <f>MONTH(salesdata[[#This Row],[Order Date]])</f>
        <v>7</v>
      </c>
      <c r="D8050" t="s">
        <v>329</v>
      </c>
      <c r="E8050" t="s">
        <v>15</v>
      </c>
      <c r="F8050" t="s">
        <v>11</v>
      </c>
      <c r="G8050" t="s">
        <v>24</v>
      </c>
      <c r="H8050" t="s">
        <v>1284</v>
      </c>
      <c r="I8050" s="33" t="s">
        <v>10931</v>
      </c>
      <c r="J8050" s="2">
        <v>4</v>
      </c>
      <c r="K8050" s="33" t="s">
        <v>7031</v>
      </c>
    </row>
    <row r="8051" spans="1:11" x14ac:dyDescent="0.3">
      <c r="A8051" s="1">
        <v>42940</v>
      </c>
      <c r="B8051" s="2">
        <f>YEAR(salesdata[[#This Row],[Order Date]])</f>
        <v>2017</v>
      </c>
      <c r="C8051" s="2">
        <f>MONTH(salesdata[[#This Row],[Order Date]])</f>
        <v>7</v>
      </c>
      <c r="D8051" t="s">
        <v>1741</v>
      </c>
      <c r="E8051" t="s">
        <v>27</v>
      </c>
      <c r="F8051" t="s">
        <v>39</v>
      </c>
      <c r="G8051" t="s">
        <v>614</v>
      </c>
      <c r="H8051" t="s">
        <v>646</v>
      </c>
      <c r="I8051" s="33" t="s">
        <v>10344</v>
      </c>
      <c r="J8051" s="2">
        <v>5</v>
      </c>
      <c r="K8051" s="33" t="s">
        <v>8702</v>
      </c>
    </row>
    <row r="8052" spans="1:11" x14ac:dyDescent="0.3">
      <c r="A8052" s="1">
        <v>42941</v>
      </c>
      <c r="B8052" s="2">
        <f>YEAR(salesdata[[#This Row],[Order Date]])</f>
        <v>2017</v>
      </c>
      <c r="C8052" s="2">
        <f>MONTH(salesdata[[#This Row],[Order Date]])</f>
        <v>7</v>
      </c>
      <c r="D8052" t="s">
        <v>2584</v>
      </c>
      <c r="E8052" t="s">
        <v>142</v>
      </c>
      <c r="F8052" t="s">
        <v>11</v>
      </c>
      <c r="G8052" t="s">
        <v>16</v>
      </c>
      <c r="H8052" t="s">
        <v>2697</v>
      </c>
      <c r="I8052" s="33" t="s">
        <v>4762</v>
      </c>
      <c r="J8052" s="2">
        <v>7</v>
      </c>
      <c r="K8052" s="33" t="s">
        <v>9412</v>
      </c>
    </row>
    <row r="8053" spans="1:11" x14ac:dyDescent="0.3">
      <c r="A8053" s="1">
        <v>42941</v>
      </c>
      <c r="B8053" s="2">
        <f>YEAR(salesdata[[#This Row],[Order Date]])</f>
        <v>2017</v>
      </c>
      <c r="C8053" s="2">
        <f>MONTH(salesdata[[#This Row],[Order Date]])</f>
        <v>7</v>
      </c>
      <c r="D8053" t="s">
        <v>432</v>
      </c>
      <c r="E8053" t="s">
        <v>23</v>
      </c>
      <c r="F8053" t="s">
        <v>11</v>
      </c>
      <c r="G8053" t="s">
        <v>16</v>
      </c>
      <c r="H8053" t="s">
        <v>2169</v>
      </c>
      <c r="I8053" s="33" t="s">
        <v>6875</v>
      </c>
      <c r="J8053" s="2">
        <v>1</v>
      </c>
      <c r="K8053" s="33" t="s">
        <v>3154</v>
      </c>
    </row>
    <row r="8054" spans="1:11" x14ac:dyDescent="0.3">
      <c r="A8054" s="1">
        <v>42941</v>
      </c>
      <c r="B8054" s="2">
        <f>YEAR(salesdata[[#This Row],[Order Date]])</f>
        <v>2017</v>
      </c>
      <c r="C8054" s="2">
        <f>MONTH(salesdata[[#This Row],[Order Date]])</f>
        <v>7</v>
      </c>
      <c r="D8054" t="s">
        <v>1336</v>
      </c>
      <c r="E8054" t="s">
        <v>23</v>
      </c>
      <c r="F8054" t="s">
        <v>34</v>
      </c>
      <c r="G8054" t="s">
        <v>47</v>
      </c>
      <c r="H8054" t="s">
        <v>2191</v>
      </c>
      <c r="I8054" s="33" t="s">
        <v>5050</v>
      </c>
      <c r="J8054" s="2">
        <v>4</v>
      </c>
      <c r="K8054" s="33" t="s">
        <v>2927</v>
      </c>
    </row>
    <row r="8055" spans="1:11" x14ac:dyDescent="0.3">
      <c r="A8055" s="1">
        <v>42941</v>
      </c>
      <c r="B8055" s="2">
        <f>YEAR(salesdata[[#This Row],[Order Date]])</f>
        <v>2017</v>
      </c>
      <c r="C8055" s="2">
        <f>MONTH(salesdata[[#This Row],[Order Date]])</f>
        <v>7</v>
      </c>
      <c r="D8055" t="s">
        <v>1336</v>
      </c>
      <c r="E8055" t="s">
        <v>23</v>
      </c>
      <c r="F8055" t="s">
        <v>11</v>
      </c>
      <c r="G8055" t="s">
        <v>204</v>
      </c>
      <c r="H8055" t="s">
        <v>2357</v>
      </c>
      <c r="I8055" s="33" t="s">
        <v>10932</v>
      </c>
      <c r="J8055" s="2">
        <v>3</v>
      </c>
      <c r="K8055" s="33" t="s">
        <v>10933</v>
      </c>
    </row>
    <row r="8056" spans="1:11" x14ac:dyDescent="0.3">
      <c r="A8056" s="1">
        <v>42941</v>
      </c>
      <c r="B8056" s="2">
        <f>YEAR(salesdata[[#This Row],[Order Date]])</f>
        <v>2017</v>
      </c>
      <c r="C8056" s="2">
        <f>MONTH(salesdata[[#This Row],[Order Date]])</f>
        <v>7</v>
      </c>
      <c r="D8056" t="s">
        <v>1336</v>
      </c>
      <c r="E8056" t="s">
        <v>23</v>
      </c>
      <c r="F8056" t="s">
        <v>34</v>
      </c>
      <c r="G8056" t="s">
        <v>147</v>
      </c>
      <c r="H8056" t="s">
        <v>2661</v>
      </c>
      <c r="I8056" s="33" t="s">
        <v>10934</v>
      </c>
      <c r="J8056" s="2">
        <v>1</v>
      </c>
      <c r="K8056" s="33" t="s">
        <v>10935</v>
      </c>
    </row>
    <row r="8057" spans="1:11" x14ac:dyDescent="0.3">
      <c r="A8057" s="1">
        <v>42941</v>
      </c>
      <c r="B8057" s="2">
        <f>YEAR(salesdata[[#This Row],[Order Date]])</f>
        <v>2017</v>
      </c>
      <c r="C8057" s="2">
        <f>MONTH(salesdata[[#This Row],[Order Date]])</f>
        <v>7</v>
      </c>
      <c r="D8057" t="s">
        <v>1336</v>
      </c>
      <c r="E8057" t="s">
        <v>23</v>
      </c>
      <c r="F8057" t="s">
        <v>11</v>
      </c>
      <c r="G8057" t="s">
        <v>18</v>
      </c>
      <c r="H8057" t="s">
        <v>2455</v>
      </c>
      <c r="I8057" s="33" t="s">
        <v>10936</v>
      </c>
      <c r="J8057" s="2">
        <v>5</v>
      </c>
      <c r="K8057" s="33" t="s">
        <v>10937</v>
      </c>
    </row>
    <row r="8058" spans="1:11" x14ac:dyDescent="0.3">
      <c r="A8058" s="1">
        <v>42941</v>
      </c>
      <c r="B8058" s="2">
        <f>YEAR(salesdata[[#This Row],[Order Date]])</f>
        <v>2017</v>
      </c>
      <c r="C8058" s="2">
        <f>MONTH(salesdata[[#This Row],[Order Date]])</f>
        <v>7</v>
      </c>
      <c r="D8058" t="s">
        <v>1336</v>
      </c>
      <c r="E8058" t="s">
        <v>23</v>
      </c>
      <c r="F8058" t="s">
        <v>11</v>
      </c>
      <c r="G8058" t="s">
        <v>12</v>
      </c>
      <c r="H8058" t="s">
        <v>1232</v>
      </c>
      <c r="I8058" s="33" t="s">
        <v>5315</v>
      </c>
      <c r="J8058" s="2">
        <v>4</v>
      </c>
      <c r="K8058" s="33" t="s">
        <v>3710</v>
      </c>
    </row>
    <row r="8059" spans="1:11" x14ac:dyDescent="0.3">
      <c r="A8059" s="1">
        <v>42941</v>
      </c>
      <c r="B8059" s="2">
        <f>YEAR(salesdata[[#This Row],[Order Date]])</f>
        <v>2017</v>
      </c>
      <c r="C8059" s="2">
        <f>MONTH(salesdata[[#This Row],[Order Date]])</f>
        <v>7</v>
      </c>
      <c r="D8059" t="s">
        <v>2508</v>
      </c>
      <c r="E8059" t="s">
        <v>10</v>
      </c>
      <c r="F8059" t="s">
        <v>34</v>
      </c>
      <c r="G8059" t="s">
        <v>147</v>
      </c>
      <c r="H8059" t="s">
        <v>1027</v>
      </c>
      <c r="I8059" s="33" t="s">
        <v>10938</v>
      </c>
      <c r="J8059" s="2">
        <v>6</v>
      </c>
      <c r="K8059" s="33" t="s">
        <v>10939</v>
      </c>
    </row>
    <row r="8060" spans="1:11" x14ac:dyDescent="0.3">
      <c r="A8060" s="1">
        <v>42942</v>
      </c>
      <c r="B8060" s="2">
        <f>YEAR(salesdata[[#This Row],[Order Date]])</f>
        <v>2017</v>
      </c>
      <c r="C8060" s="2">
        <f>MONTH(salesdata[[#This Row],[Order Date]])</f>
        <v>7</v>
      </c>
      <c r="D8060" t="s">
        <v>1432</v>
      </c>
      <c r="E8060" t="s">
        <v>27</v>
      </c>
      <c r="F8060" t="s">
        <v>39</v>
      </c>
      <c r="G8060" t="s">
        <v>52</v>
      </c>
      <c r="H8060" t="s">
        <v>2172</v>
      </c>
      <c r="I8060" s="33" t="s">
        <v>9838</v>
      </c>
      <c r="J8060" s="2">
        <v>5</v>
      </c>
      <c r="K8060" s="33" t="s">
        <v>9839</v>
      </c>
    </row>
    <row r="8061" spans="1:11" x14ac:dyDescent="0.3">
      <c r="A8061" s="1">
        <v>42942</v>
      </c>
      <c r="B8061" s="2">
        <f>YEAR(salesdata[[#This Row],[Order Date]])</f>
        <v>2017</v>
      </c>
      <c r="C8061" s="2">
        <f>MONTH(salesdata[[#This Row],[Order Date]])</f>
        <v>7</v>
      </c>
      <c r="D8061" t="s">
        <v>1432</v>
      </c>
      <c r="E8061" t="s">
        <v>27</v>
      </c>
      <c r="F8061" t="s">
        <v>34</v>
      </c>
      <c r="G8061" t="s">
        <v>35</v>
      </c>
      <c r="H8061" t="s">
        <v>1647</v>
      </c>
      <c r="I8061" s="33" t="s">
        <v>10940</v>
      </c>
      <c r="J8061" s="2">
        <v>3</v>
      </c>
      <c r="K8061" s="33" t="s">
        <v>4860</v>
      </c>
    </row>
    <row r="8062" spans="1:11" x14ac:dyDescent="0.3">
      <c r="A8062" s="1">
        <v>42943</v>
      </c>
      <c r="B8062" s="2">
        <f>YEAR(salesdata[[#This Row],[Order Date]])</f>
        <v>2017</v>
      </c>
      <c r="C8062" s="2">
        <f>MONTH(salesdata[[#This Row],[Order Date]])</f>
        <v>7</v>
      </c>
      <c r="D8062" t="s">
        <v>411</v>
      </c>
      <c r="E8062" t="s">
        <v>124</v>
      </c>
      <c r="F8062" t="s">
        <v>34</v>
      </c>
      <c r="G8062" t="s">
        <v>47</v>
      </c>
      <c r="H8062" t="s">
        <v>1113</v>
      </c>
      <c r="I8062" s="33" t="s">
        <v>10941</v>
      </c>
      <c r="J8062" s="2">
        <v>3</v>
      </c>
      <c r="K8062" s="33" t="s">
        <v>7271</v>
      </c>
    </row>
    <row r="8063" spans="1:11" x14ac:dyDescent="0.3">
      <c r="A8063" s="1">
        <v>42943</v>
      </c>
      <c r="B8063" s="2">
        <f>YEAR(salesdata[[#This Row],[Order Date]])</f>
        <v>2017</v>
      </c>
      <c r="C8063" s="2">
        <f>MONTH(salesdata[[#This Row],[Order Date]])</f>
        <v>7</v>
      </c>
      <c r="D8063" t="s">
        <v>2812</v>
      </c>
      <c r="E8063" t="s">
        <v>152</v>
      </c>
      <c r="F8063" t="s">
        <v>34</v>
      </c>
      <c r="G8063" t="s">
        <v>47</v>
      </c>
      <c r="H8063" t="s">
        <v>1047</v>
      </c>
      <c r="I8063" s="33" t="s">
        <v>10942</v>
      </c>
      <c r="J8063" s="2">
        <v>1</v>
      </c>
      <c r="K8063" s="33" t="s">
        <v>4611</v>
      </c>
    </row>
    <row r="8064" spans="1:11" x14ac:dyDescent="0.3">
      <c r="A8064" s="1">
        <v>42943</v>
      </c>
      <c r="B8064" s="2">
        <f>YEAR(salesdata[[#This Row],[Order Date]])</f>
        <v>2017</v>
      </c>
      <c r="C8064" s="2">
        <f>MONTH(salesdata[[#This Row],[Order Date]])</f>
        <v>7</v>
      </c>
      <c r="D8064" t="s">
        <v>2812</v>
      </c>
      <c r="E8064" t="s">
        <v>152</v>
      </c>
      <c r="F8064" t="s">
        <v>39</v>
      </c>
      <c r="G8064" t="s">
        <v>40</v>
      </c>
      <c r="H8064" t="s">
        <v>718</v>
      </c>
      <c r="I8064" s="33" t="s">
        <v>10789</v>
      </c>
      <c r="J8064" s="2">
        <v>8</v>
      </c>
      <c r="K8064" s="33" t="s">
        <v>3782</v>
      </c>
    </row>
    <row r="8065" spans="1:11" x14ac:dyDescent="0.3">
      <c r="A8065" s="1">
        <v>42943</v>
      </c>
      <c r="B8065" s="2">
        <f>YEAR(salesdata[[#This Row],[Order Date]])</f>
        <v>2017</v>
      </c>
      <c r="C8065" s="2">
        <f>MONTH(salesdata[[#This Row],[Order Date]])</f>
        <v>7</v>
      </c>
      <c r="D8065" t="s">
        <v>1252</v>
      </c>
      <c r="E8065" t="s">
        <v>167</v>
      </c>
      <c r="F8065" t="s">
        <v>34</v>
      </c>
      <c r="G8065" t="s">
        <v>47</v>
      </c>
      <c r="H8065" t="s">
        <v>1041</v>
      </c>
      <c r="I8065" s="33" t="s">
        <v>5469</v>
      </c>
      <c r="J8065" s="2">
        <v>3</v>
      </c>
      <c r="K8065" s="33" t="s">
        <v>3769</v>
      </c>
    </row>
    <row r="8066" spans="1:11" x14ac:dyDescent="0.3">
      <c r="A8066" s="1">
        <v>42943</v>
      </c>
      <c r="B8066" s="2">
        <f>YEAR(salesdata[[#This Row],[Order Date]])</f>
        <v>2017</v>
      </c>
      <c r="C8066" s="2">
        <f>MONTH(salesdata[[#This Row],[Order Date]])</f>
        <v>7</v>
      </c>
      <c r="D8066" t="s">
        <v>1252</v>
      </c>
      <c r="E8066" t="s">
        <v>167</v>
      </c>
      <c r="F8066" t="s">
        <v>11</v>
      </c>
      <c r="G8066" t="s">
        <v>12</v>
      </c>
      <c r="H8066" t="s">
        <v>877</v>
      </c>
      <c r="I8066" s="33" t="s">
        <v>4633</v>
      </c>
      <c r="J8066" s="2">
        <v>4</v>
      </c>
      <c r="K8066" s="33" t="s">
        <v>10943</v>
      </c>
    </row>
    <row r="8067" spans="1:11" x14ac:dyDescent="0.3">
      <c r="A8067" s="1">
        <v>42943</v>
      </c>
      <c r="B8067" s="2">
        <f>YEAR(salesdata[[#This Row],[Order Date]])</f>
        <v>2017</v>
      </c>
      <c r="C8067" s="2">
        <f>MONTH(salesdata[[#This Row],[Order Date]])</f>
        <v>7</v>
      </c>
      <c r="D8067" t="s">
        <v>1252</v>
      </c>
      <c r="E8067" t="s">
        <v>167</v>
      </c>
      <c r="F8067" t="s">
        <v>11</v>
      </c>
      <c r="G8067" t="s">
        <v>12</v>
      </c>
      <c r="H8067" t="s">
        <v>2271</v>
      </c>
      <c r="I8067" s="33" t="s">
        <v>3122</v>
      </c>
      <c r="J8067" s="2">
        <v>2</v>
      </c>
      <c r="K8067" s="33" t="s">
        <v>3123</v>
      </c>
    </row>
    <row r="8068" spans="1:11" x14ac:dyDescent="0.3">
      <c r="A8068" s="1">
        <v>42943</v>
      </c>
      <c r="B8068" s="2">
        <f>YEAR(salesdata[[#This Row],[Order Date]])</f>
        <v>2017</v>
      </c>
      <c r="C8068" s="2">
        <f>MONTH(salesdata[[#This Row],[Order Date]])</f>
        <v>7</v>
      </c>
      <c r="D8068" t="s">
        <v>1252</v>
      </c>
      <c r="E8068" t="s">
        <v>167</v>
      </c>
      <c r="F8068" t="s">
        <v>39</v>
      </c>
      <c r="G8068" t="s">
        <v>52</v>
      </c>
      <c r="H8068" t="s">
        <v>2628</v>
      </c>
      <c r="I8068" s="33" t="s">
        <v>10944</v>
      </c>
      <c r="J8068" s="2">
        <v>5</v>
      </c>
      <c r="K8068" s="33" t="s">
        <v>10945</v>
      </c>
    </row>
    <row r="8069" spans="1:11" x14ac:dyDescent="0.3">
      <c r="A8069" s="1">
        <v>42943</v>
      </c>
      <c r="B8069" s="2">
        <f>YEAR(salesdata[[#This Row],[Order Date]])</f>
        <v>2017</v>
      </c>
      <c r="C8069" s="2">
        <f>MONTH(salesdata[[#This Row],[Order Date]])</f>
        <v>7</v>
      </c>
      <c r="D8069" t="s">
        <v>2273</v>
      </c>
      <c r="E8069" t="s">
        <v>249</v>
      </c>
      <c r="F8069" t="s">
        <v>34</v>
      </c>
      <c r="G8069" t="s">
        <v>35</v>
      </c>
      <c r="H8069" t="s">
        <v>191</v>
      </c>
      <c r="I8069" s="33" t="s">
        <v>9401</v>
      </c>
      <c r="J8069" s="2">
        <v>4</v>
      </c>
      <c r="K8069" s="33" t="s">
        <v>3654</v>
      </c>
    </row>
    <row r="8070" spans="1:11" x14ac:dyDescent="0.3">
      <c r="A8070" s="1">
        <v>42944</v>
      </c>
      <c r="B8070" s="2">
        <f>YEAR(salesdata[[#This Row],[Order Date]])</f>
        <v>2017</v>
      </c>
      <c r="C8070" s="2">
        <f>MONTH(salesdata[[#This Row],[Order Date]])</f>
        <v>7</v>
      </c>
      <c r="D8070" t="s">
        <v>2477</v>
      </c>
      <c r="E8070" t="s">
        <v>27</v>
      </c>
      <c r="F8070" t="s">
        <v>11</v>
      </c>
      <c r="G8070" t="s">
        <v>20</v>
      </c>
      <c r="H8070" t="s">
        <v>445</v>
      </c>
      <c r="I8070" s="33" t="s">
        <v>5420</v>
      </c>
      <c r="J8070" s="2">
        <v>4</v>
      </c>
      <c r="K8070" s="33" t="s">
        <v>5808</v>
      </c>
    </row>
    <row r="8071" spans="1:11" x14ac:dyDescent="0.3">
      <c r="A8071" s="1">
        <v>42944</v>
      </c>
      <c r="B8071" s="2">
        <f>YEAR(salesdata[[#This Row],[Order Date]])</f>
        <v>2017</v>
      </c>
      <c r="C8071" s="2">
        <f>MONTH(salesdata[[#This Row],[Order Date]])</f>
        <v>7</v>
      </c>
      <c r="D8071" t="s">
        <v>2477</v>
      </c>
      <c r="E8071" t="s">
        <v>27</v>
      </c>
      <c r="F8071" t="s">
        <v>11</v>
      </c>
      <c r="G8071" t="s">
        <v>18</v>
      </c>
      <c r="H8071" t="s">
        <v>2618</v>
      </c>
      <c r="I8071" s="33" t="s">
        <v>6081</v>
      </c>
      <c r="J8071" s="2">
        <v>1</v>
      </c>
      <c r="K8071" s="33" t="s">
        <v>4610</v>
      </c>
    </row>
    <row r="8072" spans="1:11" x14ac:dyDescent="0.3">
      <c r="A8072" s="1">
        <v>42944</v>
      </c>
      <c r="B8072" s="2">
        <f>YEAR(salesdata[[#This Row],[Order Date]])</f>
        <v>2017</v>
      </c>
      <c r="C8072" s="2">
        <f>MONTH(salesdata[[#This Row],[Order Date]])</f>
        <v>7</v>
      </c>
      <c r="D8072" t="s">
        <v>2477</v>
      </c>
      <c r="E8072" t="s">
        <v>27</v>
      </c>
      <c r="F8072" t="s">
        <v>39</v>
      </c>
      <c r="G8072" t="s">
        <v>40</v>
      </c>
      <c r="H8072" t="s">
        <v>661</v>
      </c>
      <c r="I8072" s="33" t="s">
        <v>10946</v>
      </c>
      <c r="J8072" s="2">
        <v>4</v>
      </c>
      <c r="K8072" s="33" t="s">
        <v>3901</v>
      </c>
    </row>
    <row r="8073" spans="1:11" x14ac:dyDescent="0.3">
      <c r="A8073" s="1">
        <v>42945</v>
      </c>
      <c r="B8073" s="2">
        <f>YEAR(salesdata[[#This Row],[Order Date]])</f>
        <v>2017</v>
      </c>
      <c r="C8073" s="2">
        <f>MONTH(salesdata[[#This Row],[Order Date]])</f>
        <v>7</v>
      </c>
      <c r="D8073" t="s">
        <v>2132</v>
      </c>
      <c r="E8073" t="s">
        <v>249</v>
      </c>
      <c r="F8073" t="s">
        <v>11</v>
      </c>
      <c r="G8073" t="s">
        <v>93</v>
      </c>
      <c r="H8073" t="s">
        <v>2356</v>
      </c>
      <c r="I8073" s="33" t="s">
        <v>8668</v>
      </c>
      <c r="J8073" s="2">
        <v>2</v>
      </c>
      <c r="K8073" s="33" t="s">
        <v>4485</v>
      </c>
    </row>
    <row r="8074" spans="1:11" x14ac:dyDescent="0.3">
      <c r="A8074" s="1">
        <v>42945</v>
      </c>
      <c r="B8074" s="2">
        <f>YEAR(salesdata[[#This Row],[Order Date]])</f>
        <v>2017</v>
      </c>
      <c r="C8074" s="2">
        <f>MONTH(salesdata[[#This Row],[Order Date]])</f>
        <v>7</v>
      </c>
      <c r="D8074" t="s">
        <v>2132</v>
      </c>
      <c r="E8074" t="s">
        <v>249</v>
      </c>
      <c r="F8074" t="s">
        <v>39</v>
      </c>
      <c r="G8074" t="s">
        <v>40</v>
      </c>
      <c r="H8074" t="s">
        <v>2712</v>
      </c>
      <c r="I8074" s="33" t="s">
        <v>786</v>
      </c>
      <c r="J8074" s="2">
        <v>5</v>
      </c>
      <c r="K8074" s="33" t="s">
        <v>9471</v>
      </c>
    </row>
    <row r="8075" spans="1:11" x14ac:dyDescent="0.3">
      <c r="A8075" s="1">
        <v>42945</v>
      </c>
      <c r="B8075" s="2">
        <f>YEAR(salesdata[[#This Row],[Order Date]])</f>
        <v>2017</v>
      </c>
      <c r="C8075" s="2">
        <f>MONTH(salesdata[[#This Row],[Order Date]])</f>
        <v>7</v>
      </c>
      <c r="D8075" t="s">
        <v>2132</v>
      </c>
      <c r="E8075" t="s">
        <v>249</v>
      </c>
      <c r="F8075" t="s">
        <v>11</v>
      </c>
      <c r="G8075" t="s">
        <v>24</v>
      </c>
      <c r="H8075" t="s">
        <v>819</v>
      </c>
      <c r="I8075" s="33" t="s">
        <v>4082</v>
      </c>
      <c r="J8075" s="2">
        <v>3</v>
      </c>
      <c r="K8075" s="33" t="s">
        <v>4083</v>
      </c>
    </row>
    <row r="8076" spans="1:11" x14ac:dyDescent="0.3">
      <c r="A8076" s="1">
        <v>42945</v>
      </c>
      <c r="B8076" s="2">
        <f>YEAR(salesdata[[#This Row],[Order Date]])</f>
        <v>2017</v>
      </c>
      <c r="C8076" s="2">
        <f>MONTH(salesdata[[#This Row],[Order Date]])</f>
        <v>7</v>
      </c>
      <c r="D8076" t="s">
        <v>241</v>
      </c>
      <c r="E8076" t="s">
        <v>167</v>
      </c>
      <c r="F8076" t="s">
        <v>39</v>
      </c>
      <c r="G8076" t="s">
        <v>52</v>
      </c>
      <c r="H8076" t="s">
        <v>2536</v>
      </c>
      <c r="I8076" s="33" t="s">
        <v>8159</v>
      </c>
      <c r="J8076" s="2">
        <v>3</v>
      </c>
      <c r="K8076" s="33" t="s">
        <v>8160</v>
      </c>
    </row>
    <row r="8077" spans="1:11" x14ac:dyDescent="0.3">
      <c r="A8077" s="1">
        <v>42945</v>
      </c>
      <c r="B8077" s="2">
        <f>YEAR(salesdata[[#This Row],[Order Date]])</f>
        <v>2017</v>
      </c>
      <c r="C8077" s="2">
        <f>MONTH(salesdata[[#This Row],[Order Date]])</f>
        <v>7</v>
      </c>
      <c r="D8077" t="s">
        <v>603</v>
      </c>
      <c r="E8077" t="s">
        <v>10</v>
      </c>
      <c r="F8077" t="s">
        <v>11</v>
      </c>
      <c r="G8077" t="s">
        <v>43</v>
      </c>
      <c r="H8077" t="s">
        <v>1839</v>
      </c>
      <c r="I8077" s="33" t="s">
        <v>4060</v>
      </c>
      <c r="J8077" s="2">
        <v>2</v>
      </c>
      <c r="K8077" s="33" t="s">
        <v>4854</v>
      </c>
    </row>
    <row r="8078" spans="1:11" x14ac:dyDescent="0.3">
      <c r="A8078" s="1">
        <v>42945</v>
      </c>
      <c r="B8078" s="2">
        <f>YEAR(salesdata[[#This Row],[Order Date]])</f>
        <v>2017</v>
      </c>
      <c r="C8078" s="2">
        <f>MONTH(salesdata[[#This Row],[Order Date]])</f>
        <v>7</v>
      </c>
      <c r="D8078" t="s">
        <v>603</v>
      </c>
      <c r="E8078" t="s">
        <v>10</v>
      </c>
      <c r="F8078" t="s">
        <v>39</v>
      </c>
      <c r="G8078" t="s">
        <v>40</v>
      </c>
      <c r="H8078" t="s">
        <v>2179</v>
      </c>
      <c r="I8078" s="33" t="s">
        <v>10192</v>
      </c>
      <c r="J8078" s="2">
        <v>1</v>
      </c>
      <c r="K8078" s="33" t="s">
        <v>4075</v>
      </c>
    </row>
    <row r="8079" spans="1:11" x14ac:dyDescent="0.3">
      <c r="A8079" s="1">
        <v>42945</v>
      </c>
      <c r="B8079" s="2">
        <f>YEAR(salesdata[[#This Row],[Order Date]])</f>
        <v>2017</v>
      </c>
      <c r="C8079" s="2">
        <f>MONTH(salesdata[[#This Row],[Order Date]])</f>
        <v>7</v>
      </c>
      <c r="D8079" t="s">
        <v>370</v>
      </c>
      <c r="E8079" t="s">
        <v>152</v>
      </c>
      <c r="F8079" t="s">
        <v>11</v>
      </c>
      <c r="G8079" t="s">
        <v>24</v>
      </c>
      <c r="H8079" t="s">
        <v>800</v>
      </c>
      <c r="I8079" s="33" t="s">
        <v>8157</v>
      </c>
      <c r="J8079" s="2">
        <v>9</v>
      </c>
      <c r="K8079" s="33" t="s">
        <v>4993</v>
      </c>
    </row>
    <row r="8080" spans="1:11" x14ac:dyDescent="0.3">
      <c r="A8080" s="1">
        <v>42945</v>
      </c>
      <c r="B8080" s="2">
        <f>YEAR(salesdata[[#This Row],[Order Date]])</f>
        <v>2017</v>
      </c>
      <c r="C8080" s="2">
        <f>MONTH(salesdata[[#This Row],[Order Date]])</f>
        <v>7</v>
      </c>
      <c r="D8080" t="s">
        <v>1104</v>
      </c>
      <c r="E8080" t="s">
        <v>863</v>
      </c>
      <c r="F8080" t="s">
        <v>11</v>
      </c>
      <c r="G8080" t="s">
        <v>20</v>
      </c>
      <c r="H8080" t="s">
        <v>620</v>
      </c>
      <c r="I8080" s="33" t="s">
        <v>9523</v>
      </c>
      <c r="J8080" s="2">
        <v>2</v>
      </c>
      <c r="K8080" s="33" t="s">
        <v>10947</v>
      </c>
    </row>
    <row r="8081" spans="1:11" x14ac:dyDescent="0.3">
      <c r="A8081" s="1">
        <v>42945</v>
      </c>
      <c r="B8081" s="2">
        <f>YEAR(salesdata[[#This Row],[Order Date]])</f>
        <v>2017</v>
      </c>
      <c r="C8081" s="2">
        <f>MONTH(salesdata[[#This Row],[Order Date]])</f>
        <v>7</v>
      </c>
      <c r="D8081" t="s">
        <v>1104</v>
      </c>
      <c r="E8081" t="s">
        <v>863</v>
      </c>
      <c r="F8081" t="s">
        <v>39</v>
      </c>
      <c r="G8081" t="s">
        <v>40</v>
      </c>
      <c r="H8081" t="s">
        <v>1384</v>
      </c>
      <c r="I8081" s="33" t="s">
        <v>10948</v>
      </c>
      <c r="J8081" s="2">
        <v>3</v>
      </c>
      <c r="K8081" s="33" t="s">
        <v>10949</v>
      </c>
    </row>
    <row r="8082" spans="1:11" x14ac:dyDescent="0.3">
      <c r="A8082" s="1">
        <v>42945</v>
      </c>
      <c r="B8082" s="2">
        <f>YEAR(salesdata[[#This Row],[Order Date]])</f>
        <v>2017</v>
      </c>
      <c r="C8082" s="2">
        <f>MONTH(salesdata[[#This Row],[Order Date]])</f>
        <v>7</v>
      </c>
      <c r="D8082" t="s">
        <v>1104</v>
      </c>
      <c r="E8082" t="s">
        <v>863</v>
      </c>
      <c r="F8082" t="s">
        <v>11</v>
      </c>
      <c r="G8082" t="s">
        <v>93</v>
      </c>
      <c r="H8082" t="s">
        <v>115</v>
      </c>
      <c r="I8082" s="33" t="s">
        <v>7042</v>
      </c>
      <c r="J8082" s="2">
        <v>2</v>
      </c>
      <c r="K8082" s="33" t="s">
        <v>7043</v>
      </c>
    </row>
    <row r="8083" spans="1:11" x14ac:dyDescent="0.3">
      <c r="A8083" s="1">
        <v>42945</v>
      </c>
      <c r="B8083" s="2">
        <f>YEAR(salesdata[[#This Row],[Order Date]])</f>
        <v>2017</v>
      </c>
      <c r="C8083" s="2">
        <f>MONTH(salesdata[[#This Row],[Order Date]])</f>
        <v>7</v>
      </c>
      <c r="D8083" t="s">
        <v>1104</v>
      </c>
      <c r="E8083" t="s">
        <v>863</v>
      </c>
      <c r="F8083" t="s">
        <v>34</v>
      </c>
      <c r="G8083" t="s">
        <v>35</v>
      </c>
      <c r="H8083" t="s">
        <v>1529</v>
      </c>
      <c r="I8083" s="33" t="s">
        <v>10108</v>
      </c>
      <c r="J8083" s="2">
        <v>3</v>
      </c>
      <c r="K8083" s="33" t="s">
        <v>9975</v>
      </c>
    </row>
    <row r="8084" spans="1:11" x14ac:dyDescent="0.3">
      <c r="A8084" s="1">
        <v>42945</v>
      </c>
      <c r="B8084" s="2">
        <f>YEAR(salesdata[[#This Row],[Order Date]])</f>
        <v>2017</v>
      </c>
      <c r="C8084" s="2">
        <f>MONTH(salesdata[[#This Row],[Order Date]])</f>
        <v>7</v>
      </c>
      <c r="D8084" t="s">
        <v>1122</v>
      </c>
      <c r="E8084" t="s">
        <v>167</v>
      </c>
      <c r="F8084" t="s">
        <v>34</v>
      </c>
      <c r="G8084" t="s">
        <v>74</v>
      </c>
      <c r="H8084" t="s">
        <v>2236</v>
      </c>
      <c r="I8084" s="33" t="s">
        <v>10659</v>
      </c>
      <c r="J8084" s="2">
        <v>2</v>
      </c>
      <c r="K8084" s="33" t="s">
        <v>10950</v>
      </c>
    </row>
    <row r="8085" spans="1:11" x14ac:dyDescent="0.3">
      <c r="A8085" s="1">
        <v>42946</v>
      </c>
      <c r="B8085" s="2">
        <f>YEAR(salesdata[[#This Row],[Order Date]])</f>
        <v>2017</v>
      </c>
      <c r="C8085" s="2">
        <f>MONTH(salesdata[[#This Row],[Order Date]])</f>
        <v>7</v>
      </c>
      <c r="D8085" t="s">
        <v>546</v>
      </c>
      <c r="E8085" t="s">
        <v>27</v>
      </c>
      <c r="F8085" t="s">
        <v>11</v>
      </c>
      <c r="G8085" t="s">
        <v>18</v>
      </c>
      <c r="H8085" t="s">
        <v>381</v>
      </c>
      <c r="I8085" s="33" t="s">
        <v>3352</v>
      </c>
      <c r="J8085" s="2">
        <v>2</v>
      </c>
      <c r="K8085" s="33" t="s">
        <v>3353</v>
      </c>
    </row>
    <row r="8086" spans="1:11" x14ac:dyDescent="0.3">
      <c r="A8086" s="1">
        <v>42946</v>
      </c>
      <c r="B8086" s="2">
        <f>YEAR(salesdata[[#This Row],[Order Date]])</f>
        <v>2017</v>
      </c>
      <c r="C8086" s="2">
        <f>MONTH(salesdata[[#This Row],[Order Date]])</f>
        <v>7</v>
      </c>
      <c r="D8086" t="s">
        <v>546</v>
      </c>
      <c r="E8086" t="s">
        <v>27</v>
      </c>
      <c r="F8086" t="s">
        <v>11</v>
      </c>
      <c r="G8086" t="s">
        <v>16</v>
      </c>
      <c r="H8086" t="s">
        <v>175</v>
      </c>
      <c r="I8086" s="33" t="s">
        <v>10951</v>
      </c>
      <c r="J8086" s="2">
        <v>7</v>
      </c>
      <c r="K8086" s="33" t="s">
        <v>3613</v>
      </c>
    </row>
    <row r="8087" spans="1:11" x14ac:dyDescent="0.3">
      <c r="A8087" s="1">
        <v>42946</v>
      </c>
      <c r="B8087" s="2">
        <f>YEAR(salesdata[[#This Row],[Order Date]])</f>
        <v>2017</v>
      </c>
      <c r="C8087" s="2">
        <f>MONTH(salesdata[[#This Row],[Order Date]])</f>
        <v>7</v>
      </c>
      <c r="D8087" t="s">
        <v>1729</v>
      </c>
      <c r="E8087" t="s">
        <v>79</v>
      </c>
      <c r="F8087" t="s">
        <v>11</v>
      </c>
      <c r="G8087" t="s">
        <v>20</v>
      </c>
      <c r="H8087" t="s">
        <v>712</v>
      </c>
      <c r="I8087" s="33" t="s">
        <v>4431</v>
      </c>
      <c r="J8087" s="2">
        <v>4</v>
      </c>
      <c r="K8087" s="33" t="s">
        <v>10952</v>
      </c>
    </row>
    <row r="8088" spans="1:11" x14ac:dyDescent="0.3">
      <c r="A8088" s="1">
        <v>42946</v>
      </c>
      <c r="B8088" s="2">
        <f>YEAR(salesdata[[#This Row],[Order Date]])</f>
        <v>2017</v>
      </c>
      <c r="C8088" s="2">
        <f>MONTH(salesdata[[#This Row],[Order Date]])</f>
        <v>7</v>
      </c>
      <c r="D8088" t="s">
        <v>2380</v>
      </c>
      <c r="E8088" t="s">
        <v>540</v>
      </c>
      <c r="F8088" t="s">
        <v>39</v>
      </c>
      <c r="G8088" t="s">
        <v>40</v>
      </c>
      <c r="H8088" t="s">
        <v>1246</v>
      </c>
      <c r="I8088" s="33" t="s">
        <v>8947</v>
      </c>
      <c r="J8088" s="2">
        <v>5</v>
      </c>
      <c r="K8088" s="33" t="s">
        <v>4902</v>
      </c>
    </row>
    <row r="8089" spans="1:11" x14ac:dyDescent="0.3">
      <c r="A8089" s="1">
        <v>42947</v>
      </c>
      <c r="B8089" s="2">
        <f>YEAR(salesdata[[#This Row],[Order Date]])</f>
        <v>2017</v>
      </c>
      <c r="C8089" s="2">
        <f>MONTH(salesdata[[#This Row],[Order Date]])</f>
        <v>7</v>
      </c>
      <c r="D8089" t="s">
        <v>1319</v>
      </c>
      <c r="E8089" t="s">
        <v>23</v>
      </c>
      <c r="F8089" t="s">
        <v>11</v>
      </c>
      <c r="G8089" t="s">
        <v>12</v>
      </c>
      <c r="H8089" t="s">
        <v>1961</v>
      </c>
      <c r="I8089" s="33" t="s">
        <v>6268</v>
      </c>
      <c r="J8089" s="2">
        <v>3</v>
      </c>
      <c r="K8089" s="33" t="s">
        <v>6269</v>
      </c>
    </row>
    <row r="8090" spans="1:11" x14ac:dyDescent="0.3">
      <c r="A8090" s="1">
        <v>42947</v>
      </c>
      <c r="B8090" s="2">
        <f>YEAR(salesdata[[#This Row],[Order Date]])</f>
        <v>2017</v>
      </c>
      <c r="C8090" s="2">
        <f>MONTH(salesdata[[#This Row],[Order Date]])</f>
        <v>7</v>
      </c>
      <c r="D8090" t="s">
        <v>1539</v>
      </c>
      <c r="E8090" t="s">
        <v>124</v>
      </c>
      <c r="F8090" t="s">
        <v>39</v>
      </c>
      <c r="G8090" t="s">
        <v>52</v>
      </c>
      <c r="H8090" t="s">
        <v>2100</v>
      </c>
      <c r="I8090" s="33" t="s">
        <v>6321</v>
      </c>
      <c r="J8090" s="2">
        <v>2</v>
      </c>
      <c r="K8090" s="33" t="s">
        <v>5131</v>
      </c>
    </row>
    <row r="8091" spans="1:11" x14ac:dyDescent="0.3">
      <c r="A8091" s="1">
        <v>42947</v>
      </c>
      <c r="B8091" s="2">
        <f>YEAR(salesdata[[#This Row],[Order Date]])</f>
        <v>2017</v>
      </c>
      <c r="C8091" s="2">
        <f>MONTH(salesdata[[#This Row],[Order Date]])</f>
        <v>7</v>
      </c>
      <c r="D8091" t="s">
        <v>2290</v>
      </c>
      <c r="E8091" t="s">
        <v>15</v>
      </c>
      <c r="F8091" t="s">
        <v>39</v>
      </c>
      <c r="G8091" t="s">
        <v>40</v>
      </c>
      <c r="H8091" t="s">
        <v>723</v>
      </c>
      <c r="I8091" s="33" t="s">
        <v>8487</v>
      </c>
      <c r="J8091" s="2">
        <v>1</v>
      </c>
      <c r="K8091" s="33" t="s">
        <v>8488</v>
      </c>
    </row>
    <row r="8092" spans="1:11" x14ac:dyDescent="0.3">
      <c r="A8092" s="1">
        <v>42947</v>
      </c>
      <c r="B8092" s="2">
        <f>YEAR(salesdata[[#This Row],[Order Date]])</f>
        <v>2017</v>
      </c>
      <c r="C8092" s="2">
        <f>MONTH(salesdata[[#This Row],[Order Date]])</f>
        <v>7</v>
      </c>
      <c r="D8092" t="s">
        <v>1856</v>
      </c>
      <c r="E8092" t="s">
        <v>27</v>
      </c>
      <c r="F8092" t="s">
        <v>11</v>
      </c>
      <c r="G8092" t="s">
        <v>18</v>
      </c>
      <c r="H8092" t="s">
        <v>635</v>
      </c>
      <c r="I8092" s="33" t="s">
        <v>10953</v>
      </c>
      <c r="J8092" s="2">
        <v>2</v>
      </c>
      <c r="K8092" s="33" t="s">
        <v>10954</v>
      </c>
    </row>
    <row r="8093" spans="1:11" x14ac:dyDescent="0.3">
      <c r="A8093" s="1">
        <v>42947</v>
      </c>
      <c r="B8093" s="2">
        <f>YEAR(salesdata[[#This Row],[Order Date]])</f>
        <v>2017</v>
      </c>
      <c r="C8093" s="2">
        <f>MONTH(salesdata[[#This Row],[Order Date]])</f>
        <v>7</v>
      </c>
      <c r="D8093" t="s">
        <v>1856</v>
      </c>
      <c r="E8093" t="s">
        <v>27</v>
      </c>
      <c r="F8093" t="s">
        <v>34</v>
      </c>
      <c r="G8093" t="s">
        <v>47</v>
      </c>
      <c r="H8093" t="s">
        <v>1590</v>
      </c>
      <c r="I8093" s="33" t="s">
        <v>7867</v>
      </c>
      <c r="J8093" s="2">
        <v>7</v>
      </c>
      <c r="K8093" s="33" t="s">
        <v>10955</v>
      </c>
    </row>
    <row r="8094" spans="1:11" x14ac:dyDescent="0.3">
      <c r="A8094" s="1">
        <v>42947</v>
      </c>
      <c r="B8094" s="2">
        <f>YEAR(salesdata[[#This Row],[Order Date]])</f>
        <v>2017</v>
      </c>
      <c r="C8094" s="2">
        <f>MONTH(salesdata[[#This Row],[Order Date]])</f>
        <v>7</v>
      </c>
      <c r="D8094" t="s">
        <v>1528</v>
      </c>
      <c r="E8094" t="s">
        <v>160</v>
      </c>
      <c r="F8094" t="s">
        <v>11</v>
      </c>
      <c r="G8094" t="s">
        <v>20</v>
      </c>
      <c r="H8094" t="s">
        <v>1419</v>
      </c>
      <c r="I8094" s="33" t="s">
        <v>6107</v>
      </c>
      <c r="J8094" s="2">
        <v>4</v>
      </c>
      <c r="K8094" s="33" t="s">
        <v>3461</v>
      </c>
    </row>
    <row r="8095" spans="1:11" x14ac:dyDescent="0.3">
      <c r="A8095" s="1">
        <v>42947</v>
      </c>
      <c r="B8095" s="2">
        <f>YEAR(salesdata[[#This Row],[Order Date]])</f>
        <v>2017</v>
      </c>
      <c r="C8095" s="2">
        <f>MONTH(salesdata[[#This Row],[Order Date]])</f>
        <v>7</v>
      </c>
      <c r="D8095" t="s">
        <v>1528</v>
      </c>
      <c r="E8095" t="s">
        <v>160</v>
      </c>
      <c r="F8095" t="s">
        <v>11</v>
      </c>
      <c r="G8095" t="s">
        <v>93</v>
      </c>
      <c r="H8095" t="s">
        <v>2500</v>
      </c>
      <c r="I8095" s="33" t="s">
        <v>6850</v>
      </c>
      <c r="J8095" s="2">
        <v>6</v>
      </c>
      <c r="K8095" s="33" t="s">
        <v>10956</v>
      </c>
    </row>
    <row r="8096" spans="1:11" x14ac:dyDescent="0.3">
      <c r="A8096" s="1">
        <v>42947</v>
      </c>
      <c r="B8096" s="2">
        <f>YEAR(salesdata[[#This Row],[Order Date]])</f>
        <v>2017</v>
      </c>
      <c r="C8096" s="2">
        <f>MONTH(salesdata[[#This Row],[Order Date]])</f>
        <v>7</v>
      </c>
      <c r="D8096" t="s">
        <v>659</v>
      </c>
      <c r="E8096" t="s">
        <v>23</v>
      </c>
      <c r="F8096" t="s">
        <v>39</v>
      </c>
      <c r="G8096" t="s">
        <v>40</v>
      </c>
      <c r="H8096" t="s">
        <v>1612</v>
      </c>
      <c r="I8096" s="33" t="s">
        <v>10957</v>
      </c>
      <c r="J8096" s="2">
        <v>4</v>
      </c>
      <c r="K8096" s="33" t="s">
        <v>10958</v>
      </c>
    </row>
    <row r="8097" spans="1:11" x14ac:dyDescent="0.3">
      <c r="A8097" s="1">
        <v>42947</v>
      </c>
      <c r="B8097" s="2">
        <f>YEAR(salesdata[[#This Row],[Order Date]])</f>
        <v>2017</v>
      </c>
      <c r="C8097" s="2">
        <f>MONTH(salesdata[[#This Row],[Order Date]])</f>
        <v>7</v>
      </c>
      <c r="D8097" t="s">
        <v>571</v>
      </c>
      <c r="E8097" t="s">
        <v>59</v>
      </c>
      <c r="F8097" t="s">
        <v>11</v>
      </c>
      <c r="G8097" t="s">
        <v>12</v>
      </c>
      <c r="H8097" t="s">
        <v>2491</v>
      </c>
      <c r="I8097" s="33" t="s">
        <v>3661</v>
      </c>
      <c r="J8097" s="2">
        <v>1</v>
      </c>
      <c r="K8097" s="33" t="s">
        <v>5431</v>
      </c>
    </row>
    <row r="8098" spans="1:11" x14ac:dyDescent="0.3">
      <c r="A8098" s="1">
        <v>42947</v>
      </c>
      <c r="B8098" s="2">
        <f>YEAR(salesdata[[#This Row],[Order Date]])</f>
        <v>2017</v>
      </c>
      <c r="C8098" s="2">
        <f>MONTH(salesdata[[#This Row],[Order Date]])</f>
        <v>7</v>
      </c>
      <c r="D8098" t="s">
        <v>571</v>
      </c>
      <c r="E8098" t="s">
        <v>59</v>
      </c>
      <c r="F8098" t="s">
        <v>11</v>
      </c>
      <c r="G8098" t="s">
        <v>20</v>
      </c>
      <c r="H8098" t="s">
        <v>537</v>
      </c>
      <c r="I8098" s="33" t="s">
        <v>10959</v>
      </c>
      <c r="J8098" s="2">
        <v>5</v>
      </c>
      <c r="K8098" s="33" t="s">
        <v>10960</v>
      </c>
    </row>
    <row r="8099" spans="1:11" x14ac:dyDescent="0.3">
      <c r="A8099" s="1">
        <v>42947</v>
      </c>
      <c r="B8099" s="2">
        <f>YEAR(salesdata[[#This Row],[Order Date]])</f>
        <v>2017</v>
      </c>
      <c r="C8099" s="2">
        <f>MONTH(salesdata[[#This Row],[Order Date]])</f>
        <v>7</v>
      </c>
      <c r="D8099" t="s">
        <v>571</v>
      </c>
      <c r="E8099" t="s">
        <v>59</v>
      </c>
      <c r="F8099" t="s">
        <v>11</v>
      </c>
      <c r="G8099" t="s">
        <v>20</v>
      </c>
      <c r="H8099" t="s">
        <v>1981</v>
      </c>
      <c r="I8099" s="33" t="s">
        <v>10961</v>
      </c>
      <c r="J8099" s="2">
        <v>3</v>
      </c>
      <c r="K8099" s="33" t="s">
        <v>5104</v>
      </c>
    </row>
    <row r="8100" spans="1:11" x14ac:dyDescent="0.3">
      <c r="A8100" s="1">
        <v>42948</v>
      </c>
      <c r="B8100" s="2">
        <f>YEAR(salesdata[[#This Row],[Order Date]])</f>
        <v>2017</v>
      </c>
      <c r="C8100" s="2">
        <f>MONTH(salesdata[[#This Row],[Order Date]])</f>
        <v>8</v>
      </c>
      <c r="D8100" t="s">
        <v>1225</v>
      </c>
      <c r="E8100" t="s">
        <v>15</v>
      </c>
      <c r="F8100" t="s">
        <v>39</v>
      </c>
      <c r="G8100" t="s">
        <v>40</v>
      </c>
      <c r="H8100" t="s">
        <v>1270</v>
      </c>
      <c r="I8100" s="33" t="s">
        <v>4356</v>
      </c>
      <c r="J8100" s="2">
        <v>2</v>
      </c>
      <c r="K8100" s="33" t="s">
        <v>2154</v>
      </c>
    </row>
    <row r="8101" spans="1:11" x14ac:dyDescent="0.3">
      <c r="A8101" s="1">
        <v>42948</v>
      </c>
      <c r="B8101" s="2">
        <f>YEAR(salesdata[[#This Row],[Order Date]])</f>
        <v>2017</v>
      </c>
      <c r="C8101" s="2">
        <f>MONTH(salesdata[[#This Row],[Order Date]])</f>
        <v>8</v>
      </c>
      <c r="D8101" t="s">
        <v>1394</v>
      </c>
      <c r="E8101" t="s">
        <v>249</v>
      </c>
      <c r="F8101" t="s">
        <v>39</v>
      </c>
      <c r="G8101" t="s">
        <v>40</v>
      </c>
      <c r="H8101" t="s">
        <v>718</v>
      </c>
      <c r="I8101" s="33" t="s">
        <v>9875</v>
      </c>
      <c r="J8101" s="2">
        <v>5</v>
      </c>
      <c r="K8101" s="33" t="s">
        <v>2506</v>
      </c>
    </row>
    <row r="8102" spans="1:11" x14ac:dyDescent="0.3">
      <c r="A8102" s="1">
        <v>42948</v>
      </c>
      <c r="B8102" s="2">
        <f>YEAR(salesdata[[#This Row],[Order Date]])</f>
        <v>2017</v>
      </c>
      <c r="C8102" s="2">
        <f>MONTH(salesdata[[#This Row],[Order Date]])</f>
        <v>8</v>
      </c>
      <c r="D8102" t="s">
        <v>1061</v>
      </c>
      <c r="E8102" t="s">
        <v>10</v>
      </c>
      <c r="F8102" t="s">
        <v>39</v>
      </c>
      <c r="G8102" t="s">
        <v>306</v>
      </c>
      <c r="H8102" t="s">
        <v>1964</v>
      </c>
      <c r="I8102" s="33" t="s">
        <v>8978</v>
      </c>
      <c r="J8102" s="2">
        <v>3</v>
      </c>
      <c r="K8102" s="33" t="s">
        <v>2847</v>
      </c>
    </row>
    <row r="8103" spans="1:11" x14ac:dyDescent="0.3">
      <c r="A8103" s="1">
        <v>42948</v>
      </c>
      <c r="B8103" s="2">
        <f>YEAR(salesdata[[#This Row],[Order Date]])</f>
        <v>2017</v>
      </c>
      <c r="C8103" s="2">
        <f>MONTH(salesdata[[#This Row],[Order Date]])</f>
        <v>8</v>
      </c>
      <c r="D8103" t="s">
        <v>1061</v>
      </c>
      <c r="E8103" t="s">
        <v>10</v>
      </c>
      <c r="F8103" t="s">
        <v>11</v>
      </c>
      <c r="G8103" t="s">
        <v>12</v>
      </c>
      <c r="H8103" t="s">
        <v>2848</v>
      </c>
      <c r="I8103" s="33" t="s">
        <v>4767</v>
      </c>
      <c r="J8103" s="2">
        <v>7</v>
      </c>
      <c r="K8103" s="33" t="s">
        <v>5304</v>
      </c>
    </row>
    <row r="8104" spans="1:11" x14ac:dyDescent="0.3">
      <c r="A8104" s="1">
        <v>42948</v>
      </c>
      <c r="B8104" s="2">
        <f>YEAR(salesdata[[#This Row],[Order Date]])</f>
        <v>2017</v>
      </c>
      <c r="C8104" s="2">
        <f>MONTH(salesdata[[#This Row],[Order Date]])</f>
        <v>8</v>
      </c>
      <c r="D8104" t="s">
        <v>834</v>
      </c>
      <c r="E8104" t="s">
        <v>27</v>
      </c>
      <c r="F8104" t="s">
        <v>11</v>
      </c>
      <c r="G8104" t="s">
        <v>20</v>
      </c>
      <c r="H8104" t="s">
        <v>375</v>
      </c>
      <c r="I8104" s="33" t="s">
        <v>8507</v>
      </c>
      <c r="J8104" s="2">
        <v>2</v>
      </c>
      <c r="K8104" s="33" t="s">
        <v>5079</v>
      </c>
    </row>
    <row r="8105" spans="1:11" x14ac:dyDescent="0.3">
      <c r="A8105" s="1">
        <v>42948</v>
      </c>
      <c r="B8105" s="2">
        <f>YEAR(salesdata[[#This Row],[Order Date]])</f>
        <v>2017</v>
      </c>
      <c r="C8105" s="2">
        <f>MONTH(salesdata[[#This Row],[Order Date]])</f>
        <v>8</v>
      </c>
      <c r="D8105" t="s">
        <v>2359</v>
      </c>
      <c r="E8105" t="s">
        <v>27</v>
      </c>
      <c r="F8105" t="s">
        <v>11</v>
      </c>
      <c r="G8105" t="s">
        <v>18</v>
      </c>
      <c r="H8105" t="s">
        <v>1439</v>
      </c>
      <c r="I8105" s="33" t="s">
        <v>7556</v>
      </c>
      <c r="J8105" s="2">
        <v>3</v>
      </c>
      <c r="K8105" s="33" t="s">
        <v>8224</v>
      </c>
    </row>
    <row r="8106" spans="1:11" x14ac:dyDescent="0.3">
      <c r="A8106" s="1">
        <v>42950</v>
      </c>
      <c r="B8106" s="2">
        <f>YEAR(salesdata[[#This Row],[Order Date]])</f>
        <v>2017</v>
      </c>
      <c r="C8106" s="2">
        <f>MONTH(salesdata[[#This Row],[Order Date]])</f>
        <v>8</v>
      </c>
      <c r="D8106" t="s">
        <v>2336</v>
      </c>
      <c r="E8106" t="s">
        <v>15</v>
      </c>
      <c r="F8106" t="s">
        <v>34</v>
      </c>
      <c r="G8106" t="s">
        <v>74</v>
      </c>
      <c r="H8106" t="s">
        <v>75</v>
      </c>
      <c r="I8106" s="33" t="s">
        <v>5022</v>
      </c>
      <c r="J8106" s="2">
        <v>2</v>
      </c>
      <c r="K8106" s="33" t="s">
        <v>10962</v>
      </c>
    </row>
    <row r="8107" spans="1:11" x14ac:dyDescent="0.3">
      <c r="A8107" s="1">
        <v>42950</v>
      </c>
      <c r="B8107" s="2">
        <f>YEAR(salesdata[[#This Row],[Order Date]])</f>
        <v>2017</v>
      </c>
      <c r="C8107" s="2">
        <f>MONTH(salesdata[[#This Row],[Order Date]])</f>
        <v>8</v>
      </c>
      <c r="D8107" t="s">
        <v>2211</v>
      </c>
      <c r="E8107" t="s">
        <v>27</v>
      </c>
      <c r="F8107" t="s">
        <v>11</v>
      </c>
      <c r="G8107" t="s">
        <v>16</v>
      </c>
      <c r="H8107" t="s">
        <v>2586</v>
      </c>
      <c r="I8107" s="33" t="s">
        <v>8914</v>
      </c>
      <c r="J8107" s="2">
        <v>5</v>
      </c>
      <c r="K8107" s="33" t="s">
        <v>9583</v>
      </c>
    </row>
    <row r="8108" spans="1:11" x14ac:dyDescent="0.3">
      <c r="A8108" s="1">
        <v>42950</v>
      </c>
      <c r="B8108" s="2">
        <f>YEAR(salesdata[[#This Row],[Order Date]])</f>
        <v>2017</v>
      </c>
      <c r="C8108" s="2">
        <f>MONTH(salesdata[[#This Row],[Order Date]])</f>
        <v>8</v>
      </c>
      <c r="D8108" t="s">
        <v>2211</v>
      </c>
      <c r="E8108" t="s">
        <v>27</v>
      </c>
      <c r="F8108" t="s">
        <v>34</v>
      </c>
      <c r="G8108" t="s">
        <v>47</v>
      </c>
      <c r="H8108" t="s">
        <v>668</v>
      </c>
      <c r="I8108" s="33" t="s">
        <v>6433</v>
      </c>
      <c r="J8108" s="2">
        <v>3</v>
      </c>
      <c r="K8108" s="33" t="s">
        <v>3441</v>
      </c>
    </row>
    <row r="8109" spans="1:11" x14ac:dyDescent="0.3">
      <c r="A8109" s="1">
        <v>42950</v>
      </c>
      <c r="B8109" s="2">
        <f>YEAR(salesdata[[#This Row],[Order Date]])</f>
        <v>2017</v>
      </c>
      <c r="C8109" s="2">
        <f>MONTH(salesdata[[#This Row],[Order Date]])</f>
        <v>8</v>
      </c>
      <c r="D8109" t="s">
        <v>695</v>
      </c>
      <c r="E8109" t="s">
        <v>27</v>
      </c>
      <c r="F8109" t="s">
        <v>11</v>
      </c>
      <c r="G8109" t="s">
        <v>18</v>
      </c>
      <c r="H8109" t="s">
        <v>116</v>
      </c>
      <c r="I8109" s="33" t="s">
        <v>9456</v>
      </c>
      <c r="J8109" s="2">
        <v>3</v>
      </c>
      <c r="K8109" s="33" t="s">
        <v>5280</v>
      </c>
    </row>
    <row r="8110" spans="1:11" x14ac:dyDescent="0.3">
      <c r="A8110" s="1">
        <v>42950</v>
      </c>
      <c r="B8110" s="2">
        <f>YEAR(salesdata[[#This Row],[Order Date]])</f>
        <v>2017</v>
      </c>
      <c r="C8110" s="2">
        <f>MONTH(salesdata[[#This Row],[Order Date]])</f>
        <v>8</v>
      </c>
      <c r="D8110" t="s">
        <v>1873</v>
      </c>
      <c r="E8110" t="s">
        <v>15</v>
      </c>
      <c r="F8110" t="s">
        <v>39</v>
      </c>
      <c r="G8110" t="s">
        <v>52</v>
      </c>
      <c r="H8110" t="s">
        <v>2337</v>
      </c>
      <c r="I8110" s="33" t="s">
        <v>10963</v>
      </c>
      <c r="J8110" s="2">
        <v>3</v>
      </c>
      <c r="K8110" s="33" t="s">
        <v>8561</v>
      </c>
    </row>
    <row r="8111" spans="1:11" x14ac:dyDescent="0.3">
      <c r="A8111" s="1">
        <v>42950</v>
      </c>
      <c r="B8111" s="2">
        <f>YEAR(salesdata[[#This Row],[Order Date]])</f>
        <v>2017</v>
      </c>
      <c r="C8111" s="2">
        <f>MONTH(salesdata[[#This Row],[Order Date]])</f>
        <v>8</v>
      </c>
      <c r="D8111" t="s">
        <v>2655</v>
      </c>
      <c r="E8111" t="s">
        <v>167</v>
      </c>
      <c r="F8111" t="s">
        <v>11</v>
      </c>
      <c r="G8111" t="s">
        <v>18</v>
      </c>
      <c r="H8111" t="s">
        <v>1568</v>
      </c>
      <c r="I8111" s="33" t="s">
        <v>10849</v>
      </c>
      <c r="J8111" s="2">
        <v>1</v>
      </c>
      <c r="K8111" s="33" t="s">
        <v>6010</v>
      </c>
    </row>
    <row r="8112" spans="1:11" x14ac:dyDescent="0.3">
      <c r="A8112" s="1">
        <v>42950</v>
      </c>
      <c r="B8112" s="2">
        <f>YEAR(salesdata[[#This Row],[Order Date]])</f>
        <v>2017</v>
      </c>
      <c r="C8112" s="2">
        <f>MONTH(salesdata[[#This Row],[Order Date]])</f>
        <v>8</v>
      </c>
      <c r="D8112" t="s">
        <v>2668</v>
      </c>
      <c r="E8112" t="s">
        <v>79</v>
      </c>
      <c r="F8112" t="s">
        <v>11</v>
      </c>
      <c r="G8112" t="s">
        <v>16</v>
      </c>
      <c r="H8112" t="s">
        <v>384</v>
      </c>
      <c r="I8112" s="33" t="s">
        <v>3586</v>
      </c>
      <c r="J8112" s="2">
        <v>5</v>
      </c>
      <c r="K8112" s="33" t="s">
        <v>3278</v>
      </c>
    </row>
    <row r="8113" spans="1:11" x14ac:dyDescent="0.3">
      <c r="A8113" s="1">
        <v>42951</v>
      </c>
      <c r="B8113" s="2">
        <f>YEAR(salesdata[[#This Row],[Order Date]])</f>
        <v>2017</v>
      </c>
      <c r="C8113" s="2">
        <f>MONTH(salesdata[[#This Row],[Order Date]])</f>
        <v>8</v>
      </c>
      <c r="D8113" t="s">
        <v>1017</v>
      </c>
      <c r="E8113" t="s">
        <v>282</v>
      </c>
      <c r="F8113" t="s">
        <v>11</v>
      </c>
      <c r="G8113" t="s">
        <v>12</v>
      </c>
      <c r="H8113" t="s">
        <v>1731</v>
      </c>
      <c r="I8113" s="33" t="s">
        <v>5024</v>
      </c>
      <c r="J8113" s="2">
        <v>2</v>
      </c>
      <c r="K8113" s="33" t="s">
        <v>2936</v>
      </c>
    </row>
    <row r="8114" spans="1:11" x14ac:dyDescent="0.3">
      <c r="A8114" s="1">
        <v>42951</v>
      </c>
      <c r="B8114" s="2">
        <f>YEAR(salesdata[[#This Row],[Order Date]])</f>
        <v>2017</v>
      </c>
      <c r="C8114" s="2">
        <f>MONTH(salesdata[[#This Row],[Order Date]])</f>
        <v>8</v>
      </c>
      <c r="D8114" t="s">
        <v>1017</v>
      </c>
      <c r="E8114" t="s">
        <v>282</v>
      </c>
      <c r="F8114" t="s">
        <v>11</v>
      </c>
      <c r="G8114" t="s">
        <v>63</v>
      </c>
      <c r="H8114" t="s">
        <v>2635</v>
      </c>
      <c r="I8114" s="33" t="s">
        <v>7813</v>
      </c>
      <c r="J8114" s="2">
        <v>1</v>
      </c>
      <c r="K8114" s="33" t="s">
        <v>3818</v>
      </c>
    </row>
    <row r="8115" spans="1:11" x14ac:dyDescent="0.3">
      <c r="A8115" s="1">
        <v>42951</v>
      </c>
      <c r="B8115" s="2">
        <f>YEAR(salesdata[[#This Row],[Order Date]])</f>
        <v>2017</v>
      </c>
      <c r="C8115" s="2">
        <f>MONTH(salesdata[[#This Row],[Order Date]])</f>
        <v>8</v>
      </c>
      <c r="D8115" t="s">
        <v>1017</v>
      </c>
      <c r="E8115" t="s">
        <v>10</v>
      </c>
      <c r="F8115" t="s">
        <v>11</v>
      </c>
      <c r="G8115" t="s">
        <v>20</v>
      </c>
      <c r="H8115" t="s">
        <v>169</v>
      </c>
      <c r="I8115" s="33" t="s">
        <v>9089</v>
      </c>
      <c r="J8115" s="2">
        <v>3</v>
      </c>
      <c r="K8115" s="33" t="s">
        <v>10964</v>
      </c>
    </row>
    <row r="8116" spans="1:11" x14ac:dyDescent="0.3">
      <c r="A8116" s="1">
        <v>42952</v>
      </c>
      <c r="B8116" s="2">
        <f>YEAR(salesdata[[#This Row],[Order Date]])</f>
        <v>2017</v>
      </c>
      <c r="C8116" s="2">
        <f>MONTH(salesdata[[#This Row],[Order Date]])</f>
        <v>8</v>
      </c>
      <c r="D8116" t="s">
        <v>686</v>
      </c>
      <c r="E8116" t="s">
        <v>33</v>
      </c>
      <c r="F8116" t="s">
        <v>11</v>
      </c>
      <c r="G8116" t="s">
        <v>12</v>
      </c>
      <c r="H8116" t="s">
        <v>2486</v>
      </c>
      <c r="I8116" s="33" t="s">
        <v>4922</v>
      </c>
      <c r="J8116" s="2">
        <v>2</v>
      </c>
      <c r="K8116" s="33" t="s">
        <v>9799</v>
      </c>
    </row>
    <row r="8117" spans="1:11" x14ac:dyDescent="0.3">
      <c r="A8117" s="1">
        <v>42952</v>
      </c>
      <c r="B8117" s="2">
        <f>YEAR(salesdata[[#This Row],[Order Date]])</f>
        <v>2017</v>
      </c>
      <c r="C8117" s="2">
        <f>MONTH(salesdata[[#This Row],[Order Date]])</f>
        <v>8</v>
      </c>
      <c r="D8117" t="s">
        <v>1074</v>
      </c>
      <c r="E8117" t="s">
        <v>10</v>
      </c>
      <c r="F8117" t="s">
        <v>11</v>
      </c>
      <c r="G8117" t="s">
        <v>18</v>
      </c>
      <c r="H8117" t="s">
        <v>2029</v>
      </c>
      <c r="I8117" s="33" t="s">
        <v>10965</v>
      </c>
      <c r="J8117" s="2">
        <v>9</v>
      </c>
      <c r="K8117" s="33" t="s">
        <v>10515</v>
      </c>
    </row>
    <row r="8118" spans="1:11" x14ac:dyDescent="0.3">
      <c r="A8118" s="1">
        <v>42952</v>
      </c>
      <c r="B8118" s="2">
        <f>YEAR(salesdata[[#This Row],[Order Date]])</f>
        <v>2017</v>
      </c>
      <c r="C8118" s="2">
        <f>MONTH(salesdata[[#This Row],[Order Date]])</f>
        <v>8</v>
      </c>
      <c r="D8118" t="s">
        <v>380</v>
      </c>
      <c r="E8118" t="s">
        <v>130</v>
      </c>
      <c r="F8118" t="s">
        <v>11</v>
      </c>
      <c r="G8118" t="s">
        <v>20</v>
      </c>
      <c r="H8118" t="s">
        <v>1152</v>
      </c>
      <c r="I8118" s="33" t="s">
        <v>10966</v>
      </c>
      <c r="J8118" s="2">
        <v>6</v>
      </c>
      <c r="K8118" s="33" t="s">
        <v>5616</v>
      </c>
    </row>
    <row r="8119" spans="1:11" x14ac:dyDescent="0.3">
      <c r="A8119" s="1">
        <v>42952</v>
      </c>
      <c r="B8119" s="2">
        <f>YEAR(salesdata[[#This Row],[Order Date]])</f>
        <v>2017</v>
      </c>
      <c r="C8119" s="2">
        <f>MONTH(salesdata[[#This Row],[Order Date]])</f>
        <v>8</v>
      </c>
      <c r="D8119" t="s">
        <v>380</v>
      </c>
      <c r="E8119" t="s">
        <v>130</v>
      </c>
      <c r="F8119" t="s">
        <v>39</v>
      </c>
      <c r="G8119" t="s">
        <v>52</v>
      </c>
      <c r="H8119" t="s">
        <v>2528</v>
      </c>
      <c r="I8119" s="33" t="s">
        <v>10967</v>
      </c>
      <c r="J8119" s="2">
        <v>2</v>
      </c>
      <c r="K8119" s="33" t="s">
        <v>7980</v>
      </c>
    </row>
    <row r="8120" spans="1:11" x14ac:dyDescent="0.3">
      <c r="A8120" s="1">
        <v>42952</v>
      </c>
      <c r="B8120" s="2">
        <f>YEAR(salesdata[[#This Row],[Order Date]])</f>
        <v>2017</v>
      </c>
      <c r="C8120" s="2">
        <f>MONTH(salesdata[[#This Row],[Order Date]])</f>
        <v>8</v>
      </c>
      <c r="D8120" t="s">
        <v>380</v>
      </c>
      <c r="E8120" t="s">
        <v>130</v>
      </c>
      <c r="F8120" t="s">
        <v>11</v>
      </c>
      <c r="G8120" t="s">
        <v>16</v>
      </c>
      <c r="H8120" t="s">
        <v>1589</v>
      </c>
      <c r="I8120" s="33" t="s">
        <v>10968</v>
      </c>
      <c r="J8120" s="2">
        <v>9</v>
      </c>
      <c r="K8120" s="33" t="s">
        <v>10969</v>
      </c>
    </row>
    <row r="8121" spans="1:11" x14ac:dyDescent="0.3">
      <c r="A8121" s="1">
        <v>42953</v>
      </c>
      <c r="B8121" s="2">
        <f>YEAR(salesdata[[#This Row],[Order Date]])</f>
        <v>2017</v>
      </c>
      <c r="C8121" s="2">
        <f>MONTH(salesdata[[#This Row],[Order Date]])</f>
        <v>8</v>
      </c>
      <c r="D8121" t="s">
        <v>58</v>
      </c>
      <c r="E8121" t="s">
        <v>62</v>
      </c>
      <c r="F8121" t="s">
        <v>34</v>
      </c>
      <c r="G8121" t="s">
        <v>74</v>
      </c>
      <c r="H8121" t="s">
        <v>1123</v>
      </c>
      <c r="I8121" s="33" t="s">
        <v>10970</v>
      </c>
      <c r="J8121" s="2">
        <v>3</v>
      </c>
      <c r="K8121" s="33" t="s">
        <v>3738</v>
      </c>
    </row>
    <row r="8122" spans="1:11" x14ac:dyDescent="0.3">
      <c r="A8122" s="1">
        <v>42953</v>
      </c>
      <c r="B8122" s="2">
        <f>YEAR(salesdata[[#This Row],[Order Date]])</f>
        <v>2017</v>
      </c>
      <c r="C8122" s="2">
        <f>MONTH(salesdata[[#This Row],[Order Date]])</f>
        <v>8</v>
      </c>
      <c r="D8122" t="s">
        <v>58</v>
      </c>
      <c r="E8122" t="s">
        <v>62</v>
      </c>
      <c r="F8122" t="s">
        <v>34</v>
      </c>
      <c r="G8122" t="s">
        <v>47</v>
      </c>
      <c r="H8122" t="s">
        <v>1443</v>
      </c>
      <c r="I8122" s="33" t="s">
        <v>7800</v>
      </c>
      <c r="J8122" s="2">
        <v>5</v>
      </c>
      <c r="K8122" s="33" t="s">
        <v>4579</v>
      </c>
    </row>
    <row r="8123" spans="1:11" x14ac:dyDescent="0.3">
      <c r="A8123" s="1">
        <v>42953</v>
      </c>
      <c r="B8123" s="2">
        <f>YEAR(salesdata[[#This Row],[Order Date]])</f>
        <v>2017</v>
      </c>
      <c r="C8123" s="2">
        <f>MONTH(salesdata[[#This Row],[Order Date]])</f>
        <v>8</v>
      </c>
      <c r="D8123" t="s">
        <v>2539</v>
      </c>
      <c r="E8123" t="s">
        <v>10</v>
      </c>
      <c r="F8123" t="s">
        <v>11</v>
      </c>
      <c r="G8123" t="s">
        <v>12</v>
      </c>
      <c r="H8123" t="s">
        <v>2722</v>
      </c>
      <c r="I8123" s="33" t="s">
        <v>7610</v>
      </c>
      <c r="J8123" s="2">
        <v>3</v>
      </c>
      <c r="K8123" s="33" t="s">
        <v>7611</v>
      </c>
    </row>
    <row r="8124" spans="1:11" x14ac:dyDescent="0.3">
      <c r="A8124" s="1">
        <v>42953</v>
      </c>
      <c r="B8124" s="2">
        <f>YEAR(salesdata[[#This Row],[Order Date]])</f>
        <v>2017</v>
      </c>
      <c r="C8124" s="2">
        <f>MONTH(salesdata[[#This Row],[Order Date]])</f>
        <v>8</v>
      </c>
      <c r="D8124" t="s">
        <v>521</v>
      </c>
      <c r="E8124" t="s">
        <v>700</v>
      </c>
      <c r="F8124" t="s">
        <v>39</v>
      </c>
      <c r="G8124" t="s">
        <v>40</v>
      </c>
      <c r="H8124" t="s">
        <v>2255</v>
      </c>
      <c r="I8124" s="33" t="s">
        <v>10971</v>
      </c>
      <c r="J8124" s="2">
        <v>5</v>
      </c>
      <c r="K8124" s="33" t="s">
        <v>10972</v>
      </c>
    </row>
    <row r="8125" spans="1:11" x14ac:dyDescent="0.3">
      <c r="A8125" s="1">
        <v>42953</v>
      </c>
      <c r="B8125" s="2">
        <f>YEAR(salesdata[[#This Row],[Order Date]])</f>
        <v>2017</v>
      </c>
      <c r="C8125" s="2">
        <f>MONTH(salesdata[[#This Row],[Order Date]])</f>
        <v>8</v>
      </c>
      <c r="D8125" t="s">
        <v>521</v>
      </c>
      <c r="E8125" t="s">
        <v>700</v>
      </c>
      <c r="F8125" t="s">
        <v>11</v>
      </c>
      <c r="G8125" t="s">
        <v>16</v>
      </c>
      <c r="H8125" t="s">
        <v>618</v>
      </c>
      <c r="I8125" s="33" t="s">
        <v>7110</v>
      </c>
      <c r="J8125" s="2">
        <v>8</v>
      </c>
      <c r="K8125" s="33" t="s">
        <v>10973</v>
      </c>
    </row>
    <row r="8126" spans="1:11" x14ac:dyDescent="0.3">
      <c r="A8126" s="1">
        <v>42953</v>
      </c>
      <c r="B8126" s="2">
        <f>YEAR(salesdata[[#This Row],[Order Date]])</f>
        <v>2017</v>
      </c>
      <c r="C8126" s="2">
        <f>MONTH(salesdata[[#This Row],[Order Date]])</f>
        <v>8</v>
      </c>
      <c r="D8126" t="s">
        <v>521</v>
      </c>
      <c r="E8126" t="s">
        <v>700</v>
      </c>
      <c r="F8126" t="s">
        <v>11</v>
      </c>
      <c r="G8126" t="s">
        <v>24</v>
      </c>
      <c r="H8126" t="s">
        <v>1284</v>
      </c>
      <c r="I8126" s="33" t="s">
        <v>10974</v>
      </c>
      <c r="J8126" s="2">
        <v>6</v>
      </c>
      <c r="K8126" s="33" t="s">
        <v>3928</v>
      </c>
    </row>
    <row r="8127" spans="1:11" x14ac:dyDescent="0.3">
      <c r="A8127" s="1">
        <v>42953</v>
      </c>
      <c r="B8127" s="2">
        <f>YEAR(salesdata[[#This Row],[Order Date]])</f>
        <v>2017</v>
      </c>
      <c r="C8127" s="2">
        <f>MONTH(salesdata[[#This Row],[Order Date]])</f>
        <v>8</v>
      </c>
      <c r="D8127" t="s">
        <v>1595</v>
      </c>
      <c r="E8127" t="s">
        <v>152</v>
      </c>
      <c r="F8127" t="s">
        <v>11</v>
      </c>
      <c r="G8127" t="s">
        <v>204</v>
      </c>
      <c r="H8127" t="s">
        <v>2123</v>
      </c>
      <c r="I8127" s="33" t="s">
        <v>7466</v>
      </c>
      <c r="J8127" s="2">
        <v>4</v>
      </c>
      <c r="K8127" s="33" t="s">
        <v>7467</v>
      </c>
    </row>
    <row r="8128" spans="1:11" x14ac:dyDescent="0.3">
      <c r="A8128" s="1">
        <v>42954</v>
      </c>
      <c r="B8128" s="2">
        <f>YEAR(salesdata[[#This Row],[Order Date]])</f>
        <v>2017</v>
      </c>
      <c r="C8128" s="2">
        <f>MONTH(salesdata[[#This Row],[Order Date]])</f>
        <v>8</v>
      </c>
      <c r="D8128" t="s">
        <v>2231</v>
      </c>
      <c r="E8128" t="s">
        <v>249</v>
      </c>
      <c r="F8128" t="s">
        <v>39</v>
      </c>
      <c r="G8128" t="s">
        <v>52</v>
      </c>
      <c r="H8128" t="s">
        <v>1106</v>
      </c>
      <c r="I8128" s="33" t="s">
        <v>6891</v>
      </c>
      <c r="J8128" s="2">
        <v>1</v>
      </c>
      <c r="K8128" s="33" t="s">
        <v>786</v>
      </c>
    </row>
    <row r="8129" spans="1:11" x14ac:dyDescent="0.3">
      <c r="A8129" s="1">
        <v>42954</v>
      </c>
      <c r="B8129" s="2">
        <f>YEAR(salesdata[[#This Row],[Order Date]])</f>
        <v>2017</v>
      </c>
      <c r="C8129" s="2">
        <f>MONTH(salesdata[[#This Row],[Order Date]])</f>
        <v>8</v>
      </c>
      <c r="D8129" t="s">
        <v>2273</v>
      </c>
      <c r="E8129" t="s">
        <v>152</v>
      </c>
      <c r="F8129" t="s">
        <v>11</v>
      </c>
      <c r="G8129" t="s">
        <v>24</v>
      </c>
      <c r="H8129" t="s">
        <v>2281</v>
      </c>
      <c r="I8129" s="33" t="s">
        <v>7193</v>
      </c>
      <c r="J8129" s="2">
        <v>2</v>
      </c>
      <c r="K8129" s="33" t="s">
        <v>7194</v>
      </c>
    </row>
    <row r="8130" spans="1:11" x14ac:dyDescent="0.3">
      <c r="A8130" s="1">
        <v>42954</v>
      </c>
      <c r="B8130" s="2">
        <f>YEAR(salesdata[[#This Row],[Order Date]])</f>
        <v>2017</v>
      </c>
      <c r="C8130" s="2">
        <f>MONTH(salesdata[[#This Row],[Order Date]])</f>
        <v>8</v>
      </c>
      <c r="D8130" t="s">
        <v>2273</v>
      </c>
      <c r="E8130" t="s">
        <v>152</v>
      </c>
      <c r="F8130" t="s">
        <v>11</v>
      </c>
      <c r="G8130" t="s">
        <v>24</v>
      </c>
      <c r="H8130" t="s">
        <v>211</v>
      </c>
      <c r="I8130" s="33" t="s">
        <v>10975</v>
      </c>
      <c r="J8130" s="2">
        <v>10</v>
      </c>
      <c r="K8130" s="33" t="s">
        <v>4633</v>
      </c>
    </row>
    <row r="8131" spans="1:11" x14ac:dyDescent="0.3">
      <c r="A8131" s="1">
        <v>42954</v>
      </c>
      <c r="B8131" s="2">
        <f>YEAR(salesdata[[#This Row],[Order Date]])</f>
        <v>2017</v>
      </c>
      <c r="C8131" s="2">
        <f>MONTH(salesdata[[#This Row],[Order Date]])</f>
        <v>8</v>
      </c>
      <c r="D8131" t="s">
        <v>514</v>
      </c>
      <c r="E8131" t="s">
        <v>27</v>
      </c>
      <c r="F8131" t="s">
        <v>39</v>
      </c>
      <c r="G8131" t="s">
        <v>40</v>
      </c>
      <c r="H8131" t="s">
        <v>967</v>
      </c>
      <c r="I8131" s="33" t="s">
        <v>10976</v>
      </c>
      <c r="J8131" s="2">
        <v>5</v>
      </c>
      <c r="K8131" s="33" t="s">
        <v>2086</v>
      </c>
    </row>
    <row r="8132" spans="1:11" x14ac:dyDescent="0.3">
      <c r="A8132" s="1">
        <v>42954</v>
      </c>
      <c r="B8132" s="2">
        <f>YEAR(salesdata[[#This Row],[Order Date]])</f>
        <v>2017</v>
      </c>
      <c r="C8132" s="2">
        <f>MONTH(salesdata[[#This Row],[Order Date]])</f>
        <v>8</v>
      </c>
      <c r="D8132" t="s">
        <v>514</v>
      </c>
      <c r="E8132" t="s">
        <v>27</v>
      </c>
      <c r="F8132" t="s">
        <v>11</v>
      </c>
      <c r="G8132" t="s">
        <v>20</v>
      </c>
      <c r="H8132" t="s">
        <v>2378</v>
      </c>
      <c r="I8132" s="33" t="s">
        <v>4922</v>
      </c>
      <c r="J8132" s="2">
        <v>2</v>
      </c>
      <c r="K8132" s="33" t="s">
        <v>10977</v>
      </c>
    </row>
    <row r="8133" spans="1:11" x14ac:dyDescent="0.3">
      <c r="A8133" s="1">
        <v>42954</v>
      </c>
      <c r="B8133" s="2">
        <f>YEAR(salesdata[[#This Row],[Order Date]])</f>
        <v>2017</v>
      </c>
      <c r="C8133" s="2">
        <f>MONTH(salesdata[[#This Row],[Order Date]])</f>
        <v>8</v>
      </c>
      <c r="D8133" t="s">
        <v>687</v>
      </c>
      <c r="E8133" t="s">
        <v>319</v>
      </c>
      <c r="F8133" t="s">
        <v>39</v>
      </c>
      <c r="G8133" t="s">
        <v>52</v>
      </c>
      <c r="H8133" t="s">
        <v>1049</v>
      </c>
      <c r="I8133" s="33" t="s">
        <v>7227</v>
      </c>
      <c r="J8133" s="2">
        <v>4</v>
      </c>
      <c r="K8133" s="33" t="s">
        <v>7257</v>
      </c>
    </row>
    <row r="8134" spans="1:11" x14ac:dyDescent="0.3">
      <c r="A8134" s="1">
        <v>42954</v>
      </c>
      <c r="B8134" s="2">
        <f>YEAR(salesdata[[#This Row],[Order Date]])</f>
        <v>2017</v>
      </c>
      <c r="C8134" s="2">
        <f>MONTH(salesdata[[#This Row],[Order Date]])</f>
        <v>8</v>
      </c>
      <c r="D8134" t="s">
        <v>1792</v>
      </c>
      <c r="E8134" t="s">
        <v>27</v>
      </c>
      <c r="F8134" t="s">
        <v>11</v>
      </c>
      <c r="G8134" t="s">
        <v>12</v>
      </c>
      <c r="H8134" t="s">
        <v>268</v>
      </c>
      <c r="I8134" s="33" t="s">
        <v>7576</v>
      </c>
      <c r="J8134" s="2">
        <v>5</v>
      </c>
      <c r="K8134" s="33" t="s">
        <v>10411</v>
      </c>
    </row>
    <row r="8135" spans="1:11" x14ac:dyDescent="0.3">
      <c r="A8135" s="1">
        <v>42954</v>
      </c>
      <c r="B8135" s="2">
        <f>YEAR(salesdata[[#This Row],[Order Date]])</f>
        <v>2017</v>
      </c>
      <c r="C8135" s="2">
        <f>MONTH(salesdata[[#This Row],[Order Date]])</f>
        <v>8</v>
      </c>
      <c r="D8135" t="s">
        <v>284</v>
      </c>
      <c r="E8135" t="s">
        <v>10</v>
      </c>
      <c r="F8135" t="s">
        <v>39</v>
      </c>
      <c r="G8135" t="s">
        <v>52</v>
      </c>
      <c r="H8135" t="s">
        <v>2397</v>
      </c>
      <c r="I8135" s="33" t="s">
        <v>10978</v>
      </c>
      <c r="J8135" s="2">
        <v>3</v>
      </c>
      <c r="K8135" s="33" t="s">
        <v>10979</v>
      </c>
    </row>
    <row r="8136" spans="1:11" x14ac:dyDescent="0.3">
      <c r="A8136" s="1">
        <v>42954</v>
      </c>
      <c r="B8136" s="2">
        <f>YEAR(salesdata[[#This Row],[Order Date]])</f>
        <v>2017</v>
      </c>
      <c r="C8136" s="2">
        <f>MONTH(salesdata[[#This Row],[Order Date]])</f>
        <v>8</v>
      </c>
      <c r="D8136" t="s">
        <v>284</v>
      </c>
      <c r="E8136" t="s">
        <v>10</v>
      </c>
      <c r="F8136" t="s">
        <v>11</v>
      </c>
      <c r="G8136" t="s">
        <v>18</v>
      </c>
      <c r="H8136" t="s">
        <v>1909</v>
      </c>
      <c r="I8136" s="33" t="s">
        <v>5817</v>
      </c>
      <c r="J8136" s="2">
        <v>2</v>
      </c>
      <c r="K8136" s="33" t="s">
        <v>5818</v>
      </c>
    </row>
    <row r="8137" spans="1:11" x14ac:dyDescent="0.3">
      <c r="A8137" s="1">
        <v>42954</v>
      </c>
      <c r="B8137" s="2">
        <f>YEAR(salesdata[[#This Row],[Order Date]])</f>
        <v>2017</v>
      </c>
      <c r="C8137" s="2">
        <f>MONTH(salesdata[[#This Row],[Order Date]])</f>
        <v>8</v>
      </c>
      <c r="D8137" t="s">
        <v>1668</v>
      </c>
      <c r="E8137" t="s">
        <v>27</v>
      </c>
      <c r="F8137" t="s">
        <v>39</v>
      </c>
      <c r="G8137" t="s">
        <v>40</v>
      </c>
      <c r="H8137" t="s">
        <v>317</v>
      </c>
      <c r="I8137" s="33" t="s">
        <v>10980</v>
      </c>
      <c r="J8137" s="2">
        <v>3</v>
      </c>
      <c r="K8137" s="33" t="s">
        <v>10981</v>
      </c>
    </row>
    <row r="8138" spans="1:11" x14ac:dyDescent="0.3">
      <c r="A8138" s="1">
        <v>42954</v>
      </c>
      <c r="B8138" s="2">
        <f>YEAR(salesdata[[#This Row],[Order Date]])</f>
        <v>2017</v>
      </c>
      <c r="C8138" s="2">
        <f>MONTH(salesdata[[#This Row],[Order Date]])</f>
        <v>8</v>
      </c>
      <c r="D8138" t="s">
        <v>1668</v>
      </c>
      <c r="E8138" t="s">
        <v>27</v>
      </c>
      <c r="F8138" t="s">
        <v>11</v>
      </c>
      <c r="G8138" t="s">
        <v>20</v>
      </c>
      <c r="H8138" t="s">
        <v>920</v>
      </c>
      <c r="I8138" s="33" t="s">
        <v>5085</v>
      </c>
      <c r="J8138" s="2">
        <v>3</v>
      </c>
      <c r="K8138" s="33" t="s">
        <v>6010</v>
      </c>
    </row>
    <row r="8139" spans="1:11" x14ac:dyDescent="0.3">
      <c r="A8139" s="1">
        <v>42954</v>
      </c>
      <c r="B8139" s="2">
        <f>YEAR(salesdata[[#This Row],[Order Date]])</f>
        <v>2017</v>
      </c>
      <c r="C8139" s="2">
        <f>MONTH(salesdata[[#This Row],[Order Date]])</f>
        <v>8</v>
      </c>
      <c r="D8139" t="s">
        <v>1668</v>
      </c>
      <c r="E8139" t="s">
        <v>27</v>
      </c>
      <c r="F8139" t="s">
        <v>11</v>
      </c>
      <c r="G8139" t="s">
        <v>20</v>
      </c>
      <c r="H8139" t="s">
        <v>2849</v>
      </c>
      <c r="I8139" s="33" t="s">
        <v>10982</v>
      </c>
      <c r="J8139" s="2">
        <v>3</v>
      </c>
      <c r="K8139" s="33" t="s">
        <v>6622</v>
      </c>
    </row>
    <row r="8140" spans="1:11" x14ac:dyDescent="0.3">
      <c r="A8140" s="1">
        <v>42954</v>
      </c>
      <c r="B8140" s="2">
        <f>YEAR(salesdata[[#This Row],[Order Date]])</f>
        <v>2017</v>
      </c>
      <c r="C8140" s="2">
        <f>MONTH(salesdata[[#This Row],[Order Date]])</f>
        <v>8</v>
      </c>
      <c r="D8140" t="s">
        <v>1668</v>
      </c>
      <c r="E8140" t="s">
        <v>27</v>
      </c>
      <c r="F8140" t="s">
        <v>39</v>
      </c>
      <c r="G8140" t="s">
        <v>52</v>
      </c>
      <c r="H8140" t="s">
        <v>2701</v>
      </c>
      <c r="I8140" s="33" t="s">
        <v>4959</v>
      </c>
      <c r="J8140" s="2">
        <v>4</v>
      </c>
      <c r="K8140" s="33" t="s">
        <v>10983</v>
      </c>
    </row>
    <row r="8141" spans="1:11" x14ac:dyDescent="0.3">
      <c r="A8141" s="1">
        <v>42954</v>
      </c>
      <c r="B8141" s="2">
        <f>YEAR(salesdata[[#This Row],[Order Date]])</f>
        <v>2017</v>
      </c>
      <c r="C8141" s="2">
        <f>MONTH(salesdata[[#This Row],[Order Date]])</f>
        <v>8</v>
      </c>
      <c r="D8141" t="s">
        <v>1668</v>
      </c>
      <c r="E8141" t="s">
        <v>27</v>
      </c>
      <c r="F8141" t="s">
        <v>11</v>
      </c>
      <c r="G8141" t="s">
        <v>12</v>
      </c>
      <c r="H8141" t="s">
        <v>960</v>
      </c>
      <c r="I8141" s="33" t="s">
        <v>3660</v>
      </c>
      <c r="J8141" s="2">
        <v>2</v>
      </c>
      <c r="K8141" s="33" t="s">
        <v>3661</v>
      </c>
    </row>
    <row r="8142" spans="1:11" x14ac:dyDescent="0.3">
      <c r="A8142" s="1">
        <v>42954</v>
      </c>
      <c r="B8142" s="2">
        <f>YEAR(salesdata[[#This Row],[Order Date]])</f>
        <v>2017</v>
      </c>
      <c r="C8142" s="2">
        <f>MONTH(salesdata[[#This Row],[Order Date]])</f>
        <v>8</v>
      </c>
      <c r="D8142" t="s">
        <v>1668</v>
      </c>
      <c r="E8142" t="s">
        <v>27</v>
      </c>
      <c r="F8142" t="s">
        <v>34</v>
      </c>
      <c r="G8142" t="s">
        <v>47</v>
      </c>
      <c r="H8142" t="s">
        <v>2227</v>
      </c>
      <c r="I8142" s="33" t="s">
        <v>8914</v>
      </c>
      <c r="J8142" s="2">
        <v>1</v>
      </c>
      <c r="K8142" s="33" t="s">
        <v>4834</v>
      </c>
    </row>
    <row r="8143" spans="1:11" x14ac:dyDescent="0.3">
      <c r="A8143" s="1">
        <v>42954</v>
      </c>
      <c r="B8143" s="2">
        <f>YEAR(salesdata[[#This Row],[Order Date]])</f>
        <v>2017</v>
      </c>
      <c r="C8143" s="2">
        <f>MONTH(salesdata[[#This Row],[Order Date]])</f>
        <v>8</v>
      </c>
      <c r="D8143" t="s">
        <v>1668</v>
      </c>
      <c r="E8143" t="s">
        <v>27</v>
      </c>
      <c r="F8143" t="s">
        <v>34</v>
      </c>
      <c r="G8143" t="s">
        <v>35</v>
      </c>
      <c r="H8143" t="s">
        <v>2850</v>
      </c>
      <c r="I8143" s="33" t="s">
        <v>10984</v>
      </c>
      <c r="J8143" s="2">
        <v>1</v>
      </c>
      <c r="K8143" s="33" t="s">
        <v>7143</v>
      </c>
    </row>
    <row r="8144" spans="1:11" x14ac:dyDescent="0.3">
      <c r="A8144" s="1">
        <v>42954</v>
      </c>
      <c r="B8144" s="2">
        <f>YEAR(salesdata[[#This Row],[Order Date]])</f>
        <v>2017</v>
      </c>
      <c r="C8144" s="2">
        <f>MONTH(salesdata[[#This Row],[Order Date]])</f>
        <v>8</v>
      </c>
      <c r="D8144" t="s">
        <v>1668</v>
      </c>
      <c r="E8144" t="s">
        <v>27</v>
      </c>
      <c r="F8144" t="s">
        <v>11</v>
      </c>
      <c r="G8144" t="s">
        <v>93</v>
      </c>
      <c r="H8144" t="s">
        <v>257</v>
      </c>
      <c r="I8144" s="33" t="s">
        <v>10985</v>
      </c>
      <c r="J8144" s="2">
        <v>5</v>
      </c>
      <c r="K8144" s="33" t="s">
        <v>10986</v>
      </c>
    </row>
    <row r="8145" spans="1:11" x14ac:dyDescent="0.3">
      <c r="A8145" s="1">
        <v>42957</v>
      </c>
      <c r="B8145" s="2">
        <f>YEAR(salesdata[[#This Row],[Order Date]])</f>
        <v>2017</v>
      </c>
      <c r="C8145" s="2">
        <f>MONTH(salesdata[[#This Row],[Order Date]])</f>
        <v>8</v>
      </c>
      <c r="D8145" t="s">
        <v>1070</v>
      </c>
      <c r="E8145" t="s">
        <v>130</v>
      </c>
      <c r="F8145" t="s">
        <v>11</v>
      </c>
      <c r="G8145" t="s">
        <v>63</v>
      </c>
      <c r="H8145" t="s">
        <v>64</v>
      </c>
      <c r="I8145" s="33" t="s">
        <v>8334</v>
      </c>
      <c r="J8145" s="2">
        <v>6</v>
      </c>
      <c r="K8145" s="33" t="s">
        <v>5601</v>
      </c>
    </row>
    <row r="8146" spans="1:11" x14ac:dyDescent="0.3">
      <c r="A8146" s="1">
        <v>42957</v>
      </c>
      <c r="B8146" s="2">
        <f>YEAR(salesdata[[#This Row],[Order Date]])</f>
        <v>2017</v>
      </c>
      <c r="C8146" s="2">
        <f>MONTH(salesdata[[#This Row],[Order Date]])</f>
        <v>8</v>
      </c>
      <c r="D8146" t="s">
        <v>1070</v>
      </c>
      <c r="E8146" t="s">
        <v>130</v>
      </c>
      <c r="F8146" t="s">
        <v>34</v>
      </c>
      <c r="G8146" t="s">
        <v>47</v>
      </c>
      <c r="H8146" t="s">
        <v>579</v>
      </c>
      <c r="I8146" s="33" t="s">
        <v>10987</v>
      </c>
      <c r="J8146" s="2">
        <v>2</v>
      </c>
      <c r="K8146" s="33" t="s">
        <v>2945</v>
      </c>
    </row>
    <row r="8147" spans="1:11" x14ac:dyDescent="0.3">
      <c r="A8147" s="1">
        <v>42957</v>
      </c>
      <c r="B8147" s="2">
        <f>YEAR(salesdata[[#This Row],[Order Date]])</f>
        <v>2017</v>
      </c>
      <c r="C8147" s="2">
        <f>MONTH(salesdata[[#This Row],[Order Date]])</f>
        <v>8</v>
      </c>
      <c r="D8147" t="s">
        <v>1070</v>
      </c>
      <c r="E8147" t="s">
        <v>130</v>
      </c>
      <c r="F8147" t="s">
        <v>39</v>
      </c>
      <c r="G8147" t="s">
        <v>40</v>
      </c>
      <c r="H8147" t="s">
        <v>177</v>
      </c>
      <c r="I8147" s="33" t="s">
        <v>10988</v>
      </c>
      <c r="J8147" s="2">
        <v>9</v>
      </c>
      <c r="K8147" s="33" t="s">
        <v>10989</v>
      </c>
    </row>
    <row r="8148" spans="1:11" x14ac:dyDescent="0.3">
      <c r="A8148" s="1">
        <v>42957</v>
      </c>
      <c r="B8148" s="2">
        <f>YEAR(salesdata[[#This Row],[Order Date]])</f>
        <v>2017</v>
      </c>
      <c r="C8148" s="2">
        <f>MONTH(salesdata[[#This Row],[Order Date]])</f>
        <v>8</v>
      </c>
      <c r="D8148" t="s">
        <v>1853</v>
      </c>
      <c r="E8148" t="s">
        <v>130</v>
      </c>
      <c r="F8148" t="s">
        <v>11</v>
      </c>
      <c r="G8148" t="s">
        <v>12</v>
      </c>
      <c r="H8148" t="s">
        <v>1913</v>
      </c>
      <c r="I8148" s="33" t="s">
        <v>4112</v>
      </c>
      <c r="J8148" s="2">
        <v>5</v>
      </c>
      <c r="K8148" s="33" t="s">
        <v>3463</v>
      </c>
    </row>
    <row r="8149" spans="1:11" x14ac:dyDescent="0.3">
      <c r="A8149" s="1">
        <v>42958</v>
      </c>
      <c r="B8149" s="2">
        <f>YEAR(salesdata[[#This Row],[Order Date]])</f>
        <v>2017</v>
      </c>
      <c r="C8149" s="2">
        <f>MONTH(salesdata[[#This Row],[Order Date]])</f>
        <v>8</v>
      </c>
      <c r="D8149" t="s">
        <v>1547</v>
      </c>
      <c r="E8149" t="s">
        <v>10</v>
      </c>
      <c r="F8149" t="s">
        <v>11</v>
      </c>
      <c r="G8149" t="s">
        <v>12</v>
      </c>
      <c r="H8149" t="s">
        <v>1658</v>
      </c>
      <c r="I8149" s="33" t="s">
        <v>9615</v>
      </c>
      <c r="J8149" s="2">
        <v>4</v>
      </c>
      <c r="K8149" s="33" t="s">
        <v>5939</v>
      </c>
    </row>
    <row r="8150" spans="1:11" x14ac:dyDescent="0.3">
      <c r="A8150" s="1">
        <v>42958</v>
      </c>
      <c r="B8150" s="2">
        <f>YEAR(salesdata[[#This Row],[Order Date]])</f>
        <v>2017</v>
      </c>
      <c r="C8150" s="2">
        <f>MONTH(salesdata[[#This Row],[Order Date]])</f>
        <v>8</v>
      </c>
      <c r="D8150" t="s">
        <v>1547</v>
      </c>
      <c r="E8150" t="s">
        <v>10</v>
      </c>
      <c r="F8150" t="s">
        <v>11</v>
      </c>
      <c r="G8150" t="s">
        <v>24</v>
      </c>
      <c r="H8150" t="s">
        <v>913</v>
      </c>
      <c r="I8150" s="33" t="s">
        <v>3162</v>
      </c>
      <c r="J8150" s="2">
        <v>7</v>
      </c>
      <c r="K8150" s="33" t="s">
        <v>10990</v>
      </c>
    </row>
    <row r="8151" spans="1:11" x14ac:dyDescent="0.3">
      <c r="A8151" s="1">
        <v>42958</v>
      </c>
      <c r="B8151" s="2">
        <f>YEAR(salesdata[[#This Row],[Order Date]])</f>
        <v>2017</v>
      </c>
      <c r="C8151" s="2">
        <f>MONTH(salesdata[[#This Row],[Order Date]])</f>
        <v>8</v>
      </c>
      <c r="D8151" t="s">
        <v>1547</v>
      </c>
      <c r="E8151" t="s">
        <v>10</v>
      </c>
      <c r="F8151" t="s">
        <v>39</v>
      </c>
      <c r="G8151" t="s">
        <v>40</v>
      </c>
      <c r="H8151" t="s">
        <v>529</v>
      </c>
      <c r="I8151" s="33" t="s">
        <v>6817</v>
      </c>
      <c r="J8151" s="2">
        <v>2</v>
      </c>
      <c r="K8151" s="33" t="s">
        <v>4626</v>
      </c>
    </row>
    <row r="8152" spans="1:11" x14ac:dyDescent="0.3">
      <c r="A8152" s="1">
        <v>42958</v>
      </c>
      <c r="B8152" s="2">
        <f>YEAR(salesdata[[#This Row],[Order Date]])</f>
        <v>2017</v>
      </c>
      <c r="C8152" s="2">
        <f>MONTH(salesdata[[#This Row],[Order Date]])</f>
        <v>8</v>
      </c>
      <c r="D8152" t="s">
        <v>1547</v>
      </c>
      <c r="E8152" t="s">
        <v>10</v>
      </c>
      <c r="F8152" t="s">
        <v>11</v>
      </c>
      <c r="G8152" t="s">
        <v>20</v>
      </c>
      <c r="H8152" t="s">
        <v>476</v>
      </c>
      <c r="I8152" s="33" t="s">
        <v>4604</v>
      </c>
      <c r="J8152" s="2">
        <v>8</v>
      </c>
      <c r="K8152" s="33" t="s">
        <v>10991</v>
      </c>
    </row>
    <row r="8153" spans="1:11" x14ac:dyDescent="0.3">
      <c r="A8153" s="1">
        <v>42958</v>
      </c>
      <c r="B8153" s="2">
        <f>YEAR(salesdata[[#This Row],[Order Date]])</f>
        <v>2017</v>
      </c>
      <c r="C8153" s="2">
        <f>MONTH(salesdata[[#This Row],[Order Date]])</f>
        <v>8</v>
      </c>
      <c r="D8153" t="s">
        <v>406</v>
      </c>
      <c r="E8153" t="s">
        <v>62</v>
      </c>
      <c r="F8153" t="s">
        <v>11</v>
      </c>
      <c r="G8153" t="s">
        <v>20</v>
      </c>
      <c r="H8153" t="s">
        <v>1168</v>
      </c>
      <c r="I8153" s="33" t="s">
        <v>10992</v>
      </c>
      <c r="J8153" s="2">
        <v>11</v>
      </c>
      <c r="K8153" s="33" t="s">
        <v>10993</v>
      </c>
    </row>
    <row r="8154" spans="1:11" x14ac:dyDescent="0.3">
      <c r="A8154" s="1">
        <v>42958</v>
      </c>
      <c r="B8154" s="2">
        <f>YEAR(salesdata[[#This Row],[Order Date]])</f>
        <v>2017</v>
      </c>
      <c r="C8154" s="2">
        <f>MONTH(salesdata[[#This Row],[Order Date]])</f>
        <v>8</v>
      </c>
      <c r="D8154" t="s">
        <v>2341</v>
      </c>
      <c r="E8154" t="s">
        <v>152</v>
      </c>
      <c r="F8154" t="s">
        <v>11</v>
      </c>
      <c r="G8154" t="s">
        <v>12</v>
      </c>
      <c r="H8154" t="s">
        <v>502</v>
      </c>
      <c r="I8154" s="33" t="s">
        <v>3857</v>
      </c>
      <c r="J8154" s="2">
        <v>4</v>
      </c>
      <c r="K8154" s="33" t="s">
        <v>3858</v>
      </c>
    </row>
    <row r="8155" spans="1:11" x14ac:dyDescent="0.3">
      <c r="A8155" s="1">
        <v>42959</v>
      </c>
      <c r="B8155" s="2">
        <f>YEAR(salesdata[[#This Row],[Order Date]])</f>
        <v>2017</v>
      </c>
      <c r="C8155" s="2">
        <f>MONTH(salesdata[[#This Row],[Order Date]])</f>
        <v>8</v>
      </c>
      <c r="D8155" t="s">
        <v>1177</v>
      </c>
      <c r="E8155" t="s">
        <v>124</v>
      </c>
      <c r="F8155" t="s">
        <v>11</v>
      </c>
      <c r="G8155" t="s">
        <v>12</v>
      </c>
      <c r="H8155" t="s">
        <v>1250</v>
      </c>
      <c r="I8155" s="33" t="s">
        <v>5315</v>
      </c>
      <c r="J8155" s="2">
        <v>4</v>
      </c>
      <c r="K8155" s="33" t="s">
        <v>3710</v>
      </c>
    </row>
    <row r="8156" spans="1:11" x14ac:dyDescent="0.3">
      <c r="A8156" s="1">
        <v>42959</v>
      </c>
      <c r="B8156" s="2">
        <f>YEAR(salesdata[[#This Row],[Order Date]])</f>
        <v>2017</v>
      </c>
      <c r="C8156" s="2">
        <f>MONTH(salesdata[[#This Row],[Order Date]])</f>
        <v>8</v>
      </c>
      <c r="D8156" t="s">
        <v>609</v>
      </c>
      <c r="E8156" t="s">
        <v>27</v>
      </c>
      <c r="F8156" t="s">
        <v>11</v>
      </c>
      <c r="G8156" t="s">
        <v>93</v>
      </c>
      <c r="H8156" t="s">
        <v>1891</v>
      </c>
      <c r="I8156" s="33" t="s">
        <v>6972</v>
      </c>
      <c r="J8156" s="2">
        <v>3</v>
      </c>
      <c r="K8156" s="33" t="s">
        <v>6973</v>
      </c>
    </row>
    <row r="8157" spans="1:11" x14ac:dyDescent="0.3">
      <c r="A8157" s="1">
        <v>42959</v>
      </c>
      <c r="B8157" s="2">
        <f>YEAR(salesdata[[#This Row],[Order Date]])</f>
        <v>2017</v>
      </c>
      <c r="C8157" s="2">
        <f>MONTH(salesdata[[#This Row],[Order Date]])</f>
        <v>8</v>
      </c>
      <c r="D8157" t="s">
        <v>609</v>
      </c>
      <c r="E8157" t="s">
        <v>27</v>
      </c>
      <c r="F8157" t="s">
        <v>34</v>
      </c>
      <c r="G8157" t="s">
        <v>47</v>
      </c>
      <c r="H8157" t="s">
        <v>372</v>
      </c>
      <c r="I8157" s="33" t="s">
        <v>7938</v>
      </c>
      <c r="J8157" s="2">
        <v>4</v>
      </c>
      <c r="K8157" s="33" t="s">
        <v>8320</v>
      </c>
    </row>
    <row r="8158" spans="1:11" x14ac:dyDescent="0.3">
      <c r="A8158" s="1">
        <v>42959</v>
      </c>
      <c r="B8158" s="2">
        <f>YEAR(salesdata[[#This Row],[Order Date]])</f>
        <v>2017</v>
      </c>
      <c r="C8158" s="2">
        <f>MONTH(salesdata[[#This Row],[Order Date]])</f>
        <v>8</v>
      </c>
      <c r="D8158" t="s">
        <v>2173</v>
      </c>
      <c r="E8158" t="s">
        <v>540</v>
      </c>
      <c r="F8158" t="s">
        <v>11</v>
      </c>
      <c r="G8158" t="s">
        <v>24</v>
      </c>
      <c r="H8158" t="s">
        <v>51</v>
      </c>
      <c r="I8158" s="33" t="s">
        <v>6107</v>
      </c>
      <c r="J8158" s="2">
        <v>3</v>
      </c>
      <c r="K8158" s="33" t="s">
        <v>6231</v>
      </c>
    </row>
    <row r="8159" spans="1:11" x14ac:dyDescent="0.3">
      <c r="A8159" s="1">
        <v>42959</v>
      </c>
      <c r="B8159" s="2">
        <f>YEAR(salesdata[[#This Row],[Order Date]])</f>
        <v>2017</v>
      </c>
      <c r="C8159" s="2">
        <f>MONTH(salesdata[[#This Row],[Order Date]])</f>
        <v>8</v>
      </c>
      <c r="D8159" t="s">
        <v>2173</v>
      </c>
      <c r="E8159" t="s">
        <v>540</v>
      </c>
      <c r="F8159" t="s">
        <v>34</v>
      </c>
      <c r="G8159" t="s">
        <v>35</v>
      </c>
      <c r="H8159" t="s">
        <v>107</v>
      </c>
      <c r="I8159" s="33" t="s">
        <v>10994</v>
      </c>
      <c r="J8159" s="2">
        <v>5</v>
      </c>
      <c r="K8159" s="33" t="s">
        <v>10995</v>
      </c>
    </row>
    <row r="8160" spans="1:11" x14ac:dyDescent="0.3">
      <c r="A8160" s="1">
        <v>42959</v>
      </c>
      <c r="B8160" s="2">
        <f>YEAR(salesdata[[#This Row],[Order Date]])</f>
        <v>2017</v>
      </c>
      <c r="C8160" s="2">
        <f>MONTH(salesdata[[#This Row],[Order Date]])</f>
        <v>8</v>
      </c>
      <c r="D8160" t="s">
        <v>2173</v>
      </c>
      <c r="E8160" t="s">
        <v>540</v>
      </c>
      <c r="F8160" t="s">
        <v>11</v>
      </c>
      <c r="G8160" t="s">
        <v>24</v>
      </c>
      <c r="H8160" t="s">
        <v>826</v>
      </c>
      <c r="I8160" s="33" t="s">
        <v>10996</v>
      </c>
      <c r="J8160" s="2">
        <v>5</v>
      </c>
      <c r="K8160" s="33" t="s">
        <v>10997</v>
      </c>
    </row>
    <row r="8161" spans="1:11" x14ac:dyDescent="0.3">
      <c r="A8161" s="1">
        <v>42959</v>
      </c>
      <c r="B8161" s="2">
        <f>YEAR(salesdata[[#This Row],[Order Date]])</f>
        <v>2017</v>
      </c>
      <c r="C8161" s="2">
        <f>MONTH(salesdata[[#This Row],[Order Date]])</f>
        <v>8</v>
      </c>
      <c r="D8161" t="s">
        <v>2005</v>
      </c>
      <c r="E8161" t="s">
        <v>167</v>
      </c>
      <c r="F8161" t="s">
        <v>39</v>
      </c>
      <c r="G8161" t="s">
        <v>614</v>
      </c>
      <c r="H8161" t="s">
        <v>2319</v>
      </c>
      <c r="I8161" s="33" t="s">
        <v>10998</v>
      </c>
      <c r="J8161" s="2">
        <v>1</v>
      </c>
      <c r="K8161" s="33" t="s">
        <v>616</v>
      </c>
    </row>
    <row r="8162" spans="1:11" x14ac:dyDescent="0.3">
      <c r="A8162" s="1">
        <v>42959</v>
      </c>
      <c r="B8162" s="2">
        <f>YEAR(salesdata[[#This Row],[Order Date]])</f>
        <v>2017</v>
      </c>
      <c r="C8162" s="2">
        <f>MONTH(salesdata[[#This Row],[Order Date]])</f>
        <v>8</v>
      </c>
      <c r="D8162" t="s">
        <v>2005</v>
      </c>
      <c r="E8162" t="s">
        <v>167</v>
      </c>
      <c r="F8162" t="s">
        <v>11</v>
      </c>
      <c r="G8162" t="s">
        <v>12</v>
      </c>
      <c r="H8162" t="s">
        <v>2151</v>
      </c>
      <c r="I8162" s="33" t="s">
        <v>9212</v>
      </c>
      <c r="J8162" s="2">
        <v>4</v>
      </c>
      <c r="K8162" s="33" t="s">
        <v>9213</v>
      </c>
    </row>
    <row r="8163" spans="1:11" x14ac:dyDescent="0.3">
      <c r="A8163" s="1">
        <v>42959</v>
      </c>
      <c r="B8163" s="2">
        <f>YEAR(salesdata[[#This Row],[Order Date]])</f>
        <v>2017</v>
      </c>
      <c r="C8163" s="2">
        <f>MONTH(salesdata[[#This Row],[Order Date]])</f>
        <v>8</v>
      </c>
      <c r="D8163" t="s">
        <v>2005</v>
      </c>
      <c r="E8163" t="s">
        <v>167</v>
      </c>
      <c r="F8163" t="s">
        <v>39</v>
      </c>
      <c r="G8163" t="s">
        <v>40</v>
      </c>
      <c r="H8163" t="s">
        <v>770</v>
      </c>
      <c r="I8163" s="33" t="s">
        <v>10999</v>
      </c>
      <c r="J8163" s="2">
        <v>8</v>
      </c>
      <c r="K8163" s="33" t="s">
        <v>11000</v>
      </c>
    </row>
    <row r="8164" spans="1:11" x14ac:dyDescent="0.3">
      <c r="A8164" s="1">
        <v>42959</v>
      </c>
      <c r="B8164" s="2">
        <f>YEAR(salesdata[[#This Row],[Order Date]])</f>
        <v>2017</v>
      </c>
      <c r="C8164" s="2">
        <f>MONTH(salesdata[[#This Row],[Order Date]])</f>
        <v>8</v>
      </c>
      <c r="D8164" t="s">
        <v>2005</v>
      </c>
      <c r="E8164" t="s">
        <v>167</v>
      </c>
      <c r="F8164" t="s">
        <v>11</v>
      </c>
      <c r="G8164" t="s">
        <v>18</v>
      </c>
      <c r="H8164" t="s">
        <v>2014</v>
      </c>
      <c r="I8164" s="33" t="s">
        <v>6100</v>
      </c>
      <c r="J8164" s="2">
        <v>3</v>
      </c>
      <c r="K8164" s="33" t="s">
        <v>6101</v>
      </c>
    </row>
    <row r="8165" spans="1:11" x14ac:dyDescent="0.3">
      <c r="A8165" s="1">
        <v>42959</v>
      </c>
      <c r="B8165" s="2">
        <f>YEAR(salesdata[[#This Row],[Order Date]])</f>
        <v>2017</v>
      </c>
      <c r="C8165" s="2">
        <f>MONTH(salesdata[[#This Row],[Order Date]])</f>
        <v>8</v>
      </c>
      <c r="D8165" t="s">
        <v>2005</v>
      </c>
      <c r="E8165" t="s">
        <v>167</v>
      </c>
      <c r="F8165" t="s">
        <v>39</v>
      </c>
      <c r="G8165" t="s">
        <v>52</v>
      </c>
      <c r="H8165" t="s">
        <v>2460</v>
      </c>
      <c r="I8165" s="33" t="s">
        <v>3637</v>
      </c>
      <c r="J8165" s="2">
        <v>5</v>
      </c>
      <c r="K8165" s="33" t="s">
        <v>11001</v>
      </c>
    </row>
    <row r="8166" spans="1:11" x14ac:dyDescent="0.3">
      <c r="A8166" s="1">
        <v>42959</v>
      </c>
      <c r="B8166" s="2">
        <f>YEAR(salesdata[[#This Row],[Order Date]])</f>
        <v>2017</v>
      </c>
      <c r="C8166" s="2">
        <f>MONTH(salesdata[[#This Row],[Order Date]])</f>
        <v>8</v>
      </c>
      <c r="D8166" t="s">
        <v>2005</v>
      </c>
      <c r="E8166" t="s">
        <v>167</v>
      </c>
      <c r="F8166" t="s">
        <v>11</v>
      </c>
      <c r="G8166" t="s">
        <v>20</v>
      </c>
      <c r="H8166" t="s">
        <v>1263</v>
      </c>
      <c r="I8166" s="33" t="s">
        <v>5630</v>
      </c>
      <c r="J8166" s="2">
        <v>6</v>
      </c>
      <c r="K8166" s="33" t="s">
        <v>8278</v>
      </c>
    </row>
    <row r="8167" spans="1:11" x14ac:dyDescent="0.3">
      <c r="A8167" s="1">
        <v>42960</v>
      </c>
      <c r="B8167" s="2">
        <f>YEAR(salesdata[[#This Row],[Order Date]])</f>
        <v>2017</v>
      </c>
      <c r="C8167" s="2">
        <f>MONTH(salesdata[[#This Row],[Order Date]])</f>
        <v>8</v>
      </c>
      <c r="D8167" t="s">
        <v>514</v>
      </c>
      <c r="E8167" t="s">
        <v>27</v>
      </c>
      <c r="F8167" t="s">
        <v>11</v>
      </c>
      <c r="G8167" t="s">
        <v>18</v>
      </c>
      <c r="H8167" t="s">
        <v>2298</v>
      </c>
      <c r="I8167" s="33" t="s">
        <v>7039</v>
      </c>
      <c r="J8167" s="2">
        <v>3</v>
      </c>
      <c r="K8167" s="33" t="s">
        <v>3284</v>
      </c>
    </row>
    <row r="8168" spans="1:11" x14ac:dyDescent="0.3">
      <c r="A8168" s="1">
        <v>42960</v>
      </c>
      <c r="B8168" s="2">
        <f>YEAR(salesdata[[#This Row],[Order Date]])</f>
        <v>2017</v>
      </c>
      <c r="C8168" s="2">
        <f>MONTH(salesdata[[#This Row],[Order Date]])</f>
        <v>8</v>
      </c>
      <c r="D8168" t="s">
        <v>514</v>
      </c>
      <c r="E8168" t="s">
        <v>27</v>
      </c>
      <c r="F8168" t="s">
        <v>11</v>
      </c>
      <c r="G8168" t="s">
        <v>93</v>
      </c>
      <c r="H8168" t="s">
        <v>672</v>
      </c>
      <c r="I8168" s="33" t="s">
        <v>11002</v>
      </c>
      <c r="J8168" s="2">
        <v>7</v>
      </c>
      <c r="K8168" s="33" t="s">
        <v>8698</v>
      </c>
    </row>
    <row r="8169" spans="1:11" x14ac:dyDescent="0.3">
      <c r="A8169" s="1">
        <v>42960</v>
      </c>
      <c r="B8169" s="2">
        <f>YEAR(salesdata[[#This Row],[Order Date]])</f>
        <v>2017</v>
      </c>
      <c r="C8169" s="2">
        <f>MONTH(salesdata[[#This Row],[Order Date]])</f>
        <v>8</v>
      </c>
      <c r="D8169" t="s">
        <v>514</v>
      </c>
      <c r="E8169" t="s">
        <v>27</v>
      </c>
      <c r="F8169" t="s">
        <v>11</v>
      </c>
      <c r="G8169" t="s">
        <v>24</v>
      </c>
      <c r="H8169" t="s">
        <v>264</v>
      </c>
      <c r="I8169" s="33" t="s">
        <v>3177</v>
      </c>
      <c r="J8169" s="2">
        <v>3</v>
      </c>
      <c r="K8169" s="33" t="s">
        <v>3178</v>
      </c>
    </row>
    <row r="8170" spans="1:11" x14ac:dyDescent="0.3">
      <c r="A8170" s="1">
        <v>42960</v>
      </c>
      <c r="B8170" s="2">
        <f>YEAR(salesdata[[#This Row],[Order Date]])</f>
        <v>2017</v>
      </c>
      <c r="C8170" s="2">
        <f>MONTH(salesdata[[#This Row],[Order Date]])</f>
        <v>8</v>
      </c>
      <c r="D8170" t="s">
        <v>514</v>
      </c>
      <c r="E8170" t="s">
        <v>27</v>
      </c>
      <c r="F8170" t="s">
        <v>11</v>
      </c>
      <c r="G8170" t="s">
        <v>204</v>
      </c>
      <c r="H8170" t="s">
        <v>828</v>
      </c>
      <c r="I8170" s="33" t="s">
        <v>4983</v>
      </c>
      <c r="J8170" s="2">
        <v>4</v>
      </c>
      <c r="K8170" s="33" t="s">
        <v>4262</v>
      </c>
    </row>
    <row r="8171" spans="1:11" x14ac:dyDescent="0.3">
      <c r="A8171" s="1">
        <v>42960</v>
      </c>
      <c r="B8171" s="2">
        <f>YEAR(salesdata[[#This Row],[Order Date]])</f>
        <v>2017</v>
      </c>
      <c r="C8171" s="2">
        <f>MONTH(salesdata[[#This Row],[Order Date]])</f>
        <v>8</v>
      </c>
      <c r="D8171" t="s">
        <v>1433</v>
      </c>
      <c r="E8171" t="s">
        <v>23</v>
      </c>
      <c r="F8171" t="s">
        <v>11</v>
      </c>
      <c r="G8171" t="s">
        <v>16</v>
      </c>
      <c r="H8171" t="s">
        <v>2096</v>
      </c>
      <c r="I8171" s="33" t="s">
        <v>4284</v>
      </c>
      <c r="J8171" s="2">
        <v>3</v>
      </c>
      <c r="K8171" s="33" t="s">
        <v>3297</v>
      </c>
    </row>
    <row r="8172" spans="1:11" x14ac:dyDescent="0.3">
      <c r="A8172" s="1">
        <v>42960</v>
      </c>
      <c r="B8172" s="2">
        <f>YEAR(salesdata[[#This Row],[Order Date]])</f>
        <v>2017</v>
      </c>
      <c r="C8172" s="2">
        <f>MONTH(salesdata[[#This Row],[Order Date]])</f>
        <v>8</v>
      </c>
      <c r="D8172" t="s">
        <v>1709</v>
      </c>
      <c r="E8172" t="s">
        <v>27</v>
      </c>
      <c r="F8172" t="s">
        <v>11</v>
      </c>
      <c r="G8172" t="s">
        <v>20</v>
      </c>
      <c r="H8172" t="s">
        <v>875</v>
      </c>
      <c r="I8172" s="33" t="s">
        <v>10371</v>
      </c>
      <c r="J8172" s="2">
        <v>3</v>
      </c>
      <c r="K8172" s="33" t="s">
        <v>11003</v>
      </c>
    </row>
    <row r="8173" spans="1:11" x14ac:dyDescent="0.3">
      <c r="A8173" s="1">
        <v>42960</v>
      </c>
      <c r="B8173" s="2">
        <f>YEAR(salesdata[[#This Row],[Order Date]])</f>
        <v>2017</v>
      </c>
      <c r="C8173" s="2">
        <f>MONTH(salesdata[[#This Row],[Order Date]])</f>
        <v>8</v>
      </c>
      <c r="D8173" t="s">
        <v>930</v>
      </c>
      <c r="E8173" t="s">
        <v>121</v>
      </c>
      <c r="F8173" t="s">
        <v>11</v>
      </c>
      <c r="G8173" t="s">
        <v>93</v>
      </c>
      <c r="H8173" t="s">
        <v>1876</v>
      </c>
      <c r="I8173" s="33" t="s">
        <v>11004</v>
      </c>
      <c r="J8173" s="2">
        <v>7</v>
      </c>
      <c r="K8173" s="33" t="s">
        <v>11005</v>
      </c>
    </row>
    <row r="8174" spans="1:11" x14ac:dyDescent="0.3">
      <c r="A8174" s="1">
        <v>42960</v>
      </c>
      <c r="B8174" s="2">
        <f>YEAR(salesdata[[#This Row],[Order Date]])</f>
        <v>2017</v>
      </c>
      <c r="C8174" s="2">
        <f>MONTH(salesdata[[#This Row],[Order Date]])</f>
        <v>8</v>
      </c>
      <c r="D8174" t="s">
        <v>930</v>
      </c>
      <c r="E8174" t="s">
        <v>121</v>
      </c>
      <c r="F8174" t="s">
        <v>11</v>
      </c>
      <c r="G8174" t="s">
        <v>20</v>
      </c>
      <c r="H8174" t="s">
        <v>1171</v>
      </c>
      <c r="I8174" s="33" t="s">
        <v>11006</v>
      </c>
      <c r="J8174" s="2">
        <v>6</v>
      </c>
      <c r="K8174" s="33" t="s">
        <v>11007</v>
      </c>
    </row>
    <row r="8175" spans="1:11" x14ac:dyDescent="0.3">
      <c r="A8175" s="1">
        <v>42960</v>
      </c>
      <c r="B8175" s="2">
        <f>YEAR(salesdata[[#This Row],[Order Date]])</f>
        <v>2017</v>
      </c>
      <c r="C8175" s="2">
        <f>MONTH(salesdata[[#This Row],[Order Date]])</f>
        <v>8</v>
      </c>
      <c r="D8175" t="s">
        <v>930</v>
      </c>
      <c r="E8175" t="s">
        <v>121</v>
      </c>
      <c r="F8175" t="s">
        <v>11</v>
      </c>
      <c r="G8175" t="s">
        <v>43</v>
      </c>
      <c r="H8175" t="s">
        <v>163</v>
      </c>
      <c r="I8175" s="33" t="s">
        <v>7151</v>
      </c>
      <c r="J8175" s="2">
        <v>5</v>
      </c>
      <c r="K8175" s="33" t="s">
        <v>4295</v>
      </c>
    </row>
    <row r="8176" spans="1:11" x14ac:dyDescent="0.3">
      <c r="A8176" s="1">
        <v>42960</v>
      </c>
      <c r="B8176" s="2">
        <f>YEAR(salesdata[[#This Row],[Order Date]])</f>
        <v>2017</v>
      </c>
      <c r="C8176" s="2">
        <f>MONTH(salesdata[[#This Row],[Order Date]])</f>
        <v>8</v>
      </c>
      <c r="D8176" t="s">
        <v>930</v>
      </c>
      <c r="E8176" t="s">
        <v>121</v>
      </c>
      <c r="F8176" t="s">
        <v>39</v>
      </c>
      <c r="G8176" t="s">
        <v>52</v>
      </c>
      <c r="H8176" t="s">
        <v>986</v>
      </c>
      <c r="I8176" s="33" t="s">
        <v>7106</v>
      </c>
      <c r="J8176" s="2">
        <v>2</v>
      </c>
      <c r="K8176" s="33" t="s">
        <v>5318</v>
      </c>
    </row>
    <row r="8177" spans="1:11" x14ac:dyDescent="0.3">
      <c r="A8177" s="1">
        <v>42960</v>
      </c>
      <c r="B8177" s="2">
        <f>YEAR(salesdata[[#This Row],[Order Date]])</f>
        <v>2017</v>
      </c>
      <c r="C8177" s="2">
        <f>MONTH(salesdata[[#This Row],[Order Date]])</f>
        <v>8</v>
      </c>
      <c r="D8177" t="s">
        <v>930</v>
      </c>
      <c r="E8177" t="s">
        <v>121</v>
      </c>
      <c r="F8177" t="s">
        <v>34</v>
      </c>
      <c r="G8177" t="s">
        <v>47</v>
      </c>
      <c r="H8177" t="s">
        <v>1764</v>
      </c>
      <c r="I8177" s="33" t="s">
        <v>4157</v>
      </c>
      <c r="J8177" s="2">
        <v>1</v>
      </c>
      <c r="K8177" s="33" t="s">
        <v>132</v>
      </c>
    </row>
    <row r="8178" spans="1:11" x14ac:dyDescent="0.3">
      <c r="A8178" s="1">
        <v>42960</v>
      </c>
      <c r="B8178" s="2">
        <f>YEAR(salesdata[[#This Row],[Order Date]])</f>
        <v>2017</v>
      </c>
      <c r="C8178" s="2">
        <f>MONTH(salesdata[[#This Row],[Order Date]])</f>
        <v>8</v>
      </c>
      <c r="D8178" t="s">
        <v>930</v>
      </c>
      <c r="E8178" t="s">
        <v>121</v>
      </c>
      <c r="F8178" t="s">
        <v>11</v>
      </c>
      <c r="G8178" t="s">
        <v>63</v>
      </c>
      <c r="H8178" t="s">
        <v>1334</v>
      </c>
      <c r="I8178" s="33" t="s">
        <v>4563</v>
      </c>
      <c r="J8178" s="2">
        <v>5</v>
      </c>
      <c r="K8178" s="33" t="s">
        <v>8021</v>
      </c>
    </row>
    <row r="8179" spans="1:11" x14ac:dyDescent="0.3">
      <c r="A8179" s="1">
        <v>42960</v>
      </c>
      <c r="B8179" s="2">
        <f>YEAR(salesdata[[#This Row],[Order Date]])</f>
        <v>2017</v>
      </c>
      <c r="C8179" s="2">
        <f>MONTH(salesdata[[#This Row],[Order Date]])</f>
        <v>8</v>
      </c>
      <c r="D8179" t="s">
        <v>930</v>
      </c>
      <c r="E8179" t="s">
        <v>121</v>
      </c>
      <c r="F8179" t="s">
        <v>34</v>
      </c>
      <c r="G8179" t="s">
        <v>35</v>
      </c>
      <c r="H8179" t="s">
        <v>2399</v>
      </c>
      <c r="I8179" s="33" t="s">
        <v>11008</v>
      </c>
      <c r="J8179" s="2">
        <v>2</v>
      </c>
      <c r="K8179" s="33" t="s">
        <v>11009</v>
      </c>
    </row>
    <row r="8180" spans="1:11" x14ac:dyDescent="0.3">
      <c r="A8180" s="1">
        <v>42961</v>
      </c>
      <c r="B8180" s="2">
        <f>YEAR(salesdata[[#This Row],[Order Date]])</f>
        <v>2017</v>
      </c>
      <c r="C8180" s="2">
        <f>MONTH(salesdata[[#This Row],[Order Date]])</f>
        <v>8</v>
      </c>
      <c r="D8180" t="s">
        <v>1241</v>
      </c>
      <c r="E8180" t="s">
        <v>27</v>
      </c>
      <c r="F8180" t="s">
        <v>11</v>
      </c>
      <c r="G8180" t="s">
        <v>16</v>
      </c>
      <c r="H8180" t="s">
        <v>593</v>
      </c>
      <c r="I8180" s="33" t="s">
        <v>4578</v>
      </c>
      <c r="J8180" s="2">
        <v>2</v>
      </c>
      <c r="K8180" s="33" t="s">
        <v>4759</v>
      </c>
    </row>
    <row r="8181" spans="1:11" x14ac:dyDescent="0.3">
      <c r="A8181" s="1">
        <v>42961</v>
      </c>
      <c r="B8181" s="2">
        <f>YEAR(salesdata[[#This Row],[Order Date]])</f>
        <v>2017</v>
      </c>
      <c r="C8181" s="2">
        <f>MONTH(salesdata[[#This Row],[Order Date]])</f>
        <v>8</v>
      </c>
      <c r="D8181" t="s">
        <v>1241</v>
      </c>
      <c r="E8181" t="s">
        <v>27</v>
      </c>
      <c r="F8181" t="s">
        <v>11</v>
      </c>
      <c r="G8181" t="s">
        <v>24</v>
      </c>
      <c r="H8181" t="s">
        <v>2787</v>
      </c>
      <c r="I8181" s="33" t="s">
        <v>3027</v>
      </c>
      <c r="J8181" s="2">
        <v>6</v>
      </c>
      <c r="K8181" s="33" t="s">
        <v>4930</v>
      </c>
    </row>
    <row r="8182" spans="1:11" x14ac:dyDescent="0.3">
      <c r="A8182" s="1">
        <v>42961</v>
      </c>
      <c r="B8182" s="2">
        <f>YEAR(salesdata[[#This Row],[Order Date]])</f>
        <v>2017</v>
      </c>
      <c r="C8182" s="2">
        <f>MONTH(salesdata[[#This Row],[Order Date]])</f>
        <v>8</v>
      </c>
      <c r="D8182" t="s">
        <v>2580</v>
      </c>
      <c r="E8182" t="s">
        <v>27</v>
      </c>
      <c r="F8182" t="s">
        <v>34</v>
      </c>
      <c r="G8182" t="s">
        <v>147</v>
      </c>
      <c r="H8182" t="s">
        <v>2133</v>
      </c>
      <c r="I8182" s="33" t="s">
        <v>11010</v>
      </c>
      <c r="J8182" s="2">
        <v>3</v>
      </c>
      <c r="K8182" s="33" t="s">
        <v>5316</v>
      </c>
    </row>
    <row r="8183" spans="1:11" x14ac:dyDescent="0.3">
      <c r="A8183" s="1">
        <v>42962</v>
      </c>
      <c r="B8183" s="2">
        <f>YEAR(salesdata[[#This Row],[Order Date]])</f>
        <v>2017</v>
      </c>
      <c r="C8183" s="2">
        <f>MONTH(salesdata[[#This Row],[Order Date]])</f>
        <v>8</v>
      </c>
      <c r="D8183" t="s">
        <v>759</v>
      </c>
      <c r="E8183" t="s">
        <v>181</v>
      </c>
      <c r="F8183" t="s">
        <v>11</v>
      </c>
      <c r="G8183" t="s">
        <v>93</v>
      </c>
      <c r="H8183" t="s">
        <v>290</v>
      </c>
      <c r="I8183" s="33" t="s">
        <v>11011</v>
      </c>
      <c r="J8183" s="2">
        <v>2</v>
      </c>
      <c r="K8183" s="33" t="s">
        <v>3370</v>
      </c>
    </row>
    <row r="8184" spans="1:11" x14ac:dyDescent="0.3">
      <c r="A8184" s="1">
        <v>42962</v>
      </c>
      <c r="B8184" s="2">
        <f>YEAR(salesdata[[#This Row],[Order Date]])</f>
        <v>2017</v>
      </c>
      <c r="C8184" s="2">
        <f>MONTH(salesdata[[#This Row],[Order Date]])</f>
        <v>8</v>
      </c>
      <c r="D8184" t="s">
        <v>2514</v>
      </c>
      <c r="E8184" t="s">
        <v>23</v>
      </c>
      <c r="F8184" t="s">
        <v>11</v>
      </c>
      <c r="G8184" t="s">
        <v>18</v>
      </c>
      <c r="H8184" t="s">
        <v>1139</v>
      </c>
      <c r="I8184" s="33" t="s">
        <v>4882</v>
      </c>
      <c r="J8184" s="2">
        <v>6</v>
      </c>
      <c r="K8184" s="33" t="s">
        <v>4883</v>
      </c>
    </row>
    <row r="8185" spans="1:11" x14ac:dyDescent="0.3">
      <c r="A8185" s="1">
        <v>42962</v>
      </c>
      <c r="B8185" s="2">
        <f>YEAR(salesdata[[#This Row],[Order Date]])</f>
        <v>2017</v>
      </c>
      <c r="C8185" s="2">
        <f>MONTH(salesdata[[#This Row],[Order Date]])</f>
        <v>8</v>
      </c>
      <c r="D8185" t="s">
        <v>2525</v>
      </c>
      <c r="E8185" t="s">
        <v>319</v>
      </c>
      <c r="F8185" t="s">
        <v>11</v>
      </c>
      <c r="G8185" t="s">
        <v>16</v>
      </c>
      <c r="H8185" t="s">
        <v>254</v>
      </c>
      <c r="I8185" s="33" t="s">
        <v>4388</v>
      </c>
      <c r="J8185" s="2">
        <v>8</v>
      </c>
      <c r="K8185" s="33" t="s">
        <v>11012</v>
      </c>
    </row>
    <row r="8186" spans="1:11" x14ac:dyDescent="0.3">
      <c r="A8186" s="1">
        <v>42963</v>
      </c>
      <c r="B8186" s="2">
        <f>YEAR(salesdata[[#This Row],[Order Date]])</f>
        <v>2017</v>
      </c>
      <c r="C8186" s="2">
        <f>MONTH(salesdata[[#This Row],[Order Date]])</f>
        <v>8</v>
      </c>
      <c r="D8186" t="s">
        <v>1978</v>
      </c>
      <c r="E8186" t="s">
        <v>121</v>
      </c>
      <c r="F8186" t="s">
        <v>11</v>
      </c>
      <c r="G8186" t="s">
        <v>20</v>
      </c>
      <c r="H8186" t="s">
        <v>1881</v>
      </c>
      <c r="I8186" s="33" t="s">
        <v>4732</v>
      </c>
      <c r="J8186" s="2">
        <v>3</v>
      </c>
      <c r="K8186" s="33" t="s">
        <v>11013</v>
      </c>
    </row>
    <row r="8187" spans="1:11" x14ac:dyDescent="0.3">
      <c r="A8187" s="1">
        <v>42963</v>
      </c>
      <c r="B8187" s="2">
        <f>YEAR(salesdata[[#This Row],[Order Date]])</f>
        <v>2017</v>
      </c>
      <c r="C8187" s="2">
        <f>MONTH(salesdata[[#This Row],[Order Date]])</f>
        <v>8</v>
      </c>
      <c r="D8187" t="s">
        <v>1978</v>
      </c>
      <c r="E8187" t="s">
        <v>121</v>
      </c>
      <c r="F8187" t="s">
        <v>11</v>
      </c>
      <c r="G8187" t="s">
        <v>18</v>
      </c>
      <c r="H8187" t="s">
        <v>1641</v>
      </c>
      <c r="I8187" s="33" t="s">
        <v>9238</v>
      </c>
      <c r="J8187" s="2">
        <v>4</v>
      </c>
      <c r="K8187" s="33" t="s">
        <v>11014</v>
      </c>
    </row>
    <row r="8188" spans="1:11" x14ac:dyDescent="0.3">
      <c r="A8188" s="1">
        <v>42964</v>
      </c>
      <c r="B8188" s="2">
        <f>YEAR(salesdata[[#This Row],[Order Date]])</f>
        <v>2017</v>
      </c>
      <c r="C8188" s="2">
        <f>MONTH(salesdata[[#This Row],[Order Date]])</f>
        <v>8</v>
      </c>
      <c r="D8188" t="s">
        <v>534</v>
      </c>
      <c r="E8188" t="s">
        <v>152</v>
      </c>
      <c r="F8188" t="s">
        <v>11</v>
      </c>
      <c r="G8188" t="s">
        <v>20</v>
      </c>
      <c r="H8188" t="s">
        <v>122</v>
      </c>
      <c r="I8188" s="33" t="s">
        <v>10254</v>
      </c>
      <c r="J8188" s="2">
        <v>5</v>
      </c>
      <c r="K8188" s="33" t="s">
        <v>10430</v>
      </c>
    </row>
    <row r="8189" spans="1:11" x14ac:dyDescent="0.3">
      <c r="A8189" s="1">
        <v>42964</v>
      </c>
      <c r="B8189" s="2">
        <f>YEAR(salesdata[[#This Row],[Order Date]])</f>
        <v>2017</v>
      </c>
      <c r="C8189" s="2">
        <f>MONTH(salesdata[[#This Row],[Order Date]])</f>
        <v>8</v>
      </c>
      <c r="D8189" t="s">
        <v>534</v>
      </c>
      <c r="E8189" t="s">
        <v>152</v>
      </c>
      <c r="F8189" t="s">
        <v>34</v>
      </c>
      <c r="G8189" t="s">
        <v>35</v>
      </c>
      <c r="H8189" t="s">
        <v>742</v>
      </c>
      <c r="I8189" s="33" t="s">
        <v>11015</v>
      </c>
      <c r="J8189" s="2">
        <v>2</v>
      </c>
      <c r="K8189" s="33" t="s">
        <v>11016</v>
      </c>
    </row>
    <row r="8190" spans="1:11" x14ac:dyDescent="0.3">
      <c r="A8190" s="1">
        <v>42964</v>
      </c>
      <c r="B8190" s="2">
        <f>YEAR(salesdata[[#This Row],[Order Date]])</f>
        <v>2017</v>
      </c>
      <c r="C8190" s="2">
        <f>MONTH(salesdata[[#This Row],[Order Date]])</f>
        <v>8</v>
      </c>
      <c r="D8190" t="s">
        <v>988</v>
      </c>
      <c r="E8190" t="s">
        <v>33</v>
      </c>
      <c r="F8190" t="s">
        <v>11</v>
      </c>
      <c r="G8190" t="s">
        <v>20</v>
      </c>
      <c r="H8190" t="s">
        <v>375</v>
      </c>
      <c r="I8190" s="33" t="s">
        <v>10781</v>
      </c>
      <c r="J8190" s="2">
        <v>3</v>
      </c>
      <c r="K8190" s="33" t="s">
        <v>10782</v>
      </c>
    </row>
    <row r="8191" spans="1:11" x14ac:dyDescent="0.3">
      <c r="A8191" s="1">
        <v>42964</v>
      </c>
      <c r="B8191" s="2">
        <f>YEAR(salesdata[[#This Row],[Order Date]])</f>
        <v>2017</v>
      </c>
      <c r="C8191" s="2">
        <f>MONTH(salesdata[[#This Row],[Order Date]])</f>
        <v>8</v>
      </c>
      <c r="D8191" t="s">
        <v>988</v>
      </c>
      <c r="E8191" t="s">
        <v>33</v>
      </c>
      <c r="F8191" t="s">
        <v>39</v>
      </c>
      <c r="G8191" t="s">
        <v>52</v>
      </c>
      <c r="H8191" t="s">
        <v>1096</v>
      </c>
      <c r="I8191" s="33" t="s">
        <v>9493</v>
      </c>
      <c r="J8191" s="2">
        <v>6</v>
      </c>
      <c r="K8191" s="33" t="s">
        <v>5152</v>
      </c>
    </row>
    <row r="8192" spans="1:11" x14ac:dyDescent="0.3">
      <c r="A8192" s="1">
        <v>42964</v>
      </c>
      <c r="B8192" s="2">
        <f>YEAR(salesdata[[#This Row],[Order Date]])</f>
        <v>2017</v>
      </c>
      <c r="C8192" s="2">
        <f>MONTH(salesdata[[#This Row],[Order Date]])</f>
        <v>8</v>
      </c>
      <c r="D8192" t="s">
        <v>1126</v>
      </c>
      <c r="E8192" t="s">
        <v>10</v>
      </c>
      <c r="F8192" t="s">
        <v>11</v>
      </c>
      <c r="G8192" t="s">
        <v>204</v>
      </c>
      <c r="H8192" t="s">
        <v>1148</v>
      </c>
      <c r="I8192" s="33" t="s">
        <v>2901</v>
      </c>
      <c r="J8192" s="2">
        <v>2</v>
      </c>
      <c r="K8192" s="33" t="s">
        <v>4398</v>
      </c>
    </row>
    <row r="8193" spans="1:11" x14ac:dyDescent="0.3">
      <c r="A8193" s="1">
        <v>42964</v>
      </c>
      <c r="B8193" s="2">
        <f>YEAR(salesdata[[#This Row],[Order Date]])</f>
        <v>2017</v>
      </c>
      <c r="C8193" s="2">
        <f>MONTH(salesdata[[#This Row],[Order Date]])</f>
        <v>8</v>
      </c>
      <c r="D8193" t="s">
        <v>1126</v>
      </c>
      <c r="E8193" t="s">
        <v>10</v>
      </c>
      <c r="F8193" t="s">
        <v>11</v>
      </c>
      <c r="G8193" t="s">
        <v>24</v>
      </c>
      <c r="H8193" t="s">
        <v>343</v>
      </c>
      <c r="I8193" s="33" t="s">
        <v>3293</v>
      </c>
      <c r="J8193" s="2">
        <v>3</v>
      </c>
      <c r="K8193" s="33" t="s">
        <v>344</v>
      </c>
    </row>
    <row r="8194" spans="1:11" x14ac:dyDescent="0.3">
      <c r="A8194" s="1">
        <v>42964</v>
      </c>
      <c r="B8194" s="2">
        <f>YEAR(salesdata[[#This Row],[Order Date]])</f>
        <v>2017</v>
      </c>
      <c r="C8194" s="2">
        <f>MONTH(salesdata[[#This Row],[Order Date]])</f>
        <v>8</v>
      </c>
      <c r="D8194" t="s">
        <v>1126</v>
      </c>
      <c r="E8194" t="s">
        <v>10</v>
      </c>
      <c r="F8194" t="s">
        <v>34</v>
      </c>
      <c r="G8194" t="s">
        <v>35</v>
      </c>
      <c r="H8194" t="s">
        <v>1685</v>
      </c>
      <c r="I8194" s="33" t="s">
        <v>11017</v>
      </c>
      <c r="J8194" s="2">
        <v>4</v>
      </c>
      <c r="K8194" s="33" t="s">
        <v>6774</v>
      </c>
    </row>
    <row r="8195" spans="1:11" x14ac:dyDescent="0.3">
      <c r="A8195" s="1">
        <v>42964</v>
      </c>
      <c r="B8195" s="2">
        <f>YEAR(salesdata[[#This Row],[Order Date]])</f>
        <v>2017</v>
      </c>
      <c r="C8195" s="2">
        <f>MONTH(salesdata[[#This Row],[Order Date]])</f>
        <v>8</v>
      </c>
      <c r="D8195" t="s">
        <v>1126</v>
      </c>
      <c r="E8195" t="s">
        <v>10</v>
      </c>
      <c r="F8195" t="s">
        <v>34</v>
      </c>
      <c r="G8195" t="s">
        <v>47</v>
      </c>
      <c r="H8195" t="s">
        <v>2000</v>
      </c>
      <c r="I8195" s="33" t="s">
        <v>4267</v>
      </c>
      <c r="J8195" s="2">
        <v>2</v>
      </c>
      <c r="K8195" s="33" t="s">
        <v>11018</v>
      </c>
    </row>
    <row r="8196" spans="1:11" x14ac:dyDescent="0.3">
      <c r="A8196" s="1">
        <v>42964</v>
      </c>
      <c r="B8196" s="2">
        <f>YEAR(salesdata[[#This Row],[Order Date]])</f>
        <v>2017</v>
      </c>
      <c r="C8196" s="2">
        <f>MONTH(salesdata[[#This Row],[Order Date]])</f>
        <v>8</v>
      </c>
      <c r="D8196" t="s">
        <v>1126</v>
      </c>
      <c r="E8196" t="s">
        <v>10</v>
      </c>
      <c r="F8196" t="s">
        <v>11</v>
      </c>
      <c r="G8196" t="s">
        <v>93</v>
      </c>
      <c r="H8196" t="s">
        <v>1876</v>
      </c>
      <c r="I8196" s="33" t="s">
        <v>11019</v>
      </c>
      <c r="J8196" s="2">
        <v>4</v>
      </c>
      <c r="K8196" s="33" t="s">
        <v>11020</v>
      </c>
    </row>
    <row r="8197" spans="1:11" x14ac:dyDescent="0.3">
      <c r="A8197" s="1">
        <v>42964</v>
      </c>
      <c r="B8197" s="2">
        <f>YEAR(salesdata[[#This Row],[Order Date]])</f>
        <v>2017</v>
      </c>
      <c r="C8197" s="2">
        <f>MONTH(salesdata[[#This Row],[Order Date]])</f>
        <v>8</v>
      </c>
      <c r="D8197" t="s">
        <v>2462</v>
      </c>
      <c r="E8197" t="s">
        <v>23</v>
      </c>
      <c r="F8197" t="s">
        <v>34</v>
      </c>
      <c r="G8197" t="s">
        <v>35</v>
      </c>
      <c r="H8197" t="s">
        <v>1001</v>
      </c>
      <c r="I8197" s="33" t="s">
        <v>11021</v>
      </c>
      <c r="J8197" s="2">
        <v>9</v>
      </c>
      <c r="K8197" s="33" t="s">
        <v>11022</v>
      </c>
    </row>
    <row r="8198" spans="1:11" x14ac:dyDescent="0.3">
      <c r="A8198" s="1">
        <v>42964</v>
      </c>
      <c r="B8198" s="2">
        <f>YEAR(salesdata[[#This Row],[Order Date]])</f>
        <v>2017</v>
      </c>
      <c r="C8198" s="2">
        <f>MONTH(salesdata[[#This Row],[Order Date]])</f>
        <v>8</v>
      </c>
      <c r="D8198" t="s">
        <v>1968</v>
      </c>
      <c r="E8198" t="s">
        <v>27</v>
      </c>
      <c r="F8198" t="s">
        <v>11</v>
      </c>
      <c r="G8198" t="s">
        <v>63</v>
      </c>
      <c r="H8198" t="s">
        <v>64</v>
      </c>
      <c r="I8198" s="33" t="s">
        <v>8196</v>
      </c>
      <c r="J8198" s="2">
        <v>2</v>
      </c>
      <c r="K8198" s="33" t="s">
        <v>7193</v>
      </c>
    </row>
    <row r="8199" spans="1:11" x14ac:dyDescent="0.3">
      <c r="A8199" s="1">
        <v>42964</v>
      </c>
      <c r="B8199" s="2">
        <f>YEAR(salesdata[[#This Row],[Order Date]])</f>
        <v>2017</v>
      </c>
      <c r="C8199" s="2">
        <f>MONTH(salesdata[[#This Row],[Order Date]])</f>
        <v>8</v>
      </c>
      <c r="D8199" t="s">
        <v>1968</v>
      </c>
      <c r="E8199" t="s">
        <v>27</v>
      </c>
      <c r="F8199" t="s">
        <v>39</v>
      </c>
      <c r="G8199" t="s">
        <v>40</v>
      </c>
      <c r="H8199" t="s">
        <v>2375</v>
      </c>
      <c r="I8199" s="33" t="s">
        <v>5733</v>
      </c>
      <c r="J8199" s="2">
        <v>3</v>
      </c>
      <c r="K8199" s="33" t="s">
        <v>401</v>
      </c>
    </row>
    <row r="8200" spans="1:11" x14ac:dyDescent="0.3">
      <c r="A8200" s="1">
        <v>42964</v>
      </c>
      <c r="B8200" s="2">
        <f>YEAR(salesdata[[#This Row],[Order Date]])</f>
        <v>2017</v>
      </c>
      <c r="C8200" s="2">
        <f>MONTH(salesdata[[#This Row],[Order Date]])</f>
        <v>8</v>
      </c>
      <c r="D8200" t="s">
        <v>1968</v>
      </c>
      <c r="E8200" t="s">
        <v>27</v>
      </c>
      <c r="F8200" t="s">
        <v>11</v>
      </c>
      <c r="G8200" t="s">
        <v>12</v>
      </c>
      <c r="H8200" t="s">
        <v>2136</v>
      </c>
      <c r="I8200" s="33" t="s">
        <v>3871</v>
      </c>
      <c r="J8200" s="2">
        <v>2</v>
      </c>
      <c r="K8200" s="33" t="s">
        <v>4773</v>
      </c>
    </row>
    <row r="8201" spans="1:11" x14ac:dyDescent="0.3">
      <c r="A8201" s="1">
        <v>42964</v>
      </c>
      <c r="B8201" s="2">
        <f>YEAR(salesdata[[#This Row],[Order Date]])</f>
        <v>2017</v>
      </c>
      <c r="C8201" s="2">
        <f>MONTH(salesdata[[#This Row],[Order Date]])</f>
        <v>8</v>
      </c>
      <c r="D8201" t="s">
        <v>1968</v>
      </c>
      <c r="E8201" t="s">
        <v>27</v>
      </c>
      <c r="F8201" t="s">
        <v>11</v>
      </c>
      <c r="G8201" t="s">
        <v>20</v>
      </c>
      <c r="H8201" t="s">
        <v>909</v>
      </c>
      <c r="I8201" s="33" t="s">
        <v>4052</v>
      </c>
      <c r="J8201" s="2">
        <v>3</v>
      </c>
      <c r="K8201" s="33" t="s">
        <v>4053</v>
      </c>
    </row>
    <row r="8202" spans="1:11" x14ac:dyDescent="0.3">
      <c r="A8202" s="1">
        <v>42964</v>
      </c>
      <c r="B8202" s="2">
        <f>YEAR(salesdata[[#This Row],[Order Date]])</f>
        <v>2017</v>
      </c>
      <c r="C8202" s="2">
        <f>MONTH(salesdata[[#This Row],[Order Date]])</f>
        <v>8</v>
      </c>
      <c r="D8202" t="s">
        <v>1968</v>
      </c>
      <c r="E8202" t="s">
        <v>27</v>
      </c>
      <c r="F8202" t="s">
        <v>11</v>
      </c>
      <c r="G8202" t="s">
        <v>93</v>
      </c>
      <c r="H8202" t="s">
        <v>2670</v>
      </c>
      <c r="I8202" s="33" t="s">
        <v>11023</v>
      </c>
      <c r="J8202" s="2">
        <v>9</v>
      </c>
      <c r="K8202" s="33" t="s">
        <v>11024</v>
      </c>
    </row>
    <row r="8203" spans="1:11" x14ac:dyDescent="0.3">
      <c r="A8203" s="1">
        <v>42964</v>
      </c>
      <c r="B8203" s="2">
        <f>YEAR(salesdata[[#This Row],[Order Date]])</f>
        <v>2017</v>
      </c>
      <c r="C8203" s="2">
        <f>MONTH(salesdata[[#This Row],[Order Date]])</f>
        <v>8</v>
      </c>
      <c r="D8203" t="s">
        <v>1968</v>
      </c>
      <c r="E8203" t="s">
        <v>27</v>
      </c>
      <c r="F8203" t="s">
        <v>11</v>
      </c>
      <c r="G8203" t="s">
        <v>18</v>
      </c>
      <c r="H8203" t="s">
        <v>1811</v>
      </c>
      <c r="I8203" s="33" t="s">
        <v>6529</v>
      </c>
      <c r="J8203" s="2">
        <v>3</v>
      </c>
      <c r="K8203" s="33" t="s">
        <v>6530</v>
      </c>
    </row>
    <row r="8204" spans="1:11" x14ac:dyDescent="0.3">
      <c r="A8204" s="1">
        <v>42964</v>
      </c>
      <c r="B8204" s="2">
        <f>YEAR(salesdata[[#This Row],[Order Date]])</f>
        <v>2017</v>
      </c>
      <c r="C8204" s="2">
        <f>MONTH(salesdata[[#This Row],[Order Date]])</f>
        <v>8</v>
      </c>
      <c r="D8204" t="s">
        <v>1968</v>
      </c>
      <c r="E8204" t="s">
        <v>27</v>
      </c>
      <c r="F8204" t="s">
        <v>11</v>
      </c>
      <c r="G8204" t="s">
        <v>20</v>
      </c>
      <c r="H8204" t="s">
        <v>171</v>
      </c>
      <c r="I8204" s="33" t="s">
        <v>6766</v>
      </c>
      <c r="J8204" s="2">
        <v>8</v>
      </c>
      <c r="K8204" s="33" t="s">
        <v>11025</v>
      </c>
    </row>
    <row r="8205" spans="1:11" x14ac:dyDescent="0.3">
      <c r="A8205" s="1">
        <v>42965</v>
      </c>
      <c r="B8205" s="2">
        <f>YEAR(salesdata[[#This Row],[Order Date]])</f>
        <v>2017</v>
      </c>
      <c r="C8205" s="2">
        <f>MONTH(salesdata[[#This Row],[Order Date]])</f>
        <v>8</v>
      </c>
      <c r="D8205" t="s">
        <v>1749</v>
      </c>
      <c r="E8205" t="s">
        <v>152</v>
      </c>
      <c r="F8205" t="s">
        <v>34</v>
      </c>
      <c r="G8205" t="s">
        <v>47</v>
      </c>
      <c r="H8205" t="s">
        <v>1793</v>
      </c>
      <c r="I8205" s="33" t="s">
        <v>3360</v>
      </c>
      <c r="J8205" s="2">
        <v>2</v>
      </c>
      <c r="K8205" s="33" t="s">
        <v>11026</v>
      </c>
    </row>
    <row r="8206" spans="1:11" x14ac:dyDescent="0.3">
      <c r="A8206" s="1">
        <v>42965</v>
      </c>
      <c r="B8206" s="2">
        <f>YEAR(salesdata[[#This Row],[Order Date]])</f>
        <v>2017</v>
      </c>
      <c r="C8206" s="2">
        <f>MONTH(salesdata[[#This Row],[Order Date]])</f>
        <v>8</v>
      </c>
      <c r="D8206" t="s">
        <v>1749</v>
      </c>
      <c r="E8206" t="s">
        <v>152</v>
      </c>
      <c r="F8206" t="s">
        <v>34</v>
      </c>
      <c r="G8206" t="s">
        <v>47</v>
      </c>
      <c r="H8206" t="s">
        <v>60</v>
      </c>
      <c r="I8206" s="33" t="s">
        <v>2940</v>
      </c>
      <c r="J8206" s="2">
        <v>2</v>
      </c>
      <c r="K8206" s="33" t="s">
        <v>2941</v>
      </c>
    </row>
    <row r="8207" spans="1:11" x14ac:dyDescent="0.3">
      <c r="A8207" s="1">
        <v>42965</v>
      </c>
      <c r="B8207" s="2">
        <f>YEAR(salesdata[[#This Row],[Order Date]])</f>
        <v>2017</v>
      </c>
      <c r="C8207" s="2">
        <f>MONTH(salesdata[[#This Row],[Order Date]])</f>
        <v>8</v>
      </c>
      <c r="D8207" t="s">
        <v>1749</v>
      </c>
      <c r="E8207" t="s">
        <v>152</v>
      </c>
      <c r="F8207" t="s">
        <v>11</v>
      </c>
      <c r="G8207" t="s">
        <v>20</v>
      </c>
      <c r="H8207" t="s">
        <v>1881</v>
      </c>
      <c r="I8207" s="33" t="s">
        <v>11027</v>
      </c>
      <c r="J8207" s="2">
        <v>9</v>
      </c>
      <c r="K8207" s="33" t="s">
        <v>3313</v>
      </c>
    </row>
    <row r="8208" spans="1:11" x14ac:dyDescent="0.3">
      <c r="A8208" s="1">
        <v>42965</v>
      </c>
      <c r="B8208" s="2">
        <f>YEAR(salesdata[[#This Row],[Order Date]])</f>
        <v>2017</v>
      </c>
      <c r="C8208" s="2">
        <f>MONTH(salesdata[[#This Row],[Order Date]])</f>
        <v>8</v>
      </c>
      <c r="D8208" t="s">
        <v>1749</v>
      </c>
      <c r="E8208" t="s">
        <v>152</v>
      </c>
      <c r="F8208" t="s">
        <v>39</v>
      </c>
      <c r="G8208" t="s">
        <v>40</v>
      </c>
      <c r="H8208" t="s">
        <v>770</v>
      </c>
      <c r="I8208" s="33" t="s">
        <v>11028</v>
      </c>
      <c r="J8208" s="2">
        <v>1</v>
      </c>
      <c r="K8208" s="33" t="s">
        <v>5254</v>
      </c>
    </row>
    <row r="8209" spans="1:11" x14ac:dyDescent="0.3">
      <c r="A8209" s="1">
        <v>42965</v>
      </c>
      <c r="B8209" s="2">
        <f>YEAR(salesdata[[#This Row],[Order Date]])</f>
        <v>2017</v>
      </c>
      <c r="C8209" s="2">
        <f>MONTH(salesdata[[#This Row],[Order Date]])</f>
        <v>8</v>
      </c>
      <c r="D8209" t="s">
        <v>1749</v>
      </c>
      <c r="E8209" t="s">
        <v>152</v>
      </c>
      <c r="F8209" t="s">
        <v>34</v>
      </c>
      <c r="G8209" t="s">
        <v>47</v>
      </c>
      <c r="H8209" t="s">
        <v>1445</v>
      </c>
      <c r="I8209" s="33" t="s">
        <v>11029</v>
      </c>
      <c r="J8209" s="2">
        <v>3</v>
      </c>
      <c r="K8209" s="33" t="s">
        <v>11030</v>
      </c>
    </row>
    <row r="8210" spans="1:11" x14ac:dyDescent="0.3">
      <c r="A8210" s="1">
        <v>42965</v>
      </c>
      <c r="B8210" s="2">
        <f>YEAR(salesdata[[#This Row],[Order Date]])</f>
        <v>2017</v>
      </c>
      <c r="C8210" s="2">
        <f>MONTH(salesdata[[#This Row],[Order Date]])</f>
        <v>8</v>
      </c>
      <c r="D8210" t="s">
        <v>912</v>
      </c>
      <c r="E8210" t="s">
        <v>10</v>
      </c>
      <c r="F8210" t="s">
        <v>11</v>
      </c>
      <c r="G8210" t="s">
        <v>18</v>
      </c>
      <c r="H8210" t="s">
        <v>772</v>
      </c>
      <c r="I8210" s="33" t="s">
        <v>11031</v>
      </c>
      <c r="J8210" s="2">
        <v>3</v>
      </c>
      <c r="K8210" s="33" t="s">
        <v>11032</v>
      </c>
    </row>
    <row r="8211" spans="1:11" x14ac:dyDescent="0.3">
      <c r="A8211" s="1">
        <v>42965</v>
      </c>
      <c r="B8211" s="2">
        <f>YEAR(salesdata[[#This Row],[Order Date]])</f>
        <v>2017</v>
      </c>
      <c r="C8211" s="2">
        <f>MONTH(salesdata[[#This Row],[Order Date]])</f>
        <v>8</v>
      </c>
      <c r="D8211" t="s">
        <v>912</v>
      </c>
      <c r="E8211" t="s">
        <v>10</v>
      </c>
      <c r="F8211" t="s">
        <v>11</v>
      </c>
      <c r="G8211" t="s">
        <v>20</v>
      </c>
      <c r="H8211" t="s">
        <v>977</v>
      </c>
      <c r="I8211" s="33" t="s">
        <v>3291</v>
      </c>
      <c r="J8211" s="2">
        <v>5</v>
      </c>
      <c r="K8211" s="33" t="s">
        <v>11033</v>
      </c>
    </row>
    <row r="8212" spans="1:11" x14ac:dyDescent="0.3">
      <c r="A8212" s="1">
        <v>42965</v>
      </c>
      <c r="B8212" s="2">
        <f>YEAR(salesdata[[#This Row],[Order Date]])</f>
        <v>2017</v>
      </c>
      <c r="C8212" s="2">
        <f>MONTH(salesdata[[#This Row],[Order Date]])</f>
        <v>8</v>
      </c>
      <c r="D8212" t="s">
        <v>912</v>
      </c>
      <c r="E8212" t="s">
        <v>10</v>
      </c>
      <c r="F8212" t="s">
        <v>11</v>
      </c>
      <c r="G8212" t="s">
        <v>20</v>
      </c>
      <c r="H8212" t="s">
        <v>440</v>
      </c>
      <c r="I8212" s="33" t="s">
        <v>4401</v>
      </c>
      <c r="J8212" s="2">
        <v>4</v>
      </c>
      <c r="K8212" s="33" t="s">
        <v>11034</v>
      </c>
    </row>
    <row r="8213" spans="1:11" x14ac:dyDescent="0.3">
      <c r="A8213" s="1">
        <v>42965</v>
      </c>
      <c r="B8213" s="2">
        <f>YEAR(salesdata[[#This Row],[Order Date]])</f>
        <v>2017</v>
      </c>
      <c r="C8213" s="2">
        <f>MONTH(salesdata[[#This Row],[Order Date]])</f>
        <v>8</v>
      </c>
      <c r="D8213" t="s">
        <v>554</v>
      </c>
      <c r="E8213" t="s">
        <v>167</v>
      </c>
      <c r="F8213" t="s">
        <v>11</v>
      </c>
      <c r="G8213" t="s">
        <v>18</v>
      </c>
      <c r="H8213" t="s">
        <v>1449</v>
      </c>
      <c r="I8213" s="33" t="s">
        <v>6551</v>
      </c>
      <c r="J8213" s="2">
        <v>2</v>
      </c>
      <c r="K8213" s="33" t="s">
        <v>6552</v>
      </c>
    </row>
    <row r="8214" spans="1:11" x14ac:dyDescent="0.3">
      <c r="A8214" s="1">
        <v>42965</v>
      </c>
      <c r="B8214" s="2">
        <f>YEAR(salesdata[[#This Row],[Order Date]])</f>
        <v>2017</v>
      </c>
      <c r="C8214" s="2">
        <f>MONTH(salesdata[[#This Row],[Order Date]])</f>
        <v>8</v>
      </c>
      <c r="D8214" t="s">
        <v>2354</v>
      </c>
      <c r="E8214" t="s">
        <v>167</v>
      </c>
      <c r="F8214" t="s">
        <v>39</v>
      </c>
      <c r="G8214" t="s">
        <v>52</v>
      </c>
      <c r="H8214" t="s">
        <v>1934</v>
      </c>
      <c r="I8214" s="33" t="s">
        <v>8059</v>
      </c>
      <c r="J8214" s="2">
        <v>2</v>
      </c>
      <c r="K8214" s="33" t="s">
        <v>8060</v>
      </c>
    </row>
    <row r="8215" spans="1:11" x14ac:dyDescent="0.3">
      <c r="A8215" s="1">
        <v>42965</v>
      </c>
      <c r="B8215" s="2">
        <f>YEAR(salesdata[[#This Row],[Order Date]])</f>
        <v>2017</v>
      </c>
      <c r="C8215" s="2">
        <f>MONTH(salesdata[[#This Row],[Order Date]])</f>
        <v>8</v>
      </c>
      <c r="D8215" t="s">
        <v>2354</v>
      </c>
      <c r="E8215" t="s">
        <v>167</v>
      </c>
      <c r="F8215" t="s">
        <v>39</v>
      </c>
      <c r="G8215" t="s">
        <v>52</v>
      </c>
      <c r="H8215" t="s">
        <v>2045</v>
      </c>
      <c r="I8215" s="33" t="s">
        <v>11035</v>
      </c>
      <c r="J8215" s="2">
        <v>9</v>
      </c>
      <c r="K8215" s="33" t="s">
        <v>11036</v>
      </c>
    </row>
    <row r="8216" spans="1:11" x14ac:dyDescent="0.3">
      <c r="A8216" s="1">
        <v>42965</v>
      </c>
      <c r="B8216" s="2">
        <f>YEAR(salesdata[[#This Row],[Order Date]])</f>
        <v>2017</v>
      </c>
      <c r="C8216" s="2">
        <f>MONTH(salesdata[[#This Row],[Order Date]])</f>
        <v>8</v>
      </c>
      <c r="D8216" t="s">
        <v>1951</v>
      </c>
      <c r="E8216" t="s">
        <v>167</v>
      </c>
      <c r="F8216" t="s">
        <v>11</v>
      </c>
      <c r="G8216" t="s">
        <v>20</v>
      </c>
      <c r="H8216" t="s">
        <v>708</v>
      </c>
      <c r="I8216" s="33" t="s">
        <v>11037</v>
      </c>
      <c r="J8216" s="2">
        <v>9</v>
      </c>
      <c r="K8216" s="33" t="s">
        <v>11038</v>
      </c>
    </row>
    <row r="8217" spans="1:11" x14ac:dyDescent="0.3">
      <c r="A8217" s="1">
        <v>42965</v>
      </c>
      <c r="B8217" s="2">
        <f>YEAR(salesdata[[#This Row],[Order Date]])</f>
        <v>2017</v>
      </c>
      <c r="C8217" s="2">
        <f>MONTH(salesdata[[#This Row],[Order Date]])</f>
        <v>8</v>
      </c>
      <c r="D8217" t="s">
        <v>1951</v>
      </c>
      <c r="E8217" t="s">
        <v>167</v>
      </c>
      <c r="F8217" t="s">
        <v>11</v>
      </c>
      <c r="G8217" t="s">
        <v>18</v>
      </c>
      <c r="H8217" t="s">
        <v>999</v>
      </c>
      <c r="I8217" s="33" t="s">
        <v>11039</v>
      </c>
      <c r="J8217" s="2">
        <v>7</v>
      </c>
      <c r="K8217" s="33" t="s">
        <v>11040</v>
      </c>
    </row>
    <row r="8218" spans="1:11" x14ac:dyDescent="0.3">
      <c r="A8218" s="1">
        <v>42965</v>
      </c>
      <c r="B8218" s="2">
        <f>YEAR(salesdata[[#This Row],[Order Date]])</f>
        <v>2017</v>
      </c>
      <c r="C8218" s="2">
        <f>MONTH(salesdata[[#This Row],[Order Date]])</f>
        <v>8</v>
      </c>
      <c r="D8218" t="s">
        <v>1951</v>
      </c>
      <c r="E8218" t="s">
        <v>167</v>
      </c>
      <c r="F8218" t="s">
        <v>34</v>
      </c>
      <c r="G8218" t="s">
        <v>47</v>
      </c>
      <c r="H8218" t="s">
        <v>793</v>
      </c>
      <c r="I8218" s="33" t="s">
        <v>9169</v>
      </c>
      <c r="J8218" s="2">
        <v>3</v>
      </c>
      <c r="K8218" s="33" t="s">
        <v>11041</v>
      </c>
    </row>
    <row r="8219" spans="1:11" x14ac:dyDescent="0.3">
      <c r="A8219" s="1">
        <v>42965</v>
      </c>
      <c r="B8219" s="2">
        <f>YEAR(salesdata[[#This Row],[Order Date]])</f>
        <v>2017</v>
      </c>
      <c r="C8219" s="2">
        <f>MONTH(salesdata[[#This Row],[Order Date]])</f>
        <v>8</v>
      </c>
      <c r="D8219" t="s">
        <v>496</v>
      </c>
      <c r="E8219" t="s">
        <v>79</v>
      </c>
      <c r="F8219" t="s">
        <v>11</v>
      </c>
      <c r="G8219" t="s">
        <v>24</v>
      </c>
      <c r="H8219" t="s">
        <v>1573</v>
      </c>
      <c r="I8219" s="33" t="s">
        <v>3356</v>
      </c>
      <c r="J8219" s="2">
        <v>3</v>
      </c>
      <c r="K8219" s="33" t="s">
        <v>5058</v>
      </c>
    </row>
    <row r="8220" spans="1:11" x14ac:dyDescent="0.3">
      <c r="A8220" s="1">
        <v>42965</v>
      </c>
      <c r="B8220" s="2">
        <f>YEAR(salesdata[[#This Row],[Order Date]])</f>
        <v>2017</v>
      </c>
      <c r="C8220" s="2">
        <f>MONTH(salesdata[[#This Row],[Order Date]])</f>
        <v>8</v>
      </c>
      <c r="D8220" t="s">
        <v>284</v>
      </c>
      <c r="E8220" t="s">
        <v>79</v>
      </c>
      <c r="F8220" t="s">
        <v>11</v>
      </c>
      <c r="G8220" t="s">
        <v>20</v>
      </c>
      <c r="H8220" t="s">
        <v>520</v>
      </c>
      <c r="I8220" s="33" t="s">
        <v>3724</v>
      </c>
      <c r="J8220" s="2">
        <v>3</v>
      </c>
      <c r="K8220" s="33" t="s">
        <v>11042</v>
      </c>
    </row>
    <row r="8221" spans="1:11" x14ac:dyDescent="0.3">
      <c r="A8221" s="1">
        <v>42965</v>
      </c>
      <c r="B8221" s="2">
        <f>YEAR(salesdata[[#This Row],[Order Date]])</f>
        <v>2017</v>
      </c>
      <c r="C8221" s="2">
        <f>MONTH(salesdata[[#This Row],[Order Date]])</f>
        <v>8</v>
      </c>
      <c r="D8221" t="s">
        <v>2748</v>
      </c>
      <c r="E8221" t="s">
        <v>443</v>
      </c>
      <c r="F8221" t="s">
        <v>39</v>
      </c>
      <c r="G8221" t="s">
        <v>52</v>
      </c>
      <c r="H8221" t="s">
        <v>1938</v>
      </c>
      <c r="I8221" s="33" t="s">
        <v>11012</v>
      </c>
      <c r="J8221" s="2">
        <v>2</v>
      </c>
      <c r="K8221" s="33" t="s">
        <v>11043</v>
      </c>
    </row>
    <row r="8222" spans="1:11" x14ac:dyDescent="0.3">
      <c r="A8222" s="1">
        <v>42966</v>
      </c>
      <c r="B8222" s="2">
        <f>YEAR(salesdata[[#This Row],[Order Date]])</f>
        <v>2017</v>
      </c>
      <c r="C8222" s="2">
        <f>MONTH(salesdata[[#This Row],[Order Date]])</f>
        <v>8</v>
      </c>
      <c r="D8222" t="s">
        <v>1330</v>
      </c>
      <c r="E8222" t="s">
        <v>443</v>
      </c>
      <c r="F8222" t="s">
        <v>11</v>
      </c>
      <c r="G8222" t="s">
        <v>20</v>
      </c>
      <c r="H8222" t="s">
        <v>708</v>
      </c>
      <c r="I8222" s="33" t="s">
        <v>11044</v>
      </c>
      <c r="J8222" s="2">
        <v>1</v>
      </c>
      <c r="K8222" s="33" t="s">
        <v>11045</v>
      </c>
    </row>
    <row r="8223" spans="1:11" x14ac:dyDescent="0.3">
      <c r="A8223" s="1">
        <v>42966</v>
      </c>
      <c r="B8223" s="2">
        <f>YEAR(salesdata[[#This Row],[Order Date]])</f>
        <v>2017</v>
      </c>
      <c r="C8223" s="2">
        <f>MONTH(salesdata[[#This Row],[Order Date]])</f>
        <v>8</v>
      </c>
      <c r="D8223" t="s">
        <v>844</v>
      </c>
      <c r="E8223" t="s">
        <v>15</v>
      </c>
      <c r="F8223" t="s">
        <v>11</v>
      </c>
      <c r="G8223" t="s">
        <v>20</v>
      </c>
      <c r="H8223" t="s">
        <v>2420</v>
      </c>
      <c r="I8223" s="33" t="s">
        <v>6931</v>
      </c>
      <c r="J8223" s="2">
        <v>2</v>
      </c>
      <c r="K8223" s="33" t="s">
        <v>6962</v>
      </c>
    </row>
    <row r="8224" spans="1:11" x14ac:dyDescent="0.3">
      <c r="A8224" s="1">
        <v>42966</v>
      </c>
      <c r="B8224" s="2">
        <f>YEAR(salesdata[[#This Row],[Order Date]])</f>
        <v>2017</v>
      </c>
      <c r="C8224" s="2">
        <f>MONTH(salesdata[[#This Row],[Order Date]])</f>
        <v>8</v>
      </c>
      <c r="D8224" t="s">
        <v>2413</v>
      </c>
      <c r="E8224" t="s">
        <v>443</v>
      </c>
      <c r="F8224" t="s">
        <v>11</v>
      </c>
      <c r="G8224" t="s">
        <v>12</v>
      </c>
      <c r="H8224" t="s">
        <v>958</v>
      </c>
      <c r="I8224" s="33" t="s">
        <v>2910</v>
      </c>
      <c r="J8224" s="2">
        <v>3</v>
      </c>
      <c r="K8224" s="33" t="s">
        <v>2911</v>
      </c>
    </row>
    <row r="8225" spans="1:11" x14ac:dyDescent="0.3">
      <c r="A8225" s="1">
        <v>42966</v>
      </c>
      <c r="B8225" s="2">
        <f>YEAR(salesdata[[#This Row],[Order Date]])</f>
        <v>2017</v>
      </c>
      <c r="C8225" s="2">
        <f>MONTH(salesdata[[#This Row],[Order Date]])</f>
        <v>8</v>
      </c>
      <c r="D8225" t="s">
        <v>1465</v>
      </c>
      <c r="E8225" t="s">
        <v>300</v>
      </c>
      <c r="F8225" t="s">
        <v>11</v>
      </c>
      <c r="G8225" t="s">
        <v>20</v>
      </c>
      <c r="H8225" t="s">
        <v>1203</v>
      </c>
      <c r="I8225" s="33" t="s">
        <v>11046</v>
      </c>
      <c r="J8225" s="2">
        <v>3</v>
      </c>
      <c r="K8225" s="33" t="s">
        <v>11047</v>
      </c>
    </row>
    <row r="8226" spans="1:11" x14ac:dyDescent="0.3">
      <c r="A8226" s="1">
        <v>42967</v>
      </c>
      <c r="B8226" s="2">
        <f>YEAR(salesdata[[#This Row],[Order Date]])</f>
        <v>2017</v>
      </c>
      <c r="C8226" s="2">
        <f>MONTH(salesdata[[#This Row],[Order Date]])</f>
        <v>8</v>
      </c>
      <c r="D8226" t="s">
        <v>1133</v>
      </c>
      <c r="E8226" t="s">
        <v>27</v>
      </c>
      <c r="F8226" t="s">
        <v>11</v>
      </c>
      <c r="G8226" t="s">
        <v>20</v>
      </c>
      <c r="H8226" t="s">
        <v>911</v>
      </c>
      <c r="I8226" s="33" t="s">
        <v>11048</v>
      </c>
      <c r="J8226" s="2">
        <v>5</v>
      </c>
      <c r="K8226" s="33" t="s">
        <v>11049</v>
      </c>
    </row>
    <row r="8227" spans="1:11" x14ac:dyDescent="0.3">
      <c r="A8227" s="1">
        <v>42967</v>
      </c>
      <c r="B8227" s="2">
        <f>YEAR(salesdata[[#This Row],[Order Date]])</f>
        <v>2017</v>
      </c>
      <c r="C8227" s="2">
        <f>MONTH(salesdata[[#This Row],[Order Date]])</f>
        <v>8</v>
      </c>
      <c r="D8227" t="s">
        <v>2174</v>
      </c>
      <c r="E8227" t="s">
        <v>443</v>
      </c>
      <c r="F8227" t="s">
        <v>11</v>
      </c>
      <c r="G8227" t="s">
        <v>18</v>
      </c>
      <c r="H8227" t="s">
        <v>2085</v>
      </c>
      <c r="I8227" s="33" t="s">
        <v>11050</v>
      </c>
      <c r="J8227" s="2">
        <v>3</v>
      </c>
      <c r="K8227" s="33" t="s">
        <v>5244</v>
      </c>
    </row>
    <row r="8228" spans="1:11" x14ac:dyDescent="0.3">
      <c r="A8228" s="1">
        <v>42967</v>
      </c>
      <c r="B8228" s="2">
        <f>YEAR(salesdata[[#This Row],[Order Date]])</f>
        <v>2017</v>
      </c>
      <c r="C8228" s="2">
        <f>MONTH(salesdata[[#This Row],[Order Date]])</f>
        <v>8</v>
      </c>
      <c r="D8228" t="s">
        <v>1261</v>
      </c>
      <c r="E8228" t="s">
        <v>27</v>
      </c>
      <c r="F8228" t="s">
        <v>11</v>
      </c>
      <c r="G8228" t="s">
        <v>204</v>
      </c>
      <c r="H8228" t="s">
        <v>1166</v>
      </c>
      <c r="I8228" s="33" t="s">
        <v>3261</v>
      </c>
      <c r="J8228" s="2">
        <v>3</v>
      </c>
      <c r="K8228" s="33" t="s">
        <v>11051</v>
      </c>
    </row>
    <row r="8229" spans="1:11" x14ac:dyDescent="0.3">
      <c r="A8229" s="1">
        <v>42967</v>
      </c>
      <c r="B8229" s="2">
        <f>YEAR(salesdata[[#This Row],[Order Date]])</f>
        <v>2017</v>
      </c>
      <c r="C8229" s="2">
        <f>MONTH(salesdata[[#This Row],[Order Date]])</f>
        <v>8</v>
      </c>
      <c r="D8229" t="s">
        <v>1261</v>
      </c>
      <c r="E8229" t="s">
        <v>27</v>
      </c>
      <c r="F8229" t="s">
        <v>11</v>
      </c>
      <c r="G8229" t="s">
        <v>18</v>
      </c>
      <c r="H8229" t="s">
        <v>1815</v>
      </c>
      <c r="I8229" s="33" t="s">
        <v>8764</v>
      </c>
      <c r="J8229" s="2">
        <v>6</v>
      </c>
      <c r="K8229" s="33" t="s">
        <v>8765</v>
      </c>
    </row>
    <row r="8230" spans="1:11" x14ac:dyDescent="0.3">
      <c r="A8230" s="1">
        <v>42967</v>
      </c>
      <c r="B8230" s="2">
        <f>YEAR(salesdata[[#This Row],[Order Date]])</f>
        <v>2017</v>
      </c>
      <c r="C8230" s="2">
        <f>MONTH(salesdata[[#This Row],[Order Date]])</f>
        <v>8</v>
      </c>
      <c r="D8230" t="s">
        <v>1261</v>
      </c>
      <c r="E8230" t="s">
        <v>27</v>
      </c>
      <c r="F8230" t="s">
        <v>39</v>
      </c>
      <c r="G8230" t="s">
        <v>40</v>
      </c>
      <c r="H8230" t="s">
        <v>720</v>
      </c>
      <c r="I8230" s="33" t="s">
        <v>11052</v>
      </c>
      <c r="J8230" s="2">
        <v>3</v>
      </c>
      <c r="K8230" s="33" t="s">
        <v>4382</v>
      </c>
    </row>
    <row r="8231" spans="1:11" x14ac:dyDescent="0.3">
      <c r="A8231" s="1">
        <v>42967</v>
      </c>
      <c r="B8231" s="2">
        <f>YEAR(salesdata[[#This Row],[Order Date]])</f>
        <v>2017</v>
      </c>
      <c r="C8231" s="2">
        <f>MONTH(salesdata[[#This Row],[Order Date]])</f>
        <v>8</v>
      </c>
      <c r="D8231" t="s">
        <v>281</v>
      </c>
      <c r="E8231" t="s">
        <v>27</v>
      </c>
      <c r="F8231" t="s">
        <v>11</v>
      </c>
      <c r="G8231" t="s">
        <v>12</v>
      </c>
      <c r="H8231" t="s">
        <v>1159</v>
      </c>
      <c r="I8231" s="33" t="s">
        <v>3857</v>
      </c>
      <c r="J8231" s="2">
        <v>4</v>
      </c>
      <c r="K8231" s="33" t="s">
        <v>3858</v>
      </c>
    </row>
    <row r="8232" spans="1:11" x14ac:dyDescent="0.3">
      <c r="A8232" s="1">
        <v>42967</v>
      </c>
      <c r="B8232" s="2">
        <f>YEAR(salesdata[[#This Row],[Order Date]])</f>
        <v>2017</v>
      </c>
      <c r="C8232" s="2">
        <f>MONTH(salesdata[[#This Row],[Order Date]])</f>
        <v>8</v>
      </c>
      <c r="D8232" t="s">
        <v>2482</v>
      </c>
      <c r="E8232" t="s">
        <v>249</v>
      </c>
      <c r="F8232" t="s">
        <v>39</v>
      </c>
      <c r="G8232" t="s">
        <v>40</v>
      </c>
      <c r="H8232" t="s">
        <v>720</v>
      </c>
      <c r="I8232" s="33" t="s">
        <v>7247</v>
      </c>
      <c r="J8232" s="2">
        <v>1</v>
      </c>
      <c r="K8232" s="33" t="s">
        <v>3551</v>
      </c>
    </row>
    <row r="8233" spans="1:11" x14ac:dyDescent="0.3">
      <c r="A8233" s="1">
        <v>42968</v>
      </c>
      <c r="B8233" s="2">
        <f>YEAR(salesdata[[#This Row],[Order Date]])</f>
        <v>2017</v>
      </c>
      <c r="C8233" s="2">
        <f>MONTH(salesdata[[#This Row],[Order Date]])</f>
        <v>8</v>
      </c>
      <c r="D8233" t="s">
        <v>186</v>
      </c>
      <c r="E8233" t="s">
        <v>333</v>
      </c>
      <c r="F8233" t="s">
        <v>34</v>
      </c>
      <c r="G8233" t="s">
        <v>35</v>
      </c>
      <c r="H8233" t="s">
        <v>674</v>
      </c>
      <c r="I8233" s="33" t="s">
        <v>8208</v>
      </c>
      <c r="J8233" s="2">
        <v>4</v>
      </c>
      <c r="K8233" s="33" t="s">
        <v>8209</v>
      </c>
    </row>
    <row r="8234" spans="1:11" x14ac:dyDescent="0.3">
      <c r="A8234" s="1">
        <v>42968</v>
      </c>
      <c r="B8234" s="2">
        <f>YEAR(salesdata[[#This Row],[Order Date]])</f>
        <v>2017</v>
      </c>
      <c r="C8234" s="2">
        <f>MONTH(salesdata[[#This Row],[Order Date]])</f>
        <v>8</v>
      </c>
      <c r="D8234" t="s">
        <v>725</v>
      </c>
      <c r="E8234" t="s">
        <v>319</v>
      </c>
      <c r="F8234" t="s">
        <v>11</v>
      </c>
      <c r="G8234" t="s">
        <v>43</v>
      </c>
      <c r="H8234" t="s">
        <v>1278</v>
      </c>
      <c r="I8234" s="33" t="s">
        <v>846</v>
      </c>
      <c r="J8234" s="2">
        <v>7</v>
      </c>
      <c r="K8234" s="33" t="s">
        <v>6446</v>
      </c>
    </row>
    <row r="8235" spans="1:11" x14ac:dyDescent="0.3">
      <c r="A8235" s="1">
        <v>42968</v>
      </c>
      <c r="B8235" s="2">
        <f>YEAR(salesdata[[#This Row],[Order Date]])</f>
        <v>2017</v>
      </c>
      <c r="C8235" s="2">
        <f>MONTH(salesdata[[#This Row],[Order Date]])</f>
        <v>8</v>
      </c>
      <c r="D8235" t="s">
        <v>725</v>
      </c>
      <c r="E8235" t="s">
        <v>319</v>
      </c>
      <c r="F8235" t="s">
        <v>11</v>
      </c>
      <c r="G8235" t="s">
        <v>204</v>
      </c>
      <c r="H8235" t="s">
        <v>266</v>
      </c>
      <c r="I8235" s="33" t="s">
        <v>11047</v>
      </c>
      <c r="J8235" s="2">
        <v>4</v>
      </c>
      <c r="K8235" s="33" t="s">
        <v>5392</v>
      </c>
    </row>
    <row r="8236" spans="1:11" x14ac:dyDescent="0.3">
      <c r="A8236" s="1">
        <v>42968</v>
      </c>
      <c r="B8236" s="2">
        <f>YEAR(salesdata[[#This Row],[Order Date]])</f>
        <v>2017</v>
      </c>
      <c r="C8236" s="2">
        <f>MONTH(salesdata[[#This Row],[Order Date]])</f>
        <v>8</v>
      </c>
      <c r="D8236" t="s">
        <v>725</v>
      </c>
      <c r="E8236" t="s">
        <v>319</v>
      </c>
      <c r="F8236" t="s">
        <v>11</v>
      </c>
      <c r="G8236" t="s">
        <v>63</v>
      </c>
      <c r="H8236" t="s">
        <v>790</v>
      </c>
      <c r="I8236" s="33" t="s">
        <v>3877</v>
      </c>
      <c r="J8236" s="2">
        <v>2</v>
      </c>
      <c r="K8236" s="33" t="s">
        <v>3594</v>
      </c>
    </row>
    <row r="8237" spans="1:11" x14ac:dyDescent="0.3">
      <c r="A8237" s="1">
        <v>42968</v>
      </c>
      <c r="B8237" s="2">
        <f>YEAR(salesdata[[#This Row],[Order Date]])</f>
        <v>2017</v>
      </c>
      <c r="C8237" s="2">
        <f>MONTH(salesdata[[#This Row],[Order Date]])</f>
        <v>8</v>
      </c>
      <c r="D8237" t="s">
        <v>1242</v>
      </c>
      <c r="E8237" t="s">
        <v>27</v>
      </c>
      <c r="F8237" t="s">
        <v>11</v>
      </c>
      <c r="G8237" t="s">
        <v>24</v>
      </c>
      <c r="H8237" t="s">
        <v>2278</v>
      </c>
      <c r="I8237" s="33" t="s">
        <v>7253</v>
      </c>
      <c r="J8237" s="2">
        <v>4</v>
      </c>
      <c r="K8237" s="33" t="s">
        <v>5297</v>
      </c>
    </row>
    <row r="8238" spans="1:11" x14ac:dyDescent="0.3">
      <c r="A8238" s="1">
        <v>42968</v>
      </c>
      <c r="B8238" s="2">
        <f>YEAR(salesdata[[#This Row],[Order Date]])</f>
        <v>2017</v>
      </c>
      <c r="C8238" s="2">
        <f>MONTH(salesdata[[#This Row],[Order Date]])</f>
        <v>8</v>
      </c>
      <c r="D8238" t="s">
        <v>1242</v>
      </c>
      <c r="E8238" t="s">
        <v>27</v>
      </c>
      <c r="F8238" t="s">
        <v>39</v>
      </c>
      <c r="G8238" t="s">
        <v>40</v>
      </c>
      <c r="H8238" t="s">
        <v>354</v>
      </c>
      <c r="I8238" s="33" t="s">
        <v>11053</v>
      </c>
      <c r="J8238" s="2">
        <v>4</v>
      </c>
      <c r="K8238" s="33" t="s">
        <v>3355</v>
      </c>
    </row>
    <row r="8239" spans="1:11" x14ac:dyDescent="0.3">
      <c r="A8239" s="1">
        <v>42968</v>
      </c>
      <c r="B8239" s="2">
        <f>YEAR(salesdata[[#This Row],[Order Date]])</f>
        <v>2017</v>
      </c>
      <c r="C8239" s="2">
        <f>MONTH(salesdata[[#This Row],[Order Date]])</f>
        <v>8</v>
      </c>
      <c r="D8239" t="s">
        <v>1242</v>
      </c>
      <c r="E8239" t="s">
        <v>27</v>
      </c>
      <c r="F8239" t="s">
        <v>34</v>
      </c>
      <c r="G8239" t="s">
        <v>47</v>
      </c>
      <c r="H8239" t="s">
        <v>1551</v>
      </c>
      <c r="I8239" s="33" t="s">
        <v>4954</v>
      </c>
      <c r="J8239" s="2">
        <v>4</v>
      </c>
      <c r="K8239" s="33" t="s">
        <v>5073</v>
      </c>
    </row>
    <row r="8240" spans="1:11" x14ac:dyDescent="0.3">
      <c r="A8240" s="1">
        <v>42968</v>
      </c>
      <c r="B8240" s="2">
        <f>YEAR(salesdata[[#This Row],[Order Date]])</f>
        <v>2017</v>
      </c>
      <c r="C8240" s="2">
        <f>MONTH(salesdata[[#This Row],[Order Date]])</f>
        <v>8</v>
      </c>
      <c r="D8240" t="s">
        <v>1242</v>
      </c>
      <c r="E8240" t="s">
        <v>27</v>
      </c>
      <c r="F8240" t="s">
        <v>34</v>
      </c>
      <c r="G8240" t="s">
        <v>147</v>
      </c>
      <c r="H8240" t="s">
        <v>758</v>
      </c>
      <c r="I8240" s="33" t="s">
        <v>9173</v>
      </c>
      <c r="J8240" s="2">
        <v>3</v>
      </c>
      <c r="K8240" s="33" t="s">
        <v>7855</v>
      </c>
    </row>
    <row r="8241" spans="1:11" x14ac:dyDescent="0.3">
      <c r="A8241" s="1">
        <v>42968</v>
      </c>
      <c r="B8241" s="2">
        <f>YEAR(salesdata[[#This Row],[Order Date]])</f>
        <v>2017</v>
      </c>
      <c r="C8241" s="2">
        <f>MONTH(salesdata[[#This Row],[Order Date]])</f>
        <v>8</v>
      </c>
      <c r="D8241" t="s">
        <v>1242</v>
      </c>
      <c r="E8241" t="s">
        <v>27</v>
      </c>
      <c r="F8241" t="s">
        <v>11</v>
      </c>
      <c r="G8241" t="s">
        <v>20</v>
      </c>
      <c r="H8241" t="s">
        <v>1615</v>
      </c>
      <c r="I8241" s="33" t="s">
        <v>11054</v>
      </c>
      <c r="J8241" s="2">
        <v>9</v>
      </c>
      <c r="K8241" s="33" t="s">
        <v>11055</v>
      </c>
    </row>
    <row r="8242" spans="1:11" x14ac:dyDescent="0.3">
      <c r="A8242" s="1">
        <v>42968</v>
      </c>
      <c r="B8242" s="2">
        <f>YEAR(salesdata[[#This Row],[Order Date]])</f>
        <v>2017</v>
      </c>
      <c r="C8242" s="2">
        <f>MONTH(salesdata[[#This Row],[Order Date]])</f>
        <v>8</v>
      </c>
      <c r="D8242" t="s">
        <v>1242</v>
      </c>
      <c r="E8242" t="s">
        <v>27</v>
      </c>
      <c r="F8242" t="s">
        <v>11</v>
      </c>
      <c r="G8242" t="s">
        <v>93</v>
      </c>
      <c r="H8242" t="s">
        <v>2450</v>
      </c>
      <c r="I8242" s="33" t="s">
        <v>11056</v>
      </c>
      <c r="J8242" s="2">
        <v>3</v>
      </c>
      <c r="K8242" s="33" t="s">
        <v>11057</v>
      </c>
    </row>
    <row r="8243" spans="1:11" x14ac:dyDescent="0.3">
      <c r="A8243" s="1">
        <v>42968</v>
      </c>
      <c r="B8243" s="2">
        <f>YEAR(salesdata[[#This Row],[Order Date]])</f>
        <v>2017</v>
      </c>
      <c r="C8243" s="2">
        <f>MONTH(salesdata[[#This Row],[Order Date]])</f>
        <v>8</v>
      </c>
      <c r="D8243" t="s">
        <v>1242</v>
      </c>
      <c r="E8243" t="s">
        <v>27</v>
      </c>
      <c r="F8243" t="s">
        <v>11</v>
      </c>
      <c r="G8243" t="s">
        <v>16</v>
      </c>
      <c r="H8243" t="s">
        <v>1762</v>
      </c>
      <c r="I8243" s="33" t="s">
        <v>8914</v>
      </c>
      <c r="J8243" s="2">
        <v>5</v>
      </c>
      <c r="K8243" s="33" t="s">
        <v>9583</v>
      </c>
    </row>
    <row r="8244" spans="1:11" x14ac:dyDescent="0.3">
      <c r="A8244" s="1">
        <v>42968</v>
      </c>
      <c r="B8244" s="2">
        <f>YEAR(salesdata[[#This Row],[Order Date]])</f>
        <v>2017</v>
      </c>
      <c r="C8244" s="2">
        <f>MONTH(salesdata[[#This Row],[Order Date]])</f>
        <v>8</v>
      </c>
      <c r="D8244" t="s">
        <v>465</v>
      </c>
      <c r="E8244" t="s">
        <v>540</v>
      </c>
      <c r="F8244" t="s">
        <v>11</v>
      </c>
      <c r="G8244" t="s">
        <v>12</v>
      </c>
      <c r="H8244" t="s">
        <v>1717</v>
      </c>
      <c r="I8244" s="33" t="s">
        <v>10313</v>
      </c>
      <c r="J8244" s="2">
        <v>5</v>
      </c>
      <c r="K8244" s="33" t="s">
        <v>10314</v>
      </c>
    </row>
    <row r="8245" spans="1:11" x14ac:dyDescent="0.3">
      <c r="A8245" s="1">
        <v>42968</v>
      </c>
      <c r="B8245" s="2">
        <f>YEAR(salesdata[[#This Row],[Order Date]])</f>
        <v>2017</v>
      </c>
      <c r="C8245" s="2">
        <f>MONTH(salesdata[[#This Row],[Order Date]])</f>
        <v>8</v>
      </c>
      <c r="D8245" t="s">
        <v>465</v>
      </c>
      <c r="E8245" t="s">
        <v>540</v>
      </c>
      <c r="F8245" t="s">
        <v>34</v>
      </c>
      <c r="G8245" t="s">
        <v>47</v>
      </c>
      <c r="H8245" t="s">
        <v>2675</v>
      </c>
      <c r="I8245" s="33" t="s">
        <v>3115</v>
      </c>
      <c r="J8245" s="2">
        <v>2</v>
      </c>
      <c r="K8245" s="33" t="s">
        <v>4716</v>
      </c>
    </row>
    <row r="8246" spans="1:11" x14ac:dyDescent="0.3">
      <c r="A8246" s="1">
        <v>42968</v>
      </c>
      <c r="B8246" s="2">
        <f>YEAR(salesdata[[#This Row],[Order Date]])</f>
        <v>2017</v>
      </c>
      <c r="C8246" s="2">
        <f>MONTH(salesdata[[#This Row],[Order Date]])</f>
        <v>8</v>
      </c>
      <c r="D8246" t="s">
        <v>465</v>
      </c>
      <c r="E8246" t="s">
        <v>540</v>
      </c>
      <c r="F8246" t="s">
        <v>34</v>
      </c>
      <c r="G8246" t="s">
        <v>47</v>
      </c>
      <c r="H8246" t="s">
        <v>2792</v>
      </c>
      <c r="I8246" s="33" t="s">
        <v>4946</v>
      </c>
      <c r="J8246" s="2">
        <v>4</v>
      </c>
      <c r="K8246" s="33" t="s">
        <v>8254</v>
      </c>
    </row>
    <row r="8247" spans="1:11" x14ac:dyDescent="0.3">
      <c r="A8247" s="1">
        <v>42968</v>
      </c>
      <c r="B8247" s="2">
        <f>YEAR(salesdata[[#This Row],[Order Date]])</f>
        <v>2017</v>
      </c>
      <c r="C8247" s="2">
        <f>MONTH(salesdata[[#This Row],[Order Date]])</f>
        <v>8</v>
      </c>
      <c r="D8247" t="s">
        <v>2514</v>
      </c>
      <c r="E8247" t="s">
        <v>96</v>
      </c>
      <c r="F8247" t="s">
        <v>11</v>
      </c>
      <c r="G8247" t="s">
        <v>12</v>
      </c>
      <c r="H8247" t="s">
        <v>905</v>
      </c>
      <c r="I8247" s="33" t="s">
        <v>4605</v>
      </c>
      <c r="J8247" s="2">
        <v>1</v>
      </c>
      <c r="K8247" s="33" t="s">
        <v>4290</v>
      </c>
    </row>
    <row r="8248" spans="1:11" x14ac:dyDescent="0.3">
      <c r="A8248" s="1">
        <v>42968</v>
      </c>
      <c r="B8248" s="2">
        <f>YEAR(salesdata[[#This Row],[Order Date]])</f>
        <v>2017</v>
      </c>
      <c r="C8248" s="2">
        <f>MONTH(salesdata[[#This Row],[Order Date]])</f>
        <v>8</v>
      </c>
      <c r="D8248" t="s">
        <v>1669</v>
      </c>
      <c r="E8248" t="s">
        <v>167</v>
      </c>
      <c r="F8248" t="s">
        <v>34</v>
      </c>
      <c r="G8248" t="s">
        <v>35</v>
      </c>
      <c r="H8248" t="s">
        <v>885</v>
      </c>
      <c r="I8248" s="33" t="s">
        <v>8440</v>
      </c>
      <c r="J8248" s="2">
        <v>6</v>
      </c>
      <c r="K8248" s="33" t="s">
        <v>11058</v>
      </c>
    </row>
    <row r="8249" spans="1:11" x14ac:dyDescent="0.3">
      <c r="A8249" s="1">
        <v>42968</v>
      </c>
      <c r="B8249" s="2">
        <f>YEAR(salesdata[[#This Row],[Order Date]])</f>
        <v>2017</v>
      </c>
      <c r="C8249" s="2">
        <f>MONTH(salesdata[[#This Row],[Order Date]])</f>
        <v>8</v>
      </c>
      <c r="D8249" t="s">
        <v>1669</v>
      </c>
      <c r="E8249" t="s">
        <v>167</v>
      </c>
      <c r="F8249" t="s">
        <v>11</v>
      </c>
      <c r="G8249" t="s">
        <v>18</v>
      </c>
      <c r="H8249" t="s">
        <v>68</v>
      </c>
      <c r="I8249" s="33" t="s">
        <v>2950</v>
      </c>
      <c r="J8249" s="2">
        <v>6</v>
      </c>
      <c r="K8249" s="33" t="s">
        <v>2951</v>
      </c>
    </row>
    <row r="8250" spans="1:11" x14ac:dyDescent="0.3">
      <c r="A8250" s="1">
        <v>42968</v>
      </c>
      <c r="B8250" s="2">
        <f>YEAR(salesdata[[#This Row],[Order Date]])</f>
        <v>2017</v>
      </c>
      <c r="C8250" s="2">
        <f>MONTH(salesdata[[#This Row],[Order Date]])</f>
        <v>8</v>
      </c>
      <c r="D8250" t="s">
        <v>1669</v>
      </c>
      <c r="E8250" t="s">
        <v>167</v>
      </c>
      <c r="F8250" t="s">
        <v>39</v>
      </c>
      <c r="G8250" t="s">
        <v>52</v>
      </c>
      <c r="H8250" t="s">
        <v>2337</v>
      </c>
      <c r="I8250" s="33" t="s">
        <v>11059</v>
      </c>
      <c r="J8250" s="2">
        <v>2</v>
      </c>
      <c r="K8250" s="33" t="s">
        <v>7736</v>
      </c>
    </row>
    <row r="8251" spans="1:11" x14ac:dyDescent="0.3">
      <c r="A8251" s="1">
        <v>42968</v>
      </c>
      <c r="B8251" s="2">
        <f>YEAR(salesdata[[#This Row],[Order Date]])</f>
        <v>2017</v>
      </c>
      <c r="C8251" s="2">
        <f>MONTH(salesdata[[#This Row],[Order Date]])</f>
        <v>8</v>
      </c>
      <c r="D8251" t="s">
        <v>1642</v>
      </c>
      <c r="E8251" t="s">
        <v>152</v>
      </c>
      <c r="F8251" t="s">
        <v>11</v>
      </c>
      <c r="G8251" t="s">
        <v>20</v>
      </c>
      <c r="H8251" t="s">
        <v>81</v>
      </c>
      <c r="I8251" s="33" t="s">
        <v>11060</v>
      </c>
      <c r="J8251" s="2">
        <v>7</v>
      </c>
      <c r="K8251" s="33" t="s">
        <v>6173</v>
      </c>
    </row>
    <row r="8252" spans="1:11" x14ac:dyDescent="0.3">
      <c r="A8252" s="1">
        <v>42968</v>
      </c>
      <c r="B8252" s="2">
        <f>YEAR(salesdata[[#This Row],[Order Date]])</f>
        <v>2017</v>
      </c>
      <c r="C8252" s="2">
        <f>MONTH(salesdata[[#This Row],[Order Date]])</f>
        <v>8</v>
      </c>
      <c r="D8252" t="s">
        <v>1642</v>
      </c>
      <c r="E8252" t="s">
        <v>152</v>
      </c>
      <c r="F8252" t="s">
        <v>11</v>
      </c>
      <c r="G8252" t="s">
        <v>20</v>
      </c>
      <c r="H8252" t="s">
        <v>1171</v>
      </c>
      <c r="I8252" s="33" t="s">
        <v>11061</v>
      </c>
      <c r="J8252" s="2">
        <v>6</v>
      </c>
      <c r="K8252" s="33" t="s">
        <v>11062</v>
      </c>
    </row>
    <row r="8253" spans="1:11" x14ac:dyDescent="0.3">
      <c r="A8253" s="1">
        <v>42968</v>
      </c>
      <c r="B8253" s="2">
        <f>YEAR(salesdata[[#This Row],[Order Date]])</f>
        <v>2017</v>
      </c>
      <c r="C8253" s="2">
        <f>MONTH(salesdata[[#This Row],[Order Date]])</f>
        <v>8</v>
      </c>
      <c r="D8253" t="s">
        <v>2762</v>
      </c>
      <c r="E8253" t="s">
        <v>282</v>
      </c>
      <c r="F8253" t="s">
        <v>11</v>
      </c>
      <c r="G8253" t="s">
        <v>18</v>
      </c>
      <c r="H8253" t="s">
        <v>1742</v>
      </c>
      <c r="I8253" s="33" t="s">
        <v>5632</v>
      </c>
      <c r="J8253" s="2">
        <v>3</v>
      </c>
      <c r="K8253" s="33" t="s">
        <v>5633</v>
      </c>
    </row>
    <row r="8254" spans="1:11" x14ac:dyDescent="0.3">
      <c r="A8254" s="1">
        <v>42968</v>
      </c>
      <c r="B8254" s="2">
        <f>YEAR(salesdata[[#This Row],[Order Date]])</f>
        <v>2017</v>
      </c>
      <c r="C8254" s="2">
        <f>MONTH(salesdata[[#This Row],[Order Date]])</f>
        <v>8</v>
      </c>
      <c r="D8254" t="s">
        <v>2762</v>
      </c>
      <c r="E8254" t="s">
        <v>282</v>
      </c>
      <c r="F8254" t="s">
        <v>34</v>
      </c>
      <c r="G8254" t="s">
        <v>47</v>
      </c>
      <c r="H8254" t="s">
        <v>2065</v>
      </c>
      <c r="I8254" s="33" t="s">
        <v>8693</v>
      </c>
      <c r="J8254" s="2">
        <v>3</v>
      </c>
      <c r="K8254" s="33" t="s">
        <v>11063</v>
      </c>
    </row>
    <row r="8255" spans="1:11" x14ac:dyDescent="0.3">
      <c r="A8255" s="1">
        <v>42968</v>
      </c>
      <c r="B8255" s="2">
        <f>YEAR(salesdata[[#This Row],[Order Date]])</f>
        <v>2017</v>
      </c>
      <c r="C8255" s="2">
        <f>MONTH(salesdata[[#This Row],[Order Date]])</f>
        <v>8</v>
      </c>
      <c r="D8255" t="s">
        <v>2762</v>
      </c>
      <c r="E8255" t="s">
        <v>282</v>
      </c>
      <c r="F8255" t="s">
        <v>11</v>
      </c>
      <c r="G8255" t="s">
        <v>12</v>
      </c>
      <c r="H8255" t="s">
        <v>2043</v>
      </c>
      <c r="I8255" s="33" t="s">
        <v>9922</v>
      </c>
      <c r="J8255" s="2">
        <v>1</v>
      </c>
      <c r="K8255" s="33" t="s">
        <v>9725</v>
      </c>
    </row>
    <row r="8256" spans="1:11" x14ac:dyDescent="0.3">
      <c r="A8256" s="1">
        <v>42969</v>
      </c>
      <c r="B8256" s="2">
        <f>YEAR(salesdata[[#This Row],[Order Date]])</f>
        <v>2017</v>
      </c>
      <c r="C8256" s="2">
        <f>MONTH(salesdata[[#This Row],[Order Date]])</f>
        <v>8</v>
      </c>
      <c r="D8256" t="s">
        <v>2812</v>
      </c>
      <c r="E8256" t="s">
        <v>27</v>
      </c>
      <c r="F8256" t="s">
        <v>34</v>
      </c>
      <c r="G8256" t="s">
        <v>147</v>
      </c>
      <c r="H8256" t="s">
        <v>1600</v>
      </c>
      <c r="I8256" s="33" t="s">
        <v>11064</v>
      </c>
      <c r="J8256" s="2">
        <v>1</v>
      </c>
      <c r="K8256" s="33" t="s">
        <v>6208</v>
      </c>
    </row>
    <row r="8257" spans="1:11" x14ac:dyDescent="0.3">
      <c r="A8257" s="1">
        <v>42969</v>
      </c>
      <c r="B8257" s="2">
        <f>YEAR(salesdata[[#This Row],[Order Date]])</f>
        <v>2017</v>
      </c>
      <c r="C8257" s="2">
        <f>MONTH(salesdata[[#This Row],[Order Date]])</f>
        <v>8</v>
      </c>
      <c r="D8257" t="s">
        <v>740</v>
      </c>
      <c r="E8257" t="s">
        <v>23</v>
      </c>
      <c r="F8257" t="s">
        <v>34</v>
      </c>
      <c r="G8257" t="s">
        <v>147</v>
      </c>
      <c r="H8257" t="s">
        <v>1663</v>
      </c>
      <c r="I8257" s="33" t="s">
        <v>11065</v>
      </c>
      <c r="J8257" s="2">
        <v>2</v>
      </c>
      <c r="K8257" s="33" t="s">
        <v>11066</v>
      </c>
    </row>
    <row r="8258" spans="1:11" x14ac:dyDescent="0.3">
      <c r="A8258" s="1">
        <v>42970</v>
      </c>
      <c r="B8258" s="2">
        <f>YEAR(salesdata[[#This Row],[Order Date]])</f>
        <v>2017</v>
      </c>
      <c r="C8258" s="2">
        <f>MONTH(salesdata[[#This Row],[Order Date]])</f>
        <v>8</v>
      </c>
      <c r="D8258" t="s">
        <v>1593</v>
      </c>
      <c r="E8258" t="s">
        <v>124</v>
      </c>
      <c r="F8258" t="s">
        <v>39</v>
      </c>
      <c r="G8258" t="s">
        <v>40</v>
      </c>
      <c r="H8258" t="s">
        <v>597</v>
      </c>
      <c r="I8258" s="33" t="s">
        <v>11067</v>
      </c>
      <c r="J8258" s="2">
        <v>13</v>
      </c>
      <c r="K8258" s="33" t="s">
        <v>11068</v>
      </c>
    </row>
    <row r="8259" spans="1:11" x14ac:dyDescent="0.3">
      <c r="A8259" s="1">
        <v>42970</v>
      </c>
      <c r="B8259" s="2">
        <f>YEAR(salesdata[[#This Row],[Order Date]])</f>
        <v>2017</v>
      </c>
      <c r="C8259" s="2">
        <f>MONTH(salesdata[[#This Row],[Order Date]])</f>
        <v>8</v>
      </c>
      <c r="D8259" t="s">
        <v>1593</v>
      </c>
      <c r="E8259" t="s">
        <v>124</v>
      </c>
      <c r="F8259" t="s">
        <v>11</v>
      </c>
      <c r="G8259" t="s">
        <v>12</v>
      </c>
      <c r="H8259" t="s">
        <v>2664</v>
      </c>
      <c r="I8259" s="33" t="s">
        <v>4455</v>
      </c>
      <c r="J8259" s="2">
        <v>2</v>
      </c>
      <c r="K8259" s="33" t="s">
        <v>4192</v>
      </c>
    </row>
    <row r="8260" spans="1:11" x14ac:dyDescent="0.3">
      <c r="A8260" s="1">
        <v>42970</v>
      </c>
      <c r="B8260" s="2">
        <f>YEAR(salesdata[[#This Row],[Order Date]])</f>
        <v>2017</v>
      </c>
      <c r="C8260" s="2">
        <f>MONTH(salesdata[[#This Row],[Order Date]])</f>
        <v>8</v>
      </c>
      <c r="D8260" t="s">
        <v>1593</v>
      </c>
      <c r="E8260" t="s">
        <v>124</v>
      </c>
      <c r="F8260" t="s">
        <v>11</v>
      </c>
      <c r="G8260" t="s">
        <v>93</v>
      </c>
      <c r="H8260" t="s">
        <v>2494</v>
      </c>
      <c r="I8260" s="33" t="s">
        <v>11069</v>
      </c>
      <c r="J8260" s="2">
        <v>6</v>
      </c>
      <c r="K8260" s="33" t="s">
        <v>5442</v>
      </c>
    </row>
    <row r="8261" spans="1:11" x14ac:dyDescent="0.3">
      <c r="A8261" s="1">
        <v>42970</v>
      </c>
      <c r="B8261" s="2">
        <f>YEAR(salesdata[[#This Row],[Order Date]])</f>
        <v>2017</v>
      </c>
      <c r="C8261" s="2">
        <f>MONTH(salesdata[[#This Row],[Order Date]])</f>
        <v>8</v>
      </c>
      <c r="D8261" t="s">
        <v>1593</v>
      </c>
      <c r="E8261" t="s">
        <v>124</v>
      </c>
      <c r="F8261" t="s">
        <v>34</v>
      </c>
      <c r="G8261" t="s">
        <v>47</v>
      </c>
      <c r="H8261" t="s">
        <v>628</v>
      </c>
      <c r="I8261" s="33" t="s">
        <v>3497</v>
      </c>
      <c r="J8261" s="2">
        <v>2</v>
      </c>
      <c r="K8261" s="33" t="s">
        <v>8600</v>
      </c>
    </row>
    <row r="8262" spans="1:11" x14ac:dyDescent="0.3">
      <c r="A8262" s="1">
        <v>42970</v>
      </c>
      <c r="B8262" s="2">
        <f>YEAR(salesdata[[#This Row],[Order Date]])</f>
        <v>2017</v>
      </c>
      <c r="C8262" s="2">
        <f>MONTH(salesdata[[#This Row],[Order Date]])</f>
        <v>8</v>
      </c>
      <c r="D8262" t="s">
        <v>1593</v>
      </c>
      <c r="E8262" t="s">
        <v>124</v>
      </c>
      <c r="F8262" t="s">
        <v>11</v>
      </c>
      <c r="G8262" t="s">
        <v>12</v>
      </c>
      <c r="H8262" t="s">
        <v>1599</v>
      </c>
      <c r="I8262" s="33" t="s">
        <v>4872</v>
      </c>
      <c r="J8262" s="2">
        <v>5</v>
      </c>
      <c r="K8262" s="33" t="s">
        <v>3395</v>
      </c>
    </row>
    <row r="8263" spans="1:11" x14ac:dyDescent="0.3">
      <c r="A8263" s="1">
        <v>42971</v>
      </c>
      <c r="B8263" s="2">
        <f>YEAR(salesdata[[#This Row],[Order Date]])</f>
        <v>2017</v>
      </c>
      <c r="C8263" s="2">
        <f>MONTH(salesdata[[#This Row],[Order Date]])</f>
        <v>8</v>
      </c>
      <c r="D8263" t="s">
        <v>1999</v>
      </c>
      <c r="E8263" t="s">
        <v>152</v>
      </c>
      <c r="F8263" t="s">
        <v>11</v>
      </c>
      <c r="G8263" t="s">
        <v>20</v>
      </c>
      <c r="H8263" t="s">
        <v>821</v>
      </c>
      <c r="I8263" s="33" t="s">
        <v>5472</v>
      </c>
      <c r="J8263" s="2">
        <v>4</v>
      </c>
      <c r="K8263" s="33" t="s">
        <v>4127</v>
      </c>
    </row>
    <row r="8264" spans="1:11" x14ac:dyDescent="0.3">
      <c r="A8264" s="1">
        <v>42971</v>
      </c>
      <c r="B8264" s="2">
        <f>YEAR(salesdata[[#This Row],[Order Date]])</f>
        <v>2017</v>
      </c>
      <c r="C8264" s="2">
        <f>MONTH(salesdata[[#This Row],[Order Date]])</f>
        <v>8</v>
      </c>
      <c r="D8264" t="s">
        <v>1999</v>
      </c>
      <c r="E8264" t="s">
        <v>152</v>
      </c>
      <c r="F8264" t="s">
        <v>11</v>
      </c>
      <c r="G8264" t="s">
        <v>20</v>
      </c>
      <c r="H8264" t="s">
        <v>1149</v>
      </c>
      <c r="I8264" s="33" t="s">
        <v>4868</v>
      </c>
      <c r="J8264" s="2">
        <v>1</v>
      </c>
      <c r="K8264" s="33" t="s">
        <v>4163</v>
      </c>
    </row>
    <row r="8265" spans="1:11" x14ac:dyDescent="0.3">
      <c r="A8265" s="1">
        <v>42971</v>
      </c>
      <c r="B8265" s="2">
        <f>YEAR(salesdata[[#This Row],[Order Date]])</f>
        <v>2017</v>
      </c>
      <c r="C8265" s="2">
        <f>MONTH(salesdata[[#This Row],[Order Date]])</f>
        <v>8</v>
      </c>
      <c r="D8265" t="s">
        <v>1338</v>
      </c>
      <c r="E8265" t="s">
        <v>79</v>
      </c>
      <c r="F8265" t="s">
        <v>11</v>
      </c>
      <c r="G8265" t="s">
        <v>93</v>
      </c>
      <c r="H8265" t="s">
        <v>2679</v>
      </c>
      <c r="I8265" s="33" t="s">
        <v>11070</v>
      </c>
      <c r="J8265" s="2">
        <v>8</v>
      </c>
      <c r="K8265" s="33" t="s">
        <v>11071</v>
      </c>
    </row>
    <row r="8266" spans="1:11" x14ac:dyDescent="0.3">
      <c r="A8266" s="1">
        <v>42971</v>
      </c>
      <c r="B8266" s="2">
        <f>YEAR(salesdata[[#This Row],[Order Date]])</f>
        <v>2017</v>
      </c>
      <c r="C8266" s="2">
        <f>MONTH(salesdata[[#This Row],[Order Date]])</f>
        <v>8</v>
      </c>
      <c r="D8266" t="s">
        <v>1338</v>
      </c>
      <c r="E8266" t="s">
        <v>79</v>
      </c>
      <c r="F8266" t="s">
        <v>11</v>
      </c>
      <c r="G8266" t="s">
        <v>12</v>
      </c>
      <c r="H8266" t="s">
        <v>331</v>
      </c>
      <c r="I8266" s="33" t="s">
        <v>3520</v>
      </c>
      <c r="J8266" s="2">
        <v>2</v>
      </c>
      <c r="K8266" s="33" t="s">
        <v>3989</v>
      </c>
    </row>
    <row r="8267" spans="1:11" x14ac:dyDescent="0.3">
      <c r="A8267" s="1">
        <v>42972</v>
      </c>
      <c r="B8267" s="2">
        <f>YEAR(salesdata[[#This Row],[Order Date]])</f>
        <v>2017</v>
      </c>
      <c r="C8267" s="2">
        <f>MONTH(salesdata[[#This Row],[Order Date]])</f>
        <v>8</v>
      </c>
      <c r="D8267" t="s">
        <v>189</v>
      </c>
      <c r="E8267" t="s">
        <v>249</v>
      </c>
      <c r="F8267" t="s">
        <v>11</v>
      </c>
      <c r="G8267" t="s">
        <v>12</v>
      </c>
      <c r="H8267" t="s">
        <v>2425</v>
      </c>
      <c r="I8267" s="33" t="s">
        <v>9212</v>
      </c>
      <c r="J8267" s="2">
        <v>5</v>
      </c>
      <c r="K8267" s="33" t="s">
        <v>11072</v>
      </c>
    </row>
    <row r="8268" spans="1:11" x14ac:dyDescent="0.3">
      <c r="A8268" s="1">
        <v>42972</v>
      </c>
      <c r="B8268" s="2">
        <f>YEAR(salesdata[[#This Row],[Order Date]])</f>
        <v>2017</v>
      </c>
      <c r="C8268" s="2">
        <f>MONTH(salesdata[[#This Row],[Order Date]])</f>
        <v>8</v>
      </c>
      <c r="D8268" t="s">
        <v>2554</v>
      </c>
      <c r="E8268" t="s">
        <v>121</v>
      </c>
      <c r="F8268" t="s">
        <v>11</v>
      </c>
      <c r="G8268" t="s">
        <v>24</v>
      </c>
      <c r="H8268" t="s">
        <v>230</v>
      </c>
      <c r="I8268" s="33" t="s">
        <v>6809</v>
      </c>
      <c r="J8268" s="2">
        <v>2</v>
      </c>
      <c r="K8268" s="33" t="s">
        <v>3209</v>
      </c>
    </row>
    <row r="8269" spans="1:11" x14ac:dyDescent="0.3">
      <c r="A8269" s="1">
        <v>42972</v>
      </c>
      <c r="B8269" s="2">
        <f>YEAR(salesdata[[#This Row],[Order Date]])</f>
        <v>2017</v>
      </c>
      <c r="C8269" s="2">
        <f>MONTH(salesdata[[#This Row],[Order Date]])</f>
        <v>8</v>
      </c>
      <c r="D8269" t="s">
        <v>2554</v>
      </c>
      <c r="E8269" t="s">
        <v>121</v>
      </c>
      <c r="F8269" t="s">
        <v>11</v>
      </c>
      <c r="G8269" t="s">
        <v>12</v>
      </c>
      <c r="H8269" t="s">
        <v>1639</v>
      </c>
      <c r="I8269" s="33" t="s">
        <v>3049</v>
      </c>
      <c r="J8269" s="2">
        <v>1</v>
      </c>
      <c r="K8269" s="33" t="s">
        <v>3154</v>
      </c>
    </row>
    <row r="8270" spans="1:11" x14ac:dyDescent="0.3">
      <c r="A8270" s="1">
        <v>42972</v>
      </c>
      <c r="B8270" s="2">
        <f>YEAR(salesdata[[#This Row],[Order Date]])</f>
        <v>2017</v>
      </c>
      <c r="C8270" s="2">
        <f>MONTH(salesdata[[#This Row],[Order Date]])</f>
        <v>8</v>
      </c>
      <c r="D8270" t="s">
        <v>1202</v>
      </c>
      <c r="E8270" t="s">
        <v>79</v>
      </c>
      <c r="F8270" t="s">
        <v>11</v>
      </c>
      <c r="G8270" t="s">
        <v>18</v>
      </c>
      <c r="H8270" t="s">
        <v>1568</v>
      </c>
      <c r="I8270" s="33" t="s">
        <v>11073</v>
      </c>
      <c r="J8270" s="2">
        <v>2</v>
      </c>
      <c r="K8270" s="33" t="s">
        <v>6770</v>
      </c>
    </row>
    <row r="8271" spans="1:11" x14ac:dyDescent="0.3">
      <c r="A8271" s="1">
        <v>42972</v>
      </c>
      <c r="B8271" s="2">
        <f>YEAR(salesdata[[#This Row],[Order Date]])</f>
        <v>2017</v>
      </c>
      <c r="C8271" s="2">
        <f>MONTH(salesdata[[#This Row],[Order Date]])</f>
        <v>8</v>
      </c>
      <c r="D8271" t="s">
        <v>58</v>
      </c>
      <c r="E8271" t="s">
        <v>23</v>
      </c>
      <c r="F8271" t="s">
        <v>34</v>
      </c>
      <c r="G8271" t="s">
        <v>74</v>
      </c>
      <c r="H8271" t="s">
        <v>2596</v>
      </c>
      <c r="I8271" s="33" t="s">
        <v>11074</v>
      </c>
      <c r="J8271" s="2">
        <v>2</v>
      </c>
      <c r="K8271" s="33" t="s">
        <v>11075</v>
      </c>
    </row>
    <row r="8272" spans="1:11" x14ac:dyDescent="0.3">
      <c r="A8272" s="1">
        <v>42973</v>
      </c>
      <c r="B8272" s="2">
        <f>YEAR(salesdata[[#This Row],[Order Date]])</f>
        <v>2017</v>
      </c>
      <c r="C8272" s="2">
        <f>MONTH(salesdata[[#This Row],[Order Date]])</f>
        <v>8</v>
      </c>
      <c r="D8272" t="s">
        <v>1725</v>
      </c>
      <c r="E8272" t="s">
        <v>30</v>
      </c>
      <c r="F8272" t="s">
        <v>39</v>
      </c>
      <c r="G8272" t="s">
        <v>52</v>
      </c>
      <c r="H8272" t="s">
        <v>890</v>
      </c>
      <c r="I8272" s="33" t="s">
        <v>5733</v>
      </c>
      <c r="J8272" s="2">
        <v>2</v>
      </c>
      <c r="K8272" s="33" t="s">
        <v>3163</v>
      </c>
    </row>
    <row r="8273" spans="1:11" x14ac:dyDescent="0.3">
      <c r="A8273" s="1">
        <v>42973</v>
      </c>
      <c r="B8273" s="2">
        <f>YEAR(salesdata[[#This Row],[Order Date]])</f>
        <v>2017</v>
      </c>
      <c r="C8273" s="2">
        <f>MONTH(salesdata[[#This Row],[Order Date]])</f>
        <v>8</v>
      </c>
      <c r="D8273" t="s">
        <v>9</v>
      </c>
      <c r="E8273" t="s">
        <v>15</v>
      </c>
      <c r="F8273" t="s">
        <v>34</v>
      </c>
      <c r="G8273" t="s">
        <v>47</v>
      </c>
      <c r="H8273" t="s">
        <v>1346</v>
      </c>
      <c r="I8273" s="33" t="s">
        <v>3076</v>
      </c>
      <c r="J8273" s="2">
        <v>5</v>
      </c>
      <c r="K8273" s="33" t="s">
        <v>11076</v>
      </c>
    </row>
    <row r="8274" spans="1:11" x14ac:dyDescent="0.3">
      <c r="A8274" s="1">
        <v>42973</v>
      </c>
      <c r="B8274" s="2">
        <f>YEAR(salesdata[[#This Row],[Order Date]])</f>
        <v>2017</v>
      </c>
      <c r="C8274" s="2">
        <f>MONTH(salesdata[[#This Row],[Order Date]])</f>
        <v>8</v>
      </c>
      <c r="D8274" t="s">
        <v>2078</v>
      </c>
      <c r="E8274" t="s">
        <v>111</v>
      </c>
      <c r="F8274" t="s">
        <v>11</v>
      </c>
      <c r="G8274" t="s">
        <v>18</v>
      </c>
      <c r="H8274" t="s">
        <v>2085</v>
      </c>
      <c r="I8274" s="33" t="s">
        <v>4237</v>
      </c>
      <c r="J8274" s="2">
        <v>4</v>
      </c>
      <c r="K8274" s="33" t="s">
        <v>5664</v>
      </c>
    </row>
    <row r="8275" spans="1:11" x14ac:dyDescent="0.3">
      <c r="A8275" s="1">
        <v>42974</v>
      </c>
      <c r="B8275" s="2">
        <f>YEAR(salesdata[[#This Row],[Order Date]])</f>
        <v>2017</v>
      </c>
      <c r="C8275" s="2">
        <f>MONTH(salesdata[[#This Row],[Order Date]])</f>
        <v>8</v>
      </c>
      <c r="D8275" t="s">
        <v>1463</v>
      </c>
      <c r="E8275" t="s">
        <v>443</v>
      </c>
      <c r="F8275" t="s">
        <v>34</v>
      </c>
      <c r="G8275" t="s">
        <v>147</v>
      </c>
      <c r="H8275" t="s">
        <v>2559</v>
      </c>
      <c r="I8275" s="33" t="s">
        <v>11077</v>
      </c>
      <c r="J8275" s="2">
        <v>7</v>
      </c>
      <c r="K8275" s="33" t="s">
        <v>11078</v>
      </c>
    </row>
    <row r="8276" spans="1:11" x14ac:dyDescent="0.3">
      <c r="A8276" s="1">
        <v>42974</v>
      </c>
      <c r="B8276" s="2">
        <f>YEAR(salesdata[[#This Row],[Order Date]])</f>
        <v>2017</v>
      </c>
      <c r="C8276" s="2">
        <f>MONTH(salesdata[[#This Row],[Order Date]])</f>
        <v>8</v>
      </c>
      <c r="D8276" t="s">
        <v>1239</v>
      </c>
      <c r="E8276" t="s">
        <v>152</v>
      </c>
      <c r="F8276" t="s">
        <v>11</v>
      </c>
      <c r="G8276" t="s">
        <v>18</v>
      </c>
      <c r="H8276" t="s">
        <v>1495</v>
      </c>
      <c r="I8276" s="33" t="s">
        <v>8418</v>
      </c>
      <c r="J8276" s="2">
        <v>8</v>
      </c>
      <c r="K8276" s="33" t="s">
        <v>11079</v>
      </c>
    </row>
    <row r="8277" spans="1:11" x14ac:dyDescent="0.3">
      <c r="A8277" s="1">
        <v>42974</v>
      </c>
      <c r="B8277" s="2">
        <f>YEAR(salesdata[[#This Row],[Order Date]])</f>
        <v>2017</v>
      </c>
      <c r="C8277" s="2">
        <f>MONTH(salesdata[[#This Row],[Order Date]])</f>
        <v>8</v>
      </c>
      <c r="D8277" t="s">
        <v>1239</v>
      </c>
      <c r="E8277" t="s">
        <v>152</v>
      </c>
      <c r="F8277" t="s">
        <v>39</v>
      </c>
      <c r="G8277" t="s">
        <v>40</v>
      </c>
      <c r="H8277" t="s">
        <v>1216</v>
      </c>
      <c r="I8277" s="33" t="s">
        <v>11080</v>
      </c>
      <c r="J8277" s="2">
        <v>3</v>
      </c>
      <c r="K8277" s="33" t="s">
        <v>11081</v>
      </c>
    </row>
    <row r="8278" spans="1:11" x14ac:dyDescent="0.3">
      <c r="A8278" s="1">
        <v>42974</v>
      </c>
      <c r="B8278" s="2">
        <f>YEAR(salesdata[[#This Row],[Order Date]])</f>
        <v>2017</v>
      </c>
      <c r="C8278" s="2">
        <f>MONTH(salesdata[[#This Row],[Order Date]])</f>
        <v>8</v>
      </c>
      <c r="D8278" t="s">
        <v>1239</v>
      </c>
      <c r="E8278" t="s">
        <v>152</v>
      </c>
      <c r="F8278" t="s">
        <v>11</v>
      </c>
      <c r="G8278" t="s">
        <v>20</v>
      </c>
      <c r="H8278" t="s">
        <v>821</v>
      </c>
      <c r="I8278" s="33" t="s">
        <v>11082</v>
      </c>
      <c r="J8278" s="2">
        <v>6</v>
      </c>
      <c r="K8278" s="33" t="s">
        <v>9424</v>
      </c>
    </row>
    <row r="8279" spans="1:11" x14ac:dyDescent="0.3">
      <c r="A8279" s="1">
        <v>42974</v>
      </c>
      <c r="B8279" s="2">
        <f>YEAR(salesdata[[#This Row],[Order Date]])</f>
        <v>2017</v>
      </c>
      <c r="C8279" s="2">
        <f>MONTH(salesdata[[#This Row],[Order Date]])</f>
        <v>8</v>
      </c>
      <c r="D8279" t="s">
        <v>518</v>
      </c>
      <c r="E8279" t="s">
        <v>10</v>
      </c>
      <c r="F8279" t="s">
        <v>11</v>
      </c>
      <c r="G8279" t="s">
        <v>24</v>
      </c>
      <c r="H8279" t="s">
        <v>391</v>
      </c>
      <c r="I8279" s="33" t="s">
        <v>5565</v>
      </c>
      <c r="J8279" s="2">
        <v>1</v>
      </c>
      <c r="K8279" s="33" t="s">
        <v>5655</v>
      </c>
    </row>
    <row r="8280" spans="1:11" x14ac:dyDescent="0.3">
      <c r="A8280" s="1">
        <v>42974</v>
      </c>
      <c r="B8280" s="2">
        <f>YEAR(salesdata[[#This Row],[Order Date]])</f>
        <v>2017</v>
      </c>
      <c r="C8280" s="2">
        <f>MONTH(salesdata[[#This Row],[Order Date]])</f>
        <v>8</v>
      </c>
      <c r="D8280" t="s">
        <v>1280</v>
      </c>
      <c r="E8280" t="s">
        <v>124</v>
      </c>
      <c r="F8280" t="s">
        <v>11</v>
      </c>
      <c r="G8280" t="s">
        <v>63</v>
      </c>
      <c r="H8280" t="s">
        <v>1466</v>
      </c>
      <c r="I8280" s="33" t="s">
        <v>4060</v>
      </c>
      <c r="J8280" s="2">
        <v>1</v>
      </c>
      <c r="K8280" s="33" t="s">
        <v>6675</v>
      </c>
    </row>
    <row r="8281" spans="1:11" x14ac:dyDescent="0.3">
      <c r="A8281" s="1">
        <v>42974</v>
      </c>
      <c r="B8281" s="2">
        <f>YEAR(salesdata[[#This Row],[Order Date]])</f>
        <v>2017</v>
      </c>
      <c r="C8281" s="2">
        <f>MONTH(salesdata[[#This Row],[Order Date]])</f>
        <v>8</v>
      </c>
      <c r="D8281" t="s">
        <v>2347</v>
      </c>
      <c r="E8281" t="s">
        <v>27</v>
      </c>
      <c r="F8281" t="s">
        <v>34</v>
      </c>
      <c r="G8281" t="s">
        <v>47</v>
      </c>
      <c r="H8281" t="s">
        <v>2102</v>
      </c>
      <c r="I8281" s="33" t="s">
        <v>9948</v>
      </c>
      <c r="J8281" s="2">
        <v>2</v>
      </c>
      <c r="K8281" s="33" t="s">
        <v>10860</v>
      </c>
    </row>
    <row r="8282" spans="1:11" x14ac:dyDescent="0.3">
      <c r="A8282" s="1">
        <v>42974</v>
      </c>
      <c r="B8282" s="2">
        <f>YEAR(salesdata[[#This Row],[Order Date]])</f>
        <v>2017</v>
      </c>
      <c r="C8282" s="2">
        <f>MONTH(salesdata[[#This Row],[Order Date]])</f>
        <v>8</v>
      </c>
      <c r="D8282" t="s">
        <v>2347</v>
      </c>
      <c r="E8282" t="s">
        <v>27</v>
      </c>
      <c r="F8282" t="s">
        <v>11</v>
      </c>
      <c r="G8282" t="s">
        <v>93</v>
      </c>
      <c r="H8282" t="s">
        <v>1691</v>
      </c>
      <c r="I8282" s="33" t="s">
        <v>11083</v>
      </c>
      <c r="J8282" s="2">
        <v>4</v>
      </c>
      <c r="K8282" s="33" t="s">
        <v>11084</v>
      </c>
    </row>
    <row r="8283" spans="1:11" x14ac:dyDescent="0.3">
      <c r="A8283" s="1">
        <v>42974</v>
      </c>
      <c r="B8283" s="2">
        <f>YEAR(salesdata[[#This Row],[Order Date]])</f>
        <v>2017</v>
      </c>
      <c r="C8283" s="2">
        <f>MONTH(salesdata[[#This Row],[Order Date]])</f>
        <v>8</v>
      </c>
      <c r="D8283" t="s">
        <v>2347</v>
      </c>
      <c r="E8283" t="s">
        <v>27</v>
      </c>
      <c r="F8283" t="s">
        <v>39</v>
      </c>
      <c r="G8283" t="s">
        <v>614</v>
      </c>
      <c r="H8283" t="s">
        <v>1117</v>
      </c>
      <c r="I8283" s="33" t="s">
        <v>7141</v>
      </c>
      <c r="J8283" s="2">
        <v>2</v>
      </c>
      <c r="K8283" s="33" t="s">
        <v>7142</v>
      </c>
    </row>
    <row r="8284" spans="1:11" x14ac:dyDescent="0.3">
      <c r="A8284" s="1">
        <v>42974</v>
      </c>
      <c r="B8284" s="2">
        <f>YEAR(salesdata[[#This Row],[Order Date]])</f>
        <v>2017</v>
      </c>
      <c r="C8284" s="2">
        <f>MONTH(salesdata[[#This Row],[Order Date]])</f>
        <v>8</v>
      </c>
      <c r="D8284" t="s">
        <v>2347</v>
      </c>
      <c r="E8284" t="s">
        <v>27</v>
      </c>
      <c r="F8284" t="s">
        <v>11</v>
      </c>
      <c r="G8284" t="s">
        <v>204</v>
      </c>
      <c r="H8284" t="s">
        <v>2719</v>
      </c>
      <c r="I8284" s="33" t="s">
        <v>5964</v>
      </c>
      <c r="J8284" s="2">
        <v>5</v>
      </c>
      <c r="K8284" s="33" t="s">
        <v>10798</v>
      </c>
    </row>
    <row r="8285" spans="1:11" x14ac:dyDescent="0.3">
      <c r="A8285" s="1">
        <v>42974</v>
      </c>
      <c r="B8285" s="2">
        <f>YEAR(salesdata[[#This Row],[Order Date]])</f>
        <v>2017</v>
      </c>
      <c r="C8285" s="2">
        <f>MONTH(salesdata[[#This Row],[Order Date]])</f>
        <v>8</v>
      </c>
      <c r="D8285" t="s">
        <v>2347</v>
      </c>
      <c r="E8285" t="s">
        <v>27</v>
      </c>
      <c r="F8285" t="s">
        <v>34</v>
      </c>
      <c r="G8285" t="s">
        <v>35</v>
      </c>
      <c r="H8285" t="s">
        <v>583</v>
      </c>
      <c r="I8285" s="33" t="s">
        <v>3607</v>
      </c>
      <c r="J8285" s="2">
        <v>3</v>
      </c>
      <c r="K8285" s="33" t="s">
        <v>3608</v>
      </c>
    </row>
    <row r="8286" spans="1:11" x14ac:dyDescent="0.3">
      <c r="A8286" s="1">
        <v>42974</v>
      </c>
      <c r="B8286" s="2">
        <f>YEAR(salesdata[[#This Row],[Order Date]])</f>
        <v>2017</v>
      </c>
      <c r="C8286" s="2">
        <f>MONTH(salesdata[[#This Row],[Order Date]])</f>
        <v>8</v>
      </c>
      <c r="D8286" t="s">
        <v>2347</v>
      </c>
      <c r="E8286" t="s">
        <v>27</v>
      </c>
      <c r="F8286" t="s">
        <v>11</v>
      </c>
      <c r="G8286" t="s">
        <v>12</v>
      </c>
      <c r="H8286" t="s">
        <v>1082</v>
      </c>
      <c r="I8286" s="33" t="s">
        <v>3796</v>
      </c>
      <c r="J8286" s="2">
        <v>3</v>
      </c>
      <c r="K8286" s="33" t="s">
        <v>3797</v>
      </c>
    </row>
    <row r="8287" spans="1:11" x14ac:dyDescent="0.3">
      <c r="A8287" s="1">
        <v>42974</v>
      </c>
      <c r="B8287" s="2">
        <f>YEAR(salesdata[[#This Row],[Order Date]])</f>
        <v>2017</v>
      </c>
      <c r="C8287" s="2">
        <f>MONTH(salesdata[[#This Row],[Order Date]])</f>
        <v>8</v>
      </c>
      <c r="D8287" t="s">
        <v>2347</v>
      </c>
      <c r="E8287" t="s">
        <v>27</v>
      </c>
      <c r="F8287" t="s">
        <v>11</v>
      </c>
      <c r="G8287" t="s">
        <v>20</v>
      </c>
      <c r="H8287" t="s">
        <v>1832</v>
      </c>
      <c r="I8287" s="33" t="s">
        <v>9287</v>
      </c>
      <c r="J8287" s="2">
        <v>2</v>
      </c>
      <c r="K8287" s="33" t="s">
        <v>9288</v>
      </c>
    </row>
    <row r="8288" spans="1:11" x14ac:dyDescent="0.3">
      <c r="A8288" s="1">
        <v>42974</v>
      </c>
      <c r="B8288" s="2">
        <f>YEAR(salesdata[[#This Row],[Order Date]])</f>
        <v>2017</v>
      </c>
      <c r="C8288" s="2">
        <f>MONTH(salesdata[[#This Row],[Order Date]])</f>
        <v>8</v>
      </c>
      <c r="D8288" t="s">
        <v>2347</v>
      </c>
      <c r="E8288" t="s">
        <v>27</v>
      </c>
      <c r="F8288" t="s">
        <v>11</v>
      </c>
      <c r="G8288" t="s">
        <v>18</v>
      </c>
      <c r="H8288" t="s">
        <v>261</v>
      </c>
      <c r="I8288" s="33" t="s">
        <v>3173</v>
      </c>
      <c r="J8288" s="2">
        <v>5</v>
      </c>
      <c r="K8288" s="33" t="s">
        <v>3174</v>
      </c>
    </row>
    <row r="8289" spans="1:11" x14ac:dyDescent="0.3">
      <c r="A8289" s="1">
        <v>42974</v>
      </c>
      <c r="B8289" s="2">
        <f>YEAR(salesdata[[#This Row],[Order Date]])</f>
        <v>2017</v>
      </c>
      <c r="C8289" s="2">
        <f>MONTH(salesdata[[#This Row],[Order Date]])</f>
        <v>8</v>
      </c>
      <c r="D8289" t="s">
        <v>2005</v>
      </c>
      <c r="E8289" t="s">
        <v>121</v>
      </c>
      <c r="F8289" t="s">
        <v>11</v>
      </c>
      <c r="G8289" t="s">
        <v>12</v>
      </c>
      <c r="H8289" t="s">
        <v>1404</v>
      </c>
      <c r="I8289" s="33" t="s">
        <v>3274</v>
      </c>
      <c r="J8289" s="2">
        <v>1</v>
      </c>
      <c r="K8289" s="33" t="s">
        <v>5763</v>
      </c>
    </row>
    <row r="8290" spans="1:11" x14ac:dyDescent="0.3">
      <c r="A8290" s="1">
        <v>42974</v>
      </c>
      <c r="B8290" s="2">
        <f>YEAR(salesdata[[#This Row],[Order Date]])</f>
        <v>2017</v>
      </c>
      <c r="C8290" s="2">
        <f>MONTH(salesdata[[#This Row],[Order Date]])</f>
        <v>8</v>
      </c>
      <c r="D8290" t="s">
        <v>199</v>
      </c>
      <c r="E8290" t="s">
        <v>124</v>
      </c>
      <c r="F8290" t="s">
        <v>11</v>
      </c>
      <c r="G8290" t="s">
        <v>93</v>
      </c>
      <c r="H8290" t="s">
        <v>1986</v>
      </c>
      <c r="I8290" s="33" t="s">
        <v>3959</v>
      </c>
      <c r="J8290" s="2">
        <v>4</v>
      </c>
      <c r="K8290" s="33" t="s">
        <v>4969</v>
      </c>
    </row>
    <row r="8291" spans="1:11" x14ac:dyDescent="0.3">
      <c r="A8291" s="1">
        <v>42974</v>
      </c>
      <c r="B8291" s="2">
        <f>YEAR(salesdata[[#This Row],[Order Date]])</f>
        <v>2017</v>
      </c>
      <c r="C8291" s="2">
        <f>MONTH(salesdata[[#This Row],[Order Date]])</f>
        <v>8</v>
      </c>
      <c r="D8291" t="s">
        <v>2039</v>
      </c>
      <c r="E8291" t="s">
        <v>23</v>
      </c>
      <c r="F8291" t="s">
        <v>11</v>
      </c>
      <c r="G8291" t="s">
        <v>12</v>
      </c>
      <c r="H8291" t="s">
        <v>1915</v>
      </c>
      <c r="I8291" s="33" t="s">
        <v>4426</v>
      </c>
      <c r="J8291" s="2">
        <v>3</v>
      </c>
      <c r="K8291" s="33" t="s">
        <v>3665</v>
      </c>
    </row>
    <row r="8292" spans="1:11" x14ac:dyDescent="0.3">
      <c r="A8292" s="1">
        <v>42974</v>
      </c>
      <c r="B8292" s="2">
        <f>YEAR(salesdata[[#This Row],[Order Date]])</f>
        <v>2017</v>
      </c>
      <c r="C8292" s="2">
        <f>MONTH(salesdata[[#This Row],[Order Date]])</f>
        <v>8</v>
      </c>
      <c r="D8292" t="s">
        <v>2039</v>
      </c>
      <c r="E8292" t="s">
        <v>23</v>
      </c>
      <c r="F8292" t="s">
        <v>39</v>
      </c>
      <c r="G8292" t="s">
        <v>52</v>
      </c>
      <c r="H8292" t="s">
        <v>511</v>
      </c>
      <c r="I8292" s="33" t="s">
        <v>11085</v>
      </c>
      <c r="J8292" s="2">
        <v>14</v>
      </c>
      <c r="K8292" s="33" t="s">
        <v>10568</v>
      </c>
    </row>
    <row r="8293" spans="1:11" x14ac:dyDescent="0.3">
      <c r="A8293" s="1">
        <v>42974</v>
      </c>
      <c r="B8293" s="2">
        <f>YEAR(salesdata[[#This Row],[Order Date]])</f>
        <v>2017</v>
      </c>
      <c r="C8293" s="2">
        <f>MONTH(salesdata[[#This Row],[Order Date]])</f>
        <v>8</v>
      </c>
      <c r="D8293" t="s">
        <v>1884</v>
      </c>
      <c r="E8293" t="s">
        <v>96</v>
      </c>
      <c r="F8293" t="s">
        <v>34</v>
      </c>
      <c r="G8293" t="s">
        <v>47</v>
      </c>
      <c r="H8293" t="s">
        <v>2080</v>
      </c>
      <c r="I8293" s="33" t="s">
        <v>11086</v>
      </c>
      <c r="J8293" s="2">
        <v>8</v>
      </c>
      <c r="K8293" s="33" t="s">
        <v>11087</v>
      </c>
    </row>
    <row r="8294" spans="1:11" x14ac:dyDescent="0.3">
      <c r="A8294" s="1">
        <v>42975</v>
      </c>
      <c r="B8294" s="2">
        <f>YEAR(salesdata[[#This Row],[Order Date]])</f>
        <v>2017</v>
      </c>
      <c r="C8294" s="2">
        <f>MONTH(salesdata[[#This Row],[Order Date]])</f>
        <v>8</v>
      </c>
      <c r="D8294" t="s">
        <v>243</v>
      </c>
      <c r="E8294" t="s">
        <v>167</v>
      </c>
      <c r="F8294" t="s">
        <v>39</v>
      </c>
      <c r="G8294" t="s">
        <v>40</v>
      </c>
      <c r="H8294" t="s">
        <v>1953</v>
      </c>
      <c r="I8294" s="33" t="s">
        <v>5455</v>
      </c>
      <c r="J8294" s="2">
        <v>4</v>
      </c>
      <c r="K8294" s="33" t="s">
        <v>3277</v>
      </c>
    </row>
    <row r="8295" spans="1:11" x14ac:dyDescent="0.3">
      <c r="A8295" s="1">
        <v>42975</v>
      </c>
      <c r="B8295" s="2">
        <f>YEAR(salesdata[[#This Row],[Order Date]])</f>
        <v>2017</v>
      </c>
      <c r="C8295" s="2">
        <f>MONTH(salesdata[[#This Row],[Order Date]])</f>
        <v>8</v>
      </c>
      <c r="D8295" t="s">
        <v>243</v>
      </c>
      <c r="E8295" t="s">
        <v>167</v>
      </c>
      <c r="F8295" t="s">
        <v>34</v>
      </c>
      <c r="G8295" t="s">
        <v>147</v>
      </c>
      <c r="H8295" t="s">
        <v>1546</v>
      </c>
      <c r="I8295" s="33" t="s">
        <v>11088</v>
      </c>
      <c r="J8295" s="2">
        <v>5</v>
      </c>
      <c r="K8295" s="33" t="s">
        <v>11089</v>
      </c>
    </row>
    <row r="8296" spans="1:11" x14ac:dyDescent="0.3">
      <c r="A8296" s="1">
        <v>42975</v>
      </c>
      <c r="B8296" s="2">
        <f>YEAR(salesdata[[#This Row],[Order Date]])</f>
        <v>2017</v>
      </c>
      <c r="C8296" s="2">
        <f>MONTH(salesdata[[#This Row],[Order Date]])</f>
        <v>8</v>
      </c>
      <c r="D8296" t="s">
        <v>243</v>
      </c>
      <c r="E8296" t="s">
        <v>167</v>
      </c>
      <c r="F8296" t="s">
        <v>11</v>
      </c>
      <c r="G8296" t="s">
        <v>20</v>
      </c>
      <c r="H8296" t="s">
        <v>784</v>
      </c>
      <c r="I8296" s="33" t="s">
        <v>11090</v>
      </c>
      <c r="J8296" s="2">
        <v>5</v>
      </c>
      <c r="K8296" s="33" t="s">
        <v>3540</v>
      </c>
    </row>
    <row r="8297" spans="1:11" x14ac:dyDescent="0.3">
      <c r="A8297" s="1">
        <v>42975</v>
      </c>
      <c r="B8297" s="2">
        <f>YEAR(salesdata[[#This Row],[Order Date]])</f>
        <v>2017</v>
      </c>
      <c r="C8297" s="2">
        <f>MONTH(salesdata[[#This Row],[Order Date]])</f>
        <v>8</v>
      </c>
      <c r="D8297" t="s">
        <v>243</v>
      </c>
      <c r="E8297" t="s">
        <v>167</v>
      </c>
      <c r="F8297" t="s">
        <v>11</v>
      </c>
      <c r="G8297" t="s">
        <v>24</v>
      </c>
      <c r="H8297" t="s">
        <v>2013</v>
      </c>
      <c r="I8297" s="33" t="s">
        <v>4110</v>
      </c>
      <c r="J8297" s="2">
        <v>2</v>
      </c>
      <c r="K8297" s="33" t="s">
        <v>6184</v>
      </c>
    </row>
    <row r="8298" spans="1:11" x14ac:dyDescent="0.3">
      <c r="A8298" s="1">
        <v>42975</v>
      </c>
      <c r="B8298" s="2">
        <f>YEAR(salesdata[[#This Row],[Order Date]])</f>
        <v>2017</v>
      </c>
      <c r="C8298" s="2">
        <f>MONTH(salesdata[[#This Row],[Order Date]])</f>
        <v>8</v>
      </c>
      <c r="D8298" t="s">
        <v>1855</v>
      </c>
      <c r="E8298" t="s">
        <v>15</v>
      </c>
      <c r="F8298" t="s">
        <v>11</v>
      </c>
      <c r="G8298" t="s">
        <v>12</v>
      </c>
      <c r="H8298" t="s">
        <v>1640</v>
      </c>
      <c r="I8298" s="33" t="s">
        <v>6760</v>
      </c>
      <c r="J8298" s="2">
        <v>6</v>
      </c>
      <c r="K8298" s="33" t="s">
        <v>5278</v>
      </c>
    </row>
    <row r="8299" spans="1:11" x14ac:dyDescent="0.3">
      <c r="A8299" s="1">
        <v>42975</v>
      </c>
      <c r="B8299" s="2">
        <f>YEAR(salesdata[[#This Row],[Order Date]])</f>
        <v>2017</v>
      </c>
      <c r="C8299" s="2">
        <f>MONTH(salesdata[[#This Row],[Order Date]])</f>
        <v>8</v>
      </c>
      <c r="D8299" t="s">
        <v>1855</v>
      </c>
      <c r="E8299" t="s">
        <v>15</v>
      </c>
      <c r="F8299" t="s">
        <v>11</v>
      </c>
      <c r="G8299" t="s">
        <v>12</v>
      </c>
      <c r="H8299" t="s">
        <v>2685</v>
      </c>
      <c r="I8299" s="33" t="s">
        <v>3435</v>
      </c>
      <c r="J8299" s="2">
        <v>5</v>
      </c>
      <c r="K8299" s="33" t="s">
        <v>3436</v>
      </c>
    </row>
    <row r="8300" spans="1:11" x14ac:dyDescent="0.3">
      <c r="A8300" s="1">
        <v>42975</v>
      </c>
      <c r="B8300" s="2">
        <f>YEAR(salesdata[[#This Row],[Order Date]])</f>
        <v>2017</v>
      </c>
      <c r="C8300" s="2">
        <f>MONTH(salesdata[[#This Row],[Order Date]])</f>
        <v>8</v>
      </c>
      <c r="D8300" t="s">
        <v>1128</v>
      </c>
      <c r="E8300" t="s">
        <v>160</v>
      </c>
      <c r="F8300" t="s">
        <v>11</v>
      </c>
      <c r="G8300" t="s">
        <v>204</v>
      </c>
      <c r="H8300" t="s">
        <v>1626</v>
      </c>
      <c r="I8300" s="33" t="s">
        <v>11091</v>
      </c>
      <c r="J8300" s="2">
        <v>3</v>
      </c>
      <c r="K8300" s="33" t="s">
        <v>4723</v>
      </c>
    </row>
    <row r="8301" spans="1:11" x14ac:dyDescent="0.3">
      <c r="A8301" s="1">
        <v>42975</v>
      </c>
      <c r="B8301" s="2">
        <f>YEAR(salesdata[[#This Row],[Order Date]])</f>
        <v>2017</v>
      </c>
      <c r="C8301" s="2">
        <f>MONTH(salesdata[[#This Row],[Order Date]])</f>
        <v>8</v>
      </c>
      <c r="D8301" t="s">
        <v>1128</v>
      </c>
      <c r="E8301" t="s">
        <v>160</v>
      </c>
      <c r="F8301" t="s">
        <v>11</v>
      </c>
      <c r="G8301" t="s">
        <v>93</v>
      </c>
      <c r="H8301" t="s">
        <v>2048</v>
      </c>
      <c r="I8301" s="33" t="s">
        <v>11092</v>
      </c>
      <c r="J8301" s="2">
        <v>5</v>
      </c>
      <c r="K8301" s="33" t="s">
        <v>11093</v>
      </c>
    </row>
    <row r="8302" spans="1:11" x14ac:dyDescent="0.3">
      <c r="A8302" s="1">
        <v>42976</v>
      </c>
      <c r="B8302" s="2">
        <f>YEAR(salesdata[[#This Row],[Order Date]])</f>
        <v>2017</v>
      </c>
      <c r="C8302" s="2">
        <f>MONTH(salesdata[[#This Row],[Order Date]])</f>
        <v>8</v>
      </c>
      <c r="D8302" t="s">
        <v>1798</v>
      </c>
      <c r="E8302" t="s">
        <v>15</v>
      </c>
      <c r="F8302" t="s">
        <v>11</v>
      </c>
      <c r="G8302" t="s">
        <v>16</v>
      </c>
      <c r="H8302" t="s">
        <v>371</v>
      </c>
      <c r="I8302" s="33" t="s">
        <v>6458</v>
      </c>
      <c r="J8302" s="2">
        <v>4</v>
      </c>
      <c r="K8302" s="33" t="s">
        <v>6459</v>
      </c>
    </row>
    <row r="8303" spans="1:11" x14ac:dyDescent="0.3">
      <c r="A8303" s="1">
        <v>42976</v>
      </c>
      <c r="B8303" s="2">
        <f>YEAR(salesdata[[#This Row],[Order Date]])</f>
        <v>2017</v>
      </c>
      <c r="C8303" s="2">
        <f>MONTH(salesdata[[#This Row],[Order Date]])</f>
        <v>8</v>
      </c>
      <c r="D8303" t="s">
        <v>1798</v>
      </c>
      <c r="E8303" t="s">
        <v>15</v>
      </c>
      <c r="F8303" t="s">
        <v>11</v>
      </c>
      <c r="G8303" t="s">
        <v>18</v>
      </c>
      <c r="H8303" t="s">
        <v>1904</v>
      </c>
      <c r="I8303" s="33" t="s">
        <v>8980</v>
      </c>
      <c r="J8303" s="2">
        <v>2</v>
      </c>
      <c r="K8303" s="33" t="s">
        <v>3729</v>
      </c>
    </row>
    <row r="8304" spans="1:11" x14ac:dyDescent="0.3">
      <c r="A8304" s="1">
        <v>42976</v>
      </c>
      <c r="B8304" s="2">
        <f>YEAR(salesdata[[#This Row],[Order Date]])</f>
        <v>2017</v>
      </c>
      <c r="C8304" s="2">
        <f>MONTH(salesdata[[#This Row],[Order Date]])</f>
        <v>8</v>
      </c>
      <c r="D8304" t="s">
        <v>1798</v>
      </c>
      <c r="E8304" t="s">
        <v>15</v>
      </c>
      <c r="F8304" t="s">
        <v>11</v>
      </c>
      <c r="G8304" t="s">
        <v>20</v>
      </c>
      <c r="H8304" t="s">
        <v>209</v>
      </c>
      <c r="I8304" s="33" t="s">
        <v>3228</v>
      </c>
      <c r="J8304" s="2">
        <v>9</v>
      </c>
      <c r="K8304" s="33" t="s">
        <v>8609</v>
      </c>
    </row>
    <row r="8305" spans="1:11" x14ac:dyDescent="0.3">
      <c r="A8305" s="1">
        <v>42976</v>
      </c>
      <c r="B8305" s="2">
        <f>YEAR(salesdata[[#This Row],[Order Date]])</f>
        <v>2017</v>
      </c>
      <c r="C8305" s="2">
        <f>MONTH(salesdata[[#This Row],[Order Date]])</f>
        <v>8</v>
      </c>
      <c r="D8305" t="s">
        <v>1788</v>
      </c>
      <c r="E8305" t="s">
        <v>23</v>
      </c>
      <c r="F8305" t="s">
        <v>11</v>
      </c>
      <c r="G8305" t="s">
        <v>24</v>
      </c>
      <c r="H8305" t="s">
        <v>2338</v>
      </c>
      <c r="I8305" s="33" t="s">
        <v>4907</v>
      </c>
      <c r="J8305" s="2">
        <v>7</v>
      </c>
      <c r="K8305" s="33" t="s">
        <v>8083</v>
      </c>
    </row>
    <row r="8306" spans="1:11" x14ac:dyDescent="0.3">
      <c r="A8306" s="1">
        <v>42976</v>
      </c>
      <c r="B8306" s="2">
        <f>YEAR(salesdata[[#This Row],[Order Date]])</f>
        <v>2017</v>
      </c>
      <c r="C8306" s="2">
        <f>MONTH(salesdata[[#This Row],[Order Date]])</f>
        <v>8</v>
      </c>
      <c r="D8306" t="s">
        <v>1968</v>
      </c>
      <c r="E8306" t="s">
        <v>27</v>
      </c>
      <c r="F8306" t="s">
        <v>34</v>
      </c>
      <c r="G8306" t="s">
        <v>47</v>
      </c>
      <c r="H8306" t="s">
        <v>2534</v>
      </c>
      <c r="I8306" s="33" t="s">
        <v>11094</v>
      </c>
      <c r="J8306" s="2">
        <v>3</v>
      </c>
      <c r="K8306" s="33" t="s">
        <v>11095</v>
      </c>
    </row>
    <row r="8307" spans="1:11" x14ac:dyDescent="0.3">
      <c r="A8307" s="1">
        <v>42978</v>
      </c>
      <c r="B8307" s="2">
        <f>YEAR(salesdata[[#This Row],[Order Date]])</f>
        <v>2017</v>
      </c>
      <c r="C8307" s="2">
        <f>MONTH(salesdata[[#This Row],[Order Date]])</f>
        <v>8</v>
      </c>
      <c r="D8307" t="s">
        <v>1532</v>
      </c>
      <c r="E8307" t="s">
        <v>96</v>
      </c>
      <c r="F8307" t="s">
        <v>11</v>
      </c>
      <c r="G8307" t="s">
        <v>18</v>
      </c>
      <c r="H8307" t="s">
        <v>2085</v>
      </c>
      <c r="I8307" s="33" t="s">
        <v>3201</v>
      </c>
      <c r="J8307" s="2">
        <v>1</v>
      </c>
      <c r="K8307" s="33" t="s">
        <v>5265</v>
      </c>
    </row>
    <row r="8308" spans="1:11" x14ac:dyDescent="0.3">
      <c r="A8308" s="1">
        <v>42978</v>
      </c>
      <c r="B8308" s="2">
        <f>YEAR(salesdata[[#This Row],[Order Date]])</f>
        <v>2017</v>
      </c>
      <c r="C8308" s="2">
        <f>MONTH(salesdata[[#This Row],[Order Date]])</f>
        <v>8</v>
      </c>
      <c r="D8308" t="s">
        <v>1532</v>
      </c>
      <c r="E8308" t="s">
        <v>96</v>
      </c>
      <c r="F8308" t="s">
        <v>11</v>
      </c>
      <c r="G8308" t="s">
        <v>43</v>
      </c>
      <c r="H8308" t="s">
        <v>1609</v>
      </c>
      <c r="I8308" s="33" t="s">
        <v>5199</v>
      </c>
      <c r="J8308" s="2">
        <v>3</v>
      </c>
      <c r="K8308" s="33" t="s">
        <v>3673</v>
      </c>
    </row>
    <row r="8309" spans="1:11" x14ac:dyDescent="0.3">
      <c r="A8309" s="1">
        <v>42978</v>
      </c>
      <c r="B8309" s="2">
        <f>YEAR(salesdata[[#This Row],[Order Date]])</f>
        <v>2017</v>
      </c>
      <c r="C8309" s="2">
        <f>MONTH(salesdata[[#This Row],[Order Date]])</f>
        <v>8</v>
      </c>
      <c r="D8309" t="s">
        <v>1805</v>
      </c>
      <c r="E8309" t="s">
        <v>249</v>
      </c>
      <c r="F8309" t="s">
        <v>11</v>
      </c>
      <c r="G8309" t="s">
        <v>12</v>
      </c>
      <c r="H8309" t="s">
        <v>500</v>
      </c>
      <c r="I8309" s="33" t="s">
        <v>11096</v>
      </c>
      <c r="J8309" s="2">
        <v>7</v>
      </c>
      <c r="K8309" s="33" t="s">
        <v>11097</v>
      </c>
    </row>
    <row r="8310" spans="1:11" x14ac:dyDescent="0.3">
      <c r="A8310" s="1">
        <v>42978</v>
      </c>
      <c r="B8310" s="2">
        <f>YEAR(salesdata[[#This Row],[Order Date]])</f>
        <v>2017</v>
      </c>
      <c r="C8310" s="2">
        <f>MONTH(salesdata[[#This Row],[Order Date]])</f>
        <v>8</v>
      </c>
      <c r="D8310" t="s">
        <v>248</v>
      </c>
      <c r="E8310" t="s">
        <v>130</v>
      </c>
      <c r="F8310" t="s">
        <v>11</v>
      </c>
      <c r="G8310" t="s">
        <v>93</v>
      </c>
      <c r="H8310" t="s">
        <v>2134</v>
      </c>
      <c r="I8310" s="33" t="s">
        <v>11098</v>
      </c>
      <c r="J8310" s="2">
        <v>9</v>
      </c>
      <c r="K8310" s="33" t="s">
        <v>11099</v>
      </c>
    </row>
    <row r="8311" spans="1:11" x14ac:dyDescent="0.3">
      <c r="A8311" s="1">
        <v>42978</v>
      </c>
      <c r="B8311" s="2">
        <f>YEAR(salesdata[[#This Row],[Order Date]])</f>
        <v>2017</v>
      </c>
      <c r="C8311" s="2">
        <f>MONTH(salesdata[[#This Row],[Order Date]])</f>
        <v>8</v>
      </c>
      <c r="D8311" t="s">
        <v>976</v>
      </c>
      <c r="E8311" t="s">
        <v>27</v>
      </c>
      <c r="F8311" t="s">
        <v>11</v>
      </c>
      <c r="G8311" t="s">
        <v>20</v>
      </c>
      <c r="H8311" t="s">
        <v>1324</v>
      </c>
      <c r="I8311" s="33" t="s">
        <v>9922</v>
      </c>
      <c r="J8311" s="2">
        <v>3</v>
      </c>
      <c r="K8311" s="33" t="s">
        <v>6099</v>
      </c>
    </row>
    <row r="8312" spans="1:11" x14ac:dyDescent="0.3">
      <c r="A8312" s="1">
        <v>42978</v>
      </c>
      <c r="B8312" s="2">
        <f>YEAR(salesdata[[#This Row],[Order Date]])</f>
        <v>2017</v>
      </c>
      <c r="C8312" s="2">
        <f>MONTH(salesdata[[#This Row],[Order Date]])</f>
        <v>8</v>
      </c>
      <c r="D8312" t="s">
        <v>976</v>
      </c>
      <c r="E8312" t="s">
        <v>27</v>
      </c>
      <c r="F8312" t="s">
        <v>39</v>
      </c>
      <c r="G8312" t="s">
        <v>40</v>
      </c>
      <c r="H8312" t="s">
        <v>2401</v>
      </c>
      <c r="I8312" s="33" t="s">
        <v>11100</v>
      </c>
      <c r="J8312" s="2">
        <v>4</v>
      </c>
      <c r="K8312" s="33" t="s">
        <v>8942</v>
      </c>
    </row>
    <row r="8313" spans="1:11" x14ac:dyDescent="0.3">
      <c r="A8313" s="1">
        <v>42978</v>
      </c>
      <c r="B8313" s="2">
        <f>YEAR(salesdata[[#This Row],[Order Date]])</f>
        <v>2017</v>
      </c>
      <c r="C8313" s="2">
        <f>MONTH(salesdata[[#This Row],[Order Date]])</f>
        <v>8</v>
      </c>
      <c r="D8313" t="s">
        <v>1622</v>
      </c>
      <c r="E8313" t="s">
        <v>62</v>
      </c>
      <c r="F8313" t="s">
        <v>39</v>
      </c>
      <c r="G8313" t="s">
        <v>52</v>
      </c>
      <c r="H8313" t="s">
        <v>1842</v>
      </c>
      <c r="I8313" s="33" t="s">
        <v>7183</v>
      </c>
      <c r="J8313" s="2">
        <v>2</v>
      </c>
      <c r="K8313" s="33" t="s">
        <v>7184</v>
      </c>
    </row>
    <row r="8314" spans="1:11" x14ac:dyDescent="0.3">
      <c r="A8314" s="1">
        <v>42978</v>
      </c>
      <c r="B8314" s="2">
        <f>YEAR(salesdata[[#This Row],[Order Date]])</f>
        <v>2017</v>
      </c>
      <c r="C8314" s="2">
        <f>MONTH(salesdata[[#This Row],[Order Date]])</f>
        <v>8</v>
      </c>
      <c r="D8314" t="s">
        <v>2027</v>
      </c>
      <c r="E8314" t="s">
        <v>167</v>
      </c>
      <c r="F8314" t="s">
        <v>34</v>
      </c>
      <c r="G8314" t="s">
        <v>35</v>
      </c>
      <c r="H8314" t="s">
        <v>107</v>
      </c>
      <c r="I8314" s="33" t="s">
        <v>11101</v>
      </c>
      <c r="J8314" s="2">
        <v>2</v>
      </c>
      <c r="K8314" s="33" t="s">
        <v>10169</v>
      </c>
    </row>
    <row r="8315" spans="1:11" x14ac:dyDescent="0.3">
      <c r="A8315" s="1">
        <v>42978</v>
      </c>
      <c r="B8315" s="2">
        <f>YEAR(salesdata[[#This Row],[Order Date]])</f>
        <v>2017</v>
      </c>
      <c r="C8315" s="2">
        <f>MONTH(salesdata[[#This Row],[Order Date]])</f>
        <v>8</v>
      </c>
      <c r="D8315" t="s">
        <v>2027</v>
      </c>
      <c r="E8315" t="s">
        <v>167</v>
      </c>
      <c r="F8315" t="s">
        <v>11</v>
      </c>
      <c r="G8315" t="s">
        <v>18</v>
      </c>
      <c r="H8315" t="s">
        <v>1498</v>
      </c>
      <c r="I8315" s="33" t="s">
        <v>11102</v>
      </c>
      <c r="J8315" s="2">
        <v>7</v>
      </c>
      <c r="K8315" s="33" t="s">
        <v>11103</v>
      </c>
    </row>
    <row r="8316" spans="1:11" x14ac:dyDescent="0.3">
      <c r="A8316" s="1">
        <v>42978</v>
      </c>
      <c r="B8316" s="2">
        <f>YEAR(salesdata[[#This Row],[Order Date]])</f>
        <v>2017</v>
      </c>
      <c r="C8316" s="2">
        <f>MONTH(salesdata[[#This Row],[Order Date]])</f>
        <v>8</v>
      </c>
      <c r="D8316" t="s">
        <v>1921</v>
      </c>
      <c r="E8316" t="s">
        <v>92</v>
      </c>
      <c r="F8316" t="s">
        <v>11</v>
      </c>
      <c r="G8316" t="s">
        <v>204</v>
      </c>
      <c r="H8316" t="s">
        <v>893</v>
      </c>
      <c r="I8316" s="33" t="s">
        <v>3612</v>
      </c>
      <c r="J8316" s="2">
        <v>2</v>
      </c>
      <c r="K8316" s="33" t="s">
        <v>8237</v>
      </c>
    </row>
    <row r="8317" spans="1:11" x14ac:dyDescent="0.3">
      <c r="A8317" s="1">
        <v>42978</v>
      </c>
      <c r="B8317" s="2">
        <f>YEAR(salesdata[[#This Row],[Order Date]])</f>
        <v>2017</v>
      </c>
      <c r="C8317" s="2">
        <f>MONTH(salesdata[[#This Row],[Order Date]])</f>
        <v>8</v>
      </c>
      <c r="D8317" t="s">
        <v>925</v>
      </c>
      <c r="E8317" t="s">
        <v>27</v>
      </c>
      <c r="F8317" t="s">
        <v>11</v>
      </c>
      <c r="G8317" t="s">
        <v>18</v>
      </c>
      <c r="H8317" t="s">
        <v>426</v>
      </c>
      <c r="I8317" s="33" t="s">
        <v>5409</v>
      </c>
      <c r="J8317" s="2">
        <v>3</v>
      </c>
      <c r="K8317" s="33" t="s">
        <v>3718</v>
      </c>
    </row>
    <row r="8318" spans="1:11" x14ac:dyDescent="0.3">
      <c r="A8318" s="1">
        <v>42979</v>
      </c>
      <c r="B8318" s="2">
        <f>YEAR(salesdata[[#This Row],[Order Date]])</f>
        <v>2017</v>
      </c>
      <c r="C8318" s="2">
        <f>MONTH(salesdata[[#This Row],[Order Date]])</f>
        <v>9</v>
      </c>
      <c r="D8318" t="s">
        <v>318</v>
      </c>
      <c r="E8318" t="s">
        <v>152</v>
      </c>
      <c r="F8318" t="s">
        <v>34</v>
      </c>
      <c r="G8318" t="s">
        <v>47</v>
      </c>
      <c r="H8318" t="s">
        <v>2792</v>
      </c>
      <c r="I8318" s="33" t="s">
        <v>3923</v>
      </c>
      <c r="J8318" s="2">
        <v>5</v>
      </c>
      <c r="K8318" s="33" t="s">
        <v>3556</v>
      </c>
    </row>
    <row r="8319" spans="1:11" x14ac:dyDescent="0.3">
      <c r="A8319" s="1">
        <v>42979</v>
      </c>
      <c r="B8319" s="2">
        <f>YEAR(salesdata[[#This Row],[Order Date]])</f>
        <v>2017</v>
      </c>
      <c r="C8319" s="2">
        <f>MONTH(salesdata[[#This Row],[Order Date]])</f>
        <v>9</v>
      </c>
      <c r="D8319" t="s">
        <v>1840</v>
      </c>
      <c r="E8319" t="s">
        <v>167</v>
      </c>
      <c r="F8319" t="s">
        <v>39</v>
      </c>
      <c r="G8319" t="s">
        <v>52</v>
      </c>
      <c r="H8319" t="s">
        <v>2314</v>
      </c>
      <c r="I8319" s="33" t="s">
        <v>7107</v>
      </c>
      <c r="J8319" s="2">
        <v>1</v>
      </c>
      <c r="K8319" s="33" t="s">
        <v>4457</v>
      </c>
    </row>
    <row r="8320" spans="1:11" x14ac:dyDescent="0.3">
      <c r="A8320" s="1">
        <v>42979</v>
      </c>
      <c r="B8320" s="2">
        <f>YEAR(salesdata[[#This Row],[Order Date]])</f>
        <v>2017</v>
      </c>
      <c r="C8320" s="2">
        <f>MONTH(salesdata[[#This Row],[Order Date]])</f>
        <v>9</v>
      </c>
      <c r="D8320" t="s">
        <v>1840</v>
      </c>
      <c r="E8320" t="s">
        <v>167</v>
      </c>
      <c r="F8320" t="s">
        <v>11</v>
      </c>
      <c r="G8320" t="s">
        <v>20</v>
      </c>
      <c r="H8320" t="s">
        <v>81</v>
      </c>
      <c r="I8320" s="33" t="s">
        <v>5007</v>
      </c>
      <c r="J8320" s="2">
        <v>5</v>
      </c>
      <c r="K8320" s="33" t="s">
        <v>3293</v>
      </c>
    </row>
    <row r="8321" spans="1:11" x14ac:dyDescent="0.3">
      <c r="A8321" s="1">
        <v>42979</v>
      </c>
      <c r="B8321" s="2">
        <f>YEAR(salesdata[[#This Row],[Order Date]])</f>
        <v>2017</v>
      </c>
      <c r="C8321" s="2">
        <f>MONTH(salesdata[[#This Row],[Order Date]])</f>
        <v>9</v>
      </c>
      <c r="D8321" t="s">
        <v>297</v>
      </c>
      <c r="E8321" t="s">
        <v>167</v>
      </c>
      <c r="F8321" t="s">
        <v>11</v>
      </c>
      <c r="G8321" t="s">
        <v>24</v>
      </c>
      <c r="H8321" t="s">
        <v>211</v>
      </c>
      <c r="I8321" s="33" t="s">
        <v>3459</v>
      </c>
      <c r="J8321" s="2">
        <v>1</v>
      </c>
      <c r="K8321" s="33" t="s">
        <v>4886</v>
      </c>
    </row>
    <row r="8322" spans="1:11" x14ac:dyDescent="0.3">
      <c r="A8322" s="1">
        <v>42979</v>
      </c>
      <c r="B8322" s="2">
        <f>YEAR(salesdata[[#This Row],[Order Date]])</f>
        <v>2017</v>
      </c>
      <c r="C8322" s="2">
        <f>MONTH(salesdata[[#This Row],[Order Date]])</f>
        <v>9</v>
      </c>
      <c r="D8322" t="s">
        <v>902</v>
      </c>
      <c r="E8322" t="s">
        <v>111</v>
      </c>
      <c r="F8322" t="s">
        <v>34</v>
      </c>
      <c r="G8322" t="s">
        <v>35</v>
      </c>
      <c r="H8322" t="s">
        <v>1877</v>
      </c>
      <c r="I8322" s="33" t="s">
        <v>11104</v>
      </c>
      <c r="J8322" s="2">
        <v>7</v>
      </c>
      <c r="K8322" s="33" t="s">
        <v>11105</v>
      </c>
    </row>
    <row r="8323" spans="1:11" x14ac:dyDescent="0.3">
      <c r="A8323" s="1">
        <v>42979</v>
      </c>
      <c r="B8323" s="2">
        <f>YEAR(salesdata[[#This Row],[Order Date]])</f>
        <v>2017</v>
      </c>
      <c r="C8323" s="2">
        <f>MONTH(salesdata[[#This Row],[Order Date]])</f>
        <v>9</v>
      </c>
      <c r="D8323" t="s">
        <v>1968</v>
      </c>
      <c r="E8323" t="s">
        <v>167</v>
      </c>
      <c r="F8323" t="s">
        <v>11</v>
      </c>
      <c r="G8323" t="s">
        <v>93</v>
      </c>
      <c r="H8323" t="s">
        <v>764</v>
      </c>
      <c r="I8323" s="33" t="s">
        <v>11106</v>
      </c>
      <c r="J8323" s="2">
        <v>4</v>
      </c>
      <c r="K8323" s="33" t="s">
        <v>11107</v>
      </c>
    </row>
    <row r="8324" spans="1:11" x14ac:dyDescent="0.3">
      <c r="A8324" s="1">
        <v>42979</v>
      </c>
      <c r="B8324" s="2">
        <f>YEAR(salesdata[[#This Row],[Order Date]])</f>
        <v>2017</v>
      </c>
      <c r="C8324" s="2">
        <f>MONTH(salesdata[[#This Row],[Order Date]])</f>
        <v>9</v>
      </c>
      <c r="D8324" t="s">
        <v>1968</v>
      </c>
      <c r="E8324" t="s">
        <v>167</v>
      </c>
      <c r="F8324" t="s">
        <v>34</v>
      </c>
      <c r="G8324" t="s">
        <v>147</v>
      </c>
      <c r="H8324" t="s">
        <v>744</v>
      </c>
      <c r="I8324" s="33" t="s">
        <v>11108</v>
      </c>
      <c r="J8324" s="2">
        <v>4</v>
      </c>
      <c r="K8324" s="33" t="s">
        <v>11109</v>
      </c>
    </row>
    <row r="8325" spans="1:11" x14ac:dyDescent="0.3">
      <c r="A8325" s="1">
        <v>42980</v>
      </c>
      <c r="B8325" s="2">
        <f>YEAR(salesdata[[#This Row],[Order Date]])</f>
        <v>2017</v>
      </c>
      <c r="C8325" s="2">
        <f>MONTH(salesdata[[#This Row],[Order Date]])</f>
        <v>9</v>
      </c>
      <c r="D8325" t="s">
        <v>415</v>
      </c>
      <c r="E8325" t="s">
        <v>79</v>
      </c>
      <c r="F8325" t="s">
        <v>34</v>
      </c>
      <c r="G8325" t="s">
        <v>47</v>
      </c>
      <c r="H8325" t="s">
        <v>1747</v>
      </c>
      <c r="I8325" s="33" t="s">
        <v>4937</v>
      </c>
      <c r="J8325" s="2">
        <v>3</v>
      </c>
      <c r="K8325" s="33" t="s">
        <v>8488</v>
      </c>
    </row>
    <row r="8326" spans="1:11" x14ac:dyDescent="0.3">
      <c r="A8326" s="1">
        <v>42980</v>
      </c>
      <c r="B8326" s="2">
        <f>YEAR(salesdata[[#This Row],[Order Date]])</f>
        <v>2017</v>
      </c>
      <c r="C8326" s="2">
        <f>MONTH(salesdata[[#This Row],[Order Date]])</f>
        <v>9</v>
      </c>
      <c r="D8326" t="s">
        <v>2535</v>
      </c>
      <c r="E8326" t="s">
        <v>111</v>
      </c>
      <c r="F8326" t="s">
        <v>39</v>
      </c>
      <c r="G8326" t="s">
        <v>40</v>
      </c>
      <c r="H8326" t="s">
        <v>2084</v>
      </c>
      <c r="I8326" s="33" t="s">
        <v>11110</v>
      </c>
      <c r="J8326" s="2">
        <v>4</v>
      </c>
      <c r="K8326" s="33" t="s">
        <v>11111</v>
      </c>
    </row>
    <row r="8327" spans="1:11" x14ac:dyDescent="0.3">
      <c r="A8327" s="1">
        <v>42980</v>
      </c>
      <c r="B8327" s="2">
        <f>YEAR(salesdata[[#This Row],[Order Date]])</f>
        <v>2017</v>
      </c>
      <c r="C8327" s="2">
        <f>MONTH(salesdata[[#This Row],[Order Date]])</f>
        <v>9</v>
      </c>
      <c r="D8327" t="s">
        <v>2535</v>
      </c>
      <c r="E8327" t="s">
        <v>111</v>
      </c>
      <c r="F8327" t="s">
        <v>39</v>
      </c>
      <c r="G8327" t="s">
        <v>52</v>
      </c>
      <c r="H8327" t="s">
        <v>2851</v>
      </c>
      <c r="I8327" s="33" t="s">
        <v>11112</v>
      </c>
      <c r="J8327" s="2">
        <v>7</v>
      </c>
      <c r="K8327" s="33" t="s">
        <v>11113</v>
      </c>
    </row>
    <row r="8328" spans="1:11" x14ac:dyDescent="0.3">
      <c r="A8328" s="1">
        <v>42980</v>
      </c>
      <c r="B8328" s="2">
        <f>YEAR(salesdata[[#This Row],[Order Date]])</f>
        <v>2017</v>
      </c>
      <c r="C8328" s="2">
        <f>MONTH(salesdata[[#This Row],[Order Date]])</f>
        <v>9</v>
      </c>
      <c r="D8328" t="s">
        <v>2535</v>
      </c>
      <c r="E8328" t="s">
        <v>111</v>
      </c>
      <c r="F8328" t="s">
        <v>11</v>
      </c>
      <c r="G8328" t="s">
        <v>18</v>
      </c>
      <c r="H8328" t="s">
        <v>1490</v>
      </c>
      <c r="I8328" s="33" t="s">
        <v>9885</v>
      </c>
      <c r="J8328" s="2">
        <v>2</v>
      </c>
      <c r="K8328" s="33" t="s">
        <v>9886</v>
      </c>
    </row>
    <row r="8329" spans="1:11" x14ac:dyDescent="0.3">
      <c r="A8329" s="1">
        <v>42980</v>
      </c>
      <c r="B8329" s="2">
        <f>YEAR(salesdata[[#This Row],[Order Date]])</f>
        <v>2017</v>
      </c>
      <c r="C8329" s="2">
        <f>MONTH(salesdata[[#This Row],[Order Date]])</f>
        <v>9</v>
      </c>
      <c r="D8329" t="s">
        <v>2241</v>
      </c>
      <c r="E8329" t="s">
        <v>23</v>
      </c>
      <c r="F8329" t="s">
        <v>11</v>
      </c>
      <c r="G8329" t="s">
        <v>12</v>
      </c>
      <c r="H8329" t="s">
        <v>1577</v>
      </c>
      <c r="I8329" s="33" t="s">
        <v>9192</v>
      </c>
      <c r="J8329" s="2">
        <v>3</v>
      </c>
      <c r="K8329" s="33" t="s">
        <v>4585</v>
      </c>
    </row>
    <row r="8330" spans="1:11" x14ac:dyDescent="0.3">
      <c r="A8330" s="1">
        <v>42980</v>
      </c>
      <c r="B8330" s="2">
        <f>YEAR(salesdata[[#This Row],[Order Date]])</f>
        <v>2017</v>
      </c>
      <c r="C8330" s="2">
        <f>MONTH(salesdata[[#This Row],[Order Date]])</f>
        <v>9</v>
      </c>
      <c r="D8330" t="s">
        <v>2676</v>
      </c>
      <c r="E8330" t="s">
        <v>27</v>
      </c>
      <c r="F8330" t="s">
        <v>11</v>
      </c>
      <c r="G8330" t="s">
        <v>24</v>
      </c>
      <c r="H8330" t="s">
        <v>2818</v>
      </c>
      <c r="I8330" s="33" t="s">
        <v>2958</v>
      </c>
      <c r="J8330" s="2">
        <v>3</v>
      </c>
      <c r="K8330" s="33" t="s">
        <v>7493</v>
      </c>
    </row>
    <row r="8331" spans="1:11" x14ac:dyDescent="0.3">
      <c r="A8331" s="1">
        <v>42980</v>
      </c>
      <c r="B8331" s="2">
        <f>YEAR(salesdata[[#This Row],[Order Date]])</f>
        <v>2017</v>
      </c>
      <c r="C8331" s="2">
        <f>MONTH(salesdata[[#This Row],[Order Date]])</f>
        <v>9</v>
      </c>
      <c r="D8331" t="s">
        <v>2327</v>
      </c>
      <c r="E8331" t="s">
        <v>152</v>
      </c>
      <c r="F8331" t="s">
        <v>11</v>
      </c>
      <c r="G8331" t="s">
        <v>24</v>
      </c>
      <c r="H8331" t="s">
        <v>1031</v>
      </c>
      <c r="I8331" s="33" t="s">
        <v>3935</v>
      </c>
      <c r="J8331" s="2">
        <v>2</v>
      </c>
      <c r="K8331" s="33" t="s">
        <v>3405</v>
      </c>
    </row>
    <row r="8332" spans="1:11" x14ac:dyDescent="0.3">
      <c r="A8332" s="1">
        <v>42980</v>
      </c>
      <c r="B8332" s="2">
        <f>YEAR(salesdata[[#This Row],[Order Date]])</f>
        <v>2017</v>
      </c>
      <c r="C8332" s="2">
        <f>MONTH(salesdata[[#This Row],[Order Date]])</f>
        <v>9</v>
      </c>
      <c r="D8332" t="s">
        <v>2327</v>
      </c>
      <c r="E8332" t="s">
        <v>152</v>
      </c>
      <c r="F8332" t="s">
        <v>34</v>
      </c>
      <c r="G8332" t="s">
        <v>47</v>
      </c>
      <c r="H8332" t="s">
        <v>1491</v>
      </c>
      <c r="I8332" s="33" t="s">
        <v>3661</v>
      </c>
      <c r="J8332" s="2">
        <v>2</v>
      </c>
      <c r="K8332" s="33" t="s">
        <v>7403</v>
      </c>
    </row>
    <row r="8333" spans="1:11" x14ac:dyDescent="0.3">
      <c r="A8333" s="1">
        <v>42980</v>
      </c>
      <c r="B8333" s="2">
        <f>YEAR(salesdata[[#This Row],[Order Date]])</f>
        <v>2017</v>
      </c>
      <c r="C8333" s="2">
        <f>MONTH(salesdata[[#This Row],[Order Date]])</f>
        <v>9</v>
      </c>
      <c r="D8333" t="s">
        <v>2327</v>
      </c>
      <c r="E8333" t="s">
        <v>152</v>
      </c>
      <c r="F8333" t="s">
        <v>34</v>
      </c>
      <c r="G8333" t="s">
        <v>147</v>
      </c>
      <c r="H8333" t="s">
        <v>412</v>
      </c>
      <c r="I8333" s="33" t="s">
        <v>11114</v>
      </c>
      <c r="J8333" s="2">
        <v>1</v>
      </c>
      <c r="K8333" s="33" t="s">
        <v>11115</v>
      </c>
    </row>
    <row r="8334" spans="1:11" x14ac:dyDescent="0.3">
      <c r="A8334" s="1">
        <v>42980</v>
      </c>
      <c r="B8334" s="2">
        <f>YEAR(salesdata[[#This Row],[Order Date]])</f>
        <v>2017</v>
      </c>
      <c r="C8334" s="2">
        <f>MONTH(salesdata[[#This Row],[Order Date]])</f>
        <v>9</v>
      </c>
      <c r="D8334" t="s">
        <v>2327</v>
      </c>
      <c r="E8334" t="s">
        <v>152</v>
      </c>
      <c r="F8334" t="s">
        <v>11</v>
      </c>
      <c r="G8334" t="s">
        <v>93</v>
      </c>
      <c r="H8334" t="s">
        <v>1386</v>
      </c>
      <c r="I8334" s="33" t="s">
        <v>4666</v>
      </c>
      <c r="J8334" s="2">
        <v>1</v>
      </c>
      <c r="K8334" s="33" t="s">
        <v>3989</v>
      </c>
    </row>
    <row r="8335" spans="1:11" x14ac:dyDescent="0.3">
      <c r="A8335" s="1">
        <v>42980</v>
      </c>
      <c r="B8335" s="2">
        <f>YEAR(salesdata[[#This Row],[Order Date]])</f>
        <v>2017</v>
      </c>
      <c r="C8335" s="2">
        <f>MONTH(salesdata[[#This Row],[Order Date]])</f>
        <v>9</v>
      </c>
      <c r="D8335" t="s">
        <v>2327</v>
      </c>
      <c r="E8335" t="s">
        <v>152</v>
      </c>
      <c r="F8335" t="s">
        <v>11</v>
      </c>
      <c r="G8335" t="s">
        <v>20</v>
      </c>
      <c r="H8335" t="s">
        <v>568</v>
      </c>
      <c r="I8335" s="33" t="s">
        <v>9003</v>
      </c>
      <c r="J8335" s="2">
        <v>8</v>
      </c>
      <c r="K8335" s="33" t="s">
        <v>4987</v>
      </c>
    </row>
    <row r="8336" spans="1:11" x14ac:dyDescent="0.3">
      <c r="A8336" s="1">
        <v>42980</v>
      </c>
      <c r="B8336" s="2">
        <f>YEAR(salesdata[[#This Row],[Order Date]])</f>
        <v>2017</v>
      </c>
      <c r="C8336" s="2">
        <f>MONTH(salesdata[[#This Row],[Order Date]])</f>
        <v>9</v>
      </c>
      <c r="D8336" t="s">
        <v>2327</v>
      </c>
      <c r="E8336" t="s">
        <v>152</v>
      </c>
      <c r="F8336" t="s">
        <v>39</v>
      </c>
      <c r="G8336" t="s">
        <v>40</v>
      </c>
      <c r="H8336" t="s">
        <v>954</v>
      </c>
      <c r="I8336" s="33" t="s">
        <v>4113</v>
      </c>
      <c r="J8336" s="2">
        <v>3</v>
      </c>
      <c r="K8336" s="33" t="s">
        <v>3827</v>
      </c>
    </row>
    <row r="8337" spans="1:11" x14ac:dyDescent="0.3">
      <c r="A8337" s="1">
        <v>42980</v>
      </c>
      <c r="B8337" s="2">
        <f>YEAR(salesdata[[#This Row],[Order Date]])</f>
        <v>2017</v>
      </c>
      <c r="C8337" s="2">
        <f>MONTH(salesdata[[#This Row],[Order Date]])</f>
        <v>9</v>
      </c>
      <c r="D8337" t="s">
        <v>2327</v>
      </c>
      <c r="E8337" t="s">
        <v>152</v>
      </c>
      <c r="F8337" t="s">
        <v>11</v>
      </c>
      <c r="G8337" t="s">
        <v>16</v>
      </c>
      <c r="H8337" t="s">
        <v>456</v>
      </c>
      <c r="I8337" s="33" t="s">
        <v>3445</v>
      </c>
      <c r="J8337" s="2">
        <v>6</v>
      </c>
      <c r="K8337" s="33" t="s">
        <v>3446</v>
      </c>
    </row>
    <row r="8338" spans="1:11" x14ac:dyDescent="0.3">
      <c r="A8338" s="1">
        <v>42980</v>
      </c>
      <c r="B8338" s="2">
        <f>YEAR(salesdata[[#This Row],[Order Date]])</f>
        <v>2017</v>
      </c>
      <c r="C8338" s="2">
        <f>MONTH(salesdata[[#This Row],[Order Date]])</f>
        <v>9</v>
      </c>
      <c r="D8338" t="s">
        <v>2327</v>
      </c>
      <c r="E8338" t="s">
        <v>152</v>
      </c>
      <c r="F8338" t="s">
        <v>34</v>
      </c>
      <c r="G8338" t="s">
        <v>35</v>
      </c>
      <c r="H8338" t="s">
        <v>298</v>
      </c>
      <c r="I8338" s="33" t="s">
        <v>11116</v>
      </c>
      <c r="J8338" s="2">
        <v>5</v>
      </c>
      <c r="K8338" s="33" t="s">
        <v>4115</v>
      </c>
    </row>
    <row r="8339" spans="1:11" x14ac:dyDescent="0.3">
      <c r="A8339" s="1">
        <v>42980</v>
      </c>
      <c r="B8339" s="2">
        <f>YEAR(salesdata[[#This Row],[Order Date]])</f>
        <v>2017</v>
      </c>
      <c r="C8339" s="2">
        <f>MONTH(salesdata[[#This Row],[Order Date]])</f>
        <v>9</v>
      </c>
      <c r="D8339" t="s">
        <v>2327</v>
      </c>
      <c r="E8339" t="s">
        <v>152</v>
      </c>
      <c r="F8339" t="s">
        <v>11</v>
      </c>
      <c r="G8339" t="s">
        <v>24</v>
      </c>
      <c r="H8339" t="s">
        <v>913</v>
      </c>
      <c r="I8339" s="33" t="s">
        <v>6448</v>
      </c>
      <c r="J8339" s="2">
        <v>3</v>
      </c>
      <c r="K8339" s="33" t="s">
        <v>3830</v>
      </c>
    </row>
    <row r="8340" spans="1:11" x14ac:dyDescent="0.3">
      <c r="A8340" s="1">
        <v>42980</v>
      </c>
      <c r="B8340" s="2">
        <f>YEAR(salesdata[[#This Row],[Order Date]])</f>
        <v>2017</v>
      </c>
      <c r="C8340" s="2">
        <f>MONTH(salesdata[[#This Row],[Order Date]])</f>
        <v>9</v>
      </c>
      <c r="D8340" t="s">
        <v>2327</v>
      </c>
      <c r="E8340" t="s">
        <v>152</v>
      </c>
      <c r="F8340" t="s">
        <v>39</v>
      </c>
      <c r="G8340" t="s">
        <v>52</v>
      </c>
      <c r="H8340" t="s">
        <v>1059</v>
      </c>
      <c r="I8340" s="33" t="s">
        <v>1060</v>
      </c>
      <c r="J8340" s="2">
        <v>2</v>
      </c>
      <c r="K8340" s="33" t="s">
        <v>4275</v>
      </c>
    </row>
    <row r="8341" spans="1:11" x14ac:dyDescent="0.3">
      <c r="A8341" s="1">
        <v>42980</v>
      </c>
      <c r="B8341" s="2">
        <f>YEAR(salesdata[[#This Row],[Order Date]])</f>
        <v>2017</v>
      </c>
      <c r="C8341" s="2">
        <f>MONTH(salesdata[[#This Row],[Order Date]])</f>
        <v>9</v>
      </c>
      <c r="D8341" t="s">
        <v>2327</v>
      </c>
      <c r="E8341" t="s">
        <v>152</v>
      </c>
      <c r="F8341" t="s">
        <v>39</v>
      </c>
      <c r="G8341" t="s">
        <v>52</v>
      </c>
      <c r="H8341" t="s">
        <v>649</v>
      </c>
      <c r="I8341" s="33" t="s">
        <v>3686</v>
      </c>
      <c r="J8341" s="2">
        <v>3</v>
      </c>
      <c r="K8341" s="33" t="s">
        <v>3687</v>
      </c>
    </row>
    <row r="8342" spans="1:11" x14ac:dyDescent="0.3">
      <c r="A8342" s="1">
        <v>42980</v>
      </c>
      <c r="B8342" s="2">
        <f>YEAR(salesdata[[#This Row],[Order Date]])</f>
        <v>2017</v>
      </c>
      <c r="C8342" s="2">
        <f>MONTH(salesdata[[#This Row],[Order Date]])</f>
        <v>9</v>
      </c>
      <c r="D8342" t="s">
        <v>2327</v>
      </c>
      <c r="E8342" t="s">
        <v>152</v>
      </c>
      <c r="F8342" t="s">
        <v>11</v>
      </c>
      <c r="G8342" t="s">
        <v>12</v>
      </c>
      <c r="H8342" t="s">
        <v>2136</v>
      </c>
      <c r="I8342" s="33" t="s">
        <v>7253</v>
      </c>
      <c r="J8342" s="2">
        <v>4</v>
      </c>
      <c r="K8342" s="33" t="s">
        <v>3814</v>
      </c>
    </row>
    <row r="8343" spans="1:11" x14ac:dyDescent="0.3">
      <c r="A8343" s="1">
        <v>42980</v>
      </c>
      <c r="B8343" s="2">
        <f>YEAR(salesdata[[#This Row],[Order Date]])</f>
        <v>2017</v>
      </c>
      <c r="C8343" s="2">
        <f>MONTH(salesdata[[#This Row],[Order Date]])</f>
        <v>9</v>
      </c>
      <c r="D8343" t="s">
        <v>2077</v>
      </c>
      <c r="E8343" t="s">
        <v>27</v>
      </c>
      <c r="F8343" t="s">
        <v>11</v>
      </c>
      <c r="G8343" t="s">
        <v>24</v>
      </c>
      <c r="H8343" t="s">
        <v>867</v>
      </c>
      <c r="I8343" s="33" t="s">
        <v>8724</v>
      </c>
      <c r="J8343" s="2">
        <v>5</v>
      </c>
      <c r="K8343" s="33" t="s">
        <v>4589</v>
      </c>
    </row>
    <row r="8344" spans="1:11" x14ac:dyDescent="0.3">
      <c r="A8344" s="1">
        <v>42980</v>
      </c>
      <c r="B8344" s="2">
        <f>YEAR(salesdata[[#This Row],[Order Date]])</f>
        <v>2017</v>
      </c>
      <c r="C8344" s="2">
        <f>MONTH(salesdata[[#This Row],[Order Date]])</f>
        <v>9</v>
      </c>
      <c r="D8344" t="s">
        <v>2077</v>
      </c>
      <c r="E8344" t="s">
        <v>27</v>
      </c>
      <c r="F8344" t="s">
        <v>11</v>
      </c>
      <c r="G8344" t="s">
        <v>16</v>
      </c>
      <c r="H8344" t="s">
        <v>371</v>
      </c>
      <c r="I8344" s="33" t="s">
        <v>2822</v>
      </c>
      <c r="J8344" s="2">
        <v>5</v>
      </c>
      <c r="K8344" s="33" t="s">
        <v>2429</v>
      </c>
    </row>
    <row r="8345" spans="1:11" x14ac:dyDescent="0.3">
      <c r="A8345" s="1">
        <v>42980</v>
      </c>
      <c r="B8345" s="2">
        <f>YEAR(salesdata[[#This Row],[Order Date]])</f>
        <v>2017</v>
      </c>
      <c r="C8345" s="2">
        <f>MONTH(salesdata[[#This Row],[Order Date]])</f>
        <v>9</v>
      </c>
      <c r="D8345" t="s">
        <v>2077</v>
      </c>
      <c r="E8345" t="s">
        <v>27</v>
      </c>
      <c r="F8345" t="s">
        <v>39</v>
      </c>
      <c r="G8345" t="s">
        <v>40</v>
      </c>
      <c r="H8345" t="s">
        <v>382</v>
      </c>
      <c r="I8345" s="33" t="s">
        <v>3805</v>
      </c>
      <c r="J8345" s="2">
        <v>2</v>
      </c>
      <c r="K8345" s="33" t="s">
        <v>3613</v>
      </c>
    </row>
    <row r="8346" spans="1:11" x14ac:dyDescent="0.3">
      <c r="A8346" s="1">
        <v>42980</v>
      </c>
      <c r="B8346" s="2">
        <f>YEAR(salesdata[[#This Row],[Order Date]])</f>
        <v>2017</v>
      </c>
      <c r="C8346" s="2">
        <f>MONTH(salesdata[[#This Row],[Order Date]])</f>
        <v>9</v>
      </c>
      <c r="D8346" t="s">
        <v>2668</v>
      </c>
      <c r="E8346" t="s">
        <v>625</v>
      </c>
      <c r="F8346" t="s">
        <v>11</v>
      </c>
      <c r="G8346" t="s">
        <v>18</v>
      </c>
      <c r="H8346" t="s">
        <v>356</v>
      </c>
      <c r="I8346" s="33" t="s">
        <v>3645</v>
      </c>
      <c r="J8346" s="2">
        <v>1</v>
      </c>
      <c r="K8346" s="33" t="s">
        <v>10315</v>
      </c>
    </row>
    <row r="8347" spans="1:11" x14ac:dyDescent="0.3">
      <c r="A8347" s="1">
        <v>42980</v>
      </c>
      <c r="B8347" s="2">
        <f>YEAR(salesdata[[#This Row],[Order Date]])</f>
        <v>2017</v>
      </c>
      <c r="C8347" s="2">
        <f>MONTH(salesdata[[#This Row],[Order Date]])</f>
        <v>9</v>
      </c>
      <c r="D8347" t="s">
        <v>2668</v>
      </c>
      <c r="E8347" t="s">
        <v>625</v>
      </c>
      <c r="F8347" t="s">
        <v>11</v>
      </c>
      <c r="G8347" t="s">
        <v>12</v>
      </c>
      <c r="H8347" t="s">
        <v>2279</v>
      </c>
      <c r="I8347" s="33" t="s">
        <v>7909</v>
      </c>
      <c r="J8347" s="2">
        <v>4</v>
      </c>
      <c r="K8347" s="33" t="s">
        <v>10115</v>
      </c>
    </row>
    <row r="8348" spans="1:11" x14ac:dyDescent="0.3">
      <c r="A8348" s="1">
        <v>42980</v>
      </c>
      <c r="B8348" s="2">
        <f>YEAR(salesdata[[#This Row],[Order Date]])</f>
        <v>2017</v>
      </c>
      <c r="C8348" s="2">
        <f>MONTH(salesdata[[#This Row],[Order Date]])</f>
        <v>9</v>
      </c>
      <c r="D8348" t="s">
        <v>2668</v>
      </c>
      <c r="E8348" t="s">
        <v>625</v>
      </c>
      <c r="F8348" t="s">
        <v>11</v>
      </c>
      <c r="G8348" t="s">
        <v>12</v>
      </c>
      <c r="H8348" t="s">
        <v>2288</v>
      </c>
      <c r="I8348" s="33" t="s">
        <v>5560</v>
      </c>
      <c r="J8348" s="2">
        <v>3</v>
      </c>
      <c r="K8348" s="33" t="s">
        <v>5561</v>
      </c>
    </row>
    <row r="8349" spans="1:11" x14ac:dyDescent="0.3">
      <c r="A8349" s="1">
        <v>42980</v>
      </c>
      <c r="B8349" s="2">
        <f>YEAR(salesdata[[#This Row],[Order Date]])</f>
        <v>2017</v>
      </c>
      <c r="C8349" s="2">
        <f>MONTH(salesdata[[#This Row],[Order Date]])</f>
        <v>9</v>
      </c>
      <c r="D8349" t="s">
        <v>253</v>
      </c>
      <c r="E8349" t="s">
        <v>15</v>
      </c>
      <c r="F8349" t="s">
        <v>11</v>
      </c>
      <c r="G8349" t="s">
        <v>43</v>
      </c>
      <c r="H8349" t="s">
        <v>1278</v>
      </c>
      <c r="I8349" s="33" t="s">
        <v>337</v>
      </c>
      <c r="J8349" s="2">
        <v>4</v>
      </c>
      <c r="K8349" s="33" t="s">
        <v>6456</v>
      </c>
    </row>
    <row r="8350" spans="1:11" x14ac:dyDescent="0.3">
      <c r="A8350" s="1">
        <v>42980</v>
      </c>
      <c r="B8350" s="2">
        <f>YEAR(salesdata[[#This Row],[Order Date]])</f>
        <v>2017</v>
      </c>
      <c r="C8350" s="2">
        <f>MONTH(salesdata[[#This Row],[Order Date]])</f>
        <v>9</v>
      </c>
      <c r="D8350" t="s">
        <v>253</v>
      </c>
      <c r="E8350" t="s">
        <v>15</v>
      </c>
      <c r="F8350" t="s">
        <v>11</v>
      </c>
      <c r="G8350" t="s">
        <v>93</v>
      </c>
      <c r="H8350" t="s">
        <v>1894</v>
      </c>
      <c r="I8350" s="33" t="s">
        <v>9338</v>
      </c>
      <c r="J8350" s="2">
        <v>2</v>
      </c>
      <c r="K8350" s="33" t="s">
        <v>11117</v>
      </c>
    </row>
    <row r="8351" spans="1:11" x14ac:dyDescent="0.3">
      <c r="A8351" s="1">
        <v>42980</v>
      </c>
      <c r="B8351" s="2">
        <f>YEAR(salesdata[[#This Row],[Order Date]])</f>
        <v>2017</v>
      </c>
      <c r="C8351" s="2">
        <f>MONTH(salesdata[[#This Row],[Order Date]])</f>
        <v>9</v>
      </c>
      <c r="D8351" t="s">
        <v>253</v>
      </c>
      <c r="E8351" t="s">
        <v>15</v>
      </c>
      <c r="F8351" t="s">
        <v>11</v>
      </c>
      <c r="G8351" t="s">
        <v>18</v>
      </c>
      <c r="H8351" t="s">
        <v>2310</v>
      </c>
      <c r="I8351" s="33" t="s">
        <v>11118</v>
      </c>
      <c r="J8351" s="2">
        <v>5</v>
      </c>
      <c r="K8351" s="33" t="s">
        <v>11119</v>
      </c>
    </row>
    <row r="8352" spans="1:11" x14ac:dyDescent="0.3">
      <c r="A8352" s="1">
        <v>42980</v>
      </c>
      <c r="B8352" s="2">
        <f>YEAR(salesdata[[#This Row],[Order Date]])</f>
        <v>2017</v>
      </c>
      <c r="C8352" s="2">
        <f>MONTH(salesdata[[#This Row],[Order Date]])</f>
        <v>9</v>
      </c>
      <c r="D8352" t="s">
        <v>854</v>
      </c>
      <c r="E8352" t="s">
        <v>15</v>
      </c>
      <c r="F8352" t="s">
        <v>39</v>
      </c>
      <c r="G8352" t="s">
        <v>52</v>
      </c>
      <c r="H8352" t="s">
        <v>486</v>
      </c>
      <c r="I8352" s="33" t="s">
        <v>4811</v>
      </c>
      <c r="J8352" s="2">
        <v>3</v>
      </c>
      <c r="K8352" s="33" t="s">
        <v>11120</v>
      </c>
    </row>
    <row r="8353" spans="1:11" x14ac:dyDescent="0.3">
      <c r="A8353" s="1">
        <v>42980</v>
      </c>
      <c r="B8353" s="2">
        <f>YEAR(salesdata[[#This Row],[Order Date]])</f>
        <v>2017</v>
      </c>
      <c r="C8353" s="2">
        <f>MONTH(salesdata[[#This Row],[Order Date]])</f>
        <v>9</v>
      </c>
      <c r="D8353" t="s">
        <v>730</v>
      </c>
      <c r="E8353" t="s">
        <v>27</v>
      </c>
      <c r="F8353" t="s">
        <v>11</v>
      </c>
      <c r="G8353" t="s">
        <v>20</v>
      </c>
      <c r="H8353" t="s">
        <v>1149</v>
      </c>
      <c r="I8353" s="33" t="s">
        <v>5115</v>
      </c>
      <c r="J8353" s="2">
        <v>5</v>
      </c>
      <c r="K8353" s="33" t="s">
        <v>4689</v>
      </c>
    </row>
    <row r="8354" spans="1:11" x14ac:dyDescent="0.3">
      <c r="A8354" s="1">
        <v>42980</v>
      </c>
      <c r="B8354" s="2">
        <f>YEAR(salesdata[[#This Row],[Order Date]])</f>
        <v>2017</v>
      </c>
      <c r="C8354" s="2">
        <f>MONTH(salesdata[[#This Row],[Order Date]])</f>
        <v>9</v>
      </c>
      <c r="D8354" t="s">
        <v>730</v>
      </c>
      <c r="E8354" t="s">
        <v>27</v>
      </c>
      <c r="F8354" t="s">
        <v>34</v>
      </c>
      <c r="G8354" t="s">
        <v>147</v>
      </c>
      <c r="H8354" t="s">
        <v>1370</v>
      </c>
      <c r="I8354" s="33" t="s">
        <v>11121</v>
      </c>
      <c r="J8354" s="2">
        <v>2</v>
      </c>
      <c r="K8354" s="33" t="s">
        <v>11122</v>
      </c>
    </row>
    <row r="8355" spans="1:11" x14ac:dyDescent="0.3">
      <c r="A8355" s="1">
        <v>42980</v>
      </c>
      <c r="B8355" s="2">
        <f>YEAR(salesdata[[#This Row],[Order Date]])</f>
        <v>2017</v>
      </c>
      <c r="C8355" s="2">
        <f>MONTH(salesdata[[#This Row],[Order Date]])</f>
        <v>9</v>
      </c>
      <c r="D8355" t="s">
        <v>2478</v>
      </c>
      <c r="E8355" t="s">
        <v>167</v>
      </c>
      <c r="F8355" t="s">
        <v>34</v>
      </c>
      <c r="G8355" t="s">
        <v>35</v>
      </c>
      <c r="H8355" t="s">
        <v>2095</v>
      </c>
      <c r="I8355" s="33" t="s">
        <v>9168</v>
      </c>
      <c r="J8355" s="2">
        <v>3</v>
      </c>
      <c r="K8355" s="33" t="s">
        <v>7340</v>
      </c>
    </row>
    <row r="8356" spans="1:11" x14ac:dyDescent="0.3">
      <c r="A8356" s="1">
        <v>42980</v>
      </c>
      <c r="B8356" s="2">
        <f>YEAR(salesdata[[#This Row],[Order Date]])</f>
        <v>2017</v>
      </c>
      <c r="C8356" s="2">
        <f>MONTH(salesdata[[#This Row],[Order Date]])</f>
        <v>9</v>
      </c>
      <c r="D8356" t="s">
        <v>1776</v>
      </c>
      <c r="E8356" t="s">
        <v>33</v>
      </c>
      <c r="F8356" t="s">
        <v>11</v>
      </c>
      <c r="G8356" t="s">
        <v>20</v>
      </c>
      <c r="H8356" t="s">
        <v>1832</v>
      </c>
      <c r="I8356" s="33" t="s">
        <v>11123</v>
      </c>
      <c r="J8356" s="2">
        <v>3</v>
      </c>
      <c r="K8356" s="33" t="s">
        <v>11124</v>
      </c>
    </row>
    <row r="8357" spans="1:11" x14ac:dyDescent="0.3">
      <c r="A8357" s="1">
        <v>42980</v>
      </c>
      <c r="B8357" s="2">
        <f>YEAR(salesdata[[#This Row],[Order Date]])</f>
        <v>2017</v>
      </c>
      <c r="C8357" s="2">
        <f>MONTH(salesdata[[#This Row],[Order Date]])</f>
        <v>9</v>
      </c>
      <c r="D8357" t="s">
        <v>1318</v>
      </c>
      <c r="E8357" t="s">
        <v>282</v>
      </c>
      <c r="F8357" t="s">
        <v>11</v>
      </c>
      <c r="G8357" t="s">
        <v>16</v>
      </c>
      <c r="H8357" t="s">
        <v>1473</v>
      </c>
      <c r="I8357" s="33" t="s">
        <v>3359</v>
      </c>
      <c r="J8357" s="2">
        <v>2</v>
      </c>
      <c r="K8357" s="33" t="s">
        <v>3646</v>
      </c>
    </row>
    <row r="8358" spans="1:11" x14ac:dyDescent="0.3">
      <c r="A8358" s="1">
        <v>42980</v>
      </c>
      <c r="B8358" s="2">
        <f>YEAR(salesdata[[#This Row],[Order Date]])</f>
        <v>2017</v>
      </c>
      <c r="C8358" s="2">
        <f>MONTH(salesdata[[#This Row],[Order Date]])</f>
        <v>9</v>
      </c>
      <c r="D8358" t="s">
        <v>585</v>
      </c>
      <c r="E8358" t="s">
        <v>27</v>
      </c>
      <c r="F8358" t="s">
        <v>11</v>
      </c>
      <c r="G8358" t="s">
        <v>93</v>
      </c>
      <c r="H8358" t="s">
        <v>1426</v>
      </c>
      <c r="I8358" s="33" t="s">
        <v>9106</v>
      </c>
      <c r="J8358" s="2">
        <v>5</v>
      </c>
      <c r="K8358" s="33" t="s">
        <v>5691</v>
      </c>
    </row>
    <row r="8359" spans="1:11" x14ac:dyDescent="0.3">
      <c r="A8359" s="1">
        <v>42980</v>
      </c>
      <c r="B8359" s="2">
        <f>YEAR(salesdata[[#This Row],[Order Date]])</f>
        <v>2017</v>
      </c>
      <c r="C8359" s="2">
        <f>MONTH(salesdata[[#This Row],[Order Date]])</f>
        <v>9</v>
      </c>
      <c r="D8359" t="s">
        <v>585</v>
      </c>
      <c r="E8359" t="s">
        <v>27</v>
      </c>
      <c r="F8359" t="s">
        <v>34</v>
      </c>
      <c r="G8359" t="s">
        <v>47</v>
      </c>
      <c r="H8359" t="s">
        <v>1436</v>
      </c>
      <c r="I8359" s="33" t="s">
        <v>11125</v>
      </c>
      <c r="J8359" s="2">
        <v>5</v>
      </c>
      <c r="K8359" s="33" t="s">
        <v>11126</v>
      </c>
    </row>
    <row r="8360" spans="1:11" x14ac:dyDescent="0.3">
      <c r="A8360" s="1">
        <v>42980</v>
      </c>
      <c r="B8360" s="2">
        <f>YEAR(salesdata[[#This Row],[Order Date]])</f>
        <v>2017</v>
      </c>
      <c r="C8360" s="2">
        <f>MONTH(salesdata[[#This Row],[Order Date]])</f>
        <v>9</v>
      </c>
      <c r="D8360" t="s">
        <v>585</v>
      </c>
      <c r="E8360" t="s">
        <v>27</v>
      </c>
      <c r="F8360" t="s">
        <v>11</v>
      </c>
      <c r="G8360" t="s">
        <v>20</v>
      </c>
      <c r="H8360" t="s">
        <v>2088</v>
      </c>
      <c r="I8360" s="33" t="s">
        <v>10560</v>
      </c>
      <c r="J8360" s="2">
        <v>5</v>
      </c>
      <c r="K8360" s="33" t="s">
        <v>10561</v>
      </c>
    </row>
    <row r="8361" spans="1:11" x14ac:dyDescent="0.3">
      <c r="A8361" s="1">
        <v>42981</v>
      </c>
      <c r="B8361" s="2">
        <f>YEAR(salesdata[[#This Row],[Order Date]])</f>
        <v>2017</v>
      </c>
      <c r="C8361" s="2">
        <f>MONTH(salesdata[[#This Row],[Order Date]])</f>
        <v>9</v>
      </c>
      <c r="D8361" t="s">
        <v>938</v>
      </c>
      <c r="E8361" t="s">
        <v>15</v>
      </c>
      <c r="F8361" t="s">
        <v>11</v>
      </c>
      <c r="G8361" t="s">
        <v>20</v>
      </c>
      <c r="H8361" t="s">
        <v>1313</v>
      </c>
      <c r="I8361" s="33" t="s">
        <v>10599</v>
      </c>
      <c r="J8361" s="2">
        <v>7</v>
      </c>
      <c r="K8361" s="33" t="s">
        <v>11127</v>
      </c>
    </row>
    <row r="8362" spans="1:11" x14ac:dyDescent="0.3">
      <c r="A8362" s="1">
        <v>42981</v>
      </c>
      <c r="B8362" s="2">
        <f>YEAR(salesdata[[#This Row],[Order Date]])</f>
        <v>2017</v>
      </c>
      <c r="C8362" s="2">
        <f>MONTH(salesdata[[#This Row],[Order Date]])</f>
        <v>9</v>
      </c>
      <c r="D8362" t="s">
        <v>1181</v>
      </c>
      <c r="E8362" t="s">
        <v>124</v>
      </c>
      <c r="F8362" t="s">
        <v>11</v>
      </c>
      <c r="G8362" t="s">
        <v>63</v>
      </c>
      <c r="H8362" t="s">
        <v>1484</v>
      </c>
      <c r="I8362" s="33" t="s">
        <v>7208</v>
      </c>
      <c r="J8362" s="2">
        <v>4</v>
      </c>
      <c r="K8362" s="33" t="s">
        <v>6404</v>
      </c>
    </row>
    <row r="8363" spans="1:11" x14ac:dyDescent="0.3">
      <c r="A8363" s="1">
        <v>42981</v>
      </c>
      <c r="B8363" s="2">
        <f>YEAR(salesdata[[#This Row],[Order Date]])</f>
        <v>2017</v>
      </c>
      <c r="C8363" s="2">
        <f>MONTH(salesdata[[#This Row],[Order Date]])</f>
        <v>9</v>
      </c>
      <c r="D8363" t="s">
        <v>582</v>
      </c>
      <c r="E8363" t="s">
        <v>27</v>
      </c>
      <c r="F8363" t="s">
        <v>11</v>
      </c>
      <c r="G8363" t="s">
        <v>24</v>
      </c>
      <c r="H8363" t="s">
        <v>1023</v>
      </c>
      <c r="I8363" s="33" t="s">
        <v>4217</v>
      </c>
      <c r="J8363" s="2">
        <v>2</v>
      </c>
      <c r="K8363" s="33" t="s">
        <v>4218</v>
      </c>
    </row>
    <row r="8364" spans="1:11" x14ac:dyDescent="0.3">
      <c r="A8364" s="1">
        <v>42981</v>
      </c>
      <c r="B8364" s="2">
        <f>YEAR(salesdata[[#This Row],[Order Date]])</f>
        <v>2017</v>
      </c>
      <c r="C8364" s="2">
        <f>MONTH(salesdata[[#This Row],[Order Date]])</f>
        <v>9</v>
      </c>
      <c r="D8364" t="s">
        <v>349</v>
      </c>
      <c r="E8364" t="s">
        <v>27</v>
      </c>
      <c r="F8364" t="s">
        <v>11</v>
      </c>
      <c r="G8364" t="s">
        <v>20</v>
      </c>
      <c r="H8364" t="s">
        <v>1204</v>
      </c>
      <c r="I8364" s="33" t="s">
        <v>11128</v>
      </c>
      <c r="J8364" s="2">
        <v>5</v>
      </c>
      <c r="K8364" s="33" t="s">
        <v>7117</v>
      </c>
    </row>
    <row r="8365" spans="1:11" x14ac:dyDescent="0.3">
      <c r="A8365" s="1">
        <v>42981</v>
      </c>
      <c r="B8365" s="2">
        <f>YEAR(salesdata[[#This Row],[Order Date]])</f>
        <v>2017</v>
      </c>
      <c r="C8365" s="2">
        <f>MONTH(salesdata[[#This Row],[Order Date]])</f>
        <v>9</v>
      </c>
      <c r="D8365" t="s">
        <v>349</v>
      </c>
      <c r="E8365" t="s">
        <v>27</v>
      </c>
      <c r="F8365" t="s">
        <v>39</v>
      </c>
      <c r="G8365" t="s">
        <v>52</v>
      </c>
      <c r="H8365" t="s">
        <v>553</v>
      </c>
      <c r="I8365" s="33" t="s">
        <v>11129</v>
      </c>
      <c r="J8365" s="2">
        <v>3</v>
      </c>
      <c r="K8365" s="33" t="s">
        <v>11130</v>
      </c>
    </row>
    <row r="8366" spans="1:11" x14ac:dyDescent="0.3">
      <c r="A8366" s="1">
        <v>42981</v>
      </c>
      <c r="B8366" s="2">
        <f>YEAR(salesdata[[#This Row],[Order Date]])</f>
        <v>2017</v>
      </c>
      <c r="C8366" s="2">
        <f>MONTH(salesdata[[#This Row],[Order Date]])</f>
        <v>9</v>
      </c>
      <c r="D8366" t="s">
        <v>2443</v>
      </c>
      <c r="E8366" t="s">
        <v>152</v>
      </c>
      <c r="F8366" t="s">
        <v>11</v>
      </c>
      <c r="G8366" t="s">
        <v>12</v>
      </c>
      <c r="H8366" t="s">
        <v>1004</v>
      </c>
      <c r="I8366" s="33" t="s">
        <v>8500</v>
      </c>
      <c r="J8366" s="2">
        <v>4</v>
      </c>
      <c r="K8366" s="33" t="s">
        <v>11131</v>
      </c>
    </row>
    <row r="8367" spans="1:11" x14ac:dyDescent="0.3">
      <c r="A8367" s="1">
        <v>42981</v>
      </c>
      <c r="B8367" s="2">
        <f>YEAR(salesdata[[#This Row],[Order Date]])</f>
        <v>2017</v>
      </c>
      <c r="C8367" s="2">
        <f>MONTH(salesdata[[#This Row],[Order Date]])</f>
        <v>9</v>
      </c>
      <c r="D8367" t="s">
        <v>2443</v>
      </c>
      <c r="E8367" t="s">
        <v>152</v>
      </c>
      <c r="F8367" t="s">
        <v>34</v>
      </c>
      <c r="G8367" t="s">
        <v>35</v>
      </c>
      <c r="H8367" t="s">
        <v>1529</v>
      </c>
      <c r="I8367" s="33" t="s">
        <v>10263</v>
      </c>
      <c r="J8367" s="2">
        <v>1</v>
      </c>
      <c r="K8367" s="33" t="s">
        <v>11132</v>
      </c>
    </row>
    <row r="8368" spans="1:11" x14ac:dyDescent="0.3">
      <c r="A8368" s="1">
        <v>42981</v>
      </c>
      <c r="B8368" s="2">
        <f>YEAR(salesdata[[#This Row],[Order Date]])</f>
        <v>2017</v>
      </c>
      <c r="C8368" s="2">
        <f>MONTH(salesdata[[#This Row],[Order Date]])</f>
        <v>9</v>
      </c>
      <c r="D8368" t="s">
        <v>2443</v>
      </c>
      <c r="E8368" t="s">
        <v>152</v>
      </c>
      <c r="F8368" t="s">
        <v>34</v>
      </c>
      <c r="G8368" t="s">
        <v>35</v>
      </c>
      <c r="H8368" t="s">
        <v>1875</v>
      </c>
      <c r="I8368" s="33" t="s">
        <v>11133</v>
      </c>
      <c r="J8368" s="2">
        <v>2</v>
      </c>
      <c r="K8368" s="33" t="s">
        <v>5454</v>
      </c>
    </row>
    <row r="8369" spans="1:11" x14ac:dyDescent="0.3">
      <c r="A8369" s="1">
        <v>42981</v>
      </c>
      <c r="B8369" s="2">
        <f>YEAR(salesdata[[#This Row],[Order Date]])</f>
        <v>2017</v>
      </c>
      <c r="C8369" s="2">
        <f>MONTH(salesdata[[#This Row],[Order Date]])</f>
        <v>9</v>
      </c>
      <c r="D8369" t="s">
        <v>2443</v>
      </c>
      <c r="E8369" t="s">
        <v>152</v>
      </c>
      <c r="F8369" t="s">
        <v>11</v>
      </c>
      <c r="G8369" t="s">
        <v>24</v>
      </c>
      <c r="H8369" t="s">
        <v>892</v>
      </c>
      <c r="I8369" s="33" t="s">
        <v>4110</v>
      </c>
      <c r="J8369" s="2">
        <v>2</v>
      </c>
      <c r="K8369" s="33" t="s">
        <v>4111</v>
      </c>
    </row>
    <row r="8370" spans="1:11" x14ac:dyDescent="0.3">
      <c r="A8370" s="1">
        <v>42981</v>
      </c>
      <c r="B8370" s="2">
        <f>YEAR(salesdata[[#This Row],[Order Date]])</f>
        <v>2017</v>
      </c>
      <c r="C8370" s="2">
        <f>MONTH(salesdata[[#This Row],[Order Date]])</f>
        <v>9</v>
      </c>
      <c r="D8370" t="s">
        <v>1704</v>
      </c>
      <c r="E8370" t="s">
        <v>27</v>
      </c>
      <c r="F8370" t="s">
        <v>34</v>
      </c>
      <c r="G8370" t="s">
        <v>74</v>
      </c>
      <c r="H8370" t="s">
        <v>348</v>
      </c>
      <c r="I8370" s="33" t="s">
        <v>8797</v>
      </c>
      <c r="J8370" s="2">
        <v>2</v>
      </c>
      <c r="K8370" s="33" t="s">
        <v>8798</v>
      </c>
    </row>
    <row r="8371" spans="1:11" x14ac:dyDescent="0.3">
      <c r="A8371" s="1">
        <v>42981</v>
      </c>
      <c r="B8371" s="2">
        <f>YEAR(salesdata[[#This Row],[Order Date]])</f>
        <v>2017</v>
      </c>
      <c r="C8371" s="2">
        <f>MONTH(salesdata[[#This Row],[Order Date]])</f>
        <v>9</v>
      </c>
      <c r="D8371" t="s">
        <v>1030</v>
      </c>
      <c r="E8371" t="s">
        <v>10</v>
      </c>
      <c r="F8371" t="s">
        <v>34</v>
      </c>
      <c r="G8371" t="s">
        <v>47</v>
      </c>
      <c r="H8371" t="s">
        <v>2061</v>
      </c>
      <c r="I8371" s="33" t="s">
        <v>6203</v>
      </c>
      <c r="J8371" s="2">
        <v>5</v>
      </c>
      <c r="K8371" s="33" t="s">
        <v>11134</v>
      </c>
    </row>
    <row r="8372" spans="1:11" x14ac:dyDescent="0.3">
      <c r="A8372" s="1">
        <v>42981</v>
      </c>
      <c r="B8372" s="2">
        <f>YEAR(salesdata[[#This Row],[Order Date]])</f>
        <v>2017</v>
      </c>
      <c r="C8372" s="2">
        <f>MONTH(salesdata[[#This Row],[Order Date]])</f>
        <v>9</v>
      </c>
      <c r="D8372" t="s">
        <v>587</v>
      </c>
      <c r="E8372" t="s">
        <v>15</v>
      </c>
      <c r="F8372" t="s">
        <v>11</v>
      </c>
      <c r="G8372" t="s">
        <v>12</v>
      </c>
      <c r="H8372" t="s">
        <v>2852</v>
      </c>
      <c r="I8372" s="33" t="s">
        <v>8455</v>
      </c>
      <c r="J8372" s="2">
        <v>3</v>
      </c>
      <c r="K8372" s="33" t="s">
        <v>7685</v>
      </c>
    </row>
    <row r="8373" spans="1:11" x14ac:dyDescent="0.3">
      <c r="A8373" s="1">
        <v>42981</v>
      </c>
      <c r="B8373" s="2">
        <f>YEAR(salesdata[[#This Row],[Order Date]])</f>
        <v>2017</v>
      </c>
      <c r="C8373" s="2">
        <f>MONTH(salesdata[[#This Row],[Order Date]])</f>
        <v>9</v>
      </c>
      <c r="D8373" t="s">
        <v>587</v>
      </c>
      <c r="E8373" t="s">
        <v>15</v>
      </c>
      <c r="F8373" t="s">
        <v>39</v>
      </c>
      <c r="G8373" t="s">
        <v>52</v>
      </c>
      <c r="H8373" t="s">
        <v>247</v>
      </c>
      <c r="I8373" s="33" t="s">
        <v>8016</v>
      </c>
      <c r="J8373" s="2">
        <v>2</v>
      </c>
      <c r="K8373" s="33" t="s">
        <v>8017</v>
      </c>
    </row>
    <row r="8374" spans="1:11" x14ac:dyDescent="0.3">
      <c r="A8374" s="1">
        <v>42982</v>
      </c>
      <c r="B8374" s="2">
        <f>YEAR(salesdata[[#This Row],[Order Date]])</f>
        <v>2017</v>
      </c>
      <c r="C8374" s="2">
        <f>MONTH(salesdata[[#This Row],[Order Date]])</f>
        <v>9</v>
      </c>
      <c r="D8374" t="s">
        <v>2059</v>
      </c>
      <c r="E8374" t="s">
        <v>10</v>
      </c>
      <c r="F8374" t="s">
        <v>11</v>
      </c>
      <c r="G8374" t="s">
        <v>24</v>
      </c>
      <c r="H8374" t="s">
        <v>2447</v>
      </c>
      <c r="I8374" s="33" t="s">
        <v>11135</v>
      </c>
      <c r="J8374" s="2">
        <v>7</v>
      </c>
      <c r="K8374" s="33" t="s">
        <v>11136</v>
      </c>
    </row>
    <row r="8375" spans="1:11" x14ac:dyDescent="0.3">
      <c r="A8375" s="1">
        <v>42982</v>
      </c>
      <c r="B8375" s="2">
        <f>YEAR(salesdata[[#This Row],[Order Date]])</f>
        <v>2017</v>
      </c>
      <c r="C8375" s="2">
        <f>MONTH(salesdata[[#This Row],[Order Date]])</f>
        <v>9</v>
      </c>
      <c r="D8375" t="s">
        <v>2059</v>
      </c>
      <c r="E8375" t="s">
        <v>10</v>
      </c>
      <c r="F8375" t="s">
        <v>11</v>
      </c>
      <c r="G8375" t="s">
        <v>18</v>
      </c>
      <c r="H8375" t="s">
        <v>1641</v>
      </c>
      <c r="I8375" s="33" t="s">
        <v>4267</v>
      </c>
      <c r="J8375" s="2">
        <v>1</v>
      </c>
      <c r="K8375" s="33" t="s">
        <v>11137</v>
      </c>
    </row>
    <row r="8376" spans="1:11" x14ac:dyDescent="0.3">
      <c r="A8376" s="1">
        <v>42982</v>
      </c>
      <c r="B8376" s="2">
        <f>YEAR(salesdata[[#This Row],[Order Date]])</f>
        <v>2017</v>
      </c>
      <c r="C8376" s="2">
        <f>MONTH(salesdata[[#This Row],[Order Date]])</f>
        <v>9</v>
      </c>
      <c r="D8376" t="s">
        <v>2059</v>
      </c>
      <c r="E8376" t="s">
        <v>10</v>
      </c>
      <c r="F8376" t="s">
        <v>11</v>
      </c>
      <c r="G8376" t="s">
        <v>24</v>
      </c>
      <c r="H8376" t="s">
        <v>2453</v>
      </c>
      <c r="I8376" s="33" t="s">
        <v>3560</v>
      </c>
      <c r="J8376" s="2">
        <v>5</v>
      </c>
      <c r="K8376" s="33" t="s">
        <v>4696</v>
      </c>
    </row>
    <row r="8377" spans="1:11" x14ac:dyDescent="0.3">
      <c r="A8377" s="1">
        <v>42982</v>
      </c>
      <c r="B8377" s="2">
        <f>YEAR(salesdata[[#This Row],[Order Date]])</f>
        <v>2017</v>
      </c>
      <c r="C8377" s="2">
        <f>MONTH(salesdata[[#This Row],[Order Date]])</f>
        <v>9</v>
      </c>
      <c r="D8377" t="s">
        <v>263</v>
      </c>
      <c r="E8377" t="s">
        <v>152</v>
      </c>
      <c r="F8377" t="s">
        <v>39</v>
      </c>
      <c r="G8377" t="s">
        <v>52</v>
      </c>
      <c r="H8377" t="s">
        <v>2033</v>
      </c>
      <c r="I8377" s="33" t="s">
        <v>3486</v>
      </c>
      <c r="J8377" s="2">
        <v>4</v>
      </c>
      <c r="K8377" s="33" t="s">
        <v>11138</v>
      </c>
    </row>
    <row r="8378" spans="1:11" x14ac:dyDescent="0.3">
      <c r="A8378" s="1">
        <v>42982</v>
      </c>
      <c r="B8378" s="2">
        <f>YEAR(salesdata[[#This Row],[Order Date]])</f>
        <v>2017</v>
      </c>
      <c r="C8378" s="2">
        <f>MONTH(salesdata[[#This Row],[Order Date]])</f>
        <v>9</v>
      </c>
      <c r="D8378" t="s">
        <v>467</v>
      </c>
      <c r="E8378" t="s">
        <v>27</v>
      </c>
      <c r="F8378" t="s">
        <v>34</v>
      </c>
      <c r="G8378" t="s">
        <v>147</v>
      </c>
      <c r="H8378" t="s">
        <v>410</v>
      </c>
      <c r="I8378" s="33" t="s">
        <v>11139</v>
      </c>
      <c r="J8378" s="2">
        <v>3</v>
      </c>
      <c r="K8378" s="33" t="s">
        <v>11140</v>
      </c>
    </row>
    <row r="8379" spans="1:11" x14ac:dyDescent="0.3">
      <c r="A8379" s="1">
        <v>42982</v>
      </c>
      <c r="B8379" s="2">
        <f>YEAR(salesdata[[#This Row],[Order Date]])</f>
        <v>2017</v>
      </c>
      <c r="C8379" s="2">
        <f>MONTH(salesdata[[#This Row],[Order Date]])</f>
        <v>9</v>
      </c>
      <c r="D8379" t="s">
        <v>2443</v>
      </c>
      <c r="E8379" t="s">
        <v>27</v>
      </c>
      <c r="F8379" t="s">
        <v>11</v>
      </c>
      <c r="G8379" t="s">
        <v>12</v>
      </c>
      <c r="H8379" t="s">
        <v>223</v>
      </c>
      <c r="I8379" s="33" t="s">
        <v>3122</v>
      </c>
      <c r="J8379" s="2">
        <v>2</v>
      </c>
      <c r="K8379" s="33" t="s">
        <v>3123</v>
      </c>
    </row>
    <row r="8380" spans="1:11" x14ac:dyDescent="0.3">
      <c r="A8380" s="1">
        <v>42982</v>
      </c>
      <c r="B8380" s="2">
        <f>YEAR(salesdata[[#This Row],[Order Date]])</f>
        <v>2017</v>
      </c>
      <c r="C8380" s="2">
        <f>MONTH(salesdata[[#This Row],[Order Date]])</f>
        <v>9</v>
      </c>
      <c r="D8380" t="s">
        <v>2443</v>
      </c>
      <c r="E8380" t="s">
        <v>27</v>
      </c>
      <c r="F8380" t="s">
        <v>39</v>
      </c>
      <c r="G8380" t="s">
        <v>40</v>
      </c>
      <c r="H8380" t="s">
        <v>1246</v>
      </c>
      <c r="I8380" s="33" t="s">
        <v>4902</v>
      </c>
      <c r="J8380" s="2">
        <v>3</v>
      </c>
      <c r="K8380" s="33" t="s">
        <v>7009</v>
      </c>
    </row>
    <row r="8381" spans="1:11" x14ac:dyDescent="0.3">
      <c r="A8381" s="1">
        <v>42982</v>
      </c>
      <c r="B8381" s="2">
        <f>YEAR(salesdata[[#This Row],[Order Date]])</f>
        <v>2017</v>
      </c>
      <c r="C8381" s="2">
        <f>MONTH(salesdata[[#This Row],[Order Date]])</f>
        <v>9</v>
      </c>
      <c r="D8381" t="s">
        <v>2354</v>
      </c>
      <c r="E8381" t="s">
        <v>15</v>
      </c>
      <c r="F8381" t="s">
        <v>34</v>
      </c>
      <c r="G8381" t="s">
        <v>74</v>
      </c>
      <c r="H8381" t="s">
        <v>2853</v>
      </c>
      <c r="I8381" s="33" t="s">
        <v>11141</v>
      </c>
      <c r="J8381" s="2">
        <v>9</v>
      </c>
      <c r="K8381" s="33" t="s">
        <v>11142</v>
      </c>
    </row>
    <row r="8382" spans="1:11" x14ac:dyDescent="0.3">
      <c r="A8382" s="1">
        <v>42982</v>
      </c>
      <c r="B8382" s="2">
        <f>YEAR(salesdata[[#This Row],[Order Date]])</f>
        <v>2017</v>
      </c>
      <c r="C8382" s="2">
        <f>MONTH(salesdata[[#This Row],[Order Date]])</f>
        <v>9</v>
      </c>
      <c r="D8382" t="s">
        <v>2354</v>
      </c>
      <c r="E8382" t="s">
        <v>15</v>
      </c>
      <c r="F8382" t="s">
        <v>11</v>
      </c>
      <c r="G8382" t="s">
        <v>12</v>
      </c>
      <c r="H8382" t="s">
        <v>1947</v>
      </c>
      <c r="I8382" s="33" t="s">
        <v>6459</v>
      </c>
      <c r="J8382" s="2">
        <v>3</v>
      </c>
      <c r="K8382" s="33" t="s">
        <v>2901</v>
      </c>
    </row>
    <row r="8383" spans="1:11" x14ac:dyDescent="0.3">
      <c r="A8383" s="1">
        <v>42982</v>
      </c>
      <c r="B8383" s="2">
        <f>YEAR(salesdata[[#This Row],[Order Date]])</f>
        <v>2017</v>
      </c>
      <c r="C8383" s="2">
        <f>MONTH(salesdata[[#This Row],[Order Date]])</f>
        <v>9</v>
      </c>
      <c r="D8383" t="s">
        <v>2354</v>
      </c>
      <c r="E8383" t="s">
        <v>15</v>
      </c>
      <c r="F8383" t="s">
        <v>11</v>
      </c>
      <c r="G8383" t="s">
        <v>24</v>
      </c>
      <c r="H8383" t="s">
        <v>1977</v>
      </c>
      <c r="I8383" s="33" t="s">
        <v>3121</v>
      </c>
      <c r="J8383" s="2">
        <v>3</v>
      </c>
      <c r="K8383" s="33" t="s">
        <v>8485</v>
      </c>
    </row>
    <row r="8384" spans="1:11" x14ac:dyDescent="0.3">
      <c r="A8384" s="1">
        <v>42982</v>
      </c>
      <c r="B8384" s="2">
        <f>YEAR(salesdata[[#This Row],[Order Date]])</f>
        <v>2017</v>
      </c>
      <c r="C8384" s="2">
        <f>MONTH(salesdata[[#This Row],[Order Date]])</f>
        <v>9</v>
      </c>
      <c r="D8384" t="s">
        <v>1619</v>
      </c>
      <c r="E8384" t="s">
        <v>79</v>
      </c>
      <c r="F8384" t="s">
        <v>11</v>
      </c>
      <c r="G8384" t="s">
        <v>24</v>
      </c>
      <c r="H8384" t="s">
        <v>832</v>
      </c>
      <c r="I8384" s="33" t="s">
        <v>4425</v>
      </c>
      <c r="J8384" s="2">
        <v>4</v>
      </c>
      <c r="K8384" s="33" t="s">
        <v>10635</v>
      </c>
    </row>
    <row r="8385" spans="1:11" x14ac:dyDescent="0.3">
      <c r="A8385" s="1">
        <v>42982</v>
      </c>
      <c r="B8385" s="2">
        <f>YEAR(salesdata[[#This Row],[Order Date]])</f>
        <v>2017</v>
      </c>
      <c r="C8385" s="2">
        <f>MONTH(salesdata[[#This Row],[Order Date]])</f>
        <v>9</v>
      </c>
      <c r="D8385" t="s">
        <v>1619</v>
      </c>
      <c r="E8385" t="s">
        <v>79</v>
      </c>
      <c r="F8385" t="s">
        <v>11</v>
      </c>
      <c r="G8385" t="s">
        <v>20</v>
      </c>
      <c r="H8385" t="s">
        <v>1579</v>
      </c>
      <c r="I8385" s="33" t="s">
        <v>11143</v>
      </c>
      <c r="J8385" s="2">
        <v>5</v>
      </c>
      <c r="K8385" s="33" t="s">
        <v>10010</v>
      </c>
    </row>
    <row r="8386" spans="1:11" x14ac:dyDescent="0.3">
      <c r="A8386" s="1">
        <v>42982</v>
      </c>
      <c r="B8386" s="2">
        <f>YEAR(salesdata[[#This Row],[Order Date]])</f>
        <v>2017</v>
      </c>
      <c r="C8386" s="2">
        <f>MONTH(salesdata[[#This Row],[Order Date]])</f>
        <v>9</v>
      </c>
      <c r="D8386" t="s">
        <v>1619</v>
      </c>
      <c r="E8386" t="s">
        <v>79</v>
      </c>
      <c r="F8386" t="s">
        <v>11</v>
      </c>
      <c r="G8386" t="s">
        <v>20</v>
      </c>
      <c r="H8386" t="s">
        <v>1681</v>
      </c>
      <c r="I8386" s="33" t="s">
        <v>4082</v>
      </c>
      <c r="J8386" s="2">
        <v>2</v>
      </c>
      <c r="K8386" s="33" t="s">
        <v>11144</v>
      </c>
    </row>
    <row r="8387" spans="1:11" x14ac:dyDescent="0.3">
      <c r="A8387" s="1">
        <v>42982</v>
      </c>
      <c r="B8387" s="2">
        <f>YEAR(salesdata[[#This Row],[Order Date]])</f>
        <v>2017</v>
      </c>
      <c r="C8387" s="2">
        <f>MONTH(salesdata[[#This Row],[Order Date]])</f>
        <v>9</v>
      </c>
      <c r="D8387" t="s">
        <v>1619</v>
      </c>
      <c r="E8387" t="s">
        <v>79</v>
      </c>
      <c r="F8387" t="s">
        <v>11</v>
      </c>
      <c r="G8387" t="s">
        <v>12</v>
      </c>
      <c r="H8387" t="s">
        <v>2541</v>
      </c>
      <c r="I8387" s="33" t="s">
        <v>4219</v>
      </c>
      <c r="J8387" s="2">
        <v>4</v>
      </c>
      <c r="K8387" s="33" t="s">
        <v>4868</v>
      </c>
    </row>
    <row r="8388" spans="1:11" x14ac:dyDescent="0.3">
      <c r="A8388" s="1">
        <v>42982</v>
      </c>
      <c r="B8388" s="2">
        <f>YEAR(salesdata[[#This Row],[Order Date]])</f>
        <v>2017</v>
      </c>
      <c r="C8388" s="2">
        <f>MONTH(salesdata[[#This Row],[Order Date]])</f>
        <v>9</v>
      </c>
      <c r="D8388" t="s">
        <v>1836</v>
      </c>
      <c r="E8388" t="s">
        <v>27</v>
      </c>
      <c r="F8388" t="s">
        <v>11</v>
      </c>
      <c r="G8388" t="s">
        <v>20</v>
      </c>
      <c r="H8388" t="s">
        <v>37</v>
      </c>
      <c r="I8388" s="33" t="s">
        <v>5718</v>
      </c>
      <c r="J8388" s="2">
        <v>2</v>
      </c>
      <c r="K8388" s="33" t="s">
        <v>5719</v>
      </c>
    </row>
    <row r="8389" spans="1:11" x14ac:dyDescent="0.3">
      <c r="A8389" s="1">
        <v>42982</v>
      </c>
      <c r="B8389" s="2">
        <f>YEAR(salesdata[[#This Row],[Order Date]])</f>
        <v>2017</v>
      </c>
      <c r="C8389" s="2">
        <f>MONTH(salesdata[[#This Row],[Order Date]])</f>
        <v>9</v>
      </c>
      <c r="D8389" t="s">
        <v>1836</v>
      </c>
      <c r="E8389" t="s">
        <v>27</v>
      </c>
      <c r="F8389" t="s">
        <v>39</v>
      </c>
      <c r="G8389" t="s">
        <v>40</v>
      </c>
      <c r="H8389" t="s">
        <v>1379</v>
      </c>
      <c r="I8389" s="33" t="s">
        <v>4110</v>
      </c>
      <c r="J8389" s="2">
        <v>1</v>
      </c>
      <c r="K8389" s="33" t="s">
        <v>4430</v>
      </c>
    </row>
    <row r="8390" spans="1:11" x14ac:dyDescent="0.3">
      <c r="A8390" s="1">
        <v>42982</v>
      </c>
      <c r="B8390" s="2">
        <f>YEAR(salesdata[[#This Row],[Order Date]])</f>
        <v>2017</v>
      </c>
      <c r="C8390" s="2">
        <f>MONTH(salesdata[[#This Row],[Order Date]])</f>
        <v>9</v>
      </c>
      <c r="D8390" t="s">
        <v>1836</v>
      </c>
      <c r="E8390" t="s">
        <v>27</v>
      </c>
      <c r="F8390" t="s">
        <v>11</v>
      </c>
      <c r="G8390" t="s">
        <v>18</v>
      </c>
      <c r="H8390" t="s">
        <v>1608</v>
      </c>
      <c r="I8390" s="33" t="s">
        <v>11145</v>
      </c>
      <c r="J8390" s="2">
        <v>5</v>
      </c>
      <c r="K8390" s="33" t="s">
        <v>11146</v>
      </c>
    </row>
    <row r="8391" spans="1:11" x14ac:dyDescent="0.3">
      <c r="A8391" s="1">
        <v>42982</v>
      </c>
      <c r="B8391" s="2">
        <f>YEAR(salesdata[[#This Row],[Order Date]])</f>
        <v>2017</v>
      </c>
      <c r="C8391" s="2">
        <f>MONTH(salesdata[[#This Row],[Order Date]])</f>
        <v>9</v>
      </c>
      <c r="D8391" t="s">
        <v>78</v>
      </c>
      <c r="E8391" t="s">
        <v>23</v>
      </c>
      <c r="F8391" t="s">
        <v>39</v>
      </c>
      <c r="G8391" t="s">
        <v>52</v>
      </c>
      <c r="H8391" t="s">
        <v>1796</v>
      </c>
      <c r="I8391" s="33" t="s">
        <v>4981</v>
      </c>
      <c r="J8391" s="2">
        <v>4</v>
      </c>
      <c r="K8391" s="33" t="s">
        <v>5368</v>
      </c>
    </row>
    <row r="8392" spans="1:11" x14ac:dyDescent="0.3">
      <c r="A8392" s="1">
        <v>42982</v>
      </c>
      <c r="B8392" s="2">
        <f>YEAR(salesdata[[#This Row],[Order Date]])</f>
        <v>2017</v>
      </c>
      <c r="C8392" s="2">
        <f>MONTH(salesdata[[#This Row],[Order Date]])</f>
        <v>9</v>
      </c>
      <c r="D8392" t="s">
        <v>1616</v>
      </c>
      <c r="E8392" t="s">
        <v>27</v>
      </c>
      <c r="F8392" t="s">
        <v>11</v>
      </c>
      <c r="G8392" t="s">
        <v>18</v>
      </c>
      <c r="H8392" t="s">
        <v>1866</v>
      </c>
      <c r="I8392" s="33" t="s">
        <v>11147</v>
      </c>
      <c r="J8392" s="2">
        <v>4</v>
      </c>
      <c r="K8392" s="33" t="s">
        <v>11148</v>
      </c>
    </row>
    <row r="8393" spans="1:11" x14ac:dyDescent="0.3">
      <c r="A8393" s="1">
        <v>42982</v>
      </c>
      <c r="B8393" s="2">
        <f>YEAR(salesdata[[#This Row],[Order Date]])</f>
        <v>2017</v>
      </c>
      <c r="C8393" s="2">
        <f>MONTH(salesdata[[#This Row],[Order Date]])</f>
        <v>9</v>
      </c>
      <c r="D8393" t="s">
        <v>1642</v>
      </c>
      <c r="E8393" t="s">
        <v>27</v>
      </c>
      <c r="F8393" t="s">
        <v>11</v>
      </c>
      <c r="G8393" t="s">
        <v>20</v>
      </c>
      <c r="H8393" t="s">
        <v>1324</v>
      </c>
      <c r="I8393" s="33" t="s">
        <v>6523</v>
      </c>
      <c r="J8393" s="2">
        <v>6</v>
      </c>
      <c r="K8393" s="33" t="s">
        <v>4930</v>
      </c>
    </row>
    <row r="8394" spans="1:11" x14ac:dyDescent="0.3">
      <c r="A8394" s="1">
        <v>42982</v>
      </c>
      <c r="B8394" s="2">
        <f>YEAR(salesdata[[#This Row],[Order Date]])</f>
        <v>2017</v>
      </c>
      <c r="C8394" s="2">
        <f>MONTH(salesdata[[#This Row],[Order Date]])</f>
        <v>9</v>
      </c>
      <c r="D8394" t="s">
        <v>1642</v>
      </c>
      <c r="E8394" t="s">
        <v>27</v>
      </c>
      <c r="F8394" t="s">
        <v>34</v>
      </c>
      <c r="G8394" t="s">
        <v>147</v>
      </c>
      <c r="H8394" t="s">
        <v>2661</v>
      </c>
      <c r="I8394" s="33" t="s">
        <v>11149</v>
      </c>
      <c r="J8394" s="2">
        <v>8</v>
      </c>
      <c r="K8394" s="33" t="s">
        <v>6585</v>
      </c>
    </row>
    <row r="8395" spans="1:11" x14ac:dyDescent="0.3">
      <c r="A8395" s="1">
        <v>42982</v>
      </c>
      <c r="B8395" s="2">
        <f>YEAR(salesdata[[#This Row],[Order Date]])</f>
        <v>2017</v>
      </c>
      <c r="C8395" s="2">
        <f>MONTH(salesdata[[#This Row],[Order Date]])</f>
        <v>9</v>
      </c>
      <c r="D8395" t="s">
        <v>379</v>
      </c>
      <c r="E8395" t="s">
        <v>700</v>
      </c>
      <c r="F8395" t="s">
        <v>11</v>
      </c>
      <c r="G8395" t="s">
        <v>43</v>
      </c>
      <c r="H8395" t="s">
        <v>163</v>
      </c>
      <c r="I8395" s="33" t="s">
        <v>9305</v>
      </c>
      <c r="J8395" s="2">
        <v>6</v>
      </c>
      <c r="K8395" s="33" t="s">
        <v>4064</v>
      </c>
    </row>
    <row r="8396" spans="1:11" x14ac:dyDescent="0.3">
      <c r="A8396" s="1">
        <v>42982</v>
      </c>
      <c r="B8396" s="2">
        <f>YEAR(salesdata[[#This Row],[Order Date]])</f>
        <v>2017</v>
      </c>
      <c r="C8396" s="2">
        <f>MONTH(salesdata[[#This Row],[Order Date]])</f>
        <v>9</v>
      </c>
      <c r="D8396" t="s">
        <v>258</v>
      </c>
      <c r="E8396" t="s">
        <v>27</v>
      </c>
      <c r="F8396" t="s">
        <v>11</v>
      </c>
      <c r="G8396" t="s">
        <v>18</v>
      </c>
      <c r="H8396" t="s">
        <v>1543</v>
      </c>
      <c r="I8396" s="33" t="s">
        <v>11150</v>
      </c>
      <c r="J8396" s="2">
        <v>2</v>
      </c>
      <c r="K8396" s="33" t="s">
        <v>11151</v>
      </c>
    </row>
    <row r="8397" spans="1:11" x14ac:dyDescent="0.3">
      <c r="A8397" s="1">
        <v>42982</v>
      </c>
      <c r="B8397" s="2">
        <f>YEAR(salesdata[[#This Row],[Order Date]])</f>
        <v>2017</v>
      </c>
      <c r="C8397" s="2">
        <f>MONTH(salesdata[[#This Row],[Order Date]])</f>
        <v>9</v>
      </c>
      <c r="D8397" t="s">
        <v>2413</v>
      </c>
      <c r="E8397" t="s">
        <v>124</v>
      </c>
      <c r="F8397" t="s">
        <v>34</v>
      </c>
      <c r="G8397" t="s">
        <v>35</v>
      </c>
      <c r="H8397" t="s">
        <v>1094</v>
      </c>
      <c r="I8397" s="33" t="s">
        <v>11152</v>
      </c>
      <c r="J8397" s="2">
        <v>2</v>
      </c>
      <c r="K8397" s="33" t="s">
        <v>3100</v>
      </c>
    </row>
    <row r="8398" spans="1:11" x14ac:dyDescent="0.3">
      <c r="A8398" s="1">
        <v>42982</v>
      </c>
      <c r="B8398" s="2">
        <f>YEAR(salesdata[[#This Row],[Order Date]])</f>
        <v>2017</v>
      </c>
      <c r="C8398" s="2">
        <f>MONTH(salesdata[[#This Row],[Order Date]])</f>
        <v>9</v>
      </c>
      <c r="D8398" t="s">
        <v>2413</v>
      </c>
      <c r="E8398" t="s">
        <v>124</v>
      </c>
      <c r="F8398" t="s">
        <v>11</v>
      </c>
      <c r="G8398" t="s">
        <v>12</v>
      </c>
      <c r="H8398" t="s">
        <v>533</v>
      </c>
      <c r="I8398" s="33" t="s">
        <v>3520</v>
      </c>
      <c r="J8398" s="2">
        <v>2</v>
      </c>
      <c r="K8398" s="33" t="s">
        <v>3521</v>
      </c>
    </row>
    <row r="8399" spans="1:11" x14ac:dyDescent="0.3">
      <c r="A8399" s="1">
        <v>42982</v>
      </c>
      <c r="B8399" s="2">
        <f>YEAR(salesdata[[#This Row],[Order Date]])</f>
        <v>2017</v>
      </c>
      <c r="C8399" s="2">
        <f>MONTH(salesdata[[#This Row],[Order Date]])</f>
        <v>9</v>
      </c>
      <c r="D8399" t="s">
        <v>1594</v>
      </c>
      <c r="E8399" t="s">
        <v>10</v>
      </c>
      <c r="F8399" t="s">
        <v>11</v>
      </c>
      <c r="G8399" t="s">
        <v>24</v>
      </c>
      <c r="H8399" t="s">
        <v>1284</v>
      </c>
      <c r="I8399" s="33" t="s">
        <v>11153</v>
      </c>
      <c r="J8399" s="2">
        <v>1</v>
      </c>
      <c r="K8399" s="33" t="s">
        <v>3561</v>
      </c>
    </row>
    <row r="8400" spans="1:11" x14ac:dyDescent="0.3">
      <c r="A8400" s="1">
        <v>42982</v>
      </c>
      <c r="B8400" s="2">
        <f>YEAR(salesdata[[#This Row],[Order Date]])</f>
        <v>2017</v>
      </c>
      <c r="C8400" s="2">
        <f>MONTH(salesdata[[#This Row],[Order Date]])</f>
        <v>9</v>
      </c>
      <c r="D8400" t="s">
        <v>2631</v>
      </c>
      <c r="E8400" t="s">
        <v>27</v>
      </c>
      <c r="F8400" t="s">
        <v>11</v>
      </c>
      <c r="G8400" t="s">
        <v>20</v>
      </c>
      <c r="H8400" t="s">
        <v>1702</v>
      </c>
      <c r="I8400" s="33" t="s">
        <v>3309</v>
      </c>
      <c r="J8400" s="2">
        <v>3</v>
      </c>
      <c r="K8400" s="33" t="s">
        <v>5722</v>
      </c>
    </row>
    <row r="8401" spans="1:11" x14ac:dyDescent="0.3">
      <c r="A8401" s="1">
        <v>42982</v>
      </c>
      <c r="B8401" s="2">
        <f>YEAR(salesdata[[#This Row],[Order Date]])</f>
        <v>2017</v>
      </c>
      <c r="C8401" s="2">
        <f>MONTH(salesdata[[#This Row],[Order Date]])</f>
        <v>9</v>
      </c>
      <c r="D8401" t="s">
        <v>1061</v>
      </c>
      <c r="E8401" t="s">
        <v>92</v>
      </c>
      <c r="F8401" t="s">
        <v>11</v>
      </c>
      <c r="G8401" t="s">
        <v>20</v>
      </c>
      <c r="H8401" t="s">
        <v>870</v>
      </c>
      <c r="I8401" s="33" t="s">
        <v>10417</v>
      </c>
      <c r="J8401" s="2">
        <v>7</v>
      </c>
      <c r="K8401" s="33" t="s">
        <v>11154</v>
      </c>
    </row>
    <row r="8402" spans="1:11" x14ac:dyDescent="0.3">
      <c r="A8402" s="1">
        <v>42983</v>
      </c>
      <c r="B8402" s="2">
        <f>YEAR(salesdata[[#This Row],[Order Date]])</f>
        <v>2017</v>
      </c>
      <c r="C8402" s="2">
        <f>MONTH(salesdata[[#This Row],[Order Date]])</f>
        <v>9</v>
      </c>
      <c r="D8402" t="s">
        <v>1422</v>
      </c>
      <c r="E8402" t="s">
        <v>167</v>
      </c>
      <c r="F8402" t="s">
        <v>11</v>
      </c>
      <c r="G8402" t="s">
        <v>24</v>
      </c>
      <c r="H8402" t="s">
        <v>330</v>
      </c>
      <c r="I8402" s="33" t="s">
        <v>3497</v>
      </c>
      <c r="J8402" s="2">
        <v>1</v>
      </c>
      <c r="K8402" s="33" t="s">
        <v>6990</v>
      </c>
    </row>
    <row r="8403" spans="1:11" x14ac:dyDescent="0.3">
      <c r="A8403" s="1">
        <v>42983</v>
      </c>
      <c r="B8403" s="2">
        <f>YEAR(salesdata[[#This Row],[Order Date]])</f>
        <v>2017</v>
      </c>
      <c r="C8403" s="2">
        <f>MONTH(salesdata[[#This Row],[Order Date]])</f>
        <v>9</v>
      </c>
      <c r="D8403" t="s">
        <v>224</v>
      </c>
      <c r="E8403" t="s">
        <v>124</v>
      </c>
      <c r="F8403" t="s">
        <v>11</v>
      </c>
      <c r="G8403" t="s">
        <v>18</v>
      </c>
      <c r="H8403" t="s">
        <v>931</v>
      </c>
      <c r="I8403" s="33" t="s">
        <v>7160</v>
      </c>
      <c r="J8403" s="2">
        <v>2</v>
      </c>
      <c r="K8403" s="33" t="s">
        <v>7161</v>
      </c>
    </row>
    <row r="8404" spans="1:11" x14ac:dyDescent="0.3">
      <c r="A8404" s="1">
        <v>42983</v>
      </c>
      <c r="B8404" s="2">
        <f>YEAR(salesdata[[#This Row],[Order Date]])</f>
        <v>2017</v>
      </c>
      <c r="C8404" s="2">
        <f>MONTH(salesdata[[#This Row],[Order Date]])</f>
        <v>9</v>
      </c>
      <c r="D8404" t="s">
        <v>2658</v>
      </c>
      <c r="E8404" t="s">
        <v>121</v>
      </c>
      <c r="F8404" t="s">
        <v>39</v>
      </c>
      <c r="G8404" t="s">
        <v>52</v>
      </c>
      <c r="H8404" t="s">
        <v>1572</v>
      </c>
      <c r="I8404" s="33" t="s">
        <v>8148</v>
      </c>
      <c r="J8404" s="2">
        <v>4</v>
      </c>
      <c r="K8404" s="33" t="s">
        <v>11155</v>
      </c>
    </row>
    <row r="8405" spans="1:11" x14ac:dyDescent="0.3">
      <c r="A8405" s="1">
        <v>42983</v>
      </c>
      <c r="B8405" s="2">
        <f>YEAR(salesdata[[#This Row],[Order Date]])</f>
        <v>2017</v>
      </c>
      <c r="C8405" s="2">
        <f>MONTH(salesdata[[#This Row],[Order Date]])</f>
        <v>9</v>
      </c>
      <c r="D8405" t="s">
        <v>2658</v>
      </c>
      <c r="E8405" t="s">
        <v>121</v>
      </c>
      <c r="F8405" t="s">
        <v>11</v>
      </c>
      <c r="G8405" t="s">
        <v>24</v>
      </c>
      <c r="H8405" t="s">
        <v>641</v>
      </c>
      <c r="I8405" s="33" t="s">
        <v>8506</v>
      </c>
      <c r="J8405" s="2">
        <v>5</v>
      </c>
      <c r="K8405" s="33" t="s">
        <v>3068</v>
      </c>
    </row>
    <row r="8406" spans="1:11" x14ac:dyDescent="0.3">
      <c r="A8406" s="1">
        <v>42983</v>
      </c>
      <c r="B8406" s="2">
        <f>YEAR(salesdata[[#This Row],[Order Date]])</f>
        <v>2017</v>
      </c>
      <c r="C8406" s="2">
        <f>MONTH(salesdata[[#This Row],[Order Date]])</f>
        <v>9</v>
      </c>
      <c r="D8406" t="s">
        <v>2658</v>
      </c>
      <c r="E8406" t="s">
        <v>121</v>
      </c>
      <c r="F8406" t="s">
        <v>11</v>
      </c>
      <c r="G8406" t="s">
        <v>12</v>
      </c>
      <c r="H8406" t="s">
        <v>223</v>
      </c>
      <c r="I8406" s="33" t="s">
        <v>3175</v>
      </c>
      <c r="J8406" s="2">
        <v>3</v>
      </c>
      <c r="K8406" s="33" t="s">
        <v>3276</v>
      </c>
    </row>
    <row r="8407" spans="1:11" x14ac:dyDescent="0.3">
      <c r="A8407" s="1">
        <v>42985</v>
      </c>
      <c r="B8407" s="2">
        <f>YEAR(salesdata[[#This Row],[Order Date]])</f>
        <v>2017</v>
      </c>
      <c r="C8407" s="2">
        <f>MONTH(salesdata[[#This Row],[Order Date]])</f>
        <v>9</v>
      </c>
      <c r="D8407" t="s">
        <v>151</v>
      </c>
      <c r="E8407" t="s">
        <v>27</v>
      </c>
      <c r="F8407" t="s">
        <v>34</v>
      </c>
      <c r="G8407" t="s">
        <v>47</v>
      </c>
      <c r="H8407" t="s">
        <v>1557</v>
      </c>
      <c r="I8407" s="33" t="s">
        <v>7214</v>
      </c>
      <c r="J8407" s="2">
        <v>3</v>
      </c>
      <c r="K8407" s="33" t="s">
        <v>3729</v>
      </c>
    </row>
    <row r="8408" spans="1:11" x14ac:dyDescent="0.3">
      <c r="A8408" s="1">
        <v>42985</v>
      </c>
      <c r="B8408" s="2">
        <f>YEAR(salesdata[[#This Row],[Order Date]])</f>
        <v>2017</v>
      </c>
      <c r="C8408" s="2">
        <f>MONTH(salesdata[[#This Row],[Order Date]])</f>
        <v>9</v>
      </c>
      <c r="D8408" t="s">
        <v>474</v>
      </c>
      <c r="E8408" t="s">
        <v>92</v>
      </c>
      <c r="F8408" t="s">
        <v>11</v>
      </c>
      <c r="G8408" t="s">
        <v>18</v>
      </c>
      <c r="H8408" t="s">
        <v>2407</v>
      </c>
      <c r="I8408" s="33" t="s">
        <v>6270</v>
      </c>
      <c r="J8408" s="2">
        <v>3</v>
      </c>
      <c r="K8408" s="33" t="s">
        <v>10429</v>
      </c>
    </row>
    <row r="8409" spans="1:11" x14ac:dyDescent="0.3">
      <c r="A8409" s="1">
        <v>42985</v>
      </c>
      <c r="B8409" s="2">
        <f>YEAR(salesdata[[#This Row],[Order Date]])</f>
        <v>2017</v>
      </c>
      <c r="C8409" s="2">
        <f>MONTH(salesdata[[#This Row],[Order Date]])</f>
        <v>9</v>
      </c>
      <c r="D8409" t="s">
        <v>474</v>
      </c>
      <c r="E8409" t="s">
        <v>92</v>
      </c>
      <c r="F8409" t="s">
        <v>39</v>
      </c>
      <c r="G8409" t="s">
        <v>52</v>
      </c>
      <c r="H8409" t="s">
        <v>463</v>
      </c>
      <c r="I8409" s="33" t="s">
        <v>9620</v>
      </c>
      <c r="J8409" s="2">
        <v>7</v>
      </c>
      <c r="K8409" s="33" t="s">
        <v>11156</v>
      </c>
    </row>
    <row r="8410" spans="1:11" x14ac:dyDescent="0.3">
      <c r="A8410" s="1">
        <v>42985</v>
      </c>
      <c r="B8410" s="2">
        <f>YEAR(salesdata[[#This Row],[Order Date]])</f>
        <v>2017</v>
      </c>
      <c r="C8410" s="2">
        <f>MONTH(salesdata[[#This Row],[Order Date]])</f>
        <v>9</v>
      </c>
      <c r="D8410" t="s">
        <v>1280</v>
      </c>
      <c r="E8410" t="s">
        <v>152</v>
      </c>
      <c r="F8410" t="s">
        <v>11</v>
      </c>
      <c r="G8410" t="s">
        <v>18</v>
      </c>
      <c r="H8410" t="s">
        <v>2424</v>
      </c>
      <c r="I8410" s="33" t="s">
        <v>11157</v>
      </c>
      <c r="J8410" s="2">
        <v>8</v>
      </c>
      <c r="K8410" s="33" t="s">
        <v>11158</v>
      </c>
    </row>
    <row r="8411" spans="1:11" x14ac:dyDescent="0.3">
      <c r="A8411" s="1">
        <v>42985</v>
      </c>
      <c r="B8411" s="2">
        <f>YEAR(salesdata[[#This Row],[Order Date]])</f>
        <v>2017</v>
      </c>
      <c r="C8411" s="2">
        <f>MONTH(salesdata[[#This Row],[Order Date]])</f>
        <v>9</v>
      </c>
      <c r="D8411" t="s">
        <v>554</v>
      </c>
      <c r="E8411" t="s">
        <v>15</v>
      </c>
      <c r="F8411" t="s">
        <v>11</v>
      </c>
      <c r="G8411" t="s">
        <v>12</v>
      </c>
      <c r="H8411" t="s">
        <v>637</v>
      </c>
      <c r="I8411" s="33" t="s">
        <v>11159</v>
      </c>
      <c r="J8411" s="2">
        <v>9</v>
      </c>
      <c r="K8411" s="33" t="s">
        <v>11160</v>
      </c>
    </row>
    <row r="8412" spans="1:11" x14ac:dyDescent="0.3">
      <c r="A8412" s="1">
        <v>42985</v>
      </c>
      <c r="B8412" s="2">
        <f>YEAR(salesdata[[#This Row],[Order Date]])</f>
        <v>2017</v>
      </c>
      <c r="C8412" s="2">
        <f>MONTH(salesdata[[#This Row],[Order Date]])</f>
        <v>9</v>
      </c>
      <c r="D8412" t="s">
        <v>2076</v>
      </c>
      <c r="E8412" t="s">
        <v>190</v>
      </c>
      <c r="F8412" t="s">
        <v>11</v>
      </c>
      <c r="G8412" t="s">
        <v>20</v>
      </c>
      <c r="H8412" t="s">
        <v>1832</v>
      </c>
      <c r="I8412" s="33" t="s">
        <v>11123</v>
      </c>
      <c r="J8412" s="2">
        <v>3</v>
      </c>
      <c r="K8412" s="33" t="s">
        <v>11124</v>
      </c>
    </row>
    <row r="8413" spans="1:11" x14ac:dyDescent="0.3">
      <c r="A8413" s="1">
        <v>42985</v>
      </c>
      <c r="B8413" s="2">
        <f>YEAR(salesdata[[#This Row],[Order Date]])</f>
        <v>2017</v>
      </c>
      <c r="C8413" s="2">
        <f>MONTH(salesdata[[#This Row],[Order Date]])</f>
        <v>9</v>
      </c>
      <c r="D8413" t="s">
        <v>740</v>
      </c>
      <c r="E8413" t="s">
        <v>96</v>
      </c>
      <c r="F8413" t="s">
        <v>11</v>
      </c>
      <c r="G8413" t="s">
        <v>20</v>
      </c>
      <c r="H8413" t="s">
        <v>188</v>
      </c>
      <c r="I8413" s="33" t="s">
        <v>5176</v>
      </c>
      <c r="J8413" s="2">
        <v>3</v>
      </c>
      <c r="K8413" s="33" t="s">
        <v>4442</v>
      </c>
    </row>
    <row r="8414" spans="1:11" x14ac:dyDescent="0.3">
      <c r="A8414" s="1">
        <v>42985</v>
      </c>
      <c r="B8414" s="2">
        <f>YEAR(salesdata[[#This Row],[Order Date]])</f>
        <v>2017</v>
      </c>
      <c r="C8414" s="2">
        <f>MONTH(salesdata[[#This Row],[Order Date]])</f>
        <v>9</v>
      </c>
      <c r="D8414" t="s">
        <v>359</v>
      </c>
      <c r="E8414" t="s">
        <v>23</v>
      </c>
      <c r="F8414" t="s">
        <v>11</v>
      </c>
      <c r="G8414" t="s">
        <v>16</v>
      </c>
      <c r="H8414" t="s">
        <v>1473</v>
      </c>
      <c r="I8414" s="33" t="s">
        <v>4942</v>
      </c>
      <c r="J8414" s="2">
        <v>5</v>
      </c>
      <c r="K8414" s="33" t="s">
        <v>6180</v>
      </c>
    </row>
    <row r="8415" spans="1:11" x14ac:dyDescent="0.3">
      <c r="A8415" s="1">
        <v>42985</v>
      </c>
      <c r="B8415" s="2">
        <f>YEAR(salesdata[[#This Row],[Order Date]])</f>
        <v>2017</v>
      </c>
      <c r="C8415" s="2">
        <f>MONTH(salesdata[[#This Row],[Order Date]])</f>
        <v>9</v>
      </c>
      <c r="D8415" t="s">
        <v>359</v>
      </c>
      <c r="E8415" t="s">
        <v>23</v>
      </c>
      <c r="F8415" t="s">
        <v>11</v>
      </c>
      <c r="G8415" t="s">
        <v>12</v>
      </c>
      <c r="H8415" t="s">
        <v>136</v>
      </c>
      <c r="I8415" s="33" t="s">
        <v>3175</v>
      </c>
      <c r="J8415" s="2">
        <v>3</v>
      </c>
      <c r="K8415" s="33" t="s">
        <v>3276</v>
      </c>
    </row>
    <row r="8416" spans="1:11" x14ac:dyDescent="0.3">
      <c r="A8416" s="1">
        <v>42985</v>
      </c>
      <c r="B8416" s="2">
        <f>YEAR(salesdata[[#This Row],[Order Date]])</f>
        <v>2017</v>
      </c>
      <c r="C8416" s="2">
        <f>MONTH(salesdata[[#This Row],[Order Date]])</f>
        <v>9</v>
      </c>
      <c r="D8416" t="s">
        <v>359</v>
      </c>
      <c r="E8416" t="s">
        <v>23</v>
      </c>
      <c r="F8416" t="s">
        <v>11</v>
      </c>
      <c r="G8416" t="s">
        <v>63</v>
      </c>
      <c r="H8416" t="s">
        <v>404</v>
      </c>
      <c r="I8416" s="33" t="s">
        <v>6463</v>
      </c>
      <c r="J8416" s="2">
        <v>3</v>
      </c>
      <c r="K8416" s="33" t="s">
        <v>4473</v>
      </c>
    </row>
    <row r="8417" spans="1:11" x14ac:dyDescent="0.3">
      <c r="A8417" s="1">
        <v>42985</v>
      </c>
      <c r="B8417" s="2">
        <f>YEAR(salesdata[[#This Row],[Order Date]])</f>
        <v>2017</v>
      </c>
      <c r="C8417" s="2">
        <f>MONTH(salesdata[[#This Row],[Order Date]])</f>
        <v>9</v>
      </c>
      <c r="D8417" t="s">
        <v>2132</v>
      </c>
      <c r="E8417" t="s">
        <v>160</v>
      </c>
      <c r="F8417" t="s">
        <v>39</v>
      </c>
      <c r="G8417" t="s">
        <v>52</v>
      </c>
      <c r="H8417" t="s">
        <v>1296</v>
      </c>
      <c r="I8417" s="33" t="s">
        <v>7629</v>
      </c>
      <c r="J8417" s="2">
        <v>1</v>
      </c>
      <c r="K8417" s="33" t="s">
        <v>10609</v>
      </c>
    </row>
    <row r="8418" spans="1:11" x14ac:dyDescent="0.3">
      <c r="A8418" s="1">
        <v>42985</v>
      </c>
      <c r="B8418" s="2">
        <f>YEAR(salesdata[[#This Row],[Order Date]])</f>
        <v>2017</v>
      </c>
      <c r="C8418" s="2">
        <f>MONTH(salesdata[[#This Row],[Order Date]])</f>
        <v>9</v>
      </c>
      <c r="D8418" t="s">
        <v>609</v>
      </c>
      <c r="E8418" t="s">
        <v>300</v>
      </c>
      <c r="F8418" t="s">
        <v>34</v>
      </c>
      <c r="G8418" t="s">
        <v>47</v>
      </c>
      <c r="H8418" t="s">
        <v>213</v>
      </c>
      <c r="I8418" s="33" t="s">
        <v>3115</v>
      </c>
      <c r="J8418" s="2">
        <v>2</v>
      </c>
      <c r="K8418" s="33" t="s">
        <v>4977</v>
      </c>
    </row>
    <row r="8419" spans="1:11" x14ac:dyDescent="0.3">
      <c r="A8419" s="1">
        <v>42985</v>
      </c>
      <c r="B8419" s="2">
        <f>YEAR(salesdata[[#This Row],[Order Date]])</f>
        <v>2017</v>
      </c>
      <c r="C8419" s="2">
        <f>MONTH(salesdata[[#This Row],[Order Date]])</f>
        <v>9</v>
      </c>
      <c r="D8419" t="s">
        <v>609</v>
      </c>
      <c r="E8419" t="s">
        <v>300</v>
      </c>
      <c r="F8419" t="s">
        <v>39</v>
      </c>
      <c r="G8419" t="s">
        <v>40</v>
      </c>
      <c r="H8419" t="s">
        <v>2466</v>
      </c>
      <c r="I8419" s="33" t="s">
        <v>11161</v>
      </c>
      <c r="J8419" s="2">
        <v>4</v>
      </c>
      <c r="K8419" s="33" t="s">
        <v>11162</v>
      </c>
    </row>
    <row r="8420" spans="1:11" x14ac:dyDescent="0.3">
      <c r="A8420" s="1">
        <v>42985</v>
      </c>
      <c r="B8420" s="2">
        <f>YEAR(salesdata[[#This Row],[Order Date]])</f>
        <v>2017</v>
      </c>
      <c r="C8420" s="2">
        <f>MONTH(salesdata[[#This Row],[Order Date]])</f>
        <v>9</v>
      </c>
      <c r="D8420" t="s">
        <v>556</v>
      </c>
      <c r="E8420" t="s">
        <v>27</v>
      </c>
      <c r="F8420" t="s">
        <v>34</v>
      </c>
      <c r="G8420" t="s">
        <v>47</v>
      </c>
      <c r="H8420" t="s">
        <v>2591</v>
      </c>
      <c r="I8420" s="33" t="s">
        <v>5621</v>
      </c>
      <c r="J8420" s="2">
        <v>4</v>
      </c>
      <c r="K8420" s="33" t="s">
        <v>4984</v>
      </c>
    </row>
    <row r="8421" spans="1:11" x14ac:dyDescent="0.3">
      <c r="A8421" s="1">
        <v>42985</v>
      </c>
      <c r="B8421" s="2">
        <f>YEAR(salesdata[[#This Row],[Order Date]])</f>
        <v>2017</v>
      </c>
      <c r="C8421" s="2">
        <f>MONTH(salesdata[[#This Row],[Order Date]])</f>
        <v>9</v>
      </c>
      <c r="D8421" t="s">
        <v>438</v>
      </c>
      <c r="E8421" t="s">
        <v>190</v>
      </c>
      <c r="F8421" t="s">
        <v>39</v>
      </c>
      <c r="G8421" t="s">
        <v>52</v>
      </c>
      <c r="H8421" t="s">
        <v>1091</v>
      </c>
      <c r="I8421" s="33" t="s">
        <v>6084</v>
      </c>
      <c r="J8421" s="2">
        <v>4</v>
      </c>
      <c r="K8421" s="33" t="s">
        <v>11163</v>
      </c>
    </row>
    <row r="8422" spans="1:11" x14ac:dyDescent="0.3">
      <c r="A8422" s="1">
        <v>42985</v>
      </c>
      <c r="B8422" s="2">
        <f>YEAR(salesdata[[#This Row],[Order Date]])</f>
        <v>2017</v>
      </c>
      <c r="C8422" s="2">
        <f>MONTH(salesdata[[#This Row],[Order Date]])</f>
        <v>9</v>
      </c>
      <c r="D8422" t="s">
        <v>438</v>
      </c>
      <c r="E8422" t="s">
        <v>190</v>
      </c>
      <c r="F8422" t="s">
        <v>34</v>
      </c>
      <c r="G8422" t="s">
        <v>47</v>
      </c>
      <c r="H8422" t="s">
        <v>1065</v>
      </c>
      <c r="I8422" s="33" t="s">
        <v>11164</v>
      </c>
      <c r="J8422" s="2">
        <v>5</v>
      </c>
      <c r="K8422" s="33" t="s">
        <v>7966</v>
      </c>
    </row>
    <row r="8423" spans="1:11" x14ac:dyDescent="0.3">
      <c r="A8423" s="1">
        <v>42985</v>
      </c>
      <c r="B8423" s="2">
        <f>YEAR(salesdata[[#This Row],[Order Date]])</f>
        <v>2017</v>
      </c>
      <c r="C8423" s="2">
        <f>MONTH(salesdata[[#This Row],[Order Date]])</f>
        <v>9</v>
      </c>
      <c r="D8423" t="s">
        <v>1355</v>
      </c>
      <c r="E8423" t="s">
        <v>27</v>
      </c>
      <c r="F8423" t="s">
        <v>34</v>
      </c>
      <c r="G8423" t="s">
        <v>35</v>
      </c>
      <c r="H8423" t="s">
        <v>1875</v>
      </c>
      <c r="I8423" s="33" t="s">
        <v>6032</v>
      </c>
      <c r="J8423" s="2">
        <v>2</v>
      </c>
      <c r="K8423" s="33" t="s">
        <v>6033</v>
      </c>
    </row>
    <row r="8424" spans="1:11" x14ac:dyDescent="0.3">
      <c r="A8424" s="1">
        <v>42985</v>
      </c>
      <c r="B8424" s="2">
        <f>YEAR(salesdata[[#This Row],[Order Date]])</f>
        <v>2017</v>
      </c>
      <c r="C8424" s="2">
        <f>MONTH(salesdata[[#This Row],[Order Date]])</f>
        <v>9</v>
      </c>
      <c r="D8424" t="s">
        <v>1453</v>
      </c>
      <c r="E8424" t="s">
        <v>121</v>
      </c>
      <c r="F8424" t="s">
        <v>11</v>
      </c>
      <c r="G8424" t="s">
        <v>93</v>
      </c>
      <c r="H8424" t="s">
        <v>1090</v>
      </c>
      <c r="I8424" s="33" t="s">
        <v>11165</v>
      </c>
      <c r="J8424" s="2">
        <v>2</v>
      </c>
      <c r="K8424" s="33" t="s">
        <v>11166</v>
      </c>
    </row>
    <row r="8425" spans="1:11" x14ac:dyDescent="0.3">
      <c r="A8425" s="1">
        <v>42985</v>
      </c>
      <c r="B8425" s="2">
        <f>YEAR(salesdata[[#This Row],[Order Date]])</f>
        <v>2017</v>
      </c>
      <c r="C8425" s="2">
        <f>MONTH(salesdata[[#This Row],[Order Date]])</f>
        <v>9</v>
      </c>
      <c r="D8425" t="s">
        <v>2676</v>
      </c>
      <c r="E8425" t="s">
        <v>167</v>
      </c>
      <c r="F8425" t="s">
        <v>34</v>
      </c>
      <c r="G8425" t="s">
        <v>47</v>
      </c>
      <c r="H8425" t="s">
        <v>2555</v>
      </c>
      <c r="I8425" s="33" t="s">
        <v>7673</v>
      </c>
      <c r="J8425" s="2">
        <v>4</v>
      </c>
      <c r="K8425" s="33" t="s">
        <v>9159</v>
      </c>
    </row>
    <row r="8426" spans="1:11" x14ac:dyDescent="0.3">
      <c r="A8426" s="1">
        <v>42985</v>
      </c>
      <c r="B8426" s="2">
        <f>YEAR(salesdata[[#This Row],[Order Date]])</f>
        <v>2017</v>
      </c>
      <c r="C8426" s="2">
        <f>MONTH(salesdata[[#This Row],[Order Date]])</f>
        <v>9</v>
      </c>
      <c r="D8426" t="s">
        <v>2676</v>
      </c>
      <c r="E8426" t="s">
        <v>167</v>
      </c>
      <c r="F8426" t="s">
        <v>39</v>
      </c>
      <c r="G8426" t="s">
        <v>40</v>
      </c>
      <c r="H8426" t="s">
        <v>823</v>
      </c>
      <c r="I8426" s="33" t="s">
        <v>11167</v>
      </c>
      <c r="J8426" s="2">
        <v>2</v>
      </c>
      <c r="K8426" s="33" t="s">
        <v>5429</v>
      </c>
    </row>
    <row r="8427" spans="1:11" x14ac:dyDescent="0.3">
      <c r="A8427" s="1">
        <v>42985</v>
      </c>
      <c r="B8427" s="2">
        <f>YEAR(salesdata[[#This Row],[Order Date]])</f>
        <v>2017</v>
      </c>
      <c r="C8427" s="2">
        <f>MONTH(salesdata[[#This Row],[Order Date]])</f>
        <v>9</v>
      </c>
      <c r="D8427" t="s">
        <v>2676</v>
      </c>
      <c r="E8427" t="s">
        <v>167</v>
      </c>
      <c r="F8427" t="s">
        <v>11</v>
      </c>
      <c r="G8427" t="s">
        <v>24</v>
      </c>
      <c r="H8427" t="s">
        <v>2833</v>
      </c>
      <c r="I8427" s="33" t="s">
        <v>4183</v>
      </c>
      <c r="J8427" s="2">
        <v>1</v>
      </c>
      <c r="K8427" s="33" t="s">
        <v>5699</v>
      </c>
    </row>
    <row r="8428" spans="1:11" x14ac:dyDescent="0.3">
      <c r="A8428" s="1">
        <v>42985</v>
      </c>
      <c r="B8428" s="2">
        <f>YEAR(salesdata[[#This Row],[Order Date]])</f>
        <v>2017</v>
      </c>
      <c r="C8428" s="2">
        <f>MONTH(salesdata[[#This Row],[Order Date]])</f>
        <v>9</v>
      </c>
      <c r="D8428" t="s">
        <v>563</v>
      </c>
      <c r="E8428" t="s">
        <v>1575</v>
      </c>
      <c r="F8428" t="s">
        <v>11</v>
      </c>
      <c r="G8428" t="s">
        <v>12</v>
      </c>
      <c r="H8428" t="s">
        <v>1209</v>
      </c>
      <c r="I8428" s="33" t="s">
        <v>7195</v>
      </c>
      <c r="J8428" s="2">
        <v>5</v>
      </c>
      <c r="K8428" s="33" t="s">
        <v>5121</v>
      </c>
    </row>
    <row r="8429" spans="1:11" x14ac:dyDescent="0.3">
      <c r="A8429" s="1">
        <v>42985</v>
      </c>
      <c r="B8429" s="2">
        <f>YEAR(salesdata[[#This Row],[Order Date]])</f>
        <v>2017</v>
      </c>
      <c r="C8429" s="2">
        <f>MONTH(salesdata[[#This Row],[Order Date]])</f>
        <v>9</v>
      </c>
      <c r="D8429" t="s">
        <v>563</v>
      </c>
      <c r="E8429" t="s">
        <v>1575</v>
      </c>
      <c r="F8429" t="s">
        <v>11</v>
      </c>
      <c r="G8429" t="s">
        <v>12</v>
      </c>
      <c r="H8429" t="s">
        <v>2279</v>
      </c>
      <c r="I8429" s="33" t="s">
        <v>3702</v>
      </c>
      <c r="J8429" s="2">
        <v>2</v>
      </c>
      <c r="K8429" s="33" t="s">
        <v>4301</v>
      </c>
    </row>
    <row r="8430" spans="1:11" x14ac:dyDescent="0.3">
      <c r="A8430" s="1">
        <v>42986</v>
      </c>
      <c r="B8430" s="2">
        <f>YEAR(salesdata[[#This Row],[Order Date]])</f>
        <v>2017</v>
      </c>
      <c r="C8430" s="2">
        <f>MONTH(salesdata[[#This Row],[Order Date]])</f>
        <v>9</v>
      </c>
      <c r="D8430" t="s">
        <v>523</v>
      </c>
      <c r="E8430" t="s">
        <v>15</v>
      </c>
      <c r="F8430" t="s">
        <v>34</v>
      </c>
      <c r="G8430" t="s">
        <v>147</v>
      </c>
      <c r="H8430" t="s">
        <v>1077</v>
      </c>
      <c r="I8430" s="33" t="s">
        <v>11168</v>
      </c>
      <c r="J8430" s="2">
        <v>7</v>
      </c>
      <c r="K8430" s="33" t="s">
        <v>11169</v>
      </c>
    </row>
    <row r="8431" spans="1:11" x14ac:dyDescent="0.3">
      <c r="A8431" s="1">
        <v>42986</v>
      </c>
      <c r="B8431" s="2">
        <f>YEAR(salesdata[[#This Row],[Order Date]])</f>
        <v>2017</v>
      </c>
      <c r="C8431" s="2">
        <f>MONTH(salesdata[[#This Row],[Order Date]])</f>
        <v>9</v>
      </c>
      <c r="D8431" t="s">
        <v>2082</v>
      </c>
      <c r="E8431" t="s">
        <v>23</v>
      </c>
      <c r="F8431" t="s">
        <v>39</v>
      </c>
      <c r="G8431" t="s">
        <v>40</v>
      </c>
      <c r="H8431" t="s">
        <v>2401</v>
      </c>
      <c r="I8431" s="33" t="s">
        <v>11170</v>
      </c>
      <c r="J8431" s="2">
        <v>2</v>
      </c>
      <c r="K8431" s="33" t="s">
        <v>11171</v>
      </c>
    </row>
    <row r="8432" spans="1:11" x14ac:dyDescent="0.3">
      <c r="A8432" s="1">
        <v>42986</v>
      </c>
      <c r="B8432" s="2">
        <f>YEAR(salesdata[[#This Row],[Order Date]])</f>
        <v>2017</v>
      </c>
      <c r="C8432" s="2">
        <f>MONTH(salesdata[[#This Row],[Order Date]])</f>
        <v>9</v>
      </c>
      <c r="D8432" t="s">
        <v>565</v>
      </c>
      <c r="E8432" t="s">
        <v>79</v>
      </c>
      <c r="F8432" t="s">
        <v>39</v>
      </c>
      <c r="G8432" t="s">
        <v>52</v>
      </c>
      <c r="H8432" t="s">
        <v>392</v>
      </c>
      <c r="I8432" s="33" t="s">
        <v>3862</v>
      </c>
      <c r="J8432" s="2">
        <v>1</v>
      </c>
      <c r="K8432" s="33" t="s">
        <v>8568</v>
      </c>
    </row>
    <row r="8433" spans="1:11" x14ac:dyDescent="0.3">
      <c r="A8433" s="1">
        <v>42986</v>
      </c>
      <c r="B8433" s="2">
        <f>YEAR(salesdata[[#This Row],[Order Date]])</f>
        <v>2017</v>
      </c>
      <c r="C8433" s="2">
        <f>MONTH(salesdata[[#This Row],[Order Date]])</f>
        <v>9</v>
      </c>
      <c r="D8433" t="s">
        <v>499</v>
      </c>
      <c r="E8433" t="s">
        <v>79</v>
      </c>
      <c r="F8433" t="s">
        <v>39</v>
      </c>
      <c r="G8433" t="s">
        <v>52</v>
      </c>
      <c r="H8433" t="s">
        <v>1621</v>
      </c>
      <c r="I8433" s="33" t="s">
        <v>11172</v>
      </c>
      <c r="J8433" s="2">
        <v>4</v>
      </c>
      <c r="K8433" s="33" t="s">
        <v>7544</v>
      </c>
    </row>
    <row r="8434" spans="1:11" x14ac:dyDescent="0.3">
      <c r="A8434" s="1">
        <v>42986</v>
      </c>
      <c r="B8434" s="2">
        <f>YEAR(salesdata[[#This Row],[Order Date]])</f>
        <v>2017</v>
      </c>
      <c r="C8434" s="2">
        <f>MONTH(salesdata[[#This Row],[Order Date]])</f>
        <v>9</v>
      </c>
      <c r="D8434" t="s">
        <v>1927</v>
      </c>
      <c r="E8434" t="s">
        <v>10</v>
      </c>
      <c r="F8434" t="s">
        <v>39</v>
      </c>
      <c r="G8434" t="s">
        <v>52</v>
      </c>
      <c r="H8434" t="s">
        <v>2050</v>
      </c>
      <c r="I8434" s="33" t="s">
        <v>11173</v>
      </c>
      <c r="J8434" s="2">
        <v>6</v>
      </c>
      <c r="K8434" s="33" t="s">
        <v>6514</v>
      </c>
    </row>
    <row r="8435" spans="1:11" x14ac:dyDescent="0.3">
      <c r="A8435" s="1">
        <v>42986</v>
      </c>
      <c r="B8435" s="2">
        <f>YEAR(salesdata[[#This Row],[Order Date]])</f>
        <v>2017</v>
      </c>
      <c r="C8435" s="2">
        <f>MONTH(salesdata[[#This Row],[Order Date]])</f>
        <v>9</v>
      </c>
      <c r="D8435" t="s">
        <v>206</v>
      </c>
      <c r="E8435" t="s">
        <v>10</v>
      </c>
      <c r="F8435" t="s">
        <v>11</v>
      </c>
      <c r="G8435" t="s">
        <v>20</v>
      </c>
      <c r="H8435" t="s">
        <v>1313</v>
      </c>
      <c r="I8435" s="33" t="s">
        <v>10599</v>
      </c>
      <c r="J8435" s="2">
        <v>7</v>
      </c>
      <c r="K8435" s="33" t="s">
        <v>11127</v>
      </c>
    </row>
    <row r="8436" spans="1:11" x14ac:dyDescent="0.3">
      <c r="A8436" s="1">
        <v>42986</v>
      </c>
      <c r="B8436" s="2">
        <f>YEAR(salesdata[[#This Row],[Order Date]])</f>
        <v>2017</v>
      </c>
      <c r="C8436" s="2">
        <f>MONTH(salesdata[[#This Row],[Order Date]])</f>
        <v>9</v>
      </c>
      <c r="D8436" t="s">
        <v>206</v>
      </c>
      <c r="E8436" t="s">
        <v>10</v>
      </c>
      <c r="F8436" t="s">
        <v>39</v>
      </c>
      <c r="G8436" t="s">
        <v>614</v>
      </c>
      <c r="H8436" t="s">
        <v>2075</v>
      </c>
      <c r="I8436" s="33" t="s">
        <v>6659</v>
      </c>
      <c r="J8436" s="2">
        <v>2</v>
      </c>
      <c r="K8436" s="33" t="s">
        <v>10745</v>
      </c>
    </row>
    <row r="8437" spans="1:11" x14ac:dyDescent="0.3">
      <c r="A8437" s="1">
        <v>42986</v>
      </c>
      <c r="B8437" s="2">
        <f>YEAR(salesdata[[#This Row],[Order Date]])</f>
        <v>2017</v>
      </c>
      <c r="C8437" s="2">
        <f>MONTH(salesdata[[#This Row],[Order Date]])</f>
        <v>9</v>
      </c>
      <c r="D8437" t="s">
        <v>206</v>
      </c>
      <c r="E8437" t="s">
        <v>10</v>
      </c>
      <c r="F8437" t="s">
        <v>11</v>
      </c>
      <c r="G8437" t="s">
        <v>43</v>
      </c>
      <c r="H8437" t="s">
        <v>1138</v>
      </c>
      <c r="I8437" s="33" t="s">
        <v>4453</v>
      </c>
      <c r="J8437" s="2">
        <v>5</v>
      </c>
      <c r="K8437" s="33" t="s">
        <v>11174</v>
      </c>
    </row>
    <row r="8438" spans="1:11" x14ac:dyDescent="0.3">
      <c r="A8438" s="1">
        <v>42986</v>
      </c>
      <c r="B8438" s="2">
        <f>YEAR(salesdata[[#This Row],[Order Date]])</f>
        <v>2017</v>
      </c>
      <c r="C8438" s="2">
        <f>MONTH(salesdata[[#This Row],[Order Date]])</f>
        <v>9</v>
      </c>
      <c r="D8438" t="s">
        <v>206</v>
      </c>
      <c r="E8438" t="s">
        <v>10</v>
      </c>
      <c r="F8438" t="s">
        <v>34</v>
      </c>
      <c r="G8438" t="s">
        <v>47</v>
      </c>
      <c r="H8438" t="s">
        <v>87</v>
      </c>
      <c r="I8438" s="33" t="s">
        <v>4851</v>
      </c>
      <c r="J8438" s="2">
        <v>2</v>
      </c>
      <c r="K8438" s="33" t="s">
        <v>11175</v>
      </c>
    </row>
    <row r="8439" spans="1:11" x14ac:dyDescent="0.3">
      <c r="A8439" s="1">
        <v>42986</v>
      </c>
      <c r="B8439" s="2">
        <f>YEAR(salesdata[[#This Row],[Order Date]])</f>
        <v>2017</v>
      </c>
      <c r="C8439" s="2">
        <f>MONTH(salesdata[[#This Row],[Order Date]])</f>
        <v>9</v>
      </c>
      <c r="D8439" t="s">
        <v>206</v>
      </c>
      <c r="E8439" t="s">
        <v>10</v>
      </c>
      <c r="F8439" t="s">
        <v>11</v>
      </c>
      <c r="G8439" t="s">
        <v>12</v>
      </c>
      <c r="H8439" t="s">
        <v>775</v>
      </c>
      <c r="I8439" s="33" t="s">
        <v>5315</v>
      </c>
      <c r="J8439" s="2">
        <v>4</v>
      </c>
      <c r="K8439" s="33" t="s">
        <v>3710</v>
      </c>
    </row>
    <row r="8440" spans="1:11" x14ac:dyDescent="0.3">
      <c r="A8440" s="1">
        <v>42986</v>
      </c>
      <c r="B8440" s="2">
        <f>YEAR(salesdata[[#This Row],[Order Date]])</f>
        <v>2017</v>
      </c>
      <c r="C8440" s="2">
        <f>MONTH(salesdata[[#This Row],[Order Date]])</f>
        <v>9</v>
      </c>
      <c r="D8440" t="s">
        <v>206</v>
      </c>
      <c r="E8440" t="s">
        <v>10</v>
      </c>
      <c r="F8440" t="s">
        <v>34</v>
      </c>
      <c r="G8440" t="s">
        <v>35</v>
      </c>
      <c r="H8440" t="s">
        <v>2107</v>
      </c>
      <c r="I8440" s="33" t="s">
        <v>11176</v>
      </c>
      <c r="J8440" s="2">
        <v>5</v>
      </c>
      <c r="K8440" s="33" t="s">
        <v>11177</v>
      </c>
    </row>
    <row r="8441" spans="1:11" x14ac:dyDescent="0.3">
      <c r="A8441" s="1">
        <v>42986</v>
      </c>
      <c r="B8441" s="2">
        <f>YEAR(salesdata[[#This Row],[Order Date]])</f>
        <v>2017</v>
      </c>
      <c r="C8441" s="2">
        <f>MONTH(salesdata[[#This Row],[Order Date]])</f>
        <v>9</v>
      </c>
      <c r="D8441" t="s">
        <v>2185</v>
      </c>
      <c r="E8441" t="s">
        <v>124</v>
      </c>
      <c r="F8441" t="s">
        <v>11</v>
      </c>
      <c r="G8441" t="s">
        <v>18</v>
      </c>
      <c r="H8441" t="s">
        <v>1368</v>
      </c>
      <c r="I8441" s="33" t="s">
        <v>7835</v>
      </c>
      <c r="J8441" s="2">
        <v>5</v>
      </c>
      <c r="K8441" s="33" t="s">
        <v>3182</v>
      </c>
    </row>
    <row r="8442" spans="1:11" x14ac:dyDescent="0.3">
      <c r="A8442" s="1">
        <v>42986</v>
      </c>
      <c r="B8442" s="2">
        <f>YEAR(salesdata[[#This Row],[Order Date]])</f>
        <v>2017</v>
      </c>
      <c r="C8442" s="2">
        <f>MONTH(salesdata[[#This Row],[Order Date]])</f>
        <v>9</v>
      </c>
      <c r="D8442" t="s">
        <v>2185</v>
      </c>
      <c r="E8442" t="s">
        <v>124</v>
      </c>
      <c r="F8442" t="s">
        <v>39</v>
      </c>
      <c r="G8442" t="s">
        <v>40</v>
      </c>
      <c r="H8442" t="s">
        <v>1598</v>
      </c>
      <c r="I8442" s="33" t="s">
        <v>6405</v>
      </c>
      <c r="J8442" s="2">
        <v>3</v>
      </c>
      <c r="K8442" s="33" t="s">
        <v>6406</v>
      </c>
    </row>
    <row r="8443" spans="1:11" x14ac:dyDescent="0.3">
      <c r="A8443" s="1">
        <v>42986</v>
      </c>
      <c r="B8443" s="2">
        <f>YEAR(salesdata[[#This Row],[Order Date]])</f>
        <v>2017</v>
      </c>
      <c r="C8443" s="2">
        <f>MONTH(salesdata[[#This Row],[Order Date]])</f>
        <v>9</v>
      </c>
      <c r="D8443" t="s">
        <v>2254</v>
      </c>
      <c r="E8443" t="s">
        <v>152</v>
      </c>
      <c r="F8443" t="s">
        <v>11</v>
      </c>
      <c r="G8443" t="s">
        <v>18</v>
      </c>
      <c r="H8443" t="s">
        <v>473</v>
      </c>
      <c r="I8443" s="33" t="s">
        <v>11178</v>
      </c>
      <c r="J8443" s="2">
        <v>4</v>
      </c>
      <c r="K8443" s="33" t="s">
        <v>11179</v>
      </c>
    </row>
    <row r="8444" spans="1:11" x14ac:dyDescent="0.3">
      <c r="A8444" s="1">
        <v>42987</v>
      </c>
      <c r="B8444" s="2">
        <f>YEAR(salesdata[[#This Row],[Order Date]])</f>
        <v>2017</v>
      </c>
      <c r="C8444" s="2">
        <f>MONTH(salesdata[[#This Row],[Order Date]])</f>
        <v>9</v>
      </c>
      <c r="D8444" t="s">
        <v>1280</v>
      </c>
      <c r="E8444" t="s">
        <v>23</v>
      </c>
      <c r="F8444" t="s">
        <v>34</v>
      </c>
      <c r="G8444" t="s">
        <v>35</v>
      </c>
      <c r="H8444" t="s">
        <v>1875</v>
      </c>
      <c r="I8444" s="33" t="s">
        <v>10001</v>
      </c>
      <c r="J8444" s="2">
        <v>2</v>
      </c>
      <c r="K8444" s="33" t="s">
        <v>11180</v>
      </c>
    </row>
    <row r="8445" spans="1:11" x14ac:dyDescent="0.3">
      <c r="A8445" s="1">
        <v>42987</v>
      </c>
      <c r="B8445" s="2">
        <f>YEAR(salesdata[[#This Row],[Order Date]])</f>
        <v>2017</v>
      </c>
      <c r="C8445" s="2">
        <f>MONTH(salesdata[[#This Row],[Order Date]])</f>
        <v>9</v>
      </c>
      <c r="D8445" t="s">
        <v>1280</v>
      </c>
      <c r="E8445" t="s">
        <v>23</v>
      </c>
      <c r="F8445" t="s">
        <v>11</v>
      </c>
      <c r="G8445" t="s">
        <v>20</v>
      </c>
      <c r="H8445" t="s">
        <v>1226</v>
      </c>
      <c r="I8445" s="33" t="s">
        <v>4049</v>
      </c>
      <c r="J8445" s="2">
        <v>2</v>
      </c>
      <c r="K8445" s="33" t="s">
        <v>11181</v>
      </c>
    </row>
    <row r="8446" spans="1:11" x14ac:dyDescent="0.3">
      <c r="A8446" s="1">
        <v>42987</v>
      </c>
      <c r="B8446" s="2">
        <f>YEAR(salesdata[[#This Row],[Order Date]])</f>
        <v>2017</v>
      </c>
      <c r="C8446" s="2">
        <f>MONTH(salesdata[[#This Row],[Order Date]])</f>
        <v>9</v>
      </c>
      <c r="D8446" t="s">
        <v>1280</v>
      </c>
      <c r="E8446" t="s">
        <v>23</v>
      </c>
      <c r="F8446" t="s">
        <v>11</v>
      </c>
      <c r="G8446" t="s">
        <v>20</v>
      </c>
      <c r="H8446" t="s">
        <v>875</v>
      </c>
      <c r="I8446" s="33" t="s">
        <v>4245</v>
      </c>
      <c r="J8446" s="2">
        <v>1</v>
      </c>
      <c r="K8446" s="33" t="s">
        <v>8551</v>
      </c>
    </row>
    <row r="8447" spans="1:11" x14ac:dyDescent="0.3">
      <c r="A8447" s="1">
        <v>42987</v>
      </c>
      <c r="B8447" s="2">
        <f>YEAR(salesdata[[#This Row],[Order Date]])</f>
        <v>2017</v>
      </c>
      <c r="C8447" s="2">
        <f>MONTH(salesdata[[#This Row],[Order Date]])</f>
        <v>9</v>
      </c>
      <c r="D8447" t="s">
        <v>1280</v>
      </c>
      <c r="E8447" t="s">
        <v>23</v>
      </c>
      <c r="F8447" t="s">
        <v>11</v>
      </c>
      <c r="G8447" t="s">
        <v>24</v>
      </c>
      <c r="H8447" t="s">
        <v>2281</v>
      </c>
      <c r="I8447" s="33" t="s">
        <v>4908</v>
      </c>
      <c r="J8447" s="2">
        <v>1</v>
      </c>
      <c r="K8447" s="33" t="s">
        <v>7106</v>
      </c>
    </row>
    <row r="8448" spans="1:11" x14ac:dyDescent="0.3">
      <c r="A8448" s="1">
        <v>42987</v>
      </c>
      <c r="B8448" s="2">
        <f>YEAR(salesdata[[#This Row],[Order Date]])</f>
        <v>2017</v>
      </c>
      <c r="C8448" s="2">
        <f>MONTH(salesdata[[#This Row],[Order Date]])</f>
        <v>9</v>
      </c>
      <c r="D8448" t="s">
        <v>1280</v>
      </c>
      <c r="E8448" t="s">
        <v>23</v>
      </c>
      <c r="F8448" t="s">
        <v>39</v>
      </c>
      <c r="G8448" t="s">
        <v>52</v>
      </c>
      <c r="H8448" t="s">
        <v>2003</v>
      </c>
      <c r="I8448" s="33" t="s">
        <v>11182</v>
      </c>
      <c r="J8448" s="2">
        <v>3</v>
      </c>
      <c r="K8448" s="33" t="s">
        <v>8466</v>
      </c>
    </row>
    <row r="8449" spans="1:11" x14ac:dyDescent="0.3">
      <c r="A8449" s="1">
        <v>42987</v>
      </c>
      <c r="B8449" s="2">
        <f>YEAR(salesdata[[#This Row],[Order Date]])</f>
        <v>2017</v>
      </c>
      <c r="C8449" s="2">
        <f>MONTH(salesdata[[#This Row],[Order Date]])</f>
        <v>9</v>
      </c>
      <c r="D8449" t="s">
        <v>1280</v>
      </c>
      <c r="E8449" t="s">
        <v>23</v>
      </c>
      <c r="F8449" t="s">
        <v>34</v>
      </c>
      <c r="G8449" t="s">
        <v>47</v>
      </c>
      <c r="H8449" t="s">
        <v>1636</v>
      </c>
      <c r="I8449" s="33" t="s">
        <v>11183</v>
      </c>
      <c r="J8449" s="2">
        <v>2</v>
      </c>
      <c r="K8449" s="33" t="s">
        <v>3209</v>
      </c>
    </row>
    <row r="8450" spans="1:11" x14ac:dyDescent="0.3">
      <c r="A8450" s="1">
        <v>42987</v>
      </c>
      <c r="B8450" s="2">
        <f>YEAR(salesdata[[#This Row],[Order Date]])</f>
        <v>2017</v>
      </c>
      <c r="C8450" s="2">
        <f>MONTH(salesdata[[#This Row],[Order Date]])</f>
        <v>9</v>
      </c>
      <c r="D8450" t="s">
        <v>1280</v>
      </c>
      <c r="E8450" t="s">
        <v>23</v>
      </c>
      <c r="F8450" t="s">
        <v>39</v>
      </c>
      <c r="G8450" t="s">
        <v>52</v>
      </c>
      <c r="H8450" t="s">
        <v>66</v>
      </c>
      <c r="I8450" s="33" t="s">
        <v>2947</v>
      </c>
      <c r="J8450" s="2">
        <v>3</v>
      </c>
      <c r="K8450" s="33" t="s">
        <v>8530</v>
      </c>
    </row>
    <row r="8451" spans="1:11" x14ac:dyDescent="0.3">
      <c r="A8451" s="1">
        <v>42987</v>
      </c>
      <c r="B8451" s="2">
        <f>YEAR(salesdata[[#This Row],[Order Date]])</f>
        <v>2017</v>
      </c>
      <c r="C8451" s="2">
        <f>MONTH(salesdata[[#This Row],[Order Date]])</f>
        <v>9</v>
      </c>
      <c r="D8451" t="s">
        <v>1280</v>
      </c>
      <c r="E8451" t="s">
        <v>23</v>
      </c>
      <c r="F8451" t="s">
        <v>39</v>
      </c>
      <c r="G8451" t="s">
        <v>40</v>
      </c>
      <c r="H8451" t="s">
        <v>2795</v>
      </c>
      <c r="I8451" s="33" t="s">
        <v>11184</v>
      </c>
      <c r="J8451" s="2">
        <v>7</v>
      </c>
      <c r="K8451" s="33" t="s">
        <v>11185</v>
      </c>
    </row>
    <row r="8452" spans="1:11" x14ac:dyDescent="0.3">
      <c r="A8452" s="1">
        <v>42987</v>
      </c>
      <c r="B8452" s="2">
        <f>YEAR(salesdata[[#This Row],[Order Date]])</f>
        <v>2017</v>
      </c>
      <c r="C8452" s="2">
        <f>MONTH(salesdata[[#This Row],[Order Date]])</f>
        <v>9</v>
      </c>
      <c r="D8452" t="s">
        <v>650</v>
      </c>
      <c r="E8452" t="s">
        <v>70</v>
      </c>
      <c r="F8452" t="s">
        <v>11</v>
      </c>
      <c r="G8452" t="s">
        <v>18</v>
      </c>
      <c r="H8452" t="s">
        <v>745</v>
      </c>
      <c r="I8452" s="33" t="s">
        <v>11186</v>
      </c>
      <c r="J8452" s="2">
        <v>7</v>
      </c>
      <c r="K8452" s="33" t="s">
        <v>4722</v>
      </c>
    </row>
    <row r="8453" spans="1:11" x14ac:dyDescent="0.3">
      <c r="A8453" s="1">
        <v>42987</v>
      </c>
      <c r="B8453" s="2">
        <f>YEAR(salesdata[[#This Row],[Order Date]])</f>
        <v>2017</v>
      </c>
      <c r="C8453" s="2">
        <f>MONTH(salesdata[[#This Row],[Order Date]])</f>
        <v>9</v>
      </c>
      <c r="D8453" t="s">
        <v>650</v>
      </c>
      <c r="E8453" t="s">
        <v>70</v>
      </c>
      <c r="F8453" t="s">
        <v>11</v>
      </c>
      <c r="G8453" t="s">
        <v>18</v>
      </c>
      <c r="H8453" t="s">
        <v>594</v>
      </c>
      <c r="I8453" s="33" t="s">
        <v>8200</v>
      </c>
      <c r="J8453" s="2">
        <v>5</v>
      </c>
      <c r="K8453" s="33" t="s">
        <v>8201</v>
      </c>
    </row>
    <row r="8454" spans="1:11" x14ac:dyDescent="0.3">
      <c r="A8454" s="1">
        <v>42987</v>
      </c>
      <c r="B8454" s="2">
        <f>YEAR(salesdata[[#This Row],[Order Date]])</f>
        <v>2017</v>
      </c>
      <c r="C8454" s="2">
        <f>MONTH(salesdata[[#This Row],[Order Date]])</f>
        <v>9</v>
      </c>
      <c r="D8454" t="s">
        <v>2369</v>
      </c>
      <c r="E8454" t="s">
        <v>121</v>
      </c>
      <c r="F8454" t="s">
        <v>11</v>
      </c>
      <c r="G8454" t="s">
        <v>204</v>
      </c>
      <c r="H8454" t="s">
        <v>828</v>
      </c>
      <c r="I8454" s="33" t="s">
        <v>11187</v>
      </c>
      <c r="J8454" s="2">
        <v>3</v>
      </c>
      <c r="K8454" s="33" t="s">
        <v>11188</v>
      </c>
    </row>
    <row r="8455" spans="1:11" x14ac:dyDescent="0.3">
      <c r="A8455" s="1">
        <v>42987</v>
      </c>
      <c r="B8455" s="2">
        <f>YEAR(salesdata[[#This Row],[Order Date]])</f>
        <v>2017</v>
      </c>
      <c r="C8455" s="2">
        <f>MONTH(salesdata[[#This Row],[Order Date]])</f>
        <v>9</v>
      </c>
      <c r="D8455" t="s">
        <v>2369</v>
      </c>
      <c r="E8455" t="s">
        <v>121</v>
      </c>
      <c r="F8455" t="s">
        <v>11</v>
      </c>
      <c r="G8455" t="s">
        <v>12</v>
      </c>
      <c r="H8455" t="s">
        <v>1717</v>
      </c>
      <c r="I8455" s="33" t="s">
        <v>4071</v>
      </c>
      <c r="J8455" s="2">
        <v>4</v>
      </c>
      <c r="K8455" s="33" t="s">
        <v>4072</v>
      </c>
    </row>
    <row r="8456" spans="1:11" x14ac:dyDescent="0.3">
      <c r="A8456" s="1">
        <v>42987</v>
      </c>
      <c r="B8456" s="2">
        <f>YEAR(salesdata[[#This Row],[Order Date]])</f>
        <v>2017</v>
      </c>
      <c r="C8456" s="2">
        <f>MONTH(salesdata[[#This Row],[Order Date]])</f>
        <v>9</v>
      </c>
      <c r="D8456" t="s">
        <v>2369</v>
      </c>
      <c r="E8456" t="s">
        <v>121</v>
      </c>
      <c r="F8456" t="s">
        <v>11</v>
      </c>
      <c r="G8456" t="s">
        <v>18</v>
      </c>
      <c r="H8456" t="s">
        <v>1449</v>
      </c>
      <c r="I8456" s="33" t="s">
        <v>11189</v>
      </c>
      <c r="J8456" s="2">
        <v>2</v>
      </c>
      <c r="K8456" s="33" t="s">
        <v>11190</v>
      </c>
    </row>
    <row r="8457" spans="1:11" x14ac:dyDescent="0.3">
      <c r="A8457" s="1">
        <v>42987</v>
      </c>
      <c r="B8457" s="2">
        <f>YEAR(salesdata[[#This Row],[Order Date]])</f>
        <v>2017</v>
      </c>
      <c r="C8457" s="2">
        <f>MONTH(salesdata[[#This Row],[Order Date]])</f>
        <v>9</v>
      </c>
      <c r="D8457" t="s">
        <v>2369</v>
      </c>
      <c r="E8457" t="s">
        <v>121</v>
      </c>
      <c r="F8457" t="s">
        <v>34</v>
      </c>
      <c r="G8457" t="s">
        <v>47</v>
      </c>
      <c r="H8457" t="s">
        <v>285</v>
      </c>
      <c r="I8457" s="33" t="s">
        <v>4104</v>
      </c>
      <c r="J8457" s="2">
        <v>3</v>
      </c>
      <c r="K8457" s="33" t="s">
        <v>3659</v>
      </c>
    </row>
    <row r="8458" spans="1:11" x14ac:dyDescent="0.3">
      <c r="A8458" s="1">
        <v>42987</v>
      </c>
      <c r="B8458" s="2">
        <f>YEAR(salesdata[[#This Row],[Order Date]])</f>
        <v>2017</v>
      </c>
      <c r="C8458" s="2">
        <f>MONTH(salesdata[[#This Row],[Order Date]])</f>
        <v>9</v>
      </c>
      <c r="D8458" t="s">
        <v>2532</v>
      </c>
      <c r="E8458" t="s">
        <v>111</v>
      </c>
      <c r="F8458" t="s">
        <v>11</v>
      </c>
      <c r="G8458" t="s">
        <v>63</v>
      </c>
      <c r="H8458" t="s">
        <v>806</v>
      </c>
      <c r="I8458" s="33" t="s">
        <v>5905</v>
      </c>
      <c r="J8458" s="2">
        <v>2</v>
      </c>
      <c r="K8458" s="33" t="s">
        <v>5832</v>
      </c>
    </row>
    <row r="8459" spans="1:11" x14ac:dyDescent="0.3">
      <c r="A8459" s="1">
        <v>42987</v>
      </c>
      <c r="B8459" s="2">
        <f>YEAR(salesdata[[#This Row],[Order Date]])</f>
        <v>2017</v>
      </c>
      <c r="C8459" s="2">
        <f>MONTH(salesdata[[#This Row],[Order Date]])</f>
        <v>9</v>
      </c>
      <c r="D8459" t="s">
        <v>596</v>
      </c>
      <c r="E8459" t="s">
        <v>96</v>
      </c>
      <c r="F8459" t="s">
        <v>11</v>
      </c>
      <c r="G8459" t="s">
        <v>12</v>
      </c>
      <c r="H8459" t="s">
        <v>2810</v>
      </c>
      <c r="I8459" s="33" t="s">
        <v>4468</v>
      </c>
      <c r="J8459" s="2">
        <v>2</v>
      </c>
      <c r="K8459" s="33" t="s">
        <v>5557</v>
      </c>
    </row>
    <row r="8460" spans="1:11" x14ac:dyDescent="0.3">
      <c r="A8460" s="1">
        <v>42987</v>
      </c>
      <c r="B8460" s="2">
        <f>YEAR(salesdata[[#This Row],[Order Date]])</f>
        <v>2017</v>
      </c>
      <c r="C8460" s="2">
        <f>MONTH(salesdata[[#This Row],[Order Date]])</f>
        <v>9</v>
      </c>
      <c r="D8460" t="s">
        <v>157</v>
      </c>
      <c r="E8460" t="s">
        <v>27</v>
      </c>
      <c r="F8460" t="s">
        <v>11</v>
      </c>
      <c r="G8460" t="s">
        <v>24</v>
      </c>
      <c r="H8460" t="s">
        <v>321</v>
      </c>
      <c r="I8460" s="33" t="s">
        <v>3364</v>
      </c>
      <c r="J8460" s="2">
        <v>2</v>
      </c>
      <c r="K8460" s="33" t="s">
        <v>3365</v>
      </c>
    </row>
    <row r="8461" spans="1:11" x14ac:dyDescent="0.3">
      <c r="A8461" s="1">
        <v>42987</v>
      </c>
      <c r="B8461" s="2">
        <f>YEAR(salesdata[[#This Row],[Order Date]])</f>
        <v>2017</v>
      </c>
      <c r="C8461" s="2">
        <f>MONTH(salesdata[[#This Row],[Order Date]])</f>
        <v>9</v>
      </c>
      <c r="D8461" t="s">
        <v>157</v>
      </c>
      <c r="E8461" t="s">
        <v>27</v>
      </c>
      <c r="F8461" t="s">
        <v>34</v>
      </c>
      <c r="G8461" t="s">
        <v>35</v>
      </c>
      <c r="H8461" t="s">
        <v>1157</v>
      </c>
      <c r="I8461" s="33" t="s">
        <v>11191</v>
      </c>
      <c r="J8461" s="2">
        <v>5</v>
      </c>
      <c r="K8461" s="33" t="s">
        <v>11192</v>
      </c>
    </row>
    <row r="8462" spans="1:11" x14ac:dyDescent="0.3">
      <c r="A8462" s="1">
        <v>42987</v>
      </c>
      <c r="B8462" s="2">
        <f>YEAR(salesdata[[#This Row],[Order Date]])</f>
        <v>2017</v>
      </c>
      <c r="C8462" s="2">
        <f>MONTH(salesdata[[#This Row],[Order Date]])</f>
        <v>9</v>
      </c>
      <c r="D8462" t="s">
        <v>157</v>
      </c>
      <c r="E8462" t="s">
        <v>27</v>
      </c>
      <c r="F8462" t="s">
        <v>11</v>
      </c>
      <c r="G8462" t="s">
        <v>12</v>
      </c>
      <c r="H8462" t="s">
        <v>1822</v>
      </c>
      <c r="I8462" s="33" t="s">
        <v>7075</v>
      </c>
      <c r="J8462" s="2">
        <v>9</v>
      </c>
      <c r="K8462" s="33" t="s">
        <v>11193</v>
      </c>
    </row>
    <row r="8463" spans="1:11" x14ac:dyDescent="0.3">
      <c r="A8463" s="1">
        <v>42987</v>
      </c>
      <c r="B8463" s="2">
        <f>YEAR(salesdata[[#This Row],[Order Date]])</f>
        <v>2017</v>
      </c>
      <c r="C8463" s="2">
        <f>MONTH(salesdata[[#This Row],[Order Date]])</f>
        <v>9</v>
      </c>
      <c r="D8463" t="s">
        <v>1433</v>
      </c>
      <c r="E8463" t="s">
        <v>27</v>
      </c>
      <c r="F8463" t="s">
        <v>11</v>
      </c>
      <c r="G8463" t="s">
        <v>18</v>
      </c>
      <c r="H8463" t="s">
        <v>116</v>
      </c>
      <c r="I8463" s="33" t="s">
        <v>9456</v>
      </c>
      <c r="J8463" s="2">
        <v>3</v>
      </c>
      <c r="K8463" s="33" t="s">
        <v>5280</v>
      </c>
    </row>
    <row r="8464" spans="1:11" x14ac:dyDescent="0.3">
      <c r="A8464" s="1">
        <v>42987</v>
      </c>
      <c r="B8464" s="2">
        <f>YEAR(salesdata[[#This Row],[Order Date]])</f>
        <v>2017</v>
      </c>
      <c r="C8464" s="2">
        <f>MONTH(salesdata[[#This Row],[Order Date]])</f>
        <v>9</v>
      </c>
      <c r="D8464" t="s">
        <v>898</v>
      </c>
      <c r="E8464" t="s">
        <v>10</v>
      </c>
      <c r="F8464" t="s">
        <v>11</v>
      </c>
      <c r="G8464" t="s">
        <v>16</v>
      </c>
      <c r="H8464" t="s">
        <v>2295</v>
      </c>
      <c r="I8464" s="33" t="s">
        <v>7962</v>
      </c>
      <c r="J8464" s="2">
        <v>4</v>
      </c>
      <c r="K8464" s="33" t="s">
        <v>11194</v>
      </c>
    </row>
    <row r="8465" spans="1:11" x14ac:dyDescent="0.3">
      <c r="A8465" s="1">
        <v>42987</v>
      </c>
      <c r="B8465" s="2">
        <f>YEAR(salesdata[[#This Row],[Order Date]])</f>
        <v>2017</v>
      </c>
      <c r="C8465" s="2">
        <f>MONTH(salesdata[[#This Row],[Order Date]])</f>
        <v>9</v>
      </c>
      <c r="D8465" t="s">
        <v>1294</v>
      </c>
      <c r="E8465" t="s">
        <v>79</v>
      </c>
      <c r="F8465" t="s">
        <v>11</v>
      </c>
      <c r="G8465" t="s">
        <v>24</v>
      </c>
      <c r="H8465" t="s">
        <v>262</v>
      </c>
      <c r="I8465" s="33" t="s">
        <v>3857</v>
      </c>
      <c r="J8465" s="2">
        <v>5</v>
      </c>
      <c r="K8465" s="33" t="s">
        <v>4001</v>
      </c>
    </row>
    <row r="8466" spans="1:11" x14ac:dyDescent="0.3">
      <c r="A8466" s="1">
        <v>42987</v>
      </c>
      <c r="B8466" s="2">
        <f>YEAR(salesdata[[#This Row],[Order Date]])</f>
        <v>2017</v>
      </c>
      <c r="C8466" s="2">
        <f>MONTH(salesdata[[#This Row],[Order Date]])</f>
        <v>9</v>
      </c>
      <c r="D8466" t="s">
        <v>1294</v>
      </c>
      <c r="E8466" t="s">
        <v>79</v>
      </c>
      <c r="F8466" t="s">
        <v>34</v>
      </c>
      <c r="G8466" t="s">
        <v>47</v>
      </c>
      <c r="H8466" t="s">
        <v>668</v>
      </c>
      <c r="I8466" s="33" t="s">
        <v>3713</v>
      </c>
      <c r="J8466" s="2">
        <v>2</v>
      </c>
      <c r="K8466" s="33" t="s">
        <v>3403</v>
      </c>
    </row>
    <row r="8467" spans="1:11" x14ac:dyDescent="0.3">
      <c r="A8467" s="1">
        <v>42987</v>
      </c>
      <c r="B8467" s="2">
        <f>YEAR(salesdata[[#This Row],[Order Date]])</f>
        <v>2017</v>
      </c>
      <c r="C8467" s="2">
        <f>MONTH(salesdata[[#This Row],[Order Date]])</f>
        <v>9</v>
      </c>
      <c r="D8467" t="s">
        <v>353</v>
      </c>
      <c r="E8467" t="s">
        <v>27</v>
      </c>
      <c r="F8467" t="s">
        <v>39</v>
      </c>
      <c r="G8467" t="s">
        <v>52</v>
      </c>
      <c r="H8467" t="s">
        <v>2803</v>
      </c>
      <c r="I8467" s="33" t="s">
        <v>10976</v>
      </c>
      <c r="J8467" s="2">
        <v>4</v>
      </c>
      <c r="K8467" s="33" t="s">
        <v>8014</v>
      </c>
    </row>
    <row r="8468" spans="1:11" x14ac:dyDescent="0.3">
      <c r="A8468" s="1">
        <v>42987</v>
      </c>
      <c r="B8468" s="2">
        <f>YEAR(salesdata[[#This Row],[Order Date]])</f>
        <v>2017</v>
      </c>
      <c r="C8468" s="2">
        <f>MONTH(salesdata[[#This Row],[Order Date]])</f>
        <v>9</v>
      </c>
      <c r="D8468" t="s">
        <v>396</v>
      </c>
      <c r="E8468" t="s">
        <v>92</v>
      </c>
      <c r="F8468" t="s">
        <v>11</v>
      </c>
      <c r="G8468" t="s">
        <v>12</v>
      </c>
      <c r="H8468" t="s">
        <v>2493</v>
      </c>
      <c r="I8468" s="33" t="s">
        <v>4391</v>
      </c>
      <c r="J8468" s="2">
        <v>6</v>
      </c>
      <c r="K8468" s="33" t="s">
        <v>8694</v>
      </c>
    </row>
    <row r="8469" spans="1:11" x14ac:dyDescent="0.3">
      <c r="A8469" s="1">
        <v>42987</v>
      </c>
      <c r="B8469" s="2">
        <f>YEAR(salesdata[[#This Row],[Order Date]])</f>
        <v>2017</v>
      </c>
      <c r="C8469" s="2">
        <f>MONTH(salesdata[[#This Row],[Order Date]])</f>
        <v>9</v>
      </c>
      <c r="D8469" t="s">
        <v>396</v>
      </c>
      <c r="E8469" t="s">
        <v>92</v>
      </c>
      <c r="F8469" t="s">
        <v>11</v>
      </c>
      <c r="G8469" t="s">
        <v>93</v>
      </c>
      <c r="H8469" t="s">
        <v>1894</v>
      </c>
      <c r="I8469" s="33" t="s">
        <v>8402</v>
      </c>
      <c r="J8469" s="2">
        <v>1</v>
      </c>
      <c r="K8469" s="33" t="s">
        <v>3375</v>
      </c>
    </row>
    <row r="8470" spans="1:11" x14ac:dyDescent="0.3">
      <c r="A8470" s="1">
        <v>42987</v>
      </c>
      <c r="B8470" s="2">
        <f>YEAR(salesdata[[#This Row],[Order Date]])</f>
        <v>2017</v>
      </c>
      <c r="C8470" s="2">
        <f>MONTH(salesdata[[#This Row],[Order Date]])</f>
        <v>9</v>
      </c>
      <c r="D8470" t="s">
        <v>1472</v>
      </c>
      <c r="E8470" t="s">
        <v>79</v>
      </c>
      <c r="F8470" t="s">
        <v>11</v>
      </c>
      <c r="G8470" t="s">
        <v>16</v>
      </c>
      <c r="H8470" t="s">
        <v>355</v>
      </c>
      <c r="I8470" s="33" t="s">
        <v>8818</v>
      </c>
      <c r="J8470" s="2">
        <v>6</v>
      </c>
      <c r="K8470" s="33" t="s">
        <v>4377</v>
      </c>
    </row>
    <row r="8471" spans="1:11" x14ac:dyDescent="0.3">
      <c r="A8471" s="1">
        <v>42987</v>
      </c>
      <c r="B8471" s="2">
        <f>YEAR(salesdata[[#This Row],[Order Date]])</f>
        <v>2017</v>
      </c>
      <c r="C8471" s="2">
        <f>MONTH(salesdata[[#This Row],[Order Date]])</f>
        <v>9</v>
      </c>
      <c r="D8471" t="s">
        <v>1472</v>
      </c>
      <c r="E8471" t="s">
        <v>79</v>
      </c>
      <c r="F8471" t="s">
        <v>11</v>
      </c>
      <c r="G8471" t="s">
        <v>20</v>
      </c>
      <c r="H8471" t="s">
        <v>1721</v>
      </c>
      <c r="I8471" s="33" t="s">
        <v>3014</v>
      </c>
      <c r="J8471" s="2">
        <v>3</v>
      </c>
      <c r="K8471" s="33" t="s">
        <v>4929</v>
      </c>
    </row>
    <row r="8472" spans="1:11" x14ac:dyDescent="0.3">
      <c r="A8472" s="1">
        <v>42987</v>
      </c>
      <c r="B8472" s="2">
        <f>YEAR(salesdata[[#This Row],[Order Date]])</f>
        <v>2017</v>
      </c>
      <c r="C8472" s="2">
        <f>MONTH(salesdata[[#This Row],[Order Date]])</f>
        <v>9</v>
      </c>
      <c r="D8472" t="s">
        <v>1472</v>
      </c>
      <c r="E8472" t="s">
        <v>79</v>
      </c>
      <c r="F8472" t="s">
        <v>11</v>
      </c>
      <c r="G8472" t="s">
        <v>20</v>
      </c>
      <c r="H8472" t="s">
        <v>588</v>
      </c>
      <c r="I8472" s="33" t="s">
        <v>4720</v>
      </c>
      <c r="J8472" s="2">
        <v>2</v>
      </c>
      <c r="K8472" s="33" t="s">
        <v>11195</v>
      </c>
    </row>
    <row r="8473" spans="1:11" x14ac:dyDescent="0.3">
      <c r="A8473" s="1">
        <v>42988</v>
      </c>
      <c r="B8473" s="2">
        <f>YEAR(salesdata[[#This Row],[Order Date]])</f>
        <v>2017</v>
      </c>
      <c r="C8473" s="2">
        <f>MONTH(salesdata[[#This Row],[Order Date]])</f>
        <v>9</v>
      </c>
      <c r="D8473" t="s">
        <v>216</v>
      </c>
      <c r="E8473" t="s">
        <v>15</v>
      </c>
      <c r="F8473" t="s">
        <v>39</v>
      </c>
      <c r="G8473" t="s">
        <v>40</v>
      </c>
      <c r="H8473" t="s">
        <v>886</v>
      </c>
      <c r="I8473" s="33" t="s">
        <v>11196</v>
      </c>
      <c r="J8473" s="2">
        <v>4</v>
      </c>
      <c r="K8473" s="33" t="s">
        <v>7755</v>
      </c>
    </row>
    <row r="8474" spans="1:11" x14ac:dyDescent="0.3">
      <c r="A8474" s="1">
        <v>42988</v>
      </c>
      <c r="B8474" s="2">
        <f>YEAR(salesdata[[#This Row],[Order Date]])</f>
        <v>2017</v>
      </c>
      <c r="C8474" s="2">
        <f>MONTH(salesdata[[#This Row],[Order Date]])</f>
        <v>9</v>
      </c>
      <c r="D8474" t="s">
        <v>492</v>
      </c>
      <c r="E8474" t="s">
        <v>27</v>
      </c>
      <c r="F8474" t="s">
        <v>34</v>
      </c>
      <c r="G8474" t="s">
        <v>35</v>
      </c>
      <c r="H8474" t="s">
        <v>551</v>
      </c>
      <c r="I8474" s="33" t="s">
        <v>10940</v>
      </c>
      <c r="J8474" s="2">
        <v>3</v>
      </c>
      <c r="K8474" s="33" t="s">
        <v>7119</v>
      </c>
    </row>
    <row r="8475" spans="1:11" x14ac:dyDescent="0.3">
      <c r="A8475" s="1">
        <v>42988</v>
      </c>
      <c r="B8475" s="2">
        <f>YEAR(salesdata[[#This Row],[Order Date]])</f>
        <v>2017</v>
      </c>
      <c r="C8475" s="2">
        <f>MONTH(salesdata[[#This Row],[Order Date]])</f>
        <v>9</v>
      </c>
      <c r="D8475" t="s">
        <v>492</v>
      </c>
      <c r="E8475" t="s">
        <v>27</v>
      </c>
      <c r="F8475" t="s">
        <v>11</v>
      </c>
      <c r="G8475" t="s">
        <v>20</v>
      </c>
      <c r="H8475" t="s">
        <v>460</v>
      </c>
      <c r="I8475" s="33" t="s">
        <v>3451</v>
      </c>
      <c r="J8475" s="2">
        <v>2</v>
      </c>
      <c r="K8475" s="33" t="s">
        <v>3452</v>
      </c>
    </row>
    <row r="8476" spans="1:11" x14ac:dyDescent="0.3">
      <c r="A8476" s="1">
        <v>42988</v>
      </c>
      <c r="B8476" s="2">
        <f>YEAR(salesdata[[#This Row],[Order Date]])</f>
        <v>2017</v>
      </c>
      <c r="C8476" s="2">
        <f>MONTH(salesdata[[#This Row],[Order Date]])</f>
        <v>9</v>
      </c>
      <c r="D8476" t="s">
        <v>2650</v>
      </c>
      <c r="E8476" t="s">
        <v>190</v>
      </c>
      <c r="F8476" t="s">
        <v>11</v>
      </c>
      <c r="G8476" t="s">
        <v>20</v>
      </c>
      <c r="H8476" t="s">
        <v>1721</v>
      </c>
      <c r="I8476" s="33" t="s">
        <v>4823</v>
      </c>
      <c r="J8476" s="2">
        <v>3</v>
      </c>
      <c r="K8476" s="33" t="s">
        <v>5285</v>
      </c>
    </row>
    <row r="8477" spans="1:11" x14ac:dyDescent="0.3">
      <c r="A8477" s="1">
        <v>42988</v>
      </c>
      <c r="B8477" s="2">
        <f>YEAR(salesdata[[#This Row],[Order Date]])</f>
        <v>2017</v>
      </c>
      <c r="C8477" s="2">
        <f>MONTH(salesdata[[#This Row],[Order Date]])</f>
        <v>9</v>
      </c>
      <c r="D8477" t="s">
        <v>2650</v>
      </c>
      <c r="E8477" t="s">
        <v>190</v>
      </c>
      <c r="F8477" t="s">
        <v>11</v>
      </c>
      <c r="G8477" t="s">
        <v>93</v>
      </c>
      <c r="H8477" t="s">
        <v>1275</v>
      </c>
      <c r="I8477" s="33" t="s">
        <v>11197</v>
      </c>
      <c r="J8477" s="2">
        <v>3</v>
      </c>
      <c r="K8477" s="33" t="s">
        <v>3802</v>
      </c>
    </row>
    <row r="8478" spans="1:11" x14ac:dyDescent="0.3">
      <c r="A8478" s="1">
        <v>42988</v>
      </c>
      <c r="B8478" s="2">
        <f>YEAR(salesdata[[#This Row],[Order Date]])</f>
        <v>2017</v>
      </c>
      <c r="C8478" s="2">
        <f>MONTH(salesdata[[#This Row],[Order Date]])</f>
        <v>9</v>
      </c>
      <c r="D8478" t="s">
        <v>2650</v>
      </c>
      <c r="E8478" t="s">
        <v>190</v>
      </c>
      <c r="F8478" t="s">
        <v>39</v>
      </c>
      <c r="G8478" t="s">
        <v>52</v>
      </c>
      <c r="H8478" t="s">
        <v>1467</v>
      </c>
      <c r="I8478" s="33" t="s">
        <v>11198</v>
      </c>
      <c r="J8478" s="2">
        <v>5</v>
      </c>
      <c r="K8478" s="33" t="s">
        <v>11199</v>
      </c>
    </row>
    <row r="8479" spans="1:11" x14ac:dyDescent="0.3">
      <c r="A8479" s="1">
        <v>42988</v>
      </c>
      <c r="B8479" s="2">
        <f>YEAR(salesdata[[#This Row],[Order Date]])</f>
        <v>2017</v>
      </c>
      <c r="C8479" s="2">
        <f>MONTH(salesdata[[#This Row],[Order Date]])</f>
        <v>9</v>
      </c>
      <c r="D8479" t="s">
        <v>2650</v>
      </c>
      <c r="E8479" t="s">
        <v>190</v>
      </c>
      <c r="F8479" t="s">
        <v>39</v>
      </c>
      <c r="G8479" t="s">
        <v>52</v>
      </c>
      <c r="H8479" t="s">
        <v>688</v>
      </c>
      <c r="I8479" s="33" t="s">
        <v>11200</v>
      </c>
      <c r="J8479" s="2">
        <v>6</v>
      </c>
      <c r="K8479" s="33" t="s">
        <v>8328</v>
      </c>
    </row>
    <row r="8480" spans="1:11" x14ac:dyDescent="0.3">
      <c r="A8480" s="1">
        <v>42988</v>
      </c>
      <c r="B8480" s="2">
        <f>YEAR(salesdata[[#This Row],[Order Date]])</f>
        <v>2017</v>
      </c>
      <c r="C8480" s="2">
        <f>MONTH(salesdata[[#This Row],[Order Date]])</f>
        <v>9</v>
      </c>
      <c r="D8480" t="s">
        <v>2650</v>
      </c>
      <c r="E8480" t="s">
        <v>190</v>
      </c>
      <c r="F8480" t="s">
        <v>11</v>
      </c>
      <c r="G8480" t="s">
        <v>20</v>
      </c>
      <c r="H8480" t="s">
        <v>961</v>
      </c>
      <c r="I8480" s="33" t="s">
        <v>10046</v>
      </c>
      <c r="J8480" s="2">
        <v>3</v>
      </c>
      <c r="K8480" s="33" t="s">
        <v>4763</v>
      </c>
    </row>
    <row r="8481" spans="1:11" x14ac:dyDescent="0.3">
      <c r="A8481" s="1">
        <v>42988</v>
      </c>
      <c r="B8481" s="2">
        <f>YEAR(salesdata[[#This Row],[Order Date]])</f>
        <v>2017</v>
      </c>
      <c r="C8481" s="2">
        <f>MONTH(salesdata[[#This Row],[Order Date]])</f>
        <v>9</v>
      </c>
      <c r="D8481" t="s">
        <v>2650</v>
      </c>
      <c r="E8481" t="s">
        <v>190</v>
      </c>
      <c r="F8481" t="s">
        <v>11</v>
      </c>
      <c r="G8481" t="s">
        <v>12</v>
      </c>
      <c r="H8481" t="s">
        <v>1763</v>
      </c>
      <c r="I8481" s="33" t="s">
        <v>3358</v>
      </c>
      <c r="J8481" s="2">
        <v>5</v>
      </c>
      <c r="K8481" s="33" t="s">
        <v>3359</v>
      </c>
    </row>
    <row r="8482" spans="1:11" x14ac:dyDescent="0.3">
      <c r="A8482" s="1">
        <v>42988</v>
      </c>
      <c r="B8482" s="2">
        <f>YEAR(salesdata[[#This Row],[Order Date]])</f>
        <v>2017</v>
      </c>
      <c r="C8482" s="2">
        <f>MONTH(salesdata[[#This Row],[Order Date]])</f>
        <v>9</v>
      </c>
      <c r="D8482" t="s">
        <v>2650</v>
      </c>
      <c r="E8482" t="s">
        <v>190</v>
      </c>
      <c r="F8482" t="s">
        <v>11</v>
      </c>
      <c r="G8482" t="s">
        <v>18</v>
      </c>
      <c r="H8482" t="s">
        <v>68</v>
      </c>
      <c r="I8482" s="33" t="s">
        <v>11201</v>
      </c>
      <c r="J8482" s="2">
        <v>3</v>
      </c>
      <c r="K8482" s="33" t="s">
        <v>10041</v>
      </c>
    </row>
    <row r="8483" spans="1:11" x14ac:dyDescent="0.3">
      <c r="A8483" s="1">
        <v>42988</v>
      </c>
      <c r="B8483" s="2">
        <f>YEAR(salesdata[[#This Row],[Order Date]])</f>
        <v>2017</v>
      </c>
      <c r="C8483" s="2">
        <f>MONTH(salesdata[[#This Row],[Order Date]])</f>
        <v>9</v>
      </c>
      <c r="D8483" t="s">
        <v>2650</v>
      </c>
      <c r="E8483" t="s">
        <v>190</v>
      </c>
      <c r="F8483" t="s">
        <v>11</v>
      </c>
      <c r="G8483" t="s">
        <v>93</v>
      </c>
      <c r="H8483" t="s">
        <v>1058</v>
      </c>
      <c r="I8483" s="33" t="s">
        <v>11202</v>
      </c>
      <c r="J8483" s="2">
        <v>2</v>
      </c>
      <c r="K8483" s="33" t="s">
        <v>5389</v>
      </c>
    </row>
    <row r="8484" spans="1:11" x14ac:dyDescent="0.3">
      <c r="A8484" s="1">
        <v>42988</v>
      </c>
      <c r="B8484" s="2">
        <f>YEAR(salesdata[[#This Row],[Order Date]])</f>
        <v>2017</v>
      </c>
      <c r="C8484" s="2">
        <f>MONTH(salesdata[[#This Row],[Order Date]])</f>
        <v>9</v>
      </c>
      <c r="D8484" t="s">
        <v>2187</v>
      </c>
      <c r="E8484" t="s">
        <v>15</v>
      </c>
      <c r="F8484" t="s">
        <v>11</v>
      </c>
      <c r="G8484" t="s">
        <v>20</v>
      </c>
      <c r="H8484" t="s">
        <v>1656</v>
      </c>
      <c r="I8484" s="33" t="s">
        <v>5290</v>
      </c>
      <c r="J8484" s="2">
        <v>3</v>
      </c>
      <c r="K8484" s="33" t="s">
        <v>11203</v>
      </c>
    </row>
    <row r="8485" spans="1:11" x14ac:dyDescent="0.3">
      <c r="A8485" s="1">
        <v>42988</v>
      </c>
      <c r="B8485" s="2">
        <f>YEAR(salesdata[[#This Row],[Order Date]])</f>
        <v>2017</v>
      </c>
      <c r="C8485" s="2">
        <f>MONTH(salesdata[[#This Row],[Order Date]])</f>
        <v>9</v>
      </c>
      <c r="D8485" t="s">
        <v>1595</v>
      </c>
      <c r="E8485" t="s">
        <v>152</v>
      </c>
      <c r="F8485" t="s">
        <v>11</v>
      </c>
      <c r="G8485" t="s">
        <v>12</v>
      </c>
      <c r="H8485" t="s">
        <v>2705</v>
      </c>
      <c r="I8485" s="33" t="s">
        <v>10094</v>
      </c>
      <c r="J8485" s="2">
        <v>2</v>
      </c>
      <c r="K8485" s="33" t="s">
        <v>401</v>
      </c>
    </row>
    <row r="8486" spans="1:11" x14ac:dyDescent="0.3">
      <c r="A8486" s="1">
        <v>42988</v>
      </c>
      <c r="B8486" s="2">
        <f>YEAR(salesdata[[#This Row],[Order Date]])</f>
        <v>2017</v>
      </c>
      <c r="C8486" s="2">
        <f>MONTH(salesdata[[#This Row],[Order Date]])</f>
        <v>9</v>
      </c>
      <c r="D8486" t="s">
        <v>1927</v>
      </c>
      <c r="E8486" t="s">
        <v>443</v>
      </c>
      <c r="F8486" t="s">
        <v>11</v>
      </c>
      <c r="G8486" t="s">
        <v>24</v>
      </c>
      <c r="H8486" t="s">
        <v>391</v>
      </c>
      <c r="I8486" s="33" t="s">
        <v>3366</v>
      </c>
      <c r="J8486" s="2">
        <v>2</v>
      </c>
      <c r="K8486" s="33" t="s">
        <v>3367</v>
      </c>
    </row>
    <row r="8487" spans="1:11" x14ac:dyDescent="0.3">
      <c r="A8487" s="1">
        <v>42988</v>
      </c>
      <c r="B8487" s="2">
        <f>YEAR(salesdata[[#This Row],[Order Date]])</f>
        <v>2017</v>
      </c>
      <c r="C8487" s="2">
        <f>MONTH(salesdata[[#This Row],[Order Date]])</f>
        <v>9</v>
      </c>
      <c r="D8487" t="s">
        <v>1585</v>
      </c>
      <c r="E8487" t="s">
        <v>79</v>
      </c>
      <c r="F8487" t="s">
        <v>11</v>
      </c>
      <c r="G8487" t="s">
        <v>12</v>
      </c>
      <c r="H8487" t="s">
        <v>1913</v>
      </c>
      <c r="I8487" s="33" t="s">
        <v>6536</v>
      </c>
      <c r="J8487" s="2">
        <v>3</v>
      </c>
      <c r="K8487" s="33" t="s">
        <v>6537</v>
      </c>
    </row>
    <row r="8488" spans="1:11" x14ac:dyDescent="0.3">
      <c r="A8488" s="1">
        <v>42988</v>
      </c>
      <c r="B8488" s="2">
        <f>YEAR(salesdata[[#This Row],[Order Date]])</f>
        <v>2017</v>
      </c>
      <c r="C8488" s="2">
        <f>MONTH(salesdata[[#This Row],[Order Date]])</f>
        <v>9</v>
      </c>
      <c r="D8488" t="s">
        <v>757</v>
      </c>
      <c r="E8488" t="s">
        <v>30</v>
      </c>
      <c r="F8488" t="s">
        <v>11</v>
      </c>
      <c r="G8488" t="s">
        <v>20</v>
      </c>
      <c r="H8488" t="s">
        <v>570</v>
      </c>
      <c r="I8488" s="33" t="s">
        <v>3497</v>
      </c>
      <c r="J8488" s="2">
        <v>1</v>
      </c>
      <c r="K8488" s="33" t="s">
        <v>2937</v>
      </c>
    </row>
    <row r="8489" spans="1:11" x14ac:dyDescent="0.3">
      <c r="A8489" s="1">
        <v>42988</v>
      </c>
      <c r="B8489" s="2">
        <f>YEAR(salesdata[[#This Row],[Order Date]])</f>
        <v>2017</v>
      </c>
      <c r="C8489" s="2">
        <f>MONTH(salesdata[[#This Row],[Order Date]])</f>
        <v>9</v>
      </c>
      <c r="D8489" t="s">
        <v>910</v>
      </c>
      <c r="E8489" t="s">
        <v>79</v>
      </c>
      <c r="F8489" t="s">
        <v>39</v>
      </c>
      <c r="G8489" t="s">
        <v>52</v>
      </c>
      <c r="H8489" t="s">
        <v>1972</v>
      </c>
      <c r="I8489" s="33" t="s">
        <v>5810</v>
      </c>
      <c r="J8489" s="2">
        <v>4</v>
      </c>
      <c r="K8489" s="33" t="s">
        <v>5434</v>
      </c>
    </row>
    <row r="8490" spans="1:11" x14ac:dyDescent="0.3">
      <c r="A8490" s="1">
        <v>42988</v>
      </c>
      <c r="B8490" s="2">
        <f>YEAR(salesdata[[#This Row],[Order Date]])</f>
        <v>2017</v>
      </c>
      <c r="C8490" s="2">
        <f>MONTH(salesdata[[#This Row],[Order Date]])</f>
        <v>9</v>
      </c>
      <c r="D8490" t="s">
        <v>910</v>
      </c>
      <c r="E8490" t="s">
        <v>79</v>
      </c>
      <c r="F8490" t="s">
        <v>39</v>
      </c>
      <c r="G8490" t="s">
        <v>40</v>
      </c>
      <c r="H8490" t="s">
        <v>2270</v>
      </c>
      <c r="I8490" s="33" t="s">
        <v>9058</v>
      </c>
      <c r="J8490" s="2">
        <v>2</v>
      </c>
      <c r="K8490" s="33" t="s">
        <v>9059</v>
      </c>
    </row>
    <row r="8491" spans="1:11" x14ac:dyDescent="0.3">
      <c r="A8491" s="1">
        <v>42989</v>
      </c>
      <c r="B8491" s="2">
        <f>YEAR(salesdata[[#This Row],[Order Date]])</f>
        <v>2017</v>
      </c>
      <c r="C8491" s="2">
        <f>MONTH(salesdata[[#This Row],[Order Date]])</f>
        <v>9</v>
      </c>
      <c r="D8491" t="s">
        <v>1193</v>
      </c>
      <c r="E8491" t="s">
        <v>124</v>
      </c>
      <c r="F8491" t="s">
        <v>34</v>
      </c>
      <c r="G8491" t="s">
        <v>47</v>
      </c>
      <c r="H8491" t="s">
        <v>944</v>
      </c>
      <c r="I8491" s="33" t="s">
        <v>4833</v>
      </c>
      <c r="J8491" s="2">
        <v>1</v>
      </c>
      <c r="K8491" s="33" t="s">
        <v>3067</v>
      </c>
    </row>
    <row r="8492" spans="1:11" x14ac:dyDescent="0.3">
      <c r="A8492" s="1">
        <v>42989</v>
      </c>
      <c r="B8492" s="2">
        <f>YEAR(salesdata[[#This Row],[Order Date]])</f>
        <v>2017</v>
      </c>
      <c r="C8492" s="2">
        <f>MONTH(salesdata[[#This Row],[Order Date]])</f>
        <v>9</v>
      </c>
      <c r="D8492" t="s">
        <v>1552</v>
      </c>
      <c r="E8492" t="s">
        <v>30</v>
      </c>
      <c r="F8492" t="s">
        <v>11</v>
      </c>
      <c r="G8492" t="s">
        <v>12</v>
      </c>
      <c r="H8492" t="s">
        <v>2474</v>
      </c>
      <c r="I8492" s="33" t="s">
        <v>7853</v>
      </c>
      <c r="J8492" s="2">
        <v>7</v>
      </c>
      <c r="K8492" s="33" t="s">
        <v>7854</v>
      </c>
    </row>
    <row r="8493" spans="1:11" x14ac:dyDescent="0.3">
      <c r="A8493" s="1">
        <v>42989</v>
      </c>
      <c r="B8493" s="2">
        <f>YEAR(salesdata[[#This Row],[Order Date]])</f>
        <v>2017</v>
      </c>
      <c r="C8493" s="2">
        <f>MONTH(salesdata[[#This Row],[Order Date]])</f>
        <v>9</v>
      </c>
      <c r="D8493" t="s">
        <v>1424</v>
      </c>
      <c r="E8493" t="s">
        <v>27</v>
      </c>
      <c r="F8493" t="s">
        <v>11</v>
      </c>
      <c r="G8493" t="s">
        <v>12</v>
      </c>
      <c r="H8493" t="s">
        <v>2355</v>
      </c>
      <c r="I8493" s="33" t="s">
        <v>3122</v>
      </c>
      <c r="J8493" s="2">
        <v>2</v>
      </c>
      <c r="K8493" s="33" t="s">
        <v>3123</v>
      </c>
    </row>
    <row r="8494" spans="1:11" x14ac:dyDescent="0.3">
      <c r="A8494" s="1">
        <v>42989</v>
      </c>
      <c r="B8494" s="2">
        <f>YEAR(salesdata[[#This Row],[Order Date]])</f>
        <v>2017</v>
      </c>
      <c r="C8494" s="2">
        <f>MONTH(salesdata[[#This Row],[Order Date]])</f>
        <v>9</v>
      </c>
      <c r="D8494" t="s">
        <v>1424</v>
      </c>
      <c r="E8494" t="s">
        <v>27</v>
      </c>
      <c r="F8494" t="s">
        <v>11</v>
      </c>
      <c r="G8494" t="s">
        <v>63</v>
      </c>
      <c r="H8494" t="s">
        <v>2590</v>
      </c>
      <c r="I8494" s="33" t="s">
        <v>11204</v>
      </c>
      <c r="J8494" s="2">
        <v>2</v>
      </c>
      <c r="K8494" s="33" t="s">
        <v>11205</v>
      </c>
    </row>
    <row r="8495" spans="1:11" x14ac:dyDescent="0.3">
      <c r="A8495" s="1">
        <v>42989</v>
      </c>
      <c r="B8495" s="2">
        <f>YEAR(salesdata[[#This Row],[Order Date]])</f>
        <v>2017</v>
      </c>
      <c r="C8495" s="2">
        <f>MONTH(salesdata[[#This Row],[Order Date]])</f>
        <v>9</v>
      </c>
      <c r="D8495" t="s">
        <v>1424</v>
      </c>
      <c r="E8495" t="s">
        <v>27</v>
      </c>
      <c r="F8495" t="s">
        <v>34</v>
      </c>
      <c r="G8495" t="s">
        <v>35</v>
      </c>
      <c r="H8495" t="s">
        <v>664</v>
      </c>
      <c r="I8495" s="33" t="s">
        <v>11206</v>
      </c>
      <c r="J8495" s="2">
        <v>8</v>
      </c>
      <c r="K8495" s="33" t="s">
        <v>3707</v>
      </c>
    </row>
    <row r="8496" spans="1:11" x14ac:dyDescent="0.3">
      <c r="A8496" s="1">
        <v>42989</v>
      </c>
      <c r="B8496" s="2">
        <f>YEAR(salesdata[[#This Row],[Order Date]])</f>
        <v>2017</v>
      </c>
      <c r="C8496" s="2">
        <f>MONTH(salesdata[[#This Row],[Order Date]])</f>
        <v>9</v>
      </c>
      <c r="D8496" t="s">
        <v>1494</v>
      </c>
      <c r="E8496" t="s">
        <v>15</v>
      </c>
      <c r="F8496" t="s">
        <v>11</v>
      </c>
      <c r="G8496" t="s">
        <v>43</v>
      </c>
      <c r="H8496" t="s">
        <v>1264</v>
      </c>
      <c r="I8496" s="33" t="s">
        <v>9351</v>
      </c>
      <c r="J8496" s="2">
        <v>4</v>
      </c>
      <c r="K8496" s="33" t="s">
        <v>5329</v>
      </c>
    </row>
    <row r="8497" spans="1:11" x14ac:dyDescent="0.3">
      <c r="A8497" s="1">
        <v>42989</v>
      </c>
      <c r="B8497" s="2">
        <f>YEAR(salesdata[[#This Row],[Order Date]])</f>
        <v>2017</v>
      </c>
      <c r="C8497" s="2">
        <f>MONTH(salesdata[[#This Row],[Order Date]])</f>
        <v>9</v>
      </c>
      <c r="D8497" t="s">
        <v>1494</v>
      </c>
      <c r="E8497" t="s">
        <v>15</v>
      </c>
      <c r="F8497" t="s">
        <v>11</v>
      </c>
      <c r="G8497" t="s">
        <v>12</v>
      </c>
      <c r="H8497" t="s">
        <v>1902</v>
      </c>
      <c r="I8497" s="33" t="s">
        <v>11207</v>
      </c>
      <c r="J8497" s="2">
        <v>6</v>
      </c>
      <c r="K8497" s="33" t="s">
        <v>7692</v>
      </c>
    </row>
    <row r="8498" spans="1:11" x14ac:dyDescent="0.3">
      <c r="A8498" s="1">
        <v>42989</v>
      </c>
      <c r="B8498" s="2">
        <f>YEAR(salesdata[[#This Row],[Order Date]])</f>
        <v>2017</v>
      </c>
      <c r="C8498" s="2">
        <f>MONTH(salesdata[[#This Row],[Order Date]])</f>
        <v>9</v>
      </c>
      <c r="D8498" t="s">
        <v>359</v>
      </c>
      <c r="E8498" t="s">
        <v>27</v>
      </c>
      <c r="F8498" t="s">
        <v>34</v>
      </c>
      <c r="G8498" t="s">
        <v>47</v>
      </c>
      <c r="H8498" t="s">
        <v>2720</v>
      </c>
      <c r="I8498" s="33" t="s">
        <v>11208</v>
      </c>
      <c r="J8498" s="2">
        <v>4</v>
      </c>
      <c r="K8498" s="33" t="s">
        <v>3972</v>
      </c>
    </row>
    <row r="8499" spans="1:11" x14ac:dyDescent="0.3">
      <c r="A8499" s="1">
        <v>42989</v>
      </c>
      <c r="B8499" s="2">
        <f>YEAR(salesdata[[#This Row],[Order Date]])</f>
        <v>2017</v>
      </c>
      <c r="C8499" s="2">
        <f>MONTH(salesdata[[#This Row],[Order Date]])</f>
        <v>9</v>
      </c>
      <c r="D8499" t="s">
        <v>359</v>
      </c>
      <c r="E8499" t="s">
        <v>27</v>
      </c>
      <c r="F8499" t="s">
        <v>11</v>
      </c>
      <c r="G8499" t="s">
        <v>93</v>
      </c>
      <c r="H8499" t="s">
        <v>2072</v>
      </c>
      <c r="I8499" s="33" t="s">
        <v>6253</v>
      </c>
      <c r="J8499" s="2">
        <v>5</v>
      </c>
      <c r="K8499" s="33" t="s">
        <v>6254</v>
      </c>
    </row>
    <row r="8500" spans="1:11" x14ac:dyDescent="0.3">
      <c r="A8500" s="1">
        <v>42989</v>
      </c>
      <c r="B8500" s="2">
        <f>YEAR(salesdata[[#This Row],[Order Date]])</f>
        <v>2017</v>
      </c>
      <c r="C8500" s="2">
        <f>MONTH(salesdata[[#This Row],[Order Date]])</f>
        <v>9</v>
      </c>
      <c r="D8500" t="s">
        <v>852</v>
      </c>
      <c r="E8500" t="s">
        <v>167</v>
      </c>
      <c r="F8500" t="s">
        <v>34</v>
      </c>
      <c r="G8500" t="s">
        <v>35</v>
      </c>
      <c r="H8500" t="s">
        <v>2204</v>
      </c>
      <c r="I8500" s="33" t="s">
        <v>3623</v>
      </c>
      <c r="J8500" s="2">
        <v>2</v>
      </c>
      <c r="K8500" s="33" t="s">
        <v>4271</v>
      </c>
    </row>
    <row r="8501" spans="1:11" x14ac:dyDescent="0.3">
      <c r="A8501" s="1">
        <v>42989</v>
      </c>
      <c r="B8501" s="2">
        <f>YEAR(salesdata[[#This Row],[Order Date]])</f>
        <v>2017</v>
      </c>
      <c r="C8501" s="2">
        <f>MONTH(salesdata[[#This Row],[Order Date]])</f>
        <v>9</v>
      </c>
      <c r="D8501" t="s">
        <v>852</v>
      </c>
      <c r="E8501" t="s">
        <v>167</v>
      </c>
      <c r="F8501" t="s">
        <v>11</v>
      </c>
      <c r="G8501" t="s">
        <v>12</v>
      </c>
      <c r="H8501" t="s">
        <v>28</v>
      </c>
      <c r="I8501" s="33" t="s">
        <v>2910</v>
      </c>
      <c r="J8501" s="2">
        <v>3</v>
      </c>
      <c r="K8501" s="33" t="s">
        <v>2911</v>
      </c>
    </row>
    <row r="8502" spans="1:11" x14ac:dyDescent="0.3">
      <c r="A8502" s="1">
        <v>42989</v>
      </c>
      <c r="B8502" s="2">
        <f>YEAR(salesdata[[#This Row],[Order Date]])</f>
        <v>2017</v>
      </c>
      <c r="C8502" s="2">
        <f>MONTH(salesdata[[#This Row],[Order Date]])</f>
        <v>9</v>
      </c>
      <c r="D8502" t="s">
        <v>852</v>
      </c>
      <c r="E8502" t="s">
        <v>167</v>
      </c>
      <c r="F8502" t="s">
        <v>11</v>
      </c>
      <c r="G8502" t="s">
        <v>12</v>
      </c>
      <c r="H8502" t="s">
        <v>2156</v>
      </c>
      <c r="I8502" s="33" t="s">
        <v>3576</v>
      </c>
      <c r="J8502" s="2">
        <v>11</v>
      </c>
      <c r="K8502" s="33" t="s">
        <v>3577</v>
      </c>
    </row>
    <row r="8503" spans="1:11" x14ac:dyDescent="0.3">
      <c r="A8503" s="1">
        <v>42989</v>
      </c>
      <c r="B8503" s="2">
        <f>YEAR(salesdata[[#This Row],[Order Date]])</f>
        <v>2017</v>
      </c>
      <c r="C8503" s="2">
        <f>MONTH(salesdata[[#This Row],[Order Date]])</f>
        <v>9</v>
      </c>
      <c r="D8503" t="s">
        <v>852</v>
      </c>
      <c r="E8503" t="s">
        <v>167</v>
      </c>
      <c r="F8503" t="s">
        <v>11</v>
      </c>
      <c r="G8503" t="s">
        <v>20</v>
      </c>
      <c r="H8503" t="s">
        <v>1132</v>
      </c>
      <c r="I8503" s="33" t="s">
        <v>11209</v>
      </c>
      <c r="J8503" s="2">
        <v>5</v>
      </c>
      <c r="K8503" s="33" t="s">
        <v>11210</v>
      </c>
    </row>
    <row r="8504" spans="1:11" x14ac:dyDescent="0.3">
      <c r="A8504" s="1">
        <v>42989</v>
      </c>
      <c r="B8504" s="2">
        <f>YEAR(salesdata[[#This Row],[Order Date]])</f>
        <v>2017</v>
      </c>
      <c r="C8504" s="2">
        <f>MONTH(salesdata[[#This Row],[Order Date]])</f>
        <v>9</v>
      </c>
      <c r="D8504" t="s">
        <v>852</v>
      </c>
      <c r="E8504" t="s">
        <v>167</v>
      </c>
      <c r="F8504" t="s">
        <v>39</v>
      </c>
      <c r="G8504" t="s">
        <v>40</v>
      </c>
      <c r="H8504" t="s">
        <v>2854</v>
      </c>
      <c r="I8504" s="33" t="s">
        <v>6191</v>
      </c>
      <c r="J8504" s="2">
        <v>5</v>
      </c>
      <c r="K8504" s="33" t="s">
        <v>5337</v>
      </c>
    </row>
    <row r="8505" spans="1:11" x14ac:dyDescent="0.3">
      <c r="A8505" s="1">
        <v>42989</v>
      </c>
      <c r="B8505" s="2">
        <f>YEAR(salesdata[[#This Row],[Order Date]])</f>
        <v>2017</v>
      </c>
      <c r="C8505" s="2">
        <f>MONTH(salesdata[[#This Row],[Order Date]])</f>
        <v>9</v>
      </c>
      <c r="D8505" t="s">
        <v>687</v>
      </c>
      <c r="E8505" t="s">
        <v>10</v>
      </c>
      <c r="F8505" t="s">
        <v>11</v>
      </c>
      <c r="G8505" t="s">
        <v>12</v>
      </c>
      <c r="H8505" t="s">
        <v>2137</v>
      </c>
      <c r="I8505" s="33" t="s">
        <v>5138</v>
      </c>
      <c r="J8505" s="2">
        <v>3</v>
      </c>
      <c r="K8505" s="33" t="s">
        <v>6944</v>
      </c>
    </row>
    <row r="8506" spans="1:11" x14ac:dyDescent="0.3">
      <c r="A8506" s="1">
        <v>42989</v>
      </c>
      <c r="B8506" s="2">
        <f>YEAR(salesdata[[#This Row],[Order Date]])</f>
        <v>2017</v>
      </c>
      <c r="C8506" s="2">
        <f>MONTH(salesdata[[#This Row],[Order Date]])</f>
        <v>9</v>
      </c>
      <c r="D8506" t="s">
        <v>687</v>
      </c>
      <c r="E8506" t="s">
        <v>10</v>
      </c>
      <c r="F8506" t="s">
        <v>34</v>
      </c>
      <c r="G8506" t="s">
        <v>147</v>
      </c>
      <c r="H8506" t="s">
        <v>975</v>
      </c>
      <c r="I8506" s="33" t="s">
        <v>11211</v>
      </c>
      <c r="J8506" s="2">
        <v>5</v>
      </c>
      <c r="K8506" s="33" t="s">
        <v>11212</v>
      </c>
    </row>
    <row r="8507" spans="1:11" x14ac:dyDescent="0.3">
      <c r="A8507" s="1">
        <v>42989</v>
      </c>
      <c r="B8507" s="2">
        <f>YEAR(salesdata[[#This Row],[Order Date]])</f>
        <v>2017</v>
      </c>
      <c r="C8507" s="2">
        <f>MONTH(salesdata[[#This Row],[Order Date]])</f>
        <v>9</v>
      </c>
      <c r="D8507" t="s">
        <v>687</v>
      </c>
      <c r="E8507" t="s">
        <v>10</v>
      </c>
      <c r="F8507" t="s">
        <v>11</v>
      </c>
      <c r="G8507" t="s">
        <v>93</v>
      </c>
      <c r="H8507" t="s">
        <v>797</v>
      </c>
      <c r="I8507" s="33" t="s">
        <v>5922</v>
      </c>
      <c r="J8507" s="2">
        <v>2</v>
      </c>
      <c r="K8507" s="33" t="s">
        <v>8654</v>
      </c>
    </row>
    <row r="8508" spans="1:11" x14ac:dyDescent="0.3">
      <c r="A8508" s="1">
        <v>42989</v>
      </c>
      <c r="B8508" s="2">
        <f>YEAR(salesdata[[#This Row],[Order Date]])</f>
        <v>2017</v>
      </c>
      <c r="C8508" s="2">
        <f>MONTH(salesdata[[#This Row],[Order Date]])</f>
        <v>9</v>
      </c>
      <c r="D8508" t="s">
        <v>1585</v>
      </c>
      <c r="E8508" t="s">
        <v>27</v>
      </c>
      <c r="F8508" t="s">
        <v>39</v>
      </c>
      <c r="G8508" t="s">
        <v>40</v>
      </c>
      <c r="H8508" t="s">
        <v>2375</v>
      </c>
      <c r="I8508" s="33" t="s">
        <v>4847</v>
      </c>
      <c r="J8508" s="2">
        <v>6</v>
      </c>
      <c r="K8508" s="33" t="s">
        <v>7254</v>
      </c>
    </row>
    <row r="8509" spans="1:11" x14ac:dyDescent="0.3">
      <c r="A8509" s="1">
        <v>42989</v>
      </c>
      <c r="B8509" s="2">
        <f>YEAR(salesdata[[#This Row],[Order Date]])</f>
        <v>2017</v>
      </c>
      <c r="C8509" s="2">
        <f>MONTH(salesdata[[#This Row],[Order Date]])</f>
        <v>9</v>
      </c>
      <c r="D8509" t="s">
        <v>1585</v>
      </c>
      <c r="E8509" t="s">
        <v>27</v>
      </c>
      <c r="F8509" t="s">
        <v>11</v>
      </c>
      <c r="G8509" t="s">
        <v>12</v>
      </c>
      <c r="H8509" t="s">
        <v>1673</v>
      </c>
      <c r="I8509" s="33" t="s">
        <v>2910</v>
      </c>
      <c r="J8509" s="2">
        <v>3</v>
      </c>
      <c r="K8509" s="33" t="s">
        <v>2911</v>
      </c>
    </row>
    <row r="8510" spans="1:11" x14ac:dyDescent="0.3">
      <c r="A8510" s="1">
        <v>42989</v>
      </c>
      <c r="B8510" s="2">
        <f>YEAR(salesdata[[#This Row],[Order Date]])</f>
        <v>2017</v>
      </c>
      <c r="C8510" s="2">
        <f>MONTH(salesdata[[#This Row],[Order Date]])</f>
        <v>9</v>
      </c>
      <c r="D8510" t="s">
        <v>359</v>
      </c>
      <c r="E8510" t="s">
        <v>55</v>
      </c>
      <c r="F8510" t="s">
        <v>11</v>
      </c>
      <c r="G8510" t="s">
        <v>93</v>
      </c>
      <c r="H8510" t="s">
        <v>2797</v>
      </c>
      <c r="I8510" s="33" t="s">
        <v>9276</v>
      </c>
      <c r="J8510" s="2">
        <v>5</v>
      </c>
      <c r="K8510" s="33" t="s">
        <v>9622</v>
      </c>
    </row>
    <row r="8511" spans="1:11" x14ac:dyDescent="0.3">
      <c r="A8511" s="1">
        <v>42989</v>
      </c>
      <c r="B8511" s="2">
        <f>YEAR(salesdata[[#This Row],[Order Date]])</f>
        <v>2017</v>
      </c>
      <c r="C8511" s="2">
        <f>MONTH(salesdata[[#This Row],[Order Date]])</f>
        <v>9</v>
      </c>
      <c r="D8511" t="s">
        <v>757</v>
      </c>
      <c r="E8511" t="s">
        <v>33</v>
      </c>
      <c r="F8511" t="s">
        <v>11</v>
      </c>
      <c r="G8511" t="s">
        <v>93</v>
      </c>
      <c r="H8511" t="s">
        <v>290</v>
      </c>
      <c r="I8511" s="33" t="s">
        <v>11213</v>
      </c>
      <c r="J8511" s="2">
        <v>4</v>
      </c>
      <c r="K8511" s="33" t="s">
        <v>8022</v>
      </c>
    </row>
    <row r="8512" spans="1:11" x14ac:dyDescent="0.3">
      <c r="A8512" s="1">
        <v>42989</v>
      </c>
      <c r="B8512" s="2">
        <f>YEAR(salesdata[[#This Row],[Order Date]])</f>
        <v>2017</v>
      </c>
      <c r="C8512" s="2">
        <f>MONTH(salesdata[[#This Row],[Order Date]])</f>
        <v>9</v>
      </c>
      <c r="D8512" t="s">
        <v>757</v>
      </c>
      <c r="E8512" t="s">
        <v>33</v>
      </c>
      <c r="F8512" t="s">
        <v>11</v>
      </c>
      <c r="G8512" t="s">
        <v>43</v>
      </c>
      <c r="H8512" t="s">
        <v>1073</v>
      </c>
      <c r="I8512" s="33" t="s">
        <v>6152</v>
      </c>
      <c r="J8512" s="2">
        <v>4</v>
      </c>
      <c r="K8512" s="33" t="s">
        <v>9922</v>
      </c>
    </row>
    <row r="8513" spans="1:11" x14ac:dyDescent="0.3">
      <c r="A8513" s="1">
        <v>42990</v>
      </c>
      <c r="B8513" s="2">
        <f>YEAR(salesdata[[#This Row],[Order Date]])</f>
        <v>2017</v>
      </c>
      <c r="C8513" s="2">
        <f>MONTH(salesdata[[#This Row],[Order Date]])</f>
        <v>9</v>
      </c>
      <c r="D8513" t="s">
        <v>1320</v>
      </c>
      <c r="E8513" t="s">
        <v>27</v>
      </c>
      <c r="F8513" t="s">
        <v>34</v>
      </c>
      <c r="G8513" t="s">
        <v>47</v>
      </c>
      <c r="H8513" t="s">
        <v>1834</v>
      </c>
      <c r="I8513" s="33" t="s">
        <v>11214</v>
      </c>
      <c r="J8513" s="2">
        <v>2</v>
      </c>
      <c r="K8513" s="33" t="s">
        <v>2927</v>
      </c>
    </row>
    <row r="8514" spans="1:11" x14ac:dyDescent="0.3">
      <c r="A8514" s="1">
        <v>42990</v>
      </c>
      <c r="B8514" s="2">
        <f>YEAR(salesdata[[#This Row],[Order Date]])</f>
        <v>2017</v>
      </c>
      <c r="C8514" s="2">
        <f>MONTH(salesdata[[#This Row],[Order Date]])</f>
        <v>9</v>
      </c>
      <c r="D8514" t="s">
        <v>1765</v>
      </c>
      <c r="E8514" t="s">
        <v>540</v>
      </c>
      <c r="F8514" t="s">
        <v>11</v>
      </c>
      <c r="G8514" t="s">
        <v>12</v>
      </c>
      <c r="H8514" t="s">
        <v>773</v>
      </c>
      <c r="I8514" s="33" t="s">
        <v>5899</v>
      </c>
      <c r="J8514" s="2">
        <v>5</v>
      </c>
      <c r="K8514" s="33" t="s">
        <v>5900</v>
      </c>
    </row>
    <row r="8515" spans="1:11" x14ac:dyDescent="0.3">
      <c r="A8515" s="1">
        <v>42990</v>
      </c>
      <c r="B8515" s="2">
        <f>YEAR(salesdata[[#This Row],[Order Date]])</f>
        <v>2017</v>
      </c>
      <c r="C8515" s="2">
        <f>MONTH(salesdata[[#This Row],[Order Date]])</f>
        <v>9</v>
      </c>
      <c r="D8515" t="s">
        <v>1765</v>
      </c>
      <c r="E8515" t="s">
        <v>540</v>
      </c>
      <c r="F8515" t="s">
        <v>11</v>
      </c>
      <c r="G8515" t="s">
        <v>93</v>
      </c>
      <c r="H8515" t="s">
        <v>1386</v>
      </c>
      <c r="I8515" s="33" t="s">
        <v>10301</v>
      </c>
      <c r="J8515" s="2">
        <v>7</v>
      </c>
      <c r="K8515" s="33" t="s">
        <v>9093</v>
      </c>
    </row>
    <row r="8516" spans="1:11" x14ac:dyDescent="0.3">
      <c r="A8516" s="1">
        <v>42990</v>
      </c>
      <c r="B8516" s="2">
        <f>YEAR(salesdata[[#This Row],[Order Date]])</f>
        <v>2017</v>
      </c>
      <c r="C8516" s="2">
        <f>MONTH(salesdata[[#This Row],[Order Date]])</f>
        <v>9</v>
      </c>
      <c r="D8516" t="s">
        <v>1765</v>
      </c>
      <c r="E8516" t="s">
        <v>540</v>
      </c>
      <c r="F8516" t="s">
        <v>11</v>
      </c>
      <c r="G8516" t="s">
        <v>12</v>
      </c>
      <c r="H8516" t="s">
        <v>2588</v>
      </c>
      <c r="I8516" s="33" t="s">
        <v>5248</v>
      </c>
      <c r="J8516" s="2">
        <v>5</v>
      </c>
      <c r="K8516" s="33" t="s">
        <v>5249</v>
      </c>
    </row>
    <row r="8517" spans="1:11" x14ac:dyDescent="0.3">
      <c r="A8517" s="1">
        <v>42990</v>
      </c>
      <c r="B8517" s="2">
        <f>YEAR(salesdata[[#This Row],[Order Date]])</f>
        <v>2017</v>
      </c>
      <c r="C8517" s="2">
        <f>MONTH(salesdata[[#This Row],[Order Date]])</f>
        <v>9</v>
      </c>
      <c r="D8517" t="s">
        <v>1160</v>
      </c>
      <c r="E8517" t="s">
        <v>1575</v>
      </c>
      <c r="F8517" t="s">
        <v>11</v>
      </c>
      <c r="G8517" t="s">
        <v>12</v>
      </c>
      <c r="H8517" t="s">
        <v>464</v>
      </c>
      <c r="I8517" s="33" t="s">
        <v>3692</v>
      </c>
      <c r="J8517" s="2">
        <v>7</v>
      </c>
      <c r="K8517" s="33" t="s">
        <v>3693</v>
      </c>
    </row>
    <row r="8518" spans="1:11" x14ac:dyDescent="0.3">
      <c r="A8518" s="1">
        <v>42990</v>
      </c>
      <c r="B8518" s="2">
        <f>YEAR(salesdata[[#This Row],[Order Date]])</f>
        <v>2017</v>
      </c>
      <c r="C8518" s="2">
        <f>MONTH(salesdata[[#This Row],[Order Date]])</f>
        <v>9</v>
      </c>
      <c r="D8518" t="s">
        <v>1160</v>
      </c>
      <c r="E8518" t="s">
        <v>1575</v>
      </c>
      <c r="F8518" t="s">
        <v>11</v>
      </c>
      <c r="G8518" t="s">
        <v>20</v>
      </c>
      <c r="H8518" t="s">
        <v>2058</v>
      </c>
      <c r="I8518" s="33" t="s">
        <v>11215</v>
      </c>
      <c r="J8518" s="2">
        <v>3</v>
      </c>
      <c r="K8518" s="33" t="s">
        <v>8415</v>
      </c>
    </row>
    <row r="8519" spans="1:11" x14ac:dyDescent="0.3">
      <c r="A8519" s="1">
        <v>42990</v>
      </c>
      <c r="B8519" s="2">
        <f>YEAR(salesdata[[#This Row],[Order Date]])</f>
        <v>2017</v>
      </c>
      <c r="C8519" s="2">
        <f>MONTH(salesdata[[#This Row],[Order Date]])</f>
        <v>9</v>
      </c>
      <c r="D8519" t="s">
        <v>1714</v>
      </c>
      <c r="E8519" t="s">
        <v>27</v>
      </c>
      <c r="F8519" t="s">
        <v>11</v>
      </c>
      <c r="G8519" t="s">
        <v>12</v>
      </c>
      <c r="H8519" t="s">
        <v>466</v>
      </c>
      <c r="I8519" s="33" t="s">
        <v>4629</v>
      </c>
      <c r="J8519" s="2">
        <v>3</v>
      </c>
      <c r="K8519" s="33" t="s">
        <v>4630</v>
      </c>
    </row>
    <row r="8520" spans="1:11" x14ac:dyDescent="0.3">
      <c r="A8520" s="1">
        <v>42991</v>
      </c>
      <c r="B8520" s="2">
        <f>YEAR(salesdata[[#This Row],[Order Date]])</f>
        <v>2017</v>
      </c>
      <c r="C8520" s="2">
        <f>MONTH(salesdata[[#This Row],[Order Date]])</f>
        <v>9</v>
      </c>
      <c r="D8520" t="s">
        <v>129</v>
      </c>
      <c r="E8520" t="s">
        <v>249</v>
      </c>
      <c r="F8520" t="s">
        <v>11</v>
      </c>
      <c r="G8520" t="s">
        <v>24</v>
      </c>
      <c r="H8520" t="s">
        <v>974</v>
      </c>
      <c r="I8520" s="33" t="s">
        <v>3369</v>
      </c>
      <c r="J8520" s="2">
        <v>5</v>
      </c>
      <c r="K8520" s="33" t="s">
        <v>8739</v>
      </c>
    </row>
    <row r="8521" spans="1:11" x14ac:dyDescent="0.3">
      <c r="A8521" s="1">
        <v>42992</v>
      </c>
      <c r="B8521" s="2">
        <f>YEAR(salesdata[[#This Row],[Order Date]])</f>
        <v>2017</v>
      </c>
      <c r="C8521" s="2">
        <f>MONTH(salesdata[[#This Row],[Order Date]])</f>
        <v>9</v>
      </c>
      <c r="D8521" t="s">
        <v>1521</v>
      </c>
      <c r="E8521" t="s">
        <v>111</v>
      </c>
      <c r="F8521" t="s">
        <v>11</v>
      </c>
      <c r="G8521" t="s">
        <v>12</v>
      </c>
      <c r="H8521" t="s">
        <v>2649</v>
      </c>
      <c r="I8521" s="33" t="s">
        <v>3005</v>
      </c>
      <c r="J8521" s="2">
        <v>3</v>
      </c>
      <c r="K8521" s="33" t="s">
        <v>10433</v>
      </c>
    </row>
    <row r="8522" spans="1:11" x14ac:dyDescent="0.3">
      <c r="A8522" s="1">
        <v>42992</v>
      </c>
      <c r="B8522" s="2">
        <f>YEAR(salesdata[[#This Row],[Order Date]])</f>
        <v>2017</v>
      </c>
      <c r="C8522" s="2">
        <f>MONTH(salesdata[[#This Row],[Order Date]])</f>
        <v>9</v>
      </c>
      <c r="D8522" t="s">
        <v>779</v>
      </c>
      <c r="E8522" t="s">
        <v>181</v>
      </c>
      <c r="F8522" t="s">
        <v>11</v>
      </c>
      <c r="G8522" t="s">
        <v>24</v>
      </c>
      <c r="H8522" t="s">
        <v>493</v>
      </c>
      <c r="I8522" s="33" t="s">
        <v>3490</v>
      </c>
      <c r="J8522" s="2">
        <v>3</v>
      </c>
      <c r="K8522" s="33" t="s">
        <v>3491</v>
      </c>
    </row>
    <row r="8523" spans="1:11" x14ac:dyDescent="0.3">
      <c r="A8523" s="1">
        <v>42992</v>
      </c>
      <c r="B8523" s="2">
        <f>YEAR(salesdata[[#This Row],[Order Date]])</f>
        <v>2017</v>
      </c>
      <c r="C8523" s="2">
        <f>MONTH(salesdata[[#This Row],[Order Date]])</f>
        <v>9</v>
      </c>
      <c r="D8523" t="s">
        <v>2532</v>
      </c>
      <c r="E8523" t="s">
        <v>27</v>
      </c>
      <c r="F8523" t="s">
        <v>11</v>
      </c>
      <c r="G8523" t="s">
        <v>16</v>
      </c>
      <c r="H8523" t="s">
        <v>1446</v>
      </c>
      <c r="I8523" s="33" t="s">
        <v>6872</v>
      </c>
      <c r="J8523" s="2">
        <v>9</v>
      </c>
      <c r="K8523" s="33" t="s">
        <v>11216</v>
      </c>
    </row>
    <row r="8524" spans="1:11" x14ac:dyDescent="0.3">
      <c r="A8524" s="1">
        <v>42992</v>
      </c>
      <c r="B8524" s="2">
        <f>YEAR(salesdata[[#This Row],[Order Date]])</f>
        <v>2017</v>
      </c>
      <c r="C8524" s="2">
        <f>MONTH(salesdata[[#This Row],[Order Date]])</f>
        <v>9</v>
      </c>
      <c r="D8524" t="s">
        <v>842</v>
      </c>
      <c r="E8524" t="s">
        <v>23</v>
      </c>
      <c r="F8524" t="s">
        <v>11</v>
      </c>
      <c r="G8524" t="s">
        <v>20</v>
      </c>
      <c r="H8524" t="s">
        <v>1406</v>
      </c>
      <c r="I8524" s="33" t="s">
        <v>6612</v>
      </c>
      <c r="J8524" s="2">
        <v>2</v>
      </c>
      <c r="K8524" s="33" t="s">
        <v>5689</v>
      </c>
    </row>
    <row r="8525" spans="1:11" x14ac:dyDescent="0.3">
      <c r="A8525" s="1">
        <v>42992</v>
      </c>
      <c r="B8525" s="2">
        <f>YEAR(salesdata[[#This Row],[Order Date]])</f>
        <v>2017</v>
      </c>
      <c r="C8525" s="2">
        <f>MONTH(salesdata[[#This Row],[Order Date]])</f>
        <v>9</v>
      </c>
      <c r="D8525" t="s">
        <v>842</v>
      </c>
      <c r="E8525" t="s">
        <v>23</v>
      </c>
      <c r="F8525" t="s">
        <v>39</v>
      </c>
      <c r="G8525" t="s">
        <v>306</v>
      </c>
      <c r="H8525" t="s">
        <v>2448</v>
      </c>
      <c r="I8525" s="33" t="s">
        <v>3784</v>
      </c>
      <c r="J8525" s="2">
        <v>1</v>
      </c>
      <c r="K8525" s="33" t="s">
        <v>11217</v>
      </c>
    </row>
    <row r="8526" spans="1:11" x14ac:dyDescent="0.3">
      <c r="A8526" s="1">
        <v>42992</v>
      </c>
      <c r="B8526" s="2">
        <f>YEAR(salesdata[[#This Row],[Order Date]])</f>
        <v>2017</v>
      </c>
      <c r="C8526" s="2">
        <f>MONTH(salesdata[[#This Row],[Order Date]])</f>
        <v>9</v>
      </c>
      <c r="D8526" t="s">
        <v>842</v>
      </c>
      <c r="E8526" t="s">
        <v>23</v>
      </c>
      <c r="F8526" t="s">
        <v>34</v>
      </c>
      <c r="G8526" t="s">
        <v>35</v>
      </c>
      <c r="H8526" t="s">
        <v>989</v>
      </c>
      <c r="I8526" s="33" t="s">
        <v>11218</v>
      </c>
      <c r="J8526" s="2">
        <v>2</v>
      </c>
      <c r="K8526" s="33" t="s">
        <v>11219</v>
      </c>
    </row>
    <row r="8527" spans="1:11" x14ac:dyDescent="0.3">
      <c r="A8527" s="1">
        <v>42992</v>
      </c>
      <c r="B8527" s="2">
        <f>YEAR(salesdata[[#This Row],[Order Date]])</f>
        <v>2017</v>
      </c>
      <c r="C8527" s="2">
        <f>MONTH(salesdata[[#This Row],[Order Date]])</f>
        <v>9</v>
      </c>
      <c r="D8527" t="s">
        <v>842</v>
      </c>
      <c r="E8527" t="s">
        <v>23</v>
      </c>
      <c r="F8527" t="s">
        <v>11</v>
      </c>
      <c r="G8527" t="s">
        <v>20</v>
      </c>
      <c r="H8527" t="s">
        <v>2058</v>
      </c>
      <c r="I8527" s="33" t="s">
        <v>6574</v>
      </c>
      <c r="J8527" s="2">
        <v>4</v>
      </c>
      <c r="K8527" s="33" t="s">
        <v>6575</v>
      </c>
    </row>
    <row r="8528" spans="1:11" x14ac:dyDescent="0.3">
      <c r="A8528" s="1">
        <v>42992</v>
      </c>
      <c r="B8528" s="2">
        <f>YEAR(salesdata[[#This Row],[Order Date]])</f>
        <v>2017</v>
      </c>
      <c r="C8528" s="2">
        <f>MONTH(salesdata[[#This Row],[Order Date]])</f>
        <v>9</v>
      </c>
      <c r="D8528" t="s">
        <v>842</v>
      </c>
      <c r="E8528" t="s">
        <v>23</v>
      </c>
      <c r="F8528" t="s">
        <v>34</v>
      </c>
      <c r="G8528" t="s">
        <v>47</v>
      </c>
      <c r="H8528" t="s">
        <v>981</v>
      </c>
      <c r="I8528" s="33" t="s">
        <v>11220</v>
      </c>
      <c r="J8528" s="2">
        <v>8</v>
      </c>
      <c r="K8528" s="33" t="s">
        <v>8021</v>
      </c>
    </row>
    <row r="8529" spans="1:11" x14ac:dyDescent="0.3">
      <c r="A8529" s="1">
        <v>42992</v>
      </c>
      <c r="B8529" s="2">
        <f>YEAR(salesdata[[#This Row],[Order Date]])</f>
        <v>2017</v>
      </c>
      <c r="C8529" s="2">
        <f>MONTH(salesdata[[#This Row],[Order Date]])</f>
        <v>9</v>
      </c>
      <c r="D8529" t="s">
        <v>842</v>
      </c>
      <c r="E8529" t="s">
        <v>23</v>
      </c>
      <c r="F8529" t="s">
        <v>39</v>
      </c>
      <c r="G8529" t="s">
        <v>306</v>
      </c>
      <c r="H8529" t="s">
        <v>2472</v>
      </c>
      <c r="I8529" s="33" t="s">
        <v>11221</v>
      </c>
      <c r="J8529" s="2">
        <v>2</v>
      </c>
      <c r="K8529" s="33" t="s">
        <v>11222</v>
      </c>
    </row>
    <row r="8530" spans="1:11" x14ac:dyDescent="0.3">
      <c r="A8530" s="1">
        <v>42992</v>
      </c>
      <c r="B8530" s="2">
        <f>YEAR(salesdata[[#This Row],[Order Date]])</f>
        <v>2017</v>
      </c>
      <c r="C8530" s="2">
        <f>MONTH(salesdata[[#This Row],[Order Date]])</f>
        <v>9</v>
      </c>
      <c r="D8530" t="s">
        <v>565</v>
      </c>
      <c r="E8530" t="s">
        <v>249</v>
      </c>
      <c r="F8530" t="s">
        <v>11</v>
      </c>
      <c r="G8530" t="s">
        <v>93</v>
      </c>
      <c r="H8530" t="s">
        <v>257</v>
      </c>
      <c r="I8530" s="33" t="s">
        <v>11223</v>
      </c>
      <c r="J8530" s="2">
        <v>4</v>
      </c>
      <c r="K8530" s="33" t="s">
        <v>11224</v>
      </c>
    </row>
    <row r="8531" spans="1:11" x14ac:dyDescent="0.3">
      <c r="A8531" s="1">
        <v>42992</v>
      </c>
      <c r="B8531" s="2">
        <f>YEAR(salesdata[[#This Row],[Order Date]])</f>
        <v>2017</v>
      </c>
      <c r="C8531" s="2">
        <f>MONTH(salesdata[[#This Row],[Order Date]])</f>
        <v>9</v>
      </c>
      <c r="D8531" t="s">
        <v>565</v>
      </c>
      <c r="E8531" t="s">
        <v>249</v>
      </c>
      <c r="F8531" t="s">
        <v>11</v>
      </c>
      <c r="G8531" t="s">
        <v>12</v>
      </c>
      <c r="H8531" t="s">
        <v>1187</v>
      </c>
      <c r="I8531" s="33" t="s">
        <v>3346</v>
      </c>
      <c r="J8531" s="2">
        <v>3</v>
      </c>
      <c r="K8531" s="33" t="s">
        <v>3347</v>
      </c>
    </row>
    <row r="8532" spans="1:11" x14ac:dyDescent="0.3">
      <c r="A8532" s="1">
        <v>42992</v>
      </c>
      <c r="B8532" s="2">
        <f>YEAR(salesdata[[#This Row],[Order Date]])</f>
        <v>2017</v>
      </c>
      <c r="C8532" s="2">
        <f>MONTH(salesdata[[#This Row],[Order Date]])</f>
        <v>9</v>
      </c>
      <c r="D8532" t="s">
        <v>2283</v>
      </c>
      <c r="E8532" t="s">
        <v>152</v>
      </c>
      <c r="F8532" t="s">
        <v>39</v>
      </c>
      <c r="G8532" t="s">
        <v>40</v>
      </c>
      <c r="H8532" t="s">
        <v>921</v>
      </c>
      <c r="I8532" s="33" t="s">
        <v>11225</v>
      </c>
      <c r="J8532" s="2">
        <v>3</v>
      </c>
      <c r="K8532" s="33" t="s">
        <v>11226</v>
      </c>
    </row>
    <row r="8533" spans="1:11" x14ac:dyDescent="0.3">
      <c r="A8533" s="1">
        <v>42992</v>
      </c>
      <c r="B8533" s="2">
        <f>YEAR(salesdata[[#This Row],[Order Date]])</f>
        <v>2017</v>
      </c>
      <c r="C8533" s="2">
        <f>MONTH(salesdata[[#This Row],[Order Date]])</f>
        <v>9</v>
      </c>
      <c r="D8533" t="s">
        <v>2283</v>
      </c>
      <c r="E8533" t="s">
        <v>152</v>
      </c>
      <c r="F8533" t="s">
        <v>11</v>
      </c>
      <c r="G8533" t="s">
        <v>18</v>
      </c>
      <c r="H8533" t="s">
        <v>261</v>
      </c>
      <c r="I8533" s="33" t="s">
        <v>6711</v>
      </c>
      <c r="J8533" s="2">
        <v>1</v>
      </c>
      <c r="K8533" s="33" t="s">
        <v>3563</v>
      </c>
    </row>
    <row r="8534" spans="1:11" x14ac:dyDescent="0.3">
      <c r="A8534" s="1">
        <v>42992</v>
      </c>
      <c r="B8534" s="2">
        <f>YEAR(salesdata[[#This Row],[Order Date]])</f>
        <v>2017</v>
      </c>
      <c r="C8534" s="2">
        <f>MONTH(salesdata[[#This Row],[Order Date]])</f>
        <v>9</v>
      </c>
      <c r="D8534" t="s">
        <v>2283</v>
      </c>
      <c r="E8534" t="s">
        <v>152</v>
      </c>
      <c r="F8534" t="s">
        <v>11</v>
      </c>
      <c r="G8534" t="s">
        <v>24</v>
      </c>
      <c r="H8534" t="s">
        <v>2827</v>
      </c>
      <c r="I8534" s="33" t="s">
        <v>5556</v>
      </c>
      <c r="J8534" s="2">
        <v>5</v>
      </c>
      <c r="K8534" s="33" t="s">
        <v>4893</v>
      </c>
    </row>
    <row r="8535" spans="1:11" x14ac:dyDescent="0.3">
      <c r="A8535" s="1">
        <v>42992</v>
      </c>
      <c r="B8535" s="2">
        <f>YEAR(salesdata[[#This Row],[Order Date]])</f>
        <v>2017</v>
      </c>
      <c r="C8535" s="2">
        <f>MONTH(salesdata[[#This Row],[Order Date]])</f>
        <v>9</v>
      </c>
      <c r="D8535" t="s">
        <v>2283</v>
      </c>
      <c r="E8535" t="s">
        <v>152</v>
      </c>
      <c r="F8535" t="s">
        <v>34</v>
      </c>
      <c r="G8535" t="s">
        <v>35</v>
      </c>
      <c r="H8535" t="s">
        <v>1474</v>
      </c>
      <c r="I8535" s="33" t="s">
        <v>4944</v>
      </c>
      <c r="J8535" s="2">
        <v>5</v>
      </c>
      <c r="K8535" s="33" t="s">
        <v>4945</v>
      </c>
    </row>
    <row r="8536" spans="1:11" x14ac:dyDescent="0.3">
      <c r="A8536" s="1">
        <v>42992</v>
      </c>
      <c r="B8536" s="2">
        <f>YEAR(salesdata[[#This Row],[Order Date]])</f>
        <v>2017</v>
      </c>
      <c r="C8536" s="2">
        <f>MONTH(salesdata[[#This Row],[Order Date]])</f>
        <v>9</v>
      </c>
      <c r="D8536" t="s">
        <v>2571</v>
      </c>
      <c r="E8536" t="s">
        <v>152</v>
      </c>
      <c r="F8536" t="s">
        <v>11</v>
      </c>
      <c r="G8536" t="s">
        <v>12</v>
      </c>
      <c r="H8536" t="s">
        <v>2807</v>
      </c>
      <c r="I8536" s="33" t="s">
        <v>3871</v>
      </c>
      <c r="J8536" s="2">
        <v>2</v>
      </c>
      <c r="K8536" s="33" t="s">
        <v>4773</v>
      </c>
    </row>
    <row r="8537" spans="1:11" x14ac:dyDescent="0.3">
      <c r="A8537" s="1">
        <v>42992</v>
      </c>
      <c r="B8537" s="2">
        <f>YEAR(salesdata[[#This Row],[Order Date]])</f>
        <v>2017</v>
      </c>
      <c r="C8537" s="2">
        <f>MONTH(salesdata[[#This Row],[Order Date]])</f>
        <v>9</v>
      </c>
      <c r="D8537" t="s">
        <v>2571</v>
      </c>
      <c r="E8537" t="s">
        <v>152</v>
      </c>
      <c r="F8537" t="s">
        <v>11</v>
      </c>
      <c r="G8537" t="s">
        <v>12</v>
      </c>
      <c r="H8537" t="s">
        <v>1821</v>
      </c>
      <c r="I8537" s="33" t="s">
        <v>4451</v>
      </c>
      <c r="J8537" s="2">
        <v>2</v>
      </c>
      <c r="K8537" s="33" t="s">
        <v>4452</v>
      </c>
    </row>
    <row r="8538" spans="1:11" x14ac:dyDescent="0.3">
      <c r="A8538" s="1">
        <v>42992</v>
      </c>
      <c r="B8538" s="2">
        <f>YEAR(salesdata[[#This Row],[Order Date]])</f>
        <v>2017</v>
      </c>
      <c r="C8538" s="2">
        <f>MONTH(salesdata[[#This Row],[Order Date]])</f>
        <v>9</v>
      </c>
      <c r="D8538" t="s">
        <v>1831</v>
      </c>
      <c r="E8538" t="s">
        <v>79</v>
      </c>
      <c r="F8538" t="s">
        <v>39</v>
      </c>
      <c r="G8538" t="s">
        <v>52</v>
      </c>
      <c r="H8538" t="s">
        <v>265</v>
      </c>
      <c r="I8538" s="33" t="s">
        <v>11227</v>
      </c>
      <c r="J8538" s="2">
        <v>7</v>
      </c>
      <c r="K8538" s="33" t="s">
        <v>11228</v>
      </c>
    </row>
    <row r="8539" spans="1:11" x14ac:dyDescent="0.3">
      <c r="A8539" s="1">
        <v>42993</v>
      </c>
      <c r="B8539" s="2">
        <f>YEAR(salesdata[[#This Row],[Order Date]])</f>
        <v>2017</v>
      </c>
      <c r="C8539" s="2">
        <f>MONTH(salesdata[[#This Row],[Order Date]])</f>
        <v>9</v>
      </c>
      <c r="D8539" t="s">
        <v>2173</v>
      </c>
      <c r="E8539" t="s">
        <v>10</v>
      </c>
      <c r="F8539" t="s">
        <v>11</v>
      </c>
      <c r="G8539" t="s">
        <v>12</v>
      </c>
      <c r="H8539" t="s">
        <v>1006</v>
      </c>
      <c r="I8539" s="33" t="s">
        <v>3239</v>
      </c>
      <c r="J8539" s="2">
        <v>8</v>
      </c>
      <c r="K8539" s="33" t="s">
        <v>11229</v>
      </c>
    </row>
    <row r="8540" spans="1:11" x14ac:dyDescent="0.3">
      <c r="A8540" s="1">
        <v>42993</v>
      </c>
      <c r="B8540" s="2">
        <f>YEAR(salesdata[[#This Row],[Order Date]])</f>
        <v>2017</v>
      </c>
      <c r="C8540" s="2">
        <f>MONTH(salesdata[[#This Row],[Order Date]])</f>
        <v>9</v>
      </c>
      <c r="D8540" t="s">
        <v>2329</v>
      </c>
      <c r="E8540" t="s">
        <v>152</v>
      </c>
      <c r="F8540" t="s">
        <v>34</v>
      </c>
      <c r="G8540" t="s">
        <v>47</v>
      </c>
      <c r="H8540" t="s">
        <v>218</v>
      </c>
      <c r="I8540" s="33" t="s">
        <v>9344</v>
      </c>
      <c r="J8540" s="2">
        <v>7</v>
      </c>
      <c r="K8540" s="33" t="s">
        <v>11230</v>
      </c>
    </row>
    <row r="8541" spans="1:11" x14ac:dyDescent="0.3">
      <c r="A8541" s="1">
        <v>42993</v>
      </c>
      <c r="B8541" s="2">
        <f>YEAR(salesdata[[#This Row],[Order Date]])</f>
        <v>2017</v>
      </c>
      <c r="C8541" s="2">
        <f>MONTH(salesdata[[#This Row],[Order Date]])</f>
        <v>9</v>
      </c>
      <c r="D8541" t="s">
        <v>231</v>
      </c>
      <c r="E8541" t="s">
        <v>15</v>
      </c>
      <c r="F8541" t="s">
        <v>39</v>
      </c>
      <c r="G8541" t="s">
        <v>40</v>
      </c>
      <c r="H8541" t="s">
        <v>2769</v>
      </c>
      <c r="I8541" s="33" t="s">
        <v>3307</v>
      </c>
      <c r="J8541" s="2">
        <v>3</v>
      </c>
      <c r="K8541" s="33" t="s">
        <v>11231</v>
      </c>
    </row>
    <row r="8542" spans="1:11" x14ac:dyDescent="0.3">
      <c r="A8542" s="1">
        <v>42993</v>
      </c>
      <c r="B8542" s="2">
        <f>YEAR(salesdata[[#This Row],[Order Date]])</f>
        <v>2017</v>
      </c>
      <c r="C8542" s="2">
        <f>MONTH(salesdata[[#This Row],[Order Date]])</f>
        <v>9</v>
      </c>
      <c r="D8542" t="s">
        <v>1042</v>
      </c>
      <c r="E8542" t="s">
        <v>443</v>
      </c>
      <c r="F8542" t="s">
        <v>39</v>
      </c>
      <c r="G8542" t="s">
        <v>40</v>
      </c>
      <c r="H8542" t="s">
        <v>967</v>
      </c>
      <c r="I8542" s="33" t="s">
        <v>8313</v>
      </c>
      <c r="J8542" s="2">
        <v>1</v>
      </c>
      <c r="K8542" s="33" t="s">
        <v>9070</v>
      </c>
    </row>
    <row r="8543" spans="1:11" x14ac:dyDescent="0.3">
      <c r="A8543" s="1">
        <v>42993</v>
      </c>
      <c r="B8543" s="2">
        <f>YEAR(salesdata[[#This Row],[Order Date]])</f>
        <v>2017</v>
      </c>
      <c r="C8543" s="2">
        <f>MONTH(salesdata[[#This Row],[Order Date]])</f>
        <v>9</v>
      </c>
      <c r="D8543" t="s">
        <v>1042</v>
      </c>
      <c r="E8543" t="s">
        <v>443</v>
      </c>
      <c r="F8543" t="s">
        <v>11</v>
      </c>
      <c r="G8543" t="s">
        <v>24</v>
      </c>
      <c r="H8543" t="s">
        <v>25</v>
      </c>
      <c r="I8543" s="33" t="s">
        <v>3350</v>
      </c>
      <c r="J8543" s="2">
        <v>2</v>
      </c>
      <c r="K8543" s="33" t="s">
        <v>3351</v>
      </c>
    </row>
    <row r="8544" spans="1:11" x14ac:dyDescent="0.3">
      <c r="A8544" s="1">
        <v>42993</v>
      </c>
      <c r="B8544" s="2">
        <f>YEAR(salesdata[[#This Row],[Order Date]])</f>
        <v>2017</v>
      </c>
      <c r="C8544" s="2">
        <f>MONTH(salesdata[[#This Row],[Order Date]])</f>
        <v>9</v>
      </c>
      <c r="D8544" t="s">
        <v>1042</v>
      </c>
      <c r="E8544" t="s">
        <v>443</v>
      </c>
      <c r="F8544" t="s">
        <v>34</v>
      </c>
      <c r="G8544" t="s">
        <v>74</v>
      </c>
      <c r="H8544" t="s">
        <v>1654</v>
      </c>
      <c r="I8544" s="33" t="s">
        <v>11232</v>
      </c>
      <c r="J8544" s="2">
        <v>3</v>
      </c>
      <c r="K8544" s="33" t="s">
        <v>11233</v>
      </c>
    </row>
    <row r="8545" spans="1:11" x14ac:dyDescent="0.3">
      <c r="A8545" s="1">
        <v>42993</v>
      </c>
      <c r="B8545" s="2">
        <f>YEAR(salesdata[[#This Row],[Order Date]])</f>
        <v>2017</v>
      </c>
      <c r="C8545" s="2">
        <f>MONTH(salesdata[[#This Row],[Order Date]])</f>
        <v>9</v>
      </c>
      <c r="D8545" t="s">
        <v>1042</v>
      </c>
      <c r="E8545" t="s">
        <v>443</v>
      </c>
      <c r="F8545" t="s">
        <v>11</v>
      </c>
      <c r="G8545" t="s">
        <v>20</v>
      </c>
      <c r="H8545" t="s">
        <v>782</v>
      </c>
      <c r="I8545" s="33" t="s">
        <v>11234</v>
      </c>
      <c r="J8545" s="2">
        <v>7</v>
      </c>
      <c r="K8545" s="33" t="s">
        <v>11235</v>
      </c>
    </row>
    <row r="8546" spans="1:11" x14ac:dyDescent="0.3">
      <c r="A8546" s="1">
        <v>42993</v>
      </c>
      <c r="B8546" s="2">
        <f>YEAR(salesdata[[#This Row],[Order Date]])</f>
        <v>2017</v>
      </c>
      <c r="C8546" s="2">
        <f>MONTH(salesdata[[#This Row],[Order Date]])</f>
        <v>9</v>
      </c>
      <c r="D8546" t="s">
        <v>1372</v>
      </c>
      <c r="E8546" t="s">
        <v>27</v>
      </c>
      <c r="F8546" t="s">
        <v>11</v>
      </c>
      <c r="G8546" t="s">
        <v>20</v>
      </c>
      <c r="H8546" t="s">
        <v>428</v>
      </c>
      <c r="I8546" s="33" t="s">
        <v>11236</v>
      </c>
      <c r="J8546" s="2">
        <v>7</v>
      </c>
      <c r="K8546" s="33" t="s">
        <v>11237</v>
      </c>
    </row>
    <row r="8547" spans="1:11" x14ac:dyDescent="0.3">
      <c r="A8547" s="1">
        <v>42993</v>
      </c>
      <c r="B8547" s="2">
        <f>YEAR(salesdata[[#This Row],[Order Date]])</f>
        <v>2017</v>
      </c>
      <c r="C8547" s="2">
        <f>MONTH(salesdata[[#This Row],[Order Date]])</f>
        <v>9</v>
      </c>
      <c r="D8547" t="s">
        <v>1372</v>
      </c>
      <c r="E8547" t="s">
        <v>27</v>
      </c>
      <c r="F8547" t="s">
        <v>39</v>
      </c>
      <c r="G8547" t="s">
        <v>40</v>
      </c>
      <c r="H8547" t="s">
        <v>2386</v>
      </c>
      <c r="I8547" s="33" t="s">
        <v>11238</v>
      </c>
      <c r="J8547" s="2">
        <v>7</v>
      </c>
      <c r="K8547" s="33" t="s">
        <v>2977</v>
      </c>
    </row>
    <row r="8548" spans="1:11" x14ac:dyDescent="0.3">
      <c r="A8548" s="1">
        <v>42993</v>
      </c>
      <c r="B8548" s="2">
        <f>YEAR(salesdata[[#This Row],[Order Date]])</f>
        <v>2017</v>
      </c>
      <c r="C8548" s="2">
        <f>MONTH(salesdata[[#This Row],[Order Date]])</f>
        <v>9</v>
      </c>
      <c r="D8548" t="s">
        <v>1372</v>
      </c>
      <c r="E8548" t="s">
        <v>27</v>
      </c>
      <c r="F8548" t="s">
        <v>34</v>
      </c>
      <c r="G8548" t="s">
        <v>35</v>
      </c>
      <c r="H8548" t="s">
        <v>714</v>
      </c>
      <c r="I8548" s="33" t="s">
        <v>6038</v>
      </c>
      <c r="J8548" s="2">
        <v>3</v>
      </c>
      <c r="K8548" s="33" t="s">
        <v>6039</v>
      </c>
    </row>
    <row r="8549" spans="1:11" x14ac:dyDescent="0.3">
      <c r="A8549" s="1">
        <v>42993</v>
      </c>
      <c r="B8549" s="2">
        <f>YEAR(salesdata[[#This Row],[Order Date]])</f>
        <v>2017</v>
      </c>
      <c r="C8549" s="2">
        <f>MONTH(salesdata[[#This Row],[Order Date]])</f>
        <v>9</v>
      </c>
      <c r="D8549" t="s">
        <v>1684</v>
      </c>
      <c r="E8549" t="s">
        <v>121</v>
      </c>
      <c r="F8549" t="s">
        <v>11</v>
      </c>
      <c r="G8549" t="s">
        <v>12</v>
      </c>
      <c r="H8549" t="s">
        <v>1651</v>
      </c>
      <c r="I8549" s="33" t="s">
        <v>10512</v>
      </c>
      <c r="J8549" s="2">
        <v>5</v>
      </c>
      <c r="K8549" s="33" t="s">
        <v>10829</v>
      </c>
    </row>
    <row r="8550" spans="1:11" x14ac:dyDescent="0.3">
      <c r="A8550" s="1">
        <v>42993</v>
      </c>
      <c r="B8550" s="2">
        <f>YEAR(salesdata[[#This Row],[Order Date]])</f>
        <v>2017</v>
      </c>
      <c r="C8550" s="2">
        <f>MONTH(salesdata[[#This Row],[Order Date]])</f>
        <v>9</v>
      </c>
      <c r="D8550" t="s">
        <v>815</v>
      </c>
      <c r="E8550" t="s">
        <v>27</v>
      </c>
      <c r="F8550" t="s">
        <v>34</v>
      </c>
      <c r="G8550" t="s">
        <v>35</v>
      </c>
      <c r="H8550" t="s">
        <v>1418</v>
      </c>
      <c r="I8550" s="33" t="s">
        <v>5791</v>
      </c>
      <c r="J8550" s="2">
        <v>3</v>
      </c>
      <c r="K8550" s="33" t="s">
        <v>132</v>
      </c>
    </row>
    <row r="8551" spans="1:11" x14ac:dyDescent="0.3">
      <c r="A8551" s="1">
        <v>42993</v>
      </c>
      <c r="B8551" s="2">
        <f>YEAR(salesdata[[#This Row],[Order Date]])</f>
        <v>2017</v>
      </c>
      <c r="C8551" s="2">
        <f>MONTH(salesdata[[#This Row],[Order Date]])</f>
        <v>9</v>
      </c>
      <c r="D8551" t="s">
        <v>815</v>
      </c>
      <c r="E8551" t="s">
        <v>27</v>
      </c>
      <c r="F8551" t="s">
        <v>34</v>
      </c>
      <c r="G8551" t="s">
        <v>47</v>
      </c>
      <c r="H8551" t="s">
        <v>2272</v>
      </c>
      <c r="I8551" s="33" t="s">
        <v>11239</v>
      </c>
      <c r="J8551" s="2">
        <v>5</v>
      </c>
      <c r="K8551" s="33" t="s">
        <v>6027</v>
      </c>
    </row>
    <row r="8552" spans="1:11" x14ac:dyDescent="0.3">
      <c r="A8552" s="1">
        <v>42993</v>
      </c>
      <c r="B8552" s="2">
        <f>YEAR(salesdata[[#This Row],[Order Date]])</f>
        <v>2017</v>
      </c>
      <c r="C8552" s="2">
        <f>MONTH(salesdata[[#This Row],[Order Date]])</f>
        <v>9</v>
      </c>
      <c r="D8552" t="s">
        <v>815</v>
      </c>
      <c r="E8552" t="s">
        <v>27</v>
      </c>
      <c r="F8552" t="s">
        <v>11</v>
      </c>
      <c r="G8552" t="s">
        <v>24</v>
      </c>
      <c r="H8552" t="s">
        <v>414</v>
      </c>
      <c r="I8552" s="33" t="s">
        <v>9898</v>
      </c>
      <c r="J8552" s="2">
        <v>10</v>
      </c>
      <c r="K8552" s="33" t="s">
        <v>11240</v>
      </c>
    </row>
    <row r="8553" spans="1:11" x14ac:dyDescent="0.3">
      <c r="A8553" s="1">
        <v>42993</v>
      </c>
      <c r="B8553" s="2">
        <f>YEAR(salesdata[[#This Row],[Order Date]])</f>
        <v>2017</v>
      </c>
      <c r="C8553" s="2">
        <f>MONTH(salesdata[[#This Row],[Order Date]])</f>
        <v>9</v>
      </c>
      <c r="D8553" t="s">
        <v>815</v>
      </c>
      <c r="E8553" t="s">
        <v>27</v>
      </c>
      <c r="F8553" t="s">
        <v>11</v>
      </c>
      <c r="G8553" t="s">
        <v>93</v>
      </c>
      <c r="H8553" t="s">
        <v>1948</v>
      </c>
      <c r="I8553" s="33" t="s">
        <v>11241</v>
      </c>
      <c r="J8553" s="2">
        <v>2</v>
      </c>
      <c r="K8553" s="33" t="s">
        <v>11242</v>
      </c>
    </row>
    <row r="8554" spans="1:11" x14ac:dyDescent="0.3">
      <c r="A8554" s="1">
        <v>42993</v>
      </c>
      <c r="B8554" s="2">
        <f>YEAR(salesdata[[#This Row],[Order Date]])</f>
        <v>2017</v>
      </c>
      <c r="C8554" s="2">
        <f>MONTH(salesdata[[#This Row],[Order Date]])</f>
        <v>9</v>
      </c>
      <c r="D8554" t="s">
        <v>815</v>
      </c>
      <c r="E8554" t="s">
        <v>27</v>
      </c>
      <c r="F8554" t="s">
        <v>11</v>
      </c>
      <c r="G8554" t="s">
        <v>20</v>
      </c>
      <c r="H8554" t="s">
        <v>916</v>
      </c>
      <c r="I8554" s="33" t="s">
        <v>3565</v>
      </c>
      <c r="J8554" s="2">
        <v>1</v>
      </c>
      <c r="K8554" s="33" t="s">
        <v>3375</v>
      </c>
    </row>
    <row r="8555" spans="1:11" x14ac:dyDescent="0.3">
      <c r="A8555" s="1">
        <v>42993</v>
      </c>
      <c r="B8555" s="2">
        <f>YEAR(salesdata[[#This Row],[Order Date]])</f>
        <v>2017</v>
      </c>
      <c r="C8555" s="2">
        <f>MONTH(salesdata[[#This Row],[Order Date]])</f>
        <v>9</v>
      </c>
      <c r="D8555" t="s">
        <v>2855</v>
      </c>
      <c r="E8555" t="s">
        <v>181</v>
      </c>
      <c r="F8555" t="s">
        <v>34</v>
      </c>
      <c r="G8555" t="s">
        <v>47</v>
      </c>
      <c r="H8555" t="s">
        <v>2116</v>
      </c>
      <c r="I8555" s="33" t="s">
        <v>8710</v>
      </c>
      <c r="J8555" s="2">
        <v>5</v>
      </c>
      <c r="K8555" s="33" t="s">
        <v>9342</v>
      </c>
    </row>
    <row r="8556" spans="1:11" x14ac:dyDescent="0.3">
      <c r="A8556" s="1">
        <v>42993</v>
      </c>
      <c r="B8556" s="2">
        <f>YEAR(salesdata[[#This Row],[Order Date]])</f>
        <v>2017</v>
      </c>
      <c r="C8556" s="2">
        <f>MONTH(salesdata[[#This Row],[Order Date]])</f>
        <v>9</v>
      </c>
      <c r="D8556" t="s">
        <v>2855</v>
      </c>
      <c r="E8556" t="s">
        <v>181</v>
      </c>
      <c r="F8556" t="s">
        <v>34</v>
      </c>
      <c r="G8556" t="s">
        <v>35</v>
      </c>
      <c r="H8556" t="s">
        <v>2746</v>
      </c>
      <c r="I8556" s="33" t="s">
        <v>11243</v>
      </c>
      <c r="J8556" s="2">
        <v>4</v>
      </c>
      <c r="K8556" s="33" t="s">
        <v>11244</v>
      </c>
    </row>
    <row r="8557" spans="1:11" x14ac:dyDescent="0.3">
      <c r="A8557" s="1">
        <v>42993</v>
      </c>
      <c r="B8557" s="2">
        <f>YEAR(salesdata[[#This Row],[Order Date]])</f>
        <v>2017</v>
      </c>
      <c r="C8557" s="2">
        <f>MONTH(salesdata[[#This Row],[Order Date]])</f>
        <v>9</v>
      </c>
      <c r="D8557" t="s">
        <v>2855</v>
      </c>
      <c r="E8557" t="s">
        <v>181</v>
      </c>
      <c r="F8557" t="s">
        <v>39</v>
      </c>
      <c r="G8557" t="s">
        <v>40</v>
      </c>
      <c r="H8557" t="s">
        <v>899</v>
      </c>
      <c r="I8557" s="33" t="s">
        <v>11245</v>
      </c>
      <c r="J8557" s="2">
        <v>6</v>
      </c>
      <c r="K8557" s="33" t="s">
        <v>11246</v>
      </c>
    </row>
    <row r="8558" spans="1:11" x14ac:dyDescent="0.3">
      <c r="A8558" s="1">
        <v>42993</v>
      </c>
      <c r="B8558" s="2">
        <f>YEAR(salesdata[[#This Row],[Order Date]])</f>
        <v>2017</v>
      </c>
      <c r="C8558" s="2">
        <f>MONTH(salesdata[[#This Row],[Order Date]])</f>
        <v>9</v>
      </c>
      <c r="D8558" t="s">
        <v>2855</v>
      </c>
      <c r="E8558" t="s">
        <v>181</v>
      </c>
      <c r="F8558" t="s">
        <v>11</v>
      </c>
      <c r="G8558" t="s">
        <v>18</v>
      </c>
      <c r="H8558" t="s">
        <v>276</v>
      </c>
      <c r="I8558" s="33" t="s">
        <v>3103</v>
      </c>
      <c r="J8558" s="2">
        <v>2</v>
      </c>
      <c r="K8558" s="33" t="s">
        <v>132</v>
      </c>
    </row>
    <row r="8559" spans="1:11" x14ac:dyDescent="0.3">
      <c r="A8559" s="1">
        <v>42993</v>
      </c>
      <c r="B8559" s="2">
        <f>YEAR(salesdata[[#This Row],[Order Date]])</f>
        <v>2017</v>
      </c>
      <c r="C8559" s="2">
        <f>MONTH(salesdata[[#This Row],[Order Date]])</f>
        <v>9</v>
      </c>
      <c r="D8559" t="s">
        <v>1003</v>
      </c>
      <c r="E8559" t="s">
        <v>10</v>
      </c>
      <c r="F8559" t="s">
        <v>11</v>
      </c>
      <c r="G8559" t="s">
        <v>24</v>
      </c>
      <c r="H8559" t="s">
        <v>535</v>
      </c>
      <c r="I8559" s="33" t="s">
        <v>9193</v>
      </c>
      <c r="J8559" s="2">
        <v>2</v>
      </c>
      <c r="K8559" s="33" t="s">
        <v>7358</v>
      </c>
    </row>
    <row r="8560" spans="1:11" x14ac:dyDescent="0.3">
      <c r="A8560" s="1">
        <v>42993</v>
      </c>
      <c r="B8560" s="2">
        <f>YEAR(salesdata[[#This Row],[Order Date]])</f>
        <v>2017</v>
      </c>
      <c r="C8560" s="2">
        <f>MONTH(salesdata[[#This Row],[Order Date]])</f>
        <v>9</v>
      </c>
      <c r="D8560" t="s">
        <v>1133</v>
      </c>
      <c r="E8560" t="s">
        <v>167</v>
      </c>
      <c r="F8560" t="s">
        <v>11</v>
      </c>
      <c r="G8560" t="s">
        <v>24</v>
      </c>
      <c r="H8560" t="s">
        <v>1266</v>
      </c>
      <c r="I8560" s="33" t="s">
        <v>3030</v>
      </c>
      <c r="J8560" s="2">
        <v>3</v>
      </c>
      <c r="K8560" s="33" t="s">
        <v>5101</v>
      </c>
    </row>
    <row r="8561" spans="1:11" x14ac:dyDescent="0.3">
      <c r="A8561" s="1">
        <v>42993</v>
      </c>
      <c r="B8561" s="2">
        <f>YEAR(salesdata[[#This Row],[Order Date]])</f>
        <v>2017</v>
      </c>
      <c r="C8561" s="2">
        <f>MONTH(salesdata[[#This Row],[Order Date]])</f>
        <v>9</v>
      </c>
      <c r="D8561" t="s">
        <v>740</v>
      </c>
      <c r="E8561" t="s">
        <v>625</v>
      </c>
      <c r="F8561" t="s">
        <v>11</v>
      </c>
      <c r="G8561" t="s">
        <v>18</v>
      </c>
      <c r="H8561" t="s">
        <v>1352</v>
      </c>
      <c r="I8561" s="33" t="s">
        <v>11247</v>
      </c>
      <c r="J8561" s="2">
        <v>2</v>
      </c>
      <c r="K8561" s="33" t="s">
        <v>4511</v>
      </c>
    </row>
    <row r="8562" spans="1:11" x14ac:dyDescent="0.3">
      <c r="A8562" s="1">
        <v>42993</v>
      </c>
      <c r="B8562" s="2">
        <f>YEAR(salesdata[[#This Row],[Order Date]])</f>
        <v>2017</v>
      </c>
      <c r="C8562" s="2">
        <f>MONTH(salesdata[[#This Row],[Order Date]])</f>
        <v>9</v>
      </c>
      <c r="D8562" t="s">
        <v>740</v>
      </c>
      <c r="E8562" t="s">
        <v>625</v>
      </c>
      <c r="F8562" t="s">
        <v>39</v>
      </c>
      <c r="G8562" t="s">
        <v>52</v>
      </c>
      <c r="H8562" t="s">
        <v>2431</v>
      </c>
      <c r="I8562" s="33" t="s">
        <v>4768</v>
      </c>
      <c r="J8562" s="2">
        <v>2</v>
      </c>
      <c r="K8562" s="33" t="s">
        <v>5392</v>
      </c>
    </row>
    <row r="8563" spans="1:11" x14ac:dyDescent="0.3">
      <c r="A8563" s="1">
        <v>42993</v>
      </c>
      <c r="B8563" s="2">
        <f>YEAR(salesdata[[#This Row],[Order Date]])</f>
        <v>2017</v>
      </c>
      <c r="C8563" s="2">
        <f>MONTH(salesdata[[#This Row],[Order Date]])</f>
        <v>9</v>
      </c>
      <c r="D8563" t="s">
        <v>2413</v>
      </c>
      <c r="E8563" t="s">
        <v>300</v>
      </c>
      <c r="F8563" t="s">
        <v>11</v>
      </c>
      <c r="G8563" t="s">
        <v>20</v>
      </c>
      <c r="H8563" t="s">
        <v>494</v>
      </c>
      <c r="I8563" s="33" t="s">
        <v>11248</v>
      </c>
      <c r="J8563" s="2">
        <v>9</v>
      </c>
      <c r="K8563" s="33" t="s">
        <v>3552</v>
      </c>
    </row>
    <row r="8564" spans="1:11" x14ac:dyDescent="0.3">
      <c r="A8564" s="1">
        <v>42993</v>
      </c>
      <c r="B8564" s="2">
        <f>YEAR(salesdata[[#This Row],[Order Date]])</f>
        <v>2017</v>
      </c>
      <c r="C8564" s="2">
        <f>MONTH(salesdata[[#This Row],[Order Date]])</f>
        <v>9</v>
      </c>
      <c r="D8564" t="s">
        <v>1422</v>
      </c>
      <c r="E8564" t="s">
        <v>27</v>
      </c>
      <c r="F8564" t="s">
        <v>34</v>
      </c>
      <c r="G8564" t="s">
        <v>147</v>
      </c>
      <c r="H8564" t="s">
        <v>324</v>
      </c>
      <c r="I8564" s="33" t="s">
        <v>10528</v>
      </c>
      <c r="J8564" s="2">
        <v>1</v>
      </c>
      <c r="K8564" s="33" t="s">
        <v>8694</v>
      </c>
    </row>
    <row r="8565" spans="1:11" x14ac:dyDescent="0.3">
      <c r="A8565" s="1">
        <v>42994</v>
      </c>
      <c r="B8565" s="2">
        <f>YEAR(salesdata[[#This Row],[Order Date]])</f>
        <v>2017</v>
      </c>
      <c r="C8565" s="2">
        <f>MONTH(salesdata[[#This Row],[Order Date]])</f>
        <v>9</v>
      </c>
      <c r="D8565" t="s">
        <v>1063</v>
      </c>
      <c r="E8565" t="s">
        <v>27</v>
      </c>
      <c r="F8565" t="s">
        <v>11</v>
      </c>
      <c r="G8565" t="s">
        <v>12</v>
      </c>
      <c r="H8565" t="s">
        <v>2052</v>
      </c>
      <c r="I8565" s="33" t="s">
        <v>5211</v>
      </c>
      <c r="J8565" s="2">
        <v>2</v>
      </c>
      <c r="K8565" s="33" t="s">
        <v>4492</v>
      </c>
    </row>
    <row r="8566" spans="1:11" x14ac:dyDescent="0.3">
      <c r="A8566" s="1">
        <v>42994</v>
      </c>
      <c r="B8566" s="2">
        <f>YEAR(salesdata[[#This Row],[Order Date]])</f>
        <v>2017</v>
      </c>
      <c r="C8566" s="2">
        <f>MONTH(salesdata[[#This Row],[Order Date]])</f>
        <v>9</v>
      </c>
      <c r="D8566" t="s">
        <v>1063</v>
      </c>
      <c r="E8566" t="s">
        <v>27</v>
      </c>
      <c r="F8566" t="s">
        <v>11</v>
      </c>
      <c r="G8566" t="s">
        <v>24</v>
      </c>
      <c r="H8566" t="s">
        <v>270</v>
      </c>
      <c r="I8566" s="33" t="s">
        <v>4377</v>
      </c>
      <c r="J8566" s="2">
        <v>1</v>
      </c>
      <c r="K8566" s="33" t="s">
        <v>4495</v>
      </c>
    </row>
    <row r="8567" spans="1:11" x14ac:dyDescent="0.3">
      <c r="A8567" s="1">
        <v>42994</v>
      </c>
      <c r="B8567" s="2">
        <f>YEAR(salesdata[[#This Row],[Order Date]])</f>
        <v>2017</v>
      </c>
      <c r="C8567" s="2">
        <f>MONTH(salesdata[[#This Row],[Order Date]])</f>
        <v>9</v>
      </c>
      <c r="D8567" t="s">
        <v>2380</v>
      </c>
      <c r="E8567" t="s">
        <v>10</v>
      </c>
      <c r="F8567" t="s">
        <v>11</v>
      </c>
      <c r="G8567" t="s">
        <v>63</v>
      </c>
      <c r="H8567" t="s">
        <v>2635</v>
      </c>
      <c r="I8567" s="33" t="s">
        <v>6120</v>
      </c>
      <c r="J8567" s="2">
        <v>2</v>
      </c>
      <c r="K8567" s="33" t="s">
        <v>4468</v>
      </c>
    </row>
    <row r="8568" spans="1:11" x14ac:dyDescent="0.3">
      <c r="A8568" s="1">
        <v>42994</v>
      </c>
      <c r="B8568" s="2">
        <f>YEAR(salesdata[[#This Row],[Order Date]])</f>
        <v>2017</v>
      </c>
      <c r="C8568" s="2">
        <f>MONTH(salesdata[[#This Row],[Order Date]])</f>
        <v>9</v>
      </c>
      <c r="D8568" t="s">
        <v>2380</v>
      </c>
      <c r="E8568" t="s">
        <v>10</v>
      </c>
      <c r="F8568" t="s">
        <v>39</v>
      </c>
      <c r="G8568" t="s">
        <v>40</v>
      </c>
      <c r="H8568" t="s">
        <v>1761</v>
      </c>
      <c r="I8568" s="33" t="s">
        <v>8939</v>
      </c>
      <c r="J8568" s="2">
        <v>1</v>
      </c>
      <c r="K8568" s="33" t="s">
        <v>6456</v>
      </c>
    </row>
    <row r="8569" spans="1:11" x14ac:dyDescent="0.3">
      <c r="A8569" s="1">
        <v>42994</v>
      </c>
      <c r="B8569" s="2">
        <f>YEAR(salesdata[[#This Row],[Order Date]])</f>
        <v>2017</v>
      </c>
      <c r="C8569" s="2">
        <f>MONTH(salesdata[[#This Row],[Order Date]])</f>
        <v>9</v>
      </c>
      <c r="D8569" t="s">
        <v>2335</v>
      </c>
      <c r="E8569" t="s">
        <v>23</v>
      </c>
      <c r="F8569" t="s">
        <v>11</v>
      </c>
      <c r="G8569" t="s">
        <v>12</v>
      </c>
      <c r="H8569" t="s">
        <v>2192</v>
      </c>
      <c r="I8569" s="33" t="s">
        <v>5315</v>
      </c>
      <c r="J8569" s="2">
        <v>4</v>
      </c>
      <c r="K8569" s="33" t="s">
        <v>3710</v>
      </c>
    </row>
    <row r="8570" spans="1:11" x14ac:dyDescent="0.3">
      <c r="A8570" s="1">
        <v>42994</v>
      </c>
      <c r="B8570" s="2">
        <f>YEAR(salesdata[[#This Row],[Order Date]])</f>
        <v>2017</v>
      </c>
      <c r="C8570" s="2">
        <f>MONTH(salesdata[[#This Row],[Order Date]])</f>
        <v>9</v>
      </c>
      <c r="D8570" t="s">
        <v>1399</v>
      </c>
      <c r="E8570" t="s">
        <v>23</v>
      </c>
      <c r="F8570" t="s">
        <v>39</v>
      </c>
      <c r="G8570" t="s">
        <v>52</v>
      </c>
      <c r="H8570" t="s">
        <v>1349</v>
      </c>
      <c r="I8570" s="33" t="s">
        <v>5733</v>
      </c>
      <c r="J8570" s="2">
        <v>3</v>
      </c>
      <c r="K8570" s="33" t="s">
        <v>11249</v>
      </c>
    </row>
    <row r="8571" spans="1:11" x14ac:dyDescent="0.3">
      <c r="A8571" s="1">
        <v>42994</v>
      </c>
      <c r="B8571" s="2">
        <f>YEAR(salesdata[[#This Row],[Order Date]])</f>
        <v>2017</v>
      </c>
      <c r="C8571" s="2">
        <f>MONTH(salesdata[[#This Row],[Order Date]])</f>
        <v>9</v>
      </c>
      <c r="D8571" t="s">
        <v>1399</v>
      </c>
      <c r="E8571" t="s">
        <v>23</v>
      </c>
      <c r="F8571" t="s">
        <v>34</v>
      </c>
      <c r="G8571" t="s">
        <v>47</v>
      </c>
      <c r="H8571" t="s">
        <v>2041</v>
      </c>
      <c r="I8571" s="33" t="s">
        <v>8086</v>
      </c>
      <c r="J8571" s="2">
        <v>3</v>
      </c>
      <c r="K8571" s="33" t="s">
        <v>3452</v>
      </c>
    </row>
    <row r="8572" spans="1:11" x14ac:dyDescent="0.3">
      <c r="A8572" s="1">
        <v>42994</v>
      </c>
      <c r="B8572" s="2">
        <f>YEAR(salesdata[[#This Row],[Order Date]])</f>
        <v>2017</v>
      </c>
      <c r="C8572" s="2">
        <f>MONTH(salesdata[[#This Row],[Order Date]])</f>
        <v>9</v>
      </c>
      <c r="D8572" t="s">
        <v>1399</v>
      </c>
      <c r="E8572" t="s">
        <v>23</v>
      </c>
      <c r="F8572" t="s">
        <v>11</v>
      </c>
      <c r="G8572" t="s">
        <v>20</v>
      </c>
      <c r="H8572" t="s">
        <v>2420</v>
      </c>
      <c r="I8572" s="33" t="s">
        <v>2961</v>
      </c>
      <c r="J8572" s="2">
        <v>2</v>
      </c>
      <c r="K8572" s="33" t="s">
        <v>6943</v>
      </c>
    </row>
    <row r="8573" spans="1:11" x14ac:dyDescent="0.3">
      <c r="A8573" s="1">
        <v>42994</v>
      </c>
      <c r="B8573" s="2">
        <f>YEAR(salesdata[[#This Row],[Order Date]])</f>
        <v>2017</v>
      </c>
      <c r="C8573" s="2">
        <f>MONTH(salesdata[[#This Row],[Order Date]])</f>
        <v>9</v>
      </c>
      <c r="D8573" t="s">
        <v>1399</v>
      </c>
      <c r="E8573" t="s">
        <v>23</v>
      </c>
      <c r="F8573" t="s">
        <v>11</v>
      </c>
      <c r="G8573" t="s">
        <v>20</v>
      </c>
      <c r="H8573" t="s">
        <v>1171</v>
      </c>
      <c r="I8573" s="33" t="s">
        <v>11250</v>
      </c>
      <c r="J8573" s="2">
        <v>2</v>
      </c>
      <c r="K8573" s="33" t="s">
        <v>11251</v>
      </c>
    </row>
    <row r="8574" spans="1:11" x14ac:dyDescent="0.3">
      <c r="A8574" s="1">
        <v>42994</v>
      </c>
      <c r="B8574" s="2">
        <f>YEAR(salesdata[[#This Row],[Order Date]])</f>
        <v>2017</v>
      </c>
      <c r="C8574" s="2">
        <f>MONTH(salesdata[[#This Row],[Order Date]])</f>
        <v>9</v>
      </c>
      <c r="D8574" t="s">
        <v>1399</v>
      </c>
      <c r="E8574" t="s">
        <v>23</v>
      </c>
      <c r="F8574" t="s">
        <v>39</v>
      </c>
      <c r="G8574" t="s">
        <v>52</v>
      </c>
      <c r="H8574" t="s">
        <v>85</v>
      </c>
      <c r="I8574" s="33" t="s">
        <v>4725</v>
      </c>
      <c r="J8574" s="2">
        <v>2</v>
      </c>
      <c r="K8574" s="33" t="s">
        <v>3329</v>
      </c>
    </row>
    <row r="8575" spans="1:11" x14ac:dyDescent="0.3">
      <c r="A8575" s="1">
        <v>42994</v>
      </c>
      <c r="B8575" s="2">
        <f>YEAR(salesdata[[#This Row],[Order Date]])</f>
        <v>2017</v>
      </c>
      <c r="C8575" s="2">
        <f>MONTH(salesdata[[#This Row],[Order Date]])</f>
        <v>9</v>
      </c>
      <c r="D8575" t="s">
        <v>717</v>
      </c>
      <c r="E8575" t="s">
        <v>23</v>
      </c>
      <c r="F8575" t="s">
        <v>11</v>
      </c>
      <c r="G8575" t="s">
        <v>12</v>
      </c>
      <c r="H8575" t="s">
        <v>1902</v>
      </c>
      <c r="I8575" s="33" t="s">
        <v>11207</v>
      </c>
      <c r="J8575" s="2">
        <v>6</v>
      </c>
      <c r="K8575" s="33" t="s">
        <v>7692</v>
      </c>
    </row>
    <row r="8576" spans="1:11" x14ac:dyDescent="0.3">
      <c r="A8576" s="1">
        <v>42994</v>
      </c>
      <c r="B8576" s="2">
        <f>YEAR(salesdata[[#This Row],[Order Date]])</f>
        <v>2017</v>
      </c>
      <c r="C8576" s="2">
        <f>MONTH(salesdata[[#This Row],[Order Date]])</f>
        <v>9</v>
      </c>
      <c r="D8576" t="s">
        <v>1831</v>
      </c>
      <c r="E8576" t="s">
        <v>27</v>
      </c>
      <c r="F8576" t="s">
        <v>11</v>
      </c>
      <c r="G8576" t="s">
        <v>43</v>
      </c>
      <c r="H8576" t="s">
        <v>1064</v>
      </c>
      <c r="I8576" s="33" t="s">
        <v>3963</v>
      </c>
      <c r="J8576" s="2">
        <v>5</v>
      </c>
      <c r="K8576" s="33" t="s">
        <v>6484</v>
      </c>
    </row>
    <row r="8577" spans="1:11" x14ac:dyDescent="0.3">
      <c r="A8577" s="1">
        <v>42994</v>
      </c>
      <c r="B8577" s="2">
        <f>YEAR(salesdata[[#This Row],[Order Date]])</f>
        <v>2017</v>
      </c>
      <c r="C8577" s="2">
        <f>MONTH(salesdata[[#This Row],[Order Date]])</f>
        <v>9</v>
      </c>
      <c r="D8577" t="s">
        <v>2614</v>
      </c>
      <c r="E8577" t="s">
        <v>33</v>
      </c>
      <c r="F8577" t="s">
        <v>39</v>
      </c>
      <c r="G8577" t="s">
        <v>52</v>
      </c>
      <c r="H8577" t="s">
        <v>2308</v>
      </c>
      <c r="I8577" s="33" t="s">
        <v>2086</v>
      </c>
      <c r="J8577" s="2">
        <v>1</v>
      </c>
      <c r="K8577" s="33" t="s">
        <v>3228</v>
      </c>
    </row>
    <row r="8578" spans="1:11" x14ac:dyDescent="0.3">
      <c r="A8578" s="1">
        <v>42995</v>
      </c>
      <c r="B8578" s="2">
        <f>YEAR(salesdata[[#This Row],[Order Date]])</f>
        <v>2017</v>
      </c>
      <c r="C8578" s="2">
        <f>MONTH(salesdata[[#This Row],[Order Date]])</f>
        <v>9</v>
      </c>
      <c r="D8578" t="s">
        <v>2462</v>
      </c>
      <c r="E8578" t="s">
        <v>167</v>
      </c>
      <c r="F8578" t="s">
        <v>11</v>
      </c>
      <c r="G8578" t="s">
        <v>12</v>
      </c>
      <c r="H8578" t="s">
        <v>2856</v>
      </c>
      <c r="I8578" s="33" t="s">
        <v>3122</v>
      </c>
      <c r="J8578" s="2">
        <v>2</v>
      </c>
      <c r="K8578" s="33" t="s">
        <v>3281</v>
      </c>
    </row>
    <row r="8579" spans="1:11" x14ac:dyDescent="0.3">
      <c r="A8579" s="1">
        <v>42995</v>
      </c>
      <c r="B8579" s="2">
        <f>YEAR(salesdata[[#This Row],[Order Date]])</f>
        <v>2017</v>
      </c>
      <c r="C8579" s="2">
        <f>MONTH(salesdata[[#This Row],[Order Date]])</f>
        <v>9</v>
      </c>
      <c r="D8579" t="s">
        <v>2329</v>
      </c>
      <c r="E8579" t="s">
        <v>30</v>
      </c>
      <c r="F8579" t="s">
        <v>34</v>
      </c>
      <c r="G8579" t="s">
        <v>35</v>
      </c>
      <c r="H8579" t="s">
        <v>2257</v>
      </c>
      <c r="I8579" s="33" t="s">
        <v>11252</v>
      </c>
      <c r="J8579" s="2">
        <v>4</v>
      </c>
      <c r="K8579" s="33" t="s">
        <v>11253</v>
      </c>
    </row>
    <row r="8580" spans="1:11" x14ac:dyDescent="0.3">
      <c r="A8580" s="1">
        <v>42995</v>
      </c>
      <c r="B8580" s="2">
        <f>YEAR(salesdata[[#This Row],[Order Date]])</f>
        <v>2017</v>
      </c>
      <c r="C8580" s="2">
        <f>MONTH(salesdata[[#This Row],[Order Date]])</f>
        <v>9</v>
      </c>
      <c r="D8580" t="s">
        <v>2329</v>
      </c>
      <c r="E8580" t="s">
        <v>30</v>
      </c>
      <c r="F8580" t="s">
        <v>11</v>
      </c>
      <c r="G8580" t="s">
        <v>12</v>
      </c>
      <c r="H8580" t="s">
        <v>637</v>
      </c>
      <c r="I8580" s="33" t="s">
        <v>5911</v>
      </c>
      <c r="J8580" s="2">
        <v>3</v>
      </c>
      <c r="K8580" s="33" t="s">
        <v>5912</v>
      </c>
    </row>
    <row r="8581" spans="1:11" x14ac:dyDescent="0.3">
      <c r="A8581" s="1">
        <v>42995</v>
      </c>
      <c r="B8581" s="2">
        <f>YEAR(salesdata[[#This Row],[Order Date]])</f>
        <v>2017</v>
      </c>
      <c r="C8581" s="2">
        <f>MONTH(salesdata[[#This Row],[Order Date]])</f>
        <v>9</v>
      </c>
      <c r="D8581" t="s">
        <v>1523</v>
      </c>
      <c r="E8581" t="s">
        <v>300</v>
      </c>
      <c r="F8581" t="s">
        <v>11</v>
      </c>
      <c r="G8581" t="s">
        <v>20</v>
      </c>
      <c r="H8581" t="s">
        <v>460</v>
      </c>
      <c r="I8581" s="33" t="s">
        <v>3724</v>
      </c>
      <c r="J8581" s="2">
        <v>3</v>
      </c>
      <c r="K8581" s="33" t="s">
        <v>8588</v>
      </c>
    </row>
    <row r="8582" spans="1:11" x14ac:dyDescent="0.3">
      <c r="A8582" s="1">
        <v>42995</v>
      </c>
      <c r="B8582" s="2">
        <f>YEAR(salesdata[[#This Row],[Order Date]])</f>
        <v>2017</v>
      </c>
      <c r="C8582" s="2">
        <f>MONTH(salesdata[[#This Row],[Order Date]])</f>
        <v>9</v>
      </c>
      <c r="D8582" t="s">
        <v>1523</v>
      </c>
      <c r="E8582" t="s">
        <v>300</v>
      </c>
      <c r="F8582" t="s">
        <v>11</v>
      </c>
      <c r="G8582" t="s">
        <v>20</v>
      </c>
      <c r="H8582" t="s">
        <v>1348</v>
      </c>
      <c r="I8582" s="33" t="s">
        <v>2902</v>
      </c>
      <c r="J8582" s="2">
        <v>3</v>
      </c>
      <c r="K8582" s="33" t="s">
        <v>2903</v>
      </c>
    </row>
    <row r="8583" spans="1:11" x14ac:dyDescent="0.3">
      <c r="A8583" s="1">
        <v>42995</v>
      </c>
      <c r="B8583" s="2">
        <f>YEAR(salesdata[[#This Row],[Order Date]])</f>
        <v>2017</v>
      </c>
      <c r="C8583" s="2">
        <f>MONTH(salesdata[[#This Row],[Order Date]])</f>
        <v>9</v>
      </c>
      <c r="D8583" t="s">
        <v>1523</v>
      </c>
      <c r="E8583" t="s">
        <v>300</v>
      </c>
      <c r="F8583" t="s">
        <v>11</v>
      </c>
      <c r="G8583" t="s">
        <v>12</v>
      </c>
      <c r="H8583" t="s">
        <v>1813</v>
      </c>
      <c r="I8583" s="33" t="s">
        <v>5614</v>
      </c>
      <c r="J8583" s="2">
        <v>3</v>
      </c>
      <c r="K8583" s="33" t="s">
        <v>5615</v>
      </c>
    </row>
    <row r="8584" spans="1:11" x14ac:dyDescent="0.3">
      <c r="A8584" s="1">
        <v>42995</v>
      </c>
      <c r="B8584" s="2">
        <f>YEAR(salesdata[[#This Row],[Order Date]])</f>
        <v>2017</v>
      </c>
      <c r="C8584" s="2">
        <f>MONTH(salesdata[[#This Row],[Order Date]])</f>
        <v>9</v>
      </c>
      <c r="D8584" t="s">
        <v>1523</v>
      </c>
      <c r="E8584" t="s">
        <v>300</v>
      </c>
      <c r="F8584" t="s">
        <v>34</v>
      </c>
      <c r="G8584" t="s">
        <v>74</v>
      </c>
      <c r="H8584" t="s">
        <v>2857</v>
      </c>
      <c r="I8584" s="33" t="s">
        <v>11254</v>
      </c>
      <c r="J8584" s="2">
        <v>3</v>
      </c>
      <c r="K8584" s="33" t="s">
        <v>6880</v>
      </c>
    </row>
    <row r="8585" spans="1:11" x14ac:dyDescent="0.3">
      <c r="A8585" s="1">
        <v>42995</v>
      </c>
      <c r="B8585" s="2">
        <f>YEAR(salesdata[[#This Row],[Order Date]])</f>
        <v>2017</v>
      </c>
      <c r="C8585" s="2">
        <f>MONTH(salesdata[[#This Row],[Order Date]])</f>
        <v>9</v>
      </c>
      <c r="D8585" t="s">
        <v>1523</v>
      </c>
      <c r="E8585" t="s">
        <v>300</v>
      </c>
      <c r="F8585" t="s">
        <v>11</v>
      </c>
      <c r="G8585" t="s">
        <v>20</v>
      </c>
      <c r="H8585" t="s">
        <v>761</v>
      </c>
      <c r="I8585" s="33" t="s">
        <v>3839</v>
      </c>
      <c r="J8585" s="2">
        <v>2</v>
      </c>
      <c r="K8585" s="33" t="s">
        <v>3006</v>
      </c>
    </row>
    <row r="8586" spans="1:11" x14ac:dyDescent="0.3">
      <c r="A8586" s="1">
        <v>42995</v>
      </c>
      <c r="B8586" s="2">
        <f>YEAR(salesdata[[#This Row],[Order Date]])</f>
        <v>2017</v>
      </c>
      <c r="C8586" s="2">
        <f>MONTH(salesdata[[#This Row],[Order Date]])</f>
        <v>9</v>
      </c>
      <c r="D8586" t="s">
        <v>1523</v>
      </c>
      <c r="E8586" t="s">
        <v>300</v>
      </c>
      <c r="F8586" t="s">
        <v>11</v>
      </c>
      <c r="G8586" t="s">
        <v>18</v>
      </c>
      <c r="H8586" t="s">
        <v>2465</v>
      </c>
      <c r="I8586" s="33" t="s">
        <v>9251</v>
      </c>
      <c r="J8586" s="2">
        <v>2</v>
      </c>
      <c r="K8586" s="33" t="s">
        <v>5741</v>
      </c>
    </row>
    <row r="8587" spans="1:11" x14ac:dyDescent="0.3">
      <c r="A8587" s="1">
        <v>42995</v>
      </c>
      <c r="B8587" s="2">
        <f>YEAR(salesdata[[#This Row],[Order Date]])</f>
        <v>2017</v>
      </c>
      <c r="C8587" s="2">
        <f>MONTH(salesdata[[#This Row],[Order Date]])</f>
        <v>9</v>
      </c>
      <c r="D8587" t="s">
        <v>1523</v>
      </c>
      <c r="E8587" t="s">
        <v>300</v>
      </c>
      <c r="F8587" t="s">
        <v>11</v>
      </c>
      <c r="G8587" t="s">
        <v>16</v>
      </c>
      <c r="H8587" t="s">
        <v>956</v>
      </c>
      <c r="I8587" s="33" t="s">
        <v>3329</v>
      </c>
      <c r="J8587" s="2">
        <v>5</v>
      </c>
      <c r="K8587" s="33" t="s">
        <v>4118</v>
      </c>
    </row>
    <row r="8588" spans="1:11" x14ac:dyDescent="0.3">
      <c r="A8588" s="1">
        <v>42995</v>
      </c>
      <c r="B8588" s="2">
        <f>YEAR(salesdata[[#This Row],[Order Date]])</f>
        <v>2017</v>
      </c>
      <c r="C8588" s="2">
        <f>MONTH(salesdata[[#This Row],[Order Date]])</f>
        <v>9</v>
      </c>
      <c r="D8588" t="s">
        <v>2341</v>
      </c>
      <c r="E8588" t="s">
        <v>10</v>
      </c>
      <c r="F8588" t="s">
        <v>11</v>
      </c>
      <c r="G8588" t="s">
        <v>24</v>
      </c>
      <c r="H8588" t="s">
        <v>275</v>
      </c>
      <c r="I8588" s="33" t="s">
        <v>3356</v>
      </c>
      <c r="J8588" s="2">
        <v>3</v>
      </c>
      <c r="K8588" s="33" t="s">
        <v>3357</v>
      </c>
    </row>
    <row r="8589" spans="1:11" x14ac:dyDescent="0.3">
      <c r="A8589" s="1">
        <v>42995</v>
      </c>
      <c r="B8589" s="2">
        <f>YEAR(salesdata[[#This Row],[Order Date]])</f>
        <v>2017</v>
      </c>
      <c r="C8589" s="2">
        <f>MONTH(salesdata[[#This Row],[Order Date]])</f>
        <v>9</v>
      </c>
      <c r="D8589" t="s">
        <v>2341</v>
      </c>
      <c r="E8589" t="s">
        <v>10</v>
      </c>
      <c r="F8589" t="s">
        <v>34</v>
      </c>
      <c r="G8589" t="s">
        <v>35</v>
      </c>
      <c r="H8589" t="s">
        <v>1525</v>
      </c>
      <c r="I8589" s="33" t="s">
        <v>9704</v>
      </c>
      <c r="J8589" s="2">
        <v>5</v>
      </c>
      <c r="K8589" s="33" t="s">
        <v>9705</v>
      </c>
    </row>
    <row r="8590" spans="1:11" x14ac:dyDescent="0.3">
      <c r="A8590" s="1">
        <v>42995</v>
      </c>
      <c r="B8590" s="2">
        <f>YEAR(salesdata[[#This Row],[Order Date]])</f>
        <v>2017</v>
      </c>
      <c r="C8590" s="2">
        <f>MONTH(salesdata[[#This Row],[Order Date]])</f>
        <v>9</v>
      </c>
      <c r="D8590" t="s">
        <v>2341</v>
      </c>
      <c r="E8590" t="s">
        <v>10</v>
      </c>
      <c r="F8590" t="s">
        <v>11</v>
      </c>
      <c r="G8590" t="s">
        <v>20</v>
      </c>
      <c r="H8590" t="s">
        <v>2277</v>
      </c>
      <c r="I8590" s="33" t="s">
        <v>3053</v>
      </c>
      <c r="J8590" s="2">
        <v>5</v>
      </c>
      <c r="K8590" s="33" t="s">
        <v>11255</v>
      </c>
    </row>
    <row r="8591" spans="1:11" x14ac:dyDescent="0.3">
      <c r="A8591" s="1">
        <v>42995</v>
      </c>
      <c r="B8591" s="2">
        <f>YEAR(salesdata[[#This Row],[Order Date]])</f>
        <v>2017</v>
      </c>
      <c r="C8591" s="2">
        <f>MONTH(salesdata[[#This Row],[Order Date]])</f>
        <v>9</v>
      </c>
      <c r="D8591" t="s">
        <v>2341</v>
      </c>
      <c r="E8591" t="s">
        <v>10</v>
      </c>
      <c r="F8591" t="s">
        <v>39</v>
      </c>
      <c r="G8591" t="s">
        <v>40</v>
      </c>
      <c r="H8591" t="s">
        <v>317</v>
      </c>
      <c r="I8591" s="33" t="s">
        <v>11256</v>
      </c>
      <c r="J8591" s="2">
        <v>6</v>
      </c>
      <c r="K8591" s="33" t="s">
        <v>11257</v>
      </c>
    </row>
    <row r="8592" spans="1:11" x14ac:dyDescent="0.3">
      <c r="A8592" s="1">
        <v>42995</v>
      </c>
      <c r="B8592" s="2">
        <f>YEAR(salesdata[[#This Row],[Order Date]])</f>
        <v>2017</v>
      </c>
      <c r="C8592" s="2">
        <f>MONTH(salesdata[[#This Row],[Order Date]])</f>
        <v>9</v>
      </c>
      <c r="D8592" t="s">
        <v>1102</v>
      </c>
      <c r="E8592" t="s">
        <v>181</v>
      </c>
      <c r="F8592" t="s">
        <v>39</v>
      </c>
      <c r="G8592" t="s">
        <v>306</v>
      </c>
      <c r="H8592" t="s">
        <v>2858</v>
      </c>
      <c r="I8592" s="33" t="s">
        <v>2859</v>
      </c>
      <c r="J8592" s="2">
        <v>4</v>
      </c>
      <c r="K8592" s="33" t="s">
        <v>11258</v>
      </c>
    </row>
    <row r="8593" spans="1:11" x14ac:dyDescent="0.3">
      <c r="A8593" s="1">
        <v>42995</v>
      </c>
      <c r="B8593" s="2">
        <f>YEAR(salesdata[[#This Row],[Order Date]])</f>
        <v>2017</v>
      </c>
      <c r="C8593" s="2">
        <f>MONTH(salesdata[[#This Row],[Order Date]])</f>
        <v>9</v>
      </c>
      <c r="D8593" t="s">
        <v>1102</v>
      </c>
      <c r="E8593" t="s">
        <v>181</v>
      </c>
      <c r="F8593" t="s">
        <v>11</v>
      </c>
      <c r="G8593" t="s">
        <v>18</v>
      </c>
      <c r="H8593" t="s">
        <v>1516</v>
      </c>
      <c r="I8593" s="33" t="s">
        <v>9884</v>
      </c>
      <c r="J8593" s="2">
        <v>3</v>
      </c>
      <c r="K8593" s="33" t="s">
        <v>4465</v>
      </c>
    </row>
    <row r="8594" spans="1:11" x14ac:dyDescent="0.3">
      <c r="A8594" s="1">
        <v>42995</v>
      </c>
      <c r="B8594" s="2">
        <f>YEAR(salesdata[[#This Row],[Order Date]])</f>
        <v>2017</v>
      </c>
      <c r="C8594" s="2">
        <f>MONTH(salesdata[[#This Row],[Order Date]])</f>
        <v>9</v>
      </c>
      <c r="D8594" t="s">
        <v>237</v>
      </c>
      <c r="E8594" t="s">
        <v>519</v>
      </c>
      <c r="F8594" t="s">
        <v>39</v>
      </c>
      <c r="G8594" t="s">
        <v>52</v>
      </c>
      <c r="H8594" t="s">
        <v>1349</v>
      </c>
      <c r="I8594" s="33" t="s">
        <v>5187</v>
      </c>
      <c r="J8594" s="2">
        <v>3</v>
      </c>
      <c r="K8594" s="33" t="s">
        <v>6660</v>
      </c>
    </row>
    <row r="8595" spans="1:11" x14ac:dyDescent="0.3">
      <c r="A8595" s="1">
        <v>42996</v>
      </c>
      <c r="B8595" s="2">
        <f>YEAR(salesdata[[#This Row],[Order Date]])</f>
        <v>2017</v>
      </c>
      <c r="C8595" s="2">
        <f>MONTH(salesdata[[#This Row],[Order Date]])</f>
        <v>9</v>
      </c>
      <c r="D8595" t="s">
        <v>1825</v>
      </c>
      <c r="E8595" t="s">
        <v>27</v>
      </c>
      <c r="F8595" t="s">
        <v>11</v>
      </c>
      <c r="G8595" t="s">
        <v>24</v>
      </c>
      <c r="H8595" t="s">
        <v>1617</v>
      </c>
      <c r="I8595" s="33" t="s">
        <v>5211</v>
      </c>
      <c r="J8595" s="2">
        <v>3</v>
      </c>
      <c r="K8595" s="33" t="s">
        <v>3788</v>
      </c>
    </row>
    <row r="8596" spans="1:11" x14ac:dyDescent="0.3">
      <c r="A8596" s="1">
        <v>42996</v>
      </c>
      <c r="B8596" s="2">
        <f>YEAR(salesdata[[#This Row],[Order Date]])</f>
        <v>2017</v>
      </c>
      <c r="C8596" s="2">
        <f>MONTH(salesdata[[#This Row],[Order Date]])</f>
        <v>9</v>
      </c>
      <c r="D8596" t="s">
        <v>1825</v>
      </c>
      <c r="E8596" t="s">
        <v>27</v>
      </c>
      <c r="F8596" t="s">
        <v>11</v>
      </c>
      <c r="G8596" t="s">
        <v>63</v>
      </c>
      <c r="H8596" t="s">
        <v>1466</v>
      </c>
      <c r="I8596" s="33" t="s">
        <v>6479</v>
      </c>
      <c r="J8596" s="2">
        <v>3</v>
      </c>
      <c r="K8596" s="33" t="s">
        <v>5143</v>
      </c>
    </row>
    <row r="8597" spans="1:11" x14ac:dyDescent="0.3">
      <c r="A8597" s="1">
        <v>42996</v>
      </c>
      <c r="B8597" s="2">
        <f>YEAR(salesdata[[#This Row],[Order Date]])</f>
        <v>2017</v>
      </c>
      <c r="C8597" s="2">
        <f>MONTH(salesdata[[#This Row],[Order Date]])</f>
        <v>9</v>
      </c>
      <c r="D8597" t="s">
        <v>1825</v>
      </c>
      <c r="E8597" t="s">
        <v>27</v>
      </c>
      <c r="F8597" t="s">
        <v>11</v>
      </c>
      <c r="G8597" t="s">
        <v>12</v>
      </c>
      <c r="H8597" t="s">
        <v>2602</v>
      </c>
      <c r="I8597" s="33" t="s">
        <v>6905</v>
      </c>
      <c r="J8597" s="2">
        <v>3</v>
      </c>
      <c r="K8597" s="33" t="s">
        <v>6906</v>
      </c>
    </row>
    <row r="8598" spans="1:11" x14ac:dyDescent="0.3">
      <c r="A8598" s="1">
        <v>42996</v>
      </c>
      <c r="B8598" s="2">
        <f>YEAR(salesdata[[#This Row],[Order Date]])</f>
        <v>2017</v>
      </c>
      <c r="C8598" s="2">
        <f>MONTH(salesdata[[#This Row],[Order Date]])</f>
        <v>9</v>
      </c>
      <c r="D8598" t="s">
        <v>206</v>
      </c>
      <c r="E8598" t="s">
        <v>160</v>
      </c>
      <c r="F8598" t="s">
        <v>11</v>
      </c>
      <c r="G8598" t="s">
        <v>12</v>
      </c>
      <c r="H8598" t="s">
        <v>1987</v>
      </c>
      <c r="I8598" s="33" t="s">
        <v>4499</v>
      </c>
      <c r="J8598" s="2">
        <v>4</v>
      </c>
      <c r="K8598" s="33" t="s">
        <v>4288</v>
      </c>
    </row>
    <row r="8599" spans="1:11" x14ac:dyDescent="0.3">
      <c r="A8599" s="1">
        <v>42996</v>
      </c>
      <c r="B8599" s="2">
        <f>YEAR(salesdata[[#This Row],[Order Date]])</f>
        <v>2017</v>
      </c>
      <c r="C8599" s="2">
        <f>MONTH(salesdata[[#This Row],[Order Date]])</f>
        <v>9</v>
      </c>
      <c r="D8599" t="s">
        <v>930</v>
      </c>
      <c r="E8599" t="s">
        <v>10</v>
      </c>
      <c r="F8599" t="s">
        <v>11</v>
      </c>
      <c r="G8599" t="s">
        <v>24</v>
      </c>
      <c r="H8599" t="s">
        <v>536</v>
      </c>
      <c r="I8599" s="33" t="s">
        <v>6725</v>
      </c>
      <c r="J8599" s="2">
        <v>2</v>
      </c>
      <c r="K8599" s="33" t="s">
        <v>6154</v>
      </c>
    </row>
    <row r="8600" spans="1:11" x14ac:dyDescent="0.3">
      <c r="A8600" s="1">
        <v>42996</v>
      </c>
      <c r="B8600" s="2">
        <f>YEAR(salesdata[[#This Row],[Order Date]])</f>
        <v>2017</v>
      </c>
      <c r="C8600" s="2">
        <f>MONTH(salesdata[[#This Row],[Order Date]])</f>
        <v>9</v>
      </c>
      <c r="D8600" t="s">
        <v>930</v>
      </c>
      <c r="E8600" t="s">
        <v>10</v>
      </c>
      <c r="F8600" t="s">
        <v>11</v>
      </c>
      <c r="G8600" t="s">
        <v>18</v>
      </c>
      <c r="H8600" t="s">
        <v>2725</v>
      </c>
      <c r="I8600" s="33" t="s">
        <v>11259</v>
      </c>
      <c r="J8600" s="2">
        <v>2</v>
      </c>
      <c r="K8600" s="33" t="s">
        <v>11260</v>
      </c>
    </row>
    <row r="8601" spans="1:11" x14ac:dyDescent="0.3">
      <c r="A8601" s="1">
        <v>42996</v>
      </c>
      <c r="B8601" s="2">
        <f>YEAR(salesdata[[#This Row],[Order Date]])</f>
        <v>2017</v>
      </c>
      <c r="C8601" s="2">
        <f>MONTH(salesdata[[#This Row],[Order Date]])</f>
        <v>9</v>
      </c>
      <c r="D8601" t="s">
        <v>120</v>
      </c>
      <c r="E8601" t="s">
        <v>152</v>
      </c>
      <c r="F8601" t="s">
        <v>11</v>
      </c>
      <c r="G8601" t="s">
        <v>12</v>
      </c>
      <c r="H8601" t="s">
        <v>1159</v>
      </c>
      <c r="I8601" s="33" t="s">
        <v>2910</v>
      </c>
      <c r="J8601" s="2">
        <v>3</v>
      </c>
      <c r="K8601" s="33" t="s">
        <v>2911</v>
      </c>
    </row>
    <row r="8602" spans="1:11" x14ac:dyDescent="0.3">
      <c r="A8602" s="1">
        <v>42996</v>
      </c>
      <c r="B8602" s="2">
        <f>YEAR(salesdata[[#This Row],[Order Date]])</f>
        <v>2017</v>
      </c>
      <c r="C8602" s="2">
        <f>MONTH(salesdata[[#This Row],[Order Date]])</f>
        <v>9</v>
      </c>
      <c r="D8602" t="s">
        <v>120</v>
      </c>
      <c r="E8602" t="s">
        <v>152</v>
      </c>
      <c r="F8602" t="s">
        <v>34</v>
      </c>
      <c r="G8602" t="s">
        <v>47</v>
      </c>
      <c r="H8602" t="s">
        <v>118</v>
      </c>
      <c r="I8602" s="33" t="s">
        <v>5152</v>
      </c>
      <c r="J8602" s="2">
        <v>2</v>
      </c>
      <c r="K8602" s="33" t="s">
        <v>3228</v>
      </c>
    </row>
    <row r="8603" spans="1:11" x14ac:dyDescent="0.3">
      <c r="A8603" s="1">
        <v>42996</v>
      </c>
      <c r="B8603" s="2">
        <f>YEAR(salesdata[[#This Row],[Order Date]])</f>
        <v>2017</v>
      </c>
      <c r="C8603" s="2">
        <f>MONTH(salesdata[[#This Row],[Order Date]])</f>
        <v>9</v>
      </c>
      <c r="D8603" t="s">
        <v>221</v>
      </c>
      <c r="E8603" t="s">
        <v>1021</v>
      </c>
      <c r="F8603" t="s">
        <v>11</v>
      </c>
      <c r="G8603" t="s">
        <v>12</v>
      </c>
      <c r="H8603" t="s">
        <v>773</v>
      </c>
      <c r="I8603" s="33" t="s">
        <v>4339</v>
      </c>
      <c r="J8603" s="2">
        <v>2</v>
      </c>
      <c r="K8603" s="33" t="s">
        <v>3219</v>
      </c>
    </row>
    <row r="8604" spans="1:11" x14ac:dyDescent="0.3">
      <c r="A8604" s="1">
        <v>42996</v>
      </c>
      <c r="B8604" s="2">
        <f>YEAR(salesdata[[#This Row],[Order Date]])</f>
        <v>2017</v>
      </c>
      <c r="C8604" s="2">
        <f>MONTH(salesdata[[#This Row],[Order Date]])</f>
        <v>9</v>
      </c>
      <c r="D8604" t="s">
        <v>1869</v>
      </c>
      <c r="E8604" t="s">
        <v>407</v>
      </c>
      <c r="F8604" t="s">
        <v>11</v>
      </c>
      <c r="G8604" t="s">
        <v>20</v>
      </c>
      <c r="H8604" t="s">
        <v>209</v>
      </c>
      <c r="I8604" s="33" t="s">
        <v>4828</v>
      </c>
      <c r="J8604" s="2">
        <v>7</v>
      </c>
      <c r="K8604" s="33" t="s">
        <v>8285</v>
      </c>
    </row>
    <row r="8605" spans="1:11" x14ac:dyDescent="0.3">
      <c r="A8605" s="1">
        <v>42996</v>
      </c>
      <c r="B8605" s="2">
        <f>YEAR(salesdata[[#This Row],[Order Date]])</f>
        <v>2017</v>
      </c>
      <c r="C8605" s="2">
        <f>MONTH(salesdata[[#This Row],[Order Date]])</f>
        <v>9</v>
      </c>
      <c r="D8605" t="s">
        <v>1869</v>
      </c>
      <c r="E8605" t="s">
        <v>407</v>
      </c>
      <c r="F8605" t="s">
        <v>39</v>
      </c>
      <c r="G8605" t="s">
        <v>52</v>
      </c>
      <c r="H8605" t="s">
        <v>2837</v>
      </c>
      <c r="I8605" s="33" t="s">
        <v>10752</v>
      </c>
      <c r="J8605" s="2">
        <v>3</v>
      </c>
      <c r="K8605" s="33" t="s">
        <v>6186</v>
      </c>
    </row>
    <row r="8606" spans="1:11" x14ac:dyDescent="0.3">
      <c r="A8606" s="1">
        <v>42996</v>
      </c>
      <c r="B8606" s="2">
        <f>YEAR(salesdata[[#This Row],[Order Date]])</f>
        <v>2017</v>
      </c>
      <c r="C8606" s="2">
        <f>MONTH(salesdata[[#This Row],[Order Date]])</f>
        <v>9</v>
      </c>
      <c r="D8606" t="s">
        <v>1733</v>
      </c>
      <c r="E8606" t="s">
        <v>30</v>
      </c>
      <c r="F8606" t="s">
        <v>39</v>
      </c>
      <c r="G8606" t="s">
        <v>40</v>
      </c>
      <c r="H8606" t="s">
        <v>752</v>
      </c>
      <c r="I8606" s="33" t="s">
        <v>11261</v>
      </c>
      <c r="J8606" s="2">
        <v>8</v>
      </c>
      <c r="K8606" s="33" t="s">
        <v>11262</v>
      </c>
    </row>
    <row r="8607" spans="1:11" x14ac:dyDescent="0.3">
      <c r="A8607" s="1">
        <v>42996</v>
      </c>
      <c r="B8607" s="2">
        <f>YEAR(salesdata[[#This Row],[Order Date]])</f>
        <v>2017</v>
      </c>
      <c r="C8607" s="2">
        <f>MONTH(salesdata[[#This Row],[Order Date]])</f>
        <v>9</v>
      </c>
      <c r="D8607" t="s">
        <v>1733</v>
      </c>
      <c r="E8607" t="s">
        <v>30</v>
      </c>
      <c r="F8607" t="s">
        <v>11</v>
      </c>
      <c r="G8607" t="s">
        <v>12</v>
      </c>
      <c r="H8607" t="s">
        <v>2860</v>
      </c>
      <c r="I8607" s="33" t="s">
        <v>9528</v>
      </c>
      <c r="J8607" s="2">
        <v>7</v>
      </c>
      <c r="K8607" s="33" t="s">
        <v>10142</v>
      </c>
    </row>
    <row r="8608" spans="1:11" x14ac:dyDescent="0.3">
      <c r="A8608" s="1">
        <v>42996</v>
      </c>
      <c r="B8608" s="2">
        <f>YEAR(salesdata[[#This Row],[Order Date]])</f>
        <v>2017</v>
      </c>
      <c r="C8608" s="2">
        <f>MONTH(salesdata[[#This Row],[Order Date]])</f>
        <v>9</v>
      </c>
      <c r="D8608" t="s">
        <v>1733</v>
      </c>
      <c r="E8608" t="s">
        <v>30</v>
      </c>
      <c r="F8608" t="s">
        <v>11</v>
      </c>
      <c r="G8608" t="s">
        <v>24</v>
      </c>
      <c r="H8608" t="s">
        <v>1284</v>
      </c>
      <c r="I8608" s="33" t="s">
        <v>9194</v>
      </c>
      <c r="J8608" s="2">
        <v>3</v>
      </c>
      <c r="K8608" s="33" t="s">
        <v>5429</v>
      </c>
    </row>
    <row r="8609" spans="1:11" x14ac:dyDescent="0.3">
      <c r="A8609" s="1">
        <v>42996</v>
      </c>
      <c r="B8609" s="2">
        <f>YEAR(salesdata[[#This Row],[Order Date]])</f>
        <v>2017</v>
      </c>
      <c r="C8609" s="2">
        <f>MONTH(salesdata[[#This Row],[Order Date]])</f>
        <v>9</v>
      </c>
      <c r="D8609" t="s">
        <v>1733</v>
      </c>
      <c r="E8609" t="s">
        <v>30</v>
      </c>
      <c r="F8609" t="s">
        <v>11</v>
      </c>
      <c r="G8609" t="s">
        <v>12</v>
      </c>
      <c r="H8609" t="s">
        <v>2008</v>
      </c>
      <c r="I8609" s="33" t="s">
        <v>3857</v>
      </c>
      <c r="J8609" s="2">
        <v>4</v>
      </c>
      <c r="K8609" s="33" t="s">
        <v>3858</v>
      </c>
    </row>
    <row r="8610" spans="1:11" x14ac:dyDescent="0.3">
      <c r="A8610" s="1">
        <v>42996</v>
      </c>
      <c r="B8610" s="2">
        <f>YEAR(salesdata[[#This Row],[Order Date]])</f>
        <v>2017</v>
      </c>
      <c r="C8610" s="2">
        <f>MONTH(salesdata[[#This Row],[Order Date]])</f>
        <v>9</v>
      </c>
      <c r="D8610" t="s">
        <v>1733</v>
      </c>
      <c r="E8610" t="s">
        <v>30</v>
      </c>
      <c r="F8610" t="s">
        <v>34</v>
      </c>
      <c r="G8610" t="s">
        <v>47</v>
      </c>
      <c r="H8610" t="s">
        <v>2496</v>
      </c>
      <c r="I8610" s="33" t="s">
        <v>3120</v>
      </c>
      <c r="J8610" s="2">
        <v>4</v>
      </c>
      <c r="K8610" s="33" t="s">
        <v>3121</v>
      </c>
    </row>
    <row r="8611" spans="1:11" x14ac:dyDescent="0.3">
      <c r="A8611" s="1">
        <v>42996</v>
      </c>
      <c r="B8611" s="2">
        <f>YEAR(salesdata[[#This Row],[Order Date]])</f>
        <v>2017</v>
      </c>
      <c r="C8611" s="2">
        <f>MONTH(salesdata[[#This Row],[Order Date]])</f>
        <v>9</v>
      </c>
      <c r="D8611" t="s">
        <v>1733</v>
      </c>
      <c r="E8611" t="s">
        <v>30</v>
      </c>
      <c r="F8611" t="s">
        <v>39</v>
      </c>
      <c r="G8611" t="s">
        <v>40</v>
      </c>
      <c r="H8611" t="s">
        <v>2724</v>
      </c>
      <c r="I8611" s="33" t="s">
        <v>11263</v>
      </c>
      <c r="J8611" s="2">
        <v>2</v>
      </c>
      <c r="K8611" s="33" t="s">
        <v>11264</v>
      </c>
    </row>
    <row r="8612" spans="1:11" x14ac:dyDescent="0.3">
      <c r="A8612" s="1">
        <v>42996</v>
      </c>
      <c r="B8612" s="2">
        <f>YEAR(salesdata[[#This Row],[Order Date]])</f>
        <v>2017</v>
      </c>
      <c r="C8612" s="2">
        <f>MONTH(salesdata[[#This Row],[Order Date]])</f>
        <v>9</v>
      </c>
      <c r="D8612" t="s">
        <v>1733</v>
      </c>
      <c r="E8612" t="s">
        <v>30</v>
      </c>
      <c r="F8612" t="s">
        <v>11</v>
      </c>
      <c r="G8612" t="s">
        <v>204</v>
      </c>
      <c r="H8612" t="s">
        <v>2121</v>
      </c>
      <c r="I8612" s="33" t="s">
        <v>11265</v>
      </c>
      <c r="J8612" s="2">
        <v>2</v>
      </c>
      <c r="K8612" s="33" t="s">
        <v>2715</v>
      </c>
    </row>
    <row r="8613" spans="1:11" x14ac:dyDescent="0.3">
      <c r="A8613" s="1">
        <v>42996</v>
      </c>
      <c r="B8613" s="2">
        <f>YEAR(salesdata[[#This Row],[Order Date]])</f>
        <v>2017</v>
      </c>
      <c r="C8613" s="2">
        <f>MONTH(salesdata[[#This Row],[Order Date]])</f>
        <v>9</v>
      </c>
      <c r="D8613" t="s">
        <v>1733</v>
      </c>
      <c r="E8613" t="s">
        <v>30</v>
      </c>
      <c r="F8613" t="s">
        <v>11</v>
      </c>
      <c r="G8613" t="s">
        <v>12</v>
      </c>
      <c r="H8613" t="s">
        <v>1537</v>
      </c>
      <c r="I8613" s="33" t="s">
        <v>7576</v>
      </c>
      <c r="J8613" s="2">
        <v>5</v>
      </c>
      <c r="K8613" s="33" t="s">
        <v>10411</v>
      </c>
    </row>
    <row r="8614" spans="1:11" x14ac:dyDescent="0.3">
      <c r="A8614" s="1">
        <v>42996</v>
      </c>
      <c r="B8614" s="2">
        <f>YEAR(salesdata[[#This Row],[Order Date]])</f>
        <v>2017</v>
      </c>
      <c r="C8614" s="2">
        <f>MONTH(salesdata[[#This Row],[Order Date]])</f>
        <v>9</v>
      </c>
      <c r="D8614" t="s">
        <v>689</v>
      </c>
      <c r="E8614" t="s">
        <v>10</v>
      </c>
      <c r="F8614" t="s">
        <v>11</v>
      </c>
      <c r="G8614" t="s">
        <v>63</v>
      </c>
      <c r="H8614" t="s">
        <v>2139</v>
      </c>
      <c r="I8614" s="33" t="s">
        <v>11266</v>
      </c>
      <c r="J8614" s="2">
        <v>4</v>
      </c>
      <c r="K8614" s="33" t="s">
        <v>9864</v>
      </c>
    </row>
    <row r="8615" spans="1:11" x14ac:dyDescent="0.3">
      <c r="A8615" s="1">
        <v>42997</v>
      </c>
      <c r="B8615" s="2">
        <f>YEAR(salesdata[[#This Row],[Order Date]])</f>
        <v>2017</v>
      </c>
      <c r="C8615" s="2">
        <f>MONTH(salesdata[[#This Row],[Order Date]])</f>
        <v>9</v>
      </c>
      <c r="D8615" t="s">
        <v>1456</v>
      </c>
      <c r="E8615" t="s">
        <v>124</v>
      </c>
      <c r="F8615" t="s">
        <v>11</v>
      </c>
      <c r="G8615" t="s">
        <v>18</v>
      </c>
      <c r="H8615" t="s">
        <v>2424</v>
      </c>
      <c r="I8615" s="33" t="s">
        <v>11267</v>
      </c>
      <c r="J8615" s="2">
        <v>2</v>
      </c>
      <c r="K8615" s="33" t="s">
        <v>6183</v>
      </c>
    </row>
    <row r="8616" spans="1:11" x14ac:dyDescent="0.3">
      <c r="A8616" s="1">
        <v>42997</v>
      </c>
      <c r="B8616" s="2">
        <f>YEAR(salesdata[[#This Row],[Order Date]])</f>
        <v>2017</v>
      </c>
      <c r="C8616" s="2">
        <f>MONTH(salesdata[[#This Row],[Order Date]])</f>
        <v>9</v>
      </c>
      <c r="D8616" t="s">
        <v>2334</v>
      </c>
      <c r="E8616" t="s">
        <v>92</v>
      </c>
      <c r="F8616" t="s">
        <v>39</v>
      </c>
      <c r="G8616" t="s">
        <v>40</v>
      </c>
      <c r="H8616" t="s">
        <v>787</v>
      </c>
      <c r="I8616" s="33" t="s">
        <v>5836</v>
      </c>
      <c r="J8616" s="2">
        <v>3</v>
      </c>
      <c r="K8616" s="33" t="s">
        <v>5837</v>
      </c>
    </row>
    <row r="8617" spans="1:11" x14ac:dyDescent="0.3">
      <c r="A8617" s="1">
        <v>42997</v>
      </c>
      <c r="B8617" s="2">
        <f>YEAR(salesdata[[#This Row],[Order Date]])</f>
        <v>2017</v>
      </c>
      <c r="C8617" s="2">
        <f>MONTH(salesdata[[#This Row],[Order Date]])</f>
        <v>9</v>
      </c>
      <c r="D8617" t="s">
        <v>2334</v>
      </c>
      <c r="E8617" t="s">
        <v>92</v>
      </c>
      <c r="F8617" t="s">
        <v>11</v>
      </c>
      <c r="G8617" t="s">
        <v>24</v>
      </c>
      <c r="H8617" t="s">
        <v>414</v>
      </c>
      <c r="I8617" s="33" t="s">
        <v>6382</v>
      </c>
      <c r="J8617" s="2">
        <v>3</v>
      </c>
      <c r="K8617" s="33" t="s">
        <v>4689</v>
      </c>
    </row>
    <row r="8618" spans="1:11" x14ac:dyDescent="0.3">
      <c r="A8618" s="1">
        <v>42997</v>
      </c>
      <c r="B8618" s="2">
        <f>YEAR(salesdata[[#This Row],[Order Date]])</f>
        <v>2017</v>
      </c>
      <c r="C8618" s="2">
        <f>MONTH(salesdata[[#This Row],[Order Date]])</f>
        <v>9</v>
      </c>
      <c r="D8618" t="s">
        <v>2334</v>
      </c>
      <c r="E8618" t="s">
        <v>92</v>
      </c>
      <c r="F8618" t="s">
        <v>34</v>
      </c>
      <c r="G8618" t="s">
        <v>47</v>
      </c>
      <c r="H8618" t="s">
        <v>48</v>
      </c>
      <c r="I8618" s="33" t="s">
        <v>11268</v>
      </c>
      <c r="J8618" s="2">
        <v>8</v>
      </c>
      <c r="K8618" s="33" t="s">
        <v>8742</v>
      </c>
    </row>
    <row r="8619" spans="1:11" x14ac:dyDescent="0.3">
      <c r="A8619" s="1">
        <v>42997</v>
      </c>
      <c r="B8619" s="2">
        <f>YEAR(salesdata[[#This Row],[Order Date]])</f>
        <v>2017</v>
      </c>
      <c r="C8619" s="2">
        <f>MONTH(salesdata[[#This Row],[Order Date]])</f>
        <v>9</v>
      </c>
      <c r="D8619" t="s">
        <v>2334</v>
      </c>
      <c r="E8619" t="s">
        <v>92</v>
      </c>
      <c r="F8619" t="s">
        <v>34</v>
      </c>
      <c r="G8619" t="s">
        <v>74</v>
      </c>
      <c r="H8619" t="s">
        <v>100</v>
      </c>
      <c r="I8619" s="33" t="s">
        <v>7282</v>
      </c>
      <c r="J8619" s="2">
        <v>2</v>
      </c>
      <c r="K8619" s="33" t="s">
        <v>11269</v>
      </c>
    </row>
    <row r="8620" spans="1:11" x14ac:dyDescent="0.3">
      <c r="A8620" s="1">
        <v>42997</v>
      </c>
      <c r="B8620" s="2">
        <f>YEAR(salesdata[[#This Row],[Order Date]])</f>
        <v>2017</v>
      </c>
      <c r="C8620" s="2">
        <f>MONTH(salesdata[[#This Row],[Order Date]])</f>
        <v>9</v>
      </c>
      <c r="D8620" t="s">
        <v>1320</v>
      </c>
      <c r="E8620" t="s">
        <v>152</v>
      </c>
      <c r="F8620" t="s">
        <v>11</v>
      </c>
      <c r="G8620" t="s">
        <v>12</v>
      </c>
      <c r="H8620" t="s">
        <v>2244</v>
      </c>
      <c r="I8620" s="33" t="s">
        <v>3540</v>
      </c>
      <c r="J8620" s="2">
        <v>5</v>
      </c>
      <c r="K8620" s="33" t="s">
        <v>3175</v>
      </c>
    </row>
    <row r="8621" spans="1:11" x14ac:dyDescent="0.3">
      <c r="A8621" s="1">
        <v>42997</v>
      </c>
      <c r="B8621" s="2">
        <f>YEAR(salesdata[[#This Row],[Order Date]])</f>
        <v>2017</v>
      </c>
      <c r="C8621" s="2">
        <f>MONTH(salesdata[[#This Row],[Order Date]])</f>
        <v>9</v>
      </c>
      <c r="D8621" t="s">
        <v>2282</v>
      </c>
      <c r="E8621" t="s">
        <v>27</v>
      </c>
      <c r="F8621" t="s">
        <v>39</v>
      </c>
      <c r="G8621" t="s">
        <v>52</v>
      </c>
      <c r="H8621" t="s">
        <v>2362</v>
      </c>
      <c r="I8621" s="33" t="s">
        <v>2965</v>
      </c>
      <c r="J8621" s="2">
        <v>5</v>
      </c>
      <c r="K8621" s="33" t="s">
        <v>3808</v>
      </c>
    </row>
    <row r="8622" spans="1:11" x14ac:dyDescent="0.3">
      <c r="A8622" s="1">
        <v>42997</v>
      </c>
      <c r="B8622" s="2">
        <f>YEAR(salesdata[[#This Row],[Order Date]])</f>
        <v>2017</v>
      </c>
      <c r="C8622" s="2">
        <f>MONTH(salesdata[[#This Row],[Order Date]])</f>
        <v>9</v>
      </c>
      <c r="D8622" t="s">
        <v>2282</v>
      </c>
      <c r="E8622" t="s">
        <v>27</v>
      </c>
      <c r="F8622" t="s">
        <v>11</v>
      </c>
      <c r="G8622" t="s">
        <v>24</v>
      </c>
      <c r="H8622" t="s">
        <v>2691</v>
      </c>
      <c r="I8622" s="33" t="s">
        <v>3738</v>
      </c>
      <c r="J8622" s="2">
        <v>2</v>
      </c>
      <c r="K8622" s="33" t="s">
        <v>9928</v>
      </c>
    </row>
    <row r="8623" spans="1:11" x14ac:dyDescent="0.3">
      <c r="A8623" s="1">
        <v>42997</v>
      </c>
      <c r="B8623" s="2">
        <f>YEAR(salesdata[[#This Row],[Order Date]])</f>
        <v>2017</v>
      </c>
      <c r="C8623" s="2">
        <f>MONTH(salesdata[[#This Row],[Order Date]])</f>
        <v>9</v>
      </c>
      <c r="D8623" t="s">
        <v>2282</v>
      </c>
      <c r="E8623" t="s">
        <v>27</v>
      </c>
      <c r="F8623" t="s">
        <v>11</v>
      </c>
      <c r="G8623" t="s">
        <v>24</v>
      </c>
      <c r="H8623" t="s">
        <v>2577</v>
      </c>
      <c r="I8623" s="33" t="s">
        <v>4179</v>
      </c>
      <c r="J8623" s="2">
        <v>3</v>
      </c>
      <c r="K8623" s="33" t="s">
        <v>10509</v>
      </c>
    </row>
    <row r="8624" spans="1:11" x14ac:dyDescent="0.3">
      <c r="A8624" s="1">
        <v>42997</v>
      </c>
      <c r="B8624" s="2">
        <f>YEAR(salesdata[[#This Row],[Order Date]])</f>
        <v>2017</v>
      </c>
      <c r="C8624" s="2">
        <f>MONTH(salesdata[[#This Row],[Order Date]])</f>
        <v>9</v>
      </c>
      <c r="D8624" t="s">
        <v>1408</v>
      </c>
      <c r="E8624" t="s">
        <v>30</v>
      </c>
      <c r="F8624" t="s">
        <v>11</v>
      </c>
      <c r="G8624" t="s">
        <v>24</v>
      </c>
      <c r="H8624" t="s">
        <v>1236</v>
      </c>
      <c r="I8624" s="33" t="s">
        <v>9294</v>
      </c>
      <c r="J8624" s="2">
        <v>5</v>
      </c>
      <c r="K8624" s="33" t="s">
        <v>9295</v>
      </c>
    </row>
    <row r="8625" spans="1:11" x14ac:dyDescent="0.3">
      <c r="A8625" s="1">
        <v>42997</v>
      </c>
      <c r="B8625" s="2">
        <f>YEAR(salesdata[[#This Row],[Order Date]])</f>
        <v>2017</v>
      </c>
      <c r="C8625" s="2">
        <f>MONTH(salesdata[[#This Row],[Order Date]])</f>
        <v>9</v>
      </c>
      <c r="D8625" t="s">
        <v>1873</v>
      </c>
      <c r="E8625" t="s">
        <v>96</v>
      </c>
      <c r="F8625" t="s">
        <v>11</v>
      </c>
      <c r="G8625" t="s">
        <v>18</v>
      </c>
      <c r="H8625" t="s">
        <v>215</v>
      </c>
      <c r="I8625" s="33" t="s">
        <v>3117</v>
      </c>
      <c r="J8625" s="2">
        <v>2</v>
      </c>
      <c r="K8625" s="33" t="s">
        <v>2962</v>
      </c>
    </row>
    <row r="8626" spans="1:11" x14ac:dyDescent="0.3">
      <c r="A8626" s="1">
        <v>42997</v>
      </c>
      <c r="B8626" s="2">
        <f>YEAR(salesdata[[#This Row],[Order Date]])</f>
        <v>2017</v>
      </c>
      <c r="C8626" s="2">
        <f>MONTH(salesdata[[#This Row],[Order Date]])</f>
        <v>9</v>
      </c>
      <c r="D8626" t="s">
        <v>1873</v>
      </c>
      <c r="E8626" t="s">
        <v>96</v>
      </c>
      <c r="F8626" t="s">
        <v>39</v>
      </c>
      <c r="G8626" t="s">
        <v>52</v>
      </c>
      <c r="H8626" t="s">
        <v>649</v>
      </c>
      <c r="I8626" s="33" t="s">
        <v>5890</v>
      </c>
      <c r="J8626" s="2">
        <v>2</v>
      </c>
      <c r="K8626" s="33" t="s">
        <v>5891</v>
      </c>
    </row>
    <row r="8627" spans="1:11" x14ac:dyDescent="0.3">
      <c r="A8627" s="1">
        <v>42997</v>
      </c>
      <c r="B8627" s="2">
        <f>YEAR(salesdata[[#This Row],[Order Date]])</f>
        <v>2017</v>
      </c>
      <c r="C8627" s="2">
        <f>MONTH(salesdata[[#This Row],[Order Date]])</f>
        <v>9</v>
      </c>
      <c r="D8627" t="s">
        <v>1873</v>
      </c>
      <c r="E8627" t="s">
        <v>96</v>
      </c>
      <c r="F8627" t="s">
        <v>39</v>
      </c>
      <c r="G8627" t="s">
        <v>40</v>
      </c>
      <c r="H8627" t="s">
        <v>317</v>
      </c>
      <c r="I8627" s="33" t="s">
        <v>3250</v>
      </c>
      <c r="J8627" s="2">
        <v>2</v>
      </c>
      <c r="K8627" s="33" t="s">
        <v>3251</v>
      </c>
    </row>
    <row r="8628" spans="1:11" x14ac:dyDescent="0.3">
      <c r="A8628" s="1">
        <v>42997</v>
      </c>
      <c r="B8628" s="2">
        <f>YEAR(salesdata[[#This Row],[Order Date]])</f>
        <v>2017</v>
      </c>
      <c r="C8628" s="2">
        <f>MONTH(salesdata[[#This Row],[Order Date]])</f>
        <v>9</v>
      </c>
      <c r="D8628" t="s">
        <v>1873</v>
      </c>
      <c r="E8628" t="s">
        <v>96</v>
      </c>
      <c r="F8628" t="s">
        <v>11</v>
      </c>
      <c r="G8628" t="s">
        <v>20</v>
      </c>
      <c r="H8628" t="s">
        <v>1548</v>
      </c>
      <c r="I8628" s="33" t="s">
        <v>7731</v>
      </c>
      <c r="J8628" s="2">
        <v>4</v>
      </c>
      <c r="K8628" s="33" t="s">
        <v>11270</v>
      </c>
    </row>
    <row r="8629" spans="1:11" x14ac:dyDescent="0.3">
      <c r="A8629" s="1">
        <v>42997</v>
      </c>
      <c r="B8629" s="2">
        <f>YEAR(salesdata[[#This Row],[Order Date]])</f>
        <v>2017</v>
      </c>
      <c r="C8629" s="2">
        <f>MONTH(salesdata[[#This Row],[Order Date]])</f>
        <v>9</v>
      </c>
      <c r="D8629" t="s">
        <v>711</v>
      </c>
      <c r="E8629" t="s">
        <v>23</v>
      </c>
      <c r="F8629" t="s">
        <v>11</v>
      </c>
      <c r="G8629" t="s">
        <v>20</v>
      </c>
      <c r="H8629" t="s">
        <v>1817</v>
      </c>
      <c r="I8629" s="33" t="s">
        <v>4273</v>
      </c>
      <c r="J8629" s="2">
        <v>3</v>
      </c>
      <c r="K8629" s="33" t="s">
        <v>6025</v>
      </c>
    </row>
    <row r="8630" spans="1:11" x14ac:dyDescent="0.3">
      <c r="A8630" s="1">
        <v>42998</v>
      </c>
      <c r="B8630" s="2">
        <f>YEAR(salesdata[[#This Row],[Order Date]])</f>
        <v>2017</v>
      </c>
      <c r="C8630" s="2">
        <f>MONTH(salesdata[[#This Row],[Order Date]])</f>
        <v>9</v>
      </c>
      <c r="D8630" t="s">
        <v>58</v>
      </c>
      <c r="E8630" t="s">
        <v>152</v>
      </c>
      <c r="F8630" t="s">
        <v>34</v>
      </c>
      <c r="G8630" t="s">
        <v>35</v>
      </c>
      <c r="H8630" t="s">
        <v>2505</v>
      </c>
      <c r="I8630" s="33" t="s">
        <v>11271</v>
      </c>
      <c r="J8630" s="2">
        <v>3</v>
      </c>
      <c r="K8630" s="33" t="s">
        <v>7731</v>
      </c>
    </row>
    <row r="8631" spans="1:11" x14ac:dyDescent="0.3">
      <c r="A8631" s="1">
        <v>42998</v>
      </c>
      <c r="B8631" s="2">
        <f>YEAR(salesdata[[#This Row],[Order Date]])</f>
        <v>2017</v>
      </c>
      <c r="C8631" s="2">
        <f>MONTH(salesdata[[#This Row],[Order Date]])</f>
        <v>9</v>
      </c>
      <c r="D8631" t="s">
        <v>58</v>
      </c>
      <c r="E8631" t="s">
        <v>152</v>
      </c>
      <c r="F8631" t="s">
        <v>39</v>
      </c>
      <c r="G8631" t="s">
        <v>52</v>
      </c>
      <c r="H8631" t="s">
        <v>358</v>
      </c>
      <c r="I8631" s="33" t="s">
        <v>11272</v>
      </c>
      <c r="J8631" s="2">
        <v>2</v>
      </c>
      <c r="K8631" s="33" t="s">
        <v>6067</v>
      </c>
    </row>
    <row r="8632" spans="1:11" x14ac:dyDescent="0.3">
      <c r="A8632" s="1">
        <v>42998</v>
      </c>
      <c r="B8632" s="2">
        <f>YEAR(salesdata[[#This Row],[Order Date]])</f>
        <v>2017</v>
      </c>
      <c r="C8632" s="2">
        <f>MONTH(salesdata[[#This Row],[Order Date]])</f>
        <v>9</v>
      </c>
      <c r="D8632" t="s">
        <v>58</v>
      </c>
      <c r="E8632" t="s">
        <v>152</v>
      </c>
      <c r="F8632" t="s">
        <v>11</v>
      </c>
      <c r="G8632" t="s">
        <v>12</v>
      </c>
      <c r="H8632" t="s">
        <v>2597</v>
      </c>
      <c r="I8632" s="33" t="s">
        <v>3755</v>
      </c>
      <c r="J8632" s="2">
        <v>9</v>
      </c>
      <c r="K8632" s="33" t="s">
        <v>11273</v>
      </c>
    </row>
    <row r="8633" spans="1:11" x14ac:dyDescent="0.3">
      <c r="A8633" s="1">
        <v>42998</v>
      </c>
      <c r="B8633" s="2">
        <f>YEAR(salesdata[[#This Row],[Order Date]])</f>
        <v>2017</v>
      </c>
      <c r="C8633" s="2">
        <f>MONTH(salesdata[[#This Row],[Order Date]])</f>
        <v>9</v>
      </c>
      <c r="D8633" t="s">
        <v>58</v>
      </c>
      <c r="E8633" t="s">
        <v>152</v>
      </c>
      <c r="F8633" t="s">
        <v>39</v>
      </c>
      <c r="G8633" t="s">
        <v>52</v>
      </c>
      <c r="H8633" t="s">
        <v>666</v>
      </c>
      <c r="I8633" s="33" t="s">
        <v>9975</v>
      </c>
      <c r="J8633" s="2">
        <v>2</v>
      </c>
      <c r="K8633" s="33" t="s">
        <v>9976</v>
      </c>
    </row>
    <row r="8634" spans="1:11" x14ac:dyDescent="0.3">
      <c r="A8634" s="1">
        <v>42998</v>
      </c>
      <c r="B8634" s="2">
        <f>YEAR(salesdata[[#This Row],[Order Date]])</f>
        <v>2017</v>
      </c>
      <c r="C8634" s="2">
        <f>MONTH(salesdata[[#This Row],[Order Date]])</f>
        <v>9</v>
      </c>
      <c r="D8634" t="s">
        <v>58</v>
      </c>
      <c r="E8634" t="s">
        <v>152</v>
      </c>
      <c r="F8634" t="s">
        <v>11</v>
      </c>
      <c r="G8634" t="s">
        <v>18</v>
      </c>
      <c r="H8634" t="s">
        <v>1516</v>
      </c>
      <c r="I8634" s="33" t="s">
        <v>11274</v>
      </c>
      <c r="J8634" s="2">
        <v>4</v>
      </c>
      <c r="K8634" s="33" t="s">
        <v>11275</v>
      </c>
    </row>
    <row r="8635" spans="1:11" x14ac:dyDescent="0.3">
      <c r="A8635" s="1">
        <v>42998</v>
      </c>
      <c r="B8635" s="2">
        <f>YEAR(salesdata[[#This Row],[Order Date]])</f>
        <v>2017</v>
      </c>
      <c r="C8635" s="2">
        <f>MONTH(salesdata[[#This Row],[Order Date]])</f>
        <v>9</v>
      </c>
      <c r="D8635" t="s">
        <v>58</v>
      </c>
      <c r="E8635" t="s">
        <v>152</v>
      </c>
      <c r="F8635" t="s">
        <v>11</v>
      </c>
      <c r="G8635" t="s">
        <v>12</v>
      </c>
      <c r="H8635" t="s">
        <v>2486</v>
      </c>
      <c r="I8635" s="33" t="s">
        <v>4922</v>
      </c>
      <c r="J8635" s="2">
        <v>2</v>
      </c>
      <c r="K8635" s="33" t="s">
        <v>9799</v>
      </c>
    </row>
    <row r="8636" spans="1:11" x14ac:dyDescent="0.3">
      <c r="A8636" s="1">
        <v>42998</v>
      </c>
      <c r="B8636" s="2">
        <f>YEAR(salesdata[[#This Row],[Order Date]])</f>
        <v>2017</v>
      </c>
      <c r="C8636" s="2">
        <f>MONTH(salesdata[[#This Row],[Order Date]])</f>
        <v>9</v>
      </c>
      <c r="D8636" t="s">
        <v>58</v>
      </c>
      <c r="E8636" t="s">
        <v>152</v>
      </c>
      <c r="F8636" t="s">
        <v>34</v>
      </c>
      <c r="G8636" t="s">
        <v>35</v>
      </c>
      <c r="H8636" t="s">
        <v>2095</v>
      </c>
      <c r="I8636" s="33" t="s">
        <v>7022</v>
      </c>
      <c r="J8636" s="2">
        <v>1</v>
      </c>
      <c r="K8636" s="33" t="s">
        <v>7858</v>
      </c>
    </row>
    <row r="8637" spans="1:11" x14ac:dyDescent="0.3">
      <c r="A8637" s="1">
        <v>42998</v>
      </c>
      <c r="B8637" s="2">
        <f>YEAR(salesdata[[#This Row],[Order Date]])</f>
        <v>2017</v>
      </c>
      <c r="C8637" s="2">
        <f>MONTH(salesdata[[#This Row],[Order Date]])</f>
        <v>9</v>
      </c>
      <c r="D8637" t="s">
        <v>58</v>
      </c>
      <c r="E8637" t="s">
        <v>152</v>
      </c>
      <c r="F8637" t="s">
        <v>11</v>
      </c>
      <c r="G8637" t="s">
        <v>20</v>
      </c>
      <c r="H8637" t="s">
        <v>153</v>
      </c>
      <c r="I8637" s="33" t="s">
        <v>2902</v>
      </c>
      <c r="J8637" s="2">
        <v>3</v>
      </c>
      <c r="K8637" s="33" t="s">
        <v>3748</v>
      </c>
    </row>
    <row r="8638" spans="1:11" x14ac:dyDescent="0.3">
      <c r="A8638" s="1">
        <v>42998</v>
      </c>
      <c r="B8638" s="2">
        <f>YEAR(salesdata[[#This Row],[Order Date]])</f>
        <v>2017</v>
      </c>
      <c r="C8638" s="2">
        <f>MONTH(salesdata[[#This Row],[Order Date]])</f>
        <v>9</v>
      </c>
      <c r="D8638" t="s">
        <v>58</v>
      </c>
      <c r="E8638" t="s">
        <v>152</v>
      </c>
      <c r="F8638" t="s">
        <v>11</v>
      </c>
      <c r="G8638" t="s">
        <v>43</v>
      </c>
      <c r="H8638" t="s">
        <v>987</v>
      </c>
      <c r="I8638" s="33" t="s">
        <v>3697</v>
      </c>
      <c r="J8638" s="2">
        <v>2</v>
      </c>
      <c r="K8638" s="33" t="s">
        <v>2992</v>
      </c>
    </row>
    <row r="8639" spans="1:11" x14ac:dyDescent="0.3">
      <c r="A8639" s="1">
        <v>42998</v>
      </c>
      <c r="B8639" s="2">
        <f>YEAR(salesdata[[#This Row],[Order Date]])</f>
        <v>2017</v>
      </c>
      <c r="C8639" s="2">
        <f>MONTH(salesdata[[#This Row],[Order Date]])</f>
        <v>9</v>
      </c>
      <c r="D8639" t="s">
        <v>58</v>
      </c>
      <c r="E8639" t="s">
        <v>152</v>
      </c>
      <c r="F8639" t="s">
        <v>34</v>
      </c>
      <c r="G8639" t="s">
        <v>35</v>
      </c>
      <c r="H8639" t="s">
        <v>2047</v>
      </c>
      <c r="I8639" s="33" t="s">
        <v>11276</v>
      </c>
      <c r="J8639" s="2">
        <v>11</v>
      </c>
      <c r="K8639" s="33" t="s">
        <v>11277</v>
      </c>
    </row>
    <row r="8640" spans="1:11" x14ac:dyDescent="0.3">
      <c r="A8640" s="1">
        <v>42998</v>
      </c>
      <c r="B8640" s="2">
        <f>YEAR(salesdata[[#This Row],[Order Date]])</f>
        <v>2017</v>
      </c>
      <c r="C8640" s="2">
        <f>MONTH(salesdata[[#This Row],[Order Date]])</f>
        <v>9</v>
      </c>
      <c r="D8640" t="s">
        <v>58</v>
      </c>
      <c r="E8640" t="s">
        <v>152</v>
      </c>
      <c r="F8640" t="s">
        <v>39</v>
      </c>
      <c r="G8640" t="s">
        <v>40</v>
      </c>
      <c r="H8640" t="s">
        <v>691</v>
      </c>
      <c r="I8640" s="33" t="s">
        <v>11278</v>
      </c>
      <c r="J8640" s="2">
        <v>2</v>
      </c>
      <c r="K8640" s="33" t="s">
        <v>11279</v>
      </c>
    </row>
    <row r="8641" spans="1:11" x14ac:dyDescent="0.3">
      <c r="A8641" s="1">
        <v>42998</v>
      </c>
      <c r="B8641" s="2">
        <f>YEAR(salesdata[[#This Row],[Order Date]])</f>
        <v>2017</v>
      </c>
      <c r="C8641" s="2">
        <f>MONTH(salesdata[[#This Row],[Order Date]])</f>
        <v>9</v>
      </c>
      <c r="D8641" t="s">
        <v>58</v>
      </c>
      <c r="E8641" t="s">
        <v>152</v>
      </c>
      <c r="F8641" t="s">
        <v>34</v>
      </c>
      <c r="G8641" t="s">
        <v>35</v>
      </c>
      <c r="H8641" t="s">
        <v>1016</v>
      </c>
      <c r="I8641" s="33" t="s">
        <v>11280</v>
      </c>
      <c r="J8641" s="2">
        <v>5</v>
      </c>
      <c r="K8641" s="33" t="s">
        <v>11281</v>
      </c>
    </row>
    <row r="8642" spans="1:11" x14ac:dyDescent="0.3">
      <c r="A8642" s="1">
        <v>42998</v>
      </c>
      <c r="B8642" s="2">
        <f>YEAR(salesdata[[#This Row],[Order Date]])</f>
        <v>2017</v>
      </c>
      <c r="C8642" s="2">
        <f>MONTH(salesdata[[#This Row],[Order Date]])</f>
        <v>9</v>
      </c>
      <c r="D8642" t="s">
        <v>58</v>
      </c>
      <c r="E8642" t="s">
        <v>152</v>
      </c>
      <c r="F8642" t="s">
        <v>39</v>
      </c>
      <c r="G8642" t="s">
        <v>40</v>
      </c>
      <c r="H8642" t="s">
        <v>855</v>
      </c>
      <c r="I8642" s="33" t="s">
        <v>4186</v>
      </c>
      <c r="J8642" s="2">
        <v>3</v>
      </c>
      <c r="K8642" s="33" t="s">
        <v>4559</v>
      </c>
    </row>
    <row r="8643" spans="1:11" x14ac:dyDescent="0.3">
      <c r="A8643" s="1">
        <v>42998</v>
      </c>
      <c r="B8643" s="2">
        <f>YEAR(salesdata[[#This Row],[Order Date]])</f>
        <v>2017</v>
      </c>
      <c r="C8643" s="2">
        <f>MONTH(salesdata[[#This Row],[Order Date]])</f>
        <v>9</v>
      </c>
      <c r="D8643" t="s">
        <v>58</v>
      </c>
      <c r="E8643" t="s">
        <v>152</v>
      </c>
      <c r="F8643" t="s">
        <v>39</v>
      </c>
      <c r="G8643" t="s">
        <v>52</v>
      </c>
      <c r="H8643" t="s">
        <v>2314</v>
      </c>
      <c r="I8643" s="33" t="s">
        <v>7156</v>
      </c>
      <c r="J8643" s="2">
        <v>3</v>
      </c>
      <c r="K8643" s="33" t="s">
        <v>5634</v>
      </c>
    </row>
    <row r="8644" spans="1:11" x14ac:dyDescent="0.3">
      <c r="A8644" s="1">
        <v>42999</v>
      </c>
      <c r="B8644" s="2">
        <f>YEAR(salesdata[[#This Row],[Order Date]])</f>
        <v>2017</v>
      </c>
      <c r="C8644" s="2">
        <f>MONTH(salesdata[[#This Row],[Order Date]])</f>
        <v>9</v>
      </c>
      <c r="D8644" t="s">
        <v>1177</v>
      </c>
      <c r="E8644" t="s">
        <v>319</v>
      </c>
      <c r="F8644" t="s">
        <v>11</v>
      </c>
      <c r="G8644" t="s">
        <v>20</v>
      </c>
      <c r="H8644" t="s">
        <v>922</v>
      </c>
      <c r="I8644" s="33" t="s">
        <v>3806</v>
      </c>
      <c r="J8644" s="2">
        <v>7</v>
      </c>
      <c r="K8644" s="33" t="s">
        <v>9467</v>
      </c>
    </row>
    <row r="8645" spans="1:11" x14ac:dyDescent="0.3">
      <c r="A8645" s="1">
        <v>42999</v>
      </c>
      <c r="B8645" s="2">
        <f>YEAR(salesdata[[#This Row],[Order Date]])</f>
        <v>2017</v>
      </c>
      <c r="C8645" s="2">
        <f>MONTH(salesdata[[#This Row],[Order Date]])</f>
        <v>9</v>
      </c>
      <c r="D8645" t="s">
        <v>281</v>
      </c>
      <c r="E8645" t="s">
        <v>30</v>
      </c>
      <c r="F8645" t="s">
        <v>11</v>
      </c>
      <c r="G8645" t="s">
        <v>93</v>
      </c>
      <c r="H8645" t="s">
        <v>1691</v>
      </c>
      <c r="I8645" s="33" t="s">
        <v>11156</v>
      </c>
      <c r="J8645" s="2">
        <v>1</v>
      </c>
      <c r="K8645" s="33" t="s">
        <v>10480</v>
      </c>
    </row>
    <row r="8646" spans="1:11" x14ac:dyDescent="0.3">
      <c r="A8646" s="1">
        <v>42999</v>
      </c>
      <c r="B8646" s="2">
        <f>YEAR(salesdata[[#This Row],[Order Date]])</f>
        <v>2017</v>
      </c>
      <c r="C8646" s="2">
        <f>MONTH(salesdata[[#This Row],[Order Date]])</f>
        <v>9</v>
      </c>
      <c r="D8646" t="s">
        <v>634</v>
      </c>
      <c r="E8646" t="s">
        <v>23</v>
      </c>
      <c r="F8646" t="s">
        <v>11</v>
      </c>
      <c r="G8646" t="s">
        <v>20</v>
      </c>
      <c r="H8646" t="s">
        <v>1205</v>
      </c>
      <c r="I8646" s="33" t="s">
        <v>4950</v>
      </c>
      <c r="J8646" s="2">
        <v>2</v>
      </c>
      <c r="K8646" s="33" t="s">
        <v>11282</v>
      </c>
    </row>
    <row r="8647" spans="1:11" x14ac:dyDescent="0.3">
      <c r="A8647" s="1">
        <v>42999</v>
      </c>
      <c r="B8647" s="2">
        <f>YEAR(salesdata[[#This Row],[Order Date]])</f>
        <v>2017</v>
      </c>
      <c r="C8647" s="2">
        <f>MONTH(salesdata[[#This Row],[Order Date]])</f>
        <v>9</v>
      </c>
      <c r="D8647" t="s">
        <v>2165</v>
      </c>
      <c r="E8647" t="s">
        <v>167</v>
      </c>
      <c r="F8647" t="s">
        <v>39</v>
      </c>
      <c r="G8647" t="s">
        <v>52</v>
      </c>
      <c r="H8647" t="s">
        <v>890</v>
      </c>
      <c r="I8647" s="33" t="s">
        <v>5733</v>
      </c>
      <c r="J8647" s="2">
        <v>2</v>
      </c>
      <c r="K8647" s="33" t="s">
        <v>3163</v>
      </c>
    </row>
    <row r="8648" spans="1:11" x14ac:dyDescent="0.3">
      <c r="A8648" s="1">
        <v>42999</v>
      </c>
      <c r="B8648" s="2">
        <f>YEAR(salesdata[[#This Row],[Order Date]])</f>
        <v>2017</v>
      </c>
      <c r="C8648" s="2">
        <f>MONTH(salesdata[[#This Row],[Order Date]])</f>
        <v>9</v>
      </c>
      <c r="D8648" t="s">
        <v>2165</v>
      </c>
      <c r="E8648" t="s">
        <v>167</v>
      </c>
      <c r="F8648" t="s">
        <v>39</v>
      </c>
      <c r="G8648" t="s">
        <v>52</v>
      </c>
      <c r="H8648" t="s">
        <v>825</v>
      </c>
      <c r="I8648" s="33" t="s">
        <v>3414</v>
      </c>
      <c r="J8648" s="2">
        <v>2</v>
      </c>
      <c r="K8648" s="33" t="s">
        <v>3838</v>
      </c>
    </row>
    <row r="8649" spans="1:11" x14ac:dyDescent="0.3">
      <c r="A8649" s="1">
        <v>42999</v>
      </c>
      <c r="B8649" s="2">
        <f>YEAR(salesdata[[#This Row],[Order Date]])</f>
        <v>2017</v>
      </c>
      <c r="C8649" s="2">
        <f>MONTH(salesdata[[#This Row],[Order Date]])</f>
        <v>9</v>
      </c>
      <c r="D8649" t="s">
        <v>907</v>
      </c>
      <c r="E8649" t="s">
        <v>124</v>
      </c>
      <c r="F8649" t="s">
        <v>11</v>
      </c>
      <c r="G8649" t="s">
        <v>20</v>
      </c>
      <c r="H8649" t="s">
        <v>494</v>
      </c>
      <c r="I8649" s="33" t="s">
        <v>9907</v>
      </c>
      <c r="J8649" s="2">
        <v>1</v>
      </c>
      <c r="K8649" s="33" t="s">
        <v>10258</v>
      </c>
    </row>
    <row r="8650" spans="1:11" x14ac:dyDescent="0.3">
      <c r="A8650" s="1">
        <v>42999</v>
      </c>
      <c r="B8650" s="2">
        <f>YEAR(salesdata[[#This Row],[Order Date]])</f>
        <v>2017</v>
      </c>
      <c r="C8650" s="2">
        <f>MONTH(salesdata[[#This Row],[Order Date]])</f>
        <v>9</v>
      </c>
      <c r="D8650" t="s">
        <v>2325</v>
      </c>
      <c r="E8650" t="s">
        <v>27</v>
      </c>
      <c r="F8650" t="s">
        <v>11</v>
      </c>
      <c r="G8650" t="s">
        <v>18</v>
      </c>
      <c r="H8650" t="s">
        <v>2524</v>
      </c>
      <c r="I8650" s="33" t="s">
        <v>7305</v>
      </c>
      <c r="J8650" s="2">
        <v>1</v>
      </c>
      <c r="K8650" s="33" t="s">
        <v>6612</v>
      </c>
    </row>
    <row r="8651" spans="1:11" x14ac:dyDescent="0.3">
      <c r="A8651" s="1">
        <v>42999</v>
      </c>
      <c r="B8651" s="2">
        <f>YEAR(salesdata[[#This Row],[Order Date]])</f>
        <v>2017</v>
      </c>
      <c r="C8651" s="2">
        <f>MONTH(salesdata[[#This Row],[Order Date]])</f>
        <v>9</v>
      </c>
      <c r="D8651" t="s">
        <v>1452</v>
      </c>
      <c r="E8651" t="s">
        <v>27</v>
      </c>
      <c r="F8651" t="s">
        <v>11</v>
      </c>
      <c r="G8651" t="s">
        <v>12</v>
      </c>
      <c r="H8651" t="s">
        <v>773</v>
      </c>
      <c r="I8651" s="33" t="s">
        <v>11283</v>
      </c>
      <c r="J8651" s="2">
        <v>7</v>
      </c>
      <c r="K8651" s="33" t="s">
        <v>9133</v>
      </c>
    </row>
    <row r="8652" spans="1:11" x14ac:dyDescent="0.3">
      <c r="A8652" s="1">
        <v>43000</v>
      </c>
      <c r="B8652" s="2">
        <f>YEAR(salesdata[[#This Row],[Order Date]])</f>
        <v>2017</v>
      </c>
      <c r="C8652" s="2">
        <f>MONTH(salesdata[[#This Row],[Order Date]])</f>
        <v>9</v>
      </c>
      <c r="D8652" t="s">
        <v>1508</v>
      </c>
      <c r="E8652" t="s">
        <v>160</v>
      </c>
      <c r="F8652" t="s">
        <v>11</v>
      </c>
      <c r="G8652" t="s">
        <v>12</v>
      </c>
      <c r="H8652" t="s">
        <v>1220</v>
      </c>
      <c r="I8652" s="33" t="s">
        <v>8799</v>
      </c>
      <c r="J8652" s="2">
        <v>4</v>
      </c>
      <c r="K8652" s="33" t="s">
        <v>8800</v>
      </c>
    </row>
    <row r="8653" spans="1:11" x14ac:dyDescent="0.3">
      <c r="A8653" s="1">
        <v>43000</v>
      </c>
      <c r="B8653" s="2">
        <f>YEAR(salesdata[[#This Row],[Order Date]])</f>
        <v>2017</v>
      </c>
      <c r="C8653" s="2">
        <f>MONTH(salesdata[[#This Row],[Order Date]])</f>
        <v>9</v>
      </c>
      <c r="D8653" t="s">
        <v>1508</v>
      </c>
      <c r="E8653" t="s">
        <v>160</v>
      </c>
      <c r="F8653" t="s">
        <v>39</v>
      </c>
      <c r="G8653" t="s">
        <v>52</v>
      </c>
      <c r="H8653" t="s">
        <v>1096</v>
      </c>
      <c r="I8653" s="33" t="s">
        <v>9493</v>
      </c>
      <c r="J8653" s="2">
        <v>6</v>
      </c>
      <c r="K8653" s="33" t="s">
        <v>5152</v>
      </c>
    </row>
    <row r="8654" spans="1:11" x14ac:dyDescent="0.3">
      <c r="A8654" s="1">
        <v>43000</v>
      </c>
      <c r="B8654" s="2">
        <f>YEAR(salesdata[[#This Row],[Order Date]])</f>
        <v>2017</v>
      </c>
      <c r="C8654" s="2">
        <f>MONTH(salesdata[[#This Row],[Order Date]])</f>
        <v>9</v>
      </c>
      <c r="D8654" t="s">
        <v>1508</v>
      </c>
      <c r="E8654" t="s">
        <v>160</v>
      </c>
      <c r="F8654" t="s">
        <v>11</v>
      </c>
      <c r="G8654" t="s">
        <v>20</v>
      </c>
      <c r="H8654" t="s">
        <v>564</v>
      </c>
      <c r="I8654" s="33" t="s">
        <v>6889</v>
      </c>
      <c r="J8654" s="2">
        <v>8</v>
      </c>
      <c r="K8654" s="33" t="s">
        <v>4834</v>
      </c>
    </row>
    <row r="8655" spans="1:11" x14ac:dyDescent="0.3">
      <c r="A8655" s="1">
        <v>43000</v>
      </c>
      <c r="B8655" s="2">
        <f>YEAR(salesdata[[#This Row],[Order Date]])</f>
        <v>2017</v>
      </c>
      <c r="C8655" s="2">
        <f>MONTH(salesdata[[#This Row],[Order Date]])</f>
        <v>9</v>
      </c>
      <c r="D8655" t="s">
        <v>1508</v>
      </c>
      <c r="E8655" t="s">
        <v>160</v>
      </c>
      <c r="F8655" t="s">
        <v>39</v>
      </c>
      <c r="G8655" t="s">
        <v>40</v>
      </c>
      <c r="H8655" t="s">
        <v>178</v>
      </c>
      <c r="I8655" s="33" t="s">
        <v>9700</v>
      </c>
      <c r="J8655" s="2">
        <v>3</v>
      </c>
      <c r="K8655" s="33" t="s">
        <v>11284</v>
      </c>
    </row>
    <row r="8656" spans="1:11" x14ac:dyDescent="0.3">
      <c r="A8656" s="1">
        <v>43000</v>
      </c>
      <c r="B8656" s="2">
        <f>YEAR(salesdata[[#This Row],[Order Date]])</f>
        <v>2017</v>
      </c>
      <c r="C8656" s="2">
        <f>MONTH(salesdata[[#This Row],[Order Date]])</f>
        <v>9</v>
      </c>
      <c r="D8656" t="s">
        <v>1355</v>
      </c>
      <c r="E8656" t="s">
        <v>23</v>
      </c>
      <c r="F8656" t="s">
        <v>11</v>
      </c>
      <c r="G8656" t="s">
        <v>20</v>
      </c>
      <c r="H8656" t="s">
        <v>1009</v>
      </c>
      <c r="I8656" s="33" t="s">
        <v>3581</v>
      </c>
      <c r="J8656" s="2">
        <v>1</v>
      </c>
      <c r="K8656" s="33" t="s">
        <v>11285</v>
      </c>
    </row>
    <row r="8657" spans="1:11" x14ac:dyDescent="0.3">
      <c r="A8657" s="1">
        <v>43000</v>
      </c>
      <c r="B8657" s="2">
        <f>YEAR(salesdata[[#This Row],[Order Date]])</f>
        <v>2017</v>
      </c>
      <c r="C8657" s="2">
        <f>MONTH(salesdata[[#This Row],[Order Date]])</f>
        <v>9</v>
      </c>
      <c r="D8657" t="s">
        <v>1355</v>
      </c>
      <c r="E8657" t="s">
        <v>23</v>
      </c>
      <c r="F8657" t="s">
        <v>11</v>
      </c>
      <c r="G8657" t="s">
        <v>204</v>
      </c>
      <c r="H8657" t="s">
        <v>470</v>
      </c>
      <c r="I8657" s="33" t="s">
        <v>11286</v>
      </c>
      <c r="J8657" s="2">
        <v>7</v>
      </c>
      <c r="K8657" s="33" t="s">
        <v>11287</v>
      </c>
    </row>
    <row r="8658" spans="1:11" x14ac:dyDescent="0.3">
      <c r="A8658" s="1">
        <v>43000</v>
      </c>
      <c r="B8658" s="2">
        <f>YEAR(salesdata[[#This Row],[Order Date]])</f>
        <v>2017</v>
      </c>
      <c r="C8658" s="2">
        <f>MONTH(salesdata[[#This Row],[Order Date]])</f>
        <v>9</v>
      </c>
      <c r="D8658" t="s">
        <v>1355</v>
      </c>
      <c r="E8658" t="s">
        <v>23</v>
      </c>
      <c r="F8658" t="s">
        <v>39</v>
      </c>
      <c r="G8658" t="s">
        <v>52</v>
      </c>
      <c r="H8658" t="s">
        <v>463</v>
      </c>
      <c r="I8658" s="33" t="s">
        <v>3414</v>
      </c>
      <c r="J8658" s="2">
        <v>2</v>
      </c>
      <c r="K8658" s="33" t="s">
        <v>2360</v>
      </c>
    </row>
    <row r="8659" spans="1:11" x14ac:dyDescent="0.3">
      <c r="A8659" s="1">
        <v>43000</v>
      </c>
      <c r="B8659" s="2">
        <f>YEAR(salesdata[[#This Row],[Order Date]])</f>
        <v>2017</v>
      </c>
      <c r="C8659" s="2">
        <f>MONTH(salesdata[[#This Row],[Order Date]])</f>
        <v>9</v>
      </c>
      <c r="D8659" t="s">
        <v>679</v>
      </c>
      <c r="E8659" t="s">
        <v>111</v>
      </c>
      <c r="F8659" t="s">
        <v>34</v>
      </c>
      <c r="G8659" t="s">
        <v>74</v>
      </c>
      <c r="H8659" t="s">
        <v>100</v>
      </c>
      <c r="I8659" s="33" t="s">
        <v>9053</v>
      </c>
      <c r="J8659" s="2">
        <v>2</v>
      </c>
      <c r="K8659" s="33" t="s">
        <v>11288</v>
      </c>
    </row>
    <row r="8660" spans="1:11" x14ac:dyDescent="0.3">
      <c r="A8660" s="1">
        <v>43000</v>
      </c>
      <c r="B8660" s="2">
        <f>YEAR(salesdata[[#This Row],[Order Date]])</f>
        <v>2017</v>
      </c>
      <c r="C8660" s="2">
        <f>MONTH(salesdata[[#This Row],[Order Date]])</f>
        <v>9</v>
      </c>
      <c r="D8660" t="s">
        <v>679</v>
      </c>
      <c r="E8660" t="s">
        <v>111</v>
      </c>
      <c r="F8660" t="s">
        <v>11</v>
      </c>
      <c r="G8660" t="s">
        <v>16</v>
      </c>
      <c r="H8660" t="s">
        <v>2295</v>
      </c>
      <c r="I8660" s="33" t="s">
        <v>4785</v>
      </c>
      <c r="J8660" s="2">
        <v>9</v>
      </c>
      <c r="K8660" s="33" t="s">
        <v>8612</v>
      </c>
    </row>
    <row r="8661" spans="1:11" x14ac:dyDescent="0.3">
      <c r="A8661" s="1">
        <v>43000</v>
      </c>
      <c r="B8661" s="2">
        <f>YEAR(salesdata[[#This Row],[Order Date]])</f>
        <v>2017</v>
      </c>
      <c r="C8661" s="2">
        <f>MONTH(salesdata[[#This Row],[Order Date]])</f>
        <v>9</v>
      </c>
      <c r="D8661" t="s">
        <v>1825</v>
      </c>
      <c r="E8661" t="s">
        <v>10</v>
      </c>
      <c r="F8661" t="s">
        <v>11</v>
      </c>
      <c r="G8661" t="s">
        <v>63</v>
      </c>
      <c r="H8661" t="s">
        <v>64</v>
      </c>
      <c r="I8661" s="33" t="s">
        <v>3817</v>
      </c>
      <c r="J8661" s="2">
        <v>3</v>
      </c>
      <c r="K8661" s="33" t="s">
        <v>3035</v>
      </c>
    </row>
    <row r="8662" spans="1:11" x14ac:dyDescent="0.3">
      <c r="A8662" s="1">
        <v>43000</v>
      </c>
      <c r="B8662" s="2">
        <f>YEAR(salesdata[[#This Row],[Order Date]])</f>
        <v>2017</v>
      </c>
      <c r="C8662" s="2">
        <f>MONTH(salesdata[[#This Row],[Order Date]])</f>
        <v>9</v>
      </c>
      <c r="D8662" t="s">
        <v>1825</v>
      </c>
      <c r="E8662" t="s">
        <v>10</v>
      </c>
      <c r="F8662" t="s">
        <v>11</v>
      </c>
      <c r="G8662" t="s">
        <v>20</v>
      </c>
      <c r="H8662" t="s">
        <v>314</v>
      </c>
      <c r="I8662" s="33" t="s">
        <v>6173</v>
      </c>
      <c r="J8662" s="2">
        <v>7</v>
      </c>
      <c r="K8662" s="33" t="s">
        <v>11289</v>
      </c>
    </row>
    <row r="8663" spans="1:11" x14ac:dyDescent="0.3">
      <c r="A8663" s="1">
        <v>43000</v>
      </c>
      <c r="B8663" s="2">
        <f>YEAR(salesdata[[#This Row],[Order Date]])</f>
        <v>2017</v>
      </c>
      <c r="C8663" s="2">
        <f>MONTH(salesdata[[#This Row],[Order Date]])</f>
        <v>9</v>
      </c>
      <c r="D8663" t="s">
        <v>880</v>
      </c>
      <c r="E8663" t="s">
        <v>102</v>
      </c>
      <c r="F8663" t="s">
        <v>11</v>
      </c>
      <c r="G8663" t="s">
        <v>20</v>
      </c>
      <c r="H8663" t="s">
        <v>2569</v>
      </c>
      <c r="I8663" s="33" t="s">
        <v>11290</v>
      </c>
      <c r="J8663" s="2">
        <v>4</v>
      </c>
      <c r="K8663" s="33" t="s">
        <v>11291</v>
      </c>
    </row>
    <row r="8664" spans="1:11" x14ac:dyDescent="0.3">
      <c r="A8664" s="1">
        <v>43000</v>
      </c>
      <c r="B8664" s="2">
        <f>YEAR(salesdata[[#This Row],[Order Date]])</f>
        <v>2017</v>
      </c>
      <c r="C8664" s="2">
        <f>MONTH(salesdata[[#This Row],[Order Date]])</f>
        <v>9</v>
      </c>
      <c r="D8664" t="s">
        <v>880</v>
      </c>
      <c r="E8664" t="s">
        <v>102</v>
      </c>
      <c r="F8664" t="s">
        <v>39</v>
      </c>
      <c r="G8664" t="s">
        <v>52</v>
      </c>
      <c r="H8664" t="s">
        <v>1360</v>
      </c>
      <c r="I8664" s="33" t="s">
        <v>9776</v>
      </c>
      <c r="J8664" s="2">
        <v>5</v>
      </c>
      <c r="K8664" s="33" t="s">
        <v>5020</v>
      </c>
    </row>
    <row r="8665" spans="1:11" x14ac:dyDescent="0.3">
      <c r="A8665" s="1">
        <v>43000</v>
      </c>
      <c r="B8665" s="2">
        <f>YEAR(salesdata[[#This Row],[Order Date]])</f>
        <v>2017</v>
      </c>
      <c r="C8665" s="2">
        <f>MONTH(salesdata[[#This Row],[Order Date]])</f>
        <v>9</v>
      </c>
      <c r="D8665" t="s">
        <v>91</v>
      </c>
      <c r="E8665" t="s">
        <v>407</v>
      </c>
      <c r="F8665" t="s">
        <v>11</v>
      </c>
      <c r="G8665" t="s">
        <v>12</v>
      </c>
      <c r="H8665" t="s">
        <v>2612</v>
      </c>
      <c r="I8665" s="33" t="s">
        <v>7119</v>
      </c>
      <c r="J8665" s="2">
        <v>3</v>
      </c>
      <c r="K8665" s="33" t="s">
        <v>3967</v>
      </c>
    </row>
    <row r="8666" spans="1:11" x14ac:dyDescent="0.3">
      <c r="A8666" s="1">
        <v>43000</v>
      </c>
      <c r="B8666" s="2">
        <f>YEAR(salesdata[[#This Row],[Order Date]])</f>
        <v>2017</v>
      </c>
      <c r="C8666" s="2">
        <f>MONTH(salesdata[[#This Row],[Order Date]])</f>
        <v>9</v>
      </c>
      <c r="D8666" t="s">
        <v>390</v>
      </c>
      <c r="E8666" t="s">
        <v>59</v>
      </c>
      <c r="F8666" t="s">
        <v>39</v>
      </c>
      <c r="G8666" t="s">
        <v>40</v>
      </c>
      <c r="H8666" t="s">
        <v>41</v>
      </c>
      <c r="I8666" s="33" t="s">
        <v>2920</v>
      </c>
      <c r="J8666" s="2">
        <v>2</v>
      </c>
      <c r="K8666" s="33" t="s">
        <v>2921</v>
      </c>
    </row>
    <row r="8667" spans="1:11" x14ac:dyDescent="0.3">
      <c r="A8667" s="1">
        <v>43000</v>
      </c>
      <c r="B8667" s="2">
        <f>YEAR(salesdata[[#This Row],[Order Date]])</f>
        <v>2017</v>
      </c>
      <c r="C8667" s="2">
        <f>MONTH(salesdata[[#This Row],[Order Date]])</f>
        <v>9</v>
      </c>
      <c r="D8667" t="s">
        <v>1921</v>
      </c>
      <c r="E8667" t="s">
        <v>700</v>
      </c>
      <c r="F8667" t="s">
        <v>11</v>
      </c>
      <c r="G8667" t="s">
        <v>18</v>
      </c>
      <c r="H8667" t="s">
        <v>2162</v>
      </c>
      <c r="I8667" s="33" t="s">
        <v>10092</v>
      </c>
      <c r="J8667" s="2">
        <v>5</v>
      </c>
      <c r="K8667" s="33" t="s">
        <v>6107</v>
      </c>
    </row>
    <row r="8668" spans="1:11" x14ac:dyDescent="0.3">
      <c r="A8668" s="1">
        <v>43000</v>
      </c>
      <c r="B8668" s="2">
        <f>YEAR(salesdata[[#This Row],[Order Date]])</f>
        <v>2017</v>
      </c>
      <c r="C8668" s="2">
        <f>MONTH(salesdata[[#This Row],[Order Date]])</f>
        <v>9</v>
      </c>
      <c r="D8668" t="s">
        <v>2276</v>
      </c>
      <c r="E8668" t="s">
        <v>152</v>
      </c>
      <c r="F8668" t="s">
        <v>11</v>
      </c>
      <c r="G8668" t="s">
        <v>20</v>
      </c>
      <c r="H8668" t="s">
        <v>620</v>
      </c>
      <c r="I8668" s="33" t="s">
        <v>3644</v>
      </c>
      <c r="J8668" s="2">
        <v>3</v>
      </c>
      <c r="K8668" s="33" t="s">
        <v>3078</v>
      </c>
    </row>
    <row r="8669" spans="1:11" x14ac:dyDescent="0.3">
      <c r="A8669" s="1">
        <v>43000</v>
      </c>
      <c r="B8669" s="2">
        <f>YEAR(salesdata[[#This Row],[Order Date]])</f>
        <v>2017</v>
      </c>
      <c r="C8669" s="2">
        <f>MONTH(salesdata[[#This Row],[Order Date]])</f>
        <v>9</v>
      </c>
      <c r="D8669" t="s">
        <v>1676</v>
      </c>
      <c r="E8669" t="s">
        <v>30</v>
      </c>
      <c r="F8669" t="s">
        <v>11</v>
      </c>
      <c r="G8669" t="s">
        <v>12</v>
      </c>
      <c r="H8669" t="s">
        <v>2155</v>
      </c>
      <c r="I8669" s="33" t="s">
        <v>3122</v>
      </c>
      <c r="J8669" s="2">
        <v>2</v>
      </c>
      <c r="K8669" s="33" t="s">
        <v>3123</v>
      </c>
    </row>
    <row r="8670" spans="1:11" x14ac:dyDescent="0.3">
      <c r="A8670" s="1">
        <v>43000</v>
      </c>
      <c r="B8670" s="2">
        <f>YEAR(salesdata[[#This Row],[Order Date]])</f>
        <v>2017</v>
      </c>
      <c r="C8670" s="2">
        <f>MONTH(salesdata[[#This Row],[Order Date]])</f>
        <v>9</v>
      </c>
      <c r="D8670" t="s">
        <v>1676</v>
      </c>
      <c r="E8670" t="s">
        <v>30</v>
      </c>
      <c r="F8670" t="s">
        <v>11</v>
      </c>
      <c r="G8670" t="s">
        <v>24</v>
      </c>
      <c r="H8670" t="s">
        <v>2861</v>
      </c>
      <c r="I8670" s="33" t="s">
        <v>3188</v>
      </c>
      <c r="J8670" s="2">
        <v>3</v>
      </c>
      <c r="K8670" s="33" t="s">
        <v>5618</v>
      </c>
    </row>
    <row r="8671" spans="1:11" x14ac:dyDescent="0.3">
      <c r="A8671" s="1">
        <v>43000</v>
      </c>
      <c r="B8671" s="2">
        <f>YEAR(salesdata[[#This Row],[Order Date]])</f>
        <v>2017</v>
      </c>
      <c r="C8671" s="2">
        <f>MONTH(salesdata[[#This Row],[Order Date]])</f>
        <v>9</v>
      </c>
      <c r="D8671" t="s">
        <v>1079</v>
      </c>
      <c r="E8671" t="s">
        <v>27</v>
      </c>
      <c r="F8671" t="s">
        <v>11</v>
      </c>
      <c r="G8671" t="s">
        <v>204</v>
      </c>
      <c r="H8671" t="s">
        <v>2294</v>
      </c>
      <c r="I8671" s="33" t="s">
        <v>9542</v>
      </c>
      <c r="J8671" s="2">
        <v>2</v>
      </c>
      <c r="K8671" s="33" t="s">
        <v>7756</v>
      </c>
    </row>
    <row r="8672" spans="1:11" x14ac:dyDescent="0.3">
      <c r="A8672" s="1">
        <v>43000</v>
      </c>
      <c r="B8672" s="2">
        <f>YEAR(salesdata[[#This Row],[Order Date]])</f>
        <v>2017</v>
      </c>
      <c r="C8672" s="2">
        <f>MONTH(salesdata[[#This Row],[Order Date]])</f>
        <v>9</v>
      </c>
      <c r="D8672" t="s">
        <v>1294</v>
      </c>
      <c r="E8672" t="s">
        <v>152</v>
      </c>
      <c r="F8672" t="s">
        <v>39</v>
      </c>
      <c r="G8672" t="s">
        <v>52</v>
      </c>
      <c r="H8672" t="s">
        <v>1059</v>
      </c>
      <c r="I8672" s="33" t="s">
        <v>2862</v>
      </c>
      <c r="J8672" s="2">
        <v>9</v>
      </c>
      <c r="K8672" s="33" t="s">
        <v>11292</v>
      </c>
    </row>
    <row r="8673" spans="1:11" x14ac:dyDescent="0.3">
      <c r="A8673" s="1">
        <v>43000</v>
      </c>
      <c r="B8673" s="2">
        <f>YEAR(salesdata[[#This Row],[Order Date]])</f>
        <v>2017</v>
      </c>
      <c r="C8673" s="2">
        <f>MONTH(salesdata[[#This Row],[Order Date]])</f>
        <v>9</v>
      </c>
      <c r="D8673" t="s">
        <v>1294</v>
      </c>
      <c r="E8673" t="s">
        <v>152</v>
      </c>
      <c r="F8673" t="s">
        <v>34</v>
      </c>
      <c r="G8673" t="s">
        <v>47</v>
      </c>
      <c r="H8673" t="s">
        <v>2698</v>
      </c>
      <c r="I8673" s="33" t="s">
        <v>11293</v>
      </c>
      <c r="J8673" s="2">
        <v>1</v>
      </c>
      <c r="K8673" s="33" t="s">
        <v>3748</v>
      </c>
    </row>
    <row r="8674" spans="1:11" x14ac:dyDescent="0.3">
      <c r="A8674" s="1">
        <v>43001</v>
      </c>
      <c r="B8674" s="2">
        <f>YEAR(salesdata[[#This Row],[Order Date]])</f>
        <v>2017</v>
      </c>
      <c r="C8674" s="2">
        <f>MONTH(salesdata[[#This Row],[Order Date]])</f>
        <v>9</v>
      </c>
      <c r="D8674" t="s">
        <v>2554</v>
      </c>
      <c r="E8674" t="s">
        <v>167</v>
      </c>
      <c r="F8674" t="s">
        <v>11</v>
      </c>
      <c r="G8674" t="s">
        <v>93</v>
      </c>
      <c r="H8674" t="s">
        <v>1421</v>
      </c>
      <c r="I8674" s="33" t="s">
        <v>5546</v>
      </c>
      <c r="J8674" s="2">
        <v>2</v>
      </c>
      <c r="K8674" s="33" t="s">
        <v>7544</v>
      </c>
    </row>
    <row r="8675" spans="1:11" x14ac:dyDescent="0.3">
      <c r="A8675" s="1">
        <v>43001</v>
      </c>
      <c r="B8675" s="2">
        <f>YEAR(salesdata[[#This Row],[Order Date]])</f>
        <v>2017</v>
      </c>
      <c r="C8675" s="2">
        <f>MONTH(salesdata[[#This Row],[Order Date]])</f>
        <v>9</v>
      </c>
      <c r="D8675" t="s">
        <v>2554</v>
      </c>
      <c r="E8675" t="s">
        <v>167</v>
      </c>
      <c r="F8675" t="s">
        <v>11</v>
      </c>
      <c r="G8675" t="s">
        <v>18</v>
      </c>
      <c r="H8675" t="s">
        <v>2298</v>
      </c>
      <c r="I8675" s="33" t="s">
        <v>7039</v>
      </c>
      <c r="J8675" s="2">
        <v>3</v>
      </c>
      <c r="K8675" s="33" t="s">
        <v>3284</v>
      </c>
    </row>
    <row r="8676" spans="1:11" x14ac:dyDescent="0.3">
      <c r="A8676" s="1">
        <v>43001</v>
      </c>
      <c r="B8676" s="2">
        <f>YEAR(salesdata[[#This Row],[Order Date]])</f>
        <v>2017</v>
      </c>
      <c r="C8676" s="2">
        <f>MONTH(salesdata[[#This Row],[Order Date]])</f>
        <v>9</v>
      </c>
      <c r="D8676" t="s">
        <v>2554</v>
      </c>
      <c r="E8676" t="s">
        <v>167</v>
      </c>
      <c r="F8676" t="s">
        <v>11</v>
      </c>
      <c r="G8676" t="s">
        <v>20</v>
      </c>
      <c r="H8676" t="s">
        <v>2378</v>
      </c>
      <c r="I8676" s="33" t="s">
        <v>5577</v>
      </c>
      <c r="J8676" s="2">
        <v>1</v>
      </c>
      <c r="K8676" s="33" t="s">
        <v>6847</v>
      </c>
    </row>
    <row r="8677" spans="1:11" x14ac:dyDescent="0.3">
      <c r="A8677" s="1">
        <v>43001</v>
      </c>
      <c r="B8677" s="2">
        <f>YEAR(salesdata[[#This Row],[Order Date]])</f>
        <v>2017</v>
      </c>
      <c r="C8677" s="2">
        <f>MONTH(salesdata[[#This Row],[Order Date]])</f>
        <v>9</v>
      </c>
      <c r="D8677" t="s">
        <v>671</v>
      </c>
      <c r="E8677" t="s">
        <v>282</v>
      </c>
      <c r="F8677" t="s">
        <v>34</v>
      </c>
      <c r="G8677" t="s">
        <v>47</v>
      </c>
      <c r="H8677" t="s">
        <v>785</v>
      </c>
      <c r="I8677" s="33" t="s">
        <v>10159</v>
      </c>
      <c r="J8677" s="2">
        <v>3</v>
      </c>
      <c r="K8677" s="33" t="s">
        <v>8439</v>
      </c>
    </row>
    <row r="8678" spans="1:11" x14ac:dyDescent="0.3">
      <c r="A8678" s="1">
        <v>43001</v>
      </c>
      <c r="B8678" s="2">
        <f>YEAR(salesdata[[#This Row],[Order Date]])</f>
        <v>2017</v>
      </c>
      <c r="C8678" s="2">
        <f>MONTH(salesdata[[#This Row],[Order Date]])</f>
        <v>9</v>
      </c>
      <c r="D8678" t="s">
        <v>2164</v>
      </c>
      <c r="E8678" t="s">
        <v>863</v>
      </c>
      <c r="F8678" t="s">
        <v>39</v>
      </c>
      <c r="G8678" t="s">
        <v>52</v>
      </c>
      <c r="H8678" t="s">
        <v>483</v>
      </c>
      <c r="I8678" s="33" t="s">
        <v>8479</v>
      </c>
      <c r="J8678" s="2">
        <v>4</v>
      </c>
      <c r="K8678" s="33" t="s">
        <v>11294</v>
      </c>
    </row>
    <row r="8679" spans="1:11" x14ac:dyDescent="0.3">
      <c r="A8679" s="1">
        <v>43001</v>
      </c>
      <c r="B8679" s="2">
        <f>YEAR(salesdata[[#This Row],[Order Date]])</f>
        <v>2017</v>
      </c>
      <c r="C8679" s="2">
        <f>MONTH(salesdata[[#This Row],[Order Date]])</f>
        <v>9</v>
      </c>
      <c r="D8679" t="s">
        <v>243</v>
      </c>
      <c r="E8679" t="s">
        <v>282</v>
      </c>
      <c r="F8679" t="s">
        <v>11</v>
      </c>
      <c r="G8679" t="s">
        <v>63</v>
      </c>
      <c r="H8679" t="s">
        <v>2142</v>
      </c>
      <c r="I8679" s="33" t="s">
        <v>4100</v>
      </c>
      <c r="J8679" s="2">
        <v>3</v>
      </c>
      <c r="K8679" s="33" t="s">
        <v>8559</v>
      </c>
    </row>
    <row r="8680" spans="1:11" x14ac:dyDescent="0.3">
      <c r="A8680" s="1">
        <v>43001</v>
      </c>
      <c r="B8680" s="2">
        <f>YEAR(salesdata[[#This Row],[Order Date]])</f>
        <v>2017</v>
      </c>
      <c r="C8680" s="2">
        <f>MONTH(salesdata[[#This Row],[Order Date]])</f>
        <v>9</v>
      </c>
      <c r="D8680" t="s">
        <v>1181</v>
      </c>
      <c r="E8680" t="s">
        <v>282</v>
      </c>
      <c r="F8680" t="s">
        <v>34</v>
      </c>
      <c r="G8680" t="s">
        <v>74</v>
      </c>
      <c r="H8680" t="s">
        <v>1993</v>
      </c>
      <c r="I8680" s="33" t="s">
        <v>11295</v>
      </c>
      <c r="J8680" s="2">
        <v>2</v>
      </c>
      <c r="K8680" s="33" t="s">
        <v>11296</v>
      </c>
    </row>
    <row r="8681" spans="1:11" x14ac:dyDescent="0.3">
      <c r="A8681" s="1">
        <v>43001</v>
      </c>
      <c r="B8681" s="2">
        <f>YEAR(salesdata[[#This Row],[Order Date]])</f>
        <v>2017</v>
      </c>
      <c r="C8681" s="2">
        <f>MONTH(salesdata[[#This Row],[Order Date]])</f>
        <v>9</v>
      </c>
      <c r="D8681" t="s">
        <v>1181</v>
      </c>
      <c r="E8681" t="s">
        <v>282</v>
      </c>
      <c r="F8681" t="s">
        <v>39</v>
      </c>
      <c r="G8681" t="s">
        <v>52</v>
      </c>
      <c r="H8681" t="s">
        <v>1603</v>
      </c>
      <c r="I8681" s="33" t="s">
        <v>4725</v>
      </c>
      <c r="J8681" s="2">
        <v>2</v>
      </c>
      <c r="K8681" s="33" t="s">
        <v>3930</v>
      </c>
    </row>
    <row r="8682" spans="1:11" x14ac:dyDescent="0.3">
      <c r="A8682" s="1">
        <v>43001</v>
      </c>
      <c r="B8682" s="2">
        <f>YEAR(salesdata[[#This Row],[Order Date]])</f>
        <v>2017</v>
      </c>
      <c r="C8682" s="2">
        <f>MONTH(salesdata[[#This Row],[Order Date]])</f>
        <v>9</v>
      </c>
      <c r="D8682" t="s">
        <v>690</v>
      </c>
      <c r="E8682" t="s">
        <v>27</v>
      </c>
      <c r="F8682" t="s">
        <v>11</v>
      </c>
      <c r="G8682" t="s">
        <v>20</v>
      </c>
      <c r="H8682" t="s">
        <v>1288</v>
      </c>
      <c r="I8682" s="33" t="s">
        <v>7757</v>
      </c>
      <c r="J8682" s="2">
        <v>6</v>
      </c>
      <c r="K8682" s="33" t="s">
        <v>4005</v>
      </c>
    </row>
    <row r="8683" spans="1:11" x14ac:dyDescent="0.3">
      <c r="A8683" s="1">
        <v>43001</v>
      </c>
      <c r="B8683" s="2">
        <f>YEAR(salesdata[[#This Row],[Order Date]])</f>
        <v>2017</v>
      </c>
      <c r="C8683" s="2">
        <f>MONTH(salesdata[[#This Row],[Order Date]])</f>
        <v>9</v>
      </c>
      <c r="D8683" t="s">
        <v>690</v>
      </c>
      <c r="E8683" t="s">
        <v>27</v>
      </c>
      <c r="F8683" t="s">
        <v>11</v>
      </c>
      <c r="G8683" t="s">
        <v>93</v>
      </c>
      <c r="H8683" t="s">
        <v>1691</v>
      </c>
      <c r="I8683" s="33" t="s">
        <v>11297</v>
      </c>
      <c r="J8683" s="2">
        <v>2</v>
      </c>
      <c r="K8683" s="33" t="s">
        <v>11298</v>
      </c>
    </row>
    <row r="8684" spans="1:11" x14ac:dyDescent="0.3">
      <c r="A8684" s="1">
        <v>43001</v>
      </c>
      <c r="B8684" s="2">
        <f>YEAR(salesdata[[#This Row],[Order Date]])</f>
        <v>2017</v>
      </c>
      <c r="C8684" s="2">
        <f>MONTH(salesdata[[#This Row],[Order Date]])</f>
        <v>9</v>
      </c>
      <c r="D8684" t="s">
        <v>2551</v>
      </c>
      <c r="E8684" t="s">
        <v>124</v>
      </c>
      <c r="F8684" t="s">
        <v>11</v>
      </c>
      <c r="G8684" t="s">
        <v>12</v>
      </c>
      <c r="H8684" t="s">
        <v>905</v>
      </c>
      <c r="I8684" s="33" t="s">
        <v>10416</v>
      </c>
      <c r="J8684" s="2">
        <v>3</v>
      </c>
      <c r="K8684" s="33" t="s">
        <v>10417</v>
      </c>
    </row>
    <row r="8685" spans="1:11" x14ac:dyDescent="0.3">
      <c r="A8685" s="1">
        <v>43001</v>
      </c>
      <c r="B8685" s="2">
        <f>YEAR(salesdata[[#This Row],[Order Date]])</f>
        <v>2017</v>
      </c>
      <c r="C8685" s="2">
        <f>MONTH(salesdata[[#This Row],[Order Date]])</f>
        <v>9</v>
      </c>
      <c r="D8685" t="s">
        <v>2127</v>
      </c>
      <c r="E8685" t="s">
        <v>15</v>
      </c>
      <c r="F8685" t="s">
        <v>11</v>
      </c>
      <c r="G8685" t="s">
        <v>93</v>
      </c>
      <c r="H8685" t="s">
        <v>2632</v>
      </c>
      <c r="I8685" s="33" t="s">
        <v>11299</v>
      </c>
      <c r="J8685" s="2">
        <v>6</v>
      </c>
      <c r="K8685" s="33" t="s">
        <v>11300</v>
      </c>
    </row>
    <row r="8686" spans="1:11" x14ac:dyDescent="0.3">
      <c r="A8686" s="1">
        <v>43001</v>
      </c>
      <c r="B8686" s="2">
        <f>YEAR(salesdata[[#This Row],[Order Date]])</f>
        <v>2017</v>
      </c>
      <c r="C8686" s="2">
        <f>MONTH(salesdata[[#This Row],[Order Date]])</f>
        <v>9</v>
      </c>
      <c r="D8686" t="s">
        <v>2127</v>
      </c>
      <c r="E8686" t="s">
        <v>15</v>
      </c>
      <c r="F8686" t="s">
        <v>11</v>
      </c>
      <c r="G8686" t="s">
        <v>12</v>
      </c>
      <c r="H8686" t="s">
        <v>1404</v>
      </c>
      <c r="I8686" s="33" t="s">
        <v>5315</v>
      </c>
      <c r="J8686" s="2">
        <v>4</v>
      </c>
      <c r="K8686" s="33" t="s">
        <v>3710</v>
      </c>
    </row>
    <row r="8687" spans="1:11" x14ac:dyDescent="0.3">
      <c r="A8687" s="1">
        <v>43001</v>
      </c>
      <c r="B8687" s="2">
        <f>YEAR(salesdata[[#This Row],[Order Date]])</f>
        <v>2017</v>
      </c>
      <c r="C8687" s="2">
        <f>MONTH(salesdata[[#This Row],[Order Date]])</f>
        <v>9</v>
      </c>
      <c r="D8687" t="s">
        <v>2127</v>
      </c>
      <c r="E8687" t="s">
        <v>15</v>
      </c>
      <c r="F8687" t="s">
        <v>39</v>
      </c>
      <c r="G8687" t="s">
        <v>40</v>
      </c>
      <c r="H8687" t="s">
        <v>1687</v>
      </c>
      <c r="I8687" s="33" t="s">
        <v>5503</v>
      </c>
      <c r="J8687" s="2">
        <v>2</v>
      </c>
      <c r="K8687" s="33" t="s">
        <v>2801</v>
      </c>
    </row>
    <row r="8688" spans="1:11" x14ac:dyDescent="0.3">
      <c r="A8688" s="1">
        <v>43001</v>
      </c>
      <c r="B8688" s="2">
        <f>YEAR(salesdata[[#This Row],[Order Date]])</f>
        <v>2017</v>
      </c>
      <c r="C8688" s="2">
        <f>MONTH(salesdata[[#This Row],[Order Date]])</f>
        <v>9</v>
      </c>
      <c r="D8688" t="s">
        <v>2413</v>
      </c>
      <c r="E8688" t="s">
        <v>102</v>
      </c>
      <c r="F8688" t="s">
        <v>39</v>
      </c>
      <c r="G8688" t="s">
        <v>52</v>
      </c>
      <c r="H8688" t="s">
        <v>2803</v>
      </c>
      <c r="I8688" s="33" t="s">
        <v>8581</v>
      </c>
      <c r="J8688" s="2">
        <v>5</v>
      </c>
      <c r="K8688" s="33" t="s">
        <v>3931</v>
      </c>
    </row>
    <row r="8689" spans="1:11" x14ac:dyDescent="0.3">
      <c r="A8689" s="1">
        <v>43001</v>
      </c>
      <c r="B8689" s="2">
        <f>YEAR(salesdata[[#This Row],[Order Date]])</f>
        <v>2017</v>
      </c>
      <c r="C8689" s="2">
        <f>MONTH(salesdata[[#This Row],[Order Date]])</f>
        <v>9</v>
      </c>
      <c r="D8689" t="s">
        <v>2413</v>
      </c>
      <c r="E8689" t="s">
        <v>102</v>
      </c>
      <c r="F8689" t="s">
        <v>11</v>
      </c>
      <c r="G8689" t="s">
        <v>12</v>
      </c>
      <c r="H8689" t="s">
        <v>28</v>
      </c>
      <c r="I8689" s="33" t="s">
        <v>3122</v>
      </c>
      <c r="J8689" s="2">
        <v>2</v>
      </c>
      <c r="K8689" s="33" t="s">
        <v>3123</v>
      </c>
    </row>
    <row r="8690" spans="1:11" x14ac:dyDescent="0.3">
      <c r="A8690" s="1">
        <v>43001</v>
      </c>
      <c r="B8690" s="2">
        <f>YEAR(salesdata[[#This Row],[Order Date]])</f>
        <v>2017</v>
      </c>
      <c r="C8690" s="2">
        <f>MONTH(salesdata[[#This Row],[Order Date]])</f>
        <v>9</v>
      </c>
      <c r="D8690" t="s">
        <v>847</v>
      </c>
      <c r="E8690" t="s">
        <v>27</v>
      </c>
      <c r="F8690" t="s">
        <v>11</v>
      </c>
      <c r="G8690" t="s">
        <v>12</v>
      </c>
      <c r="H8690" t="s">
        <v>340</v>
      </c>
      <c r="I8690" s="33" t="s">
        <v>11301</v>
      </c>
      <c r="J8690" s="2">
        <v>8</v>
      </c>
      <c r="K8690" s="33" t="s">
        <v>11302</v>
      </c>
    </row>
    <row r="8691" spans="1:11" x14ac:dyDescent="0.3">
      <c r="A8691" s="1">
        <v>43001</v>
      </c>
      <c r="B8691" s="2">
        <f>YEAR(salesdata[[#This Row],[Order Date]])</f>
        <v>2017</v>
      </c>
      <c r="C8691" s="2">
        <f>MONTH(salesdata[[#This Row],[Order Date]])</f>
        <v>9</v>
      </c>
      <c r="D8691" t="s">
        <v>847</v>
      </c>
      <c r="E8691" t="s">
        <v>27</v>
      </c>
      <c r="F8691" t="s">
        <v>34</v>
      </c>
      <c r="G8691" t="s">
        <v>35</v>
      </c>
      <c r="H8691" t="s">
        <v>581</v>
      </c>
      <c r="I8691" s="33" t="s">
        <v>11303</v>
      </c>
      <c r="J8691" s="2">
        <v>2</v>
      </c>
      <c r="K8691" s="33" t="s">
        <v>9254</v>
      </c>
    </row>
    <row r="8692" spans="1:11" x14ac:dyDescent="0.3">
      <c r="A8692" s="1">
        <v>43001</v>
      </c>
      <c r="B8692" s="2">
        <f>YEAR(salesdata[[#This Row],[Order Date]])</f>
        <v>2017</v>
      </c>
      <c r="C8692" s="2">
        <f>MONTH(salesdata[[#This Row],[Order Date]])</f>
        <v>9</v>
      </c>
      <c r="D8692" t="s">
        <v>847</v>
      </c>
      <c r="E8692" t="s">
        <v>27</v>
      </c>
      <c r="F8692" t="s">
        <v>11</v>
      </c>
      <c r="G8692" t="s">
        <v>20</v>
      </c>
      <c r="H8692" t="s">
        <v>716</v>
      </c>
      <c r="I8692" s="33" t="s">
        <v>11304</v>
      </c>
      <c r="J8692" s="2">
        <v>3</v>
      </c>
      <c r="K8692" s="33" t="s">
        <v>11305</v>
      </c>
    </row>
    <row r="8693" spans="1:11" x14ac:dyDescent="0.3">
      <c r="A8693" s="1">
        <v>43001</v>
      </c>
      <c r="B8693" s="2">
        <f>YEAR(salesdata[[#This Row],[Order Date]])</f>
        <v>2017</v>
      </c>
      <c r="C8693" s="2">
        <f>MONTH(salesdata[[#This Row],[Order Date]])</f>
        <v>9</v>
      </c>
      <c r="D8693" t="s">
        <v>743</v>
      </c>
      <c r="E8693" t="s">
        <v>10</v>
      </c>
      <c r="F8693" t="s">
        <v>11</v>
      </c>
      <c r="G8693" t="s">
        <v>12</v>
      </c>
      <c r="H8693" t="s">
        <v>1176</v>
      </c>
      <c r="I8693" s="33" t="s">
        <v>5910</v>
      </c>
      <c r="J8693" s="2">
        <v>2</v>
      </c>
      <c r="K8693" s="33" t="s">
        <v>3525</v>
      </c>
    </row>
    <row r="8694" spans="1:11" x14ac:dyDescent="0.3">
      <c r="A8694" s="1">
        <v>43002</v>
      </c>
      <c r="B8694" s="2">
        <f>YEAR(salesdata[[#This Row],[Order Date]])</f>
        <v>2017</v>
      </c>
      <c r="C8694" s="2">
        <f>MONTH(salesdata[[#This Row],[Order Date]])</f>
        <v>9</v>
      </c>
      <c r="D8694" t="s">
        <v>72</v>
      </c>
      <c r="E8694" t="s">
        <v>124</v>
      </c>
      <c r="F8694" t="s">
        <v>39</v>
      </c>
      <c r="G8694" t="s">
        <v>52</v>
      </c>
      <c r="H8694" t="s">
        <v>971</v>
      </c>
      <c r="I8694" s="33" t="s">
        <v>9546</v>
      </c>
      <c r="J8694" s="2">
        <v>3</v>
      </c>
      <c r="K8694" s="33" t="s">
        <v>10231</v>
      </c>
    </row>
    <row r="8695" spans="1:11" x14ac:dyDescent="0.3">
      <c r="A8695" s="1">
        <v>43002</v>
      </c>
      <c r="B8695" s="2">
        <f>YEAR(salesdata[[#This Row],[Order Date]])</f>
        <v>2017</v>
      </c>
      <c r="C8695" s="2">
        <f>MONTH(salesdata[[#This Row],[Order Date]])</f>
        <v>9</v>
      </c>
      <c r="D8695" t="s">
        <v>72</v>
      </c>
      <c r="E8695" t="s">
        <v>124</v>
      </c>
      <c r="F8695" t="s">
        <v>11</v>
      </c>
      <c r="G8695" t="s">
        <v>16</v>
      </c>
      <c r="H8695" t="s">
        <v>835</v>
      </c>
      <c r="I8695" s="33" t="s">
        <v>11306</v>
      </c>
      <c r="J8695" s="2">
        <v>3</v>
      </c>
      <c r="K8695" s="33" t="s">
        <v>11307</v>
      </c>
    </row>
    <row r="8696" spans="1:11" x14ac:dyDescent="0.3">
      <c r="A8696" s="1">
        <v>43002</v>
      </c>
      <c r="B8696" s="2">
        <f>YEAR(salesdata[[#This Row],[Order Date]])</f>
        <v>2017</v>
      </c>
      <c r="C8696" s="2">
        <f>MONTH(salesdata[[#This Row],[Order Date]])</f>
        <v>9</v>
      </c>
      <c r="D8696" t="s">
        <v>2396</v>
      </c>
      <c r="E8696" t="s">
        <v>79</v>
      </c>
      <c r="F8696" t="s">
        <v>34</v>
      </c>
      <c r="G8696" t="s">
        <v>47</v>
      </c>
      <c r="H8696" t="s">
        <v>1592</v>
      </c>
      <c r="I8696" s="33" t="s">
        <v>11308</v>
      </c>
      <c r="J8696" s="2">
        <v>3</v>
      </c>
      <c r="K8696" s="33" t="s">
        <v>6323</v>
      </c>
    </row>
    <row r="8697" spans="1:11" x14ac:dyDescent="0.3">
      <c r="A8697" s="1">
        <v>43002</v>
      </c>
      <c r="B8697" s="2">
        <f>YEAR(salesdata[[#This Row],[Order Date]])</f>
        <v>2017</v>
      </c>
      <c r="C8697" s="2">
        <f>MONTH(salesdata[[#This Row],[Order Date]])</f>
        <v>9</v>
      </c>
      <c r="D8697" t="s">
        <v>436</v>
      </c>
      <c r="E8697" t="s">
        <v>319</v>
      </c>
      <c r="F8697" t="s">
        <v>39</v>
      </c>
      <c r="G8697" t="s">
        <v>52</v>
      </c>
      <c r="H8697" t="s">
        <v>2308</v>
      </c>
      <c r="I8697" s="33" t="s">
        <v>1485</v>
      </c>
      <c r="J8697" s="2">
        <v>4</v>
      </c>
      <c r="K8697" s="33" t="s">
        <v>3122</v>
      </c>
    </row>
    <row r="8698" spans="1:11" x14ac:dyDescent="0.3">
      <c r="A8698" s="1">
        <v>43002</v>
      </c>
      <c r="B8698" s="2">
        <f>YEAR(salesdata[[#This Row],[Order Date]])</f>
        <v>2017</v>
      </c>
      <c r="C8698" s="2">
        <f>MONTH(salesdata[[#This Row],[Order Date]])</f>
        <v>9</v>
      </c>
      <c r="D8698" t="s">
        <v>436</v>
      </c>
      <c r="E8698" t="s">
        <v>319</v>
      </c>
      <c r="F8698" t="s">
        <v>39</v>
      </c>
      <c r="G8698" t="s">
        <v>52</v>
      </c>
      <c r="H8698" t="s">
        <v>2449</v>
      </c>
      <c r="I8698" s="33" t="s">
        <v>11309</v>
      </c>
      <c r="J8698" s="2">
        <v>5</v>
      </c>
      <c r="K8698" s="33" t="s">
        <v>11310</v>
      </c>
    </row>
    <row r="8699" spans="1:11" x14ac:dyDescent="0.3">
      <c r="A8699" s="1">
        <v>43002</v>
      </c>
      <c r="B8699" s="2">
        <f>YEAR(salesdata[[#This Row],[Order Date]])</f>
        <v>2017</v>
      </c>
      <c r="C8699" s="2">
        <f>MONTH(salesdata[[#This Row],[Order Date]])</f>
        <v>9</v>
      </c>
      <c r="D8699" t="s">
        <v>436</v>
      </c>
      <c r="E8699" t="s">
        <v>319</v>
      </c>
      <c r="F8699" t="s">
        <v>34</v>
      </c>
      <c r="G8699" t="s">
        <v>35</v>
      </c>
      <c r="H8699" t="s">
        <v>1647</v>
      </c>
      <c r="I8699" s="33" t="s">
        <v>4859</v>
      </c>
      <c r="J8699" s="2">
        <v>4</v>
      </c>
      <c r="K8699" s="33" t="s">
        <v>11311</v>
      </c>
    </row>
    <row r="8700" spans="1:11" x14ac:dyDescent="0.3">
      <c r="A8700" s="1">
        <v>43002</v>
      </c>
      <c r="B8700" s="2">
        <f>YEAR(salesdata[[#This Row],[Order Date]])</f>
        <v>2017</v>
      </c>
      <c r="C8700" s="2">
        <f>MONTH(salesdata[[#This Row],[Order Date]])</f>
        <v>9</v>
      </c>
      <c r="D8700" t="s">
        <v>2708</v>
      </c>
      <c r="E8700" t="s">
        <v>79</v>
      </c>
      <c r="F8700" t="s">
        <v>39</v>
      </c>
      <c r="G8700" t="s">
        <v>40</v>
      </c>
      <c r="H8700" t="s">
        <v>691</v>
      </c>
      <c r="I8700" s="33" t="s">
        <v>11312</v>
      </c>
      <c r="J8700" s="2">
        <v>3</v>
      </c>
      <c r="K8700" s="33" t="s">
        <v>11313</v>
      </c>
    </row>
    <row r="8701" spans="1:11" x14ac:dyDescent="0.3">
      <c r="A8701" s="1">
        <v>43002</v>
      </c>
      <c r="B8701" s="2">
        <f>YEAR(salesdata[[#This Row],[Order Date]])</f>
        <v>2017</v>
      </c>
      <c r="C8701" s="2">
        <f>MONTH(salesdata[[#This Row],[Order Date]])</f>
        <v>9</v>
      </c>
      <c r="D8701" t="s">
        <v>2132</v>
      </c>
      <c r="E8701" t="s">
        <v>30</v>
      </c>
      <c r="F8701" t="s">
        <v>11</v>
      </c>
      <c r="G8701" t="s">
        <v>18</v>
      </c>
      <c r="H8701" t="s">
        <v>1708</v>
      </c>
      <c r="I8701" s="33" t="s">
        <v>11050</v>
      </c>
      <c r="J8701" s="2">
        <v>3</v>
      </c>
      <c r="K8701" s="33" t="s">
        <v>3547</v>
      </c>
    </row>
    <row r="8702" spans="1:11" x14ac:dyDescent="0.3">
      <c r="A8702" s="1">
        <v>43002</v>
      </c>
      <c r="B8702" s="2">
        <f>YEAR(salesdata[[#This Row],[Order Date]])</f>
        <v>2017</v>
      </c>
      <c r="C8702" s="2">
        <f>MONTH(salesdata[[#This Row],[Order Date]])</f>
        <v>9</v>
      </c>
      <c r="D8702" t="s">
        <v>2132</v>
      </c>
      <c r="E8702" t="s">
        <v>30</v>
      </c>
      <c r="F8702" t="s">
        <v>11</v>
      </c>
      <c r="G8702" t="s">
        <v>20</v>
      </c>
      <c r="H8702" t="s">
        <v>169</v>
      </c>
      <c r="I8702" s="33" t="s">
        <v>11314</v>
      </c>
      <c r="J8702" s="2">
        <v>7</v>
      </c>
      <c r="K8702" s="33" t="s">
        <v>11315</v>
      </c>
    </row>
    <row r="8703" spans="1:11" x14ac:dyDescent="0.3">
      <c r="A8703" s="1">
        <v>43002</v>
      </c>
      <c r="B8703" s="2">
        <f>YEAR(salesdata[[#This Row],[Order Date]])</f>
        <v>2017</v>
      </c>
      <c r="C8703" s="2">
        <f>MONTH(salesdata[[#This Row],[Order Date]])</f>
        <v>9</v>
      </c>
      <c r="D8703" t="s">
        <v>809</v>
      </c>
      <c r="E8703" t="s">
        <v>443</v>
      </c>
      <c r="F8703" t="s">
        <v>39</v>
      </c>
      <c r="G8703" t="s">
        <v>40</v>
      </c>
      <c r="H8703" t="s">
        <v>291</v>
      </c>
      <c r="I8703" s="33" t="s">
        <v>2920</v>
      </c>
      <c r="J8703" s="2">
        <v>2</v>
      </c>
      <c r="K8703" s="33" t="s">
        <v>11316</v>
      </c>
    </row>
    <row r="8704" spans="1:11" x14ac:dyDescent="0.3">
      <c r="A8704" s="1">
        <v>43002</v>
      </c>
      <c r="B8704" s="2">
        <f>YEAR(salesdata[[#This Row],[Order Date]])</f>
        <v>2017</v>
      </c>
      <c r="C8704" s="2">
        <f>MONTH(salesdata[[#This Row],[Order Date]])</f>
        <v>9</v>
      </c>
      <c r="D8704" t="s">
        <v>809</v>
      </c>
      <c r="E8704" t="s">
        <v>443</v>
      </c>
      <c r="F8704" t="s">
        <v>39</v>
      </c>
      <c r="G8704" t="s">
        <v>40</v>
      </c>
      <c r="H8704" t="s">
        <v>1863</v>
      </c>
      <c r="I8704" s="33" t="s">
        <v>9285</v>
      </c>
      <c r="J8704" s="2">
        <v>3</v>
      </c>
      <c r="K8704" s="33" t="s">
        <v>9286</v>
      </c>
    </row>
    <row r="8705" spans="1:11" x14ac:dyDescent="0.3">
      <c r="A8705" s="1">
        <v>43002</v>
      </c>
      <c r="B8705" s="2">
        <f>YEAR(salesdata[[#This Row],[Order Date]])</f>
        <v>2017</v>
      </c>
      <c r="C8705" s="2">
        <f>MONTH(salesdata[[#This Row],[Order Date]])</f>
        <v>9</v>
      </c>
      <c r="D8705" t="s">
        <v>1364</v>
      </c>
      <c r="E8705" t="s">
        <v>27</v>
      </c>
      <c r="F8705" t="s">
        <v>39</v>
      </c>
      <c r="G8705" t="s">
        <v>40</v>
      </c>
      <c r="H8705" t="s">
        <v>661</v>
      </c>
      <c r="I8705" s="33" t="s">
        <v>9399</v>
      </c>
      <c r="J8705" s="2">
        <v>3</v>
      </c>
      <c r="K8705" s="33" t="s">
        <v>4778</v>
      </c>
    </row>
    <row r="8706" spans="1:11" x14ac:dyDescent="0.3">
      <c r="A8706" s="1">
        <v>43002</v>
      </c>
      <c r="B8706" s="2">
        <f>YEAR(salesdata[[#This Row],[Order Date]])</f>
        <v>2017</v>
      </c>
      <c r="C8706" s="2">
        <f>MONTH(salesdata[[#This Row],[Order Date]])</f>
        <v>9</v>
      </c>
      <c r="D8706" t="s">
        <v>1364</v>
      </c>
      <c r="E8706" t="s">
        <v>27</v>
      </c>
      <c r="F8706" t="s">
        <v>39</v>
      </c>
      <c r="G8706" t="s">
        <v>306</v>
      </c>
      <c r="H8706" t="s">
        <v>2863</v>
      </c>
      <c r="I8706" s="33" t="s">
        <v>11317</v>
      </c>
      <c r="J8706" s="2">
        <v>3</v>
      </c>
      <c r="K8706" s="33" t="s">
        <v>4112</v>
      </c>
    </row>
    <row r="8707" spans="1:11" x14ac:dyDescent="0.3">
      <c r="A8707" s="1">
        <v>43002</v>
      </c>
      <c r="B8707" s="2">
        <f>YEAR(salesdata[[#This Row],[Order Date]])</f>
        <v>2017</v>
      </c>
      <c r="C8707" s="2">
        <f>MONTH(salesdata[[#This Row],[Order Date]])</f>
        <v>9</v>
      </c>
      <c r="D8707" t="s">
        <v>1210</v>
      </c>
      <c r="E8707" t="s">
        <v>124</v>
      </c>
      <c r="F8707" t="s">
        <v>39</v>
      </c>
      <c r="G8707" t="s">
        <v>40</v>
      </c>
      <c r="H8707" t="s">
        <v>1341</v>
      </c>
      <c r="I8707" s="33" t="s">
        <v>5083</v>
      </c>
      <c r="J8707" s="2">
        <v>5</v>
      </c>
      <c r="K8707" s="33" t="s">
        <v>5084</v>
      </c>
    </row>
    <row r="8708" spans="1:11" x14ac:dyDescent="0.3">
      <c r="A8708" s="1">
        <v>43002</v>
      </c>
      <c r="B8708" s="2">
        <f>YEAR(salesdata[[#This Row],[Order Date]])</f>
        <v>2017</v>
      </c>
      <c r="C8708" s="2">
        <f>MONTH(salesdata[[#This Row],[Order Date]])</f>
        <v>9</v>
      </c>
      <c r="D8708" t="s">
        <v>1210</v>
      </c>
      <c r="E8708" t="s">
        <v>124</v>
      </c>
      <c r="F8708" t="s">
        <v>11</v>
      </c>
      <c r="G8708" t="s">
        <v>20</v>
      </c>
      <c r="H8708" t="s">
        <v>2189</v>
      </c>
      <c r="I8708" s="33" t="s">
        <v>10438</v>
      </c>
      <c r="J8708" s="2">
        <v>3</v>
      </c>
      <c r="K8708" s="33" t="s">
        <v>11318</v>
      </c>
    </row>
    <row r="8709" spans="1:11" x14ac:dyDescent="0.3">
      <c r="A8709" s="1">
        <v>43002</v>
      </c>
      <c r="B8709" s="2">
        <f>YEAR(salesdata[[#This Row],[Order Date]])</f>
        <v>2017</v>
      </c>
      <c r="C8709" s="2">
        <f>MONTH(salesdata[[#This Row],[Order Date]])</f>
        <v>9</v>
      </c>
      <c r="D8709" t="s">
        <v>978</v>
      </c>
      <c r="E8709" t="s">
        <v>167</v>
      </c>
      <c r="F8709" t="s">
        <v>34</v>
      </c>
      <c r="G8709" t="s">
        <v>47</v>
      </c>
      <c r="H8709" t="s">
        <v>1789</v>
      </c>
      <c r="I8709" s="33" t="s">
        <v>11319</v>
      </c>
      <c r="J8709" s="2">
        <v>10</v>
      </c>
      <c r="K8709" s="33" t="s">
        <v>3548</v>
      </c>
    </row>
    <row r="8710" spans="1:11" x14ac:dyDescent="0.3">
      <c r="A8710" s="1">
        <v>43002</v>
      </c>
      <c r="B8710" s="2">
        <f>YEAR(salesdata[[#This Row],[Order Date]])</f>
        <v>2017</v>
      </c>
      <c r="C8710" s="2">
        <f>MONTH(salesdata[[#This Row],[Order Date]])</f>
        <v>9</v>
      </c>
      <c r="D8710" t="s">
        <v>1424</v>
      </c>
      <c r="E8710" t="s">
        <v>30</v>
      </c>
      <c r="F8710" t="s">
        <v>11</v>
      </c>
      <c r="G8710" t="s">
        <v>18</v>
      </c>
      <c r="H8710" t="s">
        <v>2524</v>
      </c>
      <c r="I8710" s="33" t="s">
        <v>7305</v>
      </c>
      <c r="J8710" s="2">
        <v>1</v>
      </c>
      <c r="K8710" s="33" t="s">
        <v>6612</v>
      </c>
    </row>
    <row r="8711" spans="1:11" x14ac:dyDescent="0.3">
      <c r="A8711" s="1">
        <v>43002</v>
      </c>
      <c r="B8711" s="2">
        <f>YEAR(salesdata[[#This Row],[Order Date]])</f>
        <v>2017</v>
      </c>
      <c r="C8711" s="2">
        <f>MONTH(salesdata[[#This Row],[Order Date]])</f>
        <v>9</v>
      </c>
      <c r="D8711" t="s">
        <v>1424</v>
      </c>
      <c r="E8711" t="s">
        <v>30</v>
      </c>
      <c r="F8711" t="s">
        <v>39</v>
      </c>
      <c r="G8711" t="s">
        <v>40</v>
      </c>
      <c r="H8711" t="s">
        <v>720</v>
      </c>
      <c r="I8711" s="33" t="s">
        <v>11320</v>
      </c>
      <c r="J8711" s="2">
        <v>2</v>
      </c>
      <c r="K8711" s="33" t="s">
        <v>11321</v>
      </c>
    </row>
    <row r="8712" spans="1:11" x14ac:dyDescent="0.3">
      <c r="A8712" s="1">
        <v>43002</v>
      </c>
      <c r="B8712" s="2">
        <f>YEAR(salesdata[[#This Row],[Order Date]])</f>
        <v>2017</v>
      </c>
      <c r="C8712" s="2">
        <f>MONTH(salesdata[[#This Row],[Order Date]])</f>
        <v>9</v>
      </c>
      <c r="D8712" t="s">
        <v>1424</v>
      </c>
      <c r="E8712" t="s">
        <v>30</v>
      </c>
      <c r="F8712" t="s">
        <v>11</v>
      </c>
      <c r="G8712" t="s">
        <v>24</v>
      </c>
      <c r="H8712" t="s">
        <v>2094</v>
      </c>
      <c r="I8712" s="33" t="s">
        <v>7310</v>
      </c>
      <c r="J8712" s="2">
        <v>4</v>
      </c>
      <c r="K8712" s="33" t="s">
        <v>11322</v>
      </c>
    </row>
    <row r="8713" spans="1:11" x14ac:dyDescent="0.3">
      <c r="A8713" s="1">
        <v>43002</v>
      </c>
      <c r="B8713" s="2">
        <f>YEAR(salesdata[[#This Row],[Order Date]])</f>
        <v>2017</v>
      </c>
      <c r="C8713" s="2">
        <f>MONTH(salesdata[[#This Row],[Order Date]])</f>
        <v>9</v>
      </c>
      <c r="D8713" t="s">
        <v>1424</v>
      </c>
      <c r="E8713" t="s">
        <v>30</v>
      </c>
      <c r="F8713" t="s">
        <v>11</v>
      </c>
      <c r="G8713" t="s">
        <v>24</v>
      </c>
      <c r="H8713" t="s">
        <v>393</v>
      </c>
      <c r="I8713" s="33" t="s">
        <v>5313</v>
      </c>
      <c r="J8713" s="2">
        <v>3</v>
      </c>
      <c r="K8713" s="33" t="s">
        <v>5297</v>
      </c>
    </row>
    <row r="8714" spans="1:11" x14ac:dyDescent="0.3">
      <c r="A8714" s="1">
        <v>43002</v>
      </c>
      <c r="B8714" s="2">
        <f>YEAR(salesdata[[#This Row],[Order Date]])</f>
        <v>2017</v>
      </c>
      <c r="C8714" s="2">
        <f>MONTH(salesdata[[#This Row],[Order Date]])</f>
        <v>9</v>
      </c>
      <c r="D8714" t="s">
        <v>1424</v>
      </c>
      <c r="E8714" t="s">
        <v>30</v>
      </c>
      <c r="F8714" t="s">
        <v>11</v>
      </c>
      <c r="G8714" t="s">
        <v>16</v>
      </c>
      <c r="H8714" t="s">
        <v>2146</v>
      </c>
      <c r="I8714" s="33" t="s">
        <v>6549</v>
      </c>
      <c r="J8714" s="2">
        <v>5</v>
      </c>
      <c r="K8714" s="33" t="s">
        <v>6550</v>
      </c>
    </row>
    <row r="8715" spans="1:11" x14ac:dyDescent="0.3">
      <c r="A8715" s="1">
        <v>43002</v>
      </c>
      <c r="B8715" s="2">
        <f>YEAR(salesdata[[#This Row],[Order Date]])</f>
        <v>2017</v>
      </c>
      <c r="C8715" s="2">
        <f>MONTH(salesdata[[#This Row],[Order Date]])</f>
        <v>9</v>
      </c>
      <c r="D8715" t="s">
        <v>2138</v>
      </c>
      <c r="E8715" t="s">
        <v>15</v>
      </c>
      <c r="F8715" t="s">
        <v>34</v>
      </c>
      <c r="G8715" t="s">
        <v>35</v>
      </c>
      <c r="H8715" t="s">
        <v>581</v>
      </c>
      <c r="I8715" s="33" t="s">
        <v>11323</v>
      </c>
      <c r="J8715" s="2">
        <v>2</v>
      </c>
      <c r="K8715" s="33" t="s">
        <v>11324</v>
      </c>
    </row>
    <row r="8716" spans="1:11" x14ac:dyDescent="0.3">
      <c r="A8716" s="1">
        <v>43002</v>
      </c>
      <c r="B8716" s="2">
        <f>YEAR(salesdata[[#This Row],[Order Date]])</f>
        <v>2017</v>
      </c>
      <c r="C8716" s="2">
        <f>MONTH(salesdata[[#This Row],[Order Date]])</f>
        <v>9</v>
      </c>
      <c r="D8716" t="s">
        <v>2138</v>
      </c>
      <c r="E8716" t="s">
        <v>15</v>
      </c>
      <c r="F8716" t="s">
        <v>11</v>
      </c>
      <c r="G8716" t="s">
        <v>12</v>
      </c>
      <c r="H8716" t="s">
        <v>1544</v>
      </c>
      <c r="I8716" s="33" t="s">
        <v>8965</v>
      </c>
      <c r="J8716" s="2">
        <v>3</v>
      </c>
      <c r="K8716" s="33" t="s">
        <v>11322</v>
      </c>
    </row>
    <row r="8717" spans="1:11" x14ac:dyDescent="0.3">
      <c r="A8717" s="1">
        <v>43002</v>
      </c>
      <c r="B8717" s="2">
        <f>YEAR(salesdata[[#This Row],[Order Date]])</f>
        <v>2017</v>
      </c>
      <c r="C8717" s="2">
        <f>MONTH(salesdata[[#This Row],[Order Date]])</f>
        <v>9</v>
      </c>
      <c r="D8717" t="s">
        <v>2152</v>
      </c>
      <c r="E8717" t="s">
        <v>27</v>
      </c>
      <c r="F8717" t="s">
        <v>11</v>
      </c>
      <c r="G8717" t="s">
        <v>12</v>
      </c>
      <c r="H8717" t="s">
        <v>2704</v>
      </c>
      <c r="I8717" s="33" t="s">
        <v>7682</v>
      </c>
      <c r="J8717" s="2">
        <v>6</v>
      </c>
      <c r="K8717" s="33" t="s">
        <v>8610</v>
      </c>
    </row>
    <row r="8718" spans="1:11" x14ac:dyDescent="0.3">
      <c r="A8718" s="1">
        <v>43002</v>
      </c>
      <c r="B8718" s="2">
        <f>YEAR(salesdata[[#This Row],[Order Date]])</f>
        <v>2017</v>
      </c>
      <c r="C8718" s="2">
        <f>MONTH(salesdata[[#This Row],[Order Date]])</f>
        <v>9</v>
      </c>
      <c r="D8718" t="s">
        <v>2152</v>
      </c>
      <c r="E8718" t="s">
        <v>27</v>
      </c>
      <c r="F8718" t="s">
        <v>11</v>
      </c>
      <c r="G8718" t="s">
        <v>204</v>
      </c>
      <c r="H8718" t="s">
        <v>1326</v>
      </c>
      <c r="I8718" s="33" t="s">
        <v>4679</v>
      </c>
      <c r="J8718" s="2">
        <v>2</v>
      </c>
      <c r="K8718" s="33" t="s">
        <v>4680</v>
      </c>
    </row>
    <row r="8719" spans="1:11" x14ac:dyDescent="0.3">
      <c r="A8719" s="1">
        <v>43003</v>
      </c>
      <c r="B8719" s="2">
        <f>YEAR(salesdata[[#This Row],[Order Date]])</f>
        <v>2017</v>
      </c>
      <c r="C8719" s="2">
        <f>MONTH(salesdata[[#This Row],[Order Date]])</f>
        <v>9</v>
      </c>
      <c r="D8719" t="s">
        <v>2290</v>
      </c>
      <c r="E8719" t="s">
        <v>152</v>
      </c>
      <c r="F8719" t="s">
        <v>11</v>
      </c>
      <c r="G8719" t="s">
        <v>16</v>
      </c>
      <c r="H8719" t="s">
        <v>1762</v>
      </c>
      <c r="I8719" s="33" t="s">
        <v>7116</v>
      </c>
      <c r="J8719" s="2">
        <v>2</v>
      </c>
      <c r="K8719" s="33" t="s">
        <v>2940</v>
      </c>
    </row>
    <row r="8720" spans="1:11" x14ac:dyDescent="0.3">
      <c r="A8720" s="1">
        <v>43003</v>
      </c>
      <c r="B8720" s="2">
        <f>YEAR(salesdata[[#This Row],[Order Date]])</f>
        <v>2017</v>
      </c>
      <c r="C8720" s="2">
        <f>MONTH(salesdata[[#This Row],[Order Date]])</f>
        <v>9</v>
      </c>
      <c r="D8720" t="s">
        <v>2290</v>
      </c>
      <c r="E8720" t="s">
        <v>152</v>
      </c>
      <c r="F8720" t="s">
        <v>34</v>
      </c>
      <c r="G8720" t="s">
        <v>35</v>
      </c>
      <c r="H8720" t="s">
        <v>2257</v>
      </c>
      <c r="I8720" s="33" t="s">
        <v>11325</v>
      </c>
      <c r="J8720" s="2">
        <v>3</v>
      </c>
      <c r="K8720" s="33" t="s">
        <v>11326</v>
      </c>
    </row>
    <row r="8721" spans="1:11" x14ac:dyDescent="0.3">
      <c r="A8721" s="1">
        <v>43003</v>
      </c>
      <c r="B8721" s="2">
        <f>YEAR(salesdata[[#This Row],[Order Date]])</f>
        <v>2017</v>
      </c>
      <c r="C8721" s="2">
        <f>MONTH(salesdata[[#This Row],[Order Date]])</f>
        <v>9</v>
      </c>
      <c r="D8721" t="s">
        <v>2290</v>
      </c>
      <c r="E8721" t="s">
        <v>152</v>
      </c>
      <c r="F8721" t="s">
        <v>11</v>
      </c>
      <c r="G8721" t="s">
        <v>24</v>
      </c>
      <c r="H8721" t="s">
        <v>330</v>
      </c>
      <c r="I8721" s="33" t="s">
        <v>4110</v>
      </c>
      <c r="J8721" s="2">
        <v>2</v>
      </c>
      <c r="K8721" s="33" t="s">
        <v>6184</v>
      </c>
    </row>
    <row r="8722" spans="1:11" x14ac:dyDescent="0.3">
      <c r="A8722" s="1">
        <v>43003</v>
      </c>
      <c r="B8722" s="2">
        <f>YEAR(salesdata[[#This Row],[Order Date]])</f>
        <v>2017</v>
      </c>
      <c r="C8722" s="2">
        <f>MONTH(salesdata[[#This Row],[Order Date]])</f>
        <v>9</v>
      </c>
      <c r="D8722" t="s">
        <v>2290</v>
      </c>
      <c r="E8722" t="s">
        <v>152</v>
      </c>
      <c r="F8722" t="s">
        <v>34</v>
      </c>
      <c r="G8722" t="s">
        <v>47</v>
      </c>
      <c r="H8722" t="s">
        <v>285</v>
      </c>
      <c r="I8722" s="33" t="s">
        <v>11327</v>
      </c>
      <c r="J8722" s="2">
        <v>8</v>
      </c>
      <c r="K8722" s="33" t="s">
        <v>7754</v>
      </c>
    </row>
    <row r="8723" spans="1:11" x14ac:dyDescent="0.3">
      <c r="A8723" s="1">
        <v>43003</v>
      </c>
      <c r="B8723" s="2">
        <f>YEAR(salesdata[[#This Row],[Order Date]])</f>
        <v>2017</v>
      </c>
      <c r="C8723" s="2">
        <f>MONTH(salesdata[[#This Row],[Order Date]])</f>
        <v>9</v>
      </c>
      <c r="D8723" t="s">
        <v>642</v>
      </c>
      <c r="E8723" t="s">
        <v>319</v>
      </c>
      <c r="F8723" t="s">
        <v>11</v>
      </c>
      <c r="G8723" t="s">
        <v>20</v>
      </c>
      <c r="H8723" t="s">
        <v>564</v>
      </c>
      <c r="I8723" s="33" t="s">
        <v>4425</v>
      </c>
      <c r="J8723" s="2">
        <v>2</v>
      </c>
      <c r="K8723" s="33" t="s">
        <v>6612</v>
      </c>
    </row>
    <row r="8724" spans="1:11" x14ac:dyDescent="0.3">
      <c r="A8724" s="1">
        <v>43003</v>
      </c>
      <c r="B8724" s="2">
        <f>YEAR(salesdata[[#This Row],[Order Date]])</f>
        <v>2017</v>
      </c>
      <c r="C8724" s="2">
        <f>MONTH(salesdata[[#This Row],[Order Date]])</f>
        <v>9</v>
      </c>
      <c r="D8724" t="s">
        <v>642</v>
      </c>
      <c r="E8724" t="s">
        <v>319</v>
      </c>
      <c r="F8724" t="s">
        <v>34</v>
      </c>
      <c r="G8724" t="s">
        <v>35</v>
      </c>
      <c r="H8724" t="s">
        <v>2095</v>
      </c>
      <c r="I8724" s="33" t="s">
        <v>10024</v>
      </c>
      <c r="J8724" s="2">
        <v>3</v>
      </c>
      <c r="K8724" s="33" t="s">
        <v>11328</v>
      </c>
    </row>
    <row r="8725" spans="1:11" x14ac:dyDescent="0.3">
      <c r="A8725" s="1">
        <v>43003</v>
      </c>
      <c r="B8725" s="2">
        <f>YEAR(salesdata[[#This Row],[Order Date]])</f>
        <v>2017</v>
      </c>
      <c r="C8725" s="2">
        <f>MONTH(salesdata[[#This Row],[Order Date]])</f>
        <v>9</v>
      </c>
      <c r="D8725" t="s">
        <v>2584</v>
      </c>
      <c r="E8725" t="s">
        <v>79</v>
      </c>
      <c r="F8725" t="s">
        <v>39</v>
      </c>
      <c r="G8725" t="s">
        <v>52</v>
      </c>
      <c r="H8725" t="s">
        <v>85</v>
      </c>
      <c r="I8725" s="33" t="s">
        <v>5546</v>
      </c>
      <c r="J8725" s="2">
        <v>5</v>
      </c>
      <c r="K8725" s="33" t="s">
        <v>6569</v>
      </c>
    </row>
    <row r="8726" spans="1:11" x14ac:dyDescent="0.3">
      <c r="A8726" s="1">
        <v>43003</v>
      </c>
      <c r="B8726" s="2">
        <f>YEAR(salesdata[[#This Row],[Order Date]])</f>
        <v>2017</v>
      </c>
      <c r="C8726" s="2">
        <f>MONTH(salesdata[[#This Row],[Order Date]])</f>
        <v>9</v>
      </c>
      <c r="D8726" t="s">
        <v>2584</v>
      </c>
      <c r="E8726" t="s">
        <v>79</v>
      </c>
      <c r="F8726" t="s">
        <v>11</v>
      </c>
      <c r="G8726" t="s">
        <v>24</v>
      </c>
      <c r="H8726" t="s">
        <v>2153</v>
      </c>
      <c r="I8726" s="33" t="s">
        <v>11329</v>
      </c>
      <c r="J8726" s="2">
        <v>6</v>
      </c>
      <c r="K8726" s="33" t="s">
        <v>9431</v>
      </c>
    </row>
    <row r="8727" spans="1:11" x14ac:dyDescent="0.3">
      <c r="A8727" s="1">
        <v>43003</v>
      </c>
      <c r="B8727" s="2">
        <f>YEAR(salesdata[[#This Row],[Order Date]])</f>
        <v>2017</v>
      </c>
      <c r="C8727" s="2">
        <f>MONTH(salesdata[[#This Row],[Order Date]])</f>
        <v>9</v>
      </c>
      <c r="D8727" t="s">
        <v>1528</v>
      </c>
      <c r="E8727" t="s">
        <v>524</v>
      </c>
      <c r="F8727" t="s">
        <v>11</v>
      </c>
      <c r="G8727" t="s">
        <v>18</v>
      </c>
      <c r="H8727" t="s">
        <v>1495</v>
      </c>
      <c r="I8727" s="33" t="s">
        <v>5899</v>
      </c>
      <c r="J8727" s="2">
        <v>5</v>
      </c>
      <c r="K8727" s="33" t="s">
        <v>3520</v>
      </c>
    </row>
    <row r="8728" spans="1:11" x14ac:dyDescent="0.3">
      <c r="A8728" s="1">
        <v>43003</v>
      </c>
      <c r="B8728" s="2">
        <f>YEAR(salesdata[[#This Row],[Order Date]])</f>
        <v>2017</v>
      </c>
      <c r="C8728" s="2">
        <f>MONTH(salesdata[[#This Row],[Order Date]])</f>
        <v>9</v>
      </c>
      <c r="D8728" t="s">
        <v>1030</v>
      </c>
      <c r="E8728" t="s">
        <v>55</v>
      </c>
      <c r="F8728" t="s">
        <v>11</v>
      </c>
      <c r="G8728" t="s">
        <v>18</v>
      </c>
      <c r="H8728" t="s">
        <v>2070</v>
      </c>
      <c r="I8728" s="33" t="s">
        <v>11330</v>
      </c>
      <c r="J8728" s="2">
        <v>5</v>
      </c>
      <c r="K8728" s="33" t="s">
        <v>7214</v>
      </c>
    </row>
    <row r="8729" spans="1:11" x14ac:dyDescent="0.3">
      <c r="A8729" s="1">
        <v>43003</v>
      </c>
      <c r="B8729" s="2">
        <f>YEAR(salesdata[[#This Row],[Order Date]])</f>
        <v>2017</v>
      </c>
      <c r="C8729" s="2">
        <f>MONTH(salesdata[[#This Row],[Order Date]])</f>
        <v>9</v>
      </c>
      <c r="D8729" t="s">
        <v>1682</v>
      </c>
      <c r="E8729" t="s">
        <v>23</v>
      </c>
      <c r="F8729" t="s">
        <v>11</v>
      </c>
      <c r="G8729" t="s">
        <v>20</v>
      </c>
      <c r="H8729" t="s">
        <v>81</v>
      </c>
      <c r="I8729" s="33" t="s">
        <v>8448</v>
      </c>
      <c r="J8729" s="2">
        <v>5</v>
      </c>
      <c r="K8729" s="33" t="s">
        <v>8292</v>
      </c>
    </row>
    <row r="8730" spans="1:11" x14ac:dyDescent="0.3">
      <c r="A8730" s="1">
        <v>43003</v>
      </c>
      <c r="B8730" s="2">
        <f>YEAR(salesdata[[#This Row],[Order Date]])</f>
        <v>2017</v>
      </c>
      <c r="C8730" s="2">
        <f>MONTH(salesdata[[#This Row],[Order Date]])</f>
        <v>9</v>
      </c>
      <c r="D8730" t="s">
        <v>1682</v>
      </c>
      <c r="E8730" t="s">
        <v>23</v>
      </c>
      <c r="F8730" t="s">
        <v>11</v>
      </c>
      <c r="G8730" t="s">
        <v>204</v>
      </c>
      <c r="H8730" t="s">
        <v>205</v>
      </c>
      <c r="I8730" s="33" t="s">
        <v>11331</v>
      </c>
      <c r="J8730" s="2">
        <v>2</v>
      </c>
      <c r="K8730" s="33" t="s">
        <v>11332</v>
      </c>
    </row>
    <row r="8731" spans="1:11" x14ac:dyDescent="0.3">
      <c r="A8731" s="1">
        <v>43003</v>
      </c>
      <c r="B8731" s="2">
        <f>YEAR(salesdata[[#This Row],[Order Date]])</f>
        <v>2017</v>
      </c>
      <c r="C8731" s="2">
        <f>MONTH(salesdata[[#This Row],[Order Date]])</f>
        <v>9</v>
      </c>
      <c r="D8731" t="s">
        <v>141</v>
      </c>
      <c r="E8731" t="s">
        <v>79</v>
      </c>
      <c r="F8731" t="s">
        <v>11</v>
      </c>
      <c r="G8731" t="s">
        <v>63</v>
      </c>
      <c r="H8731" t="s">
        <v>790</v>
      </c>
      <c r="I8731" s="33" t="s">
        <v>7208</v>
      </c>
      <c r="J8731" s="2">
        <v>4</v>
      </c>
      <c r="K8731" s="33" t="s">
        <v>6404</v>
      </c>
    </row>
    <row r="8732" spans="1:11" x14ac:dyDescent="0.3">
      <c r="A8732" s="1">
        <v>43004</v>
      </c>
      <c r="B8732" s="2">
        <f>YEAR(salesdata[[#This Row],[Order Date]])</f>
        <v>2017</v>
      </c>
      <c r="C8732" s="2">
        <f>MONTH(salesdata[[#This Row],[Order Date]])</f>
        <v>9</v>
      </c>
      <c r="D8732" t="s">
        <v>2341</v>
      </c>
      <c r="E8732" t="s">
        <v>124</v>
      </c>
      <c r="F8732" t="s">
        <v>34</v>
      </c>
      <c r="G8732" t="s">
        <v>35</v>
      </c>
      <c r="H8732" t="s">
        <v>1474</v>
      </c>
      <c r="I8732" s="33" t="s">
        <v>10150</v>
      </c>
      <c r="J8732" s="2">
        <v>4</v>
      </c>
      <c r="K8732" s="33" t="s">
        <v>11333</v>
      </c>
    </row>
    <row r="8733" spans="1:11" x14ac:dyDescent="0.3">
      <c r="A8733" s="1">
        <v>43004</v>
      </c>
      <c r="B8733" s="2">
        <f>YEAR(salesdata[[#This Row],[Order Date]])</f>
        <v>2017</v>
      </c>
      <c r="C8733" s="2">
        <f>MONTH(salesdata[[#This Row],[Order Date]])</f>
        <v>9</v>
      </c>
      <c r="D8733" t="s">
        <v>507</v>
      </c>
      <c r="E8733" t="s">
        <v>27</v>
      </c>
      <c r="F8733" t="s">
        <v>11</v>
      </c>
      <c r="G8733" t="s">
        <v>63</v>
      </c>
      <c r="H8733" t="s">
        <v>64</v>
      </c>
      <c r="I8733" s="33" t="s">
        <v>7823</v>
      </c>
      <c r="J8733" s="2">
        <v>6</v>
      </c>
      <c r="K8733" s="33" t="s">
        <v>11334</v>
      </c>
    </row>
    <row r="8734" spans="1:11" x14ac:dyDescent="0.3">
      <c r="A8734" s="1">
        <v>43004</v>
      </c>
      <c r="B8734" s="2">
        <f>YEAR(salesdata[[#This Row],[Order Date]])</f>
        <v>2017</v>
      </c>
      <c r="C8734" s="2">
        <f>MONTH(salesdata[[#This Row],[Order Date]])</f>
        <v>9</v>
      </c>
      <c r="D8734" t="s">
        <v>507</v>
      </c>
      <c r="E8734" t="s">
        <v>27</v>
      </c>
      <c r="F8734" t="s">
        <v>34</v>
      </c>
      <c r="G8734" t="s">
        <v>47</v>
      </c>
      <c r="H8734" t="s">
        <v>1845</v>
      </c>
      <c r="I8734" s="33" t="s">
        <v>3531</v>
      </c>
      <c r="J8734" s="2">
        <v>3</v>
      </c>
      <c r="K8734" s="33" t="s">
        <v>4886</v>
      </c>
    </row>
    <row r="8735" spans="1:11" x14ac:dyDescent="0.3">
      <c r="A8735" s="1">
        <v>43004</v>
      </c>
      <c r="B8735" s="2">
        <f>YEAR(salesdata[[#This Row],[Order Date]])</f>
        <v>2017</v>
      </c>
      <c r="C8735" s="2">
        <f>MONTH(salesdata[[#This Row],[Order Date]])</f>
        <v>9</v>
      </c>
      <c r="D8735" t="s">
        <v>507</v>
      </c>
      <c r="E8735" t="s">
        <v>27</v>
      </c>
      <c r="F8735" t="s">
        <v>11</v>
      </c>
      <c r="G8735" t="s">
        <v>12</v>
      </c>
      <c r="H8735" t="s">
        <v>948</v>
      </c>
      <c r="I8735" s="33" t="s">
        <v>3260</v>
      </c>
      <c r="J8735" s="2">
        <v>6</v>
      </c>
      <c r="K8735" s="33" t="s">
        <v>5963</v>
      </c>
    </row>
    <row r="8736" spans="1:11" x14ac:dyDescent="0.3">
      <c r="A8736" s="1">
        <v>43004</v>
      </c>
      <c r="B8736" s="2">
        <f>YEAR(salesdata[[#This Row],[Order Date]])</f>
        <v>2017</v>
      </c>
      <c r="C8736" s="2">
        <f>MONTH(salesdata[[#This Row],[Order Date]])</f>
        <v>9</v>
      </c>
      <c r="D8736" t="s">
        <v>507</v>
      </c>
      <c r="E8736" t="s">
        <v>27</v>
      </c>
      <c r="F8736" t="s">
        <v>11</v>
      </c>
      <c r="G8736" t="s">
        <v>20</v>
      </c>
      <c r="H8736" t="s">
        <v>1214</v>
      </c>
      <c r="I8736" s="33" t="s">
        <v>8401</v>
      </c>
      <c r="J8736" s="2">
        <v>3</v>
      </c>
      <c r="K8736" s="33" t="s">
        <v>5431</v>
      </c>
    </row>
    <row r="8737" spans="1:11" x14ac:dyDescent="0.3">
      <c r="A8737" s="1">
        <v>43004</v>
      </c>
      <c r="B8737" s="2">
        <f>YEAR(salesdata[[#This Row],[Order Date]])</f>
        <v>2017</v>
      </c>
      <c r="C8737" s="2">
        <f>MONTH(salesdata[[#This Row],[Order Date]])</f>
        <v>9</v>
      </c>
      <c r="D8737" t="s">
        <v>507</v>
      </c>
      <c r="E8737" t="s">
        <v>27</v>
      </c>
      <c r="F8737" t="s">
        <v>11</v>
      </c>
      <c r="G8737" t="s">
        <v>20</v>
      </c>
      <c r="H8737" t="s">
        <v>708</v>
      </c>
      <c r="I8737" s="33" t="s">
        <v>11335</v>
      </c>
      <c r="J8737" s="2">
        <v>3</v>
      </c>
      <c r="K8737" s="33" t="s">
        <v>11336</v>
      </c>
    </row>
    <row r="8738" spans="1:11" x14ac:dyDescent="0.3">
      <c r="A8738" s="1">
        <v>43004</v>
      </c>
      <c r="B8738" s="2">
        <f>YEAR(salesdata[[#This Row],[Order Date]])</f>
        <v>2017</v>
      </c>
      <c r="C8738" s="2">
        <f>MONTH(salesdata[[#This Row],[Order Date]])</f>
        <v>9</v>
      </c>
      <c r="D8738" t="s">
        <v>1395</v>
      </c>
      <c r="E8738" t="s">
        <v>92</v>
      </c>
      <c r="F8738" t="s">
        <v>11</v>
      </c>
      <c r="G8738" t="s">
        <v>24</v>
      </c>
      <c r="H8738" t="s">
        <v>892</v>
      </c>
      <c r="I8738" s="33" t="s">
        <v>4111</v>
      </c>
      <c r="J8738" s="2">
        <v>1</v>
      </c>
      <c r="K8738" s="33" t="s">
        <v>6154</v>
      </c>
    </row>
    <row r="8739" spans="1:11" x14ac:dyDescent="0.3">
      <c r="A8739" s="1">
        <v>43006</v>
      </c>
      <c r="B8739" s="2">
        <f>YEAR(salesdata[[#This Row],[Order Date]])</f>
        <v>2017</v>
      </c>
      <c r="C8739" s="2">
        <f>MONTH(salesdata[[#This Row],[Order Date]])</f>
        <v>9</v>
      </c>
      <c r="D8739" t="s">
        <v>2748</v>
      </c>
      <c r="E8739" t="s">
        <v>10</v>
      </c>
      <c r="F8739" t="s">
        <v>11</v>
      </c>
      <c r="G8739" t="s">
        <v>204</v>
      </c>
      <c r="H8739" t="s">
        <v>828</v>
      </c>
      <c r="I8739" s="33" t="s">
        <v>4430</v>
      </c>
      <c r="J8739" s="2">
        <v>1</v>
      </c>
      <c r="K8739" s="33" t="s">
        <v>11337</v>
      </c>
    </row>
    <row r="8740" spans="1:11" x14ac:dyDescent="0.3">
      <c r="A8740" s="1">
        <v>43006</v>
      </c>
      <c r="B8740" s="2">
        <f>YEAR(salesdata[[#This Row],[Order Date]])</f>
        <v>2017</v>
      </c>
      <c r="C8740" s="2">
        <f>MONTH(salesdata[[#This Row],[Order Date]])</f>
        <v>9</v>
      </c>
      <c r="D8740" t="s">
        <v>952</v>
      </c>
      <c r="E8740" t="s">
        <v>282</v>
      </c>
      <c r="F8740" t="s">
        <v>34</v>
      </c>
      <c r="G8740" t="s">
        <v>47</v>
      </c>
      <c r="H8740" t="s">
        <v>1111</v>
      </c>
      <c r="I8740" s="33" t="s">
        <v>6701</v>
      </c>
      <c r="J8740" s="2">
        <v>1</v>
      </c>
      <c r="K8740" s="33" t="s">
        <v>3785</v>
      </c>
    </row>
    <row r="8741" spans="1:11" x14ac:dyDescent="0.3">
      <c r="A8741" s="1">
        <v>43006</v>
      </c>
      <c r="B8741" s="2">
        <f>YEAR(salesdata[[#This Row],[Order Date]])</f>
        <v>2017</v>
      </c>
      <c r="C8741" s="2">
        <f>MONTH(salesdata[[#This Row],[Order Date]])</f>
        <v>9</v>
      </c>
      <c r="D8741" t="s">
        <v>952</v>
      </c>
      <c r="E8741" t="s">
        <v>282</v>
      </c>
      <c r="F8741" t="s">
        <v>11</v>
      </c>
      <c r="G8741" t="s">
        <v>18</v>
      </c>
      <c r="H8741" t="s">
        <v>931</v>
      </c>
      <c r="I8741" s="33" t="s">
        <v>7160</v>
      </c>
      <c r="J8741" s="2">
        <v>2</v>
      </c>
      <c r="K8741" s="33" t="s">
        <v>7161</v>
      </c>
    </row>
    <row r="8742" spans="1:11" x14ac:dyDescent="0.3">
      <c r="A8742" s="1">
        <v>43006</v>
      </c>
      <c r="B8742" s="2">
        <f>YEAR(salesdata[[#This Row],[Order Date]])</f>
        <v>2017</v>
      </c>
      <c r="C8742" s="2">
        <f>MONTH(salesdata[[#This Row],[Order Date]])</f>
        <v>9</v>
      </c>
      <c r="D8742" t="s">
        <v>952</v>
      </c>
      <c r="E8742" t="s">
        <v>282</v>
      </c>
      <c r="F8742" t="s">
        <v>39</v>
      </c>
      <c r="G8742" t="s">
        <v>52</v>
      </c>
      <c r="H8742" t="s">
        <v>2183</v>
      </c>
      <c r="I8742" s="33" t="s">
        <v>8090</v>
      </c>
      <c r="J8742" s="2">
        <v>2</v>
      </c>
      <c r="K8742" s="33" t="s">
        <v>2937</v>
      </c>
    </row>
    <row r="8743" spans="1:11" x14ac:dyDescent="0.3">
      <c r="A8743" s="1">
        <v>43006</v>
      </c>
      <c r="B8743" s="2">
        <f>YEAR(salesdata[[#This Row],[Order Date]])</f>
        <v>2017</v>
      </c>
      <c r="C8743" s="2">
        <f>MONTH(salesdata[[#This Row],[Order Date]])</f>
        <v>9</v>
      </c>
      <c r="D8743" t="s">
        <v>952</v>
      </c>
      <c r="E8743" t="s">
        <v>282</v>
      </c>
      <c r="F8743" t="s">
        <v>11</v>
      </c>
      <c r="G8743" t="s">
        <v>20</v>
      </c>
      <c r="H8743" t="s">
        <v>1165</v>
      </c>
      <c r="I8743" s="33" t="s">
        <v>4431</v>
      </c>
      <c r="J8743" s="2">
        <v>4</v>
      </c>
      <c r="K8743" s="33" t="s">
        <v>4432</v>
      </c>
    </row>
    <row r="8744" spans="1:11" x14ac:dyDescent="0.3">
      <c r="A8744" s="1">
        <v>43006</v>
      </c>
      <c r="B8744" s="2">
        <f>YEAR(salesdata[[#This Row],[Order Date]])</f>
        <v>2017</v>
      </c>
      <c r="C8744" s="2">
        <f>MONTH(salesdata[[#This Row],[Order Date]])</f>
        <v>9</v>
      </c>
      <c r="D8744" t="s">
        <v>952</v>
      </c>
      <c r="E8744" t="s">
        <v>282</v>
      </c>
      <c r="F8744" t="s">
        <v>11</v>
      </c>
      <c r="G8744" t="s">
        <v>12</v>
      </c>
      <c r="H8744" t="s">
        <v>713</v>
      </c>
      <c r="I8744" s="33" t="s">
        <v>4100</v>
      </c>
      <c r="J8744" s="2">
        <v>3</v>
      </c>
      <c r="K8744" s="33" t="s">
        <v>8559</v>
      </c>
    </row>
    <row r="8745" spans="1:11" x14ac:dyDescent="0.3">
      <c r="A8745" s="1">
        <v>43006</v>
      </c>
      <c r="B8745" s="2">
        <f>YEAR(salesdata[[#This Row],[Order Date]])</f>
        <v>2017</v>
      </c>
      <c r="C8745" s="2">
        <f>MONTH(salesdata[[#This Row],[Order Date]])</f>
        <v>9</v>
      </c>
      <c r="D8745" t="s">
        <v>952</v>
      </c>
      <c r="E8745" t="s">
        <v>282</v>
      </c>
      <c r="F8745" t="s">
        <v>11</v>
      </c>
      <c r="G8745" t="s">
        <v>93</v>
      </c>
      <c r="H8745" t="s">
        <v>1331</v>
      </c>
      <c r="I8745" s="33" t="s">
        <v>11338</v>
      </c>
      <c r="J8745" s="2">
        <v>2</v>
      </c>
      <c r="K8745" s="33" t="s">
        <v>7572</v>
      </c>
    </row>
    <row r="8746" spans="1:11" x14ac:dyDescent="0.3">
      <c r="A8746" s="1">
        <v>43006</v>
      </c>
      <c r="B8746" s="2">
        <f>YEAR(salesdata[[#This Row],[Order Date]])</f>
        <v>2017</v>
      </c>
      <c r="C8746" s="2">
        <f>MONTH(salesdata[[#This Row],[Order Date]])</f>
        <v>9</v>
      </c>
      <c r="D8746" t="s">
        <v>2211</v>
      </c>
      <c r="E8746" t="s">
        <v>27</v>
      </c>
      <c r="F8746" t="s">
        <v>34</v>
      </c>
      <c r="G8746" t="s">
        <v>47</v>
      </c>
      <c r="H8746" t="s">
        <v>1443</v>
      </c>
      <c r="I8746" s="33" t="s">
        <v>3531</v>
      </c>
      <c r="J8746" s="2">
        <v>3</v>
      </c>
      <c r="K8746" s="33" t="s">
        <v>4469</v>
      </c>
    </row>
    <row r="8747" spans="1:11" x14ac:dyDescent="0.3">
      <c r="A8747" s="1">
        <v>43006</v>
      </c>
      <c r="B8747" s="2">
        <f>YEAR(salesdata[[#This Row],[Order Date]])</f>
        <v>2017</v>
      </c>
      <c r="C8747" s="2">
        <f>MONTH(salesdata[[#This Row],[Order Date]])</f>
        <v>9</v>
      </c>
      <c r="D8747" t="s">
        <v>1846</v>
      </c>
      <c r="E8747" t="s">
        <v>124</v>
      </c>
      <c r="F8747" t="s">
        <v>11</v>
      </c>
      <c r="G8747" t="s">
        <v>12</v>
      </c>
      <c r="H8747" t="s">
        <v>223</v>
      </c>
      <c r="I8747" s="33" t="s">
        <v>3520</v>
      </c>
      <c r="J8747" s="2">
        <v>2</v>
      </c>
      <c r="K8747" s="33" t="s">
        <v>3521</v>
      </c>
    </row>
    <row r="8748" spans="1:11" x14ac:dyDescent="0.3">
      <c r="A8748" s="1">
        <v>43006</v>
      </c>
      <c r="B8748" s="2">
        <f>YEAR(salesdata[[#This Row],[Order Date]])</f>
        <v>2017</v>
      </c>
      <c r="C8748" s="2">
        <f>MONTH(salesdata[[#This Row],[Order Date]])</f>
        <v>9</v>
      </c>
      <c r="D8748" t="s">
        <v>1547</v>
      </c>
      <c r="E8748" t="s">
        <v>23</v>
      </c>
      <c r="F8748" t="s">
        <v>11</v>
      </c>
      <c r="G8748" t="s">
        <v>20</v>
      </c>
      <c r="H8748" t="s">
        <v>21</v>
      </c>
      <c r="I8748" s="33" t="s">
        <v>5893</v>
      </c>
      <c r="J8748" s="2">
        <v>1</v>
      </c>
      <c r="K8748" s="33" t="s">
        <v>11339</v>
      </c>
    </row>
    <row r="8749" spans="1:11" x14ac:dyDescent="0.3">
      <c r="A8749" s="1">
        <v>43007</v>
      </c>
      <c r="B8749" s="2">
        <f>YEAR(salesdata[[#This Row],[Order Date]])</f>
        <v>2017</v>
      </c>
      <c r="C8749" s="2">
        <f>MONTH(salesdata[[#This Row],[Order Date]])</f>
        <v>9</v>
      </c>
      <c r="D8749" t="s">
        <v>1072</v>
      </c>
      <c r="E8749" t="s">
        <v>10</v>
      </c>
      <c r="F8749" t="s">
        <v>11</v>
      </c>
      <c r="G8749" t="s">
        <v>16</v>
      </c>
      <c r="H8749" t="s">
        <v>1373</v>
      </c>
      <c r="I8749" s="33" t="s">
        <v>5024</v>
      </c>
      <c r="J8749" s="2">
        <v>2</v>
      </c>
      <c r="K8749" s="33" t="s">
        <v>8961</v>
      </c>
    </row>
    <row r="8750" spans="1:11" x14ac:dyDescent="0.3">
      <c r="A8750" s="1">
        <v>43007</v>
      </c>
      <c r="B8750" s="2">
        <f>YEAR(salesdata[[#This Row],[Order Date]])</f>
        <v>2017</v>
      </c>
      <c r="C8750" s="2">
        <f>MONTH(salesdata[[#This Row],[Order Date]])</f>
        <v>9</v>
      </c>
      <c r="D8750" t="s">
        <v>1072</v>
      </c>
      <c r="E8750" t="s">
        <v>10</v>
      </c>
      <c r="F8750" t="s">
        <v>11</v>
      </c>
      <c r="G8750" t="s">
        <v>63</v>
      </c>
      <c r="H8750" t="s">
        <v>806</v>
      </c>
      <c r="I8750" s="33" t="s">
        <v>5854</v>
      </c>
      <c r="J8750" s="2">
        <v>4</v>
      </c>
      <c r="K8750" s="33" t="s">
        <v>10565</v>
      </c>
    </row>
    <row r="8751" spans="1:11" x14ac:dyDescent="0.3">
      <c r="A8751" s="1">
        <v>43007</v>
      </c>
      <c r="B8751" s="2">
        <f>YEAR(salesdata[[#This Row],[Order Date]])</f>
        <v>2017</v>
      </c>
      <c r="C8751" s="2">
        <f>MONTH(salesdata[[#This Row],[Order Date]])</f>
        <v>9</v>
      </c>
      <c r="D8751" t="s">
        <v>1072</v>
      </c>
      <c r="E8751" t="s">
        <v>10</v>
      </c>
      <c r="F8751" t="s">
        <v>39</v>
      </c>
      <c r="G8751" t="s">
        <v>306</v>
      </c>
      <c r="H8751" t="s">
        <v>2864</v>
      </c>
      <c r="I8751" s="33" t="s">
        <v>11340</v>
      </c>
      <c r="J8751" s="2">
        <v>3</v>
      </c>
      <c r="K8751" s="33" t="s">
        <v>11341</v>
      </c>
    </row>
    <row r="8752" spans="1:11" x14ac:dyDescent="0.3">
      <c r="A8752" s="1">
        <v>43007</v>
      </c>
      <c r="B8752" s="2">
        <f>YEAR(salesdata[[#This Row],[Order Date]])</f>
        <v>2017</v>
      </c>
      <c r="C8752" s="2">
        <f>MONTH(salesdata[[#This Row],[Order Date]])</f>
        <v>9</v>
      </c>
      <c r="D8752" t="s">
        <v>1550</v>
      </c>
      <c r="E8752" t="s">
        <v>79</v>
      </c>
      <c r="F8752" t="s">
        <v>34</v>
      </c>
      <c r="G8752" t="s">
        <v>35</v>
      </c>
      <c r="H8752" t="s">
        <v>1525</v>
      </c>
      <c r="I8752" s="33" t="s">
        <v>9087</v>
      </c>
      <c r="J8752" s="2">
        <v>1</v>
      </c>
      <c r="K8752" s="33" t="s">
        <v>11342</v>
      </c>
    </row>
    <row r="8753" spans="1:11" x14ac:dyDescent="0.3">
      <c r="A8753" s="1">
        <v>43007</v>
      </c>
      <c r="B8753" s="2">
        <f>YEAR(salesdata[[#This Row],[Order Date]])</f>
        <v>2017</v>
      </c>
      <c r="C8753" s="2">
        <f>MONTH(salesdata[[#This Row],[Order Date]])</f>
        <v>9</v>
      </c>
      <c r="D8753" t="s">
        <v>1550</v>
      </c>
      <c r="E8753" t="s">
        <v>79</v>
      </c>
      <c r="F8753" t="s">
        <v>39</v>
      </c>
      <c r="G8753" t="s">
        <v>52</v>
      </c>
      <c r="H8753" t="s">
        <v>1106</v>
      </c>
      <c r="I8753" s="33" t="s">
        <v>4532</v>
      </c>
      <c r="J8753" s="2">
        <v>3</v>
      </c>
      <c r="K8753" s="33" t="s">
        <v>10742</v>
      </c>
    </row>
    <row r="8754" spans="1:11" x14ac:dyDescent="0.3">
      <c r="A8754" s="1">
        <v>43007</v>
      </c>
      <c r="B8754" s="2">
        <f>YEAR(salesdata[[#This Row],[Order Date]])</f>
        <v>2017</v>
      </c>
      <c r="C8754" s="2">
        <f>MONTH(salesdata[[#This Row],[Order Date]])</f>
        <v>9</v>
      </c>
      <c r="D8754" t="s">
        <v>1550</v>
      </c>
      <c r="E8754" t="s">
        <v>79</v>
      </c>
      <c r="F8754" t="s">
        <v>34</v>
      </c>
      <c r="G8754" t="s">
        <v>147</v>
      </c>
      <c r="H8754" t="s">
        <v>513</v>
      </c>
      <c r="I8754" s="33" t="s">
        <v>7172</v>
      </c>
      <c r="J8754" s="2">
        <v>2</v>
      </c>
      <c r="K8754" s="33" t="s">
        <v>11343</v>
      </c>
    </row>
    <row r="8755" spans="1:11" x14ac:dyDescent="0.3">
      <c r="A8755" s="1">
        <v>43007</v>
      </c>
      <c r="B8755" s="2">
        <f>YEAR(salesdata[[#This Row],[Order Date]])</f>
        <v>2017</v>
      </c>
      <c r="C8755" s="2">
        <f>MONTH(salesdata[[#This Row],[Order Date]])</f>
        <v>9</v>
      </c>
      <c r="D8755" t="s">
        <v>1550</v>
      </c>
      <c r="E8755" t="s">
        <v>79</v>
      </c>
      <c r="F8755" t="s">
        <v>11</v>
      </c>
      <c r="G8755" t="s">
        <v>12</v>
      </c>
      <c r="H8755" t="s">
        <v>2271</v>
      </c>
      <c r="I8755" s="33" t="s">
        <v>3175</v>
      </c>
      <c r="J8755" s="2">
        <v>3</v>
      </c>
      <c r="K8755" s="33" t="s">
        <v>3276</v>
      </c>
    </row>
    <row r="8756" spans="1:11" x14ac:dyDescent="0.3">
      <c r="A8756" s="1">
        <v>43007</v>
      </c>
      <c r="B8756" s="2">
        <f>YEAR(salesdata[[#This Row],[Order Date]])</f>
        <v>2017</v>
      </c>
      <c r="C8756" s="2">
        <f>MONTH(salesdata[[#This Row],[Order Date]])</f>
        <v>9</v>
      </c>
      <c r="D8756" t="s">
        <v>1550</v>
      </c>
      <c r="E8756" t="s">
        <v>79</v>
      </c>
      <c r="F8756" t="s">
        <v>34</v>
      </c>
      <c r="G8756" t="s">
        <v>47</v>
      </c>
      <c r="H8756" t="s">
        <v>1191</v>
      </c>
      <c r="I8756" s="33" t="s">
        <v>6177</v>
      </c>
      <c r="J8756" s="2">
        <v>4</v>
      </c>
      <c r="K8756" s="33" t="s">
        <v>5489</v>
      </c>
    </row>
    <row r="8757" spans="1:11" x14ac:dyDescent="0.3">
      <c r="A8757" s="1">
        <v>43007</v>
      </c>
      <c r="B8757" s="2">
        <f>YEAR(salesdata[[#This Row],[Order Date]])</f>
        <v>2017</v>
      </c>
      <c r="C8757" s="2">
        <f>MONTH(salesdata[[#This Row],[Order Date]])</f>
        <v>9</v>
      </c>
      <c r="D8757" t="s">
        <v>1550</v>
      </c>
      <c r="E8757" t="s">
        <v>79</v>
      </c>
      <c r="F8757" t="s">
        <v>11</v>
      </c>
      <c r="G8757" t="s">
        <v>12</v>
      </c>
      <c r="H8757" t="s">
        <v>2168</v>
      </c>
      <c r="I8757" s="33" t="s">
        <v>3236</v>
      </c>
      <c r="J8757" s="2">
        <v>2</v>
      </c>
      <c r="K8757" s="33" t="s">
        <v>3237</v>
      </c>
    </row>
    <row r="8758" spans="1:11" x14ac:dyDescent="0.3">
      <c r="A8758" s="1">
        <v>43007</v>
      </c>
      <c r="B8758" s="2">
        <f>YEAR(salesdata[[#This Row],[Order Date]])</f>
        <v>2017</v>
      </c>
      <c r="C8758" s="2">
        <f>MONTH(salesdata[[#This Row],[Order Date]])</f>
        <v>9</v>
      </c>
      <c r="D8758" t="s">
        <v>430</v>
      </c>
      <c r="E8758" t="s">
        <v>121</v>
      </c>
      <c r="F8758" t="s">
        <v>11</v>
      </c>
      <c r="G8758" t="s">
        <v>18</v>
      </c>
      <c r="H8758" t="s">
        <v>2440</v>
      </c>
      <c r="I8758" s="33" t="s">
        <v>11191</v>
      </c>
      <c r="J8758" s="2">
        <v>5</v>
      </c>
      <c r="K8758" s="33" t="s">
        <v>11344</v>
      </c>
    </row>
    <row r="8759" spans="1:11" x14ac:dyDescent="0.3">
      <c r="A8759" s="1">
        <v>43007</v>
      </c>
      <c r="B8759" s="2">
        <f>YEAR(salesdata[[#This Row],[Order Date]])</f>
        <v>2017</v>
      </c>
      <c r="C8759" s="2">
        <f>MONTH(salesdata[[#This Row],[Order Date]])</f>
        <v>9</v>
      </c>
      <c r="D8759" t="s">
        <v>1355</v>
      </c>
      <c r="E8759" t="s">
        <v>152</v>
      </c>
      <c r="F8759" t="s">
        <v>11</v>
      </c>
      <c r="G8759" t="s">
        <v>63</v>
      </c>
      <c r="H8759" t="s">
        <v>64</v>
      </c>
      <c r="I8759" s="33" t="s">
        <v>2993</v>
      </c>
      <c r="J8759" s="2">
        <v>3</v>
      </c>
      <c r="K8759" s="33" t="s">
        <v>2994</v>
      </c>
    </row>
    <row r="8760" spans="1:11" x14ac:dyDescent="0.3">
      <c r="A8760" s="1">
        <v>43007</v>
      </c>
      <c r="B8760" s="2">
        <f>YEAR(salesdata[[#This Row],[Order Date]])</f>
        <v>2017</v>
      </c>
      <c r="C8760" s="2">
        <f>MONTH(salesdata[[#This Row],[Order Date]])</f>
        <v>9</v>
      </c>
      <c r="D8760" t="s">
        <v>1355</v>
      </c>
      <c r="E8760" t="s">
        <v>152</v>
      </c>
      <c r="F8760" t="s">
        <v>11</v>
      </c>
      <c r="G8760" t="s">
        <v>12</v>
      </c>
      <c r="H8760" t="s">
        <v>1950</v>
      </c>
      <c r="I8760" s="33" t="s">
        <v>5916</v>
      </c>
      <c r="J8760" s="2">
        <v>5</v>
      </c>
      <c r="K8760" s="33" t="s">
        <v>5917</v>
      </c>
    </row>
    <row r="8761" spans="1:11" x14ac:dyDescent="0.3">
      <c r="A8761" s="1">
        <v>43007</v>
      </c>
      <c r="B8761" s="2">
        <f>YEAR(salesdata[[#This Row],[Order Date]])</f>
        <v>2017</v>
      </c>
      <c r="C8761" s="2">
        <f>MONTH(salesdata[[#This Row],[Order Date]])</f>
        <v>9</v>
      </c>
      <c r="D8761" t="s">
        <v>648</v>
      </c>
      <c r="E8761" t="s">
        <v>27</v>
      </c>
      <c r="F8761" t="s">
        <v>11</v>
      </c>
      <c r="G8761" t="s">
        <v>43</v>
      </c>
      <c r="H8761" t="s">
        <v>1278</v>
      </c>
      <c r="I8761" s="33" t="s">
        <v>846</v>
      </c>
      <c r="J8761" s="2">
        <v>7</v>
      </c>
      <c r="K8761" s="33" t="s">
        <v>6446</v>
      </c>
    </row>
    <row r="8762" spans="1:11" x14ac:dyDescent="0.3">
      <c r="A8762" s="1">
        <v>43007</v>
      </c>
      <c r="B8762" s="2">
        <f>YEAR(salesdata[[#This Row],[Order Date]])</f>
        <v>2017</v>
      </c>
      <c r="C8762" s="2">
        <f>MONTH(salesdata[[#This Row],[Order Date]])</f>
        <v>9</v>
      </c>
      <c r="D8762" t="s">
        <v>648</v>
      </c>
      <c r="E8762" t="s">
        <v>27</v>
      </c>
      <c r="F8762" t="s">
        <v>34</v>
      </c>
      <c r="G8762" t="s">
        <v>35</v>
      </c>
      <c r="H8762" t="s">
        <v>1418</v>
      </c>
      <c r="I8762" s="33" t="s">
        <v>6361</v>
      </c>
      <c r="J8762" s="2">
        <v>1</v>
      </c>
      <c r="K8762" s="33" t="s">
        <v>132</v>
      </c>
    </row>
    <row r="8763" spans="1:11" x14ac:dyDescent="0.3">
      <c r="A8763" s="1">
        <v>43007</v>
      </c>
      <c r="B8763" s="2">
        <f>YEAR(salesdata[[#This Row],[Order Date]])</f>
        <v>2017</v>
      </c>
      <c r="C8763" s="2">
        <f>MONTH(salesdata[[#This Row],[Order Date]])</f>
        <v>9</v>
      </c>
      <c r="D8763" t="s">
        <v>648</v>
      </c>
      <c r="E8763" t="s">
        <v>27</v>
      </c>
      <c r="F8763" t="s">
        <v>11</v>
      </c>
      <c r="G8763" t="s">
        <v>93</v>
      </c>
      <c r="H8763" t="s">
        <v>290</v>
      </c>
      <c r="I8763" s="33" t="s">
        <v>11011</v>
      </c>
      <c r="J8763" s="2">
        <v>2</v>
      </c>
      <c r="K8763" s="33" t="s">
        <v>3370</v>
      </c>
    </row>
    <row r="8764" spans="1:11" x14ac:dyDescent="0.3">
      <c r="A8764" s="1">
        <v>43007</v>
      </c>
      <c r="B8764" s="2">
        <f>YEAR(salesdata[[#This Row],[Order Date]])</f>
        <v>2017</v>
      </c>
      <c r="C8764" s="2">
        <f>MONTH(salesdata[[#This Row],[Order Date]])</f>
        <v>9</v>
      </c>
      <c r="D8764" t="s">
        <v>648</v>
      </c>
      <c r="E8764" t="s">
        <v>27</v>
      </c>
      <c r="F8764" t="s">
        <v>34</v>
      </c>
      <c r="G8764" t="s">
        <v>47</v>
      </c>
      <c r="H8764" t="s">
        <v>2227</v>
      </c>
      <c r="I8764" s="33" t="s">
        <v>8914</v>
      </c>
      <c r="J8764" s="2">
        <v>1</v>
      </c>
      <c r="K8764" s="33" t="s">
        <v>4834</v>
      </c>
    </row>
    <row r="8765" spans="1:11" x14ac:dyDescent="0.3">
      <c r="A8765" s="1">
        <v>43007</v>
      </c>
      <c r="B8765" s="2">
        <f>YEAR(salesdata[[#This Row],[Order Date]])</f>
        <v>2017</v>
      </c>
      <c r="C8765" s="2">
        <f>MONTH(salesdata[[#This Row],[Order Date]])</f>
        <v>9</v>
      </c>
      <c r="D8765" t="s">
        <v>648</v>
      </c>
      <c r="E8765" t="s">
        <v>27</v>
      </c>
      <c r="F8765" t="s">
        <v>11</v>
      </c>
      <c r="G8765" t="s">
        <v>20</v>
      </c>
      <c r="H8765" t="s">
        <v>1956</v>
      </c>
      <c r="I8765" s="33" t="s">
        <v>11345</v>
      </c>
      <c r="J8765" s="2">
        <v>2</v>
      </c>
      <c r="K8765" s="33" t="s">
        <v>10918</v>
      </c>
    </row>
    <row r="8766" spans="1:11" x14ac:dyDescent="0.3">
      <c r="A8766" s="1">
        <v>43007</v>
      </c>
      <c r="B8766" s="2">
        <f>YEAR(salesdata[[#This Row],[Order Date]])</f>
        <v>2017</v>
      </c>
      <c r="C8766" s="2">
        <f>MONTH(salesdata[[#This Row],[Order Date]])</f>
        <v>9</v>
      </c>
      <c r="D8766" t="s">
        <v>1014</v>
      </c>
      <c r="E8766" t="s">
        <v>79</v>
      </c>
      <c r="F8766" t="s">
        <v>11</v>
      </c>
      <c r="G8766" t="s">
        <v>18</v>
      </c>
      <c r="H8766" t="s">
        <v>932</v>
      </c>
      <c r="I8766" s="33" t="s">
        <v>10208</v>
      </c>
      <c r="J8766" s="2">
        <v>2</v>
      </c>
      <c r="K8766" s="33" t="s">
        <v>10209</v>
      </c>
    </row>
    <row r="8767" spans="1:11" x14ac:dyDescent="0.3">
      <c r="A8767" s="1">
        <v>43007</v>
      </c>
      <c r="B8767" s="2">
        <f>YEAR(salesdata[[#This Row],[Order Date]])</f>
        <v>2017</v>
      </c>
      <c r="C8767" s="2">
        <f>MONTH(salesdata[[#This Row],[Order Date]])</f>
        <v>9</v>
      </c>
      <c r="D8767" t="s">
        <v>844</v>
      </c>
      <c r="E8767" t="s">
        <v>27</v>
      </c>
      <c r="F8767" t="s">
        <v>11</v>
      </c>
      <c r="G8767" t="s">
        <v>24</v>
      </c>
      <c r="H8767" t="s">
        <v>1015</v>
      </c>
      <c r="I8767" s="33" t="s">
        <v>4203</v>
      </c>
      <c r="J8767" s="2">
        <v>5</v>
      </c>
      <c r="K8767" s="33" t="s">
        <v>4204</v>
      </c>
    </row>
    <row r="8768" spans="1:11" x14ac:dyDescent="0.3">
      <c r="A8768" s="1">
        <v>43007</v>
      </c>
      <c r="B8768" s="2">
        <f>YEAR(salesdata[[#This Row],[Order Date]])</f>
        <v>2017</v>
      </c>
      <c r="C8768" s="2">
        <f>MONTH(salesdata[[#This Row],[Order Date]])</f>
        <v>9</v>
      </c>
      <c r="D8768" t="s">
        <v>1540</v>
      </c>
      <c r="E8768" t="s">
        <v>152</v>
      </c>
      <c r="F8768" t="s">
        <v>11</v>
      </c>
      <c r="G8768" t="s">
        <v>63</v>
      </c>
      <c r="H8768" t="s">
        <v>1459</v>
      </c>
      <c r="I8768" s="33" t="s">
        <v>3219</v>
      </c>
      <c r="J8768" s="2">
        <v>3</v>
      </c>
      <c r="K8768" s="33" t="s">
        <v>3465</v>
      </c>
    </row>
    <row r="8769" spans="1:11" x14ac:dyDescent="0.3">
      <c r="A8769" s="1">
        <v>43007</v>
      </c>
      <c r="B8769" s="2">
        <f>YEAR(salesdata[[#This Row],[Order Date]])</f>
        <v>2017</v>
      </c>
      <c r="C8769" s="2">
        <f>MONTH(salesdata[[#This Row],[Order Date]])</f>
        <v>9</v>
      </c>
      <c r="D8769" t="s">
        <v>1704</v>
      </c>
      <c r="E8769" t="s">
        <v>27</v>
      </c>
      <c r="F8769" t="s">
        <v>11</v>
      </c>
      <c r="G8769" t="s">
        <v>204</v>
      </c>
      <c r="H8769" t="s">
        <v>1500</v>
      </c>
      <c r="I8769" s="33" t="s">
        <v>8682</v>
      </c>
      <c r="J8769" s="2">
        <v>7</v>
      </c>
      <c r="K8769" s="33" t="s">
        <v>11346</v>
      </c>
    </row>
    <row r="8770" spans="1:11" x14ac:dyDescent="0.3">
      <c r="A8770" s="1">
        <v>43008</v>
      </c>
      <c r="B8770" s="2">
        <f>YEAR(salesdata[[#This Row],[Order Date]])</f>
        <v>2017</v>
      </c>
      <c r="C8770" s="2">
        <f>MONTH(salesdata[[#This Row],[Order Date]])</f>
        <v>9</v>
      </c>
      <c r="D8770" t="s">
        <v>1843</v>
      </c>
      <c r="E8770" t="s">
        <v>167</v>
      </c>
      <c r="F8770" t="s">
        <v>11</v>
      </c>
      <c r="G8770" t="s">
        <v>12</v>
      </c>
      <c r="H8770" t="s">
        <v>1457</v>
      </c>
      <c r="I8770" s="33" t="s">
        <v>5048</v>
      </c>
      <c r="J8770" s="2">
        <v>2</v>
      </c>
      <c r="K8770" s="33" t="s">
        <v>4578</v>
      </c>
    </row>
    <row r="8771" spans="1:11" x14ac:dyDescent="0.3">
      <c r="A8771" s="1">
        <v>43008</v>
      </c>
      <c r="B8771" s="2">
        <f>YEAR(salesdata[[#This Row],[Order Date]])</f>
        <v>2017</v>
      </c>
      <c r="C8771" s="2">
        <f>MONTH(salesdata[[#This Row],[Order Date]])</f>
        <v>9</v>
      </c>
      <c r="D8771" t="s">
        <v>1843</v>
      </c>
      <c r="E8771" t="s">
        <v>167</v>
      </c>
      <c r="F8771" t="s">
        <v>11</v>
      </c>
      <c r="G8771" t="s">
        <v>12</v>
      </c>
      <c r="H8771" t="s">
        <v>1659</v>
      </c>
      <c r="I8771" s="33" t="s">
        <v>5149</v>
      </c>
      <c r="J8771" s="2">
        <v>3</v>
      </c>
      <c r="K8771" s="33" t="s">
        <v>5150</v>
      </c>
    </row>
    <row r="8772" spans="1:11" x14ac:dyDescent="0.3">
      <c r="A8772" s="1">
        <v>43008</v>
      </c>
      <c r="B8772" s="2">
        <f>YEAR(salesdata[[#This Row],[Order Date]])</f>
        <v>2017</v>
      </c>
      <c r="C8772" s="2">
        <f>MONTH(salesdata[[#This Row],[Order Date]])</f>
        <v>9</v>
      </c>
      <c r="D8772" t="s">
        <v>1843</v>
      </c>
      <c r="E8772" t="s">
        <v>167</v>
      </c>
      <c r="F8772" t="s">
        <v>11</v>
      </c>
      <c r="G8772" t="s">
        <v>93</v>
      </c>
      <c r="H8772" t="s">
        <v>797</v>
      </c>
      <c r="I8772" s="33" t="s">
        <v>4001</v>
      </c>
      <c r="J8772" s="2">
        <v>1</v>
      </c>
      <c r="K8772" s="33" t="s">
        <v>3566</v>
      </c>
    </row>
    <row r="8773" spans="1:11" x14ac:dyDescent="0.3">
      <c r="A8773" s="1">
        <v>43008</v>
      </c>
      <c r="B8773" s="2">
        <f>YEAR(salesdata[[#This Row],[Order Date]])</f>
        <v>2017</v>
      </c>
      <c r="C8773" s="2">
        <f>MONTH(salesdata[[#This Row],[Order Date]])</f>
        <v>9</v>
      </c>
      <c r="D8773" t="s">
        <v>687</v>
      </c>
      <c r="E8773" t="s">
        <v>540</v>
      </c>
      <c r="F8773" t="s">
        <v>11</v>
      </c>
      <c r="G8773" t="s">
        <v>12</v>
      </c>
      <c r="H8773" t="s">
        <v>1813</v>
      </c>
      <c r="I8773" s="33" t="s">
        <v>5614</v>
      </c>
      <c r="J8773" s="2">
        <v>3</v>
      </c>
      <c r="K8773" s="33" t="s">
        <v>5615</v>
      </c>
    </row>
    <row r="8774" spans="1:11" x14ac:dyDescent="0.3">
      <c r="A8774" s="1">
        <v>43008</v>
      </c>
      <c r="B8774" s="2">
        <f>YEAR(salesdata[[#This Row],[Order Date]])</f>
        <v>2017</v>
      </c>
      <c r="C8774" s="2">
        <f>MONTH(salesdata[[#This Row],[Order Date]])</f>
        <v>9</v>
      </c>
      <c r="D8774" t="s">
        <v>710</v>
      </c>
      <c r="E8774" t="s">
        <v>27</v>
      </c>
      <c r="F8774" t="s">
        <v>39</v>
      </c>
      <c r="G8774" t="s">
        <v>52</v>
      </c>
      <c r="H8774" t="s">
        <v>2067</v>
      </c>
      <c r="I8774" s="33" t="s">
        <v>3443</v>
      </c>
      <c r="J8774" s="2">
        <v>2</v>
      </c>
      <c r="K8774" s="33" t="s">
        <v>5529</v>
      </c>
    </row>
    <row r="8775" spans="1:11" x14ac:dyDescent="0.3">
      <c r="A8775" s="1">
        <v>43008</v>
      </c>
      <c r="B8775" s="2">
        <f>YEAR(salesdata[[#This Row],[Order Date]])</f>
        <v>2017</v>
      </c>
      <c r="C8775" s="2">
        <f>MONTH(salesdata[[#This Row],[Order Date]])</f>
        <v>9</v>
      </c>
      <c r="D8775" t="s">
        <v>984</v>
      </c>
      <c r="E8775" t="s">
        <v>23</v>
      </c>
      <c r="F8775" t="s">
        <v>11</v>
      </c>
      <c r="G8775" t="s">
        <v>16</v>
      </c>
      <c r="H8775" t="s">
        <v>2193</v>
      </c>
      <c r="I8775" s="33" t="s">
        <v>8881</v>
      </c>
      <c r="J8775" s="2">
        <v>7</v>
      </c>
      <c r="K8775" s="33" t="s">
        <v>4064</v>
      </c>
    </row>
    <row r="8776" spans="1:11" x14ac:dyDescent="0.3">
      <c r="A8776" s="1">
        <v>43008</v>
      </c>
      <c r="B8776" s="2">
        <f>YEAR(salesdata[[#This Row],[Order Date]])</f>
        <v>2017</v>
      </c>
      <c r="C8776" s="2">
        <f>MONTH(salesdata[[#This Row],[Order Date]])</f>
        <v>9</v>
      </c>
      <c r="D8776" t="s">
        <v>349</v>
      </c>
      <c r="E8776" t="s">
        <v>10</v>
      </c>
      <c r="F8776" t="s">
        <v>11</v>
      </c>
      <c r="G8776" t="s">
        <v>20</v>
      </c>
      <c r="H8776" t="s">
        <v>1406</v>
      </c>
      <c r="I8776" s="33" t="s">
        <v>3972</v>
      </c>
      <c r="J8776" s="2">
        <v>9</v>
      </c>
      <c r="K8776" s="33" t="s">
        <v>11347</v>
      </c>
    </row>
    <row r="8777" spans="1:11" x14ac:dyDescent="0.3">
      <c r="A8777" s="1">
        <v>43009</v>
      </c>
      <c r="B8777" s="2">
        <f>YEAR(salesdata[[#This Row],[Order Date]])</f>
        <v>2017</v>
      </c>
      <c r="C8777" s="2">
        <f>MONTH(salesdata[[#This Row],[Order Date]])</f>
        <v>10</v>
      </c>
      <c r="D8777" t="s">
        <v>1585</v>
      </c>
      <c r="E8777" t="s">
        <v>10</v>
      </c>
      <c r="F8777" t="s">
        <v>11</v>
      </c>
      <c r="G8777" t="s">
        <v>24</v>
      </c>
      <c r="H8777" t="s">
        <v>2393</v>
      </c>
      <c r="I8777" s="33" t="s">
        <v>9922</v>
      </c>
      <c r="J8777" s="2">
        <v>6</v>
      </c>
      <c r="K8777" s="33" t="s">
        <v>5767</v>
      </c>
    </row>
    <row r="8778" spans="1:11" x14ac:dyDescent="0.3">
      <c r="A8778" s="1">
        <v>43009</v>
      </c>
      <c r="B8778" s="2">
        <f>YEAR(salesdata[[#This Row],[Order Date]])</f>
        <v>2017</v>
      </c>
      <c r="C8778" s="2">
        <f>MONTH(salesdata[[#This Row],[Order Date]])</f>
        <v>10</v>
      </c>
      <c r="D8778" t="s">
        <v>755</v>
      </c>
      <c r="E8778" t="s">
        <v>167</v>
      </c>
      <c r="F8778" t="s">
        <v>11</v>
      </c>
      <c r="G8778" t="s">
        <v>12</v>
      </c>
      <c r="H8778" t="s">
        <v>1179</v>
      </c>
      <c r="I8778" s="33" t="s">
        <v>11348</v>
      </c>
      <c r="J8778" s="2">
        <v>8</v>
      </c>
      <c r="K8778" s="33" t="s">
        <v>1037</v>
      </c>
    </row>
    <row r="8779" spans="1:11" x14ac:dyDescent="0.3">
      <c r="A8779" s="1">
        <v>43009</v>
      </c>
      <c r="B8779" s="2">
        <f>YEAR(salesdata[[#This Row],[Order Date]])</f>
        <v>2017</v>
      </c>
      <c r="C8779" s="2">
        <f>MONTH(salesdata[[#This Row],[Order Date]])</f>
        <v>10</v>
      </c>
      <c r="D8779" t="s">
        <v>755</v>
      </c>
      <c r="E8779" t="s">
        <v>167</v>
      </c>
      <c r="F8779" t="s">
        <v>11</v>
      </c>
      <c r="G8779" t="s">
        <v>20</v>
      </c>
      <c r="H8779" t="s">
        <v>1701</v>
      </c>
      <c r="I8779" s="33" t="s">
        <v>11349</v>
      </c>
      <c r="J8779" s="2">
        <v>7</v>
      </c>
      <c r="K8779" s="33" t="s">
        <v>7964</v>
      </c>
    </row>
    <row r="8780" spans="1:11" x14ac:dyDescent="0.3">
      <c r="A8780" s="1">
        <v>43009</v>
      </c>
      <c r="B8780" s="2">
        <f>YEAR(salesdata[[#This Row],[Order Date]])</f>
        <v>2017</v>
      </c>
      <c r="C8780" s="2">
        <f>MONTH(salesdata[[#This Row],[Order Date]])</f>
        <v>10</v>
      </c>
      <c r="D8780" t="s">
        <v>755</v>
      </c>
      <c r="E8780" t="s">
        <v>167</v>
      </c>
      <c r="F8780" t="s">
        <v>11</v>
      </c>
      <c r="G8780" t="s">
        <v>12</v>
      </c>
      <c r="H8780" t="s">
        <v>2178</v>
      </c>
      <c r="I8780" s="33" t="s">
        <v>2910</v>
      </c>
      <c r="J8780" s="2">
        <v>3</v>
      </c>
      <c r="K8780" s="33" t="s">
        <v>2911</v>
      </c>
    </row>
    <row r="8781" spans="1:11" x14ac:dyDescent="0.3">
      <c r="A8781" s="1">
        <v>43009</v>
      </c>
      <c r="B8781" s="2">
        <f>YEAR(salesdata[[#This Row],[Order Date]])</f>
        <v>2017</v>
      </c>
      <c r="C8781" s="2">
        <f>MONTH(salesdata[[#This Row],[Order Date]])</f>
        <v>10</v>
      </c>
      <c r="D8781" t="s">
        <v>755</v>
      </c>
      <c r="E8781" t="s">
        <v>167</v>
      </c>
      <c r="F8781" t="s">
        <v>34</v>
      </c>
      <c r="G8781" t="s">
        <v>35</v>
      </c>
      <c r="H8781" t="s">
        <v>1019</v>
      </c>
      <c r="I8781" s="33" t="s">
        <v>9641</v>
      </c>
      <c r="J8781" s="2">
        <v>3</v>
      </c>
      <c r="K8781" s="33" t="s">
        <v>132</v>
      </c>
    </row>
    <row r="8782" spans="1:11" x14ac:dyDescent="0.3">
      <c r="A8782" s="1">
        <v>43009</v>
      </c>
      <c r="B8782" s="2">
        <f>YEAR(salesdata[[#This Row],[Order Date]])</f>
        <v>2017</v>
      </c>
      <c r="C8782" s="2">
        <f>MONTH(salesdata[[#This Row],[Order Date]])</f>
        <v>10</v>
      </c>
      <c r="D8782" t="s">
        <v>2773</v>
      </c>
      <c r="E8782" t="s">
        <v>27</v>
      </c>
      <c r="F8782" t="s">
        <v>11</v>
      </c>
      <c r="G8782" t="s">
        <v>20</v>
      </c>
      <c r="H8782" t="s">
        <v>209</v>
      </c>
      <c r="I8782" s="33" t="s">
        <v>3749</v>
      </c>
      <c r="J8782" s="2">
        <v>1</v>
      </c>
      <c r="K8782" s="33" t="s">
        <v>5767</v>
      </c>
    </row>
    <row r="8783" spans="1:11" x14ac:dyDescent="0.3">
      <c r="A8783" s="1">
        <v>43009</v>
      </c>
      <c r="B8783" s="2">
        <f>YEAR(salesdata[[#This Row],[Order Date]])</f>
        <v>2017</v>
      </c>
      <c r="C8783" s="2">
        <f>MONTH(salesdata[[#This Row],[Order Date]])</f>
        <v>10</v>
      </c>
      <c r="D8783" t="s">
        <v>2773</v>
      </c>
      <c r="E8783" t="s">
        <v>27</v>
      </c>
      <c r="F8783" t="s">
        <v>11</v>
      </c>
      <c r="G8783" t="s">
        <v>20</v>
      </c>
      <c r="H8783" t="s">
        <v>119</v>
      </c>
      <c r="I8783" s="33" t="s">
        <v>11350</v>
      </c>
      <c r="J8783" s="2">
        <v>13</v>
      </c>
      <c r="K8783" s="33" t="s">
        <v>3391</v>
      </c>
    </row>
    <row r="8784" spans="1:11" x14ac:dyDescent="0.3">
      <c r="A8784" s="1">
        <v>43009</v>
      </c>
      <c r="B8784" s="2">
        <f>YEAR(salesdata[[#This Row],[Order Date]])</f>
        <v>2017</v>
      </c>
      <c r="C8784" s="2">
        <f>MONTH(salesdata[[#This Row],[Order Date]])</f>
        <v>10</v>
      </c>
      <c r="D8784" t="s">
        <v>2773</v>
      </c>
      <c r="E8784" t="s">
        <v>27</v>
      </c>
      <c r="F8784" t="s">
        <v>11</v>
      </c>
      <c r="G8784" t="s">
        <v>93</v>
      </c>
      <c r="H8784" t="s">
        <v>2406</v>
      </c>
      <c r="I8784" s="33" t="s">
        <v>9053</v>
      </c>
      <c r="J8784" s="2">
        <v>2</v>
      </c>
      <c r="K8784" s="33" t="s">
        <v>11351</v>
      </c>
    </row>
    <row r="8785" spans="1:11" x14ac:dyDescent="0.3">
      <c r="A8785" s="1">
        <v>43009</v>
      </c>
      <c r="B8785" s="2">
        <f>YEAR(salesdata[[#This Row],[Order Date]])</f>
        <v>2017</v>
      </c>
      <c r="C8785" s="2">
        <f>MONTH(salesdata[[#This Row],[Order Date]])</f>
        <v>10</v>
      </c>
      <c r="D8785" t="s">
        <v>2773</v>
      </c>
      <c r="E8785" t="s">
        <v>27</v>
      </c>
      <c r="F8785" t="s">
        <v>34</v>
      </c>
      <c r="G8785" t="s">
        <v>35</v>
      </c>
      <c r="H8785" t="s">
        <v>1051</v>
      </c>
      <c r="I8785" s="33" t="s">
        <v>11352</v>
      </c>
      <c r="J8785" s="2">
        <v>4</v>
      </c>
      <c r="K8785" s="33" t="s">
        <v>3194</v>
      </c>
    </row>
    <row r="8786" spans="1:11" x14ac:dyDescent="0.3">
      <c r="A8786" s="1">
        <v>43009</v>
      </c>
      <c r="B8786" s="2">
        <f>YEAR(salesdata[[#This Row],[Order Date]])</f>
        <v>2017</v>
      </c>
      <c r="C8786" s="2">
        <f>MONTH(salesdata[[#This Row],[Order Date]])</f>
        <v>10</v>
      </c>
      <c r="D8786" t="s">
        <v>2026</v>
      </c>
      <c r="E8786" t="s">
        <v>152</v>
      </c>
      <c r="F8786" t="s">
        <v>39</v>
      </c>
      <c r="G8786" t="s">
        <v>306</v>
      </c>
      <c r="H8786" t="s">
        <v>2224</v>
      </c>
      <c r="I8786" s="33" t="s">
        <v>11353</v>
      </c>
      <c r="J8786" s="2">
        <v>11</v>
      </c>
      <c r="K8786" s="33" t="s">
        <v>11354</v>
      </c>
    </row>
    <row r="8787" spans="1:11" x14ac:dyDescent="0.3">
      <c r="A8787" s="1">
        <v>43009</v>
      </c>
      <c r="B8787" s="2">
        <f>YEAR(salesdata[[#This Row],[Order Date]])</f>
        <v>2017</v>
      </c>
      <c r="C8787" s="2">
        <f>MONTH(salesdata[[#This Row],[Order Date]])</f>
        <v>10</v>
      </c>
      <c r="D8787" t="s">
        <v>1997</v>
      </c>
      <c r="E8787" t="s">
        <v>1021</v>
      </c>
      <c r="F8787" t="s">
        <v>11</v>
      </c>
      <c r="G8787" t="s">
        <v>12</v>
      </c>
      <c r="H8787" t="s">
        <v>2324</v>
      </c>
      <c r="I8787" s="33" t="s">
        <v>4186</v>
      </c>
      <c r="J8787" s="2">
        <v>1</v>
      </c>
      <c r="K8787" s="33" t="s">
        <v>4187</v>
      </c>
    </row>
    <row r="8788" spans="1:11" x14ac:dyDescent="0.3">
      <c r="A8788" s="1">
        <v>43009</v>
      </c>
      <c r="B8788" s="2">
        <f>YEAR(salesdata[[#This Row],[Order Date]])</f>
        <v>2017</v>
      </c>
      <c r="C8788" s="2">
        <f>MONTH(salesdata[[#This Row],[Order Date]])</f>
        <v>10</v>
      </c>
      <c r="D8788" t="s">
        <v>1483</v>
      </c>
      <c r="E8788" t="s">
        <v>27</v>
      </c>
      <c r="F8788" t="s">
        <v>39</v>
      </c>
      <c r="G8788" t="s">
        <v>52</v>
      </c>
      <c r="H8788" t="s">
        <v>1892</v>
      </c>
      <c r="I8788" s="33" t="s">
        <v>9842</v>
      </c>
      <c r="J8788" s="2">
        <v>5</v>
      </c>
      <c r="K8788" s="33" t="s">
        <v>786</v>
      </c>
    </row>
    <row r="8789" spans="1:11" x14ac:dyDescent="0.3">
      <c r="A8789" s="1">
        <v>43010</v>
      </c>
      <c r="B8789" s="2">
        <f>YEAR(salesdata[[#This Row],[Order Date]])</f>
        <v>2017</v>
      </c>
      <c r="C8789" s="2">
        <f>MONTH(salesdata[[#This Row],[Order Date]])</f>
        <v>10</v>
      </c>
      <c r="D8789" t="s">
        <v>1104</v>
      </c>
      <c r="E8789" t="s">
        <v>111</v>
      </c>
      <c r="F8789" t="s">
        <v>11</v>
      </c>
      <c r="G8789" t="s">
        <v>20</v>
      </c>
      <c r="H8789" t="s">
        <v>557</v>
      </c>
      <c r="I8789" s="33" t="s">
        <v>3575</v>
      </c>
      <c r="J8789" s="2">
        <v>3</v>
      </c>
      <c r="K8789" s="33" t="s">
        <v>3466</v>
      </c>
    </row>
    <row r="8790" spans="1:11" x14ac:dyDescent="0.3">
      <c r="A8790" s="1">
        <v>43010</v>
      </c>
      <c r="B8790" s="2">
        <f>YEAR(salesdata[[#This Row],[Order Date]])</f>
        <v>2017</v>
      </c>
      <c r="C8790" s="2">
        <f>MONTH(salesdata[[#This Row],[Order Date]])</f>
        <v>10</v>
      </c>
      <c r="D8790" t="s">
        <v>1104</v>
      </c>
      <c r="E8790" t="s">
        <v>111</v>
      </c>
      <c r="F8790" t="s">
        <v>34</v>
      </c>
      <c r="G8790" t="s">
        <v>47</v>
      </c>
      <c r="H8790" t="s">
        <v>1007</v>
      </c>
      <c r="I8790" s="33" t="s">
        <v>11355</v>
      </c>
      <c r="J8790" s="2">
        <v>11</v>
      </c>
      <c r="K8790" s="33" t="s">
        <v>11356</v>
      </c>
    </row>
    <row r="8791" spans="1:11" x14ac:dyDescent="0.3">
      <c r="A8791" s="1">
        <v>43010</v>
      </c>
      <c r="B8791" s="2">
        <f>YEAR(salesdata[[#This Row],[Order Date]])</f>
        <v>2017</v>
      </c>
      <c r="C8791" s="2">
        <f>MONTH(salesdata[[#This Row],[Order Date]])</f>
        <v>10</v>
      </c>
      <c r="D8791" t="s">
        <v>1104</v>
      </c>
      <c r="E8791" t="s">
        <v>111</v>
      </c>
      <c r="F8791" t="s">
        <v>11</v>
      </c>
      <c r="G8791" t="s">
        <v>24</v>
      </c>
      <c r="H8791" t="s">
        <v>25</v>
      </c>
      <c r="I8791" s="33" t="s">
        <v>3797</v>
      </c>
      <c r="J8791" s="2">
        <v>7</v>
      </c>
      <c r="K8791" s="33" t="s">
        <v>9548</v>
      </c>
    </row>
    <row r="8792" spans="1:11" x14ac:dyDescent="0.3">
      <c r="A8792" s="1">
        <v>43010</v>
      </c>
      <c r="B8792" s="2">
        <f>YEAR(salesdata[[#This Row],[Order Date]])</f>
        <v>2017</v>
      </c>
      <c r="C8792" s="2">
        <f>MONTH(salesdata[[#This Row],[Order Date]])</f>
        <v>10</v>
      </c>
      <c r="D8792" t="s">
        <v>1104</v>
      </c>
      <c r="E8792" t="s">
        <v>111</v>
      </c>
      <c r="F8792" t="s">
        <v>11</v>
      </c>
      <c r="G8792" t="s">
        <v>20</v>
      </c>
      <c r="H8792" t="s">
        <v>922</v>
      </c>
      <c r="I8792" s="33" t="s">
        <v>3379</v>
      </c>
      <c r="J8792" s="2">
        <v>1</v>
      </c>
      <c r="K8792" s="33" t="s">
        <v>4102</v>
      </c>
    </row>
    <row r="8793" spans="1:11" x14ac:dyDescent="0.3">
      <c r="A8793" s="1">
        <v>43010</v>
      </c>
      <c r="B8793" s="2">
        <f>YEAR(salesdata[[#This Row],[Order Date]])</f>
        <v>2017</v>
      </c>
      <c r="C8793" s="2">
        <f>MONTH(salesdata[[#This Row],[Order Date]])</f>
        <v>10</v>
      </c>
      <c r="D8793" t="s">
        <v>2171</v>
      </c>
      <c r="E8793" t="s">
        <v>152</v>
      </c>
      <c r="F8793" t="s">
        <v>11</v>
      </c>
      <c r="G8793" t="s">
        <v>12</v>
      </c>
      <c r="H8793" t="s">
        <v>2790</v>
      </c>
      <c r="I8793" s="33" t="s">
        <v>4121</v>
      </c>
      <c r="J8793" s="2">
        <v>4</v>
      </c>
      <c r="K8793" s="33" t="s">
        <v>4122</v>
      </c>
    </row>
    <row r="8794" spans="1:11" x14ac:dyDescent="0.3">
      <c r="A8794" s="1">
        <v>43010</v>
      </c>
      <c r="B8794" s="2">
        <f>YEAR(salesdata[[#This Row],[Order Date]])</f>
        <v>2017</v>
      </c>
      <c r="C8794" s="2">
        <f>MONTH(salesdata[[#This Row],[Order Date]])</f>
        <v>10</v>
      </c>
      <c r="D8794" t="s">
        <v>906</v>
      </c>
      <c r="E8794" t="s">
        <v>152</v>
      </c>
      <c r="F8794" t="s">
        <v>39</v>
      </c>
      <c r="G8794" t="s">
        <v>40</v>
      </c>
      <c r="H8794" t="s">
        <v>899</v>
      </c>
      <c r="I8794" s="33" t="s">
        <v>10742</v>
      </c>
      <c r="J8794" s="2">
        <v>1</v>
      </c>
      <c r="K8794" s="33" t="s">
        <v>9372</v>
      </c>
    </row>
    <row r="8795" spans="1:11" x14ac:dyDescent="0.3">
      <c r="A8795" s="1">
        <v>43010</v>
      </c>
      <c r="B8795" s="2">
        <f>YEAR(salesdata[[#This Row],[Order Date]])</f>
        <v>2017</v>
      </c>
      <c r="C8795" s="2">
        <f>MONTH(salesdata[[#This Row],[Order Date]])</f>
        <v>10</v>
      </c>
      <c r="D8795" t="s">
        <v>711</v>
      </c>
      <c r="E8795" t="s">
        <v>167</v>
      </c>
      <c r="F8795" t="s">
        <v>11</v>
      </c>
      <c r="G8795" t="s">
        <v>43</v>
      </c>
      <c r="H8795" t="s">
        <v>163</v>
      </c>
      <c r="I8795" s="33" t="s">
        <v>5652</v>
      </c>
      <c r="J8795" s="2">
        <v>3</v>
      </c>
      <c r="K8795" s="33" t="s">
        <v>4585</v>
      </c>
    </row>
    <row r="8796" spans="1:11" x14ac:dyDescent="0.3">
      <c r="A8796" s="1">
        <v>43010</v>
      </c>
      <c r="B8796" s="2">
        <f>YEAR(salesdata[[#This Row],[Order Date]])</f>
        <v>2017</v>
      </c>
      <c r="C8796" s="2">
        <f>MONTH(salesdata[[#This Row],[Order Date]])</f>
        <v>10</v>
      </c>
      <c r="D8796" t="s">
        <v>711</v>
      </c>
      <c r="E8796" t="s">
        <v>167</v>
      </c>
      <c r="F8796" t="s">
        <v>39</v>
      </c>
      <c r="G8796" t="s">
        <v>40</v>
      </c>
      <c r="H8796" t="s">
        <v>1988</v>
      </c>
      <c r="I8796" s="33" t="s">
        <v>7537</v>
      </c>
      <c r="J8796" s="2">
        <v>2</v>
      </c>
      <c r="K8796" s="33" t="s">
        <v>8375</v>
      </c>
    </row>
    <row r="8797" spans="1:11" x14ac:dyDescent="0.3">
      <c r="A8797" s="1">
        <v>43010</v>
      </c>
      <c r="B8797" s="2">
        <f>YEAR(salesdata[[#This Row],[Order Date]])</f>
        <v>2017</v>
      </c>
      <c r="C8797" s="2">
        <f>MONTH(salesdata[[#This Row],[Order Date]])</f>
        <v>10</v>
      </c>
      <c r="D8797" t="s">
        <v>972</v>
      </c>
      <c r="E8797" t="s">
        <v>27</v>
      </c>
      <c r="F8797" t="s">
        <v>11</v>
      </c>
      <c r="G8797" t="s">
        <v>20</v>
      </c>
      <c r="H8797" t="s">
        <v>1141</v>
      </c>
      <c r="I8797" s="33" t="s">
        <v>11357</v>
      </c>
      <c r="J8797" s="2">
        <v>5</v>
      </c>
      <c r="K8797" s="33" t="s">
        <v>6230</v>
      </c>
    </row>
    <row r="8798" spans="1:11" x14ac:dyDescent="0.3">
      <c r="A8798" s="1">
        <v>43010</v>
      </c>
      <c r="B8798" s="2">
        <f>YEAR(salesdata[[#This Row],[Order Date]])</f>
        <v>2017</v>
      </c>
      <c r="C8798" s="2">
        <f>MONTH(salesdata[[#This Row],[Order Date]])</f>
        <v>10</v>
      </c>
      <c r="D8798" t="s">
        <v>972</v>
      </c>
      <c r="E8798" t="s">
        <v>27</v>
      </c>
      <c r="F8798" t="s">
        <v>11</v>
      </c>
      <c r="G8798" t="s">
        <v>18</v>
      </c>
      <c r="H8798" t="s">
        <v>1620</v>
      </c>
      <c r="I8798" s="33" t="s">
        <v>11358</v>
      </c>
      <c r="J8798" s="2">
        <v>7</v>
      </c>
      <c r="K8798" s="33" t="s">
        <v>11359</v>
      </c>
    </row>
    <row r="8799" spans="1:11" x14ac:dyDescent="0.3">
      <c r="A8799" s="1">
        <v>43010</v>
      </c>
      <c r="B8799" s="2">
        <f>YEAR(salesdata[[#This Row],[Order Date]])</f>
        <v>2017</v>
      </c>
      <c r="C8799" s="2">
        <f>MONTH(salesdata[[#This Row],[Order Date]])</f>
        <v>10</v>
      </c>
      <c r="D8799" t="s">
        <v>740</v>
      </c>
      <c r="E8799" t="s">
        <v>121</v>
      </c>
      <c r="F8799" t="s">
        <v>34</v>
      </c>
      <c r="G8799" t="s">
        <v>47</v>
      </c>
      <c r="H8799" t="s">
        <v>1578</v>
      </c>
      <c r="I8799" s="33" t="s">
        <v>3309</v>
      </c>
      <c r="J8799" s="2">
        <v>2</v>
      </c>
      <c r="K8799" s="33" t="s">
        <v>3043</v>
      </c>
    </row>
    <row r="8800" spans="1:11" x14ac:dyDescent="0.3">
      <c r="A8800" s="1">
        <v>43010</v>
      </c>
      <c r="B8800" s="2">
        <f>YEAR(salesdata[[#This Row],[Order Date]])</f>
        <v>2017</v>
      </c>
      <c r="C8800" s="2">
        <f>MONTH(salesdata[[#This Row],[Order Date]])</f>
        <v>10</v>
      </c>
      <c r="D8800" t="s">
        <v>740</v>
      </c>
      <c r="E8800" t="s">
        <v>121</v>
      </c>
      <c r="F8800" t="s">
        <v>34</v>
      </c>
      <c r="G8800" t="s">
        <v>47</v>
      </c>
      <c r="H8800" t="s">
        <v>2698</v>
      </c>
      <c r="I8800" s="33" t="s">
        <v>4581</v>
      </c>
      <c r="J8800" s="2">
        <v>1</v>
      </c>
      <c r="K8800" s="33" t="s">
        <v>8586</v>
      </c>
    </row>
    <row r="8801" spans="1:11" x14ac:dyDescent="0.3">
      <c r="A8801" s="1">
        <v>43010</v>
      </c>
      <c r="B8801" s="2">
        <f>YEAR(salesdata[[#This Row],[Order Date]])</f>
        <v>2017</v>
      </c>
      <c r="C8801" s="2">
        <f>MONTH(salesdata[[#This Row],[Order Date]])</f>
        <v>10</v>
      </c>
      <c r="D8801" t="s">
        <v>740</v>
      </c>
      <c r="E8801" t="s">
        <v>121</v>
      </c>
      <c r="F8801" t="s">
        <v>11</v>
      </c>
      <c r="G8801" t="s">
        <v>12</v>
      </c>
      <c r="H8801" t="s">
        <v>2355</v>
      </c>
      <c r="I8801" s="33" t="s">
        <v>5315</v>
      </c>
      <c r="J8801" s="2">
        <v>4</v>
      </c>
      <c r="K8801" s="33" t="s">
        <v>3710</v>
      </c>
    </row>
    <row r="8802" spans="1:11" x14ac:dyDescent="0.3">
      <c r="A8802" s="1">
        <v>43010</v>
      </c>
      <c r="B8802" s="2">
        <f>YEAR(salesdata[[#This Row],[Order Date]])</f>
        <v>2017</v>
      </c>
      <c r="C8802" s="2">
        <f>MONTH(salesdata[[#This Row],[Order Date]])</f>
        <v>10</v>
      </c>
      <c r="D8802" t="s">
        <v>740</v>
      </c>
      <c r="E8802" t="s">
        <v>121</v>
      </c>
      <c r="F8802" t="s">
        <v>11</v>
      </c>
      <c r="G8802" t="s">
        <v>20</v>
      </c>
      <c r="H8802" t="s">
        <v>716</v>
      </c>
      <c r="I8802" s="33" t="s">
        <v>3804</v>
      </c>
      <c r="J8802" s="2">
        <v>3</v>
      </c>
      <c r="K8802" s="33" t="s">
        <v>4185</v>
      </c>
    </row>
    <row r="8803" spans="1:11" x14ac:dyDescent="0.3">
      <c r="A8803" s="1">
        <v>43010</v>
      </c>
      <c r="B8803" s="2">
        <f>YEAR(salesdata[[#This Row],[Order Date]])</f>
        <v>2017</v>
      </c>
      <c r="C8803" s="2">
        <f>MONTH(salesdata[[#This Row],[Order Date]])</f>
        <v>10</v>
      </c>
      <c r="D8803" t="s">
        <v>740</v>
      </c>
      <c r="E8803" t="s">
        <v>121</v>
      </c>
      <c r="F8803" t="s">
        <v>34</v>
      </c>
      <c r="G8803" t="s">
        <v>147</v>
      </c>
      <c r="H8803" t="s">
        <v>410</v>
      </c>
      <c r="I8803" s="33" t="s">
        <v>11360</v>
      </c>
      <c r="J8803" s="2">
        <v>7</v>
      </c>
      <c r="K8803" s="33" t="s">
        <v>11361</v>
      </c>
    </row>
    <row r="8804" spans="1:11" x14ac:dyDescent="0.3">
      <c r="A8804" s="1">
        <v>43010</v>
      </c>
      <c r="B8804" s="2">
        <f>YEAR(salesdata[[#This Row],[Order Date]])</f>
        <v>2017</v>
      </c>
      <c r="C8804" s="2">
        <f>MONTH(salesdata[[#This Row],[Order Date]])</f>
        <v>10</v>
      </c>
      <c r="D8804" t="s">
        <v>740</v>
      </c>
      <c r="E8804" t="s">
        <v>121</v>
      </c>
      <c r="F8804" t="s">
        <v>11</v>
      </c>
      <c r="G8804" t="s">
        <v>20</v>
      </c>
      <c r="H8804" t="s">
        <v>1883</v>
      </c>
      <c r="I8804" s="33" t="s">
        <v>3064</v>
      </c>
      <c r="J8804" s="2">
        <v>4</v>
      </c>
      <c r="K8804" s="33" t="s">
        <v>11362</v>
      </c>
    </row>
    <row r="8805" spans="1:11" x14ac:dyDescent="0.3">
      <c r="A8805" s="1">
        <v>43010</v>
      </c>
      <c r="B8805" s="2">
        <f>YEAR(salesdata[[#This Row],[Order Date]])</f>
        <v>2017</v>
      </c>
      <c r="C8805" s="2">
        <f>MONTH(salesdata[[#This Row],[Order Date]])</f>
        <v>10</v>
      </c>
      <c r="D8805" t="s">
        <v>740</v>
      </c>
      <c r="E8805" t="s">
        <v>121</v>
      </c>
      <c r="F8805" t="s">
        <v>34</v>
      </c>
      <c r="G8805" t="s">
        <v>47</v>
      </c>
      <c r="H8805" t="s">
        <v>1136</v>
      </c>
      <c r="I8805" s="33" t="s">
        <v>5621</v>
      </c>
      <c r="J8805" s="2">
        <v>2</v>
      </c>
      <c r="K8805" s="33" t="s">
        <v>11363</v>
      </c>
    </row>
    <row r="8806" spans="1:11" x14ac:dyDescent="0.3">
      <c r="A8806" s="1">
        <v>43010</v>
      </c>
      <c r="B8806" s="2">
        <f>YEAR(salesdata[[#This Row],[Order Date]])</f>
        <v>2017</v>
      </c>
      <c r="C8806" s="2">
        <f>MONTH(salesdata[[#This Row],[Order Date]])</f>
        <v>10</v>
      </c>
      <c r="D8806" t="s">
        <v>2115</v>
      </c>
      <c r="E8806" t="s">
        <v>497</v>
      </c>
      <c r="F8806" t="s">
        <v>34</v>
      </c>
      <c r="G8806" t="s">
        <v>47</v>
      </c>
      <c r="H8806" t="s">
        <v>2496</v>
      </c>
      <c r="I8806" s="33" t="s">
        <v>5116</v>
      </c>
      <c r="J8806" s="2">
        <v>2</v>
      </c>
      <c r="K8806" s="33" t="s">
        <v>11194</v>
      </c>
    </row>
    <row r="8807" spans="1:11" x14ac:dyDescent="0.3">
      <c r="A8807" s="1">
        <v>43010</v>
      </c>
      <c r="B8807" s="2">
        <f>YEAR(salesdata[[#This Row],[Order Date]])</f>
        <v>2017</v>
      </c>
      <c r="C8807" s="2">
        <f>MONTH(salesdata[[#This Row],[Order Date]])</f>
        <v>10</v>
      </c>
      <c r="D8807" t="s">
        <v>2105</v>
      </c>
      <c r="E8807" t="s">
        <v>92</v>
      </c>
      <c r="F8807" t="s">
        <v>34</v>
      </c>
      <c r="G8807" t="s">
        <v>74</v>
      </c>
      <c r="H8807" t="s">
        <v>100</v>
      </c>
      <c r="I8807" s="33" t="s">
        <v>11364</v>
      </c>
      <c r="J8807" s="2">
        <v>6</v>
      </c>
      <c r="K8807" s="33" t="s">
        <v>11365</v>
      </c>
    </row>
    <row r="8808" spans="1:11" x14ac:dyDescent="0.3">
      <c r="A8808" s="1">
        <v>43010</v>
      </c>
      <c r="B8808" s="2">
        <f>YEAR(salesdata[[#This Row],[Order Date]])</f>
        <v>2017</v>
      </c>
      <c r="C8808" s="2">
        <f>MONTH(salesdata[[#This Row],[Order Date]])</f>
        <v>10</v>
      </c>
      <c r="D8808" t="s">
        <v>2105</v>
      </c>
      <c r="E8808" t="s">
        <v>92</v>
      </c>
      <c r="F8808" t="s">
        <v>11</v>
      </c>
      <c r="G8808" t="s">
        <v>204</v>
      </c>
      <c r="H8808" t="s">
        <v>1035</v>
      </c>
      <c r="I8808" s="33" t="s">
        <v>3556</v>
      </c>
      <c r="J8808" s="2">
        <v>6</v>
      </c>
      <c r="K8808" s="33" t="s">
        <v>5977</v>
      </c>
    </row>
    <row r="8809" spans="1:11" x14ac:dyDescent="0.3">
      <c r="A8809" s="1">
        <v>43010</v>
      </c>
      <c r="B8809" s="2">
        <f>YEAR(salesdata[[#This Row],[Order Date]])</f>
        <v>2017</v>
      </c>
      <c r="C8809" s="2">
        <f>MONTH(salesdata[[#This Row],[Order Date]])</f>
        <v>10</v>
      </c>
      <c r="D8809" t="s">
        <v>2105</v>
      </c>
      <c r="E8809" t="s">
        <v>92</v>
      </c>
      <c r="F8809" t="s">
        <v>11</v>
      </c>
      <c r="G8809" t="s">
        <v>20</v>
      </c>
      <c r="H8809" t="s">
        <v>97</v>
      </c>
      <c r="I8809" s="33" t="s">
        <v>11366</v>
      </c>
      <c r="J8809" s="2">
        <v>7</v>
      </c>
      <c r="K8809" s="33" t="s">
        <v>11367</v>
      </c>
    </row>
    <row r="8810" spans="1:11" x14ac:dyDescent="0.3">
      <c r="A8810" s="1">
        <v>43010</v>
      </c>
      <c r="B8810" s="2">
        <f>YEAR(salesdata[[#This Row],[Order Date]])</f>
        <v>2017</v>
      </c>
      <c r="C8810" s="2">
        <f>MONTH(salesdata[[#This Row],[Order Date]])</f>
        <v>10</v>
      </c>
      <c r="D8810" t="s">
        <v>2105</v>
      </c>
      <c r="E8810" t="s">
        <v>92</v>
      </c>
      <c r="F8810" t="s">
        <v>11</v>
      </c>
      <c r="G8810" t="s">
        <v>24</v>
      </c>
      <c r="H8810" t="s">
        <v>2560</v>
      </c>
      <c r="I8810" s="33" t="s">
        <v>11368</v>
      </c>
      <c r="J8810" s="2">
        <v>7</v>
      </c>
      <c r="K8810" s="33" t="s">
        <v>11369</v>
      </c>
    </row>
    <row r="8811" spans="1:11" x14ac:dyDescent="0.3">
      <c r="A8811" s="1">
        <v>43010</v>
      </c>
      <c r="B8811" s="2">
        <f>YEAR(salesdata[[#This Row],[Order Date]])</f>
        <v>2017</v>
      </c>
      <c r="C8811" s="2">
        <f>MONTH(salesdata[[#This Row],[Order Date]])</f>
        <v>10</v>
      </c>
      <c r="D8811" t="s">
        <v>2051</v>
      </c>
      <c r="E8811" t="s">
        <v>27</v>
      </c>
      <c r="F8811" t="s">
        <v>34</v>
      </c>
      <c r="G8811" t="s">
        <v>47</v>
      </c>
      <c r="H8811" t="s">
        <v>601</v>
      </c>
      <c r="I8811" s="33" t="s">
        <v>3084</v>
      </c>
      <c r="J8811" s="2">
        <v>2</v>
      </c>
      <c r="K8811" s="33" t="s">
        <v>3023</v>
      </c>
    </row>
    <row r="8812" spans="1:11" x14ac:dyDescent="0.3">
      <c r="A8812" s="1">
        <v>43010</v>
      </c>
      <c r="B8812" s="2">
        <f>YEAR(salesdata[[#This Row],[Order Date]])</f>
        <v>2017</v>
      </c>
      <c r="C8812" s="2">
        <f>MONTH(salesdata[[#This Row],[Order Date]])</f>
        <v>10</v>
      </c>
      <c r="D8812" t="s">
        <v>2051</v>
      </c>
      <c r="E8812" t="s">
        <v>27</v>
      </c>
      <c r="F8812" t="s">
        <v>39</v>
      </c>
      <c r="G8812" t="s">
        <v>306</v>
      </c>
      <c r="H8812" t="s">
        <v>2448</v>
      </c>
      <c r="I8812" s="33" t="s">
        <v>11370</v>
      </c>
      <c r="J8812" s="2">
        <v>11</v>
      </c>
      <c r="K8812" s="33" t="s">
        <v>11371</v>
      </c>
    </row>
    <row r="8813" spans="1:11" x14ac:dyDescent="0.3">
      <c r="A8813" s="1">
        <v>43010</v>
      </c>
      <c r="B8813" s="2">
        <f>YEAR(salesdata[[#This Row],[Order Date]])</f>
        <v>2017</v>
      </c>
      <c r="C8813" s="2">
        <f>MONTH(salesdata[[#This Row],[Order Date]])</f>
        <v>10</v>
      </c>
      <c r="D8813" t="s">
        <v>1853</v>
      </c>
      <c r="E8813" t="s">
        <v>10</v>
      </c>
      <c r="F8813" t="s">
        <v>11</v>
      </c>
      <c r="G8813" t="s">
        <v>93</v>
      </c>
      <c r="H8813" t="s">
        <v>1108</v>
      </c>
      <c r="I8813" s="33" t="s">
        <v>3087</v>
      </c>
      <c r="J8813" s="2">
        <v>2</v>
      </c>
      <c r="K8813" s="33" t="s">
        <v>10063</v>
      </c>
    </row>
    <row r="8814" spans="1:11" x14ac:dyDescent="0.3">
      <c r="A8814" s="1">
        <v>43010</v>
      </c>
      <c r="B8814" s="2">
        <f>YEAR(salesdata[[#This Row],[Order Date]])</f>
        <v>2017</v>
      </c>
      <c r="C8814" s="2">
        <f>MONTH(salesdata[[#This Row],[Order Date]])</f>
        <v>10</v>
      </c>
      <c r="D8814" t="s">
        <v>1853</v>
      </c>
      <c r="E8814" t="s">
        <v>10</v>
      </c>
      <c r="F8814" t="s">
        <v>11</v>
      </c>
      <c r="G8814" t="s">
        <v>93</v>
      </c>
      <c r="H8814" t="s">
        <v>2048</v>
      </c>
      <c r="I8814" s="33" t="s">
        <v>5372</v>
      </c>
      <c r="J8814" s="2">
        <v>6</v>
      </c>
      <c r="K8814" s="33" t="s">
        <v>11372</v>
      </c>
    </row>
    <row r="8815" spans="1:11" x14ac:dyDescent="0.3">
      <c r="A8815" s="1">
        <v>43011</v>
      </c>
      <c r="B8815" s="2">
        <f>YEAR(salesdata[[#This Row],[Order Date]])</f>
        <v>2017</v>
      </c>
      <c r="C8815" s="2">
        <f>MONTH(salesdata[[#This Row],[Order Date]])</f>
        <v>10</v>
      </c>
      <c r="D8815" t="s">
        <v>1580</v>
      </c>
      <c r="E8815" t="s">
        <v>319</v>
      </c>
      <c r="F8815" t="s">
        <v>11</v>
      </c>
      <c r="G8815" t="s">
        <v>20</v>
      </c>
      <c r="H8815" t="s">
        <v>1171</v>
      </c>
      <c r="I8815" s="33" t="s">
        <v>4536</v>
      </c>
      <c r="J8815" s="2">
        <v>2</v>
      </c>
      <c r="K8815" s="33" t="s">
        <v>4537</v>
      </c>
    </row>
    <row r="8816" spans="1:11" x14ac:dyDescent="0.3">
      <c r="A8816" s="1">
        <v>43011</v>
      </c>
      <c r="B8816" s="2">
        <f>YEAR(salesdata[[#This Row],[Order Date]])</f>
        <v>2017</v>
      </c>
      <c r="C8816" s="2">
        <f>MONTH(salesdata[[#This Row],[Order Date]])</f>
        <v>10</v>
      </c>
      <c r="D8816" t="s">
        <v>101</v>
      </c>
      <c r="E8816" t="s">
        <v>152</v>
      </c>
      <c r="F8816" t="s">
        <v>11</v>
      </c>
      <c r="G8816" t="s">
        <v>18</v>
      </c>
      <c r="H8816" t="s">
        <v>594</v>
      </c>
      <c r="I8816" s="33" t="s">
        <v>5233</v>
      </c>
      <c r="J8816" s="2">
        <v>2</v>
      </c>
      <c r="K8816" s="33" t="s">
        <v>5234</v>
      </c>
    </row>
    <row r="8817" spans="1:11" x14ac:dyDescent="0.3">
      <c r="A8817" s="1">
        <v>43011</v>
      </c>
      <c r="B8817" s="2">
        <f>YEAR(salesdata[[#This Row],[Order Date]])</f>
        <v>2017</v>
      </c>
      <c r="C8817" s="2">
        <f>MONTH(salesdata[[#This Row],[Order Date]])</f>
        <v>10</v>
      </c>
      <c r="D8817" t="s">
        <v>1061</v>
      </c>
      <c r="E8817" t="s">
        <v>27</v>
      </c>
      <c r="F8817" t="s">
        <v>34</v>
      </c>
      <c r="G8817" t="s">
        <v>147</v>
      </c>
      <c r="H8817" t="s">
        <v>839</v>
      </c>
      <c r="I8817" s="33" t="s">
        <v>10633</v>
      </c>
      <c r="J8817" s="2">
        <v>3</v>
      </c>
      <c r="K8817" s="33" t="s">
        <v>10634</v>
      </c>
    </row>
    <row r="8818" spans="1:11" x14ac:dyDescent="0.3">
      <c r="A8818" s="1">
        <v>43011</v>
      </c>
      <c r="B8818" s="2">
        <f>YEAR(salesdata[[#This Row],[Order Date]])</f>
        <v>2017</v>
      </c>
      <c r="C8818" s="2">
        <f>MONTH(salesdata[[#This Row],[Order Date]])</f>
        <v>10</v>
      </c>
      <c r="D8818" t="s">
        <v>1593</v>
      </c>
      <c r="E8818" t="s">
        <v>124</v>
      </c>
      <c r="F8818" t="s">
        <v>11</v>
      </c>
      <c r="G8818" t="s">
        <v>12</v>
      </c>
      <c r="H8818" t="s">
        <v>2318</v>
      </c>
      <c r="I8818" s="33" t="s">
        <v>3175</v>
      </c>
      <c r="J8818" s="2">
        <v>3</v>
      </c>
      <c r="K8818" s="33" t="s">
        <v>3276</v>
      </c>
    </row>
    <row r="8819" spans="1:11" x14ac:dyDescent="0.3">
      <c r="A8819" s="1">
        <v>43011</v>
      </c>
      <c r="B8819" s="2">
        <f>YEAR(salesdata[[#This Row],[Order Date]])</f>
        <v>2017</v>
      </c>
      <c r="C8819" s="2">
        <f>MONTH(salesdata[[#This Row],[Order Date]])</f>
        <v>10</v>
      </c>
      <c r="D8819" t="s">
        <v>1593</v>
      </c>
      <c r="E8819" t="s">
        <v>124</v>
      </c>
      <c r="F8819" t="s">
        <v>11</v>
      </c>
      <c r="G8819" t="s">
        <v>93</v>
      </c>
      <c r="H8819" t="s">
        <v>1986</v>
      </c>
      <c r="I8819" s="33" t="s">
        <v>8447</v>
      </c>
      <c r="J8819" s="2">
        <v>5</v>
      </c>
      <c r="K8819" s="33" t="s">
        <v>3543</v>
      </c>
    </row>
    <row r="8820" spans="1:11" x14ac:dyDescent="0.3">
      <c r="A8820" s="1">
        <v>43011</v>
      </c>
      <c r="B8820" s="2">
        <f>YEAR(salesdata[[#This Row],[Order Date]])</f>
        <v>2017</v>
      </c>
      <c r="C8820" s="2">
        <f>MONTH(salesdata[[#This Row],[Order Date]])</f>
        <v>10</v>
      </c>
      <c r="D8820" t="s">
        <v>2304</v>
      </c>
      <c r="E8820" t="s">
        <v>152</v>
      </c>
      <c r="F8820" t="s">
        <v>34</v>
      </c>
      <c r="G8820" t="s">
        <v>47</v>
      </c>
      <c r="H8820" t="s">
        <v>2761</v>
      </c>
      <c r="I8820" s="33" t="s">
        <v>4582</v>
      </c>
      <c r="J8820" s="2">
        <v>4</v>
      </c>
      <c r="K8820" s="33" t="s">
        <v>11373</v>
      </c>
    </row>
    <row r="8821" spans="1:11" x14ac:dyDescent="0.3">
      <c r="A8821" s="1">
        <v>43011</v>
      </c>
      <c r="B8821" s="2">
        <f>YEAR(salesdata[[#This Row],[Order Date]])</f>
        <v>2017</v>
      </c>
      <c r="C8821" s="2">
        <f>MONTH(salesdata[[#This Row],[Order Date]])</f>
        <v>10</v>
      </c>
      <c r="D8821" t="s">
        <v>2304</v>
      </c>
      <c r="E8821" t="s">
        <v>152</v>
      </c>
      <c r="F8821" t="s">
        <v>11</v>
      </c>
      <c r="G8821" t="s">
        <v>24</v>
      </c>
      <c r="H8821" t="s">
        <v>2844</v>
      </c>
      <c r="I8821" s="33" t="s">
        <v>2991</v>
      </c>
      <c r="J8821" s="2">
        <v>3</v>
      </c>
      <c r="K8821" s="33" t="s">
        <v>9006</v>
      </c>
    </row>
    <row r="8822" spans="1:11" x14ac:dyDescent="0.3">
      <c r="A8822" s="1">
        <v>43011</v>
      </c>
      <c r="B8822" s="2">
        <f>YEAR(salesdata[[#This Row],[Order Date]])</f>
        <v>2017</v>
      </c>
      <c r="C8822" s="2">
        <f>MONTH(salesdata[[#This Row],[Order Date]])</f>
        <v>10</v>
      </c>
      <c r="D8822" t="s">
        <v>2304</v>
      </c>
      <c r="E8822" t="s">
        <v>152</v>
      </c>
      <c r="F8822" t="s">
        <v>39</v>
      </c>
      <c r="G8822" t="s">
        <v>52</v>
      </c>
      <c r="H8822" t="s">
        <v>2300</v>
      </c>
      <c r="I8822" s="33" t="s">
        <v>7545</v>
      </c>
      <c r="J8822" s="2">
        <v>3</v>
      </c>
      <c r="K8822" s="33" t="s">
        <v>7546</v>
      </c>
    </row>
    <row r="8823" spans="1:11" x14ac:dyDescent="0.3">
      <c r="A8823" s="1">
        <v>43011</v>
      </c>
      <c r="B8823" s="2">
        <f>YEAR(salesdata[[#This Row],[Order Date]])</f>
        <v>2017</v>
      </c>
      <c r="C8823" s="2">
        <f>MONTH(salesdata[[#This Row],[Order Date]])</f>
        <v>10</v>
      </c>
      <c r="D8823" t="s">
        <v>760</v>
      </c>
      <c r="E8823" t="s">
        <v>10</v>
      </c>
      <c r="F8823" t="s">
        <v>11</v>
      </c>
      <c r="G8823" t="s">
        <v>24</v>
      </c>
      <c r="H8823" t="s">
        <v>2217</v>
      </c>
      <c r="I8823" s="33" t="s">
        <v>11374</v>
      </c>
      <c r="J8823" s="2">
        <v>5</v>
      </c>
      <c r="K8823" s="33" t="s">
        <v>6847</v>
      </c>
    </row>
    <row r="8824" spans="1:11" x14ac:dyDescent="0.3">
      <c r="A8824" s="1">
        <v>43012</v>
      </c>
      <c r="B8824" s="2">
        <f>YEAR(salesdata[[#This Row],[Order Date]])</f>
        <v>2017</v>
      </c>
      <c r="C8824" s="2">
        <f>MONTH(salesdata[[#This Row],[Order Date]])</f>
        <v>10</v>
      </c>
      <c r="D8824" t="s">
        <v>542</v>
      </c>
      <c r="E8824" t="s">
        <v>540</v>
      </c>
      <c r="F8824" t="s">
        <v>34</v>
      </c>
      <c r="G8824" t="s">
        <v>47</v>
      </c>
      <c r="H8824" t="s">
        <v>703</v>
      </c>
      <c r="I8824" s="33" t="s">
        <v>3633</v>
      </c>
      <c r="J8824" s="2">
        <v>1</v>
      </c>
      <c r="K8824" s="33" t="s">
        <v>11375</v>
      </c>
    </row>
    <row r="8825" spans="1:11" x14ac:dyDescent="0.3">
      <c r="A8825" s="1">
        <v>43013</v>
      </c>
      <c r="B8825" s="2">
        <f>YEAR(salesdata[[#This Row],[Order Date]])</f>
        <v>2017</v>
      </c>
      <c r="C8825" s="2">
        <f>MONTH(salesdata[[#This Row],[Order Date]])</f>
        <v>10</v>
      </c>
      <c r="D8825" t="s">
        <v>14</v>
      </c>
      <c r="E8825" t="s">
        <v>152</v>
      </c>
      <c r="F8825" t="s">
        <v>39</v>
      </c>
      <c r="G8825" t="s">
        <v>40</v>
      </c>
      <c r="H8825" t="s">
        <v>2358</v>
      </c>
      <c r="I8825" s="33" t="s">
        <v>11376</v>
      </c>
      <c r="J8825" s="2">
        <v>7</v>
      </c>
      <c r="K8825" s="33" t="s">
        <v>3357</v>
      </c>
    </row>
    <row r="8826" spans="1:11" x14ac:dyDescent="0.3">
      <c r="A8826" s="1">
        <v>43013</v>
      </c>
      <c r="B8826" s="2">
        <f>YEAR(salesdata[[#This Row],[Order Date]])</f>
        <v>2017</v>
      </c>
      <c r="C8826" s="2">
        <f>MONTH(salesdata[[#This Row],[Order Date]])</f>
        <v>10</v>
      </c>
      <c r="D8826" t="s">
        <v>14</v>
      </c>
      <c r="E8826" t="s">
        <v>152</v>
      </c>
      <c r="F8826" t="s">
        <v>11</v>
      </c>
      <c r="G8826" t="s">
        <v>20</v>
      </c>
      <c r="H8826" t="s">
        <v>2230</v>
      </c>
      <c r="I8826" s="33" t="s">
        <v>10819</v>
      </c>
      <c r="J8826" s="2">
        <v>3</v>
      </c>
      <c r="K8826" s="33" t="s">
        <v>3839</v>
      </c>
    </row>
    <row r="8827" spans="1:11" x14ac:dyDescent="0.3">
      <c r="A8827" s="1">
        <v>43013</v>
      </c>
      <c r="B8827" s="2">
        <f>YEAR(salesdata[[#This Row],[Order Date]])</f>
        <v>2017</v>
      </c>
      <c r="C8827" s="2">
        <f>MONTH(salesdata[[#This Row],[Order Date]])</f>
        <v>10</v>
      </c>
      <c r="D8827" t="s">
        <v>409</v>
      </c>
      <c r="E8827" t="s">
        <v>27</v>
      </c>
      <c r="F8827" t="s">
        <v>11</v>
      </c>
      <c r="G8827" t="s">
        <v>20</v>
      </c>
      <c r="H8827" t="s">
        <v>1569</v>
      </c>
      <c r="I8827" s="33" t="s">
        <v>6753</v>
      </c>
      <c r="J8827" s="2">
        <v>5</v>
      </c>
      <c r="K8827" s="33" t="s">
        <v>10375</v>
      </c>
    </row>
    <row r="8828" spans="1:11" x14ac:dyDescent="0.3">
      <c r="A8828" s="1">
        <v>43013</v>
      </c>
      <c r="B8828" s="2">
        <f>YEAR(salesdata[[#This Row],[Order Date]])</f>
        <v>2017</v>
      </c>
      <c r="C8828" s="2">
        <f>MONTH(salesdata[[#This Row],[Order Date]])</f>
        <v>10</v>
      </c>
      <c r="D8828" t="s">
        <v>409</v>
      </c>
      <c r="E8828" t="s">
        <v>27</v>
      </c>
      <c r="F8828" t="s">
        <v>11</v>
      </c>
      <c r="G8828" t="s">
        <v>12</v>
      </c>
      <c r="H8828" t="s">
        <v>377</v>
      </c>
      <c r="I8828" s="33" t="s">
        <v>2963</v>
      </c>
      <c r="J8828" s="2">
        <v>2</v>
      </c>
      <c r="K8828" s="33" t="s">
        <v>5042</v>
      </c>
    </row>
    <row r="8829" spans="1:11" x14ac:dyDescent="0.3">
      <c r="A8829" s="1">
        <v>43013</v>
      </c>
      <c r="B8829" s="2">
        <f>YEAR(salesdata[[#This Row],[Order Date]])</f>
        <v>2017</v>
      </c>
      <c r="C8829" s="2">
        <f>MONTH(salesdata[[#This Row],[Order Date]])</f>
        <v>10</v>
      </c>
      <c r="D8829" t="s">
        <v>409</v>
      </c>
      <c r="E8829" t="s">
        <v>27</v>
      </c>
      <c r="F8829" t="s">
        <v>11</v>
      </c>
      <c r="G8829" t="s">
        <v>20</v>
      </c>
      <c r="H8829" t="s">
        <v>437</v>
      </c>
      <c r="I8829" s="33" t="s">
        <v>8045</v>
      </c>
      <c r="J8829" s="2">
        <v>4</v>
      </c>
      <c r="K8829" s="33" t="s">
        <v>6723</v>
      </c>
    </row>
    <row r="8830" spans="1:11" x14ac:dyDescent="0.3">
      <c r="A8830" s="1">
        <v>43013</v>
      </c>
      <c r="B8830" s="2">
        <f>YEAR(salesdata[[#This Row],[Order Date]])</f>
        <v>2017</v>
      </c>
      <c r="C8830" s="2">
        <f>MONTH(salesdata[[#This Row],[Order Date]])</f>
        <v>10</v>
      </c>
      <c r="D8830" t="s">
        <v>1559</v>
      </c>
      <c r="E8830" t="s">
        <v>152</v>
      </c>
      <c r="F8830" t="s">
        <v>39</v>
      </c>
      <c r="G8830" t="s">
        <v>40</v>
      </c>
      <c r="H8830" t="s">
        <v>1818</v>
      </c>
      <c r="I8830" s="33" t="s">
        <v>6200</v>
      </c>
      <c r="J8830" s="2">
        <v>4</v>
      </c>
      <c r="K8830" s="33" t="s">
        <v>11377</v>
      </c>
    </row>
    <row r="8831" spans="1:11" x14ac:dyDescent="0.3">
      <c r="A8831" s="1">
        <v>43013</v>
      </c>
      <c r="B8831" s="2">
        <f>YEAR(salesdata[[#This Row],[Order Date]])</f>
        <v>2017</v>
      </c>
      <c r="C8831" s="2">
        <f>MONTH(salesdata[[#This Row],[Order Date]])</f>
        <v>10</v>
      </c>
      <c r="D8831" t="s">
        <v>1559</v>
      </c>
      <c r="E8831" t="s">
        <v>152</v>
      </c>
      <c r="F8831" t="s">
        <v>34</v>
      </c>
      <c r="G8831" t="s">
        <v>35</v>
      </c>
      <c r="H8831" t="s">
        <v>943</v>
      </c>
      <c r="I8831" s="33" t="s">
        <v>11378</v>
      </c>
      <c r="J8831" s="2">
        <v>2</v>
      </c>
      <c r="K8831" s="33" t="s">
        <v>10231</v>
      </c>
    </row>
    <row r="8832" spans="1:11" x14ac:dyDescent="0.3">
      <c r="A8832" s="1">
        <v>43013</v>
      </c>
      <c r="B8832" s="2">
        <f>YEAR(salesdata[[#This Row],[Order Date]])</f>
        <v>2017</v>
      </c>
      <c r="C8832" s="2">
        <f>MONTH(salesdata[[#This Row],[Order Date]])</f>
        <v>10</v>
      </c>
      <c r="D8832" t="s">
        <v>1559</v>
      </c>
      <c r="E8832" t="s">
        <v>152</v>
      </c>
      <c r="F8832" t="s">
        <v>39</v>
      </c>
      <c r="G8832" t="s">
        <v>306</v>
      </c>
      <c r="H8832" t="s">
        <v>2603</v>
      </c>
      <c r="I8832" s="33" t="s">
        <v>11379</v>
      </c>
      <c r="J8832" s="2">
        <v>4</v>
      </c>
      <c r="K8832" s="33" t="s">
        <v>11380</v>
      </c>
    </row>
    <row r="8833" spans="1:11" x14ac:dyDescent="0.3">
      <c r="A8833" s="1">
        <v>43013</v>
      </c>
      <c r="B8833" s="2">
        <f>YEAR(salesdata[[#This Row],[Order Date]])</f>
        <v>2017</v>
      </c>
      <c r="C8833" s="2">
        <f>MONTH(salesdata[[#This Row],[Order Date]])</f>
        <v>10</v>
      </c>
      <c r="D8833" t="s">
        <v>789</v>
      </c>
      <c r="E8833" t="s">
        <v>282</v>
      </c>
      <c r="F8833" t="s">
        <v>39</v>
      </c>
      <c r="G8833" t="s">
        <v>52</v>
      </c>
      <c r="H8833" t="s">
        <v>2528</v>
      </c>
      <c r="I8833" s="33" t="s">
        <v>7693</v>
      </c>
      <c r="J8833" s="2">
        <v>2</v>
      </c>
      <c r="K8833" s="33" t="s">
        <v>10878</v>
      </c>
    </row>
    <row r="8834" spans="1:11" x14ac:dyDescent="0.3">
      <c r="A8834" s="1">
        <v>43013</v>
      </c>
      <c r="B8834" s="2">
        <f>YEAR(salesdata[[#This Row],[Order Date]])</f>
        <v>2017</v>
      </c>
      <c r="C8834" s="2">
        <f>MONTH(salesdata[[#This Row],[Order Date]])</f>
        <v>10</v>
      </c>
      <c r="D8834" t="s">
        <v>1567</v>
      </c>
      <c r="E8834" t="s">
        <v>27</v>
      </c>
      <c r="F8834" t="s">
        <v>34</v>
      </c>
      <c r="G8834" t="s">
        <v>35</v>
      </c>
      <c r="H8834" t="s">
        <v>2542</v>
      </c>
      <c r="I8834" s="33" t="s">
        <v>8186</v>
      </c>
      <c r="J8834" s="2">
        <v>4</v>
      </c>
      <c r="K8834" s="33" t="s">
        <v>8187</v>
      </c>
    </row>
    <row r="8835" spans="1:11" x14ac:dyDescent="0.3">
      <c r="A8835" s="1">
        <v>43013</v>
      </c>
      <c r="B8835" s="2">
        <f>YEAR(salesdata[[#This Row],[Order Date]])</f>
        <v>2017</v>
      </c>
      <c r="C8835" s="2">
        <f>MONTH(salesdata[[#This Row],[Order Date]])</f>
        <v>10</v>
      </c>
      <c r="D8835" t="s">
        <v>1567</v>
      </c>
      <c r="E8835" t="s">
        <v>27</v>
      </c>
      <c r="F8835" t="s">
        <v>11</v>
      </c>
      <c r="G8835" t="s">
        <v>43</v>
      </c>
      <c r="H8835" t="s">
        <v>163</v>
      </c>
      <c r="I8835" s="33" t="s">
        <v>4989</v>
      </c>
      <c r="J8835" s="2">
        <v>5</v>
      </c>
      <c r="K8835" s="33" t="s">
        <v>4712</v>
      </c>
    </row>
    <row r="8836" spans="1:11" x14ac:dyDescent="0.3">
      <c r="A8836" s="1">
        <v>43013</v>
      </c>
      <c r="B8836" s="2">
        <f>YEAR(salesdata[[#This Row],[Order Date]])</f>
        <v>2017</v>
      </c>
      <c r="C8836" s="2">
        <f>MONTH(salesdata[[#This Row],[Order Date]])</f>
        <v>10</v>
      </c>
      <c r="D8836" t="s">
        <v>1567</v>
      </c>
      <c r="E8836" t="s">
        <v>27</v>
      </c>
      <c r="F8836" t="s">
        <v>11</v>
      </c>
      <c r="G8836" t="s">
        <v>93</v>
      </c>
      <c r="H8836" t="s">
        <v>1511</v>
      </c>
      <c r="I8836" s="33" t="s">
        <v>6737</v>
      </c>
      <c r="J8836" s="2">
        <v>4</v>
      </c>
      <c r="K8836" s="33" t="s">
        <v>4585</v>
      </c>
    </row>
    <row r="8837" spans="1:11" x14ac:dyDescent="0.3">
      <c r="A8837" s="1">
        <v>43013</v>
      </c>
      <c r="B8837" s="2">
        <f>YEAR(salesdata[[#This Row],[Order Date]])</f>
        <v>2017</v>
      </c>
      <c r="C8837" s="2">
        <f>MONTH(salesdata[[#This Row],[Order Date]])</f>
        <v>10</v>
      </c>
      <c r="D8837" t="s">
        <v>1567</v>
      </c>
      <c r="E8837" t="s">
        <v>27</v>
      </c>
      <c r="F8837" t="s">
        <v>34</v>
      </c>
      <c r="G8837" t="s">
        <v>47</v>
      </c>
      <c r="H8837" t="s">
        <v>1055</v>
      </c>
      <c r="I8837" s="33" t="s">
        <v>11381</v>
      </c>
      <c r="J8837" s="2">
        <v>5</v>
      </c>
      <c r="K8837" s="33" t="s">
        <v>11382</v>
      </c>
    </row>
    <row r="8838" spans="1:11" x14ac:dyDescent="0.3">
      <c r="A8838" s="1">
        <v>43013</v>
      </c>
      <c r="B8838" s="2">
        <f>YEAR(salesdata[[#This Row],[Order Date]])</f>
        <v>2017</v>
      </c>
      <c r="C8838" s="2">
        <f>MONTH(salesdata[[#This Row],[Order Date]])</f>
        <v>10</v>
      </c>
      <c r="D8838" t="s">
        <v>1567</v>
      </c>
      <c r="E8838" t="s">
        <v>27</v>
      </c>
      <c r="F8838" t="s">
        <v>34</v>
      </c>
      <c r="G8838" t="s">
        <v>147</v>
      </c>
      <c r="H8838" t="s">
        <v>482</v>
      </c>
      <c r="I8838" s="33" t="s">
        <v>11383</v>
      </c>
      <c r="J8838" s="2">
        <v>3</v>
      </c>
      <c r="K8838" s="33" t="s">
        <v>6736</v>
      </c>
    </row>
    <row r="8839" spans="1:11" x14ac:dyDescent="0.3">
      <c r="A8839" s="1">
        <v>43013</v>
      </c>
      <c r="B8839" s="2">
        <f>YEAR(salesdata[[#This Row],[Order Date]])</f>
        <v>2017</v>
      </c>
      <c r="C8839" s="2">
        <f>MONTH(salesdata[[#This Row],[Order Date]])</f>
        <v>10</v>
      </c>
      <c r="D8839" t="s">
        <v>1567</v>
      </c>
      <c r="E8839" t="s">
        <v>27</v>
      </c>
      <c r="F8839" t="s">
        <v>39</v>
      </c>
      <c r="G8839" t="s">
        <v>40</v>
      </c>
      <c r="H8839" t="s">
        <v>538</v>
      </c>
      <c r="I8839" s="33" t="s">
        <v>3929</v>
      </c>
      <c r="J8839" s="2">
        <v>1</v>
      </c>
      <c r="K8839" s="33" t="s">
        <v>3333</v>
      </c>
    </row>
    <row r="8840" spans="1:11" x14ac:dyDescent="0.3">
      <c r="A8840" s="1">
        <v>43014</v>
      </c>
      <c r="B8840" s="2">
        <f>YEAR(salesdata[[#This Row],[Order Date]])</f>
        <v>2017</v>
      </c>
      <c r="C8840" s="2">
        <f>MONTH(salesdata[[#This Row],[Order Date]])</f>
        <v>10</v>
      </c>
      <c r="D8840" t="s">
        <v>1074</v>
      </c>
      <c r="E8840" t="s">
        <v>519</v>
      </c>
      <c r="F8840" t="s">
        <v>34</v>
      </c>
      <c r="G8840" t="s">
        <v>47</v>
      </c>
      <c r="H8840" t="s">
        <v>2000</v>
      </c>
      <c r="I8840" s="33" t="s">
        <v>6900</v>
      </c>
      <c r="J8840" s="2">
        <v>2</v>
      </c>
      <c r="K8840" s="33" t="s">
        <v>3395</v>
      </c>
    </row>
    <row r="8841" spans="1:11" x14ac:dyDescent="0.3">
      <c r="A8841" s="1">
        <v>43014</v>
      </c>
      <c r="B8841" s="2">
        <f>YEAR(salesdata[[#This Row],[Order Date]])</f>
        <v>2017</v>
      </c>
      <c r="C8841" s="2">
        <f>MONTH(salesdata[[#This Row],[Order Date]])</f>
        <v>10</v>
      </c>
      <c r="D8841" t="s">
        <v>1074</v>
      </c>
      <c r="E8841" t="s">
        <v>519</v>
      </c>
      <c r="F8841" t="s">
        <v>11</v>
      </c>
      <c r="G8841" t="s">
        <v>93</v>
      </c>
      <c r="H8841" t="s">
        <v>1734</v>
      </c>
      <c r="I8841" s="33" t="s">
        <v>11384</v>
      </c>
      <c r="J8841" s="2">
        <v>4</v>
      </c>
      <c r="K8841" s="33" t="s">
        <v>11385</v>
      </c>
    </row>
    <row r="8842" spans="1:11" x14ac:dyDescent="0.3">
      <c r="A8842" s="1">
        <v>43014</v>
      </c>
      <c r="B8842" s="2">
        <f>YEAR(salesdata[[#This Row],[Order Date]])</f>
        <v>2017</v>
      </c>
      <c r="C8842" s="2">
        <f>MONTH(salesdata[[#This Row],[Order Date]])</f>
        <v>10</v>
      </c>
      <c r="D8842" t="s">
        <v>1074</v>
      </c>
      <c r="E8842" t="s">
        <v>519</v>
      </c>
      <c r="F8842" t="s">
        <v>11</v>
      </c>
      <c r="G8842" t="s">
        <v>12</v>
      </c>
      <c r="H8842" t="s">
        <v>1888</v>
      </c>
      <c r="I8842" s="33" t="s">
        <v>6434</v>
      </c>
      <c r="J8842" s="2">
        <v>2</v>
      </c>
      <c r="K8842" s="33" t="s">
        <v>6435</v>
      </c>
    </row>
    <row r="8843" spans="1:11" x14ac:dyDescent="0.3">
      <c r="A8843" s="1">
        <v>43014</v>
      </c>
      <c r="B8843" s="2">
        <f>YEAR(salesdata[[#This Row],[Order Date]])</f>
        <v>2017</v>
      </c>
      <c r="C8843" s="2">
        <f>MONTH(salesdata[[#This Row],[Order Date]])</f>
        <v>10</v>
      </c>
      <c r="D8843" t="s">
        <v>1960</v>
      </c>
      <c r="E8843" t="s">
        <v>152</v>
      </c>
      <c r="F8843" t="s">
        <v>39</v>
      </c>
      <c r="G8843" t="s">
        <v>52</v>
      </c>
      <c r="H8843" t="s">
        <v>1872</v>
      </c>
      <c r="I8843" s="33" t="s">
        <v>11386</v>
      </c>
      <c r="J8843" s="2">
        <v>4</v>
      </c>
      <c r="K8843" s="33" t="s">
        <v>11387</v>
      </c>
    </row>
    <row r="8844" spans="1:11" x14ac:dyDescent="0.3">
      <c r="A8844" s="1">
        <v>43014</v>
      </c>
      <c r="B8844" s="2">
        <f>YEAR(salesdata[[#This Row],[Order Date]])</f>
        <v>2017</v>
      </c>
      <c r="C8844" s="2">
        <f>MONTH(salesdata[[#This Row],[Order Date]])</f>
        <v>10</v>
      </c>
      <c r="D8844" t="s">
        <v>1960</v>
      </c>
      <c r="E8844" t="s">
        <v>152</v>
      </c>
      <c r="F8844" t="s">
        <v>11</v>
      </c>
      <c r="G8844" t="s">
        <v>12</v>
      </c>
      <c r="H8844" t="s">
        <v>1987</v>
      </c>
      <c r="I8844" s="33" t="s">
        <v>8401</v>
      </c>
      <c r="J8844" s="2">
        <v>3</v>
      </c>
      <c r="K8844" s="33" t="s">
        <v>9323</v>
      </c>
    </row>
    <row r="8845" spans="1:11" x14ac:dyDescent="0.3">
      <c r="A8845" s="1">
        <v>43014</v>
      </c>
      <c r="B8845" s="2">
        <f>YEAR(salesdata[[#This Row],[Order Date]])</f>
        <v>2017</v>
      </c>
      <c r="C8845" s="2">
        <f>MONTH(salesdata[[#This Row],[Order Date]])</f>
        <v>10</v>
      </c>
      <c r="D8845" t="s">
        <v>1960</v>
      </c>
      <c r="E8845" t="s">
        <v>152</v>
      </c>
      <c r="F8845" t="s">
        <v>11</v>
      </c>
      <c r="G8845" t="s">
        <v>18</v>
      </c>
      <c r="H8845" t="s">
        <v>156</v>
      </c>
      <c r="I8845" s="33" t="s">
        <v>4440</v>
      </c>
      <c r="J8845" s="2">
        <v>3</v>
      </c>
      <c r="K8845" s="33" t="s">
        <v>3643</v>
      </c>
    </row>
    <row r="8846" spans="1:11" x14ac:dyDescent="0.3">
      <c r="A8846" s="1">
        <v>43014</v>
      </c>
      <c r="B8846" s="2">
        <f>YEAR(salesdata[[#This Row],[Order Date]])</f>
        <v>2017</v>
      </c>
      <c r="C8846" s="2">
        <f>MONTH(salesdata[[#This Row],[Order Date]])</f>
        <v>10</v>
      </c>
      <c r="D8846" t="s">
        <v>120</v>
      </c>
      <c r="E8846" t="s">
        <v>152</v>
      </c>
      <c r="F8846" t="s">
        <v>11</v>
      </c>
      <c r="G8846" t="s">
        <v>12</v>
      </c>
      <c r="H8846" t="s">
        <v>1651</v>
      </c>
      <c r="I8846" s="33" t="s">
        <v>8464</v>
      </c>
      <c r="J8846" s="2">
        <v>1</v>
      </c>
      <c r="K8846" s="33" t="s">
        <v>7380</v>
      </c>
    </row>
    <row r="8847" spans="1:11" x14ac:dyDescent="0.3">
      <c r="A8847" s="1">
        <v>43014</v>
      </c>
      <c r="B8847" s="2">
        <f>YEAR(salesdata[[#This Row],[Order Date]])</f>
        <v>2017</v>
      </c>
      <c r="C8847" s="2">
        <f>MONTH(salesdata[[#This Row],[Order Date]])</f>
        <v>10</v>
      </c>
      <c r="D8847" t="s">
        <v>110</v>
      </c>
      <c r="E8847" t="s">
        <v>181</v>
      </c>
      <c r="F8847" t="s">
        <v>11</v>
      </c>
      <c r="G8847" t="s">
        <v>12</v>
      </c>
      <c r="H8847" t="s">
        <v>2261</v>
      </c>
      <c r="I8847" s="33" t="s">
        <v>6905</v>
      </c>
      <c r="J8847" s="2">
        <v>3</v>
      </c>
      <c r="K8847" s="33" t="s">
        <v>6906</v>
      </c>
    </row>
    <row r="8848" spans="1:11" x14ac:dyDescent="0.3">
      <c r="A8848" s="1">
        <v>43014</v>
      </c>
      <c r="B8848" s="2">
        <f>YEAR(salesdata[[#This Row],[Order Date]])</f>
        <v>2017</v>
      </c>
      <c r="C8848" s="2">
        <f>MONTH(salesdata[[#This Row],[Order Date]])</f>
        <v>10</v>
      </c>
      <c r="D8848" t="s">
        <v>110</v>
      </c>
      <c r="E8848" t="s">
        <v>181</v>
      </c>
      <c r="F8848" t="s">
        <v>11</v>
      </c>
      <c r="G8848" t="s">
        <v>12</v>
      </c>
      <c r="H8848" t="s">
        <v>1404</v>
      </c>
      <c r="I8848" s="33" t="s">
        <v>4243</v>
      </c>
      <c r="J8848" s="2">
        <v>1</v>
      </c>
      <c r="K8848" s="33" t="s">
        <v>4791</v>
      </c>
    </row>
    <row r="8849" spans="1:11" x14ac:dyDescent="0.3">
      <c r="A8849" s="1">
        <v>43014</v>
      </c>
      <c r="B8849" s="2">
        <f>YEAR(salesdata[[#This Row],[Order Date]])</f>
        <v>2017</v>
      </c>
      <c r="C8849" s="2">
        <f>MONTH(salesdata[[#This Row],[Order Date]])</f>
        <v>10</v>
      </c>
      <c r="D8849" t="s">
        <v>959</v>
      </c>
      <c r="E8849" t="s">
        <v>15</v>
      </c>
      <c r="F8849" t="s">
        <v>11</v>
      </c>
      <c r="G8849" t="s">
        <v>18</v>
      </c>
      <c r="H8849" t="s">
        <v>1596</v>
      </c>
      <c r="I8849" s="33" t="s">
        <v>11388</v>
      </c>
      <c r="J8849" s="2">
        <v>2</v>
      </c>
      <c r="K8849" s="33" t="s">
        <v>11389</v>
      </c>
    </row>
    <row r="8850" spans="1:11" x14ac:dyDescent="0.3">
      <c r="A8850" s="1">
        <v>43014</v>
      </c>
      <c r="B8850" s="2">
        <f>YEAR(salesdata[[#This Row],[Order Date]])</f>
        <v>2017</v>
      </c>
      <c r="C8850" s="2">
        <f>MONTH(salesdata[[#This Row],[Order Date]])</f>
        <v>10</v>
      </c>
      <c r="D8850" t="s">
        <v>959</v>
      </c>
      <c r="E8850" t="s">
        <v>15</v>
      </c>
      <c r="F8850" t="s">
        <v>11</v>
      </c>
      <c r="G8850" t="s">
        <v>24</v>
      </c>
      <c r="H8850" t="s">
        <v>211</v>
      </c>
      <c r="I8850" s="33" t="s">
        <v>6876</v>
      </c>
      <c r="J8850" s="2">
        <v>2</v>
      </c>
      <c r="K8850" s="33" t="s">
        <v>3322</v>
      </c>
    </row>
    <row r="8851" spans="1:11" x14ac:dyDescent="0.3">
      <c r="A8851" s="1">
        <v>43014</v>
      </c>
      <c r="B8851" s="2">
        <f>YEAR(salesdata[[#This Row],[Order Date]])</f>
        <v>2017</v>
      </c>
      <c r="C8851" s="2">
        <f>MONTH(salesdata[[#This Row],[Order Date]])</f>
        <v>10</v>
      </c>
      <c r="D8851" t="s">
        <v>248</v>
      </c>
      <c r="E8851" t="s">
        <v>96</v>
      </c>
      <c r="F8851" t="s">
        <v>11</v>
      </c>
      <c r="G8851" t="s">
        <v>24</v>
      </c>
      <c r="H8851" t="s">
        <v>2018</v>
      </c>
      <c r="I8851" s="33" t="s">
        <v>2932</v>
      </c>
      <c r="J8851" s="2">
        <v>2</v>
      </c>
      <c r="K8851" s="33" t="s">
        <v>3415</v>
      </c>
    </row>
    <row r="8852" spans="1:11" x14ac:dyDescent="0.3">
      <c r="A8852" s="1">
        <v>43015</v>
      </c>
      <c r="B8852" s="2">
        <f>YEAR(salesdata[[#This Row],[Order Date]])</f>
        <v>2017</v>
      </c>
      <c r="C8852" s="2">
        <f>MONTH(salesdata[[#This Row],[Order Date]])</f>
        <v>10</v>
      </c>
      <c r="D8852" t="s">
        <v>1914</v>
      </c>
      <c r="E8852" t="s">
        <v>27</v>
      </c>
      <c r="F8852" t="s">
        <v>34</v>
      </c>
      <c r="G8852" t="s">
        <v>74</v>
      </c>
      <c r="H8852" t="s">
        <v>2250</v>
      </c>
      <c r="I8852" s="33" t="s">
        <v>7004</v>
      </c>
      <c r="J8852" s="2">
        <v>2</v>
      </c>
      <c r="K8852" s="33" t="s">
        <v>5490</v>
      </c>
    </row>
    <row r="8853" spans="1:11" x14ac:dyDescent="0.3">
      <c r="A8853" s="1">
        <v>43015</v>
      </c>
      <c r="B8853" s="2">
        <f>YEAR(salesdata[[#This Row],[Order Date]])</f>
        <v>2017</v>
      </c>
      <c r="C8853" s="2">
        <f>MONTH(salesdata[[#This Row],[Order Date]])</f>
        <v>10</v>
      </c>
      <c r="D8853" t="s">
        <v>411</v>
      </c>
      <c r="E8853" t="s">
        <v>27</v>
      </c>
      <c r="F8853" t="s">
        <v>39</v>
      </c>
      <c r="G8853" t="s">
        <v>52</v>
      </c>
      <c r="H8853" t="s">
        <v>2300</v>
      </c>
      <c r="I8853" s="33" t="s">
        <v>11390</v>
      </c>
      <c r="J8853" s="2">
        <v>9</v>
      </c>
      <c r="K8853" s="33" t="s">
        <v>11391</v>
      </c>
    </row>
    <row r="8854" spans="1:11" x14ac:dyDescent="0.3">
      <c r="A8854" s="1">
        <v>43015</v>
      </c>
      <c r="B8854" s="2">
        <f>YEAR(salesdata[[#This Row],[Order Date]])</f>
        <v>2017</v>
      </c>
      <c r="C8854" s="2">
        <f>MONTH(salesdata[[#This Row],[Order Date]])</f>
        <v>10</v>
      </c>
      <c r="D8854" t="s">
        <v>411</v>
      </c>
      <c r="E8854" t="s">
        <v>27</v>
      </c>
      <c r="F8854" t="s">
        <v>39</v>
      </c>
      <c r="G8854" t="s">
        <v>40</v>
      </c>
      <c r="H8854" t="s">
        <v>2358</v>
      </c>
      <c r="I8854" s="33" t="s">
        <v>7266</v>
      </c>
      <c r="J8854" s="2">
        <v>7</v>
      </c>
      <c r="K8854" s="33" t="s">
        <v>11392</v>
      </c>
    </row>
    <row r="8855" spans="1:11" x14ac:dyDescent="0.3">
      <c r="A8855" s="1">
        <v>43015</v>
      </c>
      <c r="B8855" s="2">
        <f>YEAR(salesdata[[#This Row],[Order Date]])</f>
        <v>2017</v>
      </c>
      <c r="C8855" s="2">
        <f>MONTH(salesdata[[#This Row],[Order Date]])</f>
        <v>10</v>
      </c>
      <c r="D8855" t="s">
        <v>411</v>
      </c>
      <c r="E8855" t="s">
        <v>27</v>
      </c>
      <c r="F8855" t="s">
        <v>39</v>
      </c>
      <c r="G8855" t="s">
        <v>40</v>
      </c>
      <c r="H8855" t="s">
        <v>538</v>
      </c>
      <c r="I8855" s="33" t="s">
        <v>7909</v>
      </c>
      <c r="J8855" s="2">
        <v>10</v>
      </c>
      <c r="K8855" s="33" t="s">
        <v>11382</v>
      </c>
    </row>
    <row r="8856" spans="1:11" x14ac:dyDescent="0.3">
      <c r="A8856" s="1">
        <v>43015</v>
      </c>
      <c r="B8856" s="2">
        <f>YEAR(salesdata[[#This Row],[Order Date]])</f>
        <v>2017</v>
      </c>
      <c r="C8856" s="2">
        <f>MONTH(salesdata[[#This Row],[Order Date]])</f>
        <v>10</v>
      </c>
      <c r="D8856" t="s">
        <v>740</v>
      </c>
      <c r="E8856" t="s">
        <v>249</v>
      </c>
      <c r="F8856" t="s">
        <v>11</v>
      </c>
      <c r="G8856" t="s">
        <v>18</v>
      </c>
      <c r="H8856" t="s">
        <v>1596</v>
      </c>
      <c r="I8856" s="33" t="s">
        <v>11393</v>
      </c>
      <c r="J8856" s="2">
        <v>4</v>
      </c>
      <c r="K8856" s="33" t="s">
        <v>11394</v>
      </c>
    </row>
    <row r="8857" spans="1:11" x14ac:dyDescent="0.3">
      <c r="A8857" s="1">
        <v>43015</v>
      </c>
      <c r="B8857" s="2">
        <f>YEAR(salesdata[[#This Row],[Order Date]])</f>
        <v>2017</v>
      </c>
      <c r="C8857" s="2">
        <f>MONTH(salesdata[[#This Row],[Order Date]])</f>
        <v>10</v>
      </c>
      <c r="D8857" t="s">
        <v>740</v>
      </c>
      <c r="E8857" t="s">
        <v>249</v>
      </c>
      <c r="F8857" t="s">
        <v>11</v>
      </c>
      <c r="G8857" t="s">
        <v>43</v>
      </c>
      <c r="H8857" t="s">
        <v>163</v>
      </c>
      <c r="I8857" s="33" t="s">
        <v>3296</v>
      </c>
      <c r="J8857" s="2">
        <v>3</v>
      </c>
      <c r="K8857" s="33" t="s">
        <v>3297</v>
      </c>
    </row>
    <row r="8858" spans="1:11" x14ac:dyDescent="0.3">
      <c r="A8858" s="1">
        <v>43015</v>
      </c>
      <c r="B8858" s="2">
        <f>YEAR(salesdata[[#This Row],[Order Date]])</f>
        <v>2017</v>
      </c>
      <c r="C8858" s="2">
        <f>MONTH(salesdata[[#This Row],[Order Date]])</f>
        <v>10</v>
      </c>
      <c r="D8858" t="s">
        <v>740</v>
      </c>
      <c r="E8858" t="s">
        <v>249</v>
      </c>
      <c r="F8858" t="s">
        <v>39</v>
      </c>
      <c r="G8858" t="s">
        <v>40</v>
      </c>
      <c r="H8858" t="s">
        <v>1628</v>
      </c>
      <c r="I8858" s="33" t="s">
        <v>6455</v>
      </c>
      <c r="J8858" s="2">
        <v>2</v>
      </c>
      <c r="K8858" s="33" t="s">
        <v>3027</v>
      </c>
    </row>
    <row r="8859" spans="1:11" x14ac:dyDescent="0.3">
      <c r="A8859" s="1">
        <v>43015</v>
      </c>
      <c r="B8859" s="2">
        <f>YEAR(salesdata[[#This Row],[Order Date]])</f>
        <v>2017</v>
      </c>
      <c r="C8859" s="2">
        <f>MONTH(salesdata[[#This Row],[Order Date]])</f>
        <v>10</v>
      </c>
      <c r="D8859" t="s">
        <v>740</v>
      </c>
      <c r="E8859" t="s">
        <v>249</v>
      </c>
      <c r="F8859" t="s">
        <v>11</v>
      </c>
      <c r="G8859" t="s">
        <v>20</v>
      </c>
      <c r="H8859" t="s">
        <v>1141</v>
      </c>
      <c r="I8859" s="33" t="s">
        <v>11395</v>
      </c>
      <c r="J8859" s="2">
        <v>6</v>
      </c>
      <c r="K8859" s="33" t="s">
        <v>8029</v>
      </c>
    </row>
    <row r="8860" spans="1:11" x14ac:dyDescent="0.3">
      <c r="A8860" s="1">
        <v>43015</v>
      </c>
      <c r="B8860" s="2">
        <f>YEAR(salesdata[[#This Row],[Order Date]])</f>
        <v>2017</v>
      </c>
      <c r="C8860" s="2">
        <f>MONTH(salesdata[[#This Row],[Order Date]])</f>
        <v>10</v>
      </c>
      <c r="D8860" t="s">
        <v>740</v>
      </c>
      <c r="E8860" t="s">
        <v>249</v>
      </c>
      <c r="F8860" t="s">
        <v>34</v>
      </c>
      <c r="G8860" t="s">
        <v>147</v>
      </c>
      <c r="H8860" t="s">
        <v>482</v>
      </c>
      <c r="I8860" s="33" t="s">
        <v>3478</v>
      </c>
      <c r="J8860" s="2">
        <v>3</v>
      </c>
      <c r="K8860" s="33" t="s">
        <v>3479</v>
      </c>
    </row>
    <row r="8861" spans="1:11" x14ac:dyDescent="0.3">
      <c r="A8861" s="1">
        <v>43015</v>
      </c>
      <c r="B8861" s="2">
        <f>YEAR(salesdata[[#This Row],[Order Date]])</f>
        <v>2017</v>
      </c>
      <c r="C8861" s="2">
        <f>MONTH(salesdata[[#This Row],[Order Date]])</f>
        <v>10</v>
      </c>
      <c r="D8861" t="s">
        <v>1704</v>
      </c>
      <c r="E8861" t="s">
        <v>10</v>
      </c>
      <c r="F8861" t="s">
        <v>11</v>
      </c>
      <c r="G8861" t="s">
        <v>20</v>
      </c>
      <c r="H8861" t="s">
        <v>857</v>
      </c>
      <c r="I8861" s="33" t="s">
        <v>3659</v>
      </c>
      <c r="J8861" s="2">
        <v>5</v>
      </c>
      <c r="K8861" s="33" t="s">
        <v>11396</v>
      </c>
    </row>
    <row r="8862" spans="1:11" x14ac:dyDescent="0.3">
      <c r="A8862" s="1">
        <v>43015</v>
      </c>
      <c r="B8862" s="2">
        <f>YEAR(salesdata[[#This Row],[Order Date]])</f>
        <v>2017</v>
      </c>
      <c r="C8862" s="2">
        <f>MONTH(salesdata[[#This Row],[Order Date]])</f>
        <v>10</v>
      </c>
      <c r="D8862" t="s">
        <v>2032</v>
      </c>
      <c r="E8862" t="s">
        <v>111</v>
      </c>
      <c r="F8862" t="s">
        <v>11</v>
      </c>
      <c r="G8862" t="s">
        <v>18</v>
      </c>
      <c r="H8862" t="s">
        <v>741</v>
      </c>
      <c r="I8862" s="33" t="s">
        <v>5892</v>
      </c>
      <c r="J8862" s="2">
        <v>2</v>
      </c>
      <c r="K8862" s="33" t="s">
        <v>4993</v>
      </c>
    </row>
    <row r="8863" spans="1:11" x14ac:dyDescent="0.3">
      <c r="A8863" s="1">
        <v>43016</v>
      </c>
      <c r="B8863" s="2">
        <f>YEAR(salesdata[[#This Row],[Order Date]])</f>
        <v>2017</v>
      </c>
      <c r="C8863" s="2">
        <f>MONTH(salesdata[[#This Row],[Order Date]])</f>
        <v>10</v>
      </c>
      <c r="D8863" t="s">
        <v>61</v>
      </c>
      <c r="E8863" t="s">
        <v>27</v>
      </c>
      <c r="F8863" t="s">
        <v>39</v>
      </c>
      <c r="G8863" t="s">
        <v>40</v>
      </c>
      <c r="H8863" t="s">
        <v>1564</v>
      </c>
      <c r="I8863" s="33" t="s">
        <v>11397</v>
      </c>
      <c r="J8863" s="2">
        <v>1</v>
      </c>
      <c r="K8863" s="33" t="s">
        <v>7736</v>
      </c>
    </row>
    <row r="8864" spans="1:11" x14ac:dyDescent="0.3">
      <c r="A8864" s="1">
        <v>43016</v>
      </c>
      <c r="B8864" s="2">
        <f>YEAR(salesdata[[#This Row],[Order Date]])</f>
        <v>2017</v>
      </c>
      <c r="C8864" s="2">
        <f>MONTH(salesdata[[#This Row],[Order Date]])</f>
        <v>10</v>
      </c>
      <c r="D8864" t="s">
        <v>61</v>
      </c>
      <c r="E8864" t="s">
        <v>27</v>
      </c>
      <c r="F8864" t="s">
        <v>39</v>
      </c>
      <c r="G8864" t="s">
        <v>52</v>
      </c>
      <c r="H8864" t="s">
        <v>2308</v>
      </c>
      <c r="I8864" s="33" t="s">
        <v>1923</v>
      </c>
      <c r="J8864" s="2">
        <v>2</v>
      </c>
      <c r="K8864" s="33" t="s">
        <v>4243</v>
      </c>
    </row>
    <row r="8865" spans="1:11" x14ac:dyDescent="0.3">
      <c r="A8865" s="1">
        <v>43016</v>
      </c>
      <c r="B8865" s="2">
        <f>YEAR(salesdata[[#This Row],[Order Date]])</f>
        <v>2017</v>
      </c>
      <c r="C8865" s="2">
        <f>MONTH(salesdata[[#This Row],[Order Date]])</f>
        <v>10</v>
      </c>
      <c r="D8865" t="s">
        <v>61</v>
      </c>
      <c r="E8865" t="s">
        <v>27</v>
      </c>
      <c r="F8865" t="s">
        <v>39</v>
      </c>
      <c r="G8865" t="s">
        <v>52</v>
      </c>
      <c r="H8865" t="s">
        <v>1520</v>
      </c>
      <c r="I8865" s="33" t="s">
        <v>11398</v>
      </c>
      <c r="J8865" s="2">
        <v>4</v>
      </c>
      <c r="K8865" s="33" t="s">
        <v>11399</v>
      </c>
    </row>
    <row r="8866" spans="1:11" x14ac:dyDescent="0.3">
      <c r="A8866" s="1">
        <v>43016</v>
      </c>
      <c r="B8866" s="2">
        <f>YEAR(salesdata[[#This Row],[Order Date]])</f>
        <v>2017</v>
      </c>
      <c r="C8866" s="2">
        <f>MONTH(salesdata[[#This Row],[Order Date]])</f>
        <v>10</v>
      </c>
      <c r="D8866" t="s">
        <v>61</v>
      </c>
      <c r="E8866" t="s">
        <v>27</v>
      </c>
      <c r="F8866" t="s">
        <v>11</v>
      </c>
      <c r="G8866" t="s">
        <v>18</v>
      </c>
      <c r="H8866" t="s">
        <v>363</v>
      </c>
      <c r="I8866" s="33" t="s">
        <v>4811</v>
      </c>
      <c r="J8866" s="2">
        <v>2</v>
      </c>
      <c r="K8866" s="33" t="s">
        <v>4812</v>
      </c>
    </row>
    <row r="8867" spans="1:11" x14ac:dyDescent="0.3">
      <c r="A8867" s="1">
        <v>43016</v>
      </c>
      <c r="B8867" s="2">
        <f>YEAR(salesdata[[#This Row],[Order Date]])</f>
        <v>2017</v>
      </c>
      <c r="C8867" s="2">
        <f>MONTH(salesdata[[#This Row],[Order Date]])</f>
        <v>10</v>
      </c>
      <c r="D8867" t="s">
        <v>1499</v>
      </c>
      <c r="E8867" t="s">
        <v>1575</v>
      </c>
      <c r="F8867" t="s">
        <v>11</v>
      </c>
      <c r="G8867" t="s">
        <v>18</v>
      </c>
      <c r="H8867" t="s">
        <v>741</v>
      </c>
      <c r="I8867" s="33" t="s">
        <v>5915</v>
      </c>
      <c r="J8867" s="2">
        <v>1</v>
      </c>
      <c r="K8867" s="33" t="s">
        <v>4771</v>
      </c>
    </row>
    <row r="8868" spans="1:11" x14ac:dyDescent="0.3">
      <c r="A8868" s="1">
        <v>43016</v>
      </c>
      <c r="B8868" s="2">
        <f>YEAR(salesdata[[#This Row],[Order Date]])</f>
        <v>2017</v>
      </c>
      <c r="C8868" s="2">
        <f>MONTH(salesdata[[#This Row],[Order Date]])</f>
        <v>10</v>
      </c>
      <c r="D8868" t="s">
        <v>370</v>
      </c>
      <c r="E8868" t="s">
        <v>152</v>
      </c>
      <c r="F8868" t="s">
        <v>34</v>
      </c>
      <c r="G8868" t="s">
        <v>35</v>
      </c>
      <c r="H8868" t="s">
        <v>989</v>
      </c>
      <c r="I8868" s="33" t="s">
        <v>7703</v>
      </c>
      <c r="J8868" s="2">
        <v>2</v>
      </c>
      <c r="K8868" s="33" t="s">
        <v>3228</v>
      </c>
    </row>
    <row r="8869" spans="1:11" x14ac:dyDescent="0.3">
      <c r="A8869" s="1">
        <v>43017</v>
      </c>
      <c r="B8869" s="2">
        <f>YEAR(salesdata[[#This Row],[Order Date]])</f>
        <v>2017</v>
      </c>
      <c r="C8869" s="2">
        <f>MONTH(salesdata[[#This Row],[Order Date]])</f>
        <v>10</v>
      </c>
      <c r="D8869" t="s">
        <v>1447</v>
      </c>
      <c r="E8869" t="s">
        <v>249</v>
      </c>
      <c r="F8869" t="s">
        <v>11</v>
      </c>
      <c r="G8869" t="s">
        <v>12</v>
      </c>
      <c r="H8869" t="s">
        <v>1209</v>
      </c>
      <c r="I8869" s="33" t="s">
        <v>9525</v>
      </c>
      <c r="J8869" s="2">
        <v>4</v>
      </c>
      <c r="K8869" s="33" t="s">
        <v>3980</v>
      </c>
    </row>
    <row r="8870" spans="1:11" x14ac:dyDescent="0.3">
      <c r="A8870" s="1">
        <v>43017</v>
      </c>
      <c r="B8870" s="2">
        <f>YEAR(salesdata[[#This Row],[Order Date]])</f>
        <v>2017</v>
      </c>
      <c r="C8870" s="2">
        <f>MONTH(salesdata[[#This Row],[Order Date]])</f>
        <v>10</v>
      </c>
      <c r="D8870" t="s">
        <v>180</v>
      </c>
      <c r="E8870" t="s">
        <v>15</v>
      </c>
      <c r="F8870" t="s">
        <v>34</v>
      </c>
      <c r="G8870" t="s">
        <v>147</v>
      </c>
      <c r="H8870" t="s">
        <v>259</v>
      </c>
      <c r="I8870" s="33" t="s">
        <v>11400</v>
      </c>
      <c r="J8870" s="2">
        <v>5</v>
      </c>
      <c r="K8870" s="33" t="s">
        <v>11401</v>
      </c>
    </row>
    <row r="8871" spans="1:11" x14ac:dyDescent="0.3">
      <c r="A8871" s="1">
        <v>43017</v>
      </c>
      <c r="B8871" s="2">
        <f>YEAR(salesdata[[#This Row],[Order Date]])</f>
        <v>2017</v>
      </c>
      <c r="C8871" s="2">
        <f>MONTH(salesdata[[#This Row],[Order Date]])</f>
        <v>10</v>
      </c>
      <c r="D8871" t="s">
        <v>180</v>
      </c>
      <c r="E8871" t="s">
        <v>15</v>
      </c>
      <c r="F8871" t="s">
        <v>34</v>
      </c>
      <c r="G8871" t="s">
        <v>147</v>
      </c>
      <c r="H8871" t="s">
        <v>1886</v>
      </c>
      <c r="I8871" s="33" t="s">
        <v>11402</v>
      </c>
      <c r="J8871" s="2">
        <v>3</v>
      </c>
      <c r="K8871" s="33" t="s">
        <v>11403</v>
      </c>
    </row>
    <row r="8872" spans="1:11" x14ac:dyDescent="0.3">
      <c r="A8872" s="1">
        <v>43017</v>
      </c>
      <c r="B8872" s="2">
        <f>YEAR(salesdata[[#This Row],[Order Date]])</f>
        <v>2017</v>
      </c>
      <c r="C8872" s="2">
        <f>MONTH(salesdata[[#This Row],[Order Date]])</f>
        <v>10</v>
      </c>
      <c r="D8872" t="s">
        <v>1798</v>
      </c>
      <c r="E8872" t="s">
        <v>79</v>
      </c>
      <c r="F8872" t="s">
        <v>34</v>
      </c>
      <c r="G8872" t="s">
        <v>47</v>
      </c>
      <c r="H8872" t="s">
        <v>1007</v>
      </c>
      <c r="I8872" s="33" t="s">
        <v>7293</v>
      </c>
      <c r="J8872" s="2">
        <v>4</v>
      </c>
      <c r="K8872" s="33" t="s">
        <v>3162</v>
      </c>
    </row>
    <row r="8873" spans="1:11" x14ac:dyDescent="0.3">
      <c r="A8873" s="1">
        <v>43017</v>
      </c>
      <c r="B8873" s="2">
        <f>YEAR(salesdata[[#This Row],[Order Date]])</f>
        <v>2017</v>
      </c>
      <c r="C8873" s="2">
        <f>MONTH(salesdata[[#This Row],[Order Date]])</f>
        <v>10</v>
      </c>
      <c r="D8873" t="s">
        <v>602</v>
      </c>
      <c r="E8873" t="s">
        <v>152</v>
      </c>
      <c r="F8873" t="s">
        <v>11</v>
      </c>
      <c r="G8873" t="s">
        <v>20</v>
      </c>
      <c r="H8873" t="s">
        <v>207</v>
      </c>
      <c r="I8873" s="33" t="s">
        <v>8451</v>
      </c>
      <c r="J8873" s="2">
        <v>3</v>
      </c>
      <c r="K8873" s="33" t="s">
        <v>5508</v>
      </c>
    </row>
    <row r="8874" spans="1:11" x14ac:dyDescent="0.3">
      <c r="A8874" s="1">
        <v>43017</v>
      </c>
      <c r="B8874" s="2">
        <f>YEAR(salesdata[[#This Row],[Order Date]])</f>
        <v>2017</v>
      </c>
      <c r="C8874" s="2">
        <f>MONTH(salesdata[[#This Row],[Order Date]])</f>
        <v>10</v>
      </c>
      <c r="D8874" t="s">
        <v>602</v>
      </c>
      <c r="E8874" t="s">
        <v>152</v>
      </c>
      <c r="F8874" t="s">
        <v>34</v>
      </c>
      <c r="G8874" t="s">
        <v>74</v>
      </c>
      <c r="H8874" t="s">
        <v>75</v>
      </c>
      <c r="I8874" s="33" t="s">
        <v>3348</v>
      </c>
      <c r="J8874" s="2">
        <v>3</v>
      </c>
      <c r="K8874" s="33" t="s">
        <v>10519</v>
      </c>
    </row>
    <row r="8875" spans="1:11" x14ac:dyDescent="0.3">
      <c r="A8875" s="1">
        <v>43017</v>
      </c>
      <c r="B8875" s="2">
        <f>YEAR(salesdata[[#This Row],[Order Date]])</f>
        <v>2017</v>
      </c>
      <c r="C8875" s="2">
        <f>MONTH(salesdata[[#This Row],[Order Date]])</f>
        <v>10</v>
      </c>
      <c r="D8875" t="s">
        <v>602</v>
      </c>
      <c r="E8875" t="s">
        <v>152</v>
      </c>
      <c r="F8875" t="s">
        <v>11</v>
      </c>
      <c r="G8875" t="s">
        <v>12</v>
      </c>
      <c r="H8875" t="s">
        <v>228</v>
      </c>
      <c r="I8875" s="33" t="s">
        <v>11404</v>
      </c>
      <c r="J8875" s="2">
        <v>2</v>
      </c>
      <c r="K8875" s="33" t="s">
        <v>4987</v>
      </c>
    </row>
    <row r="8876" spans="1:11" x14ac:dyDescent="0.3">
      <c r="A8876" s="1">
        <v>43017</v>
      </c>
      <c r="B8876" s="2">
        <f>YEAR(salesdata[[#This Row],[Order Date]])</f>
        <v>2017</v>
      </c>
      <c r="C8876" s="2">
        <f>MONTH(salesdata[[#This Row],[Order Date]])</f>
        <v>10</v>
      </c>
      <c r="D8876" t="s">
        <v>602</v>
      </c>
      <c r="E8876" t="s">
        <v>152</v>
      </c>
      <c r="F8876" t="s">
        <v>11</v>
      </c>
      <c r="G8876" t="s">
        <v>20</v>
      </c>
      <c r="H8876" t="s">
        <v>2219</v>
      </c>
      <c r="I8876" s="33" t="s">
        <v>3780</v>
      </c>
      <c r="J8876" s="2">
        <v>6</v>
      </c>
      <c r="K8876" s="33" t="s">
        <v>3933</v>
      </c>
    </row>
    <row r="8877" spans="1:11" x14ac:dyDescent="0.3">
      <c r="A8877" s="1">
        <v>43017</v>
      </c>
      <c r="B8877" s="2">
        <f>YEAR(salesdata[[#This Row],[Order Date]])</f>
        <v>2017</v>
      </c>
      <c r="C8877" s="2">
        <f>MONTH(salesdata[[#This Row],[Order Date]])</f>
        <v>10</v>
      </c>
      <c r="D8877" t="s">
        <v>1112</v>
      </c>
      <c r="E8877" t="s">
        <v>10</v>
      </c>
      <c r="F8877" t="s">
        <v>11</v>
      </c>
      <c r="G8877" t="s">
        <v>24</v>
      </c>
      <c r="H8877" t="s">
        <v>1146</v>
      </c>
      <c r="I8877" s="33" t="s">
        <v>9238</v>
      </c>
      <c r="J8877" s="2">
        <v>7</v>
      </c>
      <c r="K8877" s="33" t="s">
        <v>3882</v>
      </c>
    </row>
    <row r="8878" spans="1:11" x14ac:dyDescent="0.3">
      <c r="A8878" s="1">
        <v>43017</v>
      </c>
      <c r="B8878" s="2">
        <f>YEAR(salesdata[[#This Row],[Order Date]])</f>
        <v>2017</v>
      </c>
      <c r="C8878" s="2">
        <f>MONTH(salesdata[[#This Row],[Order Date]])</f>
        <v>10</v>
      </c>
      <c r="D8878" t="s">
        <v>1112</v>
      </c>
      <c r="E8878" t="s">
        <v>10</v>
      </c>
      <c r="F8878" t="s">
        <v>34</v>
      </c>
      <c r="G8878" t="s">
        <v>35</v>
      </c>
      <c r="H8878" t="s">
        <v>2553</v>
      </c>
      <c r="I8878" s="33" t="s">
        <v>9966</v>
      </c>
      <c r="J8878" s="2">
        <v>3</v>
      </c>
      <c r="K8878" s="33" t="s">
        <v>11405</v>
      </c>
    </row>
    <row r="8879" spans="1:11" x14ac:dyDescent="0.3">
      <c r="A8879" s="1">
        <v>43017</v>
      </c>
      <c r="B8879" s="2">
        <f>YEAR(salesdata[[#This Row],[Order Date]])</f>
        <v>2017</v>
      </c>
      <c r="C8879" s="2">
        <f>MONTH(salesdata[[#This Row],[Order Date]])</f>
        <v>10</v>
      </c>
      <c r="D8879" t="s">
        <v>110</v>
      </c>
      <c r="E8879" t="s">
        <v>27</v>
      </c>
      <c r="F8879" t="s">
        <v>11</v>
      </c>
      <c r="G8879" t="s">
        <v>12</v>
      </c>
      <c r="H8879" t="s">
        <v>2669</v>
      </c>
      <c r="I8879" s="33" t="s">
        <v>9489</v>
      </c>
      <c r="J8879" s="2">
        <v>5</v>
      </c>
      <c r="K8879" s="33" t="s">
        <v>5962</v>
      </c>
    </row>
    <row r="8880" spans="1:11" x14ac:dyDescent="0.3">
      <c r="A8880" s="1">
        <v>43018</v>
      </c>
      <c r="B8880" s="2">
        <f>YEAR(salesdata[[#This Row],[Order Date]])</f>
        <v>2017</v>
      </c>
      <c r="C8880" s="2">
        <f>MONTH(salesdata[[#This Row],[Order Date]])</f>
        <v>10</v>
      </c>
      <c r="D8880" t="s">
        <v>1002</v>
      </c>
      <c r="E8880" t="s">
        <v>15</v>
      </c>
      <c r="F8880" t="s">
        <v>34</v>
      </c>
      <c r="G8880" t="s">
        <v>35</v>
      </c>
      <c r="H8880" t="s">
        <v>2348</v>
      </c>
      <c r="I8880" s="33" t="s">
        <v>11406</v>
      </c>
      <c r="J8880" s="2">
        <v>3</v>
      </c>
      <c r="K8880" s="33" t="s">
        <v>11407</v>
      </c>
    </row>
    <row r="8881" spans="1:11" x14ac:dyDescent="0.3">
      <c r="A8881" s="1">
        <v>43020</v>
      </c>
      <c r="B8881" s="2">
        <f>YEAR(salesdata[[#This Row],[Order Date]])</f>
        <v>2017</v>
      </c>
      <c r="C8881" s="2">
        <f>MONTH(salesdata[[#This Row],[Order Date]])</f>
        <v>10</v>
      </c>
      <c r="D8881" t="s">
        <v>640</v>
      </c>
      <c r="E8881" t="s">
        <v>15</v>
      </c>
      <c r="F8881" t="s">
        <v>34</v>
      </c>
      <c r="G8881" t="s">
        <v>35</v>
      </c>
      <c r="H8881" t="s">
        <v>424</v>
      </c>
      <c r="I8881" s="33" t="s">
        <v>11408</v>
      </c>
      <c r="J8881" s="2">
        <v>14</v>
      </c>
      <c r="K8881" s="33" t="s">
        <v>5624</v>
      </c>
    </row>
    <row r="8882" spans="1:11" x14ac:dyDescent="0.3">
      <c r="A8882" s="1">
        <v>43020</v>
      </c>
      <c r="B8882" s="2">
        <f>YEAR(salesdata[[#This Row],[Order Date]])</f>
        <v>2017</v>
      </c>
      <c r="C8882" s="2">
        <f>MONTH(salesdata[[#This Row],[Order Date]])</f>
        <v>10</v>
      </c>
      <c r="D8882" t="s">
        <v>341</v>
      </c>
      <c r="E8882" t="s">
        <v>249</v>
      </c>
      <c r="F8882" t="s">
        <v>11</v>
      </c>
      <c r="G8882" t="s">
        <v>12</v>
      </c>
      <c r="H8882" t="s">
        <v>2865</v>
      </c>
      <c r="I8882" s="33" t="s">
        <v>5024</v>
      </c>
      <c r="J8882" s="2">
        <v>2</v>
      </c>
      <c r="K8882" s="33" t="s">
        <v>3565</v>
      </c>
    </row>
    <row r="8883" spans="1:11" x14ac:dyDescent="0.3">
      <c r="A8883" s="1">
        <v>43020</v>
      </c>
      <c r="B8883" s="2">
        <f>YEAR(salesdata[[#This Row],[Order Date]])</f>
        <v>2017</v>
      </c>
      <c r="C8883" s="2">
        <f>MONTH(salesdata[[#This Row],[Order Date]])</f>
        <v>10</v>
      </c>
      <c r="D8883" t="s">
        <v>2808</v>
      </c>
      <c r="E8883" t="s">
        <v>407</v>
      </c>
      <c r="F8883" t="s">
        <v>39</v>
      </c>
      <c r="G8883" t="s">
        <v>52</v>
      </c>
      <c r="H8883" t="s">
        <v>1059</v>
      </c>
      <c r="I8883" s="33" t="s">
        <v>2768</v>
      </c>
      <c r="J8883" s="2">
        <v>5</v>
      </c>
      <c r="K8883" s="33" t="s">
        <v>8993</v>
      </c>
    </row>
    <row r="8884" spans="1:11" x14ac:dyDescent="0.3">
      <c r="A8884" s="1">
        <v>43020</v>
      </c>
      <c r="B8884" s="2">
        <f>YEAR(salesdata[[#This Row],[Order Date]])</f>
        <v>2017</v>
      </c>
      <c r="C8884" s="2">
        <f>MONTH(salesdata[[#This Row],[Order Date]])</f>
        <v>10</v>
      </c>
      <c r="D8884" t="s">
        <v>2808</v>
      </c>
      <c r="E8884" t="s">
        <v>407</v>
      </c>
      <c r="F8884" t="s">
        <v>11</v>
      </c>
      <c r="G8884" t="s">
        <v>20</v>
      </c>
      <c r="H8884" t="s">
        <v>2144</v>
      </c>
      <c r="I8884" s="33" t="s">
        <v>7153</v>
      </c>
      <c r="J8884" s="2">
        <v>3</v>
      </c>
      <c r="K8884" s="33" t="s">
        <v>5556</v>
      </c>
    </row>
    <row r="8885" spans="1:11" x14ac:dyDescent="0.3">
      <c r="A8885" s="1">
        <v>43020</v>
      </c>
      <c r="B8885" s="2">
        <f>YEAR(salesdata[[#This Row],[Order Date]])</f>
        <v>2017</v>
      </c>
      <c r="C8885" s="2">
        <f>MONTH(salesdata[[#This Row],[Order Date]])</f>
        <v>10</v>
      </c>
      <c r="D8885" t="s">
        <v>2152</v>
      </c>
      <c r="E8885" t="s">
        <v>27</v>
      </c>
      <c r="F8885" t="s">
        <v>39</v>
      </c>
      <c r="G8885" t="s">
        <v>52</v>
      </c>
      <c r="H8885" t="s">
        <v>986</v>
      </c>
      <c r="I8885" s="33" t="s">
        <v>4760</v>
      </c>
      <c r="J8885" s="2">
        <v>1</v>
      </c>
      <c r="K8885" s="33" t="s">
        <v>6040</v>
      </c>
    </row>
    <row r="8886" spans="1:11" x14ac:dyDescent="0.3">
      <c r="A8886" s="1">
        <v>43020</v>
      </c>
      <c r="B8886" s="2">
        <f>YEAR(salesdata[[#This Row],[Order Date]])</f>
        <v>2017</v>
      </c>
      <c r="C8886" s="2">
        <f>MONTH(salesdata[[#This Row],[Order Date]])</f>
        <v>10</v>
      </c>
      <c r="D8886" t="s">
        <v>2152</v>
      </c>
      <c r="E8886" t="s">
        <v>27</v>
      </c>
      <c r="F8886" t="s">
        <v>11</v>
      </c>
      <c r="G8886" t="s">
        <v>20</v>
      </c>
      <c r="H8886" t="s">
        <v>1860</v>
      </c>
      <c r="I8886" s="33" t="s">
        <v>11409</v>
      </c>
      <c r="J8886" s="2">
        <v>5</v>
      </c>
      <c r="K8886" s="33" t="s">
        <v>11410</v>
      </c>
    </row>
    <row r="8887" spans="1:11" x14ac:dyDescent="0.3">
      <c r="A8887" s="1">
        <v>43020</v>
      </c>
      <c r="B8887" s="2">
        <f>YEAR(salesdata[[#This Row],[Order Date]])</f>
        <v>2017</v>
      </c>
      <c r="C8887" s="2">
        <f>MONTH(salesdata[[#This Row],[Order Date]])</f>
        <v>10</v>
      </c>
      <c r="D8887" t="s">
        <v>2650</v>
      </c>
      <c r="E8887" t="s">
        <v>27</v>
      </c>
      <c r="F8887" t="s">
        <v>39</v>
      </c>
      <c r="G8887" t="s">
        <v>52</v>
      </c>
      <c r="H8887" t="s">
        <v>666</v>
      </c>
      <c r="I8887" s="33" t="s">
        <v>11411</v>
      </c>
      <c r="J8887" s="2">
        <v>12</v>
      </c>
      <c r="K8887" s="33" t="s">
        <v>11412</v>
      </c>
    </row>
    <row r="8888" spans="1:11" x14ac:dyDescent="0.3">
      <c r="A8888" s="1">
        <v>43020</v>
      </c>
      <c r="B8888" s="2">
        <f>YEAR(salesdata[[#This Row],[Order Date]])</f>
        <v>2017</v>
      </c>
      <c r="C8888" s="2">
        <f>MONTH(salesdata[[#This Row],[Order Date]])</f>
        <v>10</v>
      </c>
      <c r="D8888" t="s">
        <v>2650</v>
      </c>
      <c r="E8888" t="s">
        <v>27</v>
      </c>
      <c r="F8888" t="s">
        <v>11</v>
      </c>
      <c r="G8888" t="s">
        <v>24</v>
      </c>
      <c r="H8888" t="s">
        <v>1617</v>
      </c>
      <c r="I8888" s="33" t="s">
        <v>3882</v>
      </c>
      <c r="J8888" s="2">
        <v>2</v>
      </c>
      <c r="K8888" s="33" t="s">
        <v>3324</v>
      </c>
    </row>
    <row r="8889" spans="1:11" x14ac:dyDescent="0.3">
      <c r="A8889" s="1">
        <v>43020</v>
      </c>
      <c r="B8889" s="2">
        <f>YEAR(salesdata[[#This Row],[Order Date]])</f>
        <v>2017</v>
      </c>
      <c r="C8889" s="2">
        <f>MONTH(salesdata[[#This Row],[Order Date]])</f>
        <v>10</v>
      </c>
      <c r="D8889" t="s">
        <v>1846</v>
      </c>
      <c r="E8889" t="s">
        <v>10</v>
      </c>
      <c r="F8889" t="s">
        <v>39</v>
      </c>
      <c r="G8889" t="s">
        <v>52</v>
      </c>
      <c r="H8889" t="s">
        <v>1271</v>
      </c>
      <c r="I8889" s="33" t="s">
        <v>5503</v>
      </c>
      <c r="J8889" s="2">
        <v>2</v>
      </c>
      <c r="K8889" s="33" t="s">
        <v>7288</v>
      </c>
    </row>
    <row r="8890" spans="1:11" x14ac:dyDescent="0.3">
      <c r="A8890" s="1">
        <v>43020</v>
      </c>
      <c r="B8890" s="2">
        <f>YEAR(salesdata[[#This Row],[Order Date]])</f>
        <v>2017</v>
      </c>
      <c r="C8890" s="2">
        <f>MONTH(salesdata[[#This Row],[Order Date]])</f>
        <v>10</v>
      </c>
      <c r="D8890" t="s">
        <v>1989</v>
      </c>
      <c r="E8890" t="s">
        <v>181</v>
      </c>
      <c r="F8890" t="s">
        <v>39</v>
      </c>
      <c r="G8890" t="s">
        <v>52</v>
      </c>
      <c r="H8890" t="s">
        <v>1036</v>
      </c>
      <c r="I8890" s="33" t="s">
        <v>1037</v>
      </c>
      <c r="J8890" s="2">
        <v>3</v>
      </c>
      <c r="K8890" s="33" t="s">
        <v>4236</v>
      </c>
    </row>
    <row r="8891" spans="1:11" x14ac:dyDescent="0.3">
      <c r="A8891" s="1">
        <v>43020</v>
      </c>
      <c r="B8891" s="2">
        <f>YEAR(salesdata[[#This Row],[Order Date]])</f>
        <v>2017</v>
      </c>
      <c r="C8891" s="2">
        <f>MONTH(salesdata[[#This Row],[Order Date]])</f>
        <v>10</v>
      </c>
      <c r="D8891" t="s">
        <v>1989</v>
      </c>
      <c r="E8891" t="s">
        <v>181</v>
      </c>
      <c r="F8891" t="s">
        <v>11</v>
      </c>
      <c r="G8891" t="s">
        <v>43</v>
      </c>
      <c r="H8891" t="s">
        <v>1064</v>
      </c>
      <c r="I8891" s="33" t="s">
        <v>3963</v>
      </c>
      <c r="J8891" s="2">
        <v>5</v>
      </c>
      <c r="K8891" s="33" t="s">
        <v>6484</v>
      </c>
    </row>
    <row r="8892" spans="1:11" x14ac:dyDescent="0.3">
      <c r="A8892" s="1">
        <v>43020</v>
      </c>
      <c r="B8892" s="2">
        <f>YEAR(salesdata[[#This Row],[Order Date]])</f>
        <v>2017</v>
      </c>
      <c r="C8892" s="2">
        <f>MONTH(salesdata[[#This Row],[Order Date]])</f>
        <v>10</v>
      </c>
      <c r="D8892" t="s">
        <v>1989</v>
      </c>
      <c r="E8892" t="s">
        <v>181</v>
      </c>
      <c r="F8892" t="s">
        <v>34</v>
      </c>
      <c r="G8892" t="s">
        <v>47</v>
      </c>
      <c r="H8892" t="s">
        <v>2555</v>
      </c>
      <c r="I8892" s="33" t="s">
        <v>3360</v>
      </c>
      <c r="J8892" s="2">
        <v>2</v>
      </c>
      <c r="K8892" s="33" t="s">
        <v>11413</v>
      </c>
    </row>
    <row r="8893" spans="1:11" x14ac:dyDescent="0.3">
      <c r="A8893" s="1">
        <v>43020</v>
      </c>
      <c r="B8893" s="2">
        <f>YEAR(salesdata[[#This Row],[Order Date]])</f>
        <v>2017</v>
      </c>
      <c r="C8893" s="2">
        <f>MONTH(salesdata[[#This Row],[Order Date]])</f>
        <v>10</v>
      </c>
      <c r="D8893" t="s">
        <v>1989</v>
      </c>
      <c r="E8893" t="s">
        <v>181</v>
      </c>
      <c r="F8893" t="s">
        <v>34</v>
      </c>
      <c r="G8893" t="s">
        <v>74</v>
      </c>
      <c r="H8893" t="s">
        <v>2857</v>
      </c>
      <c r="I8893" s="33" t="s">
        <v>11414</v>
      </c>
      <c r="J8893" s="2">
        <v>5</v>
      </c>
      <c r="K8893" s="33" t="s">
        <v>11415</v>
      </c>
    </row>
    <row r="8894" spans="1:11" x14ac:dyDescent="0.3">
      <c r="A8894" s="1">
        <v>43020</v>
      </c>
      <c r="B8894" s="2">
        <f>YEAR(salesdata[[#This Row],[Order Date]])</f>
        <v>2017</v>
      </c>
      <c r="C8894" s="2">
        <f>MONTH(salesdata[[#This Row],[Order Date]])</f>
        <v>10</v>
      </c>
      <c r="D8894" t="s">
        <v>1128</v>
      </c>
      <c r="E8894" t="s">
        <v>10</v>
      </c>
      <c r="F8894" t="s">
        <v>39</v>
      </c>
      <c r="G8894" t="s">
        <v>40</v>
      </c>
      <c r="H8894" t="s">
        <v>1864</v>
      </c>
      <c r="I8894" s="33" t="s">
        <v>11238</v>
      </c>
      <c r="J8894" s="2">
        <v>7</v>
      </c>
      <c r="K8894" s="33" t="s">
        <v>4785</v>
      </c>
    </row>
    <row r="8895" spans="1:11" x14ac:dyDescent="0.3">
      <c r="A8895" s="1">
        <v>43020</v>
      </c>
      <c r="B8895" s="2">
        <f>YEAR(salesdata[[#This Row],[Order Date]])</f>
        <v>2017</v>
      </c>
      <c r="C8895" s="2">
        <f>MONTH(salesdata[[#This Row],[Order Date]])</f>
        <v>10</v>
      </c>
      <c r="D8895" t="s">
        <v>1128</v>
      </c>
      <c r="E8895" t="s">
        <v>10</v>
      </c>
      <c r="F8895" t="s">
        <v>11</v>
      </c>
      <c r="G8895" t="s">
        <v>12</v>
      </c>
      <c r="H8895" t="s">
        <v>1188</v>
      </c>
      <c r="I8895" s="33" t="s">
        <v>3520</v>
      </c>
      <c r="J8895" s="2">
        <v>2</v>
      </c>
      <c r="K8895" s="33" t="s">
        <v>3989</v>
      </c>
    </row>
    <row r="8896" spans="1:11" x14ac:dyDescent="0.3">
      <c r="A8896" s="1">
        <v>43020</v>
      </c>
      <c r="B8896" s="2">
        <f>YEAR(salesdata[[#This Row],[Order Date]])</f>
        <v>2017</v>
      </c>
      <c r="C8896" s="2">
        <f>MONTH(salesdata[[#This Row],[Order Date]])</f>
        <v>10</v>
      </c>
      <c r="D8896" t="s">
        <v>1128</v>
      </c>
      <c r="E8896" t="s">
        <v>10</v>
      </c>
      <c r="F8896" t="s">
        <v>39</v>
      </c>
      <c r="G8896" t="s">
        <v>52</v>
      </c>
      <c r="H8896" t="s">
        <v>1842</v>
      </c>
      <c r="I8896" s="33" t="s">
        <v>11416</v>
      </c>
      <c r="J8896" s="2">
        <v>3</v>
      </c>
      <c r="K8896" s="33" t="s">
        <v>11417</v>
      </c>
    </row>
    <row r="8897" spans="1:11" x14ac:dyDescent="0.3">
      <c r="A8897" s="1">
        <v>43020</v>
      </c>
      <c r="B8897" s="2">
        <f>YEAR(salesdata[[#This Row],[Order Date]])</f>
        <v>2017</v>
      </c>
      <c r="C8897" s="2">
        <f>MONTH(salesdata[[#This Row],[Order Date]])</f>
        <v>10</v>
      </c>
      <c r="D8897" t="s">
        <v>186</v>
      </c>
      <c r="E8897" t="s">
        <v>2838</v>
      </c>
      <c r="F8897" t="s">
        <v>34</v>
      </c>
      <c r="G8897" t="s">
        <v>147</v>
      </c>
      <c r="H8897" t="s">
        <v>1868</v>
      </c>
      <c r="I8897" s="33" t="s">
        <v>11418</v>
      </c>
      <c r="J8897" s="2">
        <v>3</v>
      </c>
      <c r="K8897" s="33" t="s">
        <v>11419</v>
      </c>
    </row>
    <row r="8898" spans="1:11" x14ac:dyDescent="0.3">
      <c r="A8898" s="1">
        <v>43020</v>
      </c>
      <c r="B8898" s="2">
        <f>YEAR(salesdata[[#This Row],[Order Date]])</f>
        <v>2017</v>
      </c>
      <c r="C8898" s="2">
        <f>MONTH(salesdata[[#This Row],[Order Date]])</f>
        <v>10</v>
      </c>
      <c r="D8898" t="s">
        <v>390</v>
      </c>
      <c r="E8898" t="s">
        <v>152</v>
      </c>
      <c r="F8898" t="s">
        <v>11</v>
      </c>
      <c r="G8898" t="s">
        <v>12</v>
      </c>
      <c r="H8898" t="s">
        <v>1570</v>
      </c>
      <c r="I8898" s="33" t="s">
        <v>4714</v>
      </c>
      <c r="J8898" s="2">
        <v>2</v>
      </c>
      <c r="K8898" s="33" t="s">
        <v>4159</v>
      </c>
    </row>
    <row r="8899" spans="1:11" x14ac:dyDescent="0.3">
      <c r="A8899" s="1">
        <v>43021</v>
      </c>
      <c r="B8899" s="2">
        <f>YEAR(salesdata[[#This Row],[Order Date]])</f>
        <v>2017</v>
      </c>
      <c r="C8899" s="2">
        <f>MONTH(salesdata[[#This Row],[Order Date]])</f>
        <v>10</v>
      </c>
      <c r="D8899" t="s">
        <v>1946</v>
      </c>
      <c r="E8899" t="s">
        <v>23</v>
      </c>
      <c r="F8899" t="s">
        <v>11</v>
      </c>
      <c r="G8899" t="s">
        <v>12</v>
      </c>
      <c r="H8899" t="s">
        <v>2860</v>
      </c>
      <c r="I8899" s="33" t="s">
        <v>3972</v>
      </c>
      <c r="J8899" s="2">
        <v>2</v>
      </c>
      <c r="K8899" s="33" t="s">
        <v>3973</v>
      </c>
    </row>
    <row r="8900" spans="1:11" x14ac:dyDescent="0.3">
      <c r="A8900" s="1">
        <v>43021</v>
      </c>
      <c r="B8900" s="2">
        <f>YEAR(salesdata[[#This Row],[Order Date]])</f>
        <v>2017</v>
      </c>
      <c r="C8900" s="2">
        <f>MONTH(salesdata[[#This Row],[Order Date]])</f>
        <v>10</v>
      </c>
      <c r="D8900" t="s">
        <v>1946</v>
      </c>
      <c r="E8900" t="s">
        <v>23</v>
      </c>
      <c r="F8900" t="s">
        <v>11</v>
      </c>
      <c r="G8900" t="s">
        <v>12</v>
      </c>
      <c r="H8900" t="s">
        <v>1672</v>
      </c>
      <c r="I8900" s="33" t="s">
        <v>7731</v>
      </c>
      <c r="J8900" s="2">
        <v>4</v>
      </c>
      <c r="K8900" s="33" t="s">
        <v>9308</v>
      </c>
    </row>
    <row r="8901" spans="1:11" x14ac:dyDescent="0.3">
      <c r="A8901" s="1">
        <v>43021</v>
      </c>
      <c r="B8901" s="2">
        <f>YEAR(salesdata[[#This Row],[Order Date]])</f>
        <v>2017</v>
      </c>
      <c r="C8901" s="2">
        <f>MONTH(salesdata[[#This Row],[Order Date]])</f>
        <v>10</v>
      </c>
      <c r="D8901" t="s">
        <v>1946</v>
      </c>
      <c r="E8901" t="s">
        <v>23</v>
      </c>
      <c r="F8901" t="s">
        <v>11</v>
      </c>
      <c r="G8901" t="s">
        <v>18</v>
      </c>
      <c r="H8901" t="s">
        <v>525</v>
      </c>
      <c r="I8901" s="33" t="s">
        <v>11420</v>
      </c>
      <c r="J8901" s="2">
        <v>6</v>
      </c>
      <c r="K8901" s="33" t="s">
        <v>4849</v>
      </c>
    </row>
    <row r="8902" spans="1:11" x14ac:dyDescent="0.3">
      <c r="A8902" s="1">
        <v>43021</v>
      </c>
      <c r="B8902" s="2">
        <f>YEAR(salesdata[[#This Row],[Order Date]])</f>
        <v>2017</v>
      </c>
      <c r="C8902" s="2">
        <f>MONTH(salesdata[[#This Row],[Order Date]])</f>
        <v>10</v>
      </c>
      <c r="D8902" t="s">
        <v>1946</v>
      </c>
      <c r="E8902" t="s">
        <v>23</v>
      </c>
      <c r="F8902" t="s">
        <v>11</v>
      </c>
      <c r="G8902" t="s">
        <v>16</v>
      </c>
      <c r="H8902" t="s">
        <v>1769</v>
      </c>
      <c r="I8902" s="33" t="s">
        <v>9583</v>
      </c>
      <c r="J8902" s="2">
        <v>3</v>
      </c>
      <c r="K8902" s="33" t="s">
        <v>4893</v>
      </c>
    </row>
    <row r="8903" spans="1:11" x14ac:dyDescent="0.3">
      <c r="A8903" s="1">
        <v>43021</v>
      </c>
      <c r="B8903" s="2">
        <f>YEAR(salesdata[[#This Row],[Order Date]])</f>
        <v>2017</v>
      </c>
      <c r="C8903" s="2">
        <f>MONTH(salesdata[[#This Row],[Order Date]])</f>
        <v>10</v>
      </c>
      <c r="D8903" t="s">
        <v>1169</v>
      </c>
      <c r="E8903" t="s">
        <v>152</v>
      </c>
      <c r="F8903" t="s">
        <v>11</v>
      </c>
      <c r="G8903" t="s">
        <v>93</v>
      </c>
      <c r="H8903" t="s">
        <v>1891</v>
      </c>
      <c r="I8903" s="33" t="s">
        <v>11421</v>
      </c>
      <c r="J8903" s="2">
        <v>5</v>
      </c>
      <c r="K8903" s="33" t="s">
        <v>8888</v>
      </c>
    </row>
    <row r="8904" spans="1:11" x14ac:dyDescent="0.3">
      <c r="A8904" s="1">
        <v>43021</v>
      </c>
      <c r="B8904" s="2">
        <f>YEAR(salesdata[[#This Row],[Order Date]])</f>
        <v>2017</v>
      </c>
      <c r="C8904" s="2">
        <f>MONTH(salesdata[[#This Row],[Order Date]])</f>
        <v>10</v>
      </c>
      <c r="D8904" t="s">
        <v>1158</v>
      </c>
      <c r="E8904" t="s">
        <v>15</v>
      </c>
      <c r="F8904" t="s">
        <v>11</v>
      </c>
      <c r="G8904" t="s">
        <v>12</v>
      </c>
      <c r="H8904" t="s">
        <v>637</v>
      </c>
      <c r="I8904" s="33" t="s">
        <v>8145</v>
      </c>
      <c r="J8904" s="2">
        <v>3</v>
      </c>
      <c r="K8904" s="33" t="s">
        <v>7647</v>
      </c>
    </row>
    <row r="8905" spans="1:11" x14ac:dyDescent="0.3">
      <c r="A8905" s="1">
        <v>43021</v>
      </c>
      <c r="B8905" s="2">
        <f>YEAR(salesdata[[#This Row],[Order Date]])</f>
        <v>2017</v>
      </c>
      <c r="C8905" s="2">
        <f>MONTH(salesdata[[#This Row],[Order Date]])</f>
        <v>10</v>
      </c>
      <c r="D8905" t="s">
        <v>1158</v>
      </c>
      <c r="E8905" t="s">
        <v>15</v>
      </c>
      <c r="F8905" t="s">
        <v>11</v>
      </c>
      <c r="G8905" t="s">
        <v>20</v>
      </c>
      <c r="H8905" t="s">
        <v>2351</v>
      </c>
      <c r="I8905" s="33" t="s">
        <v>11422</v>
      </c>
      <c r="J8905" s="2">
        <v>4</v>
      </c>
      <c r="K8905" s="33" t="s">
        <v>11423</v>
      </c>
    </row>
    <row r="8906" spans="1:11" x14ac:dyDescent="0.3">
      <c r="A8906" s="1">
        <v>43021</v>
      </c>
      <c r="B8906" s="2">
        <f>YEAR(salesdata[[#This Row],[Order Date]])</f>
        <v>2017</v>
      </c>
      <c r="C8906" s="2">
        <f>MONTH(salesdata[[#This Row],[Order Date]])</f>
        <v>10</v>
      </c>
      <c r="D8906" t="s">
        <v>1158</v>
      </c>
      <c r="E8906" t="s">
        <v>15</v>
      </c>
      <c r="F8906" t="s">
        <v>34</v>
      </c>
      <c r="G8906" t="s">
        <v>47</v>
      </c>
      <c r="H8906" t="s">
        <v>601</v>
      </c>
      <c r="I8906" s="33" t="s">
        <v>5244</v>
      </c>
      <c r="J8906" s="2">
        <v>3</v>
      </c>
      <c r="K8906" s="33" t="s">
        <v>11424</v>
      </c>
    </row>
    <row r="8907" spans="1:11" x14ac:dyDescent="0.3">
      <c r="A8907" s="1">
        <v>43021</v>
      </c>
      <c r="B8907" s="2">
        <f>YEAR(salesdata[[#This Row],[Order Date]])</f>
        <v>2017</v>
      </c>
      <c r="C8907" s="2">
        <f>MONTH(salesdata[[#This Row],[Order Date]])</f>
        <v>10</v>
      </c>
      <c r="D8907" t="s">
        <v>2115</v>
      </c>
      <c r="E8907" t="s">
        <v>27</v>
      </c>
      <c r="F8907" t="s">
        <v>39</v>
      </c>
      <c r="G8907" t="s">
        <v>52</v>
      </c>
      <c r="H8907" t="s">
        <v>2458</v>
      </c>
      <c r="I8907" s="33" t="s">
        <v>10084</v>
      </c>
      <c r="J8907" s="2">
        <v>6</v>
      </c>
      <c r="K8907" s="33" t="s">
        <v>10675</v>
      </c>
    </row>
    <row r="8908" spans="1:11" x14ac:dyDescent="0.3">
      <c r="A8908" s="1">
        <v>43021</v>
      </c>
      <c r="B8908" s="2">
        <f>YEAR(salesdata[[#This Row],[Order Date]])</f>
        <v>2017</v>
      </c>
      <c r="C8908" s="2">
        <f>MONTH(salesdata[[#This Row],[Order Date]])</f>
        <v>10</v>
      </c>
      <c r="D8908" t="s">
        <v>2115</v>
      </c>
      <c r="E8908" t="s">
        <v>27</v>
      </c>
      <c r="F8908" t="s">
        <v>39</v>
      </c>
      <c r="G8908" t="s">
        <v>40</v>
      </c>
      <c r="H8908" t="s">
        <v>2326</v>
      </c>
      <c r="I8908" s="33" t="s">
        <v>4157</v>
      </c>
      <c r="J8908" s="2">
        <v>2</v>
      </c>
      <c r="K8908" s="33" t="s">
        <v>2707</v>
      </c>
    </row>
    <row r="8909" spans="1:11" x14ac:dyDescent="0.3">
      <c r="A8909" s="1">
        <v>43021</v>
      </c>
      <c r="B8909" s="2">
        <f>YEAR(salesdata[[#This Row],[Order Date]])</f>
        <v>2017</v>
      </c>
      <c r="C8909" s="2">
        <f>MONTH(salesdata[[#This Row],[Order Date]])</f>
        <v>10</v>
      </c>
      <c r="D8909" t="s">
        <v>2115</v>
      </c>
      <c r="E8909" t="s">
        <v>27</v>
      </c>
      <c r="F8909" t="s">
        <v>11</v>
      </c>
      <c r="G8909" t="s">
        <v>20</v>
      </c>
      <c r="H8909" t="s">
        <v>1656</v>
      </c>
      <c r="I8909" s="33" t="s">
        <v>11425</v>
      </c>
      <c r="J8909" s="2">
        <v>5</v>
      </c>
      <c r="K8909" s="33" t="s">
        <v>6387</v>
      </c>
    </row>
    <row r="8910" spans="1:11" x14ac:dyDescent="0.3">
      <c r="A8910" s="1">
        <v>43021</v>
      </c>
      <c r="B8910" s="2">
        <f>YEAR(salesdata[[#This Row],[Order Date]])</f>
        <v>2017</v>
      </c>
      <c r="C8910" s="2">
        <f>MONTH(salesdata[[#This Row],[Order Date]])</f>
        <v>10</v>
      </c>
      <c r="D8910" t="s">
        <v>1776</v>
      </c>
      <c r="E8910" t="s">
        <v>33</v>
      </c>
      <c r="F8910" t="s">
        <v>11</v>
      </c>
      <c r="G8910" t="s">
        <v>18</v>
      </c>
      <c r="H8910" t="s">
        <v>1608</v>
      </c>
      <c r="I8910" s="33" t="s">
        <v>11426</v>
      </c>
      <c r="J8910" s="2">
        <v>8</v>
      </c>
      <c r="K8910" s="33" t="s">
        <v>11427</v>
      </c>
    </row>
    <row r="8911" spans="1:11" x14ac:dyDescent="0.3">
      <c r="A8911" s="1">
        <v>43021</v>
      </c>
      <c r="B8911" s="2">
        <f>YEAR(salesdata[[#This Row],[Order Date]])</f>
        <v>2017</v>
      </c>
      <c r="C8911" s="2">
        <f>MONTH(salesdata[[#This Row],[Order Date]])</f>
        <v>10</v>
      </c>
      <c r="D8911" t="s">
        <v>945</v>
      </c>
      <c r="E8911" t="s">
        <v>62</v>
      </c>
      <c r="F8911" t="s">
        <v>11</v>
      </c>
      <c r="G8911" t="s">
        <v>16</v>
      </c>
      <c r="H8911" t="s">
        <v>1757</v>
      </c>
      <c r="I8911" s="33" t="s">
        <v>4692</v>
      </c>
      <c r="J8911" s="2">
        <v>3</v>
      </c>
      <c r="K8911" s="33" t="s">
        <v>8559</v>
      </c>
    </row>
    <row r="8912" spans="1:11" x14ac:dyDescent="0.3">
      <c r="A8912" s="1">
        <v>43021</v>
      </c>
      <c r="B8912" s="2">
        <f>YEAR(salesdata[[#This Row],[Order Date]])</f>
        <v>2017</v>
      </c>
      <c r="C8912" s="2">
        <f>MONTH(salesdata[[#This Row],[Order Date]])</f>
        <v>10</v>
      </c>
      <c r="D8912" t="s">
        <v>945</v>
      </c>
      <c r="E8912" t="s">
        <v>62</v>
      </c>
      <c r="F8912" t="s">
        <v>34</v>
      </c>
      <c r="G8912" t="s">
        <v>147</v>
      </c>
      <c r="H8912" t="s">
        <v>324</v>
      </c>
      <c r="I8912" s="33" t="s">
        <v>11428</v>
      </c>
      <c r="J8912" s="2">
        <v>4</v>
      </c>
      <c r="K8912" s="33" t="s">
        <v>11429</v>
      </c>
    </row>
    <row r="8913" spans="1:11" x14ac:dyDescent="0.3">
      <c r="A8913" s="1">
        <v>43021</v>
      </c>
      <c r="B8913" s="2">
        <f>YEAR(salesdata[[#This Row],[Order Date]])</f>
        <v>2017</v>
      </c>
      <c r="C8913" s="2">
        <f>MONTH(salesdata[[#This Row],[Order Date]])</f>
        <v>10</v>
      </c>
      <c r="D8913" t="s">
        <v>945</v>
      </c>
      <c r="E8913" t="s">
        <v>62</v>
      </c>
      <c r="F8913" t="s">
        <v>11</v>
      </c>
      <c r="G8913" t="s">
        <v>12</v>
      </c>
      <c r="H8913" t="s">
        <v>2192</v>
      </c>
      <c r="I8913" s="33" t="s">
        <v>3857</v>
      </c>
      <c r="J8913" s="2">
        <v>4</v>
      </c>
      <c r="K8913" s="33" t="s">
        <v>3858</v>
      </c>
    </row>
    <row r="8914" spans="1:11" x14ac:dyDescent="0.3">
      <c r="A8914" s="1">
        <v>43022</v>
      </c>
      <c r="B8914" s="2">
        <f>YEAR(salesdata[[#This Row],[Order Date]])</f>
        <v>2017</v>
      </c>
      <c r="C8914" s="2">
        <f>MONTH(salesdata[[#This Row],[Order Date]])</f>
        <v>10</v>
      </c>
      <c r="D8914" t="s">
        <v>2611</v>
      </c>
      <c r="E8914" t="s">
        <v>540</v>
      </c>
      <c r="F8914" t="s">
        <v>11</v>
      </c>
      <c r="G8914" t="s">
        <v>20</v>
      </c>
      <c r="H8914" t="s">
        <v>643</v>
      </c>
      <c r="I8914" s="33" t="s">
        <v>11430</v>
      </c>
      <c r="J8914" s="2">
        <v>7</v>
      </c>
      <c r="K8914" s="33" t="s">
        <v>3491</v>
      </c>
    </row>
    <row r="8915" spans="1:11" x14ac:dyDescent="0.3">
      <c r="A8915" s="1">
        <v>43022</v>
      </c>
      <c r="B8915" s="2">
        <f>YEAR(salesdata[[#This Row],[Order Date]])</f>
        <v>2017</v>
      </c>
      <c r="C8915" s="2">
        <f>MONTH(salesdata[[#This Row],[Order Date]])</f>
        <v>10</v>
      </c>
      <c r="D8915" t="s">
        <v>2273</v>
      </c>
      <c r="E8915" t="s">
        <v>27</v>
      </c>
      <c r="F8915" t="s">
        <v>34</v>
      </c>
      <c r="G8915" t="s">
        <v>47</v>
      </c>
      <c r="H8915" t="s">
        <v>489</v>
      </c>
      <c r="I8915" s="33" t="s">
        <v>11431</v>
      </c>
      <c r="J8915" s="2">
        <v>2</v>
      </c>
      <c r="K8915" s="33" t="s">
        <v>4051</v>
      </c>
    </row>
    <row r="8916" spans="1:11" x14ac:dyDescent="0.3">
      <c r="A8916" s="1">
        <v>43022</v>
      </c>
      <c r="B8916" s="2">
        <f>YEAR(salesdata[[#This Row],[Order Date]])</f>
        <v>2017</v>
      </c>
      <c r="C8916" s="2">
        <f>MONTH(salesdata[[#This Row],[Order Date]])</f>
        <v>10</v>
      </c>
      <c r="D8916" t="s">
        <v>1347</v>
      </c>
      <c r="E8916" t="s">
        <v>15</v>
      </c>
      <c r="F8916" t="s">
        <v>11</v>
      </c>
      <c r="G8916" t="s">
        <v>20</v>
      </c>
      <c r="H8916" t="s">
        <v>334</v>
      </c>
      <c r="I8916" s="33" t="s">
        <v>9004</v>
      </c>
      <c r="J8916" s="2">
        <v>9</v>
      </c>
      <c r="K8916" s="33" t="s">
        <v>11432</v>
      </c>
    </row>
    <row r="8917" spans="1:11" x14ac:dyDescent="0.3">
      <c r="A8917" s="1">
        <v>43022</v>
      </c>
      <c r="B8917" s="2">
        <f>YEAR(salesdata[[#This Row],[Order Date]])</f>
        <v>2017</v>
      </c>
      <c r="C8917" s="2">
        <f>MONTH(salesdata[[#This Row],[Order Date]])</f>
        <v>10</v>
      </c>
      <c r="D8917" t="s">
        <v>1347</v>
      </c>
      <c r="E8917" t="s">
        <v>15</v>
      </c>
      <c r="F8917" t="s">
        <v>11</v>
      </c>
      <c r="G8917" t="s">
        <v>20</v>
      </c>
      <c r="H8917" t="s">
        <v>273</v>
      </c>
      <c r="I8917" s="33" t="s">
        <v>5981</v>
      </c>
      <c r="J8917" s="2">
        <v>1</v>
      </c>
      <c r="K8917" s="33" t="s">
        <v>11433</v>
      </c>
    </row>
    <row r="8918" spans="1:11" x14ac:dyDescent="0.3">
      <c r="A8918" s="1">
        <v>43022</v>
      </c>
      <c r="B8918" s="2">
        <f>YEAR(salesdata[[#This Row],[Order Date]])</f>
        <v>2017</v>
      </c>
      <c r="C8918" s="2">
        <f>MONTH(salesdata[[#This Row],[Order Date]])</f>
        <v>10</v>
      </c>
      <c r="D8918" t="s">
        <v>1079</v>
      </c>
      <c r="E8918" t="s">
        <v>27</v>
      </c>
      <c r="F8918" t="s">
        <v>39</v>
      </c>
      <c r="G8918" t="s">
        <v>52</v>
      </c>
      <c r="H8918" t="s">
        <v>1938</v>
      </c>
      <c r="I8918" s="33" t="s">
        <v>11434</v>
      </c>
      <c r="J8918" s="2">
        <v>4</v>
      </c>
      <c r="K8918" s="33" t="s">
        <v>11435</v>
      </c>
    </row>
    <row r="8919" spans="1:11" x14ac:dyDescent="0.3">
      <c r="A8919" s="1">
        <v>43023</v>
      </c>
      <c r="B8919" s="2">
        <f>YEAR(salesdata[[#This Row],[Order Date]])</f>
        <v>2017</v>
      </c>
      <c r="C8919" s="2">
        <f>MONTH(salesdata[[#This Row],[Order Date]])</f>
        <v>10</v>
      </c>
      <c r="D8919" t="s">
        <v>711</v>
      </c>
      <c r="E8919" t="s">
        <v>27</v>
      </c>
      <c r="F8919" t="s">
        <v>11</v>
      </c>
      <c r="G8919" t="s">
        <v>24</v>
      </c>
      <c r="H8919" t="s">
        <v>2866</v>
      </c>
      <c r="I8919" s="33" t="s">
        <v>4210</v>
      </c>
      <c r="J8919" s="2">
        <v>4</v>
      </c>
      <c r="K8919" s="33" t="s">
        <v>5925</v>
      </c>
    </row>
    <row r="8920" spans="1:11" x14ac:dyDescent="0.3">
      <c r="A8920" s="1">
        <v>43023</v>
      </c>
      <c r="B8920" s="2">
        <f>YEAR(salesdata[[#This Row],[Order Date]])</f>
        <v>2017</v>
      </c>
      <c r="C8920" s="2">
        <f>MONTH(salesdata[[#This Row],[Order Date]])</f>
        <v>10</v>
      </c>
      <c r="D8920" t="s">
        <v>499</v>
      </c>
      <c r="E8920" t="s">
        <v>27</v>
      </c>
      <c r="F8920" t="s">
        <v>34</v>
      </c>
      <c r="G8920" t="s">
        <v>147</v>
      </c>
      <c r="H8920" t="s">
        <v>559</v>
      </c>
      <c r="I8920" s="33" t="s">
        <v>11436</v>
      </c>
      <c r="J8920" s="2">
        <v>3</v>
      </c>
      <c r="K8920" s="33" t="s">
        <v>9358</v>
      </c>
    </row>
    <row r="8921" spans="1:11" x14ac:dyDescent="0.3">
      <c r="A8921" s="1">
        <v>43023</v>
      </c>
      <c r="B8921" s="2">
        <f>YEAR(salesdata[[#This Row],[Order Date]])</f>
        <v>2017</v>
      </c>
      <c r="C8921" s="2">
        <f>MONTH(salesdata[[#This Row],[Order Date]])</f>
        <v>10</v>
      </c>
      <c r="D8921" t="s">
        <v>499</v>
      </c>
      <c r="E8921" t="s">
        <v>27</v>
      </c>
      <c r="F8921" t="s">
        <v>11</v>
      </c>
      <c r="G8921" t="s">
        <v>12</v>
      </c>
      <c r="H8921" t="s">
        <v>367</v>
      </c>
      <c r="I8921" s="33" t="s">
        <v>9782</v>
      </c>
      <c r="J8921" s="2">
        <v>5</v>
      </c>
      <c r="K8921" s="33" t="s">
        <v>9783</v>
      </c>
    </row>
    <row r="8922" spans="1:11" x14ac:dyDescent="0.3">
      <c r="A8922" s="1">
        <v>43023</v>
      </c>
      <c r="B8922" s="2">
        <f>YEAR(salesdata[[#This Row],[Order Date]])</f>
        <v>2017</v>
      </c>
      <c r="C8922" s="2">
        <f>MONTH(salesdata[[#This Row],[Order Date]])</f>
        <v>10</v>
      </c>
      <c r="D8922" t="s">
        <v>1098</v>
      </c>
      <c r="E8922" t="s">
        <v>625</v>
      </c>
      <c r="F8922" t="s">
        <v>11</v>
      </c>
      <c r="G8922" t="s">
        <v>16</v>
      </c>
      <c r="H8922" t="s">
        <v>1683</v>
      </c>
      <c r="I8922" s="33" t="s">
        <v>6521</v>
      </c>
      <c r="J8922" s="2">
        <v>5</v>
      </c>
      <c r="K8922" s="33" t="s">
        <v>2154</v>
      </c>
    </row>
    <row r="8923" spans="1:11" x14ac:dyDescent="0.3">
      <c r="A8923" s="1">
        <v>43023</v>
      </c>
      <c r="B8923" s="2">
        <f>YEAR(salesdata[[#This Row],[Order Date]])</f>
        <v>2017</v>
      </c>
      <c r="C8923" s="2">
        <f>MONTH(salesdata[[#This Row],[Order Date]])</f>
        <v>10</v>
      </c>
      <c r="D8923" t="s">
        <v>2514</v>
      </c>
      <c r="E8923" t="s">
        <v>27</v>
      </c>
      <c r="F8923" t="s">
        <v>11</v>
      </c>
      <c r="G8923" t="s">
        <v>16</v>
      </c>
      <c r="H8923" t="s">
        <v>1545</v>
      </c>
      <c r="I8923" s="33" t="s">
        <v>11437</v>
      </c>
      <c r="J8923" s="2">
        <v>5</v>
      </c>
      <c r="K8923" s="33" t="s">
        <v>11438</v>
      </c>
    </row>
    <row r="8924" spans="1:11" x14ac:dyDescent="0.3">
      <c r="A8924" s="1">
        <v>43023</v>
      </c>
      <c r="B8924" s="2">
        <f>YEAR(salesdata[[#This Row],[Order Date]])</f>
        <v>2017</v>
      </c>
      <c r="C8924" s="2">
        <f>MONTH(salesdata[[#This Row],[Order Date]])</f>
        <v>10</v>
      </c>
      <c r="D8924" t="s">
        <v>2514</v>
      </c>
      <c r="E8924" t="s">
        <v>27</v>
      </c>
      <c r="F8924" t="s">
        <v>34</v>
      </c>
      <c r="G8924" t="s">
        <v>47</v>
      </c>
      <c r="H8924" t="s">
        <v>2074</v>
      </c>
      <c r="I8924" s="33" t="s">
        <v>4499</v>
      </c>
      <c r="J8924" s="2">
        <v>1</v>
      </c>
      <c r="K8924" s="33" t="s">
        <v>3332</v>
      </c>
    </row>
    <row r="8925" spans="1:11" x14ac:dyDescent="0.3">
      <c r="A8925" s="1">
        <v>43023</v>
      </c>
      <c r="B8925" s="2">
        <f>YEAR(salesdata[[#This Row],[Order Date]])</f>
        <v>2017</v>
      </c>
      <c r="C8925" s="2">
        <f>MONTH(salesdata[[#This Row],[Order Date]])</f>
        <v>10</v>
      </c>
      <c r="D8925" t="s">
        <v>1282</v>
      </c>
      <c r="E8925" t="s">
        <v>27</v>
      </c>
      <c r="F8925" t="s">
        <v>11</v>
      </c>
      <c r="G8925" t="s">
        <v>16</v>
      </c>
      <c r="H8925" t="s">
        <v>2703</v>
      </c>
      <c r="I8925" s="33" t="s">
        <v>3013</v>
      </c>
      <c r="J8925" s="2">
        <v>3</v>
      </c>
      <c r="K8925" s="33" t="s">
        <v>3244</v>
      </c>
    </row>
    <row r="8926" spans="1:11" x14ac:dyDescent="0.3">
      <c r="A8926" s="1">
        <v>43023</v>
      </c>
      <c r="B8926" s="2">
        <f>YEAR(salesdata[[#This Row],[Order Date]])</f>
        <v>2017</v>
      </c>
      <c r="C8926" s="2">
        <f>MONTH(salesdata[[#This Row],[Order Date]])</f>
        <v>10</v>
      </c>
      <c r="D8926" t="s">
        <v>2131</v>
      </c>
      <c r="E8926" t="s">
        <v>300</v>
      </c>
      <c r="F8926" t="s">
        <v>11</v>
      </c>
      <c r="G8926" t="s">
        <v>24</v>
      </c>
      <c r="H8926" t="s">
        <v>2018</v>
      </c>
      <c r="I8926" s="33" t="s">
        <v>7193</v>
      </c>
      <c r="J8926" s="2">
        <v>2</v>
      </c>
      <c r="K8926" s="33" t="s">
        <v>4394</v>
      </c>
    </row>
    <row r="8927" spans="1:11" x14ac:dyDescent="0.3">
      <c r="A8927" s="1">
        <v>43024</v>
      </c>
      <c r="B8927" s="2">
        <f>YEAR(salesdata[[#This Row],[Order Date]])</f>
        <v>2017</v>
      </c>
      <c r="C8927" s="2">
        <f>MONTH(salesdata[[#This Row],[Order Date]])</f>
        <v>10</v>
      </c>
      <c r="D8927" t="s">
        <v>2311</v>
      </c>
      <c r="E8927" t="s">
        <v>33</v>
      </c>
      <c r="F8927" t="s">
        <v>11</v>
      </c>
      <c r="G8927" t="s">
        <v>20</v>
      </c>
      <c r="H8927" t="s">
        <v>480</v>
      </c>
      <c r="I8927" s="33" t="s">
        <v>11439</v>
      </c>
      <c r="J8927" s="2">
        <v>5</v>
      </c>
      <c r="K8927" s="33" t="s">
        <v>11440</v>
      </c>
    </row>
    <row r="8928" spans="1:11" x14ac:dyDescent="0.3">
      <c r="A8928" s="1">
        <v>43024</v>
      </c>
      <c r="B8928" s="2">
        <f>YEAR(salesdata[[#This Row],[Order Date]])</f>
        <v>2017</v>
      </c>
      <c r="C8928" s="2">
        <f>MONTH(salesdata[[#This Row],[Order Date]])</f>
        <v>10</v>
      </c>
      <c r="D8928" t="s">
        <v>2384</v>
      </c>
      <c r="E8928" t="s">
        <v>152</v>
      </c>
      <c r="F8928" t="s">
        <v>34</v>
      </c>
      <c r="G8928" t="s">
        <v>47</v>
      </c>
      <c r="H8928" t="s">
        <v>2073</v>
      </c>
      <c r="I8928" s="33" t="s">
        <v>11441</v>
      </c>
      <c r="J8928" s="2">
        <v>13</v>
      </c>
      <c r="K8928" s="33" t="s">
        <v>11442</v>
      </c>
    </row>
    <row r="8929" spans="1:11" x14ac:dyDescent="0.3">
      <c r="A8929" s="1">
        <v>43024</v>
      </c>
      <c r="B8929" s="2">
        <f>YEAR(salesdata[[#This Row],[Order Date]])</f>
        <v>2017</v>
      </c>
      <c r="C8929" s="2">
        <f>MONTH(salesdata[[#This Row],[Order Date]])</f>
        <v>10</v>
      </c>
      <c r="D8929" t="s">
        <v>54</v>
      </c>
      <c r="E8929" t="s">
        <v>96</v>
      </c>
      <c r="F8929" t="s">
        <v>11</v>
      </c>
      <c r="G8929" t="s">
        <v>12</v>
      </c>
      <c r="H8929" t="s">
        <v>1813</v>
      </c>
      <c r="I8929" s="33" t="s">
        <v>11443</v>
      </c>
      <c r="J8929" s="2">
        <v>7</v>
      </c>
      <c r="K8929" s="33" t="s">
        <v>11444</v>
      </c>
    </row>
    <row r="8930" spans="1:11" x14ac:dyDescent="0.3">
      <c r="A8930" s="1">
        <v>43024</v>
      </c>
      <c r="B8930" s="2">
        <f>YEAR(salesdata[[#This Row],[Order Date]])</f>
        <v>2017</v>
      </c>
      <c r="C8930" s="2">
        <f>MONTH(salesdata[[#This Row],[Order Date]])</f>
        <v>10</v>
      </c>
      <c r="D8930" t="s">
        <v>949</v>
      </c>
      <c r="E8930" t="s">
        <v>96</v>
      </c>
      <c r="F8930" t="s">
        <v>39</v>
      </c>
      <c r="G8930" t="s">
        <v>306</v>
      </c>
      <c r="H8930" t="s">
        <v>352</v>
      </c>
      <c r="I8930" s="33" t="s">
        <v>7771</v>
      </c>
      <c r="J8930" s="2">
        <v>5</v>
      </c>
      <c r="K8930" s="33" t="s">
        <v>11445</v>
      </c>
    </row>
    <row r="8931" spans="1:11" x14ac:dyDescent="0.3">
      <c r="A8931" s="1">
        <v>43024</v>
      </c>
      <c r="B8931" s="2">
        <f>YEAR(salesdata[[#This Row],[Order Date]])</f>
        <v>2017</v>
      </c>
      <c r="C8931" s="2">
        <f>MONTH(salesdata[[#This Row],[Order Date]])</f>
        <v>10</v>
      </c>
      <c r="D8931" t="s">
        <v>1245</v>
      </c>
      <c r="E8931" t="s">
        <v>121</v>
      </c>
      <c r="F8931" t="s">
        <v>39</v>
      </c>
      <c r="G8931" t="s">
        <v>52</v>
      </c>
      <c r="H8931" t="s">
        <v>1972</v>
      </c>
      <c r="I8931" s="33" t="s">
        <v>5079</v>
      </c>
      <c r="J8931" s="2">
        <v>2</v>
      </c>
      <c r="K8931" s="33" t="s">
        <v>5977</v>
      </c>
    </row>
    <row r="8932" spans="1:11" x14ac:dyDescent="0.3">
      <c r="A8932" s="1">
        <v>43024</v>
      </c>
      <c r="B8932" s="2">
        <f>YEAR(salesdata[[#This Row],[Order Date]])</f>
        <v>2017</v>
      </c>
      <c r="C8932" s="2">
        <f>MONTH(salesdata[[#This Row],[Order Date]])</f>
        <v>10</v>
      </c>
      <c r="D8932" t="s">
        <v>1245</v>
      </c>
      <c r="E8932" t="s">
        <v>121</v>
      </c>
      <c r="F8932" t="s">
        <v>34</v>
      </c>
      <c r="G8932" t="s">
        <v>147</v>
      </c>
      <c r="H8932" t="s">
        <v>325</v>
      </c>
      <c r="I8932" s="33" t="s">
        <v>11446</v>
      </c>
      <c r="J8932" s="2">
        <v>7</v>
      </c>
      <c r="K8932" s="33" t="s">
        <v>11447</v>
      </c>
    </row>
    <row r="8933" spans="1:11" x14ac:dyDescent="0.3">
      <c r="A8933" s="1">
        <v>43025</v>
      </c>
      <c r="B8933" s="2">
        <f>YEAR(salesdata[[#This Row],[Order Date]])</f>
        <v>2017</v>
      </c>
      <c r="C8933" s="2">
        <f>MONTH(salesdata[[#This Row],[Order Date]])</f>
        <v>10</v>
      </c>
      <c r="D8933" t="s">
        <v>1733</v>
      </c>
      <c r="E8933" t="s">
        <v>1575</v>
      </c>
      <c r="F8933" t="s">
        <v>11</v>
      </c>
      <c r="G8933" t="s">
        <v>18</v>
      </c>
      <c r="H8933" t="s">
        <v>605</v>
      </c>
      <c r="I8933" s="33" t="s">
        <v>11448</v>
      </c>
      <c r="J8933" s="2">
        <v>2</v>
      </c>
      <c r="K8933" s="33" t="s">
        <v>11449</v>
      </c>
    </row>
    <row r="8934" spans="1:11" x14ac:dyDescent="0.3">
      <c r="A8934" s="1">
        <v>43025</v>
      </c>
      <c r="B8934" s="2">
        <f>YEAR(salesdata[[#This Row],[Order Date]])</f>
        <v>2017</v>
      </c>
      <c r="C8934" s="2">
        <f>MONTH(salesdata[[#This Row],[Order Date]])</f>
        <v>10</v>
      </c>
      <c r="D8934" t="s">
        <v>1733</v>
      </c>
      <c r="E8934" t="s">
        <v>1575</v>
      </c>
      <c r="F8934" t="s">
        <v>11</v>
      </c>
      <c r="G8934" t="s">
        <v>12</v>
      </c>
      <c r="H8934" t="s">
        <v>2791</v>
      </c>
      <c r="I8934" s="33" t="s">
        <v>3122</v>
      </c>
      <c r="J8934" s="2">
        <v>2</v>
      </c>
      <c r="K8934" s="33" t="s">
        <v>3123</v>
      </c>
    </row>
    <row r="8935" spans="1:11" x14ac:dyDescent="0.3">
      <c r="A8935" s="1">
        <v>43025</v>
      </c>
      <c r="B8935" s="2">
        <f>YEAR(salesdata[[#This Row],[Order Date]])</f>
        <v>2017</v>
      </c>
      <c r="C8935" s="2">
        <f>MONTH(salesdata[[#This Row],[Order Date]])</f>
        <v>10</v>
      </c>
      <c r="D8935" t="s">
        <v>1333</v>
      </c>
      <c r="E8935" t="s">
        <v>27</v>
      </c>
      <c r="F8935" t="s">
        <v>11</v>
      </c>
      <c r="G8935" t="s">
        <v>24</v>
      </c>
      <c r="H8935" t="s">
        <v>294</v>
      </c>
      <c r="I8935" s="33" t="s">
        <v>4758</v>
      </c>
      <c r="J8935" s="2">
        <v>4</v>
      </c>
      <c r="K8935" s="33" t="s">
        <v>6969</v>
      </c>
    </row>
    <row r="8936" spans="1:11" x14ac:dyDescent="0.3">
      <c r="A8936" s="1">
        <v>43025</v>
      </c>
      <c r="B8936" s="2">
        <f>YEAR(salesdata[[#This Row],[Order Date]])</f>
        <v>2017</v>
      </c>
      <c r="C8936" s="2">
        <f>MONTH(salesdata[[#This Row],[Order Date]])</f>
        <v>10</v>
      </c>
      <c r="D8936" t="s">
        <v>206</v>
      </c>
      <c r="E8936" t="s">
        <v>27</v>
      </c>
      <c r="F8936" t="s">
        <v>39</v>
      </c>
      <c r="G8936" t="s">
        <v>40</v>
      </c>
      <c r="H8936" t="s">
        <v>2386</v>
      </c>
      <c r="I8936" s="33" t="s">
        <v>5170</v>
      </c>
      <c r="J8936" s="2">
        <v>1</v>
      </c>
      <c r="K8936" s="33" t="s">
        <v>4727</v>
      </c>
    </row>
    <row r="8937" spans="1:11" x14ac:dyDescent="0.3">
      <c r="A8937" s="1">
        <v>43027</v>
      </c>
      <c r="B8937" s="2">
        <f>YEAR(salesdata[[#This Row],[Order Date]])</f>
        <v>2017</v>
      </c>
      <c r="C8937" s="2">
        <f>MONTH(salesdata[[#This Row],[Order Date]])</f>
        <v>10</v>
      </c>
      <c r="D8937" t="s">
        <v>1116</v>
      </c>
      <c r="E8937" t="s">
        <v>10</v>
      </c>
      <c r="F8937" t="s">
        <v>11</v>
      </c>
      <c r="G8937" t="s">
        <v>12</v>
      </c>
      <c r="H8937" t="s">
        <v>637</v>
      </c>
      <c r="I8937" s="33" t="s">
        <v>8535</v>
      </c>
      <c r="J8937" s="2">
        <v>3</v>
      </c>
      <c r="K8937" s="33" t="s">
        <v>3880</v>
      </c>
    </row>
    <row r="8938" spans="1:11" x14ac:dyDescent="0.3">
      <c r="A8938" s="1">
        <v>43027</v>
      </c>
      <c r="B8938" s="2">
        <f>YEAR(salesdata[[#This Row],[Order Date]])</f>
        <v>2017</v>
      </c>
      <c r="C8938" s="2">
        <f>MONTH(salesdata[[#This Row],[Order Date]])</f>
        <v>10</v>
      </c>
      <c r="D8938" t="s">
        <v>2099</v>
      </c>
      <c r="E8938" t="s">
        <v>443</v>
      </c>
      <c r="F8938" t="s">
        <v>34</v>
      </c>
      <c r="G8938" t="s">
        <v>47</v>
      </c>
      <c r="H8938" t="s">
        <v>2568</v>
      </c>
      <c r="I8938" s="33" t="s">
        <v>10953</v>
      </c>
      <c r="J8938" s="2">
        <v>4</v>
      </c>
      <c r="K8938" s="33" t="s">
        <v>11450</v>
      </c>
    </row>
    <row r="8939" spans="1:11" x14ac:dyDescent="0.3">
      <c r="A8939" s="1">
        <v>43027</v>
      </c>
      <c r="B8939" s="2">
        <f>YEAR(salesdata[[#This Row],[Order Date]])</f>
        <v>2017</v>
      </c>
      <c r="C8939" s="2">
        <f>MONTH(salesdata[[#This Row],[Order Date]])</f>
        <v>10</v>
      </c>
      <c r="D8939" t="s">
        <v>2099</v>
      </c>
      <c r="E8939" t="s">
        <v>443</v>
      </c>
      <c r="F8939" t="s">
        <v>11</v>
      </c>
      <c r="G8939" t="s">
        <v>18</v>
      </c>
      <c r="H8939" t="s">
        <v>356</v>
      </c>
      <c r="I8939" s="33" t="s">
        <v>11451</v>
      </c>
      <c r="J8939" s="2">
        <v>3</v>
      </c>
      <c r="K8939" s="33" t="s">
        <v>4494</v>
      </c>
    </row>
    <row r="8940" spans="1:11" x14ac:dyDescent="0.3">
      <c r="A8940" s="1">
        <v>43027</v>
      </c>
      <c r="B8940" s="2">
        <f>YEAR(salesdata[[#This Row],[Order Date]])</f>
        <v>2017</v>
      </c>
      <c r="C8940" s="2">
        <f>MONTH(salesdata[[#This Row],[Order Date]])</f>
        <v>10</v>
      </c>
      <c r="D8940" t="s">
        <v>1017</v>
      </c>
      <c r="E8940" t="s">
        <v>23</v>
      </c>
      <c r="F8940" t="s">
        <v>11</v>
      </c>
      <c r="G8940" t="s">
        <v>24</v>
      </c>
      <c r="H8940" t="s">
        <v>1396</v>
      </c>
      <c r="I8940" s="33" t="s">
        <v>11452</v>
      </c>
      <c r="J8940" s="2">
        <v>7</v>
      </c>
      <c r="K8940" s="33" t="s">
        <v>3531</v>
      </c>
    </row>
    <row r="8941" spans="1:11" x14ac:dyDescent="0.3">
      <c r="A8941" s="1">
        <v>43027</v>
      </c>
      <c r="B8941" s="2">
        <f>YEAR(salesdata[[#This Row],[Order Date]])</f>
        <v>2017</v>
      </c>
      <c r="C8941" s="2">
        <f>MONTH(salesdata[[#This Row],[Order Date]])</f>
        <v>10</v>
      </c>
      <c r="D8941" t="s">
        <v>1017</v>
      </c>
      <c r="E8941" t="s">
        <v>23</v>
      </c>
      <c r="F8941" t="s">
        <v>11</v>
      </c>
      <c r="G8941" t="s">
        <v>12</v>
      </c>
      <c r="H8941" t="s">
        <v>1947</v>
      </c>
      <c r="I8941" s="33" t="s">
        <v>5427</v>
      </c>
      <c r="J8941" s="2">
        <v>4</v>
      </c>
      <c r="K8941" s="33" t="s">
        <v>10040</v>
      </c>
    </row>
    <row r="8942" spans="1:11" x14ac:dyDescent="0.3">
      <c r="A8942" s="1">
        <v>43027</v>
      </c>
      <c r="B8942" s="2">
        <f>YEAR(salesdata[[#This Row],[Order Date]])</f>
        <v>2017</v>
      </c>
      <c r="C8942" s="2">
        <f>MONTH(salesdata[[#This Row],[Order Date]])</f>
        <v>10</v>
      </c>
      <c r="D8942" t="s">
        <v>1017</v>
      </c>
      <c r="E8942" t="s">
        <v>23</v>
      </c>
      <c r="F8942" t="s">
        <v>39</v>
      </c>
      <c r="G8942" t="s">
        <v>40</v>
      </c>
      <c r="H8942" t="s">
        <v>1564</v>
      </c>
      <c r="I8942" s="33" t="s">
        <v>11453</v>
      </c>
      <c r="J8942" s="2">
        <v>4</v>
      </c>
      <c r="K8942" s="33" t="s">
        <v>11454</v>
      </c>
    </row>
    <row r="8943" spans="1:11" x14ac:dyDescent="0.3">
      <c r="A8943" s="1">
        <v>43027</v>
      </c>
      <c r="B8943" s="2">
        <f>YEAR(salesdata[[#This Row],[Order Date]])</f>
        <v>2017</v>
      </c>
      <c r="C8943" s="2">
        <f>MONTH(salesdata[[#This Row],[Order Date]])</f>
        <v>10</v>
      </c>
      <c r="D8943" t="s">
        <v>815</v>
      </c>
      <c r="E8943" t="s">
        <v>10</v>
      </c>
      <c r="F8943" t="s">
        <v>39</v>
      </c>
      <c r="G8943" t="s">
        <v>40</v>
      </c>
      <c r="H8943" t="s">
        <v>1379</v>
      </c>
      <c r="I8943" s="33" t="s">
        <v>3027</v>
      </c>
      <c r="J8943" s="2">
        <v>3</v>
      </c>
      <c r="K8943" s="33" t="s">
        <v>5659</v>
      </c>
    </row>
    <row r="8944" spans="1:11" x14ac:dyDescent="0.3">
      <c r="A8944" s="1">
        <v>43027</v>
      </c>
      <c r="B8944" s="2">
        <f>YEAR(salesdata[[#This Row],[Order Date]])</f>
        <v>2017</v>
      </c>
      <c r="C8944" s="2">
        <f>MONTH(salesdata[[#This Row],[Order Date]])</f>
        <v>10</v>
      </c>
      <c r="D8944" t="s">
        <v>465</v>
      </c>
      <c r="E8944" t="s">
        <v>249</v>
      </c>
      <c r="F8944" t="s">
        <v>11</v>
      </c>
      <c r="G8944" t="s">
        <v>20</v>
      </c>
      <c r="H8944" t="s">
        <v>851</v>
      </c>
      <c r="I8944" s="33" t="s">
        <v>11455</v>
      </c>
      <c r="J8944" s="2">
        <v>4</v>
      </c>
      <c r="K8944" s="33" t="s">
        <v>11456</v>
      </c>
    </row>
    <row r="8945" spans="1:11" x14ac:dyDescent="0.3">
      <c r="A8945" s="1">
        <v>43027</v>
      </c>
      <c r="B8945" s="2">
        <f>YEAR(salesdata[[#This Row],[Order Date]])</f>
        <v>2017</v>
      </c>
      <c r="C8945" s="2">
        <f>MONTH(salesdata[[#This Row],[Order Date]])</f>
        <v>10</v>
      </c>
      <c r="D8945" t="s">
        <v>1219</v>
      </c>
      <c r="E8945" t="s">
        <v>27</v>
      </c>
      <c r="F8945" t="s">
        <v>11</v>
      </c>
      <c r="G8945" t="s">
        <v>63</v>
      </c>
      <c r="H8945" t="s">
        <v>2592</v>
      </c>
      <c r="I8945" s="33" t="s">
        <v>3496</v>
      </c>
      <c r="J8945" s="2">
        <v>2</v>
      </c>
      <c r="K8945" s="33" t="s">
        <v>7815</v>
      </c>
    </row>
    <row r="8946" spans="1:11" x14ac:dyDescent="0.3">
      <c r="A8946" s="1">
        <v>43027</v>
      </c>
      <c r="B8946" s="2">
        <f>YEAR(salesdata[[#This Row],[Order Date]])</f>
        <v>2017</v>
      </c>
      <c r="C8946" s="2">
        <f>MONTH(salesdata[[#This Row],[Order Date]])</f>
        <v>10</v>
      </c>
      <c r="D8946" t="s">
        <v>1219</v>
      </c>
      <c r="E8946" t="s">
        <v>27</v>
      </c>
      <c r="F8946" t="s">
        <v>11</v>
      </c>
      <c r="G8946" t="s">
        <v>16</v>
      </c>
      <c r="H8946" t="s">
        <v>456</v>
      </c>
      <c r="I8946" s="33" t="s">
        <v>6476</v>
      </c>
      <c r="J8946" s="2">
        <v>10</v>
      </c>
      <c r="K8946" s="33" t="s">
        <v>3163</v>
      </c>
    </row>
    <row r="8947" spans="1:11" x14ac:dyDescent="0.3">
      <c r="A8947" s="1">
        <v>43027</v>
      </c>
      <c r="B8947" s="2">
        <f>YEAR(salesdata[[#This Row],[Order Date]])</f>
        <v>2017</v>
      </c>
      <c r="C8947" s="2">
        <f>MONTH(salesdata[[#This Row],[Order Date]])</f>
        <v>10</v>
      </c>
      <c r="D8947" t="s">
        <v>1219</v>
      </c>
      <c r="E8947" t="s">
        <v>27</v>
      </c>
      <c r="F8947" t="s">
        <v>34</v>
      </c>
      <c r="G8947" t="s">
        <v>47</v>
      </c>
      <c r="H8947" t="s">
        <v>1786</v>
      </c>
      <c r="I8947" s="33" t="s">
        <v>8329</v>
      </c>
      <c r="J8947" s="2">
        <v>2</v>
      </c>
      <c r="K8947" s="33" t="s">
        <v>5073</v>
      </c>
    </row>
    <row r="8948" spans="1:11" x14ac:dyDescent="0.3">
      <c r="A8948" s="1">
        <v>43027</v>
      </c>
      <c r="B8948" s="2">
        <f>YEAR(salesdata[[#This Row],[Order Date]])</f>
        <v>2017</v>
      </c>
      <c r="C8948" s="2">
        <f>MONTH(salesdata[[#This Row],[Order Date]])</f>
        <v>10</v>
      </c>
      <c r="D8948" t="s">
        <v>1219</v>
      </c>
      <c r="E8948" t="s">
        <v>27</v>
      </c>
      <c r="F8948" t="s">
        <v>34</v>
      </c>
      <c r="G8948" t="s">
        <v>147</v>
      </c>
      <c r="H8948" t="s">
        <v>2306</v>
      </c>
      <c r="I8948" s="33" t="s">
        <v>11457</v>
      </c>
      <c r="J8948" s="2">
        <v>2</v>
      </c>
      <c r="K8948" s="33" t="s">
        <v>9645</v>
      </c>
    </row>
    <row r="8949" spans="1:11" x14ac:dyDescent="0.3">
      <c r="A8949" s="1">
        <v>43027</v>
      </c>
      <c r="B8949" s="2">
        <f>YEAR(salesdata[[#This Row],[Order Date]])</f>
        <v>2017</v>
      </c>
      <c r="C8949" s="2">
        <f>MONTH(salesdata[[#This Row],[Order Date]])</f>
        <v>10</v>
      </c>
      <c r="D8949" t="s">
        <v>1767</v>
      </c>
      <c r="E8949" t="s">
        <v>15</v>
      </c>
      <c r="F8949" t="s">
        <v>34</v>
      </c>
      <c r="G8949" t="s">
        <v>147</v>
      </c>
      <c r="H8949" t="s">
        <v>1541</v>
      </c>
      <c r="I8949" s="33" t="s">
        <v>11458</v>
      </c>
      <c r="J8949" s="2">
        <v>1</v>
      </c>
      <c r="K8949" s="33" t="s">
        <v>11459</v>
      </c>
    </row>
    <row r="8950" spans="1:11" x14ac:dyDescent="0.3">
      <c r="A8950" s="1">
        <v>43027</v>
      </c>
      <c r="B8950" s="2">
        <f>YEAR(salesdata[[#This Row],[Order Date]])</f>
        <v>2017</v>
      </c>
      <c r="C8950" s="2">
        <f>MONTH(salesdata[[#This Row],[Order Date]])</f>
        <v>10</v>
      </c>
      <c r="D8950" t="s">
        <v>390</v>
      </c>
      <c r="E8950" t="s">
        <v>10</v>
      </c>
      <c r="F8950" t="s">
        <v>11</v>
      </c>
      <c r="G8950" t="s">
        <v>20</v>
      </c>
      <c r="H8950" t="s">
        <v>1189</v>
      </c>
      <c r="I8950" s="33" t="s">
        <v>3220</v>
      </c>
      <c r="J8950" s="2">
        <v>2</v>
      </c>
      <c r="K8950" s="33" t="s">
        <v>7525</v>
      </c>
    </row>
    <row r="8951" spans="1:11" x14ac:dyDescent="0.3">
      <c r="A8951" s="1">
        <v>43027</v>
      </c>
      <c r="B8951" s="2">
        <f>YEAR(salesdata[[#This Row],[Order Date]])</f>
        <v>2017</v>
      </c>
      <c r="C8951" s="2">
        <f>MONTH(salesdata[[#This Row],[Order Date]])</f>
        <v>10</v>
      </c>
      <c r="D8951" t="s">
        <v>390</v>
      </c>
      <c r="E8951" t="s">
        <v>10</v>
      </c>
      <c r="F8951" t="s">
        <v>34</v>
      </c>
      <c r="G8951" t="s">
        <v>74</v>
      </c>
      <c r="H8951" t="s">
        <v>2515</v>
      </c>
      <c r="I8951" s="33" t="s">
        <v>11460</v>
      </c>
      <c r="J8951" s="2">
        <v>3</v>
      </c>
      <c r="K8951" s="33" t="s">
        <v>11461</v>
      </c>
    </row>
    <row r="8952" spans="1:11" x14ac:dyDescent="0.3">
      <c r="A8952" s="1">
        <v>43027</v>
      </c>
      <c r="B8952" s="2">
        <f>YEAR(salesdata[[#This Row],[Order Date]])</f>
        <v>2017</v>
      </c>
      <c r="C8952" s="2">
        <f>MONTH(salesdata[[#This Row],[Order Date]])</f>
        <v>10</v>
      </c>
      <c r="D8952" t="s">
        <v>229</v>
      </c>
      <c r="E8952" t="s">
        <v>27</v>
      </c>
      <c r="F8952" t="s">
        <v>11</v>
      </c>
      <c r="G8952" t="s">
        <v>20</v>
      </c>
      <c r="H8952" t="s">
        <v>2190</v>
      </c>
      <c r="I8952" s="33" t="s">
        <v>9260</v>
      </c>
      <c r="J8952" s="2">
        <v>3</v>
      </c>
      <c r="K8952" s="33" t="s">
        <v>9261</v>
      </c>
    </row>
    <row r="8953" spans="1:11" x14ac:dyDescent="0.3">
      <c r="A8953" s="1">
        <v>43028</v>
      </c>
      <c r="B8953" s="2">
        <f>YEAR(salesdata[[#This Row],[Order Date]])</f>
        <v>2017</v>
      </c>
      <c r="C8953" s="2">
        <f>MONTH(salesdata[[#This Row],[Order Date]])</f>
        <v>10</v>
      </c>
      <c r="D8953" t="s">
        <v>946</v>
      </c>
      <c r="E8953" t="s">
        <v>79</v>
      </c>
      <c r="F8953" t="s">
        <v>34</v>
      </c>
      <c r="G8953" t="s">
        <v>147</v>
      </c>
      <c r="H8953" t="s">
        <v>758</v>
      </c>
      <c r="I8953" s="33" t="s">
        <v>6985</v>
      </c>
      <c r="J8953" s="2">
        <v>2</v>
      </c>
      <c r="K8953" s="33" t="s">
        <v>6986</v>
      </c>
    </row>
    <row r="8954" spans="1:11" x14ac:dyDescent="0.3">
      <c r="A8954" s="1">
        <v>43028</v>
      </c>
      <c r="B8954" s="2">
        <f>YEAR(salesdata[[#This Row],[Order Date]])</f>
        <v>2017</v>
      </c>
      <c r="C8954" s="2">
        <f>MONTH(salesdata[[#This Row],[Order Date]])</f>
        <v>10</v>
      </c>
      <c r="D8954" t="s">
        <v>946</v>
      </c>
      <c r="E8954" t="s">
        <v>79</v>
      </c>
      <c r="F8954" t="s">
        <v>11</v>
      </c>
      <c r="G8954" t="s">
        <v>18</v>
      </c>
      <c r="H8954" t="s">
        <v>2022</v>
      </c>
      <c r="I8954" s="33" t="s">
        <v>11462</v>
      </c>
      <c r="J8954" s="2">
        <v>2</v>
      </c>
      <c r="K8954" s="33" t="s">
        <v>8260</v>
      </c>
    </row>
    <row r="8955" spans="1:11" x14ac:dyDescent="0.3">
      <c r="A8955" s="1">
        <v>43028</v>
      </c>
      <c r="B8955" s="2">
        <f>YEAR(salesdata[[#This Row],[Order Date]])</f>
        <v>2017</v>
      </c>
      <c r="C8955" s="2">
        <f>MONTH(salesdata[[#This Row],[Order Date]])</f>
        <v>10</v>
      </c>
      <c r="D8955" t="s">
        <v>1530</v>
      </c>
      <c r="E8955" t="s">
        <v>102</v>
      </c>
      <c r="F8955" t="s">
        <v>11</v>
      </c>
      <c r="G8955" t="s">
        <v>24</v>
      </c>
      <c r="H8955" t="s">
        <v>1900</v>
      </c>
      <c r="I8955" s="33" t="s">
        <v>3890</v>
      </c>
      <c r="J8955" s="2">
        <v>4</v>
      </c>
      <c r="K8955" s="33" t="s">
        <v>8488</v>
      </c>
    </row>
    <row r="8956" spans="1:11" x14ac:dyDescent="0.3">
      <c r="A8956" s="1">
        <v>43028</v>
      </c>
      <c r="B8956" s="2">
        <f>YEAR(salesdata[[#This Row],[Order Date]])</f>
        <v>2017</v>
      </c>
      <c r="C8956" s="2">
        <f>MONTH(salesdata[[#This Row],[Order Date]])</f>
        <v>10</v>
      </c>
      <c r="D8956" t="s">
        <v>1530</v>
      </c>
      <c r="E8956" t="s">
        <v>102</v>
      </c>
      <c r="F8956" t="s">
        <v>11</v>
      </c>
      <c r="G8956" t="s">
        <v>12</v>
      </c>
      <c r="H8956" t="s">
        <v>1080</v>
      </c>
      <c r="I8956" s="33" t="s">
        <v>3702</v>
      </c>
      <c r="J8956" s="2">
        <v>2</v>
      </c>
      <c r="K8956" s="33" t="s">
        <v>4301</v>
      </c>
    </row>
    <row r="8957" spans="1:11" x14ac:dyDescent="0.3">
      <c r="A8957" s="1">
        <v>43028</v>
      </c>
      <c r="B8957" s="2">
        <f>YEAR(salesdata[[#This Row],[Order Date]])</f>
        <v>2017</v>
      </c>
      <c r="C8957" s="2">
        <f>MONTH(salesdata[[#This Row],[Order Date]])</f>
        <v>10</v>
      </c>
      <c r="D8957" t="s">
        <v>1530</v>
      </c>
      <c r="E8957" t="s">
        <v>102</v>
      </c>
      <c r="F8957" t="s">
        <v>11</v>
      </c>
      <c r="G8957" t="s">
        <v>20</v>
      </c>
      <c r="H8957" t="s">
        <v>1956</v>
      </c>
      <c r="I8957" s="33" t="s">
        <v>11463</v>
      </c>
      <c r="J8957" s="2">
        <v>5</v>
      </c>
      <c r="K8957" s="33" t="s">
        <v>5929</v>
      </c>
    </row>
    <row r="8958" spans="1:11" x14ac:dyDescent="0.3">
      <c r="A8958" s="1">
        <v>43028</v>
      </c>
      <c r="B8958" s="2">
        <f>YEAR(salesdata[[#This Row],[Order Date]])</f>
        <v>2017</v>
      </c>
      <c r="C8958" s="2">
        <f>MONTH(salesdata[[#This Row],[Order Date]])</f>
        <v>10</v>
      </c>
      <c r="D8958" t="s">
        <v>2786</v>
      </c>
      <c r="E8958" t="s">
        <v>27</v>
      </c>
      <c r="F8958" t="s">
        <v>11</v>
      </c>
      <c r="G8958" t="s">
        <v>16</v>
      </c>
      <c r="H8958" t="s">
        <v>2342</v>
      </c>
      <c r="I8958" s="33" t="s">
        <v>6911</v>
      </c>
      <c r="J8958" s="2">
        <v>1</v>
      </c>
      <c r="K8958" s="33" t="s">
        <v>5987</v>
      </c>
    </row>
    <row r="8959" spans="1:11" x14ac:dyDescent="0.3">
      <c r="A8959" s="1">
        <v>43028</v>
      </c>
      <c r="B8959" s="2">
        <f>YEAR(salesdata[[#This Row],[Order Date]])</f>
        <v>2017</v>
      </c>
      <c r="C8959" s="2">
        <f>MONTH(salesdata[[#This Row],[Order Date]])</f>
        <v>10</v>
      </c>
      <c r="D8959" t="s">
        <v>2786</v>
      </c>
      <c r="E8959" t="s">
        <v>27</v>
      </c>
      <c r="F8959" t="s">
        <v>11</v>
      </c>
      <c r="G8959" t="s">
        <v>20</v>
      </c>
      <c r="H8959" t="s">
        <v>937</v>
      </c>
      <c r="I8959" s="33" t="s">
        <v>4881</v>
      </c>
      <c r="J8959" s="2">
        <v>4</v>
      </c>
      <c r="K8959" s="33" t="s">
        <v>11464</v>
      </c>
    </row>
    <row r="8960" spans="1:11" x14ac:dyDescent="0.3">
      <c r="A8960" s="1">
        <v>43028</v>
      </c>
      <c r="B8960" s="2">
        <f>YEAR(salesdata[[#This Row],[Order Date]])</f>
        <v>2017</v>
      </c>
      <c r="C8960" s="2">
        <f>MONTH(salesdata[[#This Row],[Order Date]])</f>
        <v>10</v>
      </c>
      <c r="D8960" t="s">
        <v>1116</v>
      </c>
      <c r="E8960" t="s">
        <v>23</v>
      </c>
      <c r="F8960" t="s">
        <v>11</v>
      </c>
      <c r="G8960" t="s">
        <v>12</v>
      </c>
      <c r="H8960" t="s">
        <v>310</v>
      </c>
      <c r="I8960" s="33" t="s">
        <v>5249</v>
      </c>
      <c r="J8960" s="2">
        <v>3</v>
      </c>
      <c r="K8960" s="33" t="s">
        <v>5764</v>
      </c>
    </row>
    <row r="8961" spans="1:11" x14ac:dyDescent="0.3">
      <c r="A8961" s="1">
        <v>43028</v>
      </c>
      <c r="B8961" s="2">
        <f>YEAR(salesdata[[#This Row],[Order Date]])</f>
        <v>2017</v>
      </c>
      <c r="C8961" s="2">
        <f>MONTH(salesdata[[#This Row],[Order Date]])</f>
        <v>10</v>
      </c>
      <c r="D8961" t="s">
        <v>305</v>
      </c>
      <c r="E8961" t="s">
        <v>152</v>
      </c>
      <c r="F8961" t="s">
        <v>11</v>
      </c>
      <c r="G8961" t="s">
        <v>16</v>
      </c>
      <c r="H8961" t="s">
        <v>2703</v>
      </c>
      <c r="I8961" s="33" t="s">
        <v>11465</v>
      </c>
      <c r="J8961" s="2">
        <v>5</v>
      </c>
      <c r="K8961" s="33" t="s">
        <v>3042</v>
      </c>
    </row>
    <row r="8962" spans="1:11" x14ac:dyDescent="0.3">
      <c r="A8962" s="1">
        <v>43028</v>
      </c>
      <c r="B8962" s="2">
        <f>YEAR(salesdata[[#This Row],[Order Date]])</f>
        <v>2017</v>
      </c>
      <c r="C8962" s="2">
        <f>MONTH(salesdata[[#This Row],[Order Date]])</f>
        <v>10</v>
      </c>
      <c r="D8962" t="s">
        <v>1311</v>
      </c>
      <c r="E8962" t="s">
        <v>124</v>
      </c>
      <c r="F8962" t="s">
        <v>11</v>
      </c>
      <c r="G8962" t="s">
        <v>18</v>
      </c>
      <c r="H8962" t="s">
        <v>1835</v>
      </c>
      <c r="I8962" s="33" t="s">
        <v>3106</v>
      </c>
      <c r="J8962" s="2">
        <v>2</v>
      </c>
      <c r="K8962" s="33" t="s">
        <v>8481</v>
      </c>
    </row>
    <row r="8963" spans="1:11" x14ac:dyDescent="0.3">
      <c r="A8963" s="1">
        <v>43028</v>
      </c>
      <c r="B8963" s="2">
        <f>YEAR(salesdata[[#This Row],[Order Date]])</f>
        <v>2017</v>
      </c>
      <c r="C8963" s="2">
        <f>MONTH(salesdata[[#This Row],[Order Date]])</f>
        <v>10</v>
      </c>
      <c r="D8963" t="s">
        <v>1311</v>
      </c>
      <c r="E8963" t="s">
        <v>124</v>
      </c>
      <c r="F8963" t="s">
        <v>11</v>
      </c>
      <c r="G8963" t="s">
        <v>12</v>
      </c>
      <c r="H8963" t="s">
        <v>137</v>
      </c>
      <c r="I8963" s="33" t="s">
        <v>9922</v>
      </c>
      <c r="J8963" s="2">
        <v>1</v>
      </c>
      <c r="K8963" s="33" t="s">
        <v>3590</v>
      </c>
    </row>
    <row r="8964" spans="1:11" x14ac:dyDescent="0.3">
      <c r="A8964" s="1">
        <v>43028</v>
      </c>
      <c r="B8964" s="2">
        <f>YEAR(salesdata[[#This Row],[Order Date]])</f>
        <v>2017</v>
      </c>
      <c r="C8964" s="2">
        <f>MONTH(salesdata[[#This Row],[Order Date]])</f>
        <v>10</v>
      </c>
      <c r="D8964" t="s">
        <v>1311</v>
      </c>
      <c r="E8964" t="s">
        <v>124</v>
      </c>
      <c r="F8964" t="s">
        <v>11</v>
      </c>
      <c r="G8964" t="s">
        <v>24</v>
      </c>
      <c r="H8964" t="s">
        <v>892</v>
      </c>
      <c r="I8964" s="33" t="s">
        <v>3272</v>
      </c>
      <c r="J8964" s="2">
        <v>2</v>
      </c>
      <c r="K8964" s="33" t="s">
        <v>5797</v>
      </c>
    </row>
    <row r="8965" spans="1:11" x14ac:dyDescent="0.3">
      <c r="A8965" s="1">
        <v>43028</v>
      </c>
      <c r="B8965" s="2">
        <f>YEAR(salesdata[[#This Row],[Order Date]])</f>
        <v>2017</v>
      </c>
      <c r="C8965" s="2">
        <f>MONTH(salesdata[[#This Row],[Order Date]])</f>
        <v>10</v>
      </c>
      <c r="D8965" t="s">
        <v>1311</v>
      </c>
      <c r="E8965" t="s">
        <v>124</v>
      </c>
      <c r="F8965" t="s">
        <v>34</v>
      </c>
      <c r="G8965" t="s">
        <v>47</v>
      </c>
      <c r="H8965" t="s">
        <v>1657</v>
      </c>
      <c r="I8965" s="33" t="s">
        <v>11466</v>
      </c>
      <c r="J8965" s="2">
        <v>4</v>
      </c>
      <c r="K8965" s="33" t="s">
        <v>3067</v>
      </c>
    </row>
    <row r="8966" spans="1:11" x14ac:dyDescent="0.3">
      <c r="A8966" s="1">
        <v>43028</v>
      </c>
      <c r="B8966" s="2">
        <f>YEAR(salesdata[[#This Row],[Order Date]])</f>
        <v>2017</v>
      </c>
      <c r="C8966" s="2">
        <f>MONTH(salesdata[[#This Row],[Order Date]])</f>
        <v>10</v>
      </c>
      <c r="D8966" t="s">
        <v>587</v>
      </c>
      <c r="E8966" t="s">
        <v>249</v>
      </c>
      <c r="F8966" t="s">
        <v>39</v>
      </c>
      <c r="G8966" t="s">
        <v>40</v>
      </c>
      <c r="H8966" t="s">
        <v>2733</v>
      </c>
      <c r="I8966" s="33" t="s">
        <v>3010</v>
      </c>
      <c r="J8966" s="2">
        <v>2</v>
      </c>
      <c r="K8966" s="33" t="s">
        <v>8948</v>
      </c>
    </row>
    <row r="8967" spans="1:11" x14ac:dyDescent="0.3">
      <c r="A8967" s="1">
        <v>43028</v>
      </c>
      <c r="B8967" s="2">
        <f>YEAR(salesdata[[#This Row],[Order Date]])</f>
        <v>2017</v>
      </c>
      <c r="C8967" s="2">
        <f>MONTH(salesdata[[#This Row],[Order Date]])</f>
        <v>10</v>
      </c>
      <c r="D8967" t="s">
        <v>587</v>
      </c>
      <c r="E8967" t="s">
        <v>249</v>
      </c>
      <c r="F8967" t="s">
        <v>11</v>
      </c>
      <c r="G8967" t="s">
        <v>12</v>
      </c>
      <c r="H8967" t="s">
        <v>1134</v>
      </c>
      <c r="I8967" s="33" t="s">
        <v>4100</v>
      </c>
      <c r="J8967" s="2">
        <v>3</v>
      </c>
      <c r="K8967" s="33" t="s">
        <v>4101</v>
      </c>
    </row>
    <row r="8968" spans="1:11" x14ac:dyDescent="0.3">
      <c r="A8968" s="1">
        <v>43029</v>
      </c>
      <c r="B8968" s="2">
        <f>YEAR(salesdata[[#This Row],[Order Date]])</f>
        <v>2017</v>
      </c>
      <c r="C8968" s="2">
        <f>MONTH(salesdata[[#This Row],[Order Date]])</f>
        <v>10</v>
      </c>
      <c r="D8968" t="s">
        <v>2867</v>
      </c>
      <c r="E8968" t="s">
        <v>124</v>
      </c>
      <c r="F8968" t="s">
        <v>34</v>
      </c>
      <c r="G8968" t="s">
        <v>35</v>
      </c>
      <c r="H8968" t="s">
        <v>298</v>
      </c>
      <c r="I8968" s="33" t="s">
        <v>11467</v>
      </c>
      <c r="J8968" s="2">
        <v>3</v>
      </c>
      <c r="K8968" s="33" t="s">
        <v>11468</v>
      </c>
    </row>
    <row r="8969" spans="1:11" x14ac:dyDescent="0.3">
      <c r="A8969" s="1">
        <v>43029</v>
      </c>
      <c r="B8969" s="2">
        <f>YEAR(salesdata[[#This Row],[Order Date]])</f>
        <v>2017</v>
      </c>
      <c r="C8969" s="2">
        <f>MONTH(salesdata[[#This Row],[Order Date]])</f>
        <v>10</v>
      </c>
      <c r="D8969" t="s">
        <v>2867</v>
      </c>
      <c r="E8969" t="s">
        <v>124</v>
      </c>
      <c r="F8969" t="s">
        <v>34</v>
      </c>
      <c r="G8969" t="s">
        <v>47</v>
      </c>
      <c r="H8969" t="s">
        <v>313</v>
      </c>
      <c r="I8969" s="33" t="s">
        <v>3242</v>
      </c>
      <c r="J8969" s="2">
        <v>3</v>
      </c>
      <c r="K8969" s="33" t="s">
        <v>3243</v>
      </c>
    </row>
    <row r="8970" spans="1:11" x14ac:dyDescent="0.3">
      <c r="A8970" s="1">
        <v>43029</v>
      </c>
      <c r="B8970" s="2">
        <f>YEAR(salesdata[[#This Row],[Order Date]])</f>
        <v>2017</v>
      </c>
      <c r="C8970" s="2">
        <f>MONTH(salesdata[[#This Row],[Order Date]])</f>
        <v>10</v>
      </c>
      <c r="D8970" t="s">
        <v>1395</v>
      </c>
      <c r="E8970" t="s">
        <v>863</v>
      </c>
      <c r="F8970" t="s">
        <v>39</v>
      </c>
      <c r="G8970" t="s">
        <v>40</v>
      </c>
      <c r="H8970" t="s">
        <v>957</v>
      </c>
      <c r="I8970" s="33" t="s">
        <v>11469</v>
      </c>
      <c r="J8970" s="2">
        <v>8</v>
      </c>
      <c r="K8970" s="33" t="s">
        <v>11470</v>
      </c>
    </row>
    <row r="8971" spans="1:11" x14ac:dyDescent="0.3">
      <c r="A8971" s="1">
        <v>43029</v>
      </c>
      <c r="B8971" s="2">
        <f>YEAR(salesdata[[#This Row],[Order Date]])</f>
        <v>2017</v>
      </c>
      <c r="C8971" s="2">
        <f>MONTH(salesdata[[#This Row],[Order Date]])</f>
        <v>10</v>
      </c>
      <c r="D8971" t="s">
        <v>1395</v>
      </c>
      <c r="E8971" t="s">
        <v>863</v>
      </c>
      <c r="F8971" t="s">
        <v>34</v>
      </c>
      <c r="G8971" t="s">
        <v>147</v>
      </c>
      <c r="H8971" t="s">
        <v>1663</v>
      </c>
      <c r="I8971" s="33" t="s">
        <v>11471</v>
      </c>
      <c r="J8971" s="2">
        <v>1</v>
      </c>
      <c r="K8971" s="33" t="s">
        <v>4342</v>
      </c>
    </row>
    <row r="8972" spans="1:11" x14ac:dyDescent="0.3">
      <c r="A8972" s="1">
        <v>43029</v>
      </c>
      <c r="B8972" s="2">
        <f>YEAR(salesdata[[#This Row],[Order Date]])</f>
        <v>2017</v>
      </c>
      <c r="C8972" s="2">
        <f>MONTH(salesdata[[#This Row],[Order Date]])</f>
        <v>10</v>
      </c>
      <c r="D8972" t="s">
        <v>396</v>
      </c>
      <c r="E8972" t="s">
        <v>92</v>
      </c>
      <c r="F8972" t="s">
        <v>11</v>
      </c>
      <c r="G8972" t="s">
        <v>12</v>
      </c>
      <c r="H8972" t="s">
        <v>2481</v>
      </c>
      <c r="I8972" s="33" t="s">
        <v>3274</v>
      </c>
      <c r="J8972" s="2">
        <v>1</v>
      </c>
      <c r="K8972" s="33" t="s">
        <v>5763</v>
      </c>
    </row>
    <row r="8973" spans="1:11" x14ac:dyDescent="0.3">
      <c r="A8973" s="1">
        <v>43029</v>
      </c>
      <c r="B8973" s="2">
        <f>YEAR(salesdata[[#This Row],[Order Date]])</f>
        <v>2017</v>
      </c>
      <c r="C8973" s="2">
        <f>MONTH(salesdata[[#This Row],[Order Date]])</f>
        <v>10</v>
      </c>
      <c r="D8973" t="s">
        <v>396</v>
      </c>
      <c r="E8973" t="s">
        <v>92</v>
      </c>
      <c r="F8973" t="s">
        <v>34</v>
      </c>
      <c r="G8973" t="s">
        <v>35</v>
      </c>
      <c r="H8973" t="s">
        <v>942</v>
      </c>
      <c r="I8973" s="33" t="s">
        <v>4090</v>
      </c>
      <c r="J8973" s="2">
        <v>2</v>
      </c>
      <c r="K8973" s="33" t="s">
        <v>4091</v>
      </c>
    </row>
    <row r="8974" spans="1:11" x14ac:dyDescent="0.3">
      <c r="A8974" s="1">
        <v>43029</v>
      </c>
      <c r="B8974" s="2">
        <f>YEAR(salesdata[[#This Row],[Order Date]])</f>
        <v>2017</v>
      </c>
      <c r="C8974" s="2">
        <f>MONTH(salesdata[[#This Row],[Order Date]])</f>
        <v>10</v>
      </c>
      <c r="D8974" t="s">
        <v>396</v>
      </c>
      <c r="E8974" t="s">
        <v>92</v>
      </c>
      <c r="F8974" t="s">
        <v>39</v>
      </c>
      <c r="G8974" t="s">
        <v>52</v>
      </c>
      <c r="H8974" t="s">
        <v>2050</v>
      </c>
      <c r="I8974" s="33" t="s">
        <v>5964</v>
      </c>
      <c r="J8974" s="2">
        <v>2</v>
      </c>
      <c r="K8974" s="33" t="s">
        <v>5438</v>
      </c>
    </row>
    <row r="8975" spans="1:11" x14ac:dyDescent="0.3">
      <c r="A8975" s="1">
        <v>43029</v>
      </c>
      <c r="B8975" s="2">
        <f>YEAR(salesdata[[#This Row],[Order Date]])</f>
        <v>2017</v>
      </c>
      <c r="C8975" s="2">
        <f>MONTH(salesdata[[#This Row],[Order Date]])</f>
        <v>10</v>
      </c>
      <c r="D8975" t="s">
        <v>1788</v>
      </c>
      <c r="E8975" t="s">
        <v>130</v>
      </c>
      <c r="F8975" t="s">
        <v>11</v>
      </c>
      <c r="G8975" t="s">
        <v>18</v>
      </c>
      <c r="H8975" t="s">
        <v>19</v>
      </c>
      <c r="I8975" s="33" t="s">
        <v>11472</v>
      </c>
      <c r="J8975" s="2">
        <v>8</v>
      </c>
      <c r="K8975" s="33" t="s">
        <v>4949</v>
      </c>
    </row>
    <row r="8976" spans="1:11" x14ac:dyDescent="0.3">
      <c r="A8976" s="1">
        <v>43029</v>
      </c>
      <c r="B8976" s="2">
        <f>YEAR(salesdata[[#This Row],[Order Date]])</f>
        <v>2017</v>
      </c>
      <c r="C8976" s="2">
        <f>MONTH(salesdata[[#This Row],[Order Date]])</f>
        <v>10</v>
      </c>
      <c r="D8976" t="s">
        <v>2152</v>
      </c>
      <c r="E8976" t="s">
        <v>124</v>
      </c>
      <c r="F8976" t="s">
        <v>11</v>
      </c>
      <c r="G8976" t="s">
        <v>24</v>
      </c>
      <c r="H8976" t="s">
        <v>2577</v>
      </c>
      <c r="I8976" s="33" t="s">
        <v>3542</v>
      </c>
      <c r="J8976" s="2">
        <v>4</v>
      </c>
      <c r="K8976" s="33" t="s">
        <v>4334</v>
      </c>
    </row>
    <row r="8977" spans="1:11" x14ac:dyDescent="0.3">
      <c r="A8977" s="1">
        <v>43029</v>
      </c>
      <c r="B8977" s="2">
        <f>YEAR(salesdata[[#This Row],[Order Date]])</f>
        <v>2017</v>
      </c>
      <c r="C8977" s="2">
        <f>MONTH(salesdata[[#This Row],[Order Date]])</f>
        <v>10</v>
      </c>
      <c r="D8977" t="s">
        <v>1730</v>
      </c>
      <c r="E8977" t="s">
        <v>15</v>
      </c>
      <c r="F8977" t="s">
        <v>11</v>
      </c>
      <c r="G8977" t="s">
        <v>93</v>
      </c>
      <c r="H8977" t="s">
        <v>1421</v>
      </c>
      <c r="I8977" s="33" t="s">
        <v>4155</v>
      </c>
      <c r="J8977" s="2">
        <v>2</v>
      </c>
      <c r="K8977" s="33" t="s">
        <v>11473</v>
      </c>
    </row>
    <row r="8978" spans="1:11" x14ac:dyDescent="0.3">
      <c r="A8978" s="1">
        <v>43029</v>
      </c>
      <c r="B8978" s="2">
        <f>YEAR(salesdata[[#This Row],[Order Date]])</f>
        <v>2017</v>
      </c>
      <c r="C8978" s="2">
        <f>MONTH(salesdata[[#This Row],[Order Date]])</f>
        <v>10</v>
      </c>
      <c r="D8978" t="s">
        <v>69</v>
      </c>
      <c r="E8978" t="s">
        <v>96</v>
      </c>
      <c r="F8978" t="s">
        <v>11</v>
      </c>
      <c r="G8978" t="s">
        <v>20</v>
      </c>
      <c r="H8978" t="s">
        <v>1883</v>
      </c>
      <c r="I8978" s="33" t="s">
        <v>3871</v>
      </c>
      <c r="J8978" s="2">
        <v>1</v>
      </c>
      <c r="K8978" s="33" t="s">
        <v>11474</v>
      </c>
    </row>
    <row r="8979" spans="1:11" x14ac:dyDescent="0.3">
      <c r="A8979" s="1">
        <v>43029</v>
      </c>
      <c r="B8979" s="2">
        <f>YEAR(salesdata[[#This Row],[Order Date]])</f>
        <v>2017</v>
      </c>
      <c r="C8979" s="2">
        <f>MONTH(salesdata[[#This Row],[Order Date]])</f>
        <v>10</v>
      </c>
      <c r="D8979" t="s">
        <v>2185</v>
      </c>
      <c r="E8979" t="s">
        <v>79</v>
      </c>
      <c r="F8979" t="s">
        <v>11</v>
      </c>
      <c r="G8979" t="s">
        <v>93</v>
      </c>
      <c r="H8979" t="s">
        <v>2679</v>
      </c>
      <c r="I8979" s="33" t="s">
        <v>6032</v>
      </c>
      <c r="J8979" s="2">
        <v>2</v>
      </c>
      <c r="K8979" s="33" t="s">
        <v>5868</v>
      </c>
    </row>
    <row r="8980" spans="1:11" x14ac:dyDescent="0.3">
      <c r="A8980" s="1">
        <v>43029</v>
      </c>
      <c r="B8980" s="2">
        <f>YEAR(salesdata[[#This Row],[Order Date]])</f>
        <v>2017</v>
      </c>
      <c r="C8980" s="2">
        <f>MONTH(salesdata[[#This Row],[Order Date]])</f>
        <v>10</v>
      </c>
      <c r="D8980" t="s">
        <v>2185</v>
      </c>
      <c r="E8980" t="s">
        <v>79</v>
      </c>
      <c r="F8980" t="s">
        <v>11</v>
      </c>
      <c r="G8980" t="s">
        <v>12</v>
      </c>
      <c r="H8980" t="s">
        <v>1577</v>
      </c>
      <c r="I8980" s="33" t="s">
        <v>4492</v>
      </c>
      <c r="J8980" s="2">
        <v>1</v>
      </c>
      <c r="K8980" s="33" t="s">
        <v>3316</v>
      </c>
    </row>
    <row r="8981" spans="1:11" x14ac:dyDescent="0.3">
      <c r="A8981" s="1">
        <v>43029</v>
      </c>
      <c r="B8981" s="2">
        <f>YEAR(salesdata[[#This Row],[Order Date]])</f>
        <v>2017</v>
      </c>
      <c r="C8981" s="2">
        <f>MONTH(salesdata[[#This Row],[Order Date]])</f>
        <v>10</v>
      </c>
      <c r="D8981" t="s">
        <v>2185</v>
      </c>
      <c r="E8981" t="s">
        <v>79</v>
      </c>
      <c r="F8981" t="s">
        <v>11</v>
      </c>
      <c r="G8981" t="s">
        <v>20</v>
      </c>
      <c r="H8981" t="s">
        <v>1189</v>
      </c>
      <c r="I8981" s="33" t="s">
        <v>3123</v>
      </c>
      <c r="J8981" s="2">
        <v>4</v>
      </c>
      <c r="K8981" s="33" t="s">
        <v>11475</v>
      </c>
    </row>
    <row r="8982" spans="1:11" x14ac:dyDescent="0.3">
      <c r="A8982" s="1">
        <v>43029</v>
      </c>
      <c r="B8982" s="2">
        <f>YEAR(salesdata[[#This Row],[Order Date]])</f>
        <v>2017</v>
      </c>
      <c r="C8982" s="2">
        <f>MONTH(salesdata[[#This Row],[Order Date]])</f>
        <v>10</v>
      </c>
      <c r="D8982" t="s">
        <v>2748</v>
      </c>
      <c r="E8982" t="s">
        <v>23</v>
      </c>
      <c r="F8982" t="s">
        <v>39</v>
      </c>
      <c r="G8982" t="s">
        <v>40</v>
      </c>
      <c r="H8982" t="s">
        <v>2216</v>
      </c>
      <c r="I8982" s="33" t="s">
        <v>7142</v>
      </c>
      <c r="J8982" s="2">
        <v>2</v>
      </c>
      <c r="K8982" s="33" t="s">
        <v>2868</v>
      </c>
    </row>
    <row r="8983" spans="1:11" x14ac:dyDescent="0.3">
      <c r="A8983" s="1">
        <v>43029</v>
      </c>
      <c r="B8983" s="2">
        <f>YEAR(salesdata[[#This Row],[Order Date]])</f>
        <v>2017</v>
      </c>
      <c r="C8983" s="2">
        <f>MONTH(salesdata[[#This Row],[Order Date]])</f>
        <v>10</v>
      </c>
      <c r="D8983" t="s">
        <v>2748</v>
      </c>
      <c r="E8983" t="s">
        <v>23</v>
      </c>
      <c r="F8983" t="s">
        <v>11</v>
      </c>
      <c r="G8983" t="s">
        <v>18</v>
      </c>
      <c r="H8983" t="s">
        <v>2725</v>
      </c>
      <c r="I8983" s="33" t="s">
        <v>11476</v>
      </c>
      <c r="J8983" s="2">
        <v>3</v>
      </c>
      <c r="K8983" s="33" t="s">
        <v>6814</v>
      </c>
    </row>
    <row r="8984" spans="1:11" x14ac:dyDescent="0.3">
      <c r="A8984" s="1">
        <v>43029</v>
      </c>
      <c r="B8984" s="2">
        <f>YEAR(salesdata[[#This Row],[Order Date]])</f>
        <v>2017</v>
      </c>
      <c r="C8984" s="2">
        <f>MONTH(salesdata[[#This Row],[Order Date]])</f>
        <v>10</v>
      </c>
      <c r="D8984" t="s">
        <v>1330</v>
      </c>
      <c r="E8984" t="s">
        <v>160</v>
      </c>
      <c r="F8984" t="s">
        <v>11</v>
      </c>
      <c r="G8984" t="s">
        <v>20</v>
      </c>
      <c r="H8984" t="s">
        <v>1406</v>
      </c>
      <c r="I8984" s="33" t="s">
        <v>11477</v>
      </c>
      <c r="J8984" s="2">
        <v>6</v>
      </c>
      <c r="K8984" s="33" t="s">
        <v>11478</v>
      </c>
    </row>
    <row r="8985" spans="1:11" x14ac:dyDescent="0.3">
      <c r="A8985" s="1">
        <v>43029</v>
      </c>
      <c r="B8985" s="2">
        <f>YEAR(salesdata[[#This Row],[Order Date]])</f>
        <v>2017</v>
      </c>
      <c r="C8985" s="2">
        <f>MONTH(salesdata[[#This Row],[Order Date]])</f>
        <v>10</v>
      </c>
      <c r="D8985" t="s">
        <v>1330</v>
      </c>
      <c r="E8985" t="s">
        <v>160</v>
      </c>
      <c r="F8985" t="s">
        <v>11</v>
      </c>
      <c r="G8985" t="s">
        <v>20</v>
      </c>
      <c r="H8985" t="s">
        <v>1419</v>
      </c>
      <c r="I8985" s="33" t="s">
        <v>3481</v>
      </c>
      <c r="J8985" s="2">
        <v>5</v>
      </c>
      <c r="K8985" s="33" t="s">
        <v>3769</v>
      </c>
    </row>
    <row r="8986" spans="1:11" x14ac:dyDescent="0.3">
      <c r="A8986" s="1">
        <v>43030</v>
      </c>
      <c r="B8986" s="2">
        <f>YEAR(salesdata[[#This Row],[Order Date]])</f>
        <v>2017</v>
      </c>
      <c r="C8986" s="2">
        <f>MONTH(salesdata[[#This Row],[Order Date]])</f>
        <v>10</v>
      </c>
      <c r="D8986" t="s">
        <v>1314</v>
      </c>
      <c r="E8986" t="s">
        <v>152</v>
      </c>
      <c r="F8986" t="s">
        <v>39</v>
      </c>
      <c r="G8986" t="s">
        <v>614</v>
      </c>
      <c r="H8986" t="s">
        <v>2644</v>
      </c>
      <c r="I8986" s="33" t="s">
        <v>11479</v>
      </c>
      <c r="J8986" s="2">
        <v>4</v>
      </c>
      <c r="K8986" s="33" t="s">
        <v>11480</v>
      </c>
    </row>
    <row r="8987" spans="1:11" x14ac:dyDescent="0.3">
      <c r="A8987" s="1">
        <v>43030</v>
      </c>
      <c r="B8987" s="2">
        <f>YEAR(salesdata[[#This Row],[Order Date]])</f>
        <v>2017</v>
      </c>
      <c r="C8987" s="2">
        <f>MONTH(salesdata[[#This Row],[Order Date]])</f>
        <v>10</v>
      </c>
      <c r="D8987" t="s">
        <v>1314</v>
      </c>
      <c r="E8987" t="s">
        <v>152</v>
      </c>
      <c r="F8987" t="s">
        <v>39</v>
      </c>
      <c r="G8987" t="s">
        <v>40</v>
      </c>
      <c r="H8987" t="s">
        <v>2084</v>
      </c>
      <c r="I8987" s="33" t="s">
        <v>11481</v>
      </c>
      <c r="J8987" s="2">
        <v>8</v>
      </c>
      <c r="K8987" s="33" t="s">
        <v>11482</v>
      </c>
    </row>
    <row r="8988" spans="1:11" x14ac:dyDescent="0.3">
      <c r="A8988" s="1">
        <v>43030</v>
      </c>
      <c r="B8988" s="2">
        <f>YEAR(salesdata[[#This Row],[Order Date]])</f>
        <v>2017</v>
      </c>
      <c r="C8988" s="2">
        <f>MONTH(salesdata[[#This Row],[Order Date]])</f>
        <v>10</v>
      </c>
      <c r="D8988" t="s">
        <v>1314</v>
      </c>
      <c r="E8988" t="s">
        <v>152</v>
      </c>
      <c r="F8988" t="s">
        <v>11</v>
      </c>
      <c r="G8988" t="s">
        <v>63</v>
      </c>
      <c r="H8988" t="s">
        <v>1120</v>
      </c>
      <c r="I8988" s="33" t="s">
        <v>8465</v>
      </c>
      <c r="J8988" s="2">
        <v>5</v>
      </c>
      <c r="K8988" s="33" t="s">
        <v>8466</v>
      </c>
    </row>
    <row r="8989" spans="1:11" x14ac:dyDescent="0.3">
      <c r="A8989" s="1">
        <v>43030</v>
      </c>
      <c r="B8989" s="2">
        <f>YEAR(salesdata[[#This Row],[Order Date]])</f>
        <v>2017</v>
      </c>
      <c r="C8989" s="2">
        <f>MONTH(salesdata[[#This Row],[Order Date]])</f>
        <v>10</v>
      </c>
      <c r="D8989" t="s">
        <v>1314</v>
      </c>
      <c r="E8989" t="s">
        <v>152</v>
      </c>
      <c r="F8989" t="s">
        <v>39</v>
      </c>
      <c r="G8989" t="s">
        <v>40</v>
      </c>
      <c r="H8989" t="s">
        <v>1988</v>
      </c>
      <c r="I8989" s="33" t="s">
        <v>11483</v>
      </c>
      <c r="J8989" s="2">
        <v>1</v>
      </c>
      <c r="K8989" s="33" t="s">
        <v>11484</v>
      </c>
    </row>
    <row r="8990" spans="1:11" x14ac:dyDescent="0.3">
      <c r="A8990" s="1">
        <v>43030</v>
      </c>
      <c r="B8990" s="2">
        <f>YEAR(salesdata[[#This Row],[Order Date]])</f>
        <v>2017</v>
      </c>
      <c r="C8990" s="2">
        <f>MONTH(salesdata[[#This Row],[Order Date]])</f>
        <v>10</v>
      </c>
      <c r="D8990" t="s">
        <v>91</v>
      </c>
      <c r="E8990" t="s">
        <v>92</v>
      </c>
      <c r="F8990" t="s">
        <v>34</v>
      </c>
      <c r="G8990" t="s">
        <v>147</v>
      </c>
      <c r="H8990" t="s">
        <v>744</v>
      </c>
      <c r="I8990" s="33" t="s">
        <v>8729</v>
      </c>
      <c r="J8990" s="2">
        <v>5</v>
      </c>
      <c r="K8990" s="33" t="s">
        <v>8730</v>
      </c>
    </row>
    <row r="8991" spans="1:11" x14ac:dyDescent="0.3">
      <c r="A8991" s="1">
        <v>43030</v>
      </c>
      <c r="B8991" s="2">
        <f>YEAR(salesdata[[#This Row],[Order Date]])</f>
        <v>2017</v>
      </c>
      <c r="C8991" s="2">
        <f>MONTH(salesdata[[#This Row],[Order Date]])</f>
        <v>10</v>
      </c>
      <c r="D8991" t="s">
        <v>918</v>
      </c>
      <c r="E8991" t="s">
        <v>863</v>
      </c>
      <c r="F8991" t="s">
        <v>11</v>
      </c>
      <c r="G8991" t="s">
        <v>18</v>
      </c>
      <c r="H8991" t="s">
        <v>2414</v>
      </c>
      <c r="I8991" s="33" t="s">
        <v>11485</v>
      </c>
      <c r="J8991" s="2">
        <v>3</v>
      </c>
      <c r="K8991" s="33" t="s">
        <v>3738</v>
      </c>
    </row>
    <row r="8992" spans="1:11" x14ac:dyDescent="0.3">
      <c r="A8992" s="1">
        <v>43030</v>
      </c>
      <c r="B8992" s="2">
        <f>YEAR(salesdata[[#This Row],[Order Date]])</f>
        <v>2017</v>
      </c>
      <c r="C8992" s="2">
        <f>MONTH(salesdata[[#This Row],[Order Date]])</f>
        <v>10</v>
      </c>
      <c r="D8992" t="s">
        <v>918</v>
      </c>
      <c r="E8992" t="s">
        <v>863</v>
      </c>
      <c r="F8992" t="s">
        <v>34</v>
      </c>
      <c r="G8992" t="s">
        <v>147</v>
      </c>
      <c r="H8992" t="s">
        <v>510</v>
      </c>
      <c r="I8992" s="33" t="s">
        <v>11486</v>
      </c>
      <c r="J8992" s="2">
        <v>2</v>
      </c>
      <c r="K8992" s="33" t="s">
        <v>11487</v>
      </c>
    </row>
    <row r="8993" spans="1:11" x14ac:dyDescent="0.3">
      <c r="A8993" s="1">
        <v>43030</v>
      </c>
      <c r="B8993" s="2">
        <f>YEAR(salesdata[[#This Row],[Order Date]])</f>
        <v>2017</v>
      </c>
      <c r="C8993" s="2">
        <f>MONTH(salesdata[[#This Row],[Order Date]])</f>
        <v>10</v>
      </c>
      <c r="D8993" t="s">
        <v>542</v>
      </c>
      <c r="E8993" t="s">
        <v>863</v>
      </c>
      <c r="F8993" t="s">
        <v>11</v>
      </c>
      <c r="G8993" t="s">
        <v>24</v>
      </c>
      <c r="H8993" t="s">
        <v>150</v>
      </c>
      <c r="I8993" s="33" t="s">
        <v>3041</v>
      </c>
      <c r="J8993" s="2">
        <v>4</v>
      </c>
      <c r="K8993" s="33" t="s">
        <v>3042</v>
      </c>
    </row>
    <row r="8994" spans="1:11" x14ac:dyDescent="0.3">
      <c r="A8994" s="1">
        <v>43030</v>
      </c>
      <c r="B8994" s="2">
        <f>YEAR(salesdata[[#This Row],[Order Date]])</f>
        <v>2017</v>
      </c>
      <c r="C8994" s="2">
        <f>MONTH(salesdata[[#This Row],[Order Date]])</f>
        <v>10</v>
      </c>
      <c r="D8994" t="s">
        <v>910</v>
      </c>
      <c r="E8994" t="s">
        <v>282</v>
      </c>
      <c r="F8994" t="s">
        <v>11</v>
      </c>
      <c r="G8994" t="s">
        <v>20</v>
      </c>
      <c r="H8994" t="s">
        <v>2595</v>
      </c>
      <c r="I8994" s="33" t="s">
        <v>4041</v>
      </c>
      <c r="J8994" s="2">
        <v>4</v>
      </c>
      <c r="K8994" s="33" t="s">
        <v>7068</v>
      </c>
    </row>
    <row r="8995" spans="1:11" x14ac:dyDescent="0.3">
      <c r="A8995" s="1">
        <v>43030</v>
      </c>
      <c r="B8995" s="2">
        <f>YEAR(salesdata[[#This Row],[Order Date]])</f>
        <v>2017</v>
      </c>
      <c r="C8995" s="2">
        <f>MONTH(salesdata[[#This Row],[Order Date]])</f>
        <v>10</v>
      </c>
      <c r="D8995" t="s">
        <v>910</v>
      </c>
      <c r="E8995" t="s">
        <v>282</v>
      </c>
      <c r="F8995" t="s">
        <v>34</v>
      </c>
      <c r="G8995" t="s">
        <v>35</v>
      </c>
      <c r="H8995" t="s">
        <v>1517</v>
      </c>
      <c r="I8995" s="33" t="s">
        <v>8909</v>
      </c>
      <c r="J8995" s="2">
        <v>4</v>
      </c>
      <c r="K8995" s="33" t="s">
        <v>11488</v>
      </c>
    </row>
    <row r="8996" spans="1:11" x14ac:dyDescent="0.3">
      <c r="A8996" s="1">
        <v>43030</v>
      </c>
      <c r="B8996" s="2">
        <f>YEAR(salesdata[[#This Row],[Order Date]])</f>
        <v>2017</v>
      </c>
      <c r="C8996" s="2">
        <f>MONTH(salesdata[[#This Row],[Order Date]])</f>
        <v>10</v>
      </c>
      <c r="D8996" t="s">
        <v>201</v>
      </c>
      <c r="E8996" t="s">
        <v>23</v>
      </c>
      <c r="F8996" t="s">
        <v>39</v>
      </c>
      <c r="G8996" t="s">
        <v>40</v>
      </c>
      <c r="H8996" t="s">
        <v>655</v>
      </c>
      <c r="I8996" s="33" t="s">
        <v>11451</v>
      </c>
      <c r="J8996" s="2">
        <v>5</v>
      </c>
      <c r="K8996" s="33" t="s">
        <v>4379</v>
      </c>
    </row>
    <row r="8997" spans="1:11" x14ac:dyDescent="0.3">
      <c r="A8997" s="1">
        <v>43030</v>
      </c>
      <c r="B8997" s="2">
        <f>YEAR(salesdata[[#This Row],[Order Date]])</f>
        <v>2017</v>
      </c>
      <c r="C8997" s="2">
        <f>MONTH(salesdata[[#This Row],[Order Date]])</f>
        <v>10</v>
      </c>
      <c r="D8997" t="s">
        <v>201</v>
      </c>
      <c r="E8997" t="s">
        <v>23</v>
      </c>
      <c r="F8997" t="s">
        <v>11</v>
      </c>
      <c r="G8997" t="s">
        <v>63</v>
      </c>
      <c r="H8997" t="s">
        <v>2345</v>
      </c>
      <c r="I8997" s="33" t="s">
        <v>5151</v>
      </c>
      <c r="J8997" s="2">
        <v>4</v>
      </c>
      <c r="K8997" s="33" t="s">
        <v>3991</v>
      </c>
    </row>
    <row r="8998" spans="1:11" x14ac:dyDescent="0.3">
      <c r="A8998" s="1">
        <v>43031</v>
      </c>
      <c r="B8998" s="2">
        <f>YEAR(salesdata[[#This Row],[Order Date]])</f>
        <v>2017</v>
      </c>
      <c r="C8998" s="2">
        <f>MONTH(salesdata[[#This Row],[Order Date]])</f>
        <v>10</v>
      </c>
      <c r="D8998" t="s">
        <v>2869</v>
      </c>
      <c r="E8998" t="s">
        <v>124</v>
      </c>
      <c r="F8998" t="s">
        <v>39</v>
      </c>
      <c r="G8998" t="s">
        <v>40</v>
      </c>
      <c r="H8998" t="s">
        <v>921</v>
      </c>
      <c r="I8998" s="33" t="s">
        <v>11489</v>
      </c>
      <c r="J8998" s="2">
        <v>3</v>
      </c>
      <c r="K8998" s="33" t="s">
        <v>10745</v>
      </c>
    </row>
    <row r="8999" spans="1:11" x14ac:dyDescent="0.3">
      <c r="A8999" s="1">
        <v>43031</v>
      </c>
      <c r="B8999" s="2">
        <f>YEAR(salesdata[[#This Row],[Order Date]])</f>
        <v>2017</v>
      </c>
      <c r="C8999" s="2">
        <f>MONTH(salesdata[[#This Row],[Order Date]])</f>
        <v>10</v>
      </c>
      <c r="D8999" t="s">
        <v>1707</v>
      </c>
      <c r="E8999" t="s">
        <v>152</v>
      </c>
      <c r="F8999" t="s">
        <v>11</v>
      </c>
      <c r="G8999" t="s">
        <v>12</v>
      </c>
      <c r="H8999" t="s">
        <v>2870</v>
      </c>
      <c r="I8999" s="33" t="s">
        <v>4451</v>
      </c>
      <c r="J8999" s="2">
        <v>2</v>
      </c>
      <c r="K8999" s="33" t="s">
        <v>4452</v>
      </c>
    </row>
    <row r="9000" spans="1:11" x14ac:dyDescent="0.3">
      <c r="A9000" s="1">
        <v>43031</v>
      </c>
      <c r="B9000" s="2">
        <f>YEAR(salesdata[[#This Row],[Order Date]])</f>
        <v>2017</v>
      </c>
      <c r="C9000" s="2">
        <f>MONTH(salesdata[[#This Row],[Order Date]])</f>
        <v>10</v>
      </c>
      <c r="D9000" t="s">
        <v>1707</v>
      </c>
      <c r="E9000" t="s">
        <v>152</v>
      </c>
      <c r="F9000" t="s">
        <v>11</v>
      </c>
      <c r="G9000" t="s">
        <v>12</v>
      </c>
      <c r="H9000" t="s">
        <v>1640</v>
      </c>
      <c r="I9000" s="33" t="s">
        <v>6811</v>
      </c>
      <c r="J9000" s="2">
        <v>5</v>
      </c>
      <c r="K9000" s="33" t="s">
        <v>3666</v>
      </c>
    </row>
    <row r="9001" spans="1:11" x14ac:dyDescent="0.3">
      <c r="A9001" s="1">
        <v>43031</v>
      </c>
      <c r="B9001" s="2">
        <f>YEAR(salesdata[[#This Row],[Order Date]])</f>
        <v>2017</v>
      </c>
      <c r="C9001" s="2">
        <f>MONTH(salesdata[[#This Row],[Order Date]])</f>
        <v>10</v>
      </c>
      <c r="D9001" t="s">
        <v>1707</v>
      </c>
      <c r="E9001" t="s">
        <v>152</v>
      </c>
      <c r="F9001" t="s">
        <v>34</v>
      </c>
      <c r="G9001" t="s">
        <v>47</v>
      </c>
      <c r="H9001" t="s">
        <v>1197</v>
      </c>
      <c r="I9001" s="33" t="s">
        <v>11490</v>
      </c>
      <c r="J9001" s="2">
        <v>11</v>
      </c>
      <c r="K9001" s="33" t="s">
        <v>3063</v>
      </c>
    </row>
    <row r="9002" spans="1:11" x14ac:dyDescent="0.3">
      <c r="A9002" s="1">
        <v>43031</v>
      </c>
      <c r="B9002" s="2">
        <f>YEAR(salesdata[[#This Row],[Order Date]])</f>
        <v>2017</v>
      </c>
      <c r="C9002" s="2">
        <f>MONTH(salesdata[[#This Row],[Order Date]])</f>
        <v>10</v>
      </c>
      <c r="D9002" t="s">
        <v>1707</v>
      </c>
      <c r="E9002" t="s">
        <v>152</v>
      </c>
      <c r="F9002" t="s">
        <v>39</v>
      </c>
      <c r="G9002" t="s">
        <v>40</v>
      </c>
      <c r="H9002" t="s">
        <v>752</v>
      </c>
      <c r="I9002" s="33" t="s">
        <v>3260</v>
      </c>
      <c r="J9002" s="2">
        <v>3</v>
      </c>
      <c r="K9002" s="33" t="s">
        <v>4896</v>
      </c>
    </row>
    <row r="9003" spans="1:11" x14ac:dyDescent="0.3">
      <c r="A9003" s="1">
        <v>43031</v>
      </c>
      <c r="B9003" s="2">
        <f>YEAR(salesdata[[#This Row],[Order Date]])</f>
        <v>2017</v>
      </c>
      <c r="C9003" s="2">
        <f>MONTH(salesdata[[#This Row],[Order Date]])</f>
        <v>10</v>
      </c>
      <c r="D9003" t="s">
        <v>1338</v>
      </c>
      <c r="E9003" t="s">
        <v>10</v>
      </c>
      <c r="F9003" t="s">
        <v>11</v>
      </c>
      <c r="G9003" t="s">
        <v>20</v>
      </c>
      <c r="H9003" t="s">
        <v>119</v>
      </c>
      <c r="I9003" s="33" t="s">
        <v>5231</v>
      </c>
      <c r="J9003" s="2">
        <v>3</v>
      </c>
      <c r="K9003" s="33" t="s">
        <v>6558</v>
      </c>
    </row>
    <row r="9004" spans="1:11" x14ac:dyDescent="0.3">
      <c r="A9004" s="1">
        <v>43031</v>
      </c>
      <c r="B9004" s="2">
        <f>YEAR(salesdata[[#This Row],[Order Date]])</f>
        <v>2017</v>
      </c>
      <c r="C9004" s="2">
        <f>MONTH(salesdata[[#This Row],[Order Date]])</f>
        <v>10</v>
      </c>
      <c r="D9004" t="s">
        <v>1338</v>
      </c>
      <c r="E9004" t="s">
        <v>10</v>
      </c>
      <c r="F9004" t="s">
        <v>39</v>
      </c>
      <c r="G9004" t="s">
        <v>40</v>
      </c>
      <c r="H9004" t="s">
        <v>2680</v>
      </c>
      <c r="I9004" s="33" t="s">
        <v>8895</v>
      </c>
      <c r="J9004" s="2">
        <v>5</v>
      </c>
      <c r="K9004" s="33" t="s">
        <v>8896</v>
      </c>
    </row>
    <row r="9005" spans="1:11" x14ac:dyDescent="0.3">
      <c r="A9005" s="1">
        <v>43031</v>
      </c>
      <c r="B9005" s="2">
        <f>YEAR(salesdata[[#This Row],[Order Date]])</f>
        <v>2017</v>
      </c>
      <c r="C9005" s="2">
        <f>MONTH(salesdata[[#This Row],[Order Date]])</f>
        <v>10</v>
      </c>
      <c r="D9005" t="s">
        <v>1338</v>
      </c>
      <c r="E9005" t="s">
        <v>10</v>
      </c>
      <c r="F9005" t="s">
        <v>11</v>
      </c>
      <c r="G9005" t="s">
        <v>24</v>
      </c>
      <c r="H9005" t="s">
        <v>1302</v>
      </c>
      <c r="I9005" s="33" t="s">
        <v>5138</v>
      </c>
      <c r="J9005" s="2">
        <v>3</v>
      </c>
      <c r="K9005" s="33" t="s">
        <v>4969</v>
      </c>
    </row>
    <row r="9006" spans="1:11" x14ac:dyDescent="0.3">
      <c r="A9006" s="1">
        <v>43031</v>
      </c>
      <c r="B9006" s="2">
        <f>YEAR(salesdata[[#This Row],[Order Date]])</f>
        <v>2017</v>
      </c>
      <c r="C9006" s="2">
        <f>MONTH(salesdata[[#This Row],[Order Date]])</f>
        <v>10</v>
      </c>
      <c r="D9006" t="s">
        <v>1692</v>
      </c>
      <c r="E9006" t="s">
        <v>10</v>
      </c>
      <c r="F9006" t="s">
        <v>11</v>
      </c>
      <c r="G9006" t="s">
        <v>20</v>
      </c>
      <c r="H9006" t="s">
        <v>1615</v>
      </c>
      <c r="I9006" s="33" t="s">
        <v>4190</v>
      </c>
      <c r="J9006" s="2">
        <v>3</v>
      </c>
      <c r="K9006" s="33" t="s">
        <v>11491</v>
      </c>
    </row>
    <row r="9007" spans="1:11" x14ac:dyDescent="0.3">
      <c r="A9007" s="1">
        <v>43031</v>
      </c>
      <c r="B9007" s="2">
        <f>YEAR(salesdata[[#This Row],[Order Date]])</f>
        <v>2017</v>
      </c>
      <c r="C9007" s="2">
        <f>MONTH(salesdata[[#This Row],[Order Date]])</f>
        <v>10</v>
      </c>
      <c r="D9007" t="s">
        <v>1692</v>
      </c>
      <c r="E9007" t="s">
        <v>10</v>
      </c>
      <c r="F9007" t="s">
        <v>11</v>
      </c>
      <c r="G9007" t="s">
        <v>18</v>
      </c>
      <c r="H9007" t="s">
        <v>1904</v>
      </c>
      <c r="I9007" s="33" t="s">
        <v>5608</v>
      </c>
      <c r="J9007" s="2">
        <v>1</v>
      </c>
      <c r="K9007" s="33" t="s">
        <v>3322</v>
      </c>
    </row>
    <row r="9008" spans="1:11" x14ac:dyDescent="0.3">
      <c r="A9008" s="1">
        <v>43031</v>
      </c>
      <c r="B9008" s="2">
        <f>YEAR(salesdata[[#This Row],[Order Date]])</f>
        <v>2017</v>
      </c>
      <c r="C9008" s="2">
        <f>MONTH(salesdata[[#This Row],[Order Date]])</f>
        <v>10</v>
      </c>
      <c r="D9008" t="s">
        <v>1692</v>
      </c>
      <c r="E9008" t="s">
        <v>10</v>
      </c>
      <c r="F9008" t="s">
        <v>39</v>
      </c>
      <c r="G9008" t="s">
        <v>52</v>
      </c>
      <c r="H9008" t="s">
        <v>1492</v>
      </c>
      <c r="I9008" s="33" t="s">
        <v>11492</v>
      </c>
      <c r="J9008" s="2">
        <v>1</v>
      </c>
      <c r="K9008" s="33" t="s">
        <v>11493</v>
      </c>
    </row>
    <row r="9009" spans="1:11" x14ac:dyDescent="0.3">
      <c r="A9009" s="1">
        <v>43031</v>
      </c>
      <c r="B9009" s="2">
        <f>YEAR(salesdata[[#This Row],[Order Date]])</f>
        <v>2017</v>
      </c>
      <c r="C9009" s="2">
        <f>MONTH(salesdata[[#This Row],[Order Date]])</f>
        <v>10</v>
      </c>
      <c r="D9009" t="s">
        <v>1692</v>
      </c>
      <c r="E9009" t="s">
        <v>10</v>
      </c>
      <c r="F9009" t="s">
        <v>11</v>
      </c>
      <c r="G9009" t="s">
        <v>18</v>
      </c>
      <c r="H9009" t="s">
        <v>271</v>
      </c>
      <c r="I9009" s="33" t="s">
        <v>4164</v>
      </c>
      <c r="J9009" s="2">
        <v>4</v>
      </c>
      <c r="K9009" s="33" t="s">
        <v>11494</v>
      </c>
    </row>
    <row r="9010" spans="1:11" x14ac:dyDescent="0.3">
      <c r="A9010" s="1">
        <v>43031</v>
      </c>
      <c r="B9010" s="2">
        <f>YEAR(salesdata[[#This Row],[Order Date]])</f>
        <v>2017</v>
      </c>
      <c r="C9010" s="2">
        <f>MONTH(salesdata[[#This Row],[Order Date]])</f>
        <v>10</v>
      </c>
      <c r="D9010" t="s">
        <v>1682</v>
      </c>
      <c r="E9010" t="s">
        <v>1575</v>
      </c>
      <c r="F9010" t="s">
        <v>34</v>
      </c>
      <c r="G9010" t="s">
        <v>147</v>
      </c>
      <c r="H9010" t="s">
        <v>482</v>
      </c>
      <c r="I9010" s="33" t="s">
        <v>11495</v>
      </c>
      <c r="J9010" s="2">
        <v>4</v>
      </c>
      <c r="K9010" s="33" t="s">
        <v>11496</v>
      </c>
    </row>
    <row r="9011" spans="1:11" x14ac:dyDescent="0.3">
      <c r="A9011" s="1">
        <v>43031</v>
      </c>
      <c r="B9011" s="2">
        <f>YEAR(salesdata[[#This Row],[Order Date]])</f>
        <v>2017</v>
      </c>
      <c r="C9011" s="2">
        <f>MONTH(salesdata[[#This Row],[Order Date]])</f>
        <v>10</v>
      </c>
      <c r="D9011" t="s">
        <v>1682</v>
      </c>
      <c r="E9011" t="s">
        <v>1575</v>
      </c>
      <c r="F9011" t="s">
        <v>34</v>
      </c>
      <c r="G9011" t="s">
        <v>47</v>
      </c>
      <c r="H9011" t="s">
        <v>2735</v>
      </c>
      <c r="I9011" s="33" t="s">
        <v>846</v>
      </c>
      <c r="J9011" s="2">
        <v>4</v>
      </c>
      <c r="K9011" s="33" t="s">
        <v>7761</v>
      </c>
    </row>
    <row r="9012" spans="1:11" x14ac:dyDescent="0.3">
      <c r="A9012" s="1">
        <v>43031</v>
      </c>
      <c r="B9012" s="2">
        <f>YEAR(salesdata[[#This Row],[Order Date]])</f>
        <v>2017</v>
      </c>
      <c r="C9012" s="2">
        <f>MONTH(salesdata[[#This Row],[Order Date]])</f>
        <v>10</v>
      </c>
      <c r="D9012" t="s">
        <v>1682</v>
      </c>
      <c r="E9012" t="s">
        <v>1575</v>
      </c>
      <c r="F9012" t="s">
        <v>34</v>
      </c>
      <c r="G9012" t="s">
        <v>47</v>
      </c>
      <c r="H9012" t="s">
        <v>1435</v>
      </c>
      <c r="I9012" s="33" t="s">
        <v>7103</v>
      </c>
      <c r="J9012" s="2">
        <v>2</v>
      </c>
      <c r="K9012" s="33" t="s">
        <v>7104</v>
      </c>
    </row>
    <row r="9013" spans="1:11" x14ac:dyDescent="0.3">
      <c r="A9013" s="1">
        <v>43031</v>
      </c>
      <c r="B9013" s="2">
        <f>YEAR(salesdata[[#This Row],[Order Date]])</f>
        <v>2017</v>
      </c>
      <c r="C9013" s="2">
        <f>MONTH(salesdata[[#This Row],[Order Date]])</f>
        <v>10</v>
      </c>
      <c r="D9013" t="s">
        <v>1682</v>
      </c>
      <c r="E9013" t="s">
        <v>1575</v>
      </c>
      <c r="F9013" t="s">
        <v>34</v>
      </c>
      <c r="G9013" t="s">
        <v>147</v>
      </c>
      <c r="H9013" t="s">
        <v>2559</v>
      </c>
      <c r="I9013" s="33" t="s">
        <v>8279</v>
      </c>
      <c r="J9013" s="2">
        <v>3</v>
      </c>
      <c r="K9013" s="33" t="s">
        <v>8280</v>
      </c>
    </row>
    <row r="9014" spans="1:11" x14ac:dyDescent="0.3">
      <c r="A9014" s="1">
        <v>43031</v>
      </c>
      <c r="B9014" s="2">
        <f>YEAR(salesdata[[#This Row],[Order Date]])</f>
        <v>2017</v>
      </c>
      <c r="C9014" s="2">
        <f>MONTH(salesdata[[#This Row],[Order Date]])</f>
        <v>10</v>
      </c>
      <c r="D9014" t="s">
        <v>1682</v>
      </c>
      <c r="E9014" t="s">
        <v>1575</v>
      </c>
      <c r="F9014" t="s">
        <v>11</v>
      </c>
      <c r="G9014" t="s">
        <v>12</v>
      </c>
      <c r="H9014" t="s">
        <v>1374</v>
      </c>
      <c r="I9014" s="33" t="s">
        <v>8004</v>
      </c>
      <c r="J9014" s="2">
        <v>8</v>
      </c>
      <c r="K9014" s="33" t="s">
        <v>6437</v>
      </c>
    </row>
    <row r="9015" spans="1:11" x14ac:dyDescent="0.3">
      <c r="A9015" s="1">
        <v>43031</v>
      </c>
      <c r="B9015" s="2">
        <f>YEAR(salesdata[[#This Row],[Order Date]])</f>
        <v>2017</v>
      </c>
      <c r="C9015" s="2">
        <f>MONTH(salesdata[[#This Row],[Order Date]])</f>
        <v>10</v>
      </c>
      <c r="D9015" t="s">
        <v>1682</v>
      </c>
      <c r="E9015" t="s">
        <v>1575</v>
      </c>
      <c r="F9015" t="s">
        <v>11</v>
      </c>
      <c r="G9015" t="s">
        <v>93</v>
      </c>
      <c r="H9015" t="s">
        <v>1991</v>
      </c>
      <c r="I9015" s="33" t="s">
        <v>4111</v>
      </c>
      <c r="J9015" s="2">
        <v>1</v>
      </c>
      <c r="K9015" s="33" t="s">
        <v>5684</v>
      </c>
    </row>
    <row r="9016" spans="1:11" x14ac:dyDescent="0.3">
      <c r="A9016" s="1">
        <v>43032</v>
      </c>
      <c r="B9016" s="2">
        <f>YEAR(salesdata[[#This Row],[Order Date]])</f>
        <v>2017</v>
      </c>
      <c r="C9016" s="2">
        <f>MONTH(salesdata[[#This Row],[Order Date]])</f>
        <v>10</v>
      </c>
      <c r="D9016" t="s">
        <v>1593</v>
      </c>
      <c r="E9016" t="s">
        <v>10</v>
      </c>
      <c r="F9016" t="s">
        <v>34</v>
      </c>
      <c r="G9016" t="s">
        <v>147</v>
      </c>
      <c r="H9016" t="s">
        <v>1370</v>
      </c>
      <c r="I9016" s="33" t="s">
        <v>11497</v>
      </c>
      <c r="J9016" s="2">
        <v>5</v>
      </c>
      <c r="K9016" s="33" t="s">
        <v>11498</v>
      </c>
    </row>
    <row r="9017" spans="1:11" x14ac:dyDescent="0.3">
      <c r="A9017" s="1">
        <v>43032</v>
      </c>
      <c r="B9017" s="2">
        <f>YEAR(salesdata[[#This Row],[Order Date]])</f>
        <v>2017</v>
      </c>
      <c r="C9017" s="2">
        <f>MONTH(salesdata[[#This Row],[Order Date]])</f>
        <v>10</v>
      </c>
      <c r="D9017" t="s">
        <v>812</v>
      </c>
      <c r="E9017" t="s">
        <v>333</v>
      </c>
      <c r="F9017" t="s">
        <v>11</v>
      </c>
      <c r="G9017" t="s">
        <v>43</v>
      </c>
      <c r="H9017" t="s">
        <v>163</v>
      </c>
      <c r="I9017" s="33" t="s">
        <v>7193</v>
      </c>
      <c r="J9017" s="2">
        <v>4</v>
      </c>
      <c r="K9017" s="33" t="s">
        <v>6231</v>
      </c>
    </row>
    <row r="9018" spans="1:11" x14ac:dyDescent="0.3">
      <c r="A9018" s="1">
        <v>43034</v>
      </c>
      <c r="B9018" s="2">
        <f>YEAR(salesdata[[#This Row],[Order Date]])</f>
        <v>2017</v>
      </c>
      <c r="C9018" s="2">
        <f>MONTH(salesdata[[#This Row],[Order Date]])</f>
        <v>10</v>
      </c>
      <c r="D9018" t="s">
        <v>665</v>
      </c>
      <c r="E9018" t="s">
        <v>319</v>
      </c>
      <c r="F9018" t="s">
        <v>39</v>
      </c>
      <c r="G9018" t="s">
        <v>52</v>
      </c>
      <c r="H9018" t="s">
        <v>2314</v>
      </c>
      <c r="I9018" s="33" t="s">
        <v>7107</v>
      </c>
      <c r="J9018" s="2">
        <v>1</v>
      </c>
      <c r="K9018" s="33" t="s">
        <v>4457</v>
      </c>
    </row>
    <row r="9019" spans="1:11" x14ac:dyDescent="0.3">
      <c r="A9019" s="1">
        <v>43034</v>
      </c>
      <c r="B9019" s="2">
        <f>YEAR(salesdata[[#This Row],[Order Date]])</f>
        <v>2017</v>
      </c>
      <c r="C9019" s="2">
        <f>MONTH(salesdata[[#This Row],[Order Date]])</f>
        <v>10</v>
      </c>
      <c r="D9019" t="s">
        <v>665</v>
      </c>
      <c r="E9019" t="s">
        <v>319</v>
      </c>
      <c r="F9019" t="s">
        <v>11</v>
      </c>
      <c r="G9019" t="s">
        <v>16</v>
      </c>
      <c r="H9019" t="s">
        <v>2295</v>
      </c>
      <c r="I9019" s="33" t="s">
        <v>3933</v>
      </c>
      <c r="J9019" s="2">
        <v>2</v>
      </c>
      <c r="K9019" s="33" t="s">
        <v>4886</v>
      </c>
    </row>
    <row r="9020" spans="1:11" x14ac:dyDescent="0.3">
      <c r="A9020" s="1">
        <v>43034</v>
      </c>
      <c r="B9020" s="2">
        <f>YEAR(salesdata[[#This Row],[Order Date]])</f>
        <v>2017</v>
      </c>
      <c r="C9020" s="2">
        <f>MONTH(salesdata[[#This Row],[Order Date]])</f>
        <v>10</v>
      </c>
      <c r="D9020" t="s">
        <v>2103</v>
      </c>
      <c r="E9020" t="s">
        <v>55</v>
      </c>
      <c r="F9020" t="s">
        <v>34</v>
      </c>
      <c r="G9020" t="s">
        <v>147</v>
      </c>
      <c r="H9020" t="s">
        <v>839</v>
      </c>
      <c r="I9020" s="33" t="s">
        <v>11499</v>
      </c>
      <c r="J9020" s="2">
        <v>5</v>
      </c>
      <c r="K9020" s="33" t="s">
        <v>11500</v>
      </c>
    </row>
    <row r="9021" spans="1:11" x14ac:dyDescent="0.3">
      <c r="A9021" s="1">
        <v>43034</v>
      </c>
      <c r="B9021" s="2">
        <f>YEAR(salesdata[[#This Row],[Order Date]])</f>
        <v>2017</v>
      </c>
      <c r="C9021" s="2">
        <f>MONTH(salesdata[[#This Row],[Order Date]])</f>
        <v>10</v>
      </c>
      <c r="D9021" t="s">
        <v>2103</v>
      </c>
      <c r="E9021" t="s">
        <v>55</v>
      </c>
      <c r="F9021" t="s">
        <v>11</v>
      </c>
      <c r="G9021" t="s">
        <v>63</v>
      </c>
      <c r="H9021" t="s">
        <v>2467</v>
      </c>
      <c r="I9021" s="33" t="s">
        <v>11501</v>
      </c>
      <c r="J9021" s="2">
        <v>7</v>
      </c>
      <c r="K9021" s="33" t="s">
        <v>11502</v>
      </c>
    </row>
    <row r="9022" spans="1:11" x14ac:dyDescent="0.3">
      <c r="A9022" s="1">
        <v>43034</v>
      </c>
      <c r="B9022" s="2">
        <f>YEAR(salesdata[[#This Row],[Order Date]])</f>
        <v>2017</v>
      </c>
      <c r="C9022" s="2">
        <f>MONTH(salesdata[[#This Row],[Order Date]])</f>
        <v>10</v>
      </c>
      <c r="D9022" t="s">
        <v>2276</v>
      </c>
      <c r="E9022" t="s">
        <v>23</v>
      </c>
      <c r="F9022" t="s">
        <v>39</v>
      </c>
      <c r="G9022" t="s">
        <v>40</v>
      </c>
      <c r="H9022" t="s">
        <v>2504</v>
      </c>
      <c r="I9022" s="33" t="s">
        <v>3878</v>
      </c>
      <c r="J9022" s="2">
        <v>1</v>
      </c>
      <c r="K9022" s="33" t="s">
        <v>11503</v>
      </c>
    </row>
    <row r="9023" spans="1:11" x14ac:dyDescent="0.3">
      <c r="A9023" s="1">
        <v>43034</v>
      </c>
      <c r="B9023" s="2">
        <f>YEAR(salesdata[[#This Row],[Order Date]])</f>
        <v>2017</v>
      </c>
      <c r="C9023" s="2">
        <f>MONTH(salesdata[[#This Row],[Order Date]])</f>
        <v>10</v>
      </c>
      <c r="D9023" t="s">
        <v>2276</v>
      </c>
      <c r="E9023" t="s">
        <v>23</v>
      </c>
      <c r="F9023" t="s">
        <v>11</v>
      </c>
      <c r="G9023" t="s">
        <v>20</v>
      </c>
      <c r="H9023" t="s">
        <v>304</v>
      </c>
      <c r="I9023" s="33" t="s">
        <v>11504</v>
      </c>
      <c r="J9023" s="2">
        <v>7</v>
      </c>
      <c r="K9023" s="33" t="s">
        <v>11505</v>
      </c>
    </row>
    <row r="9024" spans="1:11" x14ac:dyDescent="0.3">
      <c r="A9024" s="1">
        <v>43034</v>
      </c>
      <c r="B9024" s="2">
        <f>YEAR(salesdata[[#This Row],[Order Date]])</f>
        <v>2017</v>
      </c>
      <c r="C9024" s="2">
        <f>MONTH(salesdata[[#This Row],[Order Date]])</f>
        <v>10</v>
      </c>
      <c r="D9024" t="s">
        <v>1674</v>
      </c>
      <c r="E9024" t="s">
        <v>23</v>
      </c>
      <c r="F9024" t="s">
        <v>11</v>
      </c>
      <c r="G9024" t="s">
        <v>20</v>
      </c>
      <c r="H9024" t="s">
        <v>2088</v>
      </c>
      <c r="I9024" s="33" t="s">
        <v>3754</v>
      </c>
      <c r="J9024" s="2">
        <v>3</v>
      </c>
      <c r="K9024" s="33" t="s">
        <v>11506</v>
      </c>
    </row>
    <row r="9025" spans="1:11" x14ac:dyDescent="0.3">
      <c r="A9025" s="1">
        <v>43034</v>
      </c>
      <c r="B9025" s="2">
        <f>YEAR(salesdata[[#This Row],[Order Date]])</f>
        <v>2017</v>
      </c>
      <c r="C9025" s="2">
        <f>MONTH(salesdata[[#This Row],[Order Date]])</f>
        <v>10</v>
      </c>
      <c r="D9025" t="s">
        <v>1674</v>
      </c>
      <c r="E9025" t="s">
        <v>23</v>
      </c>
      <c r="F9025" t="s">
        <v>39</v>
      </c>
      <c r="G9025" t="s">
        <v>40</v>
      </c>
      <c r="H9025" t="s">
        <v>2466</v>
      </c>
      <c r="I9025" s="33" t="s">
        <v>11507</v>
      </c>
      <c r="J9025" s="2">
        <v>5</v>
      </c>
      <c r="K9025" s="33" t="s">
        <v>8033</v>
      </c>
    </row>
    <row r="9026" spans="1:11" x14ac:dyDescent="0.3">
      <c r="A9026" s="1">
        <v>43034</v>
      </c>
      <c r="B9026" s="2">
        <f>YEAR(salesdata[[#This Row],[Order Date]])</f>
        <v>2017</v>
      </c>
      <c r="C9026" s="2">
        <f>MONTH(salesdata[[#This Row],[Order Date]])</f>
        <v>10</v>
      </c>
      <c r="D9026" t="s">
        <v>1674</v>
      </c>
      <c r="E9026" t="s">
        <v>23</v>
      </c>
      <c r="F9026" t="s">
        <v>11</v>
      </c>
      <c r="G9026" t="s">
        <v>16</v>
      </c>
      <c r="H9026" t="s">
        <v>2788</v>
      </c>
      <c r="I9026" s="33" t="s">
        <v>4563</v>
      </c>
      <c r="J9026" s="2">
        <v>5</v>
      </c>
      <c r="K9026" s="33" t="s">
        <v>5813</v>
      </c>
    </row>
    <row r="9027" spans="1:11" x14ac:dyDescent="0.3">
      <c r="A9027" s="1">
        <v>43034</v>
      </c>
      <c r="B9027" s="2">
        <f>YEAR(salesdata[[#This Row],[Order Date]])</f>
        <v>2017</v>
      </c>
      <c r="C9027" s="2">
        <f>MONTH(salesdata[[#This Row],[Order Date]])</f>
        <v>10</v>
      </c>
      <c r="D9027" t="s">
        <v>1633</v>
      </c>
      <c r="E9027" t="s">
        <v>10</v>
      </c>
      <c r="F9027" t="s">
        <v>11</v>
      </c>
      <c r="G9027" t="s">
        <v>18</v>
      </c>
      <c r="H9027" t="s">
        <v>1587</v>
      </c>
      <c r="I9027" s="33" t="s">
        <v>11508</v>
      </c>
      <c r="J9027" s="2">
        <v>2</v>
      </c>
      <c r="K9027" s="33" t="s">
        <v>4110</v>
      </c>
    </row>
    <row r="9028" spans="1:11" x14ac:dyDescent="0.3">
      <c r="A9028" s="1">
        <v>43035</v>
      </c>
      <c r="B9028" s="2">
        <f>YEAR(salesdata[[#This Row],[Order Date]])</f>
        <v>2017</v>
      </c>
      <c r="C9028" s="2">
        <f>MONTH(salesdata[[#This Row],[Order Date]])</f>
        <v>10</v>
      </c>
      <c r="D9028" t="s">
        <v>1116</v>
      </c>
      <c r="E9028" t="s">
        <v>15</v>
      </c>
      <c r="F9028" t="s">
        <v>11</v>
      </c>
      <c r="G9028" t="s">
        <v>24</v>
      </c>
      <c r="H9028" t="s">
        <v>1283</v>
      </c>
      <c r="I9028" s="33" t="s">
        <v>4118</v>
      </c>
      <c r="J9028" s="2">
        <v>3</v>
      </c>
      <c r="K9028" s="33" t="s">
        <v>3830</v>
      </c>
    </row>
    <row r="9029" spans="1:11" x14ac:dyDescent="0.3">
      <c r="A9029" s="1">
        <v>43035</v>
      </c>
      <c r="B9029" s="2">
        <f>YEAR(salesdata[[#This Row],[Order Date]])</f>
        <v>2017</v>
      </c>
      <c r="C9029" s="2">
        <f>MONTH(salesdata[[#This Row],[Order Date]])</f>
        <v>10</v>
      </c>
      <c r="D9029" t="s">
        <v>1116</v>
      </c>
      <c r="E9029" t="s">
        <v>15</v>
      </c>
      <c r="F9029" t="s">
        <v>39</v>
      </c>
      <c r="G9029" t="s">
        <v>40</v>
      </c>
      <c r="H9029" t="s">
        <v>1340</v>
      </c>
      <c r="I9029" s="33" t="s">
        <v>7119</v>
      </c>
      <c r="J9029" s="2">
        <v>2</v>
      </c>
      <c r="K9029" s="33" t="s">
        <v>6801</v>
      </c>
    </row>
    <row r="9030" spans="1:11" x14ac:dyDescent="0.3">
      <c r="A9030" s="1">
        <v>43035</v>
      </c>
      <c r="B9030" s="2">
        <f>YEAR(salesdata[[#This Row],[Order Date]])</f>
        <v>2017</v>
      </c>
      <c r="C9030" s="2">
        <f>MONTH(salesdata[[#This Row],[Order Date]])</f>
        <v>10</v>
      </c>
      <c r="D9030" t="s">
        <v>29</v>
      </c>
      <c r="E9030" t="s">
        <v>27</v>
      </c>
      <c r="F9030" t="s">
        <v>34</v>
      </c>
      <c r="G9030" t="s">
        <v>74</v>
      </c>
      <c r="H9030" t="s">
        <v>75</v>
      </c>
      <c r="I9030" s="33" t="s">
        <v>8454</v>
      </c>
      <c r="J9030" s="2">
        <v>5</v>
      </c>
      <c r="K9030" s="33" t="s">
        <v>4689</v>
      </c>
    </row>
    <row r="9031" spans="1:11" x14ac:dyDescent="0.3">
      <c r="A9031" s="1">
        <v>43035</v>
      </c>
      <c r="B9031" s="2">
        <f>YEAR(salesdata[[#This Row],[Order Date]])</f>
        <v>2017</v>
      </c>
      <c r="C9031" s="2">
        <f>MONTH(salesdata[[#This Row],[Order Date]])</f>
        <v>10</v>
      </c>
      <c r="D9031" t="s">
        <v>29</v>
      </c>
      <c r="E9031" t="s">
        <v>27</v>
      </c>
      <c r="F9031" t="s">
        <v>39</v>
      </c>
      <c r="G9031" t="s">
        <v>40</v>
      </c>
      <c r="H9031" t="s">
        <v>1996</v>
      </c>
      <c r="I9031" s="33" t="s">
        <v>6043</v>
      </c>
      <c r="J9031" s="2">
        <v>4</v>
      </c>
      <c r="K9031" s="33" t="s">
        <v>5402</v>
      </c>
    </row>
    <row r="9032" spans="1:11" x14ac:dyDescent="0.3">
      <c r="A9032" s="1">
        <v>43035</v>
      </c>
      <c r="B9032" s="2">
        <f>YEAR(salesdata[[#This Row],[Order Date]])</f>
        <v>2017</v>
      </c>
      <c r="C9032" s="2">
        <f>MONTH(salesdata[[#This Row],[Order Date]])</f>
        <v>10</v>
      </c>
      <c r="D9032" t="s">
        <v>1825</v>
      </c>
      <c r="E9032" t="s">
        <v>10</v>
      </c>
      <c r="F9032" t="s">
        <v>11</v>
      </c>
      <c r="G9032" t="s">
        <v>63</v>
      </c>
      <c r="H9032" t="s">
        <v>2345</v>
      </c>
      <c r="I9032" s="33" t="s">
        <v>3392</v>
      </c>
      <c r="J9032" s="2">
        <v>2</v>
      </c>
      <c r="K9032" s="33" t="s">
        <v>5431</v>
      </c>
    </row>
    <row r="9033" spans="1:11" x14ac:dyDescent="0.3">
      <c r="A9033" s="1">
        <v>43035</v>
      </c>
      <c r="B9033" s="2">
        <f>YEAR(salesdata[[#This Row],[Order Date]])</f>
        <v>2017</v>
      </c>
      <c r="C9033" s="2">
        <f>MONTH(salesdata[[#This Row],[Order Date]])</f>
        <v>10</v>
      </c>
      <c r="D9033" t="s">
        <v>1825</v>
      </c>
      <c r="E9033" t="s">
        <v>10</v>
      </c>
      <c r="F9033" t="s">
        <v>11</v>
      </c>
      <c r="G9033" t="s">
        <v>12</v>
      </c>
      <c r="H9033" t="s">
        <v>155</v>
      </c>
      <c r="I9033" s="33" t="s">
        <v>3236</v>
      </c>
      <c r="J9033" s="2">
        <v>2</v>
      </c>
      <c r="K9033" s="33" t="s">
        <v>3237</v>
      </c>
    </row>
    <row r="9034" spans="1:11" x14ac:dyDescent="0.3">
      <c r="A9034" s="1">
        <v>43035</v>
      </c>
      <c r="B9034" s="2">
        <f>YEAR(salesdata[[#This Row],[Order Date]])</f>
        <v>2017</v>
      </c>
      <c r="C9034" s="2">
        <f>MONTH(salesdata[[#This Row],[Order Date]])</f>
        <v>10</v>
      </c>
      <c r="D9034" t="s">
        <v>504</v>
      </c>
      <c r="E9034" t="s">
        <v>27</v>
      </c>
      <c r="F9034" t="s">
        <v>34</v>
      </c>
      <c r="G9034" t="s">
        <v>147</v>
      </c>
      <c r="H9034" t="s">
        <v>758</v>
      </c>
      <c r="I9034" s="33" t="s">
        <v>11509</v>
      </c>
      <c r="J9034" s="2">
        <v>1</v>
      </c>
      <c r="K9034" s="33" t="s">
        <v>4797</v>
      </c>
    </row>
    <row r="9035" spans="1:11" x14ac:dyDescent="0.3">
      <c r="A9035" s="1">
        <v>43035</v>
      </c>
      <c r="B9035" s="2">
        <f>YEAR(salesdata[[#This Row],[Order Date]])</f>
        <v>2017</v>
      </c>
      <c r="C9035" s="2">
        <f>MONTH(salesdata[[#This Row],[Order Date]])</f>
        <v>10</v>
      </c>
      <c r="D9035" t="s">
        <v>504</v>
      </c>
      <c r="E9035" t="s">
        <v>27</v>
      </c>
      <c r="F9035" t="s">
        <v>39</v>
      </c>
      <c r="G9035" t="s">
        <v>40</v>
      </c>
      <c r="H9035" t="s">
        <v>398</v>
      </c>
      <c r="I9035" s="33" t="s">
        <v>8506</v>
      </c>
      <c r="J9035" s="2">
        <v>5</v>
      </c>
      <c r="K9035" s="33" t="s">
        <v>3068</v>
      </c>
    </row>
    <row r="9036" spans="1:11" x14ac:dyDescent="0.3">
      <c r="A9036" s="1">
        <v>43035</v>
      </c>
      <c r="B9036" s="2">
        <f>YEAR(salesdata[[#This Row],[Order Date]])</f>
        <v>2017</v>
      </c>
      <c r="C9036" s="2">
        <f>MONTH(salesdata[[#This Row],[Order Date]])</f>
        <v>10</v>
      </c>
      <c r="D9036" t="s">
        <v>1882</v>
      </c>
      <c r="E9036" t="s">
        <v>96</v>
      </c>
      <c r="F9036" t="s">
        <v>11</v>
      </c>
      <c r="G9036" t="s">
        <v>12</v>
      </c>
      <c r="H9036" t="s">
        <v>1659</v>
      </c>
      <c r="I9036" s="33" t="s">
        <v>9038</v>
      </c>
      <c r="J9036" s="2">
        <v>1</v>
      </c>
      <c r="K9036" s="33" t="s">
        <v>5413</v>
      </c>
    </row>
    <row r="9037" spans="1:11" x14ac:dyDescent="0.3">
      <c r="A9037" s="1">
        <v>43035</v>
      </c>
      <c r="B9037" s="2">
        <f>YEAR(salesdata[[#This Row],[Order Date]])</f>
        <v>2017</v>
      </c>
      <c r="C9037" s="2">
        <f>MONTH(salesdata[[#This Row],[Order Date]])</f>
        <v>10</v>
      </c>
      <c r="D9037" t="s">
        <v>1802</v>
      </c>
      <c r="E9037" t="s">
        <v>124</v>
      </c>
      <c r="F9037" t="s">
        <v>11</v>
      </c>
      <c r="G9037" t="s">
        <v>12</v>
      </c>
      <c r="H9037" t="s">
        <v>637</v>
      </c>
      <c r="I9037" s="33" t="s">
        <v>11510</v>
      </c>
      <c r="J9037" s="2">
        <v>7</v>
      </c>
      <c r="K9037" s="33" t="s">
        <v>7647</v>
      </c>
    </row>
    <row r="9038" spans="1:11" x14ac:dyDescent="0.3">
      <c r="A9038" s="1">
        <v>43035</v>
      </c>
      <c r="B9038" s="2">
        <f>YEAR(salesdata[[#This Row],[Order Date]])</f>
        <v>2017</v>
      </c>
      <c r="C9038" s="2">
        <f>MONTH(salesdata[[#This Row],[Order Date]])</f>
        <v>10</v>
      </c>
      <c r="D9038" t="s">
        <v>1802</v>
      </c>
      <c r="E9038" t="s">
        <v>124</v>
      </c>
      <c r="F9038" t="s">
        <v>11</v>
      </c>
      <c r="G9038" t="s">
        <v>20</v>
      </c>
      <c r="H9038" t="s">
        <v>437</v>
      </c>
      <c r="I9038" s="33" t="s">
        <v>3581</v>
      </c>
      <c r="J9038" s="2">
        <v>3</v>
      </c>
      <c r="K9038" s="33" t="s">
        <v>11511</v>
      </c>
    </row>
    <row r="9039" spans="1:11" x14ac:dyDescent="0.3">
      <c r="A9039" s="1">
        <v>43035</v>
      </c>
      <c r="B9039" s="2">
        <f>YEAR(salesdata[[#This Row],[Order Date]])</f>
        <v>2017</v>
      </c>
      <c r="C9039" s="2">
        <f>MONTH(salesdata[[#This Row],[Order Date]])</f>
        <v>10</v>
      </c>
      <c r="D9039" t="s">
        <v>1802</v>
      </c>
      <c r="E9039" t="s">
        <v>124</v>
      </c>
      <c r="F9039" t="s">
        <v>11</v>
      </c>
      <c r="G9039" t="s">
        <v>24</v>
      </c>
      <c r="H9039" t="s">
        <v>38</v>
      </c>
      <c r="I9039" s="33" t="s">
        <v>4763</v>
      </c>
      <c r="J9039" s="2">
        <v>3</v>
      </c>
      <c r="K9039" s="33" t="s">
        <v>7115</v>
      </c>
    </row>
    <row r="9040" spans="1:11" x14ac:dyDescent="0.3">
      <c r="A9040" s="1">
        <v>43036</v>
      </c>
      <c r="B9040" s="2">
        <f>YEAR(salesdata[[#This Row],[Order Date]])</f>
        <v>2017</v>
      </c>
      <c r="C9040" s="2">
        <f>MONTH(salesdata[[#This Row],[Order Date]])</f>
        <v>10</v>
      </c>
      <c r="D9040" t="s">
        <v>1973</v>
      </c>
      <c r="E9040" t="s">
        <v>152</v>
      </c>
      <c r="F9040" t="s">
        <v>11</v>
      </c>
      <c r="G9040" t="s">
        <v>63</v>
      </c>
      <c r="H9040" t="s">
        <v>2028</v>
      </c>
      <c r="I9040" s="33" t="s">
        <v>4725</v>
      </c>
      <c r="J9040" s="2">
        <v>2</v>
      </c>
      <c r="K9040" s="33" t="s">
        <v>4155</v>
      </c>
    </row>
    <row r="9041" spans="1:11" x14ac:dyDescent="0.3">
      <c r="A9041" s="1">
        <v>43036</v>
      </c>
      <c r="B9041" s="2">
        <f>YEAR(salesdata[[#This Row],[Order Date]])</f>
        <v>2017</v>
      </c>
      <c r="C9041" s="2">
        <f>MONTH(salesdata[[#This Row],[Order Date]])</f>
        <v>10</v>
      </c>
      <c r="D9041" t="s">
        <v>1150</v>
      </c>
      <c r="E9041" t="s">
        <v>10</v>
      </c>
      <c r="F9041" t="s">
        <v>39</v>
      </c>
      <c r="G9041" t="s">
        <v>52</v>
      </c>
      <c r="H9041" t="s">
        <v>1036</v>
      </c>
      <c r="I9041" s="33" t="s">
        <v>1390</v>
      </c>
      <c r="J9041" s="2">
        <v>2</v>
      </c>
      <c r="K9041" s="33" t="s">
        <v>7340</v>
      </c>
    </row>
    <row r="9042" spans="1:11" x14ac:dyDescent="0.3">
      <c r="A9042" s="1">
        <v>43036</v>
      </c>
      <c r="B9042" s="2">
        <f>YEAR(salesdata[[#This Row],[Order Date]])</f>
        <v>2017</v>
      </c>
      <c r="C9042" s="2">
        <f>MONTH(salesdata[[#This Row],[Order Date]])</f>
        <v>10</v>
      </c>
      <c r="D9042" t="s">
        <v>1150</v>
      </c>
      <c r="E9042" t="s">
        <v>10</v>
      </c>
      <c r="F9042" t="s">
        <v>11</v>
      </c>
      <c r="G9042" t="s">
        <v>12</v>
      </c>
      <c r="H9042" t="s">
        <v>1125</v>
      </c>
      <c r="I9042" s="33" t="s">
        <v>3175</v>
      </c>
      <c r="J9042" s="2">
        <v>3</v>
      </c>
      <c r="K9042" s="33" t="s">
        <v>3276</v>
      </c>
    </row>
    <row r="9043" spans="1:11" x14ac:dyDescent="0.3">
      <c r="A9043" s="1">
        <v>43036</v>
      </c>
      <c r="B9043" s="2">
        <f>YEAR(salesdata[[#This Row],[Order Date]])</f>
        <v>2017</v>
      </c>
      <c r="C9043" s="2">
        <f>MONTH(salesdata[[#This Row],[Order Date]])</f>
        <v>10</v>
      </c>
      <c r="D9043" t="s">
        <v>1150</v>
      </c>
      <c r="E9043" t="s">
        <v>10</v>
      </c>
      <c r="F9043" t="s">
        <v>39</v>
      </c>
      <c r="G9043" t="s">
        <v>52</v>
      </c>
      <c r="H9043" t="s">
        <v>1096</v>
      </c>
      <c r="I9043" s="33" t="s">
        <v>7528</v>
      </c>
      <c r="J9043" s="2">
        <v>2</v>
      </c>
      <c r="K9043" s="33" t="s">
        <v>8572</v>
      </c>
    </row>
    <row r="9044" spans="1:11" x14ac:dyDescent="0.3">
      <c r="A9044" s="1">
        <v>43036</v>
      </c>
      <c r="B9044" s="2">
        <f>YEAR(salesdata[[#This Row],[Order Date]])</f>
        <v>2017</v>
      </c>
      <c r="C9044" s="2">
        <f>MONTH(salesdata[[#This Row],[Order Date]])</f>
        <v>10</v>
      </c>
      <c r="D9044" t="s">
        <v>2580</v>
      </c>
      <c r="E9044" t="s">
        <v>249</v>
      </c>
      <c r="F9044" t="s">
        <v>34</v>
      </c>
      <c r="G9044" t="s">
        <v>47</v>
      </c>
      <c r="H9044" t="s">
        <v>1400</v>
      </c>
      <c r="I9044" s="33" t="s">
        <v>7851</v>
      </c>
      <c r="J9044" s="2">
        <v>3</v>
      </c>
      <c r="K9044" s="33" t="s">
        <v>5545</v>
      </c>
    </row>
    <row r="9045" spans="1:11" x14ac:dyDescent="0.3">
      <c r="A9045" s="1">
        <v>43036</v>
      </c>
      <c r="B9045" s="2">
        <f>YEAR(salesdata[[#This Row],[Order Date]])</f>
        <v>2017</v>
      </c>
      <c r="C9045" s="2">
        <f>MONTH(salesdata[[#This Row],[Order Date]])</f>
        <v>10</v>
      </c>
      <c r="D9045" t="s">
        <v>2580</v>
      </c>
      <c r="E9045" t="s">
        <v>249</v>
      </c>
      <c r="F9045" t="s">
        <v>11</v>
      </c>
      <c r="G9045" t="s">
        <v>18</v>
      </c>
      <c r="H9045" t="s">
        <v>931</v>
      </c>
      <c r="I9045" s="33" t="s">
        <v>7160</v>
      </c>
      <c r="J9045" s="2">
        <v>2</v>
      </c>
      <c r="K9045" s="33" t="s">
        <v>7161</v>
      </c>
    </row>
    <row r="9046" spans="1:11" x14ac:dyDescent="0.3">
      <c r="A9046" s="1">
        <v>43036</v>
      </c>
      <c r="B9046" s="2">
        <f>YEAR(salesdata[[#This Row],[Order Date]])</f>
        <v>2017</v>
      </c>
      <c r="C9046" s="2">
        <f>MONTH(salesdata[[#This Row],[Order Date]])</f>
        <v>10</v>
      </c>
      <c r="D9046" t="s">
        <v>2580</v>
      </c>
      <c r="E9046" t="s">
        <v>249</v>
      </c>
      <c r="F9046" t="s">
        <v>11</v>
      </c>
      <c r="G9046" t="s">
        <v>12</v>
      </c>
      <c r="H9046" t="s">
        <v>2452</v>
      </c>
      <c r="I9046" s="33" t="s">
        <v>6236</v>
      </c>
      <c r="J9046" s="2">
        <v>3</v>
      </c>
      <c r="K9046" s="33" t="s">
        <v>3099</v>
      </c>
    </row>
    <row r="9047" spans="1:11" x14ac:dyDescent="0.3">
      <c r="A9047" s="1">
        <v>43036</v>
      </c>
      <c r="B9047" s="2">
        <f>YEAR(salesdata[[#This Row],[Order Date]])</f>
        <v>2017</v>
      </c>
      <c r="C9047" s="2">
        <f>MONTH(salesdata[[#This Row],[Order Date]])</f>
        <v>10</v>
      </c>
      <c r="D9047" t="s">
        <v>222</v>
      </c>
      <c r="E9047" t="s">
        <v>443</v>
      </c>
      <c r="F9047" t="s">
        <v>11</v>
      </c>
      <c r="G9047" t="s">
        <v>16</v>
      </c>
      <c r="H9047" t="s">
        <v>1473</v>
      </c>
      <c r="I9047" s="33" t="s">
        <v>6317</v>
      </c>
      <c r="J9047" s="2">
        <v>3</v>
      </c>
      <c r="K9047" s="33" t="s">
        <v>6056</v>
      </c>
    </row>
    <row r="9048" spans="1:11" x14ac:dyDescent="0.3">
      <c r="A9048" s="1">
        <v>43037</v>
      </c>
      <c r="B9048" s="2">
        <f>YEAR(salesdata[[#This Row],[Order Date]])</f>
        <v>2017</v>
      </c>
      <c r="C9048" s="2">
        <f>MONTH(salesdata[[#This Row],[Order Date]])</f>
        <v>10</v>
      </c>
      <c r="D9048" t="s">
        <v>592</v>
      </c>
      <c r="E9048" t="s">
        <v>152</v>
      </c>
      <c r="F9048" t="s">
        <v>11</v>
      </c>
      <c r="G9048" t="s">
        <v>12</v>
      </c>
      <c r="H9048" t="s">
        <v>2145</v>
      </c>
      <c r="I9048" s="33" t="s">
        <v>11512</v>
      </c>
      <c r="J9048" s="2">
        <v>8</v>
      </c>
      <c r="K9048" s="33" t="s">
        <v>11513</v>
      </c>
    </row>
    <row r="9049" spans="1:11" x14ac:dyDescent="0.3">
      <c r="A9049" s="1">
        <v>43038</v>
      </c>
      <c r="B9049" s="2">
        <f>YEAR(salesdata[[#This Row],[Order Date]])</f>
        <v>2017</v>
      </c>
      <c r="C9049" s="2">
        <f>MONTH(salesdata[[#This Row],[Order Date]])</f>
        <v>10</v>
      </c>
      <c r="D9049" t="s">
        <v>2115</v>
      </c>
      <c r="E9049" t="s">
        <v>167</v>
      </c>
      <c r="F9049" t="s">
        <v>34</v>
      </c>
      <c r="G9049" t="s">
        <v>47</v>
      </c>
      <c r="H9049" t="s">
        <v>2388</v>
      </c>
      <c r="I9049" s="33" t="s">
        <v>3090</v>
      </c>
      <c r="J9049" s="2">
        <v>2</v>
      </c>
      <c r="K9049" s="33" t="s">
        <v>8098</v>
      </c>
    </row>
    <row r="9050" spans="1:11" x14ac:dyDescent="0.3">
      <c r="A9050" s="1">
        <v>43038</v>
      </c>
      <c r="B9050" s="2">
        <f>YEAR(salesdata[[#This Row],[Order Date]])</f>
        <v>2017</v>
      </c>
      <c r="C9050" s="2">
        <f>MONTH(salesdata[[#This Row],[Order Date]])</f>
        <v>10</v>
      </c>
      <c r="D9050" t="s">
        <v>523</v>
      </c>
      <c r="E9050" t="s">
        <v>167</v>
      </c>
      <c r="F9050" t="s">
        <v>11</v>
      </c>
      <c r="G9050" t="s">
        <v>20</v>
      </c>
      <c r="H9050" t="s">
        <v>2088</v>
      </c>
      <c r="I9050" s="33" t="s">
        <v>6398</v>
      </c>
      <c r="J9050" s="2">
        <v>3</v>
      </c>
      <c r="K9050" s="33" t="s">
        <v>6673</v>
      </c>
    </row>
    <row r="9051" spans="1:11" x14ac:dyDescent="0.3">
      <c r="A9051" s="1">
        <v>43038</v>
      </c>
      <c r="B9051" s="2">
        <f>YEAR(salesdata[[#This Row],[Order Date]])</f>
        <v>2017</v>
      </c>
      <c r="C9051" s="2">
        <f>MONTH(salesdata[[#This Row],[Order Date]])</f>
        <v>10</v>
      </c>
      <c r="D9051" t="s">
        <v>523</v>
      </c>
      <c r="E9051" t="s">
        <v>167</v>
      </c>
      <c r="F9051" t="s">
        <v>11</v>
      </c>
      <c r="G9051" t="s">
        <v>20</v>
      </c>
      <c r="H9051" t="s">
        <v>2063</v>
      </c>
      <c r="I9051" s="33" t="s">
        <v>4166</v>
      </c>
      <c r="J9051" s="2">
        <v>2</v>
      </c>
      <c r="K9051" s="33" t="s">
        <v>5659</v>
      </c>
    </row>
    <row r="9052" spans="1:11" x14ac:dyDescent="0.3">
      <c r="A9052" s="1">
        <v>43038</v>
      </c>
      <c r="B9052" s="2">
        <f>YEAR(salesdata[[#This Row],[Order Date]])</f>
        <v>2017</v>
      </c>
      <c r="C9052" s="2">
        <f>MONTH(salesdata[[#This Row],[Order Date]])</f>
        <v>10</v>
      </c>
      <c r="D9052" t="s">
        <v>962</v>
      </c>
      <c r="E9052" t="s">
        <v>27</v>
      </c>
      <c r="F9052" t="s">
        <v>11</v>
      </c>
      <c r="G9052" t="s">
        <v>16</v>
      </c>
      <c r="H9052" t="s">
        <v>1959</v>
      </c>
      <c r="I9052" s="33" t="s">
        <v>11514</v>
      </c>
      <c r="J9052" s="2">
        <v>6</v>
      </c>
      <c r="K9052" s="33" t="s">
        <v>9440</v>
      </c>
    </row>
    <row r="9053" spans="1:11" x14ac:dyDescent="0.3">
      <c r="A9053" s="1">
        <v>43038</v>
      </c>
      <c r="B9053" s="2">
        <f>YEAR(salesdata[[#This Row],[Order Date]])</f>
        <v>2017</v>
      </c>
      <c r="C9053" s="2">
        <f>MONTH(salesdata[[#This Row],[Order Date]])</f>
        <v>10</v>
      </c>
      <c r="D9053" t="s">
        <v>962</v>
      </c>
      <c r="E9053" t="s">
        <v>27</v>
      </c>
      <c r="F9053" t="s">
        <v>39</v>
      </c>
      <c r="G9053" t="s">
        <v>40</v>
      </c>
      <c r="H9053" t="s">
        <v>762</v>
      </c>
      <c r="I9053" s="33" t="s">
        <v>5275</v>
      </c>
      <c r="J9053" s="2">
        <v>2</v>
      </c>
      <c r="K9053" s="33" t="s">
        <v>4853</v>
      </c>
    </row>
    <row r="9054" spans="1:11" x14ac:dyDescent="0.3">
      <c r="A9054" s="1">
        <v>43038</v>
      </c>
      <c r="B9054" s="2">
        <f>YEAR(salesdata[[#This Row],[Order Date]])</f>
        <v>2017</v>
      </c>
      <c r="C9054" s="2">
        <f>MONTH(salesdata[[#This Row],[Order Date]])</f>
        <v>10</v>
      </c>
      <c r="D9054" t="s">
        <v>962</v>
      </c>
      <c r="E9054" t="s">
        <v>27</v>
      </c>
      <c r="F9054" t="s">
        <v>11</v>
      </c>
      <c r="G9054" t="s">
        <v>12</v>
      </c>
      <c r="H9054" t="s">
        <v>2852</v>
      </c>
      <c r="I9054" s="33" t="s">
        <v>10038</v>
      </c>
      <c r="J9054" s="2">
        <v>2</v>
      </c>
      <c r="K9054" s="33" t="s">
        <v>11322</v>
      </c>
    </row>
    <row r="9055" spans="1:11" x14ac:dyDescent="0.3">
      <c r="A9055" s="1">
        <v>43038</v>
      </c>
      <c r="B9055" s="2">
        <f>YEAR(salesdata[[#This Row],[Order Date]])</f>
        <v>2017</v>
      </c>
      <c r="C9055" s="2">
        <f>MONTH(salesdata[[#This Row],[Order Date]])</f>
        <v>10</v>
      </c>
      <c r="D9055" t="s">
        <v>962</v>
      </c>
      <c r="E9055" t="s">
        <v>27</v>
      </c>
      <c r="F9055" t="s">
        <v>34</v>
      </c>
      <c r="G9055" t="s">
        <v>35</v>
      </c>
      <c r="H9055" t="s">
        <v>2095</v>
      </c>
      <c r="I9055" s="33" t="s">
        <v>4066</v>
      </c>
      <c r="J9055" s="2">
        <v>1</v>
      </c>
      <c r="K9055" s="33" t="s">
        <v>10602</v>
      </c>
    </row>
    <row r="9056" spans="1:11" x14ac:dyDescent="0.3">
      <c r="A9056" s="1">
        <v>43038</v>
      </c>
      <c r="B9056" s="2">
        <f>YEAR(salesdata[[#This Row],[Order Date]])</f>
        <v>2017</v>
      </c>
      <c r="C9056" s="2">
        <f>MONTH(salesdata[[#This Row],[Order Date]])</f>
        <v>10</v>
      </c>
      <c r="D9056" t="s">
        <v>962</v>
      </c>
      <c r="E9056" t="s">
        <v>27</v>
      </c>
      <c r="F9056" t="s">
        <v>11</v>
      </c>
      <c r="G9056" t="s">
        <v>24</v>
      </c>
      <c r="H9056" t="s">
        <v>77</v>
      </c>
      <c r="I9056" s="33" t="s">
        <v>2957</v>
      </c>
      <c r="J9056" s="2">
        <v>5</v>
      </c>
      <c r="K9056" s="33" t="s">
        <v>2958</v>
      </c>
    </row>
    <row r="9057" spans="1:11" x14ac:dyDescent="0.3">
      <c r="A9057" s="1">
        <v>43038</v>
      </c>
      <c r="B9057" s="2">
        <f>YEAR(salesdata[[#This Row],[Order Date]])</f>
        <v>2017</v>
      </c>
      <c r="C9057" s="2">
        <f>MONTH(salesdata[[#This Row],[Order Date]])</f>
        <v>10</v>
      </c>
      <c r="D9057" t="s">
        <v>962</v>
      </c>
      <c r="E9057" t="s">
        <v>27</v>
      </c>
      <c r="F9057" t="s">
        <v>11</v>
      </c>
      <c r="G9057" t="s">
        <v>93</v>
      </c>
      <c r="H9057" t="s">
        <v>2226</v>
      </c>
      <c r="I9057" s="33" t="s">
        <v>11515</v>
      </c>
      <c r="J9057" s="2">
        <v>14</v>
      </c>
      <c r="K9057" s="33" t="s">
        <v>11516</v>
      </c>
    </row>
    <row r="9058" spans="1:11" x14ac:dyDescent="0.3">
      <c r="A9058" s="1">
        <v>43038</v>
      </c>
      <c r="B9058" s="2">
        <f>YEAR(salesdata[[#This Row],[Order Date]])</f>
        <v>2017</v>
      </c>
      <c r="C9058" s="2">
        <f>MONTH(salesdata[[#This Row],[Order Date]])</f>
        <v>10</v>
      </c>
      <c r="D9058" t="s">
        <v>854</v>
      </c>
      <c r="E9058" t="s">
        <v>23</v>
      </c>
      <c r="F9058" t="s">
        <v>11</v>
      </c>
      <c r="G9058" t="s">
        <v>12</v>
      </c>
      <c r="H9058" t="s">
        <v>2192</v>
      </c>
      <c r="I9058" s="33" t="s">
        <v>5315</v>
      </c>
      <c r="J9058" s="2">
        <v>4</v>
      </c>
      <c r="K9058" s="33" t="s">
        <v>3710</v>
      </c>
    </row>
    <row r="9059" spans="1:11" x14ac:dyDescent="0.3">
      <c r="A9059" s="1">
        <v>43038</v>
      </c>
      <c r="B9059" s="2">
        <f>YEAR(salesdata[[#This Row],[Order Date]])</f>
        <v>2017</v>
      </c>
      <c r="C9059" s="2">
        <f>MONTH(salesdata[[#This Row],[Order Date]])</f>
        <v>10</v>
      </c>
      <c r="D9059" t="s">
        <v>854</v>
      </c>
      <c r="E9059" t="s">
        <v>23</v>
      </c>
      <c r="F9059" t="s">
        <v>34</v>
      </c>
      <c r="G9059" t="s">
        <v>47</v>
      </c>
      <c r="H9059" t="s">
        <v>498</v>
      </c>
      <c r="I9059" s="33" t="s">
        <v>10917</v>
      </c>
      <c r="J9059" s="2">
        <v>2</v>
      </c>
      <c r="K9059" s="33" t="s">
        <v>4760</v>
      </c>
    </row>
    <row r="9060" spans="1:11" x14ac:dyDescent="0.3">
      <c r="A9060" s="1">
        <v>43038</v>
      </c>
      <c r="B9060" s="2">
        <f>YEAR(salesdata[[#This Row],[Order Date]])</f>
        <v>2017</v>
      </c>
      <c r="C9060" s="2">
        <f>MONTH(salesdata[[#This Row],[Order Date]])</f>
        <v>10</v>
      </c>
      <c r="D9060" t="s">
        <v>854</v>
      </c>
      <c r="E9060" t="s">
        <v>23</v>
      </c>
      <c r="F9060" t="s">
        <v>11</v>
      </c>
      <c r="G9060" t="s">
        <v>18</v>
      </c>
      <c r="H9060" t="s">
        <v>255</v>
      </c>
      <c r="I9060" s="33" t="s">
        <v>3226</v>
      </c>
      <c r="J9060" s="2">
        <v>2</v>
      </c>
      <c r="K9060" s="33" t="s">
        <v>11517</v>
      </c>
    </row>
    <row r="9061" spans="1:11" x14ac:dyDescent="0.3">
      <c r="A9061" s="1">
        <v>43038</v>
      </c>
      <c r="B9061" s="2">
        <f>YEAR(salesdata[[#This Row],[Order Date]])</f>
        <v>2017</v>
      </c>
      <c r="C9061" s="2">
        <f>MONTH(salesdata[[#This Row],[Order Date]])</f>
        <v>10</v>
      </c>
      <c r="D9061" t="s">
        <v>854</v>
      </c>
      <c r="E9061" t="s">
        <v>23</v>
      </c>
      <c r="F9061" t="s">
        <v>39</v>
      </c>
      <c r="G9061" t="s">
        <v>52</v>
      </c>
      <c r="H9061" t="s">
        <v>1850</v>
      </c>
      <c r="I9061" s="33" t="s">
        <v>11518</v>
      </c>
      <c r="J9061" s="2">
        <v>7</v>
      </c>
      <c r="K9061" s="33" t="s">
        <v>11519</v>
      </c>
    </row>
    <row r="9062" spans="1:11" x14ac:dyDescent="0.3">
      <c r="A9062" s="1">
        <v>43038</v>
      </c>
      <c r="B9062" s="2">
        <f>YEAR(salesdata[[#This Row],[Order Date]])</f>
        <v>2017</v>
      </c>
      <c r="C9062" s="2">
        <f>MONTH(salesdata[[#This Row],[Order Date]])</f>
        <v>10</v>
      </c>
      <c r="D9062" t="s">
        <v>768</v>
      </c>
      <c r="E9062" t="s">
        <v>167</v>
      </c>
      <c r="F9062" t="s">
        <v>34</v>
      </c>
      <c r="G9062" t="s">
        <v>35</v>
      </c>
      <c r="H9062" t="s">
        <v>1157</v>
      </c>
      <c r="I9062" s="33" t="s">
        <v>6468</v>
      </c>
      <c r="J9062" s="2">
        <v>2</v>
      </c>
      <c r="K9062" s="33" t="s">
        <v>6469</v>
      </c>
    </row>
    <row r="9063" spans="1:11" x14ac:dyDescent="0.3">
      <c r="A9063" s="1">
        <v>43038</v>
      </c>
      <c r="B9063" s="2">
        <f>YEAR(salesdata[[#This Row],[Order Date]])</f>
        <v>2017</v>
      </c>
      <c r="C9063" s="2">
        <f>MONTH(salesdata[[#This Row],[Order Date]])</f>
        <v>10</v>
      </c>
      <c r="D9063" t="s">
        <v>768</v>
      </c>
      <c r="E9063" t="s">
        <v>167</v>
      </c>
      <c r="F9063" t="s">
        <v>34</v>
      </c>
      <c r="G9063" t="s">
        <v>35</v>
      </c>
      <c r="H9063" t="s">
        <v>1287</v>
      </c>
      <c r="I9063" s="33" t="s">
        <v>11520</v>
      </c>
      <c r="J9063" s="2">
        <v>8</v>
      </c>
      <c r="K9063" s="33" t="s">
        <v>11521</v>
      </c>
    </row>
    <row r="9064" spans="1:11" x14ac:dyDescent="0.3">
      <c r="A9064" s="1">
        <v>43038</v>
      </c>
      <c r="B9064" s="2">
        <f>YEAR(salesdata[[#This Row],[Order Date]])</f>
        <v>2017</v>
      </c>
      <c r="C9064" s="2">
        <f>MONTH(salesdata[[#This Row],[Order Date]])</f>
        <v>10</v>
      </c>
      <c r="D9064" t="s">
        <v>768</v>
      </c>
      <c r="E9064" t="s">
        <v>167</v>
      </c>
      <c r="F9064" t="s">
        <v>34</v>
      </c>
      <c r="G9064" t="s">
        <v>74</v>
      </c>
      <c r="H9064" t="s">
        <v>657</v>
      </c>
      <c r="I9064" s="33" t="s">
        <v>4344</v>
      </c>
      <c r="J9064" s="2">
        <v>2</v>
      </c>
      <c r="K9064" s="33" t="s">
        <v>748</v>
      </c>
    </row>
    <row r="9065" spans="1:11" x14ac:dyDescent="0.3">
      <c r="A9065" s="1">
        <v>43038</v>
      </c>
      <c r="B9065" s="2">
        <f>YEAR(salesdata[[#This Row],[Order Date]])</f>
        <v>2017</v>
      </c>
      <c r="C9065" s="2">
        <f>MONTH(salesdata[[#This Row],[Order Date]])</f>
        <v>10</v>
      </c>
      <c r="D9065" t="s">
        <v>1222</v>
      </c>
      <c r="E9065" t="s">
        <v>10</v>
      </c>
      <c r="F9065" t="s">
        <v>34</v>
      </c>
      <c r="G9065" t="s">
        <v>47</v>
      </c>
      <c r="H9065" t="s">
        <v>1793</v>
      </c>
      <c r="I9065" s="33" t="s">
        <v>5009</v>
      </c>
      <c r="J9065" s="2">
        <v>2</v>
      </c>
      <c r="K9065" s="33" t="s">
        <v>11522</v>
      </c>
    </row>
    <row r="9066" spans="1:11" x14ac:dyDescent="0.3">
      <c r="A9066" s="1">
        <v>43038</v>
      </c>
      <c r="B9066" s="2">
        <f>YEAR(salesdata[[#This Row],[Order Date]])</f>
        <v>2017</v>
      </c>
      <c r="C9066" s="2">
        <f>MONTH(salesdata[[#This Row],[Order Date]])</f>
        <v>10</v>
      </c>
      <c r="D9066" t="s">
        <v>1222</v>
      </c>
      <c r="E9066" t="s">
        <v>10</v>
      </c>
      <c r="F9066" t="s">
        <v>34</v>
      </c>
      <c r="G9066" t="s">
        <v>147</v>
      </c>
      <c r="H9066" t="s">
        <v>811</v>
      </c>
      <c r="I9066" s="33" t="s">
        <v>11523</v>
      </c>
      <c r="J9066" s="2">
        <v>2</v>
      </c>
      <c r="K9066" s="33" t="s">
        <v>11524</v>
      </c>
    </row>
    <row r="9067" spans="1:11" x14ac:dyDescent="0.3">
      <c r="A9067" s="1">
        <v>43038</v>
      </c>
      <c r="B9067" s="2">
        <f>YEAR(salesdata[[#This Row],[Order Date]])</f>
        <v>2017</v>
      </c>
      <c r="C9067" s="2">
        <f>MONTH(salesdata[[#This Row],[Order Date]])</f>
        <v>10</v>
      </c>
      <c r="D9067" t="s">
        <v>1222</v>
      </c>
      <c r="E9067" t="s">
        <v>10</v>
      </c>
      <c r="F9067" t="s">
        <v>11</v>
      </c>
      <c r="G9067" t="s">
        <v>18</v>
      </c>
      <c r="H9067" t="s">
        <v>594</v>
      </c>
      <c r="I9067" s="33" t="s">
        <v>11525</v>
      </c>
      <c r="J9067" s="2">
        <v>6</v>
      </c>
      <c r="K9067" s="33" t="s">
        <v>4492</v>
      </c>
    </row>
    <row r="9068" spans="1:11" x14ac:dyDescent="0.3">
      <c r="A9068" s="1">
        <v>43038</v>
      </c>
      <c r="B9068" s="2">
        <f>YEAR(salesdata[[#This Row],[Order Date]])</f>
        <v>2017</v>
      </c>
      <c r="C9068" s="2">
        <f>MONTH(salesdata[[#This Row],[Order Date]])</f>
        <v>10</v>
      </c>
      <c r="D9068" t="s">
        <v>1558</v>
      </c>
      <c r="E9068" t="s">
        <v>33</v>
      </c>
      <c r="F9068" t="s">
        <v>11</v>
      </c>
      <c r="G9068" t="s">
        <v>18</v>
      </c>
      <c r="H9068" t="s">
        <v>1351</v>
      </c>
      <c r="I9068" s="33" t="s">
        <v>6027</v>
      </c>
      <c r="J9068" s="2">
        <v>7</v>
      </c>
      <c r="K9068" s="33" t="s">
        <v>3659</v>
      </c>
    </row>
    <row r="9069" spans="1:11" x14ac:dyDescent="0.3">
      <c r="A9069" s="1">
        <v>43038</v>
      </c>
      <c r="B9069" s="2">
        <f>YEAR(salesdata[[#This Row],[Order Date]])</f>
        <v>2017</v>
      </c>
      <c r="C9069" s="2">
        <f>MONTH(salesdata[[#This Row],[Order Date]])</f>
        <v>10</v>
      </c>
      <c r="D9069" t="s">
        <v>1558</v>
      </c>
      <c r="E9069" t="s">
        <v>33</v>
      </c>
      <c r="F9069" t="s">
        <v>11</v>
      </c>
      <c r="G9069" t="s">
        <v>204</v>
      </c>
      <c r="H9069" t="s">
        <v>2123</v>
      </c>
      <c r="I9069" s="33" t="s">
        <v>6402</v>
      </c>
      <c r="J9069" s="2">
        <v>2</v>
      </c>
      <c r="K9069" s="33" t="s">
        <v>6403</v>
      </c>
    </row>
    <row r="9070" spans="1:11" x14ac:dyDescent="0.3">
      <c r="A9070" s="1">
        <v>43038</v>
      </c>
      <c r="B9070" s="2">
        <f>YEAR(salesdata[[#This Row],[Order Date]])</f>
        <v>2017</v>
      </c>
      <c r="C9070" s="2">
        <f>MONTH(salesdata[[#This Row],[Order Date]])</f>
        <v>10</v>
      </c>
      <c r="D9070" t="s">
        <v>1558</v>
      </c>
      <c r="E9070" t="s">
        <v>33</v>
      </c>
      <c r="F9070" t="s">
        <v>34</v>
      </c>
      <c r="G9070" t="s">
        <v>35</v>
      </c>
      <c r="H9070" t="s">
        <v>1051</v>
      </c>
      <c r="I9070" s="33" t="s">
        <v>7502</v>
      </c>
      <c r="J9070" s="2">
        <v>1</v>
      </c>
      <c r="K9070" s="33" t="s">
        <v>6197</v>
      </c>
    </row>
    <row r="9071" spans="1:11" x14ac:dyDescent="0.3">
      <c r="A9071" s="1">
        <v>43038</v>
      </c>
      <c r="B9071" s="2">
        <f>YEAR(salesdata[[#This Row],[Order Date]])</f>
        <v>2017</v>
      </c>
      <c r="C9071" s="2">
        <f>MONTH(salesdata[[#This Row],[Order Date]])</f>
        <v>10</v>
      </c>
      <c r="D9071" t="s">
        <v>1558</v>
      </c>
      <c r="E9071" t="s">
        <v>33</v>
      </c>
      <c r="F9071" t="s">
        <v>11</v>
      </c>
      <c r="G9071" t="s">
        <v>16</v>
      </c>
      <c r="H9071" t="s">
        <v>400</v>
      </c>
      <c r="I9071" s="33" t="s">
        <v>2593</v>
      </c>
      <c r="J9071" s="2">
        <v>8</v>
      </c>
      <c r="K9071" s="33" t="s">
        <v>3329</v>
      </c>
    </row>
    <row r="9072" spans="1:11" x14ac:dyDescent="0.3">
      <c r="A9072" s="1">
        <v>43039</v>
      </c>
      <c r="B9072" s="2">
        <f>YEAR(salesdata[[#This Row],[Order Date]])</f>
        <v>2017</v>
      </c>
      <c r="C9072" s="2">
        <f>MONTH(salesdata[[#This Row],[Order Date]])</f>
        <v>10</v>
      </c>
      <c r="D9072" t="s">
        <v>988</v>
      </c>
      <c r="E9072" t="s">
        <v>10</v>
      </c>
      <c r="F9072" t="s">
        <v>11</v>
      </c>
      <c r="G9072" t="s">
        <v>24</v>
      </c>
      <c r="H9072" t="s">
        <v>632</v>
      </c>
      <c r="I9072" s="33" t="s">
        <v>4056</v>
      </c>
      <c r="J9072" s="2">
        <v>2</v>
      </c>
      <c r="K9072" s="33" t="s">
        <v>6430</v>
      </c>
    </row>
    <row r="9073" spans="1:11" x14ac:dyDescent="0.3">
      <c r="A9073" s="1">
        <v>43039</v>
      </c>
      <c r="B9073" s="2">
        <f>YEAR(salesdata[[#This Row],[Order Date]])</f>
        <v>2017</v>
      </c>
      <c r="C9073" s="2">
        <f>MONTH(salesdata[[#This Row],[Order Date]])</f>
        <v>10</v>
      </c>
      <c r="D9073" t="s">
        <v>1831</v>
      </c>
      <c r="E9073" t="s">
        <v>15</v>
      </c>
      <c r="F9073" t="s">
        <v>39</v>
      </c>
      <c r="G9073" t="s">
        <v>40</v>
      </c>
      <c r="H9073" t="s">
        <v>2383</v>
      </c>
      <c r="I9073" s="33" t="s">
        <v>11526</v>
      </c>
      <c r="J9073" s="2">
        <v>4</v>
      </c>
      <c r="K9073" s="33" t="s">
        <v>3213</v>
      </c>
    </row>
    <row r="9074" spans="1:11" x14ac:dyDescent="0.3">
      <c r="A9074" s="1">
        <v>43039</v>
      </c>
      <c r="B9074" s="2">
        <f>YEAR(salesdata[[#This Row],[Order Date]])</f>
        <v>2017</v>
      </c>
      <c r="C9074" s="2">
        <f>MONTH(salesdata[[#This Row],[Order Date]])</f>
        <v>10</v>
      </c>
      <c r="D9074" t="s">
        <v>1831</v>
      </c>
      <c r="E9074" t="s">
        <v>15</v>
      </c>
      <c r="F9074" t="s">
        <v>11</v>
      </c>
      <c r="G9074" t="s">
        <v>63</v>
      </c>
      <c r="H9074" t="s">
        <v>2404</v>
      </c>
      <c r="I9074" s="33" t="s">
        <v>3356</v>
      </c>
      <c r="J9074" s="2">
        <v>3</v>
      </c>
      <c r="K9074" s="33" t="s">
        <v>3357</v>
      </c>
    </row>
    <row r="9075" spans="1:11" x14ac:dyDescent="0.3">
      <c r="A9075" s="1">
        <v>43040</v>
      </c>
      <c r="B9075" s="2">
        <f>YEAR(salesdata[[#This Row],[Order Date]])</f>
        <v>2017</v>
      </c>
      <c r="C9075" s="2">
        <f>MONTH(salesdata[[#This Row],[Order Date]])</f>
        <v>11</v>
      </c>
      <c r="D9075" t="s">
        <v>1884</v>
      </c>
      <c r="E9075" t="s">
        <v>167</v>
      </c>
      <c r="F9075" t="s">
        <v>11</v>
      </c>
      <c r="G9075" t="s">
        <v>20</v>
      </c>
      <c r="H9075" t="s">
        <v>1448</v>
      </c>
      <c r="I9075" s="33" t="s">
        <v>7045</v>
      </c>
      <c r="J9075" s="2">
        <v>5</v>
      </c>
      <c r="K9075" s="33" t="s">
        <v>8403</v>
      </c>
    </row>
    <row r="9076" spans="1:11" x14ac:dyDescent="0.3">
      <c r="A9076" s="1">
        <v>43040</v>
      </c>
      <c r="B9076" s="2">
        <f>YEAR(salesdata[[#This Row],[Order Date]])</f>
        <v>2017</v>
      </c>
      <c r="C9076" s="2">
        <f>MONTH(salesdata[[#This Row],[Order Date]])</f>
        <v>11</v>
      </c>
      <c r="D9076" t="s">
        <v>1884</v>
      </c>
      <c r="E9076" t="s">
        <v>167</v>
      </c>
      <c r="F9076" t="s">
        <v>34</v>
      </c>
      <c r="G9076" t="s">
        <v>147</v>
      </c>
      <c r="H9076" t="s">
        <v>405</v>
      </c>
      <c r="I9076" s="33" t="s">
        <v>11527</v>
      </c>
      <c r="J9076" s="2">
        <v>9</v>
      </c>
      <c r="K9076" s="33" t="s">
        <v>11528</v>
      </c>
    </row>
    <row r="9077" spans="1:11" x14ac:dyDescent="0.3">
      <c r="A9077" s="1">
        <v>43040</v>
      </c>
      <c r="B9077" s="2">
        <f>YEAR(salesdata[[#This Row],[Order Date]])</f>
        <v>2017</v>
      </c>
      <c r="C9077" s="2">
        <f>MONTH(salesdata[[#This Row],[Order Date]])</f>
        <v>11</v>
      </c>
      <c r="D9077" t="s">
        <v>1305</v>
      </c>
      <c r="E9077" t="s">
        <v>443</v>
      </c>
      <c r="F9077" t="s">
        <v>11</v>
      </c>
      <c r="G9077" t="s">
        <v>12</v>
      </c>
      <c r="H9077" t="s">
        <v>2588</v>
      </c>
      <c r="I9077" s="33" t="s">
        <v>9869</v>
      </c>
      <c r="J9077" s="2">
        <v>10</v>
      </c>
      <c r="K9077" s="33" t="s">
        <v>3238</v>
      </c>
    </row>
    <row r="9078" spans="1:11" x14ac:dyDescent="0.3">
      <c r="A9078" s="1">
        <v>43040</v>
      </c>
      <c r="B9078" s="2">
        <f>YEAR(salesdata[[#This Row],[Order Date]])</f>
        <v>2017</v>
      </c>
      <c r="C9078" s="2">
        <f>MONTH(salesdata[[#This Row],[Order Date]])</f>
        <v>11</v>
      </c>
      <c r="D9078" t="s">
        <v>1305</v>
      </c>
      <c r="E9078" t="s">
        <v>443</v>
      </c>
      <c r="F9078" t="s">
        <v>11</v>
      </c>
      <c r="G9078" t="s">
        <v>12</v>
      </c>
      <c r="H9078" t="s">
        <v>1651</v>
      </c>
      <c r="I9078" s="33" t="s">
        <v>8464</v>
      </c>
      <c r="J9078" s="2">
        <v>1</v>
      </c>
      <c r="K9078" s="33" t="s">
        <v>7380</v>
      </c>
    </row>
    <row r="9079" spans="1:11" x14ac:dyDescent="0.3">
      <c r="A9079" s="1">
        <v>43041</v>
      </c>
      <c r="B9079" s="2">
        <f>YEAR(salesdata[[#This Row],[Order Date]])</f>
        <v>2017</v>
      </c>
      <c r="C9079" s="2">
        <f>MONTH(salesdata[[#This Row],[Order Date]])</f>
        <v>11</v>
      </c>
      <c r="D9079" t="s">
        <v>1585</v>
      </c>
      <c r="E9079" t="s">
        <v>167</v>
      </c>
      <c r="F9079" t="s">
        <v>11</v>
      </c>
      <c r="G9079" t="s">
        <v>12</v>
      </c>
      <c r="H9079" t="s">
        <v>1976</v>
      </c>
      <c r="I9079" s="33" t="s">
        <v>11529</v>
      </c>
      <c r="J9079" s="2">
        <v>5</v>
      </c>
      <c r="K9079" s="33" t="s">
        <v>4196</v>
      </c>
    </row>
    <row r="9080" spans="1:11" x14ac:dyDescent="0.3">
      <c r="A9080" s="1">
        <v>43041</v>
      </c>
      <c r="B9080" s="2">
        <f>YEAR(salesdata[[#This Row],[Order Date]])</f>
        <v>2017</v>
      </c>
      <c r="C9080" s="2">
        <f>MONTH(salesdata[[#This Row],[Order Date]])</f>
        <v>11</v>
      </c>
      <c r="D9080" t="s">
        <v>2221</v>
      </c>
      <c r="E9080" t="s">
        <v>1315</v>
      </c>
      <c r="F9080" t="s">
        <v>11</v>
      </c>
      <c r="G9080" t="s">
        <v>43</v>
      </c>
      <c r="H9080" t="s">
        <v>163</v>
      </c>
      <c r="I9080" s="33" t="s">
        <v>3780</v>
      </c>
      <c r="J9080" s="2">
        <v>3</v>
      </c>
      <c r="K9080" s="33" t="s">
        <v>4295</v>
      </c>
    </row>
    <row r="9081" spans="1:11" x14ac:dyDescent="0.3">
      <c r="A9081" s="1">
        <v>43041</v>
      </c>
      <c r="B9081" s="2">
        <f>YEAR(salesdata[[#This Row],[Order Date]])</f>
        <v>2017</v>
      </c>
      <c r="C9081" s="2">
        <f>MONTH(salesdata[[#This Row],[Order Date]])</f>
        <v>11</v>
      </c>
      <c r="D9081" t="s">
        <v>2221</v>
      </c>
      <c r="E9081" t="s">
        <v>1315</v>
      </c>
      <c r="F9081" t="s">
        <v>11</v>
      </c>
      <c r="G9081" t="s">
        <v>24</v>
      </c>
      <c r="H9081" t="s">
        <v>360</v>
      </c>
      <c r="I9081" s="33" t="s">
        <v>8195</v>
      </c>
      <c r="J9081" s="2">
        <v>6</v>
      </c>
      <c r="K9081" s="33" t="s">
        <v>11530</v>
      </c>
    </row>
    <row r="9082" spans="1:11" x14ac:dyDescent="0.3">
      <c r="A9082" s="1">
        <v>43041</v>
      </c>
      <c r="B9082" s="2">
        <f>YEAR(salesdata[[#This Row],[Order Date]])</f>
        <v>2017</v>
      </c>
      <c r="C9082" s="2">
        <f>MONTH(salesdata[[#This Row],[Order Date]])</f>
        <v>11</v>
      </c>
      <c r="D9082" t="s">
        <v>1581</v>
      </c>
      <c r="E9082" t="s">
        <v>27</v>
      </c>
      <c r="F9082" t="s">
        <v>11</v>
      </c>
      <c r="G9082" t="s">
        <v>63</v>
      </c>
      <c r="H9082" t="s">
        <v>1526</v>
      </c>
      <c r="I9082" s="33" t="s">
        <v>11531</v>
      </c>
      <c r="J9082" s="2">
        <v>7</v>
      </c>
      <c r="K9082" s="33" t="s">
        <v>9565</v>
      </c>
    </row>
    <row r="9083" spans="1:11" x14ac:dyDescent="0.3">
      <c r="A9083" s="1">
        <v>43041</v>
      </c>
      <c r="B9083" s="2">
        <f>YEAR(salesdata[[#This Row],[Order Date]])</f>
        <v>2017</v>
      </c>
      <c r="C9083" s="2">
        <f>MONTH(salesdata[[#This Row],[Order Date]])</f>
        <v>11</v>
      </c>
      <c r="D9083" t="s">
        <v>1581</v>
      </c>
      <c r="E9083" t="s">
        <v>27</v>
      </c>
      <c r="F9083" t="s">
        <v>11</v>
      </c>
      <c r="G9083" t="s">
        <v>24</v>
      </c>
      <c r="H9083" t="s">
        <v>864</v>
      </c>
      <c r="I9083" s="33" t="s">
        <v>5434</v>
      </c>
      <c r="J9083" s="2">
        <v>5</v>
      </c>
      <c r="K9083" s="33" t="s">
        <v>4459</v>
      </c>
    </row>
    <row r="9084" spans="1:11" x14ac:dyDescent="0.3">
      <c r="A9084" s="1">
        <v>43041</v>
      </c>
      <c r="B9084" s="2">
        <f>YEAR(salesdata[[#This Row],[Order Date]])</f>
        <v>2017</v>
      </c>
      <c r="C9084" s="2">
        <f>MONTH(salesdata[[#This Row],[Order Date]])</f>
        <v>11</v>
      </c>
      <c r="D9084" t="s">
        <v>1581</v>
      </c>
      <c r="E9084" t="s">
        <v>27</v>
      </c>
      <c r="F9084" t="s">
        <v>11</v>
      </c>
      <c r="G9084" t="s">
        <v>20</v>
      </c>
      <c r="H9084" t="s">
        <v>2473</v>
      </c>
      <c r="I9084" s="33" t="s">
        <v>7847</v>
      </c>
      <c r="J9084" s="2">
        <v>6</v>
      </c>
      <c r="K9084" s="33" t="s">
        <v>7848</v>
      </c>
    </row>
    <row r="9085" spans="1:11" x14ac:dyDescent="0.3">
      <c r="A9085" s="1">
        <v>43041</v>
      </c>
      <c r="B9085" s="2">
        <f>YEAR(salesdata[[#This Row],[Order Date]])</f>
        <v>2017</v>
      </c>
      <c r="C9085" s="2">
        <f>MONTH(salesdata[[#This Row],[Order Date]])</f>
        <v>11</v>
      </c>
      <c r="D9085" t="s">
        <v>1581</v>
      </c>
      <c r="E9085" t="s">
        <v>27</v>
      </c>
      <c r="F9085" t="s">
        <v>11</v>
      </c>
      <c r="G9085" t="s">
        <v>43</v>
      </c>
      <c r="H9085" t="s">
        <v>1135</v>
      </c>
      <c r="I9085" s="33" t="s">
        <v>3442</v>
      </c>
      <c r="J9085" s="2">
        <v>3</v>
      </c>
      <c r="K9085" s="33" t="s">
        <v>8667</v>
      </c>
    </row>
    <row r="9086" spans="1:11" x14ac:dyDescent="0.3">
      <c r="A9086" s="1">
        <v>43041</v>
      </c>
      <c r="B9086" s="2">
        <f>YEAR(salesdata[[#This Row],[Order Date]])</f>
        <v>2017</v>
      </c>
      <c r="C9086" s="2">
        <f>MONTH(salesdata[[#This Row],[Order Date]])</f>
        <v>11</v>
      </c>
      <c r="D9086" t="s">
        <v>1581</v>
      </c>
      <c r="E9086" t="s">
        <v>27</v>
      </c>
      <c r="F9086" t="s">
        <v>34</v>
      </c>
      <c r="G9086" t="s">
        <v>47</v>
      </c>
      <c r="H9086" t="s">
        <v>357</v>
      </c>
      <c r="I9086" s="33" t="s">
        <v>5241</v>
      </c>
      <c r="J9086" s="2">
        <v>3</v>
      </c>
      <c r="K9086" s="33" t="s">
        <v>3769</v>
      </c>
    </row>
    <row r="9087" spans="1:11" x14ac:dyDescent="0.3">
      <c r="A9087" s="1">
        <v>43041</v>
      </c>
      <c r="B9087" s="2">
        <f>YEAR(salesdata[[#This Row],[Order Date]])</f>
        <v>2017</v>
      </c>
      <c r="C9087" s="2">
        <f>MONTH(salesdata[[#This Row],[Order Date]])</f>
        <v>11</v>
      </c>
      <c r="D9087" t="s">
        <v>1581</v>
      </c>
      <c r="E9087" t="s">
        <v>27</v>
      </c>
      <c r="F9087" t="s">
        <v>11</v>
      </c>
      <c r="G9087" t="s">
        <v>18</v>
      </c>
      <c r="H9087" t="s">
        <v>426</v>
      </c>
      <c r="I9087" s="33" t="s">
        <v>11532</v>
      </c>
      <c r="J9087" s="2">
        <v>7</v>
      </c>
      <c r="K9087" s="33" t="s">
        <v>4365</v>
      </c>
    </row>
    <row r="9088" spans="1:11" x14ac:dyDescent="0.3">
      <c r="A9088" s="1">
        <v>43041</v>
      </c>
      <c r="B9088" s="2">
        <f>YEAR(salesdata[[#This Row],[Order Date]])</f>
        <v>2017</v>
      </c>
      <c r="C9088" s="2">
        <f>MONTH(salesdata[[#This Row],[Order Date]])</f>
        <v>11</v>
      </c>
      <c r="D9088" t="s">
        <v>1814</v>
      </c>
      <c r="E9088" t="s">
        <v>33</v>
      </c>
      <c r="F9088" t="s">
        <v>11</v>
      </c>
      <c r="G9088" t="s">
        <v>63</v>
      </c>
      <c r="H9088" t="s">
        <v>1459</v>
      </c>
      <c r="I9088" s="33" t="s">
        <v>5327</v>
      </c>
      <c r="J9088" s="2">
        <v>2</v>
      </c>
      <c r="K9088" s="33" t="s">
        <v>7908</v>
      </c>
    </row>
    <row r="9089" spans="1:11" x14ac:dyDescent="0.3">
      <c r="A9089" s="1">
        <v>43041</v>
      </c>
      <c r="B9089" s="2">
        <f>YEAR(salesdata[[#This Row],[Order Date]])</f>
        <v>2017</v>
      </c>
      <c r="C9089" s="2">
        <f>MONTH(salesdata[[#This Row],[Order Date]])</f>
        <v>11</v>
      </c>
      <c r="D9089" t="s">
        <v>1814</v>
      </c>
      <c r="E9089" t="s">
        <v>33</v>
      </c>
      <c r="F9089" t="s">
        <v>34</v>
      </c>
      <c r="G9089" t="s">
        <v>35</v>
      </c>
      <c r="H9089" t="s">
        <v>887</v>
      </c>
      <c r="I9089" s="33" t="s">
        <v>4615</v>
      </c>
      <c r="J9089" s="2">
        <v>4</v>
      </c>
      <c r="K9089" s="33" t="s">
        <v>8417</v>
      </c>
    </row>
    <row r="9090" spans="1:11" x14ac:dyDescent="0.3">
      <c r="A9090" s="1">
        <v>43041</v>
      </c>
      <c r="B9090" s="2">
        <f>YEAR(salesdata[[#This Row],[Order Date]])</f>
        <v>2017</v>
      </c>
      <c r="C9090" s="2">
        <f>MONTH(salesdata[[#This Row],[Order Date]])</f>
        <v>11</v>
      </c>
      <c r="D9090" t="s">
        <v>1814</v>
      </c>
      <c r="E9090" t="s">
        <v>33</v>
      </c>
      <c r="F9090" t="s">
        <v>39</v>
      </c>
      <c r="G9090" t="s">
        <v>52</v>
      </c>
      <c r="H9090" t="s">
        <v>2435</v>
      </c>
      <c r="I9090" s="33" t="s">
        <v>8009</v>
      </c>
      <c r="J9090" s="2">
        <v>9</v>
      </c>
      <c r="K9090" s="33" t="s">
        <v>8010</v>
      </c>
    </row>
    <row r="9091" spans="1:11" x14ac:dyDescent="0.3">
      <c r="A9091" s="1">
        <v>43041</v>
      </c>
      <c r="B9091" s="2">
        <f>YEAR(salesdata[[#This Row],[Order Date]])</f>
        <v>2017</v>
      </c>
      <c r="C9091" s="2">
        <f>MONTH(salesdata[[#This Row],[Order Date]])</f>
        <v>11</v>
      </c>
      <c r="D9091" t="s">
        <v>1814</v>
      </c>
      <c r="E9091" t="s">
        <v>33</v>
      </c>
      <c r="F9091" t="s">
        <v>11</v>
      </c>
      <c r="G9091" t="s">
        <v>18</v>
      </c>
      <c r="H9091" t="s">
        <v>2618</v>
      </c>
      <c r="I9091" s="33" t="s">
        <v>3584</v>
      </c>
      <c r="J9091" s="2">
        <v>4</v>
      </c>
      <c r="K9091" s="33" t="s">
        <v>4267</v>
      </c>
    </row>
    <row r="9092" spans="1:11" x14ac:dyDescent="0.3">
      <c r="A9092" s="1">
        <v>43041</v>
      </c>
      <c r="B9092" s="2">
        <f>YEAR(salesdata[[#This Row],[Order Date]])</f>
        <v>2017</v>
      </c>
      <c r="C9092" s="2">
        <f>MONTH(salesdata[[#This Row],[Order Date]])</f>
        <v>11</v>
      </c>
      <c r="D9092" t="s">
        <v>1407</v>
      </c>
      <c r="E9092" t="s">
        <v>23</v>
      </c>
      <c r="F9092" t="s">
        <v>34</v>
      </c>
      <c r="G9092" t="s">
        <v>47</v>
      </c>
      <c r="H9092" t="s">
        <v>139</v>
      </c>
      <c r="I9092" s="33" t="s">
        <v>8007</v>
      </c>
      <c r="J9092" s="2">
        <v>1</v>
      </c>
      <c r="K9092" s="33" t="s">
        <v>11533</v>
      </c>
    </row>
    <row r="9093" spans="1:11" x14ac:dyDescent="0.3">
      <c r="A9093" s="1">
        <v>43041</v>
      </c>
      <c r="B9093" s="2">
        <f>YEAR(salesdata[[#This Row],[Order Date]])</f>
        <v>2017</v>
      </c>
      <c r="C9093" s="2">
        <f>MONTH(salesdata[[#This Row],[Order Date]])</f>
        <v>11</v>
      </c>
      <c r="D9093" t="s">
        <v>1407</v>
      </c>
      <c r="E9093" t="s">
        <v>23</v>
      </c>
      <c r="F9093" t="s">
        <v>11</v>
      </c>
      <c r="G9093" t="s">
        <v>93</v>
      </c>
      <c r="H9093" t="s">
        <v>1281</v>
      </c>
      <c r="I9093" s="33" t="s">
        <v>6137</v>
      </c>
      <c r="J9093" s="2">
        <v>3</v>
      </c>
      <c r="K9093" s="33" t="s">
        <v>7473</v>
      </c>
    </row>
    <row r="9094" spans="1:11" x14ac:dyDescent="0.3">
      <c r="A9094" s="1">
        <v>43041</v>
      </c>
      <c r="B9094" s="2">
        <f>YEAR(salesdata[[#This Row],[Order Date]])</f>
        <v>2017</v>
      </c>
      <c r="C9094" s="2">
        <f>MONTH(salesdata[[#This Row],[Order Date]])</f>
        <v>11</v>
      </c>
      <c r="D9094" t="s">
        <v>1407</v>
      </c>
      <c r="E9094" t="s">
        <v>23</v>
      </c>
      <c r="F9094" t="s">
        <v>11</v>
      </c>
      <c r="G9094" t="s">
        <v>63</v>
      </c>
      <c r="H9094" t="s">
        <v>1334</v>
      </c>
      <c r="I9094" s="33" t="s">
        <v>6404</v>
      </c>
      <c r="J9094" s="2">
        <v>3</v>
      </c>
      <c r="K9094" s="33" t="s">
        <v>3379</v>
      </c>
    </row>
    <row r="9095" spans="1:11" x14ac:dyDescent="0.3">
      <c r="A9095" s="1">
        <v>43041</v>
      </c>
      <c r="B9095" s="2">
        <f>YEAR(salesdata[[#This Row],[Order Date]])</f>
        <v>2017</v>
      </c>
      <c r="C9095" s="2">
        <f>MONTH(salesdata[[#This Row],[Order Date]])</f>
        <v>11</v>
      </c>
      <c r="D9095" t="s">
        <v>1407</v>
      </c>
      <c r="E9095" t="s">
        <v>23</v>
      </c>
      <c r="F9095" t="s">
        <v>39</v>
      </c>
      <c r="G9095" t="s">
        <v>40</v>
      </c>
      <c r="H9095" t="s">
        <v>661</v>
      </c>
      <c r="I9095" s="33" t="s">
        <v>9399</v>
      </c>
      <c r="J9095" s="2">
        <v>4</v>
      </c>
      <c r="K9095" s="33" t="s">
        <v>11534</v>
      </c>
    </row>
    <row r="9096" spans="1:11" x14ac:dyDescent="0.3">
      <c r="A9096" s="1">
        <v>43041</v>
      </c>
      <c r="B9096" s="2">
        <f>YEAR(salesdata[[#This Row],[Order Date]])</f>
        <v>2017</v>
      </c>
      <c r="C9096" s="2">
        <f>MONTH(salesdata[[#This Row],[Order Date]])</f>
        <v>11</v>
      </c>
      <c r="D9096" t="s">
        <v>2532</v>
      </c>
      <c r="E9096" t="s">
        <v>300</v>
      </c>
      <c r="F9096" t="s">
        <v>11</v>
      </c>
      <c r="G9096" t="s">
        <v>12</v>
      </c>
      <c r="H9096" t="s">
        <v>223</v>
      </c>
      <c r="I9096" s="33" t="s">
        <v>2910</v>
      </c>
      <c r="J9096" s="2">
        <v>3</v>
      </c>
      <c r="K9096" s="33" t="s">
        <v>2911</v>
      </c>
    </row>
    <row r="9097" spans="1:11" x14ac:dyDescent="0.3">
      <c r="A9097" s="1">
        <v>43041</v>
      </c>
      <c r="B9097" s="2">
        <f>YEAR(salesdata[[#This Row],[Order Date]])</f>
        <v>2017</v>
      </c>
      <c r="C9097" s="2">
        <f>MONTH(salesdata[[#This Row],[Order Date]])</f>
        <v>11</v>
      </c>
      <c r="D9097" t="s">
        <v>914</v>
      </c>
      <c r="E9097" t="s">
        <v>79</v>
      </c>
      <c r="F9097" t="s">
        <v>11</v>
      </c>
      <c r="G9097" t="s">
        <v>204</v>
      </c>
      <c r="H9097" t="s">
        <v>1561</v>
      </c>
      <c r="I9097" s="33" t="s">
        <v>11535</v>
      </c>
      <c r="J9097" s="2">
        <v>2</v>
      </c>
      <c r="K9097" s="33" t="s">
        <v>11536</v>
      </c>
    </row>
    <row r="9098" spans="1:11" x14ac:dyDescent="0.3">
      <c r="A9098" s="1">
        <v>43041</v>
      </c>
      <c r="B9098" s="2">
        <f>YEAR(salesdata[[#This Row],[Order Date]])</f>
        <v>2017</v>
      </c>
      <c r="C9098" s="2">
        <f>MONTH(salesdata[[#This Row],[Order Date]])</f>
        <v>11</v>
      </c>
      <c r="D9098" t="s">
        <v>399</v>
      </c>
      <c r="E9098" t="s">
        <v>27</v>
      </c>
      <c r="F9098" t="s">
        <v>11</v>
      </c>
      <c r="G9098" t="s">
        <v>93</v>
      </c>
      <c r="H9098" t="s">
        <v>2494</v>
      </c>
      <c r="I9098" s="33" t="s">
        <v>10872</v>
      </c>
      <c r="J9098" s="2">
        <v>5</v>
      </c>
      <c r="K9098" s="33" t="s">
        <v>10873</v>
      </c>
    </row>
    <row r="9099" spans="1:11" x14ac:dyDescent="0.3">
      <c r="A9099" s="1">
        <v>43041</v>
      </c>
      <c r="B9099" s="2">
        <f>YEAR(salesdata[[#This Row],[Order Date]])</f>
        <v>2017</v>
      </c>
      <c r="C9099" s="2">
        <f>MONTH(salesdata[[#This Row],[Order Date]])</f>
        <v>11</v>
      </c>
      <c r="D9099" t="s">
        <v>1567</v>
      </c>
      <c r="E9099" t="s">
        <v>15</v>
      </c>
      <c r="F9099" t="s">
        <v>11</v>
      </c>
      <c r="G9099" t="s">
        <v>24</v>
      </c>
      <c r="H9099" t="s">
        <v>2512</v>
      </c>
      <c r="I9099" s="33" t="s">
        <v>10843</v>
      </c>
      <c r="J9099" s="2">
        <v>4</v>
      </c>
      <c r="K9099" s="33" t="s">
        <v>4380</v>
      </c>
    </row>
    <row r="9100" spans="1:11" x14ac:dyDescent="0.3">
      <c r="A9100" s="1">
        <v>43041</v>
      </c>
      <c r="B9100" s="2">
        <f>YEAR(salesdata[[#This Row],[Order Date]])</f>
        <v>2017</v>
      </c>
      <c r="C9100" s="2">
        <f>MONTH(salesdata[[#This Row],[Order Date]])</f>
        <v>11</v>
      </c>
      <c r="D9100" t="s">
        <v>1989</v>
      </c>
      <c r="E9100" t="s">
        <v>190</v>
      </c>
      <c r="F9100" t="s">
        <v>11</v>
      </c>
      <c r="G9100" t="s">
        <v>93</v>
      </c>
      <c r="H9100" t="s">
        <v>1281</v>
      </c>
      <c r="I9100" s="33" t="s">
        <v>7719</v>
      </c>
      <c r="J9100" s="2">
        <v>10</v>
      </c>
      <c r="K9100" s="33" t="s">
        <v>11537</v>
      </c>
    </row>
    <row r="9101" spans="1:11" x14ac:dyDescent="0.3">
      <c r="A9101" s="1">
        <v>43041</v>
      </c>
      <c r="B9101" s="2">
        <f>YEAR(salesdata[[#This Row],[Order Date]])</f>
        <v>2017</v>
      </c>
      <c r="C9101" s="2">
        <f>MONTH(salesdata[[#This Row],[Order Date]])</f>
        <v>11</v>
      </c>
      <c r="D9101" t="s">
        <v>1989</v>
      </c>
      <c r="E9101" t="s">
        <v>190</v>
      </c>
      <c r="F9101" t="s">
        <v>11</v>
      </c>
      <c r="G9101" t="s">
        <v>12</v>
      </c>
      <c r="H9101" t="s">
        <v>1457</v>
      </c>
      <c r="I9101" s="33" t="s">
        <v>5048</v>
      </c>
      <c r="J9101" s="2">
        <v>2</v>
      </c>
      <c r="K9101" s="33" t="s">
        <v>4578</v>
      </c>
    </row>
    <row r="9102" spans="1:11" x14ac:dyDescent="0.3">
      <c r="A9102" s="1">
        <v>43041</v>
      </c>
      <c r="B9102" s="2">
        <f>YEAR(salesdata[[#This Row],[Order Date]])</f>
        <v>2017</v>
      </c>
      <c r="C9102" s="2">
        <f>MONTH(salesdata[[#This Row],[Order Date]])</f>
        <v>11</v>
      </c>
      <c r="D9102" t="s">
        <v>836</v>
      </c>
      <c r="E9102" t="s">
        <v>79</v>
      </c>
      <c r="F9102" t="s">
        <v>34</v>
      </c>
      <c r="G9102" t="s">
        <v>35</v>
      </c>
      <c r="H9102" t="s">
        <v>1738</v>
      </c>
      <c r="I9102" s="33" t="s">
        <v>5435</v>
      </c>
      <c r="J9102" s="2">
        <v>2</v>
      </c>
      <c r="K9102" s="33" t="s">
        <v>5436</v>
      </c>
    </row>
    <row r="9103" spans="1:11" x14ac:dyDescent="0.3">
      <c r="A9103" s="1">
        <v>43041</v>
      </c>
      <c r="B9103" s="2">
        <f>YEAR(salesdata[[#This Row],[Order Date]])</f>
        <v>2017</v>
      </c>
      <c r="C9103" s="2">
        <f>MONTH(salesdata[[#This Row],[Order Date]])</f>
        <v>11</v>
      </c>
      <c r="D9103" t="s">
        <v>1622</v>
      </c>
      <c r="E9103" t="s">
        <v>55</v>
      </c>
      <c r="F9103" t="s">
        <v>11</v>
      </c>
      <c r="G9103" t="s">
        <v>24</v>
      </c>
      <c r="H9103" t="s">
        <v>2787</v>
      </c>
      <c r="I9103" s="33" t="s">
        <v>4110</v>
      </c>
      <c r="J9103" s="2">
        <v>2</v>
      </c>
      <c r="K9103" s="33" t="s">
        <v>6184</v>
      </c>
    </row>
    <row r="9104" spans="1:11" x14ac:dyDescent="0.3">
      <c r="A9104" s="1">
        <v>43042</v>
      </c>
      <c r="B9104" s="2">
        <f>YEAR(salesdata[[#This Row],[Order Date]])</f>
        <v>2017</v>
      </c>
      <c r="C9104" s="2">
        <f>MONTH(salesdata[[#This Row],[Order Date]])</f>
        <v>11</v>
      </c>
      <c r="D9104" t="s">
        <v>1160</v>
      </c>
      <c r="E9104" t="s">
        <v>121</v>
      </c>
      <c r="F9104" t="s">
        <v>34</v>
      </c>
      <c r="G9104" t="s">
        <v>47</v>
      </c>
      <c r="H9104" t="s">
        <v>1243</v>
      </c>
      <c r="I9104" s="33" t="s">
        <v>4088</v>
      </c>
      <c r="J9104" s="2">
        <v>1</v>
      </c>
      <c r="K9104" s="33" t="s">
        <v>344</v>
      </c>
    </row>
    <row r="9105" spans="1:11" x14ac:dyDescent="0.3">
      <c r="A9105" s="1">
        <v>43042</v>
      </c>
      <c r="B9105" s="2">
        <f>YEAR(salesdata[[#This Row],[Order Date]])</f>
        <v>2017</v>
      </c>
      <c r="C9105" s="2">
        <f>MONTH(salesdata[[#This Row],[Order Date]])</f>
        <v>11</v>
      </c>
      <c r="D9105" t="s">
        <v>1838</v>
      </c>
      <c r="E9105" t="s">
        <v>167</v>
      </c>
      <c r="F9105" t="s">
        <v>11</v>
      </c>
      <c r="G9105" t="s">
        <v>12</v>
      </c>
      <c r="H9105" t="s">
        <v>2279</v>
      </c>
      <c r="I9105" s="33" t="s">
        <v>3757</v>
      </c>
      <c r="J9105" s="2">
        <v>7</v>
      </c>
      <c r="K9105" s="33" t="s">
        <v>11538</v>
      </c>
    </row>
    <row r="9106" spans="1:11" x14ac:dyDescent="0.3">
      <c r="A9106" s="1">
        <v>43042</v>
      </c>
      <c r="B9106" s="2">
        <f>YEAR(salesdata[[#This Row],[Order Date]])</f>
        <v>2017</v>
      </c>
      <c r="C9106" s="2">
        <f>MONTH(salesdata[[#This Row],[Order Date]])</f>
        <v>11</v>
      </c>
      <c r="D9106" t="s">
        <v>1838</v>
      </c>
      <c r="E9106" t="s">
        <v>167</v>
      </c>
      <c r="F9106" t="s">
        <v>34</v>
      </c>
      <c r="G9106" t="s">
        <v>35</v>
      </c>
      <c r="H9106" t="s">
        <v>1895</v>
      </c>
      <c r="I9106" s="33" t="s">
        <v>7267</v>
      </c>
      <c r="J9106" s="2">
        <v>4</v>
      </c>
      <c r="K9106" s="33" t="s">
        <v>4008</v>
      </c>
    </row>
    <row r="9107" spans="1:11" x14ac:dyDescent="0.3">
      <c r="A9107" s="1">
        <v>43042</v>
      </c>
      <c r="B9107" s="2">
        <f>YEAR(salesdata[[#This Row],[Order Date]])</f>
        <v>2017</v>
      </c>
      <c r="C9107" s="2">
        <f>MONTH(salesdata[[#This Row],[Order Date]])</f>
        <v>11</v>
      </c>
      <c r="D9107" t="s">
        <v>1707</v>
      </c>
      <c r="E9107" t="s">
        <v>30</v>
      </c>
      <c r="F9107" t="s">
        <v>11</v>
      </c>
      <c r="G9107" t="s">
        <v>16</v>
      </c>
      <c r="H9107" t="s">
        <v>384</v>
      </c>
      <c r="I9107" s="33" t="s">
        <v>5113</v>
      </c>
      <c r="J9107" s="2">
        <v>3</v>
      </c>
      <c r="K9107" s="33" t="s">
        <v>4677</v>
      </c>
    </row>
    <row r="9108" spans="1:11" x14ac:dyDescent="0.3">
      <c r="A9108" s="1">
        <v>43042</v>
      </c>
      <c r="B9108" s="2">
        <f>YEAR(salesdata[[#This Row],[Order Date]])</f>
        <v>2017</v>
      </c>
      <c r="C9108" s="2">
        <f>MONTH(salesdata[[#This Row],[Order Date]])</f>
        <v>11</v>
      </c>
      <c r="D9108" t="s">
        <v>891</v>
      </c>
      <c r="E9108" t="s">
        <v>407</v>
      </c>
      <c r="F9108" t="s">
        <v>34</v>
      </c>
      <c r="G9108" t="s">
        <v>47</v>
      </c>
      <c r="H9108" t="s">
        <v>955</v>
      </c>
      <c r="I9108" s="33" t="s">
        <v>8665</v>
      </c>
      <c r="J9108" s="2">
        <v>3</v>
      </c>
      <c r="K9108" s="33" t="s">
        <v>8666</v>
      </c>
    </row>
    <row r="9109" spans="1:11" x14ac:dyDescent="0.3">
      <c r="A9109" s="1">
        <v>43042</v>
      </c>
      <c r="B9109" s="2">
        <f>YEAR(salesdata[[#This Row],[Order Date]])</f>
        <v>2017</v>
      </c>
      <c r="C9109" s="2">
        <f>MONTH(salesdata[[#This Row],[Order Date]])</f>
        <v>11</v>
      </c>
      <c r="D9109" t="s">
        <v>1298</v>
      </c>
      <c r="E9109" t="s">
        <v>319</v>
      </c>
      <c r="F9109" t="s">
        <v>11</v>
      </c>
      <c r="G9109" t="s">
        <v>12</v>
      </c>
      <c r="H9109" t="s">
        <v>246</v>
      </c>
      <c r="I9109" s="33" t="s">
        <v>3871</v>
      </c>
      <c r="J9109" s="2">
        <v>2</v>
      </c>
      <c r="K9109" s="33" t="s">
        <v>4773</v>
      </c>
    </row>
    <row r="9110" spans="1:11" x14ac:dyDescent="0.3">
      <c r="A9110" s="1">
        <v>43042</v>
      </c>
      <c r="B9110" s="2">
        <f>YEAR(salesdata[[#This Row],[Order Date]])</f>
        <v>2017</v>
      </c>
      <c r="C9110" s="2">
        <f>MONTH(salesdata[[#This Row],[Order Date]])</f>
        <v>11</v>
      </c>
      <c r="D9110" t="s">
        <v>1298</v>
      </c>
      <c r="E9110" t="s">
        <v>319</v>
      </c>
      <c r="F9110" t="s">
        <v>11</v>
      </c>
      <c r="G9110" t="s">
        <v>18</v>
      </c>
      <c r="H9110" t="s">
        <v>2298</v>
      </c>
      <c r="I9110" s="33" t="s">
        <v>11539</v>
      </c>
      <c r="J9110" s="2">
        <v>5</v>
      </c>
      <c r="K9110" s="33" t="s">
        <v>11540</v>
      </c>
    </row>
    <row r="9111" spans="1:11" x14ac:dyDescent="0.3">
      <c r="A9111" s="1">
        <v>43042</v>
      </c>
      <c r="B9111" s="2">
        <f>YEAR(salesdata[[#This Row],[Order Date]])</f>
        <v>2017</v>
      </c>
      <c r="C9111" s="2">
        <f>MONTH(salesdata[[#This Row],[Order Date]])</f>
        <v>11</v>
      </c>
      <c r="D9111" t="s">
        <v>1298</v>
      </c>
      <c r="E9111" t="s">
        <v>319</v>
      </c>
      <c r="F9111" t="s">
        <v>11</v>
      </c>
      <c r="G9111" t="s">
        <v>16</v>
      </c>
      <c r="H9111" t="s">
        <v>792</v>
      </c>
      <c r="I9111" s="33" t="s">
        <v>3088</v>
      </c>
      <c r="J9111" s="2">
        <v>3</v>
      </c>
      <c r="K9111" s="33" t="s">
        <v>3089</v>
      </c>
    </row>
    <row r="9112" spans="1:11" x14ac:dyDescent="0.3">
      <c r="A9112" s="1">
        <v>43042</v>
      </c>
      <c r="B9112" s="2">
        <f>YEAR(salesdata[[#This Row],[Order Date]])</f>
        <v>2017</v>
      </c>
      <c r="C9112" s="2">
        <f>MONTH(salesdata[[#This Row],[Order Date]])</f>
        <v>11</v>
      </c>
      <c r="D9112" t="s">
        <v>1338</v>
      </c>
      <c r="E9112" t="s">
        <v>23</v>
      </c>
      <c r="F9112" t="s">
        <v>11</v>
      </c>
      <c r="G9112" t="s">
        <v>20</v>
      </c>
      <c r="H9112" t="s">
        <v>2849</v>
      </c>
      <c r="I9112" s="33" t="s">
        <v>6622</v>
      </c>
      <c r="J9112" s="2">
        <v>3</v>
      </c>
      <c r="K9112" s="33" t="s">
        <v>11541</v>
      </c>
    </row>
    <row r="9113" spans="1:11" x14ac:dyDescent="0.3">
      <c r="A9113" s="1">
        <v>43042</v>
      </c>
      <c r="B9113" s="2">
        <f>YEAR(salesdata[[#This Row],[Order Date]])</f>
        <v>2017</v>
      </c>
      <c r="C9113" s="2">
        <f>MONTH(salesdata[[#This Row],[Order Date]])</f>
        <v>11</v>
      </c>
      <c r="D9113" t="s">
        <v>258</v>
      </c>
      <c r="E9113" t="s">
        <v>167</v>
      </c>
      <c r="F9113" t="s">
        <v>39</v>
      </c>
      <c r="G9113" t="s">
        <v>52</v>
      </c>
      <c r="H9113" t="s">
        <v>1712</v>
      </c>
      <c r="I9113" s="33" t="s">
        <v>11542</v>
      </c>
      <c r="J9113" s="2">
        <v>3</v>
      </c>
      <c r="K9113" s="33" t="s">
        <v>4790</v>
      </c>
    </row>
    <row r="9114" spans="1:11" x14ac:dyDescent="0.3">
      <c r="A9114" s="1">
        <v>43042</v>
      </c>
      <c r="B9114" s="2">
        <f>YEAR(salesdata[[#This Row],[Order Date]])</f>
        <v>2017</v>
      </c>
      <c r="C9114" s="2">
        <f>MONTH(salesdata[[#This Row],[Order Date]])</f>
        <v>11</v>
      </c>
      <c r="D9114" t="s">
        <v>751</v>
      </c>
      <c r="E9114" t="s">
        <v>33</v>
      </c>
      <c r="F9114" t="s">
        <v>11</v>
      </c>
      <c r="G9114" t="s">
        <v>12</v>
      </c>
      <c r="H9114" t="s">
        <v>308</v>
      </c>
      <c r="I9114" s="33" t="s">
        <v>6811</v>
      </c>
      <c r="J9114" s="2">
        <v>5</v>
      </c>
      <c r="K9114" s="33" t="s">
        <v>3666</v>
      </c>
    </row>
    <row r="9115" spans="1:11" x14ac:dyDescent="0.3">
      <c r="A9115" s="1">
        <v>43042</v>
      </c>
      <c r="B9115" s="2">
        <f>YEAR(salesdata[[#This Row],[Order Date]])</f>
        <v>2017</v>
      </c>
      <c r="C9115" s="2">
        <f>MONTH(salesdata[[#This Row],[Order Date]])</f>
        <v>11</v>
      </c>
      <c r="D9115" t="s">
        <v>665</v>
      </c>
      <c r="E9115" t="s">
        <v>27</v>
      </c>
      <c r="F9115" t="s">
        <v>11</v>
      </c>
      <c r="G9115" t="s">
        <v>12</v>
      </c>
      <c r="H9115" t="s">
        <v>713</v>
      </c>
      <c r="I9115" s="33" t="s">
        <v>3260</v>
      </c>
      <c r="J9115" s="2">
        <v>6</v>
      </c>
      <c r="K9115" s="33" t="s">
        <v>9500</v>
      </c>
    </row>
    <row r="9116" spans="1:11" x14ac:dyDescent="0.3">
      <c r="A9116" s="1">
        <v>43042</v>
      </c>
      <c r="B9116" s="2">
        <f>YEAR(salesdata[[#This Row],[Order Date]])</f>
        <v>2017</v>
      </c>
      <c r="C9116" s="2">
        <f>MONTH(salesdata[[#This Row],[Order Date]])</f>
        <v>11</v>
      </c>
      <c r="D9116" t="s">
        <v>376</v>
      </c>
      <c r="E9116" t="s">
        <v>124</v>
      </c>
      <c r="F9116" t="s">
        <v>39</v>
      </c>
      <c r="G9116" t="s">
        <v>40</v>
      </c>
      <c r="H9116" t="s">
        <v>1297</v>
      </c>
      <c r="I9116" s="33" t="s">
        <v>9674</v>
      </c>
      <c r="J9116" s="2">
        <v>2</v>
      </c>
      <c r="K9116" s="33" t="s">
        <v>3622</v>
      </c>
    </row>
    <row r="9117" spans="1:11" x14ac:dyDescent="0.3">
      <c r="A9117" s="1">
        <v>43042</v>
      </c>
      <c r="B9117" s="2">
        <f>YEAR(salesdata[[#This Row],[Order Date]])</f>
        <v>2017</v>
      </c>
      <c r="C9117" s="2">
        <f>MONTH(salesdata[[#This Row],[Order Date]])</f>
        <v>11</v>
      </c>
      <c r="D9117" t="s">
        <v>1676</v>
      </c>
      <c r="E9117" t="s">
        <v>23</v>
      </c>
      <c r="F9117" t="s">
        <v>39</v>
      </c>
      <c r="G9117" t="s">
        <v>52</v>
      </c>
      <c r="H9117" t="s">
        <v>1555</v>
      </c>
      <c r="I9117" s="33" t="s">
        <v>5080</v>
      </c>
      <c r="J9117" s="2">
        <v>3</v>
      </c>
      <c r="K9117" s="33" t="s">
        <v>4458</v>
      </c>
    </row>
    <row r="9118" spans="1:11" x14ac:dyDescent="0.3">
      <c r="A9118" s="1">
        <v>43042</v>
      </c>
      <c r="B9118" s="2">
        <f>YEAR(salesdata[[#This Row],[Order Date]])</f>
        <v>2017</v>
      </c>
      <c r="C9118" s="2">
        <f>MONTH(salesdata[[#This Row],[Order Date]])</f>
        <v>11</v>
      </c>
      <c r="D9118" t="s">
        <v>2609</v>
      </c>
      <c r="E9118" t="s">
        <v>27</v>
      </c>
      <c r="F9118" t="s">
        <v>39</v>
      </c>
      <c r="G9118" t="s">
        <v>52</v>
      </c>
      <c r="H9118" t="s">
        <v>2003</v>
      </c>
      <c r="I9118" s="33" t="s">
        <v>8307</v>
      </c>
      <c r="J9118" s="2">
        <v>5</v>
      </c>
      <c r="K9118" s="33" t="s">
        <v>8308</v>
      </c>
    </row>
    <row r="9119" spans="1:11" x14ac:dyDescent="0.3">
      <c r="A9119" s="1">
        <v>43042</v>
      </c>
      <c r="B9119" s="2">
        <f>YEAR(salesdata[[#This Row],[Order Date]])</f>
        <v>2017</v>
      </c>
      <c r="C9119" s="2">
        <f>MONTH(salesdata[[#This Row],[Order Date]])</f>
        <v>11</v>
      </c>
      <c r="D9119" t="s">
        <v>2609</v>
      </c>
      <c r="E9119" t="s">
        <v>27</v>
      </c>
      <c r="F9119" t="s">
        <v>34</v>
      </c>
      <c r="G9119" t="s">
        <v>147</v>
      </c>
      <c r="H9119" t="s">
        <v>2133</v>
      </c>
      <c r="I9119" s="33" t="s">
        <v>11543</v>
      </c>
      <c r="J9119" s="2">
        <v>12</v>
      </c>
      <c r="K9119" s="33" t="s">
        <v>11544</v>
      </c>
    </row>
    <row r="9120" spans="1:11" x14ac:dyDescent="0.3">
      <c r="A9120" s="1">
        <v>43042</v>
      </c>
      <c r="B9120" s="2">
        <f>YEAR(salesdata[[#This Row],[Order Date]])</f>
        <v>2017</v>
      </c>
      <c r="C9120" s="2">
        <f>MONTH(salesdata[[#This Row],[Order Date]])</f>
        <v>11</v>
      </c>
      <c r="D9120" t="s">
        <v>609</v>
      </c>
      <c r="E9120" t="s">
        <v>249</v>
      </c>
      <c r="F9120" t="s">
        <v>11</v>
      </c>
      <c r="G9120" t="s">
        <v>12</v>
      </c>
      <c r="H9120" t="s">
        <v>2793</v>
      </c>
      <c r="I9120" s="33" t="s">
        <v>3325</v>
      </c>
      <c r="J9120" s="2">
        <v>3</v>
      </c>
      <c r="K9120" s="33" t="s">
        <v>6144</v>
      </c>
    </row>
    <row r="9121" spans="1:11" x14ac:dyDescent="0.3">
      <c r="A9121" s="1">
        <v>43042</v>
      </c>
      <c r="B9121" s="2">
        <f>YEAR(salesdata[[#This Row],[Order Date]])</f>
        <v>2017</v>
      </c>
      <c r="C9121" s="2">
        <f>MONTH(salesdata[[#This Row],[Order Date]])</f>
        <v>11</v>
      </c>
      <c r="D9121" t="s">
        <v>29</v>
      </c>
      <c r="E9121" t="s">
        <v>167</v>
      </c>
      <c r="F9121" t="s">
        <v>11</v>
      </c>
      <c r="G9121" t="s">
        <v>20</v>
      </c>
      <c r="H9121" t="s">
        <v>2420</v>
      </c>
      <c r="I9121" s="33" t="s">
        <v>10187</v>
      </c>
      <c r="J9121" s="2">
        <v>4</v>
      </c>
      <c r="K9121" s="33" t="s">
        <v>4849</v>
      </c>
    </row>
    <row r="9122" spans="1:11" x14ac:dyDescent="0.3">
      <c r="A9122" s="1">
        <v>43042</v>
      </c>
      <c r="B9122" s="2">
        <f>YEAR(salesdata[[#This Row],[Order Date]])</f>
        <v>2017</v>
      </c>
      <c r="C9122" s="2">
        <f>MONTH(salesdata[[#This Row],[Order Date]])</f>
        <v>11</v>
      </c>
      <c r="D9122" t="s">
        <v>383</v>
      </c>
      <c r="E9122" t="s">
        <v>27</v>
      </c>
      <c r="F9122" t="s">
        <v>34</v>
      </c>
      <c r="G9122" t="s">
        <v>147</v>
      </c>
      <c r="H9122" t="s">
        <v>508</v>
      </c>
      <c r="I9122" s="33" t="s">
        <v>11545</v>
      </c>
      <c r="J9122" s="2">
        <v>4</v>
      </c>
      <c r="K9122" s="33" t="s">
        <v>8269</v>
      </c>
    </row>
    <row r="9123" spans="1:11" x14ac:dyDescent="0.3">
      <c r="A9123" s="1">
        <v>43042</v>
      </c>
      <c r="B9123" s="2">
        <f>YEAR(salesdata[[#This Row],[Order Date]])</f>
        <v>2017</v>
      </c>
      <c r="C9123" s="2">
        <f>MONTH(salesdata[[#This Row],[Order Date]])</f>
        <v>11</v>
      </c>
      <c r="D9123" t="s">
        <v>1997</v>
      </c>
      <c r="E9123" t="s">
        <v>124</v>
      </c>
      <c r="F9123" t="s">
        <v>39</v>
      </c>
      <c r="G9123" t="s">
        <v>614</v>
      </c>
      <c r="H9123" t="s">
        <v>2800</v>
      </c>
      <c r="I9123" s="33" t="s">
        <v>7025</v>
      </c>
      <c r="J9123" s="2">
        <v>2</v>
      </c>
      <c r="K9123" s="33" t="s">
        <v>11546</v>
      </c>
    </row>
    <row r="9124" spans="1:11" x14ac:dyDescent="0.3">
      <c r="A9124" s="1">
        <v>43042</v>
      </c>
      <c r="B9124" s="2">
        <f>YEAR(salesdata[[#This Row],[Order Date]])</f>
        <v>2017</v>
      </c>
      <c r="C9124" s="2">
        <f>MONTH(salesdata[[#This Row],[Order Date]])</f>
        <v>11</v>
      </c>
      <c r="D9124" t="s">
        <v>1997</v>
      </c>
      <c r="E9124" t="s">
        <v>124</v>
      </c>
      <c r="F9124" t="s">
        <v>11</v>
      </c>
      <c r="G9124" t="s">
        <v>20</v>
      </c>
      <c r="H9124" t="s">
        <v>1416</v>
      </c>
      <c r="I9124" s="33" t="s">
        <v>6290</v>
      </c>
      <c r="J9124" s="2">
        <v>2</v>
      </c>
      <c r="K9124" s="33" t="s">
        <v>1482</v>
      </c>
    </row>
    <row r="9125" spans="1:11" x14ac:dyDescent="0.3">
      <c r="A9125" s="1">
        <v>43042</v>
      </c>
      <c r="B9125" s="2">
        <f>YEAR(salesdata[[#This Row],[Order Date]])</f>
        <v>2017</v>
      </c>
      <c r="C9125" s="2">
        <f>MONTH(salesdata[[#This Row],[Order Date]])</f>
        <v>11</v>
      </c>
      <c r="D9125" t="s">
        <v>1997</v>
      </c>
      <c r="E9125" t="s">
        <v>124</v>
      </c>
      <c r="F9125" t="s">
        <v>11</v>
      </c>
      <c r="G9125" t="s">
        <v>24</v>
      </c>
      <c r="H9125" t="s">
        <v>610</v>
      </c>
      <c r="I9125" s="33" t="s">
        <v>4925</v>
      </c>
      <c r="J9125" s="2">
        <v>2</v>
      </c>
      <c r="K9125" s="33" t="s">
        <v>4394</v>
      </c>
    </row>
    <row r="9126" spans="1:11" x14ac:dyDescent="0.3">
      <c r="A9126" s="1">
        <v>43042</v>
      </c>
      <c r="B9126" s="2">
        <f>YEAR(salesdata[[#This Row],[Order Date]])</f>
        <v>2017</v>
      </c>
      <c r="C9126" s="2">
        <f>MONTH(salesdata[[#This Row],[Order Date]])</f>
        <v>11</v>
      </c>
      <c r="D9126" t="s">
        <v>1997</v>
      </c>
      <c r="E9126" t="s">
        <v>124</v>
      </c>
      <c r="F9126" t="s">
        <v>11</v>
      </c>
      <c r="G9126" t="s">
        <v>12</v>
      </c>
      <c r="H9126" t="s">
        <v>80</v>
      </c>
      <c r="I9126" s="33" t="s">
        <v>4867</v>
      </c>
      <c r="J9126" s="2">
        <v>2</v>
      </c>
      <c r="K9126" s="33" t="s">
        <v>4868</v>
      </c>
    </row>
    <row r="9127" spans="1:11" x14ac:dyDescent="0.3">
      <c r="A9127" s="1">
        <v>43043</v>
      </c>
      <c r="B9127" s="2">
        <f>YEAR(salesdata[[#This Row],[Order Date]])</f>
        <v>2017</v>
      </c>
      <c r="C9127" s="2">
        <f>MONTH(salesdata[[#This Row],[Order Date]])</f>
        <v>11</v>
      </c>
      <c r="D9127" t="s">
        <v>801</v>
      </c>
      <c r="E9127" t="s">
        <v>249</v>
      </c>
      <c r="F9127" t="s">
        <v>39</v>
      </c>
      <c r="G9127" t="s">
        <v>306</v>
      </c>
      <c r="H9127" t="s">
        <v>2871</v>
      </c>
      <c r="I9127" s="33" t="s">
        <v>11547</v>
      </c>
      <c r="J9127" s="2">
        <v>4</v>
      </c>
      <c r="K9127" s="33" t="s">
        <v>11548</v>
      </c>
    </row>
    <row r="9128" spans="1:11" x14ac:dyDescent="0.3">
      <c r="A9128" s="1">
        <v>43043</v>
      </c>
      <c r="B9128" s="2">
        <f>YEAR(salesdata[[#This Row],[Order Date]])</f>
        <v>2017</v>
      </c>
      <c r="C9128" s="2">
        <f>MONTH(salesdata[[#This Row],[Order Date]])</f>
        <v>11</v>
      </c>
      <c r="D9128" t="s">
        <v>801</v>
      </c>
      <c r="E9128" t="s">
        <v>249</v>
      </c>
      <c r="F9128" t="s">
        <v>11</v>
      </c>
      <c r="G9128" t="s">
        <v>93</v>
      </c>
      <c r="H9128" t="s">
        <v>2434</v>
      </c>
      <c r="I9128" s="33" t="s">
        <v>11549</v>
      </c>
      <c r="J9128" s="2">
        <v>2</v>
      </c>
      <c r="K9128" s="33" t="s">
        <v>8008</v>
      </c>
    </row>
    <row r="9129" spans="1:11" x14ac:dyDescent="0.3">
      <c r="A9129" s="1">
        <v>43043</v>
      </c>
      <c r="B9129" s="2">
        <f>YEAR(salesdata[[#This Row],[Order Date]])</f>
        <v>2017</v>
      </c>
      <c r="C9129" s="2">
        <f>MONTH(salesdata[[#This Row],[Order Date]])</f>
        <v>11</v>
      </c>
      <c r="D9129" t="s">
        <v>1936</v>
      </c>
      <c r="E9129" t="s">
        <v>121</v>
      </c>
      <c r="F9129" t="s">
        <v>11</v>
      </c>
      <c r="G9129" t="s">
        <v>12</v>
      </c>
      <c r="H9129" t="s">
        <v>715</v>
      </c>
      <c r="I9129" s="33" t="s">
        <v>4581</v>
      </c>
      <c r="J9129" s="2">
        <v>2</v>
      </c>
      <c r="K9129" s="33" t="s">
        <v>4841</v>
      </c>
    </row>
    <row r="9130" spans="1:11" x14ac:dyDescent="0.3">
      <c r="A9130" s="1">
        <v>43043</v>
      </c>
      <c r="B9130" s="2">
        <f>YEAR(salesdata[[#This Row],[Order Date]])</f>
        <v>2017</v>
      </c>
      <c r="C9130" s="2">
        <f>MONTH(salesdata[[#This Row],[Order Date]])</f>
        <v>11</v>
      </c>
      <c r="D9130" t="s">
        <v>1254</v>
      </c>
      <c r="E9130" t="s">
        <v>10</v>
      </c>
      <c r="F9130" t="s">
        <v>11</v>
      </c>
      <c r="G9130" t="s">
        <v>16</v>
      </c>
      <c r="H9130" t="s">
        <v>1290</v>
      </c>
      <c r="I9130" s="33" t="s">
        <v>5427</v>
      </c>
      <c r="J9130" s="2">
        <v>2</v>
      </c>
      <c r="K9130" s="33" t="s">
        <v>4271</v>
      </c>
    </row>
    <row r="9131" spans="1:11" x14ac:dyDescent="0.3">
      <c r="A9131" s="1">
        <v>43043</v>
      </c>
      <c r="B9131" s="2">
        <f>YEAR(salesdata[[#This Row],[Order Date]])</f>
        <v>2017</v>
      </c>
      <c r="C9131" s="2">
        <f>MONTH(salesdata[[#This Row],[Order Date]])</f>
        <v>11</v>
      </c>
      <c r="D9131" t="s">
        <v>838</v>
      </c>
      <c r="E9131" t="s">
        <v>249</v>
      </c>
      <c r="F9131" t="s">
        <v>34</v>
      </c>
      <c r="G9131" t="s">
        <v>147</v>
      </c>
      <c r="H9131" t="s">
        <v>966</v>
      </c>
      <c r="I9131" s="33" t="s">
        <v>5858</v>
      </c>
      <c r="J9131" s="2">
        <v>3</v>
      </c>
      <c r="K9131" s="33" t="s">
        <v>5859</v>
      </c>
    </row>
    <row r="9132" spans="1:11" x14ac:dyDescent="0.3">
      <c r="A9132" s="1">
        <v>43043</v>
      </c>
      <c r="B9132" s="2">
        <f>YEAR(salesdata[[#This Row],[Order Date]])</f>
        <v>2017</v>
      </c>
      <c r="C9132" s="2">
        <f>MONTH(salesdata[[#This Row],[Order Date]])</f>
        <v>11</v>
      </c>
      <c r="D9132" t="s">
        <v>838</v>
      </c>
      <c r="E9132" t="s">
        <v>249</v>
      </c>
      <c r="F9132" t="s">
        <v>39</v>
      </c>
      <c r="G9132" t="s">
        <v>40</v>
      </c>
      <c r="H9132" t="s">
        <v>2781</v>
      </c>
      <c r="I9132" s="33" t="s">
        <v>11550</v>
      </c>
      <c r="J9132" s="2">
        <v>5</v>
      </c>
      <c r="K9132" s="33" t="s">
        <v>2872</v>
      </c>
    </row>
    <row r="9133" spans="1:11" x14ac:dyDescent="0.3">
      <c r="A9133" s="1">
        <v>43043</v>
      </c>
      <c r="B9133" s="2">
        <f>YEAR(salesdata[[#This Row],[Order Date]])</f>
        <v>2017</v>
      </c>
      <c r="C9133" s="2">
        <f>MONTH(salesdata[[#This Row],[Order Date]])</f>
        <v>11</v>
      </c>
      <c r="D9133" t="s">
        <v>390</v>
      </c>
      <c r="E9133" t="s">
        <v>121</v>
      </c>
      <c r="F9133" t="s">
        <v>39</v>
      </c>
      <c r="G9133" t="s">
        <v>52</v>
      </c>
      <c r="H9133" t="s">
        <v>825</v>
      </c>
      <c r="I9133" s="33" t="s">
        <v>4356</v>
      </c>
      <c r="J9133" s="2">
        <v>3</v>
      </c>
      <c r="K9133" s="33" t="s">
        <v>4075</v>
      </c>
    </row>
    <row r="9134" spans="1:11" x14ac:dyDescent="0.3">
      <c r="A9134" s="1">
        <v>43043</v>
      </c>
      <c r="B9134" s="2">
        <f>YEAR(salesdata[[#This Row],[Order Date]])</f>
        <v>2017</v>
      </c>
      <c r="C9134" s="2">
        <f>MONTH(salesdata[[#This Row],[Order Date]])</f>
        <v>11</v>
      </c>
      <c r="D9134" t="s">
        <v>390</v>
      </c>
      <c r="E9134" t="s">
        <v>121</v>
      </c>
      <c r="F9134" t="s">
        <v>39</v>
      </c>
      <c r="G9134" t="s">
        <v>40</v>
      </c>
      <c r="H9134" t="s">
        <v>2854</v>
      </c>
      <c r="I9134" s="33" t="s">
        <v>11551</v>
      </c>
      <c r="J9134" s="2">
        <v>9</v>
      </c>
      <c r="K9134" s="33" t="s">
        <v>11552</v>
      </c>
    </row>
    <row r="9135" spans="1:11" x14ac:dyDescent="0.3">
      <c r="A9135" s="1">
        <v>43043</v>
      </c>
      <c r="B9135" s="2">
        <f>YEAR(salesdata[[#This Row],[Order Date]])</f>
        <v>2017</v>
      </c>
      <c r="C9135" s="2">
        <f>MONTH(salesdata[[#This Row],[Order Date]])</f>
        <v>11</v>
      </c>
      <c r="D9135" t="s">
        <v>390</v>
      </c>
      <c r="E9135" t="s">
        <v>121</v>
      </c>
      <c r="F9135" t="s">
        <v>11</v>
      </c>
      <c r="G9135" t="s">
        <v>20</v>
      </c>
      <c r="H9135" t="s">
        <v>119</v>
      </c>
      <c r="I9135" s="33" t="s">
        <v>5231</v>
      </c>
      <c r="J9135" s="2">
        <v>2</v>
      </c>
      <c r="K9135" s="33" t="s">
        <v>11260</v>
      </c>
    </row>
    <row r="9136" spans="1:11" x14ac:dyDescent="0.3">
      <c r="A9136" s="1">
        <v>43043</v>
      </c>
      <c r="B9136" s="2">
        <f>YEAR(salesdata[[#This Row],[Order Date]])</f>
        <v>2017</v>
      </c>
      <c r="C9136" s="2">
        <f>MONTH(salesdata[[#This Row],[Order Date]])</f>
        <v>11</v>
      </c>
      <c r="D9136" t="s">
        <v>390</v>
      </c>
      <c r="E9136" t="s">
        <v>121</v>
      </c>
      <c r="F9136" t="s">
        <v>11</v>
      </c>
      <c r="G9136" t="s">
        <v>16</v>
      </c>
      <c r="H9136" t="s">
        <v>618</v>
      </c>
      <c r="I9136" s="33" t="s">
        <v>4934</v>
      </c>
      <c r="J9136" s="2">
        <v>2</v>
      </c>
      <c r="K9136" s="33" t="s">
        <v>4935</v>
      </c>
    </row>
    <row r="9137" spans="1:11" x14ac:dyDescent="0.3">
      <c r="A9137" s="1">
        <v>43043</v>
      </c>
      <c r="B9137" s="2">
        <f>YEAR(salesdata[[#This Row],[Order Date]])</f>
        <v>2017</v>
      </c>
      <c r="C9137" s="2">
        <f>MONTH(salesdata[[#This Row],[Order Date]])</f>
        <v>11</v>
      </c>
      <c r="D9137" t="s">
        <v>1206</v>
      </c>
      <c r="E9137" t="s">
        <v>10</v>
      </c>
      <c r="F9137" t="s">
        <v>11</v>
      </c>
      <c r="G9137" t="s">
        <v>20</v>
      </c>
      <c r="H9137" t="s">
        <v>1448</v>
      </c>
      <c r="I9137" s="33" t="s">
        <v>6347</v>
      </c>
      <c r="J9137" s="2">
        <v>6</v>
      </c>
      <c r="K9137" s="33" t="s">
        <v>11553</v>
      </c>
    </row>
    <row r="9138" spans="1:11" x14ac:dyDescent="0.3">
      <c r="A9138" s="1">
        <v>43043</v>
      </c>
      <c r="B9138" s="2">
        <f>YEAR(salesdata[[#This Row],[Order Date]])</f>
        <v>2017</v>
      </c>
      <c r="C9138" s="2">
        <f>MONTH(salesdata[[#This Row],[Order Date]])</f>
        <v>11</v>
      </c>
      <c r="D9138" t="s">
        <v>1206</v>
      </c>
      <c r="E9138" t="s">
        <v>10</v>
      </c>
      <c r="F9138" t="s">
        <v>11</v>
      </c>
      <c r="G9138" t="s">
        <v>20</v>
      </c>
      <c r="H9138" t="s">
        <v>904</v>
      </c>
      <c r="I9138" s="33" t="s">
        <v>4102</v>
      </c>
      <c r="J9138" s="2">
        <v>2</v>
      </c>
      <c r="K9138" s="33" t="s">
        <v>11554</v>
      </c>
    </row>
    <row r="9139" spans="1:11" x14ac:dyDescent="0.3">
      <c r="A9139" s="1">
        <v>43043</v>
      </c>
      <c r="B9139" s="2">
        <f>YEAR(salesdata[[#This Row],[Order Date]])</f>
        <v>2017</v>
      </c>
      <c r="C9139" s="2">
        <f>MONTH(salesdata[[#This Row],[Order Date]])</f>
        <v>11</v>
      </c>
      <c r="D9139" t="s">
        <v>1206</v>
      </c>
      <c r="E9139" t="s">
        <v>10</v>
      </c>
      <c r="F9139" t="s">
        <v>11</v>
      </c>
      <c r="G9139" t="s">
        <v>20</v>
      </c>
      <c r="H9139" t="s">
        <v>1312</v>
      </c>
      <c r="I9139" s="33" t="s">
        <v>8488</v>
      </c>
      <c r="J9139" s="2">
        <v>4</v>
      </c>
      <c r="K9139" s="33" t="s">
        <v>10634</v>
      </c>
    </row>
    <row r="9140" spans="1:11" x14ac:dyDescent="0.3">
      <c r="A9140" s="1">
        <v>43043</v>
      </c>
      <c r="B9140" s="2">
        <f>YEAR(salesdata[[#This Row],[Order Date]])</f>
        <v>2017</v>
      </c>
      <c r="C9140" s="2">
        <f>MONTH(salesdata[[#This Row],[Order Date]])</f>
        <v>11</v>
      </c>
      <c r="D9140" t="s">
        <v>1206</v>
      </c>
      <c r="E9140" t="s">
        <v>10</v>
      </c>
      <c r="F9140" t="s">
        <v>11</v>
      </c>
      <c r="G9140" t="s">
        <v>18</v>
      </c>
      <c r="H9140" t="s">
        <v>1810</v>
      </c>
      <c r="I9140" s="33" t="s">
        <v>11555</v>
      </c>
      <c r="J9140" s="2">
        <v>3</v>
      </c>
      <c r="K9140" s="33" t="s">
        <v>10064</v>
      </c>
    </row>
    <row r="9141" spans="1:11" x14ac:dyDescent="0.3">
      <c r="A9141" s="1">
        <v>43043</v>
      </c>
      <c r="B9141" s="2">
        <f>YEAR(salesdata[[#This Row],[Order Date]])</f>
        <v>2017</v>
      </c>
      <c r="C9141" s="2">
        <f>MONTH(salesdata[[#This Row],[Order Date]])</f>
        <v>11</v>
      </c>
      <c r="D9141" t="s">
        <v>1380</v>
      </c>
      <c r="E9141" t="s">
        <v>79</v>
      </c>
      <c r="F9141" t="s">
        <v>39</v>
      </c>
      <c r="G9141" t="s">
        <v>52</v>
      </c>
      <c r="H9141" t="s">
        <v>395</v>
      </c>
      <c r="I9141" s="33" t="s">
        <v>10437</v>
      </c>
      <c r="J9141" s="2">
        <v>4</v>
      </c>
      <c r="K9141" s="33" t="s">
        <v>10459</v>
      </c>
    </row>
    <row r="9142" spans="1:11" x14ac:dyDescent="0.3">
      <c r="A9142" s="1">
        <v>43043</v>
      </c>
      <c r="B9142" s="2">
        <f>YEAR(salesdata[[#This Row],[Order Date]])</f>
        <v>2017</v>
      </c>
      <c r="C9142" s="2">
        <f>MONTH(salesdata[[#This Row],[Order Date]])</f>
        <v>11</v>
      </c>
      <c r="D9142" t="s">
        <v>1380</v>
      </c>
      <c r="E9142" t="s">
        <v>79</v>
      </c>
      <c r="F9142" t="s">
        <v>11</v>
      </c>
      <c r="G9142" t="s">
        <v>18</v>
      </c>
      <c r="H9142" t="s">
        <v>271</v>
      </c>
      <c r="I9142" s="33" t="s">
        <v>8469</v>
      </c>
      <c r="J9142" s="2">
        <v>3</v>
      </c>
      <c r="K9142" s="33" t="s">
        <v>11556</v>
      </c>
    </row>
    <row r="9143" spans="1:11" x14ac:dyDescent="0.3">
      <c r="A9143" s="1">
        <v>43043</v>
      </c>
      <c r="B9143" s="2">
        <f>YEAR(salesdata[[#This Row],[Order Date]])</f>
        <v>2017</v>
      </c>
      <c r="C9143" s="2">
        <f>MONTH(salesdata[[#This Row],[Order Date]])</f>
        <v>11</v>
      </c>
      <c r="D9143" t="s">
        <v>998</v>
      </c>
      <c r="E9143" t="s">
        <v>102</v>
      </c>
      <c r="F9143" t="s">
        <v>11</v>
      </c>
      <c r="G9143" t="s">
        <v>24</v>
      </c>
      <c r="H9143" t="s">
        <v>548</v>
      </c>
      <c r="I9143" s="33" t="s">
        <v>7815</v>
      </c>
      <c r="J9143" s="2">
        <v>2</v>
      </c>
      <c r="K9143" s="33" t="s">
        <v>5538</v>
      </c>
    </row>
    <row r="9144" spans="1:11" x14ac:dyDescent="0.3">
      <c r="A9144" s="1">
        <v>43044</v>
      </c>
      <c r="B9144" s="2">
        <f>YEAR(salesdata[[#This Row],[Order Date]])</f>
        <v>2017</v>
      </c>
      <c r="C9144" s="2">
        <f>MONTH(salesdata[[#This Row],[Order Date]])</f>
        <v>11</v>
      </c>
      <c r="D9144" t="s">
        <v>1158</v>
      </c>
      <c r="E9144" t="s">
        <v>96</v>
      </c>
      <c r="F9144" t="s">
        <v>11</v>
      </c>
      <c r="G9144" t="s">
        <v>20</v>
      </c>
      <c r="H9144" t="s">
        <v>1425</v>
      </c>
      <c r="I9144" s="33" t="s">
        <v>5557</v>
      </c>
      <c r="J9144" s="2">
        <v>2</v>
      </c>
      <c r="K9144" s="33" t="s">
        <v>4215</v>
      </c>
    </row>
    <row r="9145" spans="1:11" x14ac:dyDescent="0.3">
      <c r="A9145" s="1">
        <v>43044</v>
      </c>
      <c r="B9145" s="2">
        <f>YEAR(salesdata[[#This Row],[Order Date]])</f>
        <v>2017</v>
      </c>
      <c r="C9145" s="2">
        <f>MONTH(salesdata[[#This Row],[Order Date]])</f>
        <v>11</v>
      </c>
      <c r="D9145" t="s">
        <v>1158</v>
      </c>
      <c r="E9145" t="s">
        <v>96</v>
      </c>
      <c r="F9145" t="s">
        <v>11</v>
      </c>
      <c r="G9145" t="s">
        <v>18</v>
      </c>
      <c r="H9145" t="s">
        <v>1608</v>
      </c>
      <c r="I9145" s="33" t="s">
        <v>10167</v>
      </c>
      <c r="J9145" s="2">
        <v>7</v>
      </c>
      <c r="K9145" s="33" t="s">
        <v>11557</v>
      </c>
    </row>
    <row r="9146" spans="1:11" x14ac:dyDescent="0.3">
      <c r="A9146" s="1">
        <v>43044</v>
      </c>
      <c r="B9146" s="2">
        <f>YEAR(salesdata[[#This Row],[Order Date]])</f>
        <v>2017</v>
      </c>
      <c r="C9146" s="2">
        <f>MONTH(salesdata[[#This Row],[Order Date]])</f>
        <v>11</v>
      </c>
      <c r="D9146" t="s">
        <v>507</v>
      </c>
      <c r="E9146" t="s">
        <v>407</v>
      </c>
      <c r="F9146" t="s">
        <v>39</v>
      </c>
      <c r="G9146" t="s">
        <v>52</v>
      </c>
      <c r="H9146" t="s">
        <v>928</v>
      </c>
      <c r="I9146" s="33" t="s">
        <v>11558</v>
      </c>
      <c r="J9146" s="2">
        <v>1</v>
      </c>
      <c r="K9146" s="33" t="s">
        <v>5488</v>
      </c>
    </row>
    <row r="9147" spans="1:11" x14ac:dyDescent="0.3">
      <c r="A9147" s="1">
        <v>43044</v>
      </c>
      <c r="B9147" s="2">
        <f>YEAR(salesdata[[#This Row],[Order Date]])</f>
        <v>2017</v>
      </c>
      <c r="C9147" s="2">
        <f>MONTH(salesdata[[#This Row],[Order Date]])</f>
        <v>11</v>
      </c>
      <c r="D9147" t="s">
        <v>2574</v>
      </c>
      <c r="E9147" t="s">
        <v>152</v>
      </c>
      <c r="F9147" t="s">
        <v>39</v>
      </c>
      <c r="G9147" t="s">
        <v>52</v>
      </c>
      <c r="H9147" t="s">
        <v>161</v>
      </c>
      <c r="I9147" s="33" t="s">
        <v>11559</v>
      </c>
      <c r="J9147" s="2">
        <v>5</v>
      </c>
      <c r="K9147" s="33" t="s">
        <v>11560</v>
      </c>
    </row>
    <row r="9148" spans="1:11" x14ac:dyDescent="0.3">
      <c r="A9148" s="1">
        <v>43044</v>
      </c>
      <c r="B9148" s="2">
        <f>YEAR(salesdata[[#This Row],[Order Date]])</f>
        <v>2017</v>
      </c>
      <c r="C9148" s="2">
        <f>MONTH(salesdata[[#This Row],[Order Date]])</f>
        <v>11</v>
      </c>
      <c r="D9148" t="s">
        <v>1999</v>
      </c>
      <c r="E9148" t="s">
        <v>15</v>
      </c>
      <c r="F9148" t="s">
        <v>11</v>
      </c>
      <c r="G9148" t="s">
        <v>20</v>
      </c>
      <c r="H9148" t="s">
        <v>1259</v>
      </c>
      <c r="I9148" s="33" t="s">
        <v>4144</v>
      </c>
      <c r="J9148" s="2">
        <v>5</v>
      </c>
      <c r="K9148" s="33" t="s">
        <v>11561</v>
      </c>
    </row>
    <row r="9149" spans="1:11" x14ac:dyDescent="0.3">
      <c r="A9149" s="1">
        <v>43044</v>
      </c>
      <c r="B9149" s="2">
        <f>YEAR(salesdata[[#This Row],[Order Date]])</f>
        <v>2017</v>
      </c>
      <c r="C9149" s="2">
        <f>MONTH(salesdata[[#This Row],[Order Date]])</f>
        <v>11</v>
      </c>
      <c r="D9149" t="s">
        <v>1795</v>
      </c>
      <c r="E9149" t="s">
        <v>10</v>
      </c>
      <c r="F9149" t="s">
        <v>39</v>
      </c>
      <c r="G9149" t="s">
        <v>40</v>
      </c>
      <c r="H9149" t="s">
        <v>1384</v>
      </c>
      <c r="I9149" s="33" t="s">
        <v>11562</v>
      </c>
      <c r="J9149" s="2">
        <v>4</v>
      </c>
      <c r="K9149" s="33" t="s">
        <v>4879</v>
      </c>
    </row>
    <row r="9150" spans="1:11" x14ac:dyDescent="0.3">
      <c r="A9150" s="1">
        <v>43044</v>
      </c>
      <c r="B9150" s="2">
        <f>YEAR(salesdata[[#This Row],[Order Date]])</f>
        <v>2017</v>
      </c>
      <c r="C9150" s="2">
        <f>MONTH(salesdata[[#This Row],[Order Date]])</f>
        <v>11</v>
      </c>
      <c r="D9150" t="s">
        <v>884</v>
      </c>
      <c r="E9150" t="s">
        <v>27</v>
      </c>
      <c r="F9150" t="s">
        <v>11</v>
      </c>
      <c r="G9150" t="s">
        <v>12</v>
      </c>
      <c r="H9150" t="s">
        <v>2355</v>
      </c>
      <c r="I9150" s="33" t="s">
        <v>3122</v>
      </c>
      <c r="J9150" s="2">
        <v>2</v>
      </c>
      <c r="K9150" s="33" t="s">
        <v>3123</v>
      </c>
    </row>
    <row r="9151" spans="1:11" x14ac:dyDescent="0.3">
      <c r="A9151" s="1">
        <v>43044</v>
      </c>
      <c r="B9151" s="2">
        <f>YEAR(salesdata[[#This Row],[Order Date]])</f>
        <v>2017</v>
      </c>
      <c r="C9151" s="2">
        <f>MONTH(salesdata[[#This Row],[Order Date]])</f>
        <v>11</v>
      </c>
      <c r="D9151" t="s">
        <v>2873</v>
      </c>
      <c r="E9151" t="s">
        <v>152</v>
      </c>
      <c r="F9151" t="s">
        <v>11</v>
      </c>
      <c r="G9151" t="s">
        <v>20</v>
      </c>
      <c r="H9151" t="s">
        <v>375</v>
      </c>
      <c r="I9151" s="33" t="s">
        <v>11563</v>
      </c>
      <c r="J9151" s="2">
        <v>6</v>
      </c>
      <c r="K9151" s="33" t="s">
        <v>11564</v>
      </c>
    </row>
    <row r="9152" spans="1:11" x14ac:dyDescent="0.3">
      <c r="A9152" s="1">
        <v>43044</v>
      </c>
      <c r="B9152" s="2">
        <f>YEAR(salesdata[[#This Row],[Order Date]])</f>
        <v>2017</v>
      </c>
      <c r="C9152" s="2">
        <f>MONTH(salesdata[[#This Row],[Order Date]])</f>
        <v>11</v>
      </c>
      <c r="D9152" t="s">
        <v>2873</v>
      </c>
      <c r="E9152" t="s">
        <v>152</v>
      </c>
      <c r="F9152" t="s">
        <v>34</v>
      </c>
      <c r="G9152" t="s">
        <v>147</v>
      </c>
      <c r="H9152" t="s">
        <v>148</v>
      </c>
      <c r="I9152" s="33" t="s">
        <v>7951</v>
      </c>
      <c r="J9152" s="2">
        <v>2</v>
      </c>
      <c r="K9152" s="33" t="s">
        <v>11565</v>
      </c>
    </row>
    <row r="9153" spans="1:11" x14ac:dyDescent="0.3">
      <c r="A9153" s="1">
        <v>43044</v>
      </c>
      <c r="B9153" s="2">
        <f>YEAR(salesdata[[#This Row],[Order Date]])</f>
        <v>2017</v>
      </c>
      <c r="C9153" s="2">
        <f>MONTH(salesdata[[#This Row],[Order Date]])</f>
        <v>11</v>
      </c>
      <c r="D9153" t="s">
        <v>2873</v>
      </c>
      <c r="E9153" t="s">
        <v>152</v>
      </c>
      <c r="F9153" t="s">
        <v>11</v>
      </c>
      <c r="G9153" t="s">
        <v>12</v>
      </c>
      <c r="H9153" t="s">
        <v>2184</v>
      </c>
      <c r="I9153" s="33" t="s">
        <v>3122</v>
      </c>
      <c r="J9153" s="2">
        <v>2</v>
      </c>
      <c r="K9153" s="33" t="s">
        <v>3123</v>
      </c>
    </row>
    <row r="9154" spans="1:11" x14ac:dyDescent="0.3">
      <c r="A9154" s="1">
        <v>43044</v>
      </c>
      <c r="B9154" s="2">
        <f>YEAR(salesdata[[#This Row],[Order Date]])</f>
        <v>2017</v>
      </c>
      <c r="C9154" s="2">
        <f>MONTH(salesdata[[#This Row],[Order Date]])</f>
        <v>11</v>
      </c>
      <c r="D9154" t="s">
        <v>2873</v>
      </c>
      <c r="E9154" t="s">
        <v>152</v>
      </c>
      <c r="F9154" t="s">
        <v>11</v>
      </c>
      <c r="G9154" t="s">
        <v>12</v>
      </c>
      <c r="H9154" t="s">
        <v>466</v>
      </c>
      <c r="I9154" s="33" t="s">
        <v>4323</v>
      </c>
      <c r="J9154" s="2">
        <v>2</v>
      </c>
      <c r="K9154" s="33" t="s">
        <v>4324</v>
      </c>
    </row>
    <row r="9155" spans="1:11" x14ac:dyDescent="0.3">
      <c r="A9155" s="1">
        <v>43044</v>
      </c>
      <c r="B9155" s="2">
        <f>YEAR(salesdata[[#This Row],[Order Date]])</f>
        <v>2017</v>
      </c>
      <c r="C9155" s="2">
        <f>MONTH(salesdata[[#This Row],[Order Date]])</f>
        <v>11</v>
      </c>
      <c r="D9155" t="s">
        <v>2873</v>
      </c>
      <c r="E9155" t="s">
        <v>152</v>
      </c>
      <c r="F9155" t="s">
        <v>39</v>
      </c>
      <c r="G9155" t="s">
        <v>40</v>
      </c>
      <c r="H9155" t="s">
        <v>2548</v>
      </c>
      <c r="I9155" s="33" t="s">
        <v>3455</v>
      </c>
      <c r="J9155" s="2">
        <v>2</v>
      </c>
      <c r="K9155" s="33" t="s">
        <v>2316</v>
      </c>
    </row>
    <row r="9156" spans="1:11" x14ac:dyDescent="0.3">
      <c r="A9156" s="1">
        <v>43044</v>
      </c>
      <c r="B9156" s="2">
        <f>YEAR(salesdata[[#This Row],[Order Date]])</f>
        <v>2017</v>
      </c>
      <c r="C9156" s="2">
        <f>MONTH(salesdata[[#This Row],[Order Date]])</f>
        <v>11</v>
      </c>
      <c r="D9156" t="s">
        <v>2873</v>
      </c>
      <c r="E9156" t="s">
        <v>152</v>
      </c>
      <c r="F9156" t="s">
        <v>11</v>
      </c>
      <c r="G9156" t="s">
        <v>20</v>
      </c>
      <c r="H9156" t="s">
        <v>841</v>
      </c>
      <c r="I9156" s="33" t="s">
        <v>8965</v>
      </c>
      <c r="J9156" s="2">
        <v>1</v>
      </c>
      <c r="K9156" s="33" t="s">
        <v>11322</v>
      </c>
    </row>
    <row r="9157" spans="1:11" x14ac:dyDescent="0.3">
      <c r="A9157" s="1">
        <v>43044</v>
      </c>
      <c r="B9157" s="2">
        <f>YEAR(salesdata[[#This Row],[Order Date]])</f>
        <v>2017</v>
      </c>
      <c r="C9157" s="2">
        <f>MONTH(salesdata[[#This Row],[Order Date]])</f>
        <v>11</v>
      </c>
      <c r="D9157" t="s">
        <v>2873</v>
      </c>
      <c r="E9157" t="s">
        <v>152</v>
      </c>
      <c r="F9157" t="s">
        <v>34</v>
      </c>
      <c r="G9157" t="s">
        <v>35</v>
      </c>
      <c r="H9157" t="s">
        <v>1877</v>
      </c>
      <c r="I9157" s="33" t="s">
        <v>11566</v>
      </c>
      <c r="J9157" s="2">
        <v>2</v>
      </c>
      <c r="K9157" s="33" t="s">
        <v>7521</v>
      </c>
    </row>
    <row r="9158" spans="1:11" x14ac:dyDescent="0.3">
      <c r="A9158" s="1">
        <v>43044</v>
      </c>
      <c r="B9158" s="2">
        <f>YEAR(salesdata[[#This Row],[Order Date]])</f>
        <v>2017</v>
      </c>
      <c r="C9158" s="2">
        <f>MONTH(salesdata[[#This Row],[Order Date]])</f>
        <v>11</v>
      </c>
      <c r="D9158" t="s">
        <v>2873</v>
      </c>
      <c r="E9158" t="s">
        <v>152</v>
      </c>
      <c r="F9158" t="s">
        <v>34</v>
      </c>
      <c r="G9158" t="s">
        <v>47</v>
      </c>
      <c r="H9158" t="s">
        <v>2809</v>
      </c>
      <c r="I9158" s="33" t="s">
        <v>11567</v>
      </c>
      <c r="J9158" s="2">
        <v>5</v>
      </c>
      <c r="K9158" s="33" t="s">
        <v>11568</v>
      </c>
    </row>
    <row r="9159" spans="1:11" x14ac:dyDescent="0.3">
      <c r="A9159" s="1">
        <v>43044</v>
      </c>
      <c r="B9159" s="2">
        <f>YEAR(salesdata[[#This Row],[Order Date]])</f>
        <v>2017</v>
      </c>
      <c r="C9159" s="2">
        <f>MONTH(salesdata[[#This Row],[Order Date]])</f>
        <v>11</v>
      </c>
      <c r="D9159" t="s">
        <v>2335</v>
      </c>
      <c r="E9159" t="s">
        <v>130</v>
      </c>
      <c r="F9159" t="s">
        <v>11</v>
      </c>
      <c r="G9159" t="s">
        <v>12</v>
      </c>
      <c r="H9159" t="s">
        <v>2052</v>
      </c>
      <c r="I9159" s="33" t="s">
        <v>6400</v>
      </c>
      <c r="J9159" s="2">
        <v>1</v>
      </c>
      <c r="K9159" s="33" t="s">
        <v>3485</v>
      </c>
    </row>
    <row r="9160" spans="1:11" x14ac:dyDescent="0.3">
      <c r="A9160" s="1">
        <v>43044</v>
      </c>
      <c r="B9160" s="2">
        <f>YEAR(salesdata[[#This Row],[Order Date]])</f>
        <v>2017</v>
      </c>
      <c r="C9160" s="2">
        <f>MONTH(salesdata[[#This Row],[Order Date]])</f>
        <v>11</v>
      </c>
      <c r="D9160" t="s">
        <v>2335</v>
      </c>
      <c r="E9160" t="s">
        <v>130</v>
      </c>
      <c r="F9160" t="s">
        <v>11</v>
      </c>
      <c r="G9160" t="s">
        <v>12</v>
      </c>
      <c r="H9160" t="s">
        <v>637</v>
      </c>
      <c r="I9160" s="33" t="s">
        <v>5149</v>
      </c>
      <c r="J9160" s="2">
        <v>3</v>
      </c>
      <c r="K9160" s="33" t="s">
        <v>5150</v>
      </c>
    </row>
    <row r="9161" spans="1:11" x14ac:dyDescent="0.3">
      <c r="A9161" s="1">
        <v>43044</v>
      </c>
      <c r="B9161" s="2">
        <f>YEAR(salesdata[[#This Row],[Order Date]])</f>
        <v>2017</v>
      </c>
      <c r="C9161" s="2">
        <f>MONTH(salesdata[[#This Row],[Order Date]])</f>
        <v>11</v>
      </c>
      <c r="D9161" t="s">
        <v>2335</v>
      </c>
      <c r="E9161" t="s">
        <v>130</v>
      </c>
      <c r="F9161" t="s">
        <v>11</v>
      </c>
      <c r="G9161" t="s">
        <v>12</v>
      </c>
      <c r="H9161" t="s">
        <v>2793</v>
      </c>
      <c r="I9161" s="33" t="s">
        <v>3684</v>
      </c>
      <c r="J9161" s="2">
        <v>10</v>
      </c>
      <c r="K9161" s="33" t="s">
        <v>11569</v>
      </c>
    </row>
    <row r="9162" spans="1:11" x14ac:dyDescent="0.3">
      <c r="A9162" s="1">
        <v>43045</v>
      </c>
      <c r="B9162" s="2">
        <f>YEAR(salesdata[[#This Row],[Order Date]])</f>
        <v>2017</v>
      </c>
      <c r="C9162" s="2">
        <f>MONTH(salesdata[[#This Row],[Order Date]])</f>
        <v>11</v>
      </c>
      <c r="D9162" t="s">
        <v>2283</v>
      </c>
      <c r="E9162" t="s">
        <v>92</v>
      </c>
      <c r="F9162" t="s">
        <v>11</v>
      </c>
      <c r="G9162" t="s">
        <v>20</v>
      </c>
      <c r="H9162" t="s">
        <v>1504</v>
      </c>
      <c r="I9162" s="33" t="s">
        <v>3141</v>
      </c>
      <c r="J9162" s="2">
        <v>1</v>
      </c>
      <c r="K9162" s="33" t="s">
        <v>8546</v>
      </c>
    </row>
    <row r="9163" spans="1:11" x14ac:dyDescent="0.3">
      <c r="A9163" s="1">
        <v>43045</v>
      </c>
      <c r="B9163" s="2">
        <f>YEAR(salesdata[[#This Row],[Order Date]])</f>
        <v>2017</v>
      </c>
      <c r="C9163" s="2">
        <f>MONTH(salesdata[[#This Row],[Order Date]])</f>
        <v>11</v>
      </c>
      <c r="D9163" t="s">
        <v>501</v>
      </c>
      <c r="E9163" t="s">
        <v>181</v>
      </c>
      <c r="F9163" t="s">
        <v>11</v>
      </c>
      <c r="G9163" t="s">
        <v>18</v>
      </c>
      <c r="H9163" t="s">
        <v>2874</v>
      </c>
      <c r="I9163" s="33" t="s">
        <v>4863</v>
      </c>
      <c r="J9163" s="2">
        <v>3</v>
      </c>
      <c r="K9163" s="33" t="s">
        <v>3042</v>
      </c>
    </row>
    <row r="9164" spans="1:11" x14ac:dyDescent="0.3">
      <c r="A9164" s="1">
        <v>43045</v>
      </c>
      <c r="B9164" s="2">
        <f>YEAR(salesdata[[#This Row],[Order Date]])</f>
        <v>2017</v>
      </c>
      <c r="C9164" s="2">
        <f>MONTH(salesdata[[#This Row],[Order Date]])</f>
        <v>11</v>
      </c>
      <c r="D9164" t="s">
        <v>2237</v>
      </c>
      <c r="E9164" t="s">
        <v>33</v>
      </c>
      <c r="F9164" t="s">
        <v>11</v>
      </c>
      <c r="G9164" t="s">
        <v>12</v>
      </c>
      <c r="H9164" t="s">
        <v>1821</v>
      </c>
      <c r="I9164" s="33" t="s">
        <v>3672</v>
      </c>
      <c r="J9164" s="2">
        <v>1</v>
      </c>
      <c r="K9164" s="33" t="s">
        <v>10315</v>
      </c>
    </row>
    <row r="9165" spans="1:11" x14ac:dyDescent="0.3">
      <c r="A9165" s="1">
        <v>43045</v>
      </c>
      <c r="B9165" s="2">
        <f>YEAR(salesdata[[#This Row],[Order Date]])</f>
        <v>2017</v>
      </c>
      <c r="C9165" s="2">
        <f>MONTH(salesdata[[#This Row],[Order Date]])</f>
        <v>11</v>
      </c>
      <c r="D9165" t="s">
        <v>1501</v>
      </c>
      <c r="E9165" t="s">
        <v>27</v>
      </c>
      <c r="F9165" t="s">
        <v>11</v>
      </c>
      <c r="G9165" t="s">
        <v>63</v>
      </c>
      <c r="H9165" t="s">
        <v>1484</v>
      </c>
      <c r="I9165" s="33" t="s">
        <v>3877</v>
      </c>
      <c r="J9165" s="2">
        <v>2</v>
      </c>
      <c r="K9165" s="33" t="s">
        <v>3594</v>
      </c>
    </row>
    <row r="9166" spans="1:11" x14ac:dyDescent="0.3">
      <c r="A9166" s="1">
        <v>43045</v>
      </c>
      <c r="B9166" s="2">
        <f>YEAR(salesdata[[#This Row],[Order Date]])</f>
        <v>2017</v>
      </c>
      <c r="C9166" s="2">
        <f>MONTH(salesdata[[#This Row],[Order Date]])</f>
        <v>11</v>
      </c>
      <c r="D9166" t="s">
        <v>1501</v>
      </c>
      <c r="E9166" t="s">
        <v>27</v>
      </c>
      <c r="F9166" t="s">
        <v>34</v>
      </c>
      <c r="G9166" t="s">
        <v>47</v>
      </c>
      <c r="H9166" t="s">
        <v>601</v>
      </c>
      <c r="I9166" s="33" t="s">
        <v>5772</v>
      </c>
      <c r="J9166" s="2">
        <v>1</v>
      </c>
      <c r="K9166" s="33" t="s">
        <v>4162</v>
      </c>
    </row>
    <row r="9167" spans="1:11" x14ac:dyDescent="0.3">
      <c r="A9167" s="1">
        <v>43045</v>
      </c>
      <c r="B9167" s="2">
        <f>YEAR(salesdata[[#This Row],[Order Date]])</f>
        <v>2017</v>
      </c>
      <c r="C9167" s="2">
        <f>MONTH(salesdata[[#This Row],[Order Date]])</f>
        <v>11</v>
      </c>
      <c r="D9167" t="s">
        <v>1501</v>
      </c>
      <c r="E9167" t="s">
        <v>27</v>
      </c>
      <c r="F9167" t="s">
        <v>11</v>
      </c>
      <c r="G9167" t="s">
        <v>24</v>
      </c>
      <c r="H9167" t="s">
        <v>1549</v>
      </c>
      <c r="I9167" s="33" t="s">
        <v>3141</v>
      </c>
      <c r="J9167" s="2">
        <v>2</v>
      </c>
      <c r="K9167" s="33" t="s">
        <v>5521</v>
      </c>
    </row>
    <row r="9168" spans="1:11" x14ac:dyDescent="0.3">
      <c r="A9168" s="1">
        <v>43045</v>
      </c>
      <c r="B9168" s="2">
        <f>YEAR(salesdata[[#This Row],[Order Date]])</f>
        <v>2017</v>
      </c>
      <c r="C9168" s="2">
        <f>MONTH(salesdata[[#This Row],[Order Date]])</f>
        <v>11</v>
      </c>
      <c r="D9168" t="s">
        <v>1489</v>
      </c>
      <c r="E9168" t="s">
        <v>249</v>
      </c>
      <c r="F9168" t="s">
        <v>11</v>
      </c>
      <c r="G9168" t="s">
        <v>93</v>
      </c>
      <c r="H9168" t="s">
        <v>727</v>
      </c>
      <c r="I9168" s="33" t="s">
        <v>11570</v>
      </c>
      <c r="J9168" s="2">
        <v>3</v>
      </c>
      <c r="K9168" s="33" t="s">
        <v>10873</v>
      </c>
    </row>
    <row r="9169" spans="1:11" x14ac:dyDescent="0.3">
      <c r="A9169" s="1">
        <v>43045</v>
      </c>
      <c r="B9169" s="2">
        <f>YEAR(salesdata[[#This Row],[Order Date]])</f>
        <v>2017</v>
      </c>
      <c r="C9169" s="2">
        <f>MONTH(salesdata[[#This Row],[Order Date]])</f>
        <v>11</v>
      </c>
      <c r="D9169" t="s">
        <v>1489</v>
      </c>
      <c r="E9169" t="s">
        <v>249</v>
      </c>
      <c r="F9169" t="s">
        <v>11</v>
      </c>
      <c r="G9169" t="s">
        <v>12</v>
      </c>
      <c r="H9169" t="s">
        <v>223</v>
      </c>
      <c r="I9169" s="33" t="s">
        <v>4391</v>
      </c>
      <c r="J9169" s="2">
        <v>6</v>
      </c>
      <c r="K9169" s="33" t="s">
        <v>4392</v>
      </c>
    </row>
    <row r="9170" spans="1:11" x14ac:dyDescent="0.3">
      <c r="A9170" s="1">
        <v>43045</v>
      </c>
      <c r="B9170" s="2">
        <f>YEAR(salesdata[[#This Row],[Order Date]])</f>
        <v>2017</v>
      </c>
      <c r="C9170" s="2">
        <f>MONTH(salesdata[[#This Row],[Order Date]])</f>
        <v>11</v>
      </c>
      <c r="D9170" t="s">
        <v>1489</v>
      </c>
      <c r="E9170" t="s">
        <v>249</v>
      </c>
      <c r="F9170" t="s">
        <v>11</v>
      </c>
      <c r="G9170" t="s">
        <v>20</v>
      </c>
      <c r="H9170" t="s">
        <v>169</v>
      </c>
      <c r="I9170" s="33" t="s">
        <v>3060</v>
      </c>
      <c r="J9170" s="2">
        <v>8</v>
      </c>
      <c r="K9170" s="33" t="s">
        <v>11571</v>
      </c>
    </row>
    <row r="9171" spans="1:11" x14ac:dyDescent="0.3">
      <c r="A9171" s="1">
        <v>43045</v>
      </c>
      <c r="B9171" s="2">
        <f>YEAR(salesdata[[#This Row],[Order Date]])</f>
        <v>2017</v>
      </c>
      <c r="C9171" s="2">
        <f>MONTH(salesdata[[#This Row],[Order Date]])</f>
        <v>11</v>
      </c>
      <c r="D9171" t="s">
        <v>1489</v>
      </c>
      <c r="E9171" t="s">
        <v>249</v>
      </c>
      <c r="F9171" t="s">
        <v>34</v>
      </c>
      <c r="G9171" t="s">
        <v>47</v>
      </c>
      <c r="H9171" t="s">
        <v>1353</v>
      </c>
      <c r="I9171" s="33" t="s">
        <v>11572</v>
      </c>
      <c r="J9171" s="2">
        <v>2</v>
      </c>
      <c r="K9171" s="33" t="s">
        <v>5314</v>
      </c>
    </row>
    <row r="9172" spans="1:11" x14ac:dyDescent="0.3">
      <c r="A9172" s="1">
        <v>43045</v>
      </c>
      <c r="B9172" s="2">
        <f>YEAR(salesdata[[#This Row],[Order Date]])</f>
        <v>2017</v>
      </c>
      <c r="C9172" s="2">
        <f>MONTH(salesdata[[#This Row],[Order Date]])</f>
        <v>11</v>
      </c>
      <c r="D9172" t="s">
        <v>1489</v>
      </c>
      <c r="E9172" t="s">
        <v>249</v>
      </c>
      <c r="F9172" t="s">
        <v>11</v>
      </c>
      <c r="G9172" t="s">
        <v>18</v>
      </c>
      <c r="H9172" t="s">
        <v>301</v>
      </c>
      <c r="I9172" s="33" t="s">
        <v>4164</v>
      </c>
      <c r="J9172" s="2">
        <v>4</v>
      </c>
      <c r="K9172" s="33" t="s">
        <v>11573</v>
      </c>
    </row>
    <row r="9173" spans="1:11" x14ac:dyDescent="0.3">
      <c r="A9173" s="1">
        <v>43045</v>
      </c>
      <c r="B9173" s="2">
        <f>YEAR(salesdata[[#This Row],[Order Date]])</f>
        <v>2017</v>
      </c>
      <c r="C9173" s="2">
        <f>MONTH(salesdata[[#This Row],[Order Date]])</f>
        <v>11</v>
      </c>
      <c r="D9173" t="s">
        <v>2304</v>
      </c>
      <c r="E9173" t="s">
        <v>319</v>
      </c>
      <c r="F9173" t="s">
        <v>11</v>
      </c>
      <c r="G9173" t="s">
        <v>24</v>
      </c>
      <c r="H9173" t="s">
        <v>2693</v>
      </c>
      <c r="I9173" s="33" t="s">
        <v>4166</v>
      </c>
      <c r="J9173" s="2">
        <v>5</v>
      </c>
      <c r="K9173" s="33" t="s">
        <v>9937</v>
      </c>
    </row>
    <row r="9174" spans="1:11" x14ac:dyDescent="0.3">
      <c r="A9174" s="1">
        <v>43045</v>
      </c>
      <c r="B9174" s="2">
        <f>YEAR(salesdata[[#This Row],[Order Date]])</f>
        <v>2017</v>
      </c>
      <c r="C9174" s="2">
        <f>MONTH(salesdata[[#This Row],[Order Date]])</f>
        <v>11</v>
      </c>
      <c r="D9174" t="s">
        <v>2304</v>
      </c>
      <c r="E9174" t="s">
        <v>319</v>
      </c>
      <c r="F9174" t="s">
        <v>11</v>
      </c>
      <c r="G9174" t="s">
        <v>12</v>
      </c>
      <c r="H9174" t="s">
        <v>637</v>
      </c>
      <c r="I9174" s="33" t="s">
        <v>5925</v>
      </c>
      <c r="J9174" s="2">
        <v>1</v>
      </c>
      <c r="K9174" s="33" t="s">
        <v>7789</v>
      </c>
    </row>
    <row r="9175" spans="1:11" x14ac:dyDescent="0.3">
      <c r="A9175" s="1">
        <v>43045</v>
      </c>
      <c r="B9175" s="2">
        <f>YEAR(salesdata[[#This Row],[Order Date]])</f>
        <v>2017</v>
      </c>
      <c r="C9175" s="2">
        <f>MONTH(salesdata[[#This Row],[Order Date]])</f>
        <v>11</v>
      </c>
      <c r="D9175" t="s">
        <v>1667</v>
      </c>
      <c r="E9175" t="s">
        <v>23</v>
      </c>
      <c r="F9175" t="s">
        <v>34</v>
      </c>
      <c r="G9175" t="s">
        <v>35</v>
      </c>
      <c r="H9175" t="s">
        <v>1525</v>
      </c>
      <c r="I9175" s="33" t="s">
        <v>11574</v>
      </c>
      <c r="J9175" s="2">
        <v>2</v>
      </c>
      <c r="K9175" s="33" t="s">
        <v>11575</v>
      </c>
    </row>
    <row r="9176" spans="1:11" x14ac:dyDescent="0.3">
      <c r="A9176" s="1">
        <v>43045</v>
      </c>
      <c r="B9176" s="2">
        <f>YEAR(salesdata[[#This Row],[Order Date]])</f>
        <v>2017</v>
      </c>
      <c r="C9176" s="2">
        <f>MONTH(salesdata[[#This Row],[Order Date]])</f>
        <v>11</v>
      </c>
      <c r="D9176" t="s">
        <v>1667</v>
      </c>
      <c r="E9176" t="s">
        <v>23</v>
      </c>
      <c r="F9176" t="s">
        <v>11</v>
      </c>
      <c r="G9176" t="s">
        <v>12</v>
      </c>
      <c r="H9176" t="s">
        <v>2279</v>
      </c>
      <c r="I9176" s="33" t="s">
        <v>6236</v>
      </c>
      <c r="J9176" s="2">
        <v>3</v>
      </c>
      <c r="K9176" s="33" t="s">
        <v>3099</v>
      </c>
    </row>
    <row r="9177" spans="1:11" x14ac:dyDescent="0.3">
      <c r="A9177" s="1">
        <v>43045</v>
      </c>
      <c r="B9177" s="2">
        <f>YEAR(salesdata[[#This Row],[Order Date]])</f>
        <v>2017</v>
      </c>
      <c r="C9177" s="2">
        <f>MONTH(salesdata[[#This Row],[Order Date]])</f>
        <v>11</v>
      </c>
      <c r="D9177" t="s">
        <v>1206</v>
      </c>
      <c r="E9177" t="s">
        <v>27</v>
      </c>
      <c r="F9177" t="s">
        <v>11</v>
      </c>
      <c r="G9177" t="s">
        <v>12</v>
      </c>
      <c r="H9177" t="s">
        <v>2279</v>
      </c>
      <c r="I9177" s="33" t="s">
        <v>6955</v>
      </c>
      <c r="J9177" s="2">
        <v>3</v>
      </c>
      <c r="K9177" s="33" t="s">
        <v>6956</v>
      </c>
    </row>
    <row r="9178" spans="1:11" x14ac:dyDescent="0.3">
      <c r="A9178" s="1">
        <v>43045</v>
      </c>
      <c r="B9178" s="2">
        <f>YEAR(salesdata[[#This Row],[Order Date]])</f>
        <v>2017</v>
      </c>
      <c r="C9178" s="2">
        <f>MONTH(salesdata[[#This Row],[Order Date]])</f>
        <v>11</v>
      </c>
      <c r="D9178" t="s">
        <v>1206</v>
      </c>
      <c r="E9178" t="s">
        <v>27</v>
      </c>
      <c r="F9178" t="s">
        <v>11</v>
      </c>
      <c r="G9178" t="s">
        <v>12</v>
      </c>
      <c r="H9178" t="s">
        <v>637</v>
      </c>
      <c r="I9178" s="33" t="s">
        <v>3692</v>
      </c>
      <c r="J9178" s="2">
        <v>4</v>
      </c>
      <c r="K9178" s="33" t="s">
        <v>10205</v>
      </c>
    </row>
    <row r="9179" spans="1:11" x14ac:dyDescent="0.3">
      <c r="A9179" s="1">
        <v>43045</v>
      </c>
      <c r="B9179" s="2">
        <f>YEAR(salesdata[[#This Row],[Order Date]])</f>
        <v>2017</v>
      </c>
      <c r="C9179" s="2">
        <f>MONTH(salesdata[[#This Row],[Order Date]])</f>
        <v>11</v>
      </c>
      <c r="D9179" t="s">
        <v>1206</v>
      </c>
      <c r="E9179" t="s">
        <v>27</v>
      </c>
      <c r="F9179" t="s">
        <v>11</v>
      </c>
      <c r="G9179" t="s">
        <v>12</v>
      </c>
      <c r="H9179" t="s">
        <v>1822</v>
      </c>
      <c r="I9179" s="33" t="s">
        <v>6811</v>
      </c>
      <c r="J9179" s="2">
        <v>5</v>
      </c>
      <c r="K9179" s="33" t="s">
        <v>4426</v>
      </c>
    </row>
    <row r="9180" spans="1:11" x14ac:dyDescent="0.3">
      <c r="A9180" s="1">
        <v>43045</v>
      </c>
      <c r="B9180" s="2">
        <f>YEAR(salesdata[[#This Row],[Order Date]])</f>
        <v>2017</v>
      </c>
      <c r="C9180" s="2">
        <f>MONTH(salesdata[[#This Row],[Order Date]])</f>
        <v>11</v>
      </c>
      <c r="D9180" t="s">
        <v>1206</v>
      </c>
      <c r="E9180" t="s">
        <v>27</v>
      </c>
      <c r="F9180" t="s">
        <v>11</v>
      </c>
      <c r="G9180" t="s">
        <v>16</v>
      </c>
      <c r="H9180" t="s">
        <v>2317</v>
      </c>
      <c r="I9180" s="33" t="s">
        <v>3957</v>
      </c>
      <c r="J9180" s="2">
        <v>4</v>
      </c>
      <c r="K9180" s="33" t="s">
        <v>5511</v>
      </c>
    </row>
    <row r="9181" spans="1:11" x14ac:dyDescent="0.3">
      <c r="A9181" s="1">
        <v>43045</v>
      </c>
      <c r="B9181" s="2">
        <f>YEAR(salesdata[[#This Row],[Order Date]])</f>
        <v>2017</v>
      </c>
      <c r="C9181" s="2">
        <f>MONTH(salesdata[[#This Row],[Order Date]])</f>
        <v>11</v>
      </c>
      <c r="D9181" t="s">
        <v>1206</v>
      </c>
      <c r="E9181" t="s">
        <v>27</v>
      </c>
      <c r="F9181" t="s">
        <v>39</v>
      </c>
      <c r="G9181" t="s">
        <v>52</v>
      </c>
      <c r="H9181" t="s">
        <v>486</v>
      </c>
      <c r="I9181" s="33" t="s">
        <v>10238</v>
      </c>
      <c r="J9181" s="2">
        <v>1</v>
      </c>
      <c r="K9181" s="33" t="s">
        <v>7843</v>
      </c>
    </row>
    <row r="9182" spans="1:11" x14ac:dyDescent="0.3">
      <c r="A9182" s="1">
        <v>43045</v>
      </c>
      <c r="B9182" s="2">
        <f>YEAR(salesdata[[#This Row],[Order Date]])</f>
        <v>2017</v>
      </c>
      <c r="C9182" s="2">
        <f>MONTH(salesdata[[#This Row],[Order Date]])</f>
        <v>11</v>
      </c>
      <c r="D9182" t="s">
        <v>2774</v>
      </c>
      <c r="E9182" t="s">
        <v>152</v>
      </c>
      <c r="F9182" t="s">
        <v>11</v>
      </c>
      <c r="G9182" t="s">
        <v>12</v>
      </c>
      <c r="H9182" t="s">
        <v>1913</v>
      </c>
      <c r="I9182" s="33" t="s">
        <v>11576</v>
      </c>
      <c r="J9182" s="2">
        <v>9</v>
      </c>
      <c r="K9182" s="33" t="s">
        <v>11577</v>
      </c>
    </row>
    <row r="9183" spans="1:11" x14ac:dyDescent="0.3">
      <c r="A9183" s="1">
        <v>43045</v>
      </c>
      <c r="B9183" s="2">
        <f>YEAR(salesdata[[#This Row],[Order Date]])</f>
        <v>2017</v>
      </c>
      <c r="C9183" s="2">
        <f>MONTH(salesdata[[#This Row],[Order Date]])</f>
        <v>11</v>
      </c>
      <c r="D9183" t="s">
        <v>2335</v>
      </c>
      <c r="E9183" t="s">
        <v>167</v>
      </c>
      <c r="F9183" t="s">
        <v>34</v>
      </c>
      <c r="G9183" t="s">
        <v>147</v>
      </c>
      <c r="H9183" t="s">
        <v>966</v>
      </c>
      <c r="I9183" s="33" t="s">
        <v>11578</v>
      </c>
      <c r="J9183" s="2">
        <v>7</v>
      </c>
      <c r="K9183" s="33" t="s">
        <v>11579</v>
      </c>
    </row>
    <row r="9184" spans="1:11" x14ac:dyDescent="0.3">
      <c r="A9184" s="1">
        <v>43045</v>
      </c>
      <c r="B9184" s="2">
        <f>YEAR(salesdata[[#This Row],[Order Date]])</f>
        <v>2017</v>
      </c>
      <c r="C9184" s="2">
        <f>MONTH(salesdata[[#This Row],[Order Date]])</f>
        <v>11</v>
      </c>
      <c r="D9184" t="s">
        <v>2335</v>
      </c>
      <c r="E9184" t="s">
        <v>167</v>
      </c>
      <c r="F9184" t="s">
        <v>34</v>
      </c>
      <c r="G9184" t="s">
        <v>35</v>
      </c>
      <c r="H9184" t="s">
        <v>1046</v>
      </c>
      <c r="I9184" s="33" t="s">
        <v>8061</v>
      </c>
      <c r="J9184" s="2">
        <v>2</v>
      </c>
      <c r="K9184" s="33" t="s">
        <v>11580</v>
      </c>
    </row>
    <row r="9185" spans="1:11" x14ac:dyDescent="0.3">
      <c r="A9185" s="1">
        <v>43045</v>
      </c>
      <c r="B9185" s="2">
        <f>YEAR(salesdata[[#This Row],[Order Date]])</f>
        <v>2017</v>
      </c>
      <c r="C9185" s="2">
        <f>MONTH(salesdata[[#This Row],[Order Date]])</f>
        <v>11</v>
      </c>
      <c r="D9185" t="s">
        <v>2335</v>
      </c>
      <c r="E9185" t="s">
        <v>167</v>
      </c>
      <c r="F9185" t="s">
        <v>39</v>
      </c>
      <c r="G9185" t="s">
        <v>52</v>
      </c>
      <c r="H9185" t="s">
        <v>666</v>
      </c>
      <c r="I9185" s="33" t="s">
        <v>11241</v>
      </c>
      <c r="J9185" s="2">
        <v>3</v>
      </c>
      <c r="K9185" s="33" t="s">
        <v>11581</v>
      </c>
    </row>
    <row r="9186" spans="1:11" x14ac:dyDescent="0.3">
      <c r="A9186" s="1">
        <v>43045</v>
      </c>
      <c r="B9186" s="2">
        <f>YEAR(salesdata[[#This Row],[Order Date]])</f>
        <v>2017</v>
      </c>
      <c r="C9186" s="2">
        <f>MONTH(salesdata[[#This Row],[Order Date]])</f>
        <v>11</v>
      </c>
      <c r="D9186" t="s">
        <v>157</v>
      </c>
      <c r="E9186" t="s">
        <v>10</v>
      </c>
      <c r="F9186" t="s">
        <v>34</v>
      </c>
      <c r="G9186" t="s">
        <v>47</v>
      </c>
      <c r="H9186" t="s">
        <v>1786</v>
      </c>
      <c r="I9186" s="33" t="s">
        <v>8329</v>
      </c>
      <c r="J9186" s="2">
        <v>5</v>
      </c>
      <c r="K9186" s="33" t="s">
        <v>11582</v>
      </c>
    </row>
    <row r="9187" spans="1:11" x14ac:dyDescent="0.3">
      <c r="A9187" s="1">
        <v>43045</v>
      </c>
      <c r="B9187" s="2">
        <f>YEAR(salesdata[[#This Row],[Order Date]])</f>
        <v>2017</v>
      </c>
      <c r="C9187" s="2">
        <f>MONTH(salesdata[[#This Row],[Order Date]])</f>
        <v>11</v>
      </c>
      <c r="D9187" t="s">
        <v>2643</v>
      </c>
      <c r="E9187" t="s">
        <v>10</v>
      </c>
      <c r="F9187" t="s">
        <v>11</v>
      </c>
      <c r="G9187" t="s">
        <v>20</v>
      </c>
      <c r="H9187" t="s">
        <v>445</v>
      </c>
      <c r="I9187" s="33" t="s">
        <v>3222</v>
      </c>
      <c r="J9187" s="2">
        <v>2</v>
      </c>
      <c r="K9187" s="33" t="s">
        <v>9702</v>
      </c>
    </row>
    <row r="9188" spans="1:11" x14ac:dyDescent="0.3">
      <c r="A9188" s="1">
        <v>43045</v>
      </c>
      <c r="B9188" s="2">
        <f>YEAR(salesdata[[#This Row],[Order Date]])</f>
        <v>2017</v>
      </c>
      <c r="C9188" s="2">
        <f>MONTH(salesdata[[#This Row],[Order Date]])</f>
        <v>11</v>
      </c>
      <c r="D9188" t="s">
        <v>602</v>
      </c>
      <c r="E9188" t="s">
        <v>10</v>
      </c>
      <c r="F9188" t="s">
        <v>11</v>
      </c>
      <c r="G9188" t="s">
        <v>18</v>
      </c>
      <c r="H9188" t="s">
        <v>1516</v>
      </c>
      <c r="I9188" s="33" t="s">
        <v>9478</v>
      </c>
      <c r="J9188" s="2">
        <v>2</v>
      </c>
      <c r="K9188" s="33" t="s">
        <v>10140</v>
      </c>
    </row>
    <row r="9189" spans="1:11" x14ac:dyDescent="0.3">
      <c r="A9189" s="1">
        <v>43046</v>
      </c>
      <c r="B9189" s="2">
        <f>YEAR(salesdata[[#This Row],[Order Date]])</f>
        <v>2017</v>
      </c>
      <c r="C9189" s="2">
        <f>MONTH(salesdata[[#This Row],[Order Date]])</f>
        <v>11</v>
      </c>
      <c r="D9189" t="s">
        <v>170</v>
      </c>
      <c r="E9189" t="s">
        <v>27</v>
      </c>
      <c r="F9189" t="s">
        <v>39</v>
      </c>
      <c r="G9189" t="s">
        <v>52</v>
      </c>
      <c r="H9189" t="s">
        <v>2057</v>
      </c>
      <c r="I9189" s="33" t="s">
        <v>7156</v>
      </c>
      <c r="J9189" s="2">
        <v>3</v>
      </c>
      <c r="K9189" s="33" t="s">
        <v>8932</v>
      </c>
    </row>
    <row r="9190" spans="1:11" x14ac:dyDescent="0.3">
      <c r="A9190" s="1">
        <v>43046</v>
      </c>
      <c r="B9190" s="2">
        <f>YEAR(salesdata[[#This Row],[Order Date]])</f>
        <v>2017</v>
      </c>
      <c r="C9190" s="2">
        <f>MONTH(salesdata[[#This Row],[Order Date]])</f>
        <v>11</v>
      </c>
      <c r="D9190" t="s">
        <v>170</v>
      </c>
      <c r="E9190" t="s">
        <v>27</v>
      </c>
      <c r="F9190" t="s">
        <v>39</v>
      </c>
      <c r="G9190" t="s">
        <v>40</v>
      </c>
      <c r="H9190" t="s">
        <v>1101</v>
      </c>
      <c r="I9190" s="33" t="s">
        <v>11583</v>
      </c>
      <c r="J9190" s="2">
        <v>7</v>
      </c>
      <c r="K9190" s="33" t="s">
        <v>11584</v>
      </c>
    </row>
    <row r="9191" spans="1:11" x14ac:dyDescent="0.3">
      <c r="A9191" s="1">
        <v>43046</v>
      </c>
      <c r="B9191" s="2">
        <f>YEAR(salesdata[[#This Row],[Order Date]])</f>
        <v>2017</v>
      </c>
      <c r="C9191" s="2">
        <f>MONTH(salesdata[[#This Row],[Order Date]])</f>
        <v>11</v>
      </c>
      <c r="D9191" t="s">
        <v>938</v>
      </c>
      <c r="E9191" t="s">
        <v>23</v>
      </c>
      <c r="F9191" t="s">
        <v>39</v>
      </c>
      <c r="G9191" t="s">
        <v>40</v>
      </c>
      <c r="H9191" t="s">
        <v>1797</v>
      </c>
      <c r="I9191" s="33" t="s">
        <v>9599</v>
      </c>
      <c r="J9191" s="2">
        <v>5</v>
      </c>
      <c r="K9191" s="33" t="s">
        <v>8289</v>
      </c>
    </row>
    <row r="9192" spans="1:11" x14ac:dyDescent="0.3">
      <c r="A9192" s="1">
        <v>43046</v>
      </c>
      <c r="B9192" s="2">
        <f>YEAR(salesdata[[#This Row],[Order Date]])</f>
        <v>2017</v>
      </c>
      <c r="C9192" s="2">
        <f>MONTH(salesdata[[#This Row],[Order Date]])</f>
        <v>11</v>
      </c>
      <c r="D9192" t="s">
        <v>938</v>
      </c>
      <c r="E9192" t="s">
        <v>23</v>
      </c>
      <c r="F9192" t="s">
        <v>34</v>
      </c>
      <c r="G9192" t="s">
        <v>147</v>
      </c>
      <c r="H9192" t="s">
        <v>1695</v>
      </c>
      <c r="I9192" s="33" t="s">
        <v>11585</v>
      </c>
      <c r="J9192" s="2">
        <v>4</v>
      </c>
      <c r="K9192" s="33" t="s">
        <v>11586</v>
      </c>
    </row>
    <row r="9193" spans="1:11" x14ac:dyDescent="0.3">
      <c r="A9193" s="1">
        <v>43046</v>
      </c>
      <c r="B9193" s="2">
        <f>YEAR(salesdata[[#This Row],[Order Date]])</f>
        <v>2017</v>
      </c>
      <c r="C9193" s="2">
        <f>MONTH(salesdata[[#This Row],[Order Date]])</f>
        <v>11</v>
      </c>
      <c r="D9193" t="s">
        <v>1869</v>
      </c>
      <c r="E9193" t="s">
        <v>27</v>
      </c>
      <c r="F9193" t="s">
        <v>11</v>
      </c>
      <c r="G9193" t="s">
        <v>20</v>
      </c>
      <c r="H9193" t="s">
        <v>1416</v>
      </c>
      <c r="I9193" s="33" t="s">
        <v>9976</v>
      </c>
      <c r="J9193" s="2">
        <v>4</v>
      </c>
      <c r="K9193" s="33" t="s">
        <v>4449</v>
      </c>
    </row>
    <row r="9194" spans="1:11" x14ac:dyDescent="0.3">
      <c r="A9194" s="1">
        <v>43046</v>
      </c>
      <c r="B9194" s="2">
        <f>YEAR(salesdata[[#This Row],[Order Date]])</f>
        <v>2017</v>
      </c>
      <c r="C9194" s="2">
        <f>MONTH(salesdata[[#This Row],[Order Date]])</f>
        <v>11</v>
      </c>
      <c r="D9194" t="s">
        <v>1869</v>
      </c>
      <c r="E9194" t="s">
        <v>27</v>
      </c>
      <c r="F9194" t="s">
        <v>39</v>
      </c>
      <c r="G9194" t="s">
        <v>52</v>
      </c>
      <c r="H9194" t="s">
        <v>2370</v>
      </c>
      <c r="I9194" s="33" t="s">
        <v>11587</v>
      </c>
      <c r="J9194" s="2">
        <v>4</v>
      </c>
      <c r="K9194" s="33" t="s">
        <v>11588</v>
      </c>
    </row>
    <row r="9195" spans="1:11" x14ac:dyDescent="0.3">
      <c r="A9195" s="1">
        <v>43046</v>
      </c>
      <c r="B9195" s="2">
        <f>YEAR(salesdata[[#This Row],[Order Date]])</f>
        <v>2017</v>
      </c>
      <c r="C9195" s="2">
        <f>MONTH(salesdata[[#This Row],[Order Date]])</f>
        <v>11</v>
      </c>
      <c r="D9195" t="s">
        <v>1642</v>
      </c>
      <c r="E9195" t="s">
        <v>59</v>
      </c>
      <c r="F9195" t="s">
        <v>11</v>
      </c>
      <c r="G9195" t="s">
        <v>93</v>
      </c>
      <c r="H9195" t="s">
        <v>629</v>
      </c>
      <c r="I9195" s="33" t="s">
        <v>11589</v>
      </c>
      <c r="J9195" s="2">
        <v>7</v>
      </c>
      <c r="K9195" s="33" t="s">
        <v>8251</v>
      </c>
    </row>
    <row r="9196" spans="1:11" x14ac:dyDescent="0.3">
      <c r="A9196" s="1">
        <v>43046</v>
      </c>
      <c r="B9196" s="2">
        <f>YEAR(salesdata[[#This Row],[Order Date]])</f>
        <v>2017</v>
      </c>
      <c r="C9196" s="2">
        <f>MONTH(salesdata[[#This Row],[Order Date]])</f>
        <v>11</v>
      </c>
      <c r="D9196" t="s">
        <v>1812</v>
      </c>
      <c r="E9196" t="s">
        <v>152</v>
      </c>
      <c r="F9196" t="s">
        <v>39</v>
      </c>
      <c r="G9196" t="s">
        <v>52</v>
      </c>
      <c r="H9196" t="s">
        <v>1428</v>
      </c>
      <c r="I9196" s="33" t="s">
        <v>6995</v>
      </c>
      <c r="J9196" s="2">
        <v>4</v>
      </c>
      <c r="K9196" s="33" t="s">
        <v>5473</v>
      </c>
    </row>
    <row r="9197" spans="1:11" x14ac:dyDescent="0.3">
      <c r="A9197" s="1">
        <v>43046</v>
      </c>
      <c r="B9197" s="2">
        <f>YEAR(salesdata[[#This Row],[Order Date]])</f>
        <v>2017</v>
      </c>
      <c r="C9197" s="2">
        <f>MONTH(salesdata[[#This Row],[Order Date]])</f>
        <v>11</v>
      </c>
      <c r="D9197" t="s">
        <v>1790</v>
      </c>
      <c r="E9197" t="s">
        <v>540</v>
      </c>
      <c r="F9197" t="s">
        <v>34</v>
      </c>
      <c r="G9197" t="s">
        <v>35</v>
      </c>
      <c r="H9197" t="s">
        <v>71</v>
      </c>
      <c r="I9197" s="33" t="s">
        <v>11590</v>
      </c>
      <c r="J9197" s="2">
        <v>3</v>
      </c>
      <c r="K9197" s="33" t="s">
        <v>5222</v>
      </c>
    </row>
    <row r="9198" spans="1:11" x14ac:dyDescent="0.3">
      <c r="A9198" s="1">
        <v>43046</v>
      </c>
      <c r="B9198" s="2">
        <f>YEAR(salesdata[[#This Row],[Order Date]])</f>
        <v>2017</v>
      </c>
      <c r="C9198" s="2">
        <f>MONTH(salesdata[[#This Row],[Order Date]])</f>
        <v>11</v>
      </c>
      <c r="D9198" t="s">
        <v>1856</v>
      </c>
      <c r="E9198" t="s">
        <v>863</v>
      </c>
      <c r="F9198" t="s">
        <v>11</v>
      </c>
      <c r="G9198" t="s">
        <v>20</v>
      </c>
      <c r="H9198" t="s">
        <v>857</v>
      </c>
      <c r="I9198" s="33" t="s">
        <v>3213</v>
      </c>
      <c r="J9198" s="2">
        <v>9</v>
      </c>
      <c r="K9198" s="33" t="s">
        <v>8036</v>
      </c>
    </row>
    <row r="9199" spans="1:11" x14ac:dyDescent="0.3">
      <c r="A9199" s="1">
        <v>43047</v>
      </c>
      <c r="B9199" s="2">
        <f>YEAR(salesdata[[#This Row],[Order Date]])</f>
        <v>2017</v>
      </c>
      <c r="C9199" s="2">
        <f>MONTH(salesdata[[#This Row],[Order Date]])</f>
        <v>11</v>
      </c>
      <c r="D9199" t="s">
        <v>836</v>
      </c>
      <c r="E9199" t="s">
        <v>152</v>
      </c>
      <c r="F9199" t="s">
        <v>11</v>
      </c>
      <c r="G9199" t="s">
        <v>24</v>
      </c>
      <c r="H9199" t="s">
        <v>2866</v>
      </c>
      <c r="I9199" s="33" t="s">
        <v>8167</v>
      </c>
      <c r="J9199" s="2">
        <v>5</v>
      </c>
      <c r="K9199" s="33" t="s">
        <v>4603</v>
      </c>
    </row>
    <row r="9200" spans="1:11" x14ac:dyDescent="0.3">
      <c r="A9200" s="1">
        <v>43047</v>
      </c>
      <c r="B9200" s="2">
        <f>YEAR(salesdata[[#This Row],[Order Date]])</f>
        <v>2017</v>
      </c>
      <c r="C9200" s="2">
        <f>MONTH(salesdata[[#This Row],[Order Date]])</f>
        <v>11</v>
      </c>
      <c r="D9200" t="s">
        <v>528</v>
      </c>
      <c r="E9200" t="s">
        <v>540</v>
      </c>
      <c r="F9200" t="s">
        <v>34</v>
      </c>
      <c r="G9200" t="s">
        <v>47</v>
      </c>
      <c r="H9200" t="s">
        <v>2330</v>
      </c>
      <c r="I9200" s="33" t="s">
        <v>11591</v>
      </c>
      <c r="J9200" s="2">
        <v>10</v>
      </c>
      <c r="K9200" s="33" t="s">
        <v>11592</v>
      </c>
    </row>
    <row r="9201" spans="1:11" x14ac:dyDescent="0.3">
      <c r="A9201" s="1">
        <v>43048</v>
      </c>
      <c r="B9201" s="2">
        <f>YEAR(salesdata[[#This Row],[Order Date]])</f>
        <v>2017</v>
      </c>
      <c r="C9201" s="2">
        <f>MONTH(salesdata[[#This Row],[Order Date]])</f>
        <v>11</v>
      </c>
      <c r="D9201" t="s">
        <v>2251</v>
      </c>
      <c r="E9201" t="s">
        <v>152</v>
      </c>
      <c r="F9201" t="s">
        <v>34</v>
      </c>
      <c r="G9201" t="s">
        <v>47</v>
      </c>
      <c r="H9201" t="s">
        <v>955</v>
      </c>
      <c r="I9201" s="33" t="s">
        <v>11593</v>
      </c>
      <c r="J9201" s="2">
        <v>7</v>
      </c>
      <c r="K9201" s="33" t="s">
        <v>5499</v>
      </c>
    </row>
    <row r="9202" spans="1:11" x14ac:dyDescent="0.3">
      <c r="A9202" s="1">
        <v>43048</v>
      </c>
      <c r="B9202" s="2">
        <f>YEAR(salesdata[[#This Row],[Order Date]])</f>
        <v>2017</v>
      </c>
      <c r="C9202" s="2">
        <f>MONTH(salesdata[[#This Row],[Order Date]])</f>
        <v>11</v>
      </c>
      <c r="D9202" t="s">
        <v>1330</v>
      </c>
      <c r="E9202" t="s">
        <v>27</v>
      </c>
      <c r="F9202" t="s">
        <v>34</v>
      </c>
      <c r="G9202" t="s">
        <v>35</v>
      </c>
      <c r="H9202" t="s">
        <v>2095</v>
      </c>
      <c r="I9202" s="33" t="s">
        <v>9168</v>
      </c>
      <c r="J9202" s="2">
        <v>3</v>
      </c>
      <c r="K9202" s="33" t="s">
        <v>7340</v>
      </c>
    </row>
    <row r="9203" spans="1:11" x14ac:dyDescent="0.3">
      <c r="A9203" s="1">
        <v>43048</v>
      </c>
      <c r="B9203" s="2">
        <f>YEAR(salesdata[[#This Row],[Order Date]])</f>
        <v>2017</v>
      </c>
      <c r="C9203" s="2">
        <f>MONTH(salesdata[[#This Row],[Order Date]])</f>
        <v>11</v>
      </c>
      <c r="D9203" t="s">
        <v>704</v>
      </c>
      <c r="E9203" t="s">
        <v>27</v>
      </c>
      <c r="F9203" t="s">
        <v>11</v>
      </c>
      <c r="G9203" t="s">
        <v>18</v>
      </c>
      <c r="H9203" t="s">
        <v>1088</v>
      </c>
      <c r="I9203" s="33" t="s">
        <v>11594</v>
      </c>
      <c r="J9203" s="2">
        <v>2</v>
      </c>
      <c r="K9203" s="33" t="s">
        <v>3818</v>
      </c>
    </row>
    <row r="9204" spans="1:11" x14ac:dyDescent="0.3">
      <c r="A9204" s="1">
        <v>43048</v>
      </c>
      <c r="B9204" s="2">
        <f>YEAR(salesdata[[#This Row],[Order Date]])</f>
        <v>2017</v>
      </c>
      <c r="C9204" s="2">
        <f>MONTH(salesdata[[#This Row],[Order Date]])</f>
        <v>11</v>
      </c>
      <c r="D9204" t="s">
        <v>704</v>
      </c>
      <c r="E9204" t="s">
        <v>27</v>
      </c>
      <c r="F9204" t="s">
        <v>39</v>
      </c>
      <c r="G9204" t="s">
        <v>52</v>
      </c>
      <c r="H9204" t="s">
        <v>495</v>
      </c>
      <c r="I9204" s="33" t="s">
        <v>3825</v>
      </c>
      <c r="J9204" s="2">
        <v>1</v>
      </c>
      <c r="K9204" s="33" t="s">
        <v>2711</v>
      </c>
    </row>
    <row r="9205" spans="1:11" x14ac:dyDescent="0.3">
      <c r="A9205" s="1">
        <v>43048</v>
      </c>
      <c r="B9205" s="2">
        <f>YEAR(salesdata[[#This Row],[Order Date]])</f>
        <v>2017</v>
      </c>
      <c r="C9205" s="2">
        <f>MONTH(salesdata[[#This Row],[Order Date]])</f>
        <v>11</v>
      </c>
      <c r="D9205" t="s">
        <v>947</v>
      </c>
      <c r="E9205" t="s">
        <v>540</v>
      </c>
      <c r="F9205" t="s">
        <v>11</v>
      </c>
      <c r="G9205" t="s">
        <v>20</v>
      </c>
      <c r="H9205" t="s">
        <v>193</v>
      </c>
      <c r="I9205" s="33" t="s">
        <v>3090</v>
      </c>
      <c r="J9205" s="2">
        <v>2</v>
      </c>
      <c r="K9205" s="33" t="s">
        <v>3091</v>
      </c>
    </row>
    <row r="9206" spans="1:11" x14ac:dyDescent="0.3">
      <c r="A9206" s="1">
        <v>43048</v>
      </c>
      <c r="B9206" s="2">
        <f>YEAR(salesdata[[#This Row],[Order Date]])</f>
        <v>2017</v>
      </c>
      <c r="C9206" s="2">
        <f>MONTH(salesdata[[#This Row],[Order Date]])</f>
        <v>11</v>
      </c>
      <c r="D9206" t="s">
        <v>947</v>
      </c>
      <c r="E9206" t="s">
        <v>540</v>
      </c>
      <c r="F9206" t="s">
        <v>39</v>
      </c>
      <c r="G9206" t="s">
        <v>52</v>
      </c>
      <c r="H9206" t="s">
        <v>2851</v>
      </c>
      <c r="I9206" s="33" t="s">
        <v>11595</v>
      </c>
      <c r="J9206" s="2">
        <v>3</v>
      </c>
      <c r="K9206" s="33" t="s">
        <v>11596</v>
      </c>
    </row>
    <row r="9207" spans="1:11" x14ac:dyDescent="0.3">
      <c r="A9207" s="1">
        <v>43048</v>
      </c>
      <c r="B9207" s="2">
        <f>YEAR(salesdata[[#This Row],[Order Date]])</f>
        <v>2017</v>
      </c>
      <c r="C9207" s="2">
        <f>MONTH(salesdata[[#This Row],[Order Date]])</f>
        <v>11</v>
      </c>
      <c r="D9207" t="s">
        <v>947</v>
      </c>
      <c r="E9207" t="s">
        <v>540</v>
      </c>
      <c r="F9207" t="s">
        <v>11</v>
      </c>
      <c r="G9207" t="s">
        <v>18</v>
      </c>
      <c r="H9207" t="s">
        <v>1596</v>
      </c>
      <c r="I9207" s="33" t="s">
        <v>11597</v>
      </c>
      <c r="J9207" s="2">
        <v>9</v>
      </c>
      <c r="K9207" s="33" t="s">
        <v>11598</v>
      </c>
    </row>
    <row r="9208" spans="1:11" x14ac:dyDescent="0.3">
      <c r="A9208" s="1">
        <v>43048</v>
      </c>
      <c r="B9208" s="2">
        <f>YEAR(salesdata[[#This Row],[Order Date]])</f>
        <v>2017</v>
      </c>
      <c r="C9208" s="2">
        <f>MONTH(salesdata[[#This Row],[Order Date]])</f>
        <v>11</v>
      </c>
      <c r="D9208" t="s">
        <v>947</v>
      </c>
      <c r="E9208" t="s">
        <v>540</v>
      </c>
      <c r="F9208" t="s">
        <v>11</v>
      </c>
      <c r="G9208" t="s">
        <v>18</v>
      </c>
      <c r="H9208" t="s">
        <v>1596</v>
      </c>
      <c r="I9208" s="33" t="s">
        <v>11599</v>
      </c>
      <c r="J9208" s="2">
        <v>3</v>
      </c>
      <c r="K9208" s="33" t="s">
        <v>11600</v>
      </c>
    </row>
    <row r="9209" spans="1:11" x14ac:dyDescent="0.3">
      <c r="A9209" s="1">
        <v>43048</v>
      </c>
      <c r="B9209" s="2">
        <f>YEAR(salesdata[[#This Row],[Order Date]])</f>
        <v>2017</v>
      </c>
      <c r="C9209" s="2">
        <f>MONTH(salesdata[[#This Row],[Order Date]])</f>
        <v>11</v>
      </c>
      <c r="D9209" t="s">
        <v>880</v>
      </c>
      <c r="E9209" t="s">
        <v>27</v>
      </c>
      <c r="F9209" t="s">
        <v>34</v>
      </c>
      <c r="G9209" t="s">
        <v>47</v>
      </c>
      <c r="H9209" t="s">
        <v>285</v>
      </c>
      <c r="I9209" s="33" t="s">
        <v>11327</v>
      </c>
      <c r="J9209" s="2">
        <v>8</v>
      </c>
      <c r="K9209" s="33" t="s">
        <v>7754</v>
      </c>
    </row>
    <row r="9210" spans="1:11" x14ac:dyDescent="0.3">
      <c r="A9210" s="1">
        <v>43048</v>
      </c>
      <c r="B9210" s="2">
        <f>YEAR(salesdata[[#This Row],[Order Date]])</f>
        <v>2017</v>
      </c>
      <c r="C9210" s="2">
        <f>MONTH(salesdata[[#This Row],[Order Date]])</f>
        <v>11</v>
      </c>
      <c r="D9210" t="s">
        <v>1508</v>
      </c>
      <c r="E9210" t="s">
        <v>27</v>
      </c>
      <c r="F9210" t="s">
        <v>34</v>
      </c>
      <c r="G9210" t="s">
        <v>35</v>
      </c>
      <c r="H9210" t="s">
        <v>645</v>
      </c>
      <c r="I9210" s="33" t="s">
        <v>11601</v>
      </c>
      <c r="J9210" s="2">
        <v>3</v>
      </c>
      <c r="K9210" s="33" t="s">
        <v>8151</v>
      </c>
    </row>
    <row r="9211" spans="1:11" x14ac:dyDescent="0.3">
      <c r="A9211" s="1">
        <v>43048</v>
      </c>
      <c r="B9211" s="2">
        <f>YEAR(salesdata[[#This Row],[Order Date]])</f>
        <v>2017</v>
      </c>
      <c r="C9211" s="2">
        <f>MONTH(salesdata[[#This Row],[Order Date]])</f>
        <v>11</v>
      </c>
      <c r="D9211" t="s">
        <v>2507</v>
      </c>
      <c r="E9211" t="s">
        <v>124</v>
      </c>
      <c r="F9211" t="s">
        <v>39</v>
      </c>
      <c r="G9211" t="s">
        <v>52</v>
      </c>
      <c r="H9211" t="s">
        <v>1024</v>
      </c>
      <c r="I9211" s="33" t="s">
        <v>5836</v>
      </c>
      <c r="J9211" s="2">
        <v>3</v>
      </c>
      <c r="K9211" s="33" t="s">
        <v>5084</v>
      </c>
    </row>
    <row r="9212" spans="1:11" x14ac:dyDescent="0.3">
      <c r="A9212" s="1">
        <v>43048</v>
      </c>
      <c r="B9212" s="2">
        <f>YEAR(salesdata[[#This Row],[Order Date]])</f>
        <v>2017</v>
      </c>
      <c r="C9212" s="2">
        <f>MONTH(salesdata[[#This Row],[Order Date]])</f>
        <v>11</v>
      </c>
      <c r="D9212" t="s">
        <v>2507</v>
      </c>
      <c r="E9212" t="s">
        <v>124</v>
      </c>
      <c r="F9212" t="s">
        <v>39</v>
      </c>
      <c r="G9212" t="s">
        <v>40</v>
      </c>
      <c r="H9212" t="s">
        <v>2246</v>
      </c>
      <c r="I9212" s="33" t="s">
        <v>11602</v>
      </c>
      <c r="J9212" s="2">
        <v>4</v>
      </c>
      <c r="K9212" s="33" t="s">
        <v>2934</v>
      </c>
    </row>
    <row r="9213" spans="1:11" x14ac:dyDescent="0.3">
      <c r="A9213" s="1">
        <v>43049</v>
      </c>
      <c r="B9213" s="2">
        <f>YEAR(salesdata[[#This Row],[Order Date]])</f>
        <v>2017</v>
      </c>
      <c r="C9213" s="2">
        <f>MONTH(salesdata[[#This Row],[Order Date]])</f>
        <v>11</v>
      </c>
      <c r="D9213" t="s">
        <v>1700</v>
      </c>
      <c r="E9213" t="s">
        <v>96</v>
      </c>
      <c r="F9213" t="s">
        <v>11</v>
      </c>
      <c r="G9213" t="s">
        <v>20</v>
      </c>
      <c r="H9213" t="s">
        <v>1613</v>
      </c>
      <c r="I9213" s="33" t="s">
        <v>11603</v>
      </c>
      <c r="J9213" s="2">
        <v>14</v>
      </c>
      <c r="K9213" s="33" t="s">
        <v>11604</v>
      </c>
    </row>
    <row r="9214" spans="1:11" x14ac:dyDescent="0.3">
      <c r="A9214" s="1">
        <v>43049</v>
      </c>
      <c r="B9214" s="2">
        <f>YEAR(salesdata[[#This Row],[Order Date]])</f>
        <v>2017</v>
      </c>
      <c r="C9214" s="2">
        <f>MONTH(salesdata[[#This Row],[Order Date]])</f>
        <v>11</v>
      </c>
      <c r="D9214" t="s">
        <v>1700</v>
      </c>
      <c r="E9214" t="s">
        <v>96</v>
      </c>
      <c r="F9214" t="s">
        <v>39</v>
      </c>
      <c r="G9214" t="s">
        <v>306</v>
      </c>
      <c r="H9214" t="s">
        <v>1916</v>
      </c>
      <c r="I9214" s="33" t="s">
        <v>5688</v>
      </c>
      <c r="J9214" s="2">
        <v>2</v>
      </c>
      <c r="K9214" s="33" t="s">
        <v>2875</v>
      </c>
    </row>
    <row r="9215" spans="1:11" x14ac:dyDescent="0.3">
      <c r="A9215" s="1">
        <v>43049</v>
      </c>
      <c r="B9215" s="2">
        <f>YEAR(salesdata[[#This Row],[Order Date]])</f>
        <v>2017</v>
      </c>
      <c r="C9215" s="2">
        <f>MONTH(salesdata[[#This Row],[Order Date]])</f>
        <v>11</v>
      </c>
      <c r="D9215" t="s">
        <v>1700</v>
      </c>
      <c r="E9215" t="s">
        <v>96</v>
      </c>
      <c r="F9215" t="s">
        <v>39</v>
      </c>
      <c r="G9215" t="s">
        <v>52</v>
      </c>
      <c r="H9215" t="s">
        <v>1033</v>
      </c>
      <c r="I9215" s="33" t="s">
        <v>11605</v>
      </c>
      <c r="J9215" s="2">
        <v>6</v>
      </c>
      <c r="K9215" s="33" t="s">
        <v>11606</v>
      </c>
    </row>
    <row r="9216" spans="1:11" x14ac:dyDescent="0.3">
      <c r="A9216" s="1">
        <v>43049</v>
      </c>
      <c r="B9216" s="2">
        <f>YEAR(salesdata[[#This Row],[Order Date]])</f>
        <v>2017</v>
      </c>
      <c r="C9216" s="2">
        <f>MONTH(salesdata[[#This Row],[Order Date]])</f>
        <v>11</v>
      </c>
      <c r="D9216" t="s">
        <v>1700</v>
      </c>
      <c r="E9216" t="s">
        <v>96</v>
      </c>
      <c r="F9216" t="s">
        <v>39</v>
      </c>
      <c r="G9216" t="s">
        <v>40</v>
      </c>
      <c r="H9216" t="s">
        <v>781</v>
      </c>
      <c r="I9216" s="33" t="s">
        <v>3805</v>
      </c>
      <c r="J9216" s="2">
        <v>2</v>
      </c>
      <c r="K9216" s="33" t="s">
        <v>3163</v>
      </c>
    </row>
    <row r="9217" spans="1:11" x14ac:dyDescent="0.3">
      <c r="A9217" s="1">
        <v>43049</v>
      </c>
      <c r="B9217" s="2">
        <f>YEAR(salesdata[[#This Row],[Order Date]])</f>
        <v>2017</v>
      </c>
      <c r="C9217" s="2">
        <f>MONTH(salesdata[[#This Row],[Order Date]])</f>
        <v>11</v>
      </c>
      <c r="D9217" t="s">
        <v>1700</v>
      </c>
      <c r="E9217" t="s">
        <v>96</v>
      </c>
      <c r="F9217" t="s">
        <v>34</v>
      </c>
      <c r="G9217" t="s">
        <v>35</v>
      </c>
      <c r="H9217" t="s">
        <v>1046</v>
      </c>
      <c r="I9217" s="33" t="s">
        <v>7377</v>
      </c>
      <c r="J9217" s="2">
        <v>4</v>
      </c>
      <c r="K9217" s="33" t="s">
        <v>11607</v>
      </c>
    </row>
    <row r="9218" spans="1:11" x14ac:dyDescent="0.3">
      <c r="A9218" s="1">
        <v>43049</v>
      </c>
      <c r="B9218" s="2">
        <f>YEAR(salesdata[[#This Row],[Order Date]])</f>
        <v>2017</v>
      </c>
      <c r="C9218" s="2">
        <f>MONTH(salesdata[[#This Row],[Order Date]])</f>
        <v>11</v>
      </c>
      <c r="D9218" t="s">
        <v>492</v>
      </c>
      <c r="E9218" t="s">
        <v>152</v>
      </c>
      <c r="F9218" t="s">
        <v>11</v>
      </c>
      <c r="G9218" t="s">
        <v>20</v>
      </c>
      <c r="H9218" t="s">
        <v>708</v>
      </c>
      <c r="I9218" s="33" t="s">
        <v>11335</v>
      </c>
      <c r="J9218" s="2">
        <v>3</v>
      </c>
      <c r="K9218" s="33" t="s">
        <v>11336</v>
      </c>
    </row>
    <row r="9219" spans="1:11" x14ac:dyDescent="0.3">
      <c r="A9219" s="1">
        <v>43049</v>
      </c>
      <c r="B9219" s="2">
        <f>YEAR(salesdata[[#This Row],[Order Date]])</f>
        <v>2017</v>
      </c>
      <c r="C9219" s="2">
        <f>MONTH(salesdata[[#This Row],[Order Date]])</f>
        <v>11</v>
      </c>
      <c r="D9219" t="s">
        <v>492</v>
      </c>
      <c r="E9219" t="s">
        <v>152</v>
      </c>
      <c r="F9219" t="s">
        <v>39</v>
      </c>
      <c r="G9219" t="s">
        <v>40</v>
      </c>
      <c r="H9219" t="s">
        <v>2401</v>
      </c>
      <c r="I9219" s="33" t="s">
        <v>11608</v>
      </c>
      <c r="J9219" s="2">
        <v>2</v>
      </c>
      <c r="K9219" s="33" t="s">
        <v>11609</v>
      </c>
    </row>
    <row r="9220" spans="1:11" x14ac:dyDescent="0.3">
      <c r="A9220" s="1">
        <v>43049</v>
      </c>
      <c r="B9220" s="2">
        <f>YEAR(salesdata[[#This Row],[Order Date]])</f>
        <v>2017</v>
      </c>
      <c r="C9220" s="2">
        <f>MONTH(salesdata[[#This Row],[Order Date]])</f>
        <v>11</v>
      </c>
      <c r="D9220" t="s">
        <v>2010</v>
      </c>
      <c r="E9220" t="s">
        <v>10</v>
      </c>
      <c r="F9220" t="s">
        <v>34</v>
      </c>
      <c r="G9220" t="s">
        <v>47</v>
      </c>
      <c r="H9220" t="s">
        <v>1601</v>
      </c>
      <c r="I9220" s="33" t="s">
        <v>5878</v>
      </c>
      <c r="J9220" s="2">
        <v>5</v>
      </c>
      <c r="K9220" s="33" t="s">
        <v>11610</v>
      </c>
    </row>
    <row r="9221" spans="1:11" x14ac:dyDescent="0.3">
      <c r="A9221" s="1">
        <v>43049</v>
      </c>
      <c r="B9221" s="2">
        <f>YEAR(salesdata[[#This Row],[Order Date]])</f>
        <v>2017</v>
      </c>
      <c r="C9221" s="2">
        <f>MONTH(salesdata[[#This Row],[Order Date]])</f>
        <v>11</v>
      </c>
      <c r="D9221" t="s">
        <v>1034</v>
      </c>
      <c r="E9221" t="s">
        <v>167</v>
      </c>
      <c r="F9221" t="s">
        <v>11</v>
      </c>
      <c r="G9221" t="s">
        <v>20</v>
      </c>
      <c r="H9221" t="s">
        <v>2023</v>
      </c>
      <c r="I9221" s="33" t="s">
        <v>9093</v>
      </c>
      <c r="J9221" s="2">
        <v>3</v>
      </c>
      <c r="K9221" s="33" t="s">
        <v>8922</v>
      </c>
    </row>
    <row r="9222" spans="1:11" x14ac:dyDescent="0.3">
      <c r="A9222" s="1">
        <v>43049</v>
      </c>
      <c r="B9222" s="2">
        <f>YEAR(salesdata[[#This Row],[Order Date]])</f>
        <v>2017</v>
      </c>
      <c r="C9222" s="2">
        <f>MONTH(salesdata[[#This Row],[Order Date]])</f>
        <v>11</v>
      </c>
      <c r="D9222" t="s">
        <v>406</v>
      </c>
      <c r="E9222" t="s">
        <v>124</v>
      </c>
      <c r="F9222" t="s">
        <v>11</v>
      </c>
      <c r="G9222" t="s">
        <v>20</v>
      </c>
      <c r="H9222" t="s">
        <v>1240</v>
      </c>
      <c r="I9222" s="33" t="s">
        <v>4219</v>
      </c>
      <c r="J9222" s="2">
        <v>5</v>
      </c>
      <c r="K9222" s="33" t="s">
        <v>11611</v>
      </c>
    </row>
    <row r="9223" spans="1:11" x14ac:dyDescent="0.3">
      <c r="A9223" s="1">
        <v>43049</v>
      </c>
      <c r="B9223" s="2">
        <f>YEAR(salesdata[[#This Row],[Order Date]])</f>
        <v>2017</v>
      </c>
      <c r="C9223" s="2">
        <f>MONTH(salesdata[[#This Row],[Order Date]])</f>
        <v>11</v>
      </c>
      <c r="D9223" t="s">
        <v>1903</v>
      </c>
      <c r="E9223" t="s">
        <v>27</v>
      </c>
      <c r="F9223" t="s">
        <v>11</v>
      </c>
      <c r="G9223" t="s">
        <v>24</v>
      </c>
      <c r="H9223" t="s">
        <v>575</v>
      </c>
      <c r="I9223" s="33" t="s">
        <v>9950</v>
      </c>
      <c r="J9223" s="2">
        <v>3</v>
      </c>
      <c r="K9223" s="33" t="s">
        <v>10924</v>
      </c>
    </row>
    <row r="9224" spans="1:11" x14ac:dyDescent="0.3">
      <c r="A9224" s="1">
        <v>43049</v>
      </c>
      <c r="B9224" s="2">
        <f>YEAR(salesdata[[#This Row],[Order Date]])</f>
        <v>2017</v>
      </c>
      <c r="C9224" s="2">
        <f>MONTH(salesdata[[#This Row],[Order Date]])</f>
        <v>11</v>
      </c>
      <c r="D9224" t="s">
        <v>927</v>
      </c>
      <c r="E9224" t="s">
        <v>167</v>
      </c>
      <c r="F9224" t="s">
        <v>11</v>
      </c>
      <c r="G9224" t="s">
        <v>93</v>
      </c>
      <c r="H9224" t="s">
        <v>2160</v>
      </c>
      <c r="I9224" s="33" t="s">
        <v>11612</v>
      </c>
      <c r="J9224" s="2">
        <v>5</v>
      </c>
      <c r="K9224" s="33" t="s">
        <v>11613</v>
      </c>
    </row>
    <row r="9225" spans="1:11" x14ac:dyDescent="0.3">
      <c r="A9225" s="1">
        <v>43049</v>
      </c>
      <c r="B9225" s="2">
        <f>YEAR(salesdata[[#This Row],[Order Date]])</f>
        <v>2017</v>
      </c>
      <c r="C9225" s="2">
        <f>MONTH(salesdata[[#This Row],[Order Date]])</f>
        <v>11</v>
      </c>
      <c r="D9225" t="s">
        <v>927</v>
      </c>
      <c r="E9225" t="s">
        <v>167</v>
      </c>
      <c r="F9225" t="s">
        <v>11</v>
      </c>
      <c r="G9225" t="s">
        <v>20</v>
      </c>
      <c r="H9225" t="s">
        <v>315</v>
      </c>
      <c r="I9225" s="33" t="s">
        <v>3997</v>
      </c>
      <c r="J9225" s="2">
        <v>1</v>
      </c>
      <c r="K9225" s="33" t="s">
        <v>4828</v>
      </c>
    </row>
    <row r="9226" spans="1:11" x14ac:dyDescent="0.3">
      <c r="A9226" s="1">
        <v>43049</v>
      </c>
      <c r="B9226" s="2">
        <f>YEAR(salesdata[[#This Row],[Order Date]])</f>
        <v>2017</v>
      </c>
      <c r="C9226" s="2">
        <f>MONTH(salesdata[[#This Row],[Order Date]])</f>
        <v>11</v>
      </c>
      <c r="D9226" t="s">
        <v>849</v>
      </c>
      <c r="E9226" t="s">
        <v>27</v>
      </c>
      <c r="F9226" t="s">
        <v>39</v>
      </c>
      <c r="G9226" t="s">
        <v>52</v>
      </c>
      <c r="H9226" t="s">
        <v>1743</v>
      </c>
      <c r="I9226" s="33" t="s">
        <v>5446</v>
      </c>
      <c r="J9226" s="2">
        <v>7</v>
      </c>
      <c r="K9226" s="33" t="s">
        <v>3696</v>
      </c>
    </row>
    <row r="9227" spans="1:11" x14ac:dyDescent="0.3">
      <c r="A9227" s="1">
        <v>43049</v>
      </c>
      <c r="B9227" s="2">
        <f>YEAR(salesdata[[#This Row],[Order Date]])</f>
        <v>2017</v>
      </c>
      <c r="C9227" s="2">
        <f>MONTH(salesdata[[#This Row],[Order Date]])</f>
        <v>11</v>
      </c>
      <c r="D9227" t="s">
        <v>32</v>
      </c>
      <c r="E9227" t="s">
        <v>27</v>
      </c>
      <c r="F9227" t="s">
        <v>34</v>
      </c>
      <c r="G9227" t="s">
        <v>35</v>
      </c>
      <c r="H9227" t="s">
        <v>1744</v>
      </c>
      <c r="I9227" s="33" t="s">
        <v>11614</v>
      </c>
      <c r="J9227" s="2">
        <v>2</v>
      </c>
      <c r="K9227" s="33" t="s">
        <v>11615</v>
      </c>
    </row>
    <row r="9228" spans="1:11" x14ac:dyDescent="0.3">
      <c r="A9228" s="1">
        <v>43050</v>
      </c>
      <c r="B9228" s="2">
        <f>YEAR(salesdata[[#This Row],[Order Date]])</f>
        <v>2017</v>
      </c>
      <c r="C9228" s="2">
        <f>MONTH(salesdata[[#This Row],[Order Date]])</f>
        <v>11</v>
      </c>
      <c r="D9228" t="s">
        <v>698</v>
      </c>
      <c r="E9228" t="s">
        <v>10</v>
      </c>
      <c r="F9228" t="s">
        <v>11</v>
      </c>
      <c r="G9228" t="s">
        <v>16</v>
      </c>
      <c r="H9228" t="s">
        <v>1683</v>
      </c>
      <c r="I9228" s="33" t="s">
        <v>8984</v>
      </c>
      <c r="J9228" s="2">
        <v>5</v>
      </c>
      <c r="K9228" s="33" t="s">
        <v>3968</v>
      </c>
    </row>
    <row r="9229" spans="1:11" x14ac:dyDescent="0.3">
      <c r="A9229" s="1">
        <v>43050</v>
      </c>
      <c r="B9229" s="2">
        <f>YEAR(salesdata[[#This Row],[Order Date]])</f>
        <v>2017</v>
      </c>
      <c r="C9229" s="2">
        <f>MONTH(salesdata[[#This Row],[Order Date]])</f>
        <v>11</v>
      </c>
      <c r="D9229" t="s">
        <v>698</v>
      </c>
      <c r="E9229" t="s">
        <v>10</v>
      </c>
      <c r="F9229" t="s">
        <v>11</v>
      </c>
      <c r="G9229" t="s">
        <v>20</v>
      </c>
      <c r="H9229" t="s">
        <v>2297</v>
      </c>
      <c r="I9229" s="33" t="s">
        <v>3054</v>
      </c>
      <c r="J9229" s="2">
        <v>4</v>
      </c>
      <c r="K9229" s="33" t="s">
        <v>11616</v>
      </c>
    </row>
    <row r="9230" spans="1:11" x14ac:dyDescent="0.3">
      <c r="A9230" s="1">
        <v>43050</v>
      </c>
      <c r="B9230" s="2">
        <f>YEAR(salesdata[[#This Row],[Order Date]])</f>
        <v>2017</v>
      </c>
      <c r="C9230" s="2">
        <f>MONTH(salesdata[[#This Row],[Order Date]])</f>
        <v>11</v>
      </c>
      <c r="D9230" t="s">
        <v>2702</v>
      </c>
      <c r="E9230" t="s">
        <v>79</v>
      </c>
      <c r="F9230" t="s">
        <v>11</v>
      </c>
      <c r="G9230" t="s">
        <v>12</v>
      </c>
      <c r="H9230" t="s">
        <v>2178</v>
      </c>
      <c r="I9230" s="33" t="s">
        <v>3520</v>
      </c>
      <c r="J9230" s="2">
        <v>2</v>
      </c>
      <c r="K9230" s="33" t="s">
        <v>3521</v>
      </c>
    </row>
    <row r="9231" spans="1:11" x14ac:dyDescent="0.3">
      <c r="A9231" s="1">
        <v>43050</v>
      </c>
      <c r="B9231" s="2">
        <f>YEAR(salesdata[[#This Row],[Order Date]])</f>
        <v>2017</v>
      </c>
      <c r="C9231" s="2">
        <f>MONTH(salesdata[[#This Row],[Order Date]])</f>
        <v>11</v>
      </c>
      <c r="D9231" t="s">
        <v>189</v>
      </c>
      <c r="E9231" t="s">
        <v>27</v>
      </c>
      <c r="F9231" t="s">
        <v>11</v>
      </c>
      <c r="G9231" t="s">
        <v>93</v>
      </c>
      <c r="H9231" t="s">
        <v>338</v>
      </c>
      <c r="I9231" s="33" t="s">
        <v>4392</v>
      </c>
      <c r="J9231" s="2">
        <v>1</v>
      </c>
      <c r="K9231" s="33" t="s">
        <v>10315</v>
      </c>
    </row>
    <row r="9232" spans="1:11" x14ac:dyDescent="0.3">
      <c r="A9232" s="1">
        <v>43050</v>
      </c>
      <c r="B9232" s="2">
        <f>YEAR(salesdata[[#This Row],[Order Date]])</f>
        <v>2017</v>
      </c>
      <c r="C9232" s="2">
        <f>MONTH(salesdata[[#This Row],[Order Date]])</f>
        <v>11</v>
      </c>
      <c r="D9232" t="s">
        <v>189</v>
      </c>
      <c r="E9232" t="s">
        <v>27</v>
      </c>
      <c r="F9232" t="s">
        <v>11</v>
      </c>
      <c r="G9232" t="s">
        <v>12</v>
      </c>
      <c r="H9232" t="s">
        <v>2484</v>
      </c>
      <c r="I9232" s="33" t="s">
        <v>2910</v>
      </c>
      <c r="J9232" s="2">
        <v>3</v>
      </c>
      <c r="K9232" s="33" t="s">
        <v>2911</v>
      </c>
    </row>
    <row r="9233" spans="1:11" x14ac:dyDescent="0.3">
      <c r="A9233" s="1">
        <v>43050</v>
      </c>
      <c r="B9233" s="2">
        <f>YEAR(salesdata[[#This Row],[Order Date]])</f>
        <v>2017</v>
      </c>
      <c r="C9233" s="2">
        <f>MONTH(salesdata[[#This Row],[Order Date]])</f>
        <v>11</v>
      </c>
      <c r="D9233" t="s">
        <v>189</v>
      </c>
      <c r="E9233" t="s">
        <v>27</v>
      </c>
      <c r="F9233" t="s">
        <v>11</v>
      </c>
      <c r="G9233" t="s">
        <v>20</v>
      </c>
      <c r="H9233" t="s">
        <v>716</v>
      </c>
      <c r="I9233" s="33" t="s">
        <v>9472</v>
      </c>
      <c r="J9233" s="2">
        <v>5</v>
      </c>
      <c r="K9233" s="33" t="s">
        <v>11617</v>
      </c>
    </row>
    <row r="9234" spans="1:11" x14ac:dyDescent="0.3">
      <c r="A9234" s="1">
        <v>43050</v>
      </c>
      <c r="B9234" s="2">
        <f>YEAR(salesdata[[#This Row],[Order Date]])</f>
        <v>2017</v>
      </c>
      <c r="C9234" s="2">
        <f>MONTH(salesdata[[#This Row],[Order Date]])</f>
        <v>11</v>
      </c>
      <c r="D9234" t="s">
        <v>938</v>
      </c>
      <c r="E9234" t="s">
        <v>111</v>
      </c>
      <c r="F9234" t="s">
        <v>11</v>
      </c>
      <c r="G9234" t="s">
        <v>24</v>
      </c>
      <c r="H9234" t="s">
        <v>2833</v>
      </c>
      <c r="I9234" s="33" t="s">
        <v>10727</v>
      </c>
      <c r="J9234" s="2">
        <v>7</v>
      </c>
      <c r="K9234" s="33" t="s">
        <v>10728</v>
      </c>
    </row>
    <row r="9235" spans="1:11" x14ac:dyDescent="0.3">
      <c r="A9235" s="1">
        <v>43050</v>
      </c>
      <c r="B9235" s="2">
        <f>YEAR(salesdata[[#This Row],[Order Date]])</f>
        <v>2017</v>
      </c>
      <c r="C9235" s="2">
        <f>MONTH(salesdata[[#This Row],[Order Date]])</f>
        <v>11</v>
      </c>
      <c r="D9235" t="s">
        <v>1611</v>
      </c>
      <c r="E9235" t="s">
        <v>403</v>
      </c>
      <c r="F9235" t="s">
        <v>11</v>
      </c>
      <c r="G9235" t="s">
        <v>43</v>
      </c>
      <c r="H9235" t="s">
        <v>1138</v>
      </c>
      <c r="I9235" s="33" t="s">
        <v>4453</v>
      </c>
      <c r="J9235" s="2">
        <v>4</v>
      </c>
      <c r="K9235" s="33" t="s">
        <v>8046</v>
      </c>
    </row>
    <row r="9236" spans="1:11" x14ac:dyDescent="0.3">
      <c r="A9236" s="1">
        <v>43050</v>
      </c>
      <c r="B9236" s="2">
        <f>YEAR(salesdata[[#This Row],[Order Date]])</f>
        <v>2017</v>
      </c>
      <c r="C9236" s="2">
        <f>MONTH(salesdata[[#This Row],[Order Date]])</f>
        <v>11</v>
      </c>
      <c r="D9236" t="s">
        <v>2170</v>
      </c>
      <c r="E9236" t="s">
        <v>160</v>
      </c>
      <c r="F9236" t="s">
        <v>11</v>
      </c>
      <c r="G9236" t="s">
        <v>20</v>
      </c>
      <c r="H9236" t="s">
        <v>1231</v>
      </c>
      <c r="I9236" s="33" t="s">
        <v>3780</v>
      </c>
      <c r="J9236" s="2">
        <v>3</v>
      </c>
      <c r="K9236" s="33" t="s">
        <v>3952</v>
      </c>
    </row>
    <row r="9237" spans="1:11" x14ac:dyDescent="0.3">
      <c r="A9237" s="1">
        <v>43050</v>
      </c>
      <c r="B9237" s="2">
        <f>YEAR(salesdata[[#This Row],[Order Date]])</f>
        <v>2017</v>
      </c>
      <c r="C9237" s="2">
        <f>MONTH(salesdata[[#This Row],[Order Date]])</f>
        <v>11</v>
      </c>
      <c r="D9237" t="s">
        <v>2409</v>
      </c>
      <c r="E9237" t="s">
        <v>152</v>
      </c>
      <c r="F9237" t="s">
        <v>11</v>
      </c>
      <c r="G9237" t="s">
        <v>18</v>
      </c>
      <c r="H9237" t="s">
        <v>2785</v>
      </c>
      <c r="I9237" s="33" t="s">
        <v>11618</v>
      </c>
      <c r="J9237" s="2">
        <v>1</v>
      </c>
      <c r="K9237" s="33" t="s">
        <v>132</v>
      </c>
    </row>
    <row r="9238" spans="1:11" x14ac:dyDescent="0.3">
      <c r="A9238" s="1">
        <v>43050</v>
      </c>
      <c r="B9238" s="2">
        <f>YEAR(salesdata[[#This Row],[Order Date]])</f>
        <v>2017</v>
      </c>
      <c r="C9238" s="2">
        <f>MONTH(salesdata[[#This Row],[Order Date]])</f>
        <v>11</v>
      </c>
      <c r="D9238" t="s">
        <v>2173</v>
      </c>
      <c r="E9238" t="s">
        <v>124</v>
      </c>
      <c r="F9238" t="s">
        <v>11</v>
      </c>
      <c r="G9238" t="s">
        <v>93</v>
      </c>
      <c r="H9238" t="s">
        <v>1911</v>
      </c>
      <c r="I9238" s="33" t="s">
        <v>7249</v>
      </c>
      <c r="J9238" s="2">
        <v>5</v>
      </c>
      <c r="K9238" s="33" t="s">
        <v>11619</v>
      </c>
    </row>
    <row r="9239" spans="1:11" x14ac:dyDescent="0.3">
      <c r="A9239" s="1">
        <v>43050</v>
      </c>
      <c r="B9239" s="2">
        <f>YEAR(salesdata[[#This Row],[Order Date]])</f>
        <v>2017</v>
      </c>
      <c r="C9239" s="2">
        <f>MONTH(salesdata[[#This Row],[Order Date]])</f>
        <v>11</v>
      </c>
      <c r="D9239" t="s">
        <v>945</v>
      </c>
      <c r="E9239" t="s">
        <v>121</v>
      </c>
      <c r="F9239" t="s">
        <v>34</v>
      </c>
      <c r="G9239" t="s">
        <v>47</v>
      </c>
      <c r="H9239" t="s">
        <v>1849</v>
      </c>
      <c r="I9239" s="33" t="s">
        <v>11620</v>
      </c>
      <c r="J9239" s="2">
        <v>5</v>
      </c>
      <c r="K9239" s="33" t="s">
        <v>4939</v>
      </c>
    </row>
    <row r="9240" spans="1:11" x14ac:dyDescent="0.3">
      <c r="A9240" s="1">
        <v>43050</v>
      </c>
      <c r="B9240" s="2">
        <f>YEAR(salesdata[[#This Row],[Order Date]])</f>
        <v>2017</v>
      </c>
      <c r="C9240" s="2">
        <f>MONTH(salesdata[[#This Row],[Order Date]])</f>
        <v>11</v>
      </c>
      <c r="D9240" t="s">
        <v>1903</v>
      </c>
      <c r="E9240" t="s">
        <v>27</v>
      </c>
      <c r="F9240" t="s">
        <v>34</v>
      </c>
      <c r="G9240" t="s">
        <v>47</v>
      </c>
      <c r="H9240" t="s">
        <v>601</v>
      </c>
      <c r="I9240" s="33" t="s">
        <v>11621</v>
      </c>
      <c r="J9240" s="2">
        <v>4</v>
      </c>
      <c r="K9240" s="33" t="s">
        <v>11622</v>
      </c>
    </row>
    <row r="9241" spans="1:11" x14ac:dyDescent="0.3">
      <c r="A9241" s="1">
        <v>43050</v>
      </c>
      <c r="B9241" s="2">
        <f>YEAR(salesdata[[#This Row],[Order Date]])</f>
        <v>2017</v>
      </c>
      <c r="C9241" s="2">
        <f>MONTH(salesdata[[#This Row],[Order Date]])</f>
        <v>11</v>
      </c>
      <c r="D9241" t="s">
        <v>648</v>
      </c>
      <c r="E9241" t="s">
        <v>10</v>
      </c>
      <c r="F9241" t="s">
        <v>39</v>
      </c>
      <c r="G9241" t="s">
        <v>40</v>
      </c>
      <c r="H9241" t="s">
        <v>2071</v>
      </c>
      <c r="I9241" s="33" t="s">
        <v>11623</v>
      </c>
      <c r="J9241" s="2">
        <v>2</v>
      </c>
      <c r="K9241" s="33" t="s">
        <v>5471</v>
      </c>
    </row>
    <row r="9242" spans="1:11" x14ac:dyDescent="0.3">
      <c r="A9242" s="1">
        <v>43050</v>
      </c>
      <c r="B9242" s="2">
        <f>YEAR(salesdata[[#This Row],[Order Date]])</f>
        <v>2017</v>
      </c>
      <c r="C9242" s="2">
        <f>MONTH(salesdata[[#This Row],[Order Date]])</f>
        <v>11</v>
      </c>
      <c r="D9242" t="s">
        <v>1668</v>
      </c>
      <c r="E9242" t="s">
        <v>142</v>
      </c>
      <c r="F9242" t="s">
        <v>11</v>
      </c>
      <c r="G9242" t="s">
        <v>204</v>
      </c>
      <c r="H9242" t="s">
        <v>1183</v>
      </c>
      <c r="I9242" s="33" t="s">
        <v>4470</v>
      </c>
      <c r="J9242" s="2">
        <v>3</v>
      </c>
      <c r="K9242" s="33" t="s">
        <v>2991</v>
      </c>
    </row>
    <row r="9243" spans="1:11" x14ac:dyDescent="0.3">
      <c r="A9243" s="1">
        <v>43051</v>
      </c>
      <c r="B9243" s="2">
        <f>YEAR(salesdata[[#This Row],[Order Date]])</f>
        <v>2017</v>
      </c>
      <c r="C9243" s="2">
        <f>MONTH(salesdata[[#This Row],[Order Date]])</f>
        <v>11</v>
      </c>
      <c r="D9243" t="s">
        <v>2120</v>
      </c>
      <c r="E9243" t="s">
        <v>27</v>
      </c>
      <c r="F9243" t="s">
        <v>11</v>
      </c>
      <c r="G9243" t="s">
        <v>12</v>
      </c>
      <c r="H9243" t="s">
        <v>1640</v>
      </c>
      <c r="I9243" s="33" t="s">
        <v>3044</v>
      </c>
      <c r="J9243" s="2">
        <v>2</v>
      </c>
      <c r="K9243" s="33" t="s">
        <v>3045</v>
      </c>
    </row>
    <row r="9244" spans="1:11" x14ac:dyDescent="0.3">
      <c r="A9244" s="1">
        <v>43051</v>
      </c>
      <c r="B9244" s="2">
        <f>YEAR(salesdata[[#This Row],[Order Date]])</f>
        <v>2017</v>
      </c>
      <c r="C9244" s="2">
        <f>MONTH(salesdata[[#This Row],[Order Date]])</f>
        <v>11</v>
      </c>
      <c r="D9244" t="s">
        <v>946</v>
      </c>
      <c r="E9244" t="s">
        <v>152</v>
      </c>
      <c r="F9244" t="s">
        <v>11</v>
      </c>
      <c r="G9244" t="s">
        <v>20</v>
      </c>
      <c r="H9244" t="s">
        <v>1425</v>
      </c>
      <c r="I9244" s="33" t="s">
        <v>3369</v>
      </c>
      <c r="J9244" s="2">
        <v>5</v>
      </c>
      <c r="K9244" s="33" t="s">
        <v>3278</v>
      </c>
    </row>
    <row r="9245" spans="1:11" x14ac:dyDescent="0.3">
      <c r="A9245" s="1">
        <v>43051</v>
      </c>
      <c r="B9245" s="2">
        <f>YEAR(salesdata[[#This Row],[Order Date]])</f>
        <v>2017</v>
      </c>
      <c r="C9245" s="2">
        <f>MONTH(salesdata[[#This Row],[Order Date]])</f>
        <v>11</v>
      </c>
      <c r="D9245" t="s">
        <v>1740</v>
      </c>
      <c r="E9245" t="s">
        <v>10</v>
      </c>
      <c r="F9245" t="s">
        <v>11</v>
      </c>
      <c r="G9245" t="s">
        <v>12</v>
      </c>
      <c r="H9245" t="s">
        <v>2025</v>
      </c>
      <c r="I9245" s="33" t="s">
        <v>10849</v>
      </c>
      <c r="J9245" s="2">
        <v>3</v>
      </c>
      <c r="K9245" s="33" t="s">
        <v>5235</v>
      </c>
    </row>
    <row r="9246" spans="1:11" x14ac:dyDescent="0.3">
      <c r="A9246" s="1">
        <v>43051</v>
      </c>
      <c r="B9246" s="2">
        <f>YEAR(salesdata[[#This Row],[Order Date]])</f>
        <v>2017</v>
      </c>
      <c r="C9246" s="2">
        <f>MONTH(salesdata[[#This Row],[Order Date]])</f>
        <v>11</v>
      </c>
      <c r="D9246" t="s">
        <v>1740</v>
      </c>
      <c r="E9246" t="s">
        <v>10</v>
      </c>
      <c r="F9246" t="s">
        <v>11</v>
      </c>
      <c r="G9246" t="s">
        <v>12</v>
      </c>
      <c r="H9246" t="s">
        <v>1481</v>
      </c>
      <c r="I9246" s="33" t="s">
        <v>4463</v>
      </c>
      <c r="J9246" s="2">
        <v>9</v>
      </c>
      <c r="K9246" s="33" t="s">
        <v>4464</v>
      </c>
    </row>
    <row r="9247" spans="1:11" x14ac:dyDescent="0.3">
      <c r="A9247" s="1">
        <v>43051</v>
      </c>
      <c r="B9247" s="2">
        <f>YEAR(salesdata[[#This Row],[Order Date]])</f>
        <v>2017</v>
      </c>
      <c r="C9247" s="2">
        <f>MONTH(salesdata[[#This Row],[Order Date]])</f>
        <v>11</v>
      </c>
      <c r="D9247" t="s">
        <v>1740</v>
      </c>
      <c r="E9247" t="s">
        <v>10</v>
      </c>
      <c r="F9247" t="s">
        <v>11</v>
      </c>
      <c r="G9247" t="s">
        <v>18</v>
      </c>
      <c r="H9247" t="s">
        <v>1620</v>
      </c>
      <c r="I9247" s="33" t="s">
        <v>10011</v>
      </c>
      <c r="J9247" s="2">
        <v>3</v>
      </c>
      <c r="K9247" s="33" t="s">
        <v>10012</v>
      </c>
    </row>
    <row r="9248" spans="1:11" x14ac:dyDescent="0.3">
      <c r="A9248" s="1">
        <v>43051</v>
      </c>
      <c r="B9248" s="2">
        <f>YEAR(salesdata[[#This Row],[Order Date]])</f>
        <v>2017</v>
      </c>
      <c r="C9248" s="2">
        <f>MONTH(salesdata[[#This Row],[Order Date]])</f>
        <v>11</v>
      </c>
      <c r="D9248" t="s">
        <v>1749</v>
      </c>
      <c r="E9248" t="s">
        <v>79</v>
      </c>
      <c r="F9248" t="s">
        <v>39</v>
      </c>
      <c r="G9248" t="s">
        <v>40</v>
      </c>
      <c r="H9248" t="s">
        <v>2680</v>
      </c>
      <c r="I9248" s="33" t="s">
        <v>11624</v>
      </c>
      <c r="J9248" s="2">
        <v>3</v>
      </c>
      <c r="K9248" s="33" t="s">
        <v>11625</v>
      </c>
    </row>
    <row r="9249" spans="1:11" x14ac:dyDescent="0.3">
      <c r="A9249" s="1">
        <v>43051</v>
      </c>
      <c r="B9249" s="2">
        <f>YEAR(salesdata[[#This Row],[Order Date]])</f>
        <v>2017</v>
      </c>
      <c r="C9249" s="2">
        <f>MONTH(salesdata[[#This Row],[Order Date]])</f>
        <v>11</v>
      </c>
      <c r="D9249" t="s">
        <v>996</v>
      </c>
      <c r="E9249" t="s">
        <v>96</v>
      </c>
      <c r="F9249" t="s">
        <v>39</v>
      </c>
      <c r="G9249" t="s">
        <v>52</v>
      </c>
      <c r="H9249" t="s">
        <v>53</v>
      </c>
      <c r="I9249" s="33" t="s">
        <v>8574</v>
      </c>
      <c r="J9249" s="2">
        <v>4</v>
      </c>
      <c r="K9249" s="33" t="s">
        <v>970</v>
      </c>
    </row>
    <row r="9250" spans="1:11" x14ac:dyDescent="0.3">
      <c r="A9250" s="1">
        <v>43051</v>
      </c>
      <c r="B9250" s="2">
        <f>YEAR(salesdata[[#This Row],[Order Date]])</f>
        <v>2017</v>
      </c>
      <c r="C9250" s="2">
        <f>MONTH(salesdata[[#This Row],[Order Date]])</f>
        <v>11</v>
      </c>
      <c r="D9250" t="s">
        <v>996</v>
      </c>
      <c r="E9250" t="s">
        <v>96</v>
      </c>
      <c r="F9250" t="s">
        <v>11</v>
      </c>
      <c r="G9250" t="s">
        <v>12</v>
      </c>
      <c r="H9250" t="s">
        <v>1208</v>
      </c>
      <c r="I9250" s="33" t="s">
        <v>7716</v>
      </c>
      <c r="J9250" s="2">
        <v>5</v>
      </c>
      <c r="K9250" s="33" t="s">
        <v>5199</v>
      </c>
    </row>
    <row r="9251" spans="1:11" x14ac:dyDescent="0.3">
      <c r="A9251" s="1">
        <v>43051</v>
      </c>
      <c r="B9251" s="2">
        <f>YEAR(salesdata[[#This Row],[Order Date]])</f>
        <v>2017</v>
      </c>
      <c r="C9251" s="2">
        <f>MONTH(salesdata[[#This Row],[Order Date]])</f>
        <v>11</v>
      </c>
      <c r="D9251" t="s">
        <v>996</v>
      </c>
      <c r="E9251" t="s">
        <v>96</v>
      </c>
      <c r="F9251" t="s">
        <v>34</v>
      </c>
      <c r="G9251" t="s">
        <v>35</v>
      </c>
      <c r="H9251" t="s">
        <v>1877</v>
      </c>
      <c r="I9251" s="33" t="s">
        <v>9302</v>
      </c>
      <c r="J9251" s="2">
        <v>2</v>
      </c>
      <c r="K9251" s="33" t="s">
        <v>9303</v>
      </c>
    </row>
    <row r="9252" spans="1:11" x14ac:dyDescent="0.3">
      <c r="A9252" s="1">
        <v>43051</v>
      </c>
      <c r="B9252" s="2">
        <f>YEAR(salesdata[[#This Row],[Order Date]])</f>
        <v>2017</v>
      </c>
      <c r="C9252" s="2">
        <f>MONTH(salesdata[[#This Row],[Order Date]])</f>
        <v>11</v>
      </c>
      <c r="D9252" t="s">
        <v>996</v>
      </c>
      <c r="E9252" t="s">
        <v>96</v>
      </c>
      <c r="F9252" t="s">
        <v>34</v>
      </c>
      <c r="G9252" t="s">
        <v>47</v>
      </c>
      <c r="H9252" t="s">
        <v>2253</v>
      </c>
      <c r="I9252" s="33" t="s">
        <v>9721</v>
      </c>
      <c r="J9252" s="2">
        <v>2</v>
      </c>
      <c r="K9252" s="33" t="s">
        <v>11626</v>
      </c>
    </row>
    <row r="9253" spans="1:11" x14ac:dyDescent="0.3">
      <c r="A9253" s="1">
        <v>43051</v>
      </c>
      <c r="B9253" s="2">
        <f>YEAR(salesdata[[#This Row],[Order Date]])</f>
        <v>2017</v>
      </c>
      <c r="C9253" s="2">
        <f>MONTH(salesdata[[#This Row],[Order Date]])</f>
        <v>11</v>
      </c>
      <c r="D9253" t="s">
        <v>996</v>
      </c>
      <c r="E9253" t="s">
        <v>96</v>
      </c>
      <c r="F9253" t="s">
        <v>39</v>
      </c>
      <c r="G9253" t="s">
        <v>40</v>
      </c>
      <c r="H9253" t="s">
        <v>2064</v>
      </c>
      <c r="I9253" s="33" t="s">
        <v>5278</v>
      </c>
      <c r="J9253" s="2">
        <v>2</v>
      </c>
      <c r="K9253" s="33" t="s">
        <v>6772</v>
      </c>
    </row>
    <row r="9254" spans="1:11" x14ac:dyDescent="0.3">
      <c r="A9254" s="1">
        <v>43051</v>
      </c>
      <c r="B9254" s="2">
        <f>YEAR(salesdata[[#This Row],[Order Date]])</f>
        <v>2017</v>
      </c>
      <c r="C9254" s="2">
        <f>MONTH(salesdata[[#This Row],[Order Date]])</f>
        <v>11</v>
      </c>
      <c r="D9254" t="s">
        <v>996</v>
      </c>
      <c r="E9254" t="s">
        <v>96</v>
      </c>
      <c r="F9254" t="s">
        <v>39</v>
      </c>
      <c r="G9254" t="s">
        <v>40</v>
      </c>
      <c r="H9254" t="s">
        <v>597</v>
      </c>
      <c r="I9254" s="33" t="s">
        <v>11627</v>
      </c>
      <c r="J9254" s="2">
        <v>2</v>
      </c>
      <c r="K9254" s="33" t="s">
        <v>4388</v>
      </c>
    </row>
    <row r="9255" spans="1:11" x14ac:dyDescent="0.3">
      <c r="A9255" s="1">
        <v>43051</v>
      </c>
      <c r="B9255" s="2">
        <f>YEAR(salesdata[[#This Row],[Order Date]])</f>
        <v>2017</v>
      </c>
      <c r="C9255" s="2">
        <f>MONTH(salesdata[[#This Row],[Order Date]])</f>
        <v>11</v>
      </c>
      <c r="D9255" t="s">
        <v>1542</v>
      </c>
      <c r="E9255" t="s">
        <v>10</v>
      </c>
      <c r="F9255" t="s">
        <v>11</v>
      </c>
      <c r="G9255" t="s">
        <v>20</v>
      </c>
      <c r="H9255" t="s">
        <v>165</v>
      </c>
      <c r="I9255" s="33" t="s">
        <v>8329</v>
      </c>
      <c r="J9255" s="2">
        <v>5</v>
      </c>
      <c r="K9255" s="33" t="s">
        <v>11628</v>
      </c>
    </row>
    <row r="9256" spans="1:11" x14ac:dyDescent="0.3">
      <c r="A9256" s="1">
        <v>43051</v>
      </c>
      <c r="B9256" s="2">
        <f>YEAR(salesdata[[#This Row],[Order Date]])</f>
        <v>2017</v>
      </c>
      <c r="C9256" s="2">
        <f>MONTH(salesdata[[#This Row],[Order Date]])</f>
        <v>11</v>
      </c>
      <c r="D9256" t="s">
        <v>1542</v>
      </c>
      <c r="E9256" t="s">
        <v>10</v>
      </c>
      <c r="F9256" t="s">
        <v>11</v>
      </c>
      <c r="G9256" t="s">
        <v>18</v>
      </c>
      <c r="H9256" t="s">
        <v>196</v>
      </c>
      <c r="I9256" s="33" t="s">
        <v>7851</v>
      </c>
      <c r="J9256" s="2">
        <v>3</v>
      </c>
      <c r="K9256" s="33" t="s">
        <v>11629</v>
      </c>
    </row>
    <row r="9257" spans="1:11" x14ac:dyDescent="0.3">
      <c r="A9257" s="1">
        <v>43051</v>
      </c>
      <c r="B9257" s="2">
        <f>YEAR(salesdata[[#This Row],[Order Date]])</f>
        <v>2017</v>
      </c>
      <c r="C9257" s="2">
        <f>MONTH(salesdata[[#This Row],[Order Date]])</f>
        <v>11</v>
      </c>
      <c r="D9257" t="s">
        <v>1542</v>
      </c>
      <c r="E9257" t="s">
        <v>10</v>
      </c>
      <c r="F9257" t="s">
        <v>39</v>
      </c>
      <c r="G9257" t="s">
        <v>40</v>
      </c>
      <c r="H9257" t="s">
        <v>1937</v>
      </c>
      <c r="I9257" s="33" t="s">
        <v>5305</v>
      </c>
      <c r="J9257" s="2">
        <v>1</v>
      </c>
      <c r="K9257" s="33" t="s">
        <v>4494</v>
      </c>
    </row>
    <row r="9258" spans="1:11" x14ac:dyDescent="0.3">
      <c r="A9258" s="1">
        <v>43051</v>
      </c>
      <c r="B9258" s="2">
        <f>YEAR(salesdata[[#This Row],[Order Date]])</f>
        <v>2017</v>
      </c>
      <c r="C9258" s="2">
        <f>MONTH(salesdata[[#This Row],[Order Date]])</f>
        <v>11</v>
      </c>
      <c r="D9258" t="s">
        <v>1542</v>
      </c>
      <c r="E9258" t="s">
        <v>10</v>
      </c>
      <c r="F9258" t="s">
        <v>11</v>
      </c>
      <c r="G9258" t="s">
        <v>63</v>
      </c>
      <c r="H9258" t="s">
        <v>1484</v>
      </c>
      <c r="I9258" s="33" t="s">
        <v>6512</v>
      </c>
      <c r="J9258" s="2">
        <v>2</v>
      </c>
      <c r="K9258" s="33" t="s">
        <v>3091</v>
      </c>
    </row>
    <row r="9259" spans="1:11" x14ac:dyDescent="0.3">
      <c r="A9259" s="1">
        <v>43051</v>
      </c>
      <c r="B9259" s="2">
        <f>YEAR(salesdata[[#This Row],[Order Date]])</f>
        <v>2017</v>
      </c>
      <c r="C9259" s="2">
        <f>MONTH(salesdata[[#This Row],[Order Date]])</f>
        <v>11</v>
      </c>
      <c r="D9259" t="s">
        <v>1542</v>
      </c>
      <c r="E9259" t="s">
        <v>10</v>
      </c>
      <c r="F9259" t="s">
        <v>39</v>
      </c>
      <c r="G9259" t="s">
        <v>52</v>
      </c>
      <c r="H9259" t="s">
        <v>1572</v>
      </c>
      <c r="I9259" s="33" t="s">
        <v>9038</v>
      </c>
      <c r="J9259" s="2">
        <v>2</v>
      </c>
      <c r="K9259" s="33" t="s">
        <v>11630</v>
      </c>
    </row>
    <row r="9260" spans="1:11" x14ac:dyDescent="0.3">
      <c r="A9260" s="1">
        <v>43051</v>
      </c>
      <c r="B9260" s="2">
        <f>YEAR(salesdata[[#This Row],[Order Date]])</f>
        <v>2017</v>
      </c>
      <c r="C9260" s="2">
        <f>MONTH(salesdata[[#This Row],[Order Date]])</f>
        <v>11</v>
      </c>
      <c r="D9260" t="s">
        <v>1542</v>
      </c>
      <c r="E9260" t="s">
        <v>10</v>
      </c>
      <c r="F9260" t="s">
        <v>34</v>
      </c>
      <c r="G9260" t="s">
        <v>47</v>
      </c>
      <c r="H9260" t="s">
        <v>313</v>
      </c>
      <c r="I9260" s="33" t="s">
        <v>6721</v>
      </c>
      <c r="J9260" s="2">
        <v>3</v>
      </c>
      <c r="K9260" s="33" t="s">
        <v>11631</v>
      </c>
    </row>
    <row r="9261" spans="1:11" x14ac:dyDescent="0.3">
      <c r="A9261" s="1">
        <v>43051</v>
      </c>
      <c r="B9261" s="2">
        <f>YEAR(salesdata[[#This Row],[Order Date]])</f>
        <v>2017</v>
      </c>
      <c r="C9261" s="2">
        <f>MONTH(salesdata[[#This Row],[Order Date]])</f>
        <v>11</v>
      </c>
      <c r="D9261" t="s">
        <v>1547</v>
      </c>
      <c r="E9261" t="s">
        <v>79</v>
      </c>
      <c r="F9261" t="s">
        <v>11</v>
      </c>
      <c r="G9261" t="s">
        <v>12</v>
      </c>
      <c r="H9261" t="s">
        <v>2793</v>
      </c>
      <c r="I9261" s="33" t="s">
        <v>11632</v>
      </c>
      <c r="J9261" s="2">
        <v>2</v>
      </c>
      <c r="K9261" s="33" t="s">
        <v>8285</v>
      </c>
    </row>
    <row r="9262" spans="1:11" x14ac:dyDescent="0.3">
      <c r="A9262" s="1">
        <v>43051</v>
      </c>
      <c r="B9262" s="2">
        <f>YEAR(salesdata[[#This Row],[Order Date]])</f>
        <v>2017</v>
      </c>
      <c r="C9262" s="2">
        <f>MONTH(salesdata[[#This Row],[Order Date]])</f>
        <v>11</v>
      </c>
      <c r="D9262" t="s">
        <v>1547</v>
      </c>
      <c r="E9262" t="s">
        <v>79</v>
      </c>
      <c r="F9262" t="s">
        <v>39</v>
      </c>
      <c r="G9262" t="s">
        <v>52</v>
      </c>
      <c r="H9262" t="s">
        <v>1938</v>
      </c>
      <c r="I9262" s="33" t="s">
        <v>7201</v>
      </c>
      <c r="J9262" s="2">
        <v>2</v>
      </c>
      <c r="K9262" s="33" t="s">
        <v>2927</v>
      </c>
    </row>
    <row r="9263" spans="1:11" x14ac:dyDescent="0.3">
      <c r="A9263" s="1">
        <v>43051</v>
      </c>
      <c r="B9263" s="2">
        <f>YEAR(salesdata[[#This Row],[Order Date]])</f>
        <v>2017</v>
      </c>
      <c r="C9263" s="2">
        <f>MONTH(salesdata[[#This Row],[Order Date]])</f>
        <v>11</v>
      </c>
      <c r="D9263" t="s">
        <v>1151</v>
      </c>
      <c r="E9263" t="s">
        <v>167</v>
      </c>
      <c r="F9263" t="s">
        <v>11</v>
      </c>
      <c r="G9263" t="s">
        <v>16</v>
      </c>
      <c r="H9263" t="s">
        <v>192</v>
      </c>
      <c r="I9263" s="33" t="s">
        <v>4714</v>
      </c>
      <c r="J9263" s="2">
        <v>2</v>
      </c>
      <c r="K9263" s="33" t="s">
        <v>3470</v>
      </c>
    </row>
    <row r="9264" spans="1:11" x14ac:dyDescent="0.3">
      <c r="A9264" s="1">
        <v>43051</v>
      </c>
      <c r="B9264" s="2">
        <f>YEAR(salesdata[[#This Row],[Order Date]])</f>
        <v>2017</v>
      </c>
      <c r="C9264" s="2">
        <f>MONTH(salesdata[[#This Row],[Order Date]])</f>
        <v>11</v>
      </c>
      <c r="D9264" t="s">
        <v>1151</v>
      </c>
      <c r="E9264" t="s">
        <v>167</v>
      </c>
      <c r="F9264" t="s">
        <v>11</v>
      </c>
      <c r="G9264" t="s">
        <v>24</v>
      </c>
      <c r="H9264" t="s">
        <v>2540</v>
      </c>
      <c r="I9264" s="33" t="s">
        <v>8176</v>
      </c>
      <c r="J9264" s="2">
        <v>3</v>
      </c>
      <c r="K9264" s="33" t="s">
        <v>6931</v>
      </c>
    </row>
    <row r="9265" spans="1:11" x14ac:dyDescent="0.3">
      <c r="A9265" s="1">
        <v>43051</v>
      </c>
      <c r="B9265" s="2">
        <f>YEAR(salesdata[[#This Row],[Order Date]])</f>
        <v>2017</v>
      </c>
      <c r="C9265" s="2">
        <f>MONTH(salesdata[[#This Row],[Order Date]])</f>
        <v>11</v>
      </c>
      <c r="D9265" t="s">
        <v>1151</v>
      </c>
      <c r="E9265" t="s">
        <v>167</v>
      </c>
      <c r="F9265" t="s">
        <v>11</v>
      </c>
      <c r="G9265" t="s">
        <v>204</v>
      </c>
      <c r="H9265" t="s">
        <v>266</v>
      </c>
      <c r="I9265" s="33" t="s">
        <v>9133</v>
      </c>
      <c r="J9265" s="2">
        <v>3</v>
      </c>
      <c r="K9265" s="33" t="s">
        <v>7858</v>
      </c>
    </row>
    <row r="9266" spans="1:11" x14ac:dyDescent="0.3">
      <c r="A9266" s="1">
        <v>43051</v>
      </c>
      <c r="B9266" s="2">
        <f>YEAR(salesdata[[#This Row],[Order Date]])</f>
        <v>2017</v>
      </c>
      <c r="C9266" s="2">
        <f>MONTH(salesdata[[#This Row],[Order Date]])</f>
        <v>11</v>
      </c>
      <c r="D9266" t="s">
        <v>1508</v>
      </c>
      <c r="E9266" t="s">
        <v>27</v>
      </c>
      <c r="F9266" t="s">
        <v>11</v>
      </c>
      <c r="G9266" t="s">
        <v>20</v>
      </c>
      <c r="H9266" t="s">
        <v>1419</v>
      </c>
      <c r="I9266" s="33" t="s">
        <v>5597</v>
      </c>
      <c r="J9266" s="2">
        <v>4</v>
      </c>
      <c r="K9266" s="33" t="s">
        <v>3164</v>
      </c>
    </row>
    <row r="9267" spans="1:11" x14ac:dyDescent="0.3">
      <c r="A9267" s="1">
        <v>43051</v>
      </c>
      <c r="B9267" s="2">
        <f>YEAR(salesdata[[#This Row],[Order Date]])</f>
        <v>2017</v>
      </c>
      <c r="C9267" s="2">
        <f>MONTH(salesdata[[#This Row],[Order Date]])</f>
        <v>11</v>
      </c>
      <c r="D9267" t="s">
        <v>1112</v>
      </c>
      <c r="E9267" t="s">
        <v>167</v>
      </c>
      <c r="F9267" t="s">
        <v>11</v>
      </c>
      <c r="G9267" t="s">
        <v>43</v>
      </c>
      <c r="H9267" t="s">
        <v>163</v>
      </c>
      <c r="I9267" s="33" t="s">
        <v>3780</v>
      </c>
      <c r="J9267" s="2">
        <v>3</v>
      </c>
      <c r="K9267" s="33" t="s">
        <v>4295</v>
      </c>
    </row>
    <row r="9268" spans="1:11" x14ac:dyDescent="0.3">
      <c r="A9268" s="1">
        <v>43051</v>
      </c>
      <c r="B9268" s="2">
        <f>YEAR(salesdata[[#This Row],[Order Date]])</f>
        <v>2017</v>
      </c>
      <c r="C9268" s="2">
        <f>MONTH(salesdata[[#This Row],[Order Date]])</f>
        <v>11</v>
      </c>
      <c r="D9268" t="s">
        <v>1112</v>
      </c>
      <c r="E9268" t="s">
        <v>167</v>
      </c>
      <c r="F9268" t="s">
        <v>11</v>
      </c>
      <c r="G9268" t="s">
        <v>93</v>
      </c>
      <c r="H9268" t="s">
        <v>1108</v>
      </c>
      <c r="I9268" s="33" t="s">
        <v>4346</v>
      </c>
      <c r="J9268" s="2">
        <v>2</v>
      </c>
      <c r="K9268" s="33" t="s">
        <v>4347</v>
      </c>
    </row>
    <row r="9269" spans="1:11" x14ac:dyDescent="0.3">
      <c r="A9269" s="1">
        <v>43051</v>
      </c>
      <c r="B9269" s="2">
        <f>YEAR(salesdata[[#This Row],[Order Date]])</f>
        <v>2017</v>
      </c>
      <c r="C9269" s="2">
        <f>MONTH(salesdata[[#This Row],[Order Date]])</f>
        <v>11</v>
      </c>
      <c r="D9269" t="s">
        <v>2695</v>
      </c>
      <c r="E9269" t="s">
        <v>124</v>
      </c>
      <c r="F9269" t="s">
        <v>11</v>
      </c>
      <c r="G9269" t="s">
        <v>12</v>
      </c>
      <c r="H9269" t="s">
        <v>2729</v>
      </c>
      <c r="I9269" s="33" t="s">
        <v>3435</v>
      </c>
      <c r="J9269" s="2">
        <v>5</v>
      </c>
      <c r="K9269" s="33" t="s">
        <v>3436</v>
      </c>
    </row>
    <row r="9270" spans="1:11" x14ac:dyDescent="0.3">
      <c r="A9270" s="1">
        <v>43051</v>
      </c>
      <c r="B9270" s="2">
        <f>YEAR(salesdata[[#This Row],[Order Date]])</f>
        <v>2017</v>
      </c>
      <c r="C9270" s="2">
        <f>MONTH(salesdata[[#This Row],[Order Date]])</f>
        <v>11</v>
      </c>
      <c r="D9270" t="s">
        <v>1160</v>
      </c>
      <c r="E9270" t="s">
        <v>96</v>
      </c>
      <c r="F9270" t="s">
        <v>39</v>
      </c>
      <c r="G9270" t="s">
        <v>52</v>
      </c>
      <c r="H9270" t="s">
        <v>706</v>
      </c>
      <c r="I9270" s="33" t="s">
        <v>11633</v>
      </c>
      <c r="J9270" s="2">
        <v>6</v>
      </c>
      <c r="K9270" s="33" t="s">
        <v>11634</v>
      </c>
    </row>
    <row r="9271" spans="1:11" x14ac:dyDescent="0.3">
      <c r="A9271" s="1">
        <v>43051</v>
      </c>
      <c r="B9271" s="2">
        <f>YEAR(salesdata[[#This Row],[Order Date]])</f>
        <v>2017</v>
      </c>
      <c r="C9271" s="2">
        <f>MONTH(salesdata[[#This Row],[Order Date]])</f>
        <v>11</v>
      </c>
      <c r="D9271" t="s">
        <v>938</v>
      </c>
      <c r="E9271" t="s">
        <v>27</v>
      </c>
      <c r="F9271" t="s">
        <v>11</v>
      </c>
      <c r="G9271" t="s">
        <v>12</v>
      </c>
      <c r="H9271" t="s">
        <v>1176</v>
      </c>
      <c r="I9271" s="33" t="s">
        <v>4451</v>
      </c>
      <c r="J9271" s="2">
        <v>2</v>
      </c>
      <c r="K9271" s="33" t="s">
        <v>4452</v>
      </c>
    </row>
    <row r="9272" spans="1:11" x14ac:dyDescent="0.3">
      <c r="A9272" s="1">
        <v>43051</v>
      </c>
      <c r="B9272" s="2">
        <f>YEAR(salesdata[[#This Row],[Order Date]])</f>
        <v>2017</v>
      </c>
      <c r="C9272" s="2">
        <f>MONTH(salesdata[[#This Row],[Order Date]])</f>
        <v>11</v>
      </c>
      <c r="D9272" t="s">
        <v>1252</v>
      </c>
      <c r="E9272" t="s">
        <v>23</v>
      </c>
      <c r="F9272" t="s">
        <v>11</v>
      </c>
      <c r="G9272" t="s">
        <v>18</v>
      </c>
      <c r="H9272" t="s">
        <v>566</v>
      </c>
      <c r="I9272" s="33" t="s">
        <v>6353</v>
      </c>
      <c r="J9272" s="2">
        <v>2</v>
      </c>
      <c r="K9272" s="33" t="s">
        <v>6354</v>
      </c>
    </row>
    <row r="9273" spans="1:11" x14ac:dyDescent="0.3">
      <c r="A9273" s="1">
        <v>43052</v>
      </c>
      <c r="B9273" s="2">
        <f>YEAR(salesdata[[#This Row],[Order Date]])</f>
        <v>2017</v>
      </c>
      <c r="C9273" s="2">
        <f>MONTH(salesdata[[#This Row],[Order Date]])</f>
        <v>11</v>
      </c>
      <c r="D9273" t="s">
        <v>1422</v>
      </c>
      <c r="E9273" t="s">
        <v>15</v>
      </c>
      <c r="F9273" t="s">
        <v>11</v>
      </c>
      <c r="G9273" t="s">
        <v>18</v>
      </c>
      <c r="H9273" t="s">
        <v>1697</v>
      </c>
      <c r="I9273" s="33" t="s">
        <v>4916</v>
      </c>
      <c r="J9273" s="2">
        <v>3</v>
      </c>
      <c r="K9273" s="33" t="s">
        <v>8493</v>
      </c>
    </row>
    <row r="9274" spans="1:11" x14ac:dyDescent="0.3">
      <c r="A9274" s="1">
        <v>43052</v>
      </c>
      <c r="B9274" s="2">
        <f>YEAR(salesdata[[#This Row],[Order Date]])</f>
        <v>2017</v>
      </c>
      <c r="C9274" s="2">
        <f>MONTH(salesdata[[#This Row],[Order Date]])</f>
        <v>11</v>
      </c>
      <c r="D9274" t="s">
        <v>32</v>
      </c>
      <c r="E9274" t="s">
        <v>10</v>
      </c>
      <c r="F9274" t="s">
        <v>11</v>
      </c>
      <c r="G9274" t="s">
        <v>93</v>
      </c>
      <c r="H9274" t="s">
        <v>1870</v>
      </c>
      <c r="I9274" s="33" t="s">
        <v>3332</v>
      </c>
      <c r="J9274" s="2">
        <v>6</v>
      </c>
      <c r="K9274" s="33" t="s">
        <v>11635</v>
      </c>
    </row>
    <row r="9275" spans="1:11" x14ac:dyDescent="0.3">
      <c r="A9275" s="1">
        <v>43052</v>
      </c>
      <c r="B9275" s="2">
        <f>YEAR(salesdata[[#This Row],[Order Date]])</f>
        <v>2017</v>
      </c>
      <c r="C9275" s="2">
        <f>MONTH(salesdata[[#This Row],[Order Date]])</f>
        <v>11</v>
      </c>
      <c r="D9275" t="s">
        <v>650</v>
      </c>
      <c r="E9275" t="s">
        <v>79</v>
      </c>
      <c r="F9275" t="s">
        <v>39</v>
      </c>
      <c r="G9275" t="s">
        <v>52</v>
      </c>
      <c r="H9275" t="s">
        <v>1198</v>
      </c>
      <c r="I9275" s="33" t="s">
        <v>11636</v>
      </c>
      <c r="J9275" s="2">
        <v>4</v>
      </c>
      <c r="K9275" s="33" t="s">
        <v>6111</v>
      </c>
    </row>
    <row r="9276" spans="1:11" x14ac:dyDescent="0.3">
      <c r="A9276" s="1">
        <v>43052</v>
      </c>
      <c r="B9276" s="2">
        <f>YEAR(salesdata[[#This Row],[Order Date]])</f>
        <v>2017</v>
      </c>
      <c r="C9276" s="2">
        <f>MONTH(salesdata[[#This Row],[Order Date]])</f>
        <v>11</v>
      </c>
      <c r="D9276" t="s">
        <v>650</v>
      </c>
      <c r="E9276" t="s">
        <v>79</v>
      </c>
      <c r="F9276" t="s">
        <v>39</v>
      </c>
      <c r="G9276" t="s">
        <v>306</v>
      </c>
      <c r="H9276" t="s">
        <v>1238</v>
      </c>
      <c r="I9276" s="33" t="s">
        <v>2876</v>
      </c>
      <c r="J9276" s="2">
        <v>7</v>
      </c>
      <c r="K9276" s="33" t="s">
        <v>11637</v>
      </c>
    </row>
    <row r="9277" spans="1:11" x14ac:dyDescent="0.3">
      <c r="A9277" s="1">
        <v>43052</v>
      </c>
      <c r="B9277" s="2">
        <f>YEAR(salesdata[[#This Row],[Order Date]])</f>
        <v>2017</v>
      </c>
      <c r="C9277" s="2">
        <f>MONTH(salesdata[[#This Row],[Order Date]])</f>
        <v>11</v>
      </c>
      <c r="D9277" t="s">
        <v>650</v>
      </c>
      <c r="E9277" t="s">
        <v>79</v>
      </c>
      <c r="F9277" t="s">
        <v>11</v>
      </c>
      <c r="G9277" t="s">
        <v>20</v>
      </c>
      <c r="H9277" t="s">
        <v>1535</v>
      </c>
      <c r="I9277" s="33" t="s">
        <v>9188</v>
      </c>
      <c r="J9277" s="2">
        <v>10</v>
      </c>
      <c r="K9277" s="33" t="s">
        <v>4802</v>
      </c>
    </row>
    <row r="9278" spans="1:11" x14ac:dyDescent="0.3">
      <c r="A9278" s="1">
        <v>43052</v>
      </c>
      <c r="B9278" s="2">
        <f>YEAR(salesdata[[#This Row],[Order Date]])</f>
        <v>2017</v>
      </c>
      <c r="C9278" s="2">
        <f>MONTH(salesdata[[#This Row],[Order Date]])</f>
        <v>11</v>
      </c>
      <c r="D9278" t="s">
        <v>1718</v>
      </c>
      <c r="E9278" t="s">
        <v>152</v>
      </c>
      <c r="F9278" t="s">
        <v>39</v>
      </c>
      <c r="G9278" t="s">
        <v>52</v>
      </c>
      <c r="H9278" t="s">
        <v>881</v>
      </c>
      <c r="I9278" s="33" t="s">
        <v>10512</v>
      </c>
      <c r="J9278" s="2">
        <v>4</v>
      </c>
      <c r="K9278" s="33" t="s">
        <v>11638</v>
      </c>
    </row>
    <row r="9279" spans="1:11" x14ac:dyDescent="0.3">
      <c r="A9279" s="1">
        <v>43052</v>
      </c>
      <c r="B9279" s="2">
        <f>YEAR(salesdata[[#This Row],[Order Date]])</f>
        <v>2017</v>
      </c>
      <c r="C9279" s="2">
        <f>MONTH(salesdata[[#This Row],[Order Date]])</f>
        <v>11</v>
      </c>
      <c r="D9279" t="s">
        <v>208</v>
      </c>
      <c r="E9279" t="s">
        <v>121</v>
      </c>
      <c r="F9279" t="s">
        <v>11</v>
      </c>
      <c r="G9279" t="s">
        <v>12</v>
      </c>
      <c r="H9279" t="s">
        <v>2852</v>
      </c>
      <c r="I9279" s="33" t="s">
        <v>8455</v>
      </c>
      <c r="J9279" s="2">
        <v>3</v>
      </c>
      <c r="K9279" s="33" t="s">
        <v>7685</v>
      </c>
    </row>
    <row r="9280" spans="1:11" x14ac:dyDescent="0.3">
      <c r="A9280" s="1">
        <v>43052</v>
      </c>
      <c r="B9280" s="2">
        <f>YEAR(salesdata[[#This Row],[Order Date]])</f>
        <v>2017</v>
      </c>
      <c r="C9280" s="2">
        <f>MONTH(salesdata[[#This Row],[Order Date]])</f>
        <v>11</v>
      </c>
      <c r="D9280" t="s">
        <v>208</v>
      </c>
      <c r="E9280" t="s">
        <v>121</v>
      </c>
      <c r="F9280" t="s">
        <v>11</v>
      </c>
      <c r="G9280" t="s">
        <v>18</v>
      </c>
      <c r="H9280" t="s">
        <v>1620</v>
      </c>
      <c r="I9280" s="33" t="s">
        <v>7231</v>
      </c>
      <c r="J9280" s="2">
        <v>4</v>
      </c>
      <c r="K9280" s="33" t="s">
        <v>7232</v>
      </c>
    </row>
    <row r="9281" spans="1:11" x14ac:dyDescent="0.3">
      <c r="A9281" s="1">
        <v>43052</v>
      </c>
      <c r="B9281" s="2">
        <f>YEAR(salesdata[[#This Row],[Order Date]])</f>
        <v>2017</v>
      </c>
      <c r="C9281" s="2">
        <f>MONTH(salesdata[[#This Row],[Order Date]])</f>
        <v>11</v>
      </c>
      <c r="D9281" t="s">
        <v>692</v>
      </c>
      <c r="E9281" t="s">
        <v>167</v>
      </c>
      <c r="F9281" t="s">
        <v>34</v>
      </c>
      <c r="G9281" t="s">
        <v>35</v>
      </c>
      <c r="H9281" t="s">
        <v>1016</v>
      </c>
      <c r="I9281" s="33" t="s">
        <v>11639</v>
      </c>
      <c r="J9281" s="2">
        <v>6</v>
      </c>
      <c r="K9281" s="33" t="s">
        <v>11640</v>
      </c>
    </row>
    <row r="9282" spans="1:11" x14ac:dyDescent="0.3">
      <c r="A9282" s="1">
        <v>43052</v>
      </c>
      <c r="B9282" s="2">
        <f>YEAR(salesdata[[#This Row],[Order Date]])</f>
        <v>2017</v>
      </c>
      <c r="C9282" s="2">
        <f>MONTH(salesdata[[#This Row],[Order Date]])</f>
        <v>11</v>
      </c>
      <c r="D9282" t="s">
        <v>692</v>
      </c>
      <c r="E9282" t="s">
        <v>167</v>
      </c>
      <c r="F9282" t="s">
        <v>11</v>
      </c>
      <c r="G9282" t="s">
        <v>20</v>
      </c>
      <c r="H9282" t="s">
        <v>1165</v>
      </c>
      <c r="I9282" s="33" t="s">
        <v>11641</v>
      </c>
      <c r="J9282" s="2">
        <v>11</v>
      </c>
      <c r="K9282" s="33" t="s">
        <v>11642</v>
      </c>
    </row>
    <row r="9283" spans="1:11" x14ac:dyDescent="0.3">
      <c r="A9283" s="1">
        <v>43052</v>
      </c>
      <c r="B9283" s="2">
        <f>YEAR(salesdata[[#This Row],[Order Date]])</f>
        <v>2017</v>
      </c>
      <c r="C9283" s="2">
        <f>MONTH(salesdata[[#This Row],[Order Date]])</f>
        <v>11</v>
      </c>
      <c r="D9283" t="s">
        <v>692</v>
      </c>
      <c r="E9283" t="s">
        <v>167</v>
      </c>
      <c r="F9283" t="s">
        <v>11</v>
      </c>
      <c r="G9283" t="s">
        <v>18</v>
      </c>
      <c r="H9283" t="s">
        <v>156</v>
      </c>
      <c r="I9283" s="33" t="s">
        <v>4440</v>
      </c>
      <c r="J9283" s="2">
        <v>3</v>
      </c>
      <c r="K9283" s="33" t="s">
        <v>3643</v>
      </c>
    </row>
    <row r="9284" spans="1:11" x14ac:dyDescent="0.3">
      <c r="A9284" s="1">
        <v>43052</v>
      </c>
      <c r="B9284" s="2">
        <f>YEAR(salesdata[[#This Row],[Order Date]])</f>
        <v>2017</v>
      </c>
      <c r="C9284" s="2">
        <f>MONTH(salesdata[[#This Row],[Order Date]])</f>
        <v>11</v>
      </c>
      <c r="D9284" t="s">
        <v>692</v>
      </c>
      <c r="E9284" t="s">
        <v>167</v>
      </c>
      <c r="F9284" t="s">
        <v>11</v>
      </c>
      <c r="G9284" t="s">
        <v>16</v>
      </c>
      <c r="H9284" t="s">
        <v>593</v>
      </c>
      <c r="I9284" s="33" t="s">
        <v>3680</v>
      </c>
      <c r="J9284" s="2">
        <v>3</v>
      </c>
      <c r="K9284" s="33" t="s">
        <v>5443</v>
      </c>
    </row>
    <row r="9285" spans="1:11" x14ac:dyDescent="0.3">
      <c r="A9285" s="1">
        <v>43052</v>
      </c>
      <c r="B9285" s="2">
        <f>YEAR(salesdata[[#This Row],[Order Date]])</f>
        <v>2017</v>
      </c>
      <c r="C9285" s="2">
        <f>MONTH(salesdata[[#This Row],[Order Date]])</f>
        <v>11</v>
      </c>
      <c r="D9285" t="s">
        <v>1514</v>
      </c>
      <c r="E9285" t="s">
        <v>124</v>
      </c>
      <c r="F9285" t="s">
        <v>11</v>
      </c>
      <c r="G9285" t="s">
        <v>24</v>
      </c>
      <c r="H9285" t="s">
        <v>832</v>
      </c>
      <c r="I9285" s="33" t="s">
        <v>6524</v>
      </c>
      <c r="J9285" s="2">
        <v>1</v>
      </c>
      <c r="K9285" s="33" t="s">
        <v>3793</v>
      </c>
    </row>
    <row r="9286" spans="1:11" x14ac:dyDescent="0.3">
      <c r="A9286" s="1">
        <v>43052</v>
      </c>
      <c r="B9286" s="2">
        <f>YEAR(salesdata[[#This Row],[Order Date]])</f>
        <v>2017</v>
      </c>
      <c r="C9286" s="2">
        <f>MONTH(salesdata[[#This Row],[Order Date]])</f>
        <v>11</v>
      </c>
      <c r="D9286" t="s">
        <v>454</v>
      </c>
      <c r="E9286" t="s">
        <v>10</v>
      </c>
      <c r="F9286" t="s">
        <v>11</v>
      </c>
      <c r="G9286" t="s">
        <v>18</v>
      </c>
      <c r="H9286" t="s">
        <v>1352</v>
      </c>
      <c r="I9286" s="33" t="s">
        <v>6848</v>
      </c>
      <c r="J9286" s="2">
        <v>4</v>
      </c>
      <c r="K9286" s="33" t="s">
        <v>6849</v>
      </c>
    </row>
    <row r="9287" spans="1:11" x14ac:dyDescent="0.3">
      <c r="A9287" s="1">
        <v>43052</v>
      </c>
      <c r="B9287" s="2">
        <f>YEAR(salesdata[[#This Row],[Order Date]])</f>
        <v>2017</v>
      </c>
      <c r="C9287" s="2">
        <f>MONTH(salesdata[[#This Row],[Order Date]])</f>
        <v>11</v>
      </c>
      <c r="D9287" t="s">
        <v>454</v>
      </c>
      <c r="E9287" t="s">
        <v>10</v>
      </c>
      <c r="F9287" t="s">
        <v>34</v>
      </c>
      <c r="G9287" t="s">
        <v>74</v>
      </c>
      <c r="H9287" t="s">
        <v>2607</v>
      </c>
      <c r="I9287" s="33" t="s">
        <v>2877</v>
      </c>
      <c r="J9287" s="2">
        <v>3</v>
      </c>
      <c r="K9287" s="33" t="s">
        <v>11643</v>
      </c>
    </row>
    <row r="9288" spans="1:11" x14ac:dyDescent="0.3">
      <c r="A9288" s="1">
        <v>43052</v>
      </c>
      <c r="B9288" s="2">
        <f>YEAR(salesdata[[#This Row],[Order Date]])</f>
        <v>2017</v>
      </c>
      <c r="C9288" s="2">
        <f>MONTH(salesdata[[#This Row],[Order Date]])</f>
        <v>11</v>
      </c>
      <c r="D9288" t="s">
        <v>1925</v>
      </c>
      <c r="E9288" t="s">
        <v>152</v>
      </c>
      <c r="F9288" t="s">
        <v>39</v>
      </c>
      <c r="G9288" t="s">
        <v>40</v>
      </c>
      <c r="H9288" t="s">
        <v>2825</v>
      </c>
      <c r="I9288" s="33" t="s">
        <v>3498</v>
      </c>
      <c r="J9288" s="2">
        <v>5</v>
      </c>
      <c r="K9288" s="33" t="s">
        <v>3499</v>
      </c>
    </row>
    <row r="9289" spans="1:11" x14ac:dyDescent="0.3">
      <c r="A9289" s="1">
        <v>43052</v>
      </c>
      <c r="B9289" s="2">
        <f>YEAR(salesdata[[#This Row],[Order Date]])</f>
        <v>2017</v>
      </c>
      <c r="C9289" s="2">
        <f>MONTH(salesdata[[#This Row],[Order Date]])</f>
        <v>11</v>
      </c>
      <c r="D9289" t="s">
        <v>1280</v>
      </c>
      <c r="E9289" t="s">
        <v>152</v>
      </c>
      <c r="F9289" t="s">
        <v>39</v>
      </c>
      <c r="G9289" t="s">
        <v>40</v>
      </c>
      <c r="H9289" t="s">
        <v>655</v>
      </c>
      <c r="I9289" s="33" t="s">
        <v>3696</v>
      </c>
      <c r="J9289" s="2">
        <v>4</v>
      </c>
      <c r="K9289" s="33" t="s">
        <v>9226</v>
      </c>
    </row>
    <row r="9290" spans="1:11" x14ac:dyDescent="0.3">
      <c r="A9290" s="1">
        <v>43052</v>
      </c>
      <c r="B9290" s="2">
        <f>YEAR(salesdata[[#This Row],[Order Date]])</f>
        <v>2017</v>
      </c>
      <c r="C9290" s="2">
        <f>MONTH(salesdata[[#This Row],[Order Date]])</f>
        <v>11</v>
      </c>
      <c r="D9290" t="s">
        <v>1280</v>
      </c>
      <c r="E9290" t="s">
        <v>152</v>
      </c>
      <c r="F9290" t="s">
        <v>34</v>
      </c>
      <c r="G9290" t="s">
        <v>47</v>
      </c>
      <c r="H9290" t="s">
        <v>1957</v>
      </c>
      <c r="I9290" s="33" t="s">
        <v>11644</v>
      </c>
      <c r="J9290" s="2">
        <v>3</v>
      </c>
      <c r="K9290" s="33" t="s">
        <v>3546</v>
      </c>
    </row>
    <row r="9291" spans="1:11" x14ac:dyDescent="0.3">
      <c r="A9291" s="1">
        <v>43052</v>
      </c>
      <c r="B9291" s="2">
        <f>YEAR(salesdata[[#This Row],[Order Date]])</f>
        <v>2017</v>
      </c>
      <c r="C9291" s="2">
        <f>MONTH(salesdata[[#This Row],[Order Date]])</f>
        <v>11</v>
      </c>
      <c r="D9291" t="s">
        <v>1022</v>
      </c>
      <c r="E9291" t="s">
        <v>152</v>
      </c>
      <c r="F9291" t="s">
        <v>11</v>
      </c>
      <c r="G9291" t="s">
        <v>18</v>
      </c>
      <c r="H9291" t="s">
        <v>560</v>
      </c>
      <c r="I9291" s="33" t="s">
        <v>5691</v>
      </c>
      <c r="J9291" s="2">
        <v>1</v>
      </c>
      <c r="K9291" s="33" t="s">
        <v>3374</v>
      </c>
    </row>
    <row r="9292" spans="1:11" x14ac:dyDescent="0.3">
      <c r="A9292" s="1">
        <v>43052</v>
      </c>
      <c r="B9292" s="2">
        <f>YEAR(salesdata[[#This Row],[Order Date]])</f>
        <v>2017</v>
      </c>
      <c r="C9292" s="2">
        <f>MONTH(salesdata[[#This Row],[Order Date]])</f>
        <v>11</v>
      </c>
      <c r="D9292" t="s">
        <v>359</v>
      </c>
      <c r="E9292" t="s">
        <v>497</v>
      </c>
      <c r="F9292" t="s">
        <v>39</v>
      </c>
      <c r="G9292" t="s">
        <v>52</v>
      </c>
      <c r="H9292" t="s">
        <v>1984</v>
      </c>
      <c r="I9292" s="33" t="s">
        <v>11645</v>
      </c>
      <c r="J9292" s="2">
        <v>8</v>
      </c>
      <c r="K9292" s="33" t="s">
        <v>4155</v>
      </c>
    </row>
    <row r="9293" spans="1:11" x14ac:dyDescent="0.3">
      <c r="A9293" s="1">
        <v>43052</v>
      </c>
      <c r="B9293" s="2">
        <f>YEAR(salesdata[[#This Row],[Order Date]])</f>
        <v>2017</v>
      </c>
      <c r="C9293" s="2">
        <f>MONTH(salesdata[[#This Row],[Order Date]])</f>
        <v>11</v>
      </c>
      <c r="D9293" t="s">
        <v>518</v>
      </c>
      <c r="E9293" t="s">
        <v>27</v>
      </c>
      <c r="F9293" t="s">
        <v>39</v>
      </c>
      <c r="G9293" t="s">
        <v>52</v>
      </c>
      <c r="H9293" t="s">
        <v>2337</v>
      </c>
      <c r="I9293" s="33" t="s">
        <v>9551</v>
      </c>
      <c r="J9293" s="2">
        <v>5</v>
      </c>
      <c r="K9293" s="33" t="s">
        <v>9552</v>
      </c>
    </row>
    <row r="9294" spans="1:11" x14ac:dyDescent="0.3">
      <c r="A9294" s="1">
        <v>43052</v>
      </c>
      <c r="B9294" s="2">
        <f>YEAR(salesdata[[#This Row],[Order Date]])</f>
        <v>2017</v>
      </c>
      <c r="C9294" s="2">
        <f>MONTH(salesdata[[#This Row],[Order Date]])</f>
        <v>11</v>
      </c>
      <c r="D9294" t="s">
        <v>1038</v>
      </c>
      <c r="E9294" t="s">
        <v>27</v>
      </c>
      <c r="F9294" t="s">
        <v>39</v>
      </c>
      <c r="G9294" t="s">
        <v>40</v>
      </c>
      <c r="H9294" t="s">
        <v>2712</v>
      </c>
      <c r="I9294" s="33" t="s">
        <v>786</v>
      </c>
      <c r="J9294" s="2">
        <v>5</v>
      </c>
      <c r="K9294" s="33" t="s">
        <v>9471</v>
      </c>
    </row>
    <row r="9295" spans="1:11" x14ac:dyDescent="0.3">
      <c r="A9295" s="1">
        <v>43053</v>
      </c>
      <c r="B9295" s="2">
        <f>YEAR(salesdata[[#This Row],[Order Date]])</f>
        <v>2017</v>
      </c>
      <c r="C9295" s="2">
        <f>MONTH(salesdata[[#This Row],[Order Date]])</f>
        <v>11</v>
      </c>
      <c r="D9295" t="s">
        <v>1896</v>
      </c>
      <c r="E9295" t="s">
        <v>79</v>
      </c>
      <c r="F9295" t="s">
        <v>39</v>
      </c>
      <c r="G9295" t="s">
        <v>40</v>
      </c>
      <c r="H9295" t="s">
        <v>2053</v>
      </c>
      <c r="I9295" s="33" t="s">
        <v>11646</v>
      </c>
      <c r="J9295" s="2">
        <v>10</v>
      </c>
      <c r="K9295" s="33" t="s">
        <v>4088</v>
      </c>
    </row>
    <row r="9296" spans="1:11" x14ac:dyDescent="0.3">
      <c r="A9296" s="1">
        <v>43053</v>
      </c>
      <c r="B9296" s="2">
        <f>YEAR(salesdata[[#This Row],[Order Date]])</f>
        <v>2017</v>
      </c>
      <c r="C9296" s="2">
        <f>MONTH(salesdata[[#This Row],[Order Date]])</f>
        <v>11</v>
      </c>
      <c r="D9296" t="s">
        <v>1896</v>
      </c>
      <c r="E9296" t="s">
        <v>79</v>
      </c>
      <c r="F9296" t="s">
        <v>11</v>
      </c>
      <c r="G9296" t="s">
        <v>20</v>
      </c>
      <c r="H9296" t="s">
        <v>1231</v>
      </c>
      <c r="I9296" s="33" t="s">
        <v>4523</v>
      </c>
      <c r="J9296" s="2">
        <v>2</v>
      </c>
      <c r="K9296" s="33" t="s">
        <v>11647</v>
      </c>
    </row>
    <row r="9297" spans="1:11" x14ac:dyDescent="0.3">
      <c r="A9297" s="1">
        <v>43053</v>
      </c>
      <c r="B9297" s="2">
        <f>YEAR(salesdata[[#This Row],[Order Date]])</f>
        <v>2017</v>
      </c>
      <c r="C9297" s="2">
        <f>MONTH(salesdata[[#This Row],[Order Date]])</f>
        <v>11</v>
      </c>
      <c r="D9297" t="s">
        <v>2623</v>
      </c>
      <c r="E9297" t="s">
        <v>27</v>
      </c>
      <c r="F9297" t="s">
        <v>34</v>
      </c>
      <c r="G9297" t="s">
        <v>35</v>
      </c>
      <c r="H9297" t="s">
        <v>439</v>
      </c>
      <c r="I9297" s="33" t="s">
        <v>9900</v>
      </c>
      <c r="J9297" s="2">
        <v>2</v>
      </c>
      <c r="K9297" s="33" t="s">
        <v>6928</v>
      </c>
    </row>
    <row r="9298" spans="1:11" x14ac:dyDescent="0.3">
      <c r="A9298" s="1">
        <v>43053</v>
      </c>
      <c r="B9298" s="2">
        <f>YEAR(salesdata[[#This Row],[Order Date]])</f>
        <v>2017</v>
      </c>
      <c r="C9298" s="2">
        <f>MONTH(salesdata[[#This Row],[Order Date]])</f>
        <v>11</v>
      </c>
      <c r="D9298" t="s">
        <v>830</v>
      </c>
      <c r="E9298" t="s">
        <v>152</v>
      </c>
      <c r="F9298" t="s">
        <v>11</v>
      </c>
      <c r="G9298" t="s">
        <v>20</v>
      </c>
      <c r="H9298" t="s">
        <v>1721</v>
      </c>
      <c r="I9298" s="33" t="s">
        <v>3680</v>
      </c>
      <c r="J9298" s="2">
        <v>2</v>
      </c>
      <c r="K9298" s="33" t="s">
        <v>8953</v>
      </c>
    </row>
    <row r="9299" spans="1:11" x14ac:dyDescent="0.3">
      <c r="A9299" s="1">
        <v>43053</v>
      </c>
      <c r="B9299" s="2">
        <f>YEAR(salesdata[[#This Row],[Order Date]])</f>
        <v>2017</v>
      </c>
      <c r="C9299" s="2">
        <f>MONTH(salesdata[[#This Row],[Order Date]])</f>
        <v>11</v>
      </c>
      <c r="D9299" t="s">
        <v>110</v>
      </c>
      <c r="E9299" t="s">
        <v>10</v>
      </c>
      <c r="F9299" t="s">
        <v>39</v>
      </c>
      <c r="G9299" t="s">
        <v>52</v>
      </c>
      <c r="H9299" t="s">
        <v>2572</v>
      </c>
      <c r="I9299" s="33" t="s">
        <v>11648</v>
      </c>
      <c r="J9299" s="2">
        <v>6</v>
      </c>
      <c r="K9299" s="33" t="s">
        <v>11649</v>
      </c>
    </row>
    <row r="9300" spans="1:11" x14ac:dyDescent="0.3">
      <c r="A9300" s="1">
        <v>43053</v>
      </c>
      <c r="B9300" s="2">
        <f>YEAR(salesdata[[#This Row],[Order Date]])</f>
        <v>2017</v>
      </c>
      <c r="C9300" s="2">
        <f>MONTH(salesdata[[#This Row],[Order Date]])</f>
        <v>11</v>
      </c>
      <c r="D9300" t="s">
        <v>110</v>
      </c>
      <c r="E9300" t="s">
        <v>10</v>
      </c>
      <c r="F9300" t="s">
        <v>11</v>
      </c>
      <c r="G9300" t="s">
        <v>24</v>
      </c>
      <c r="H9300" t="s">
        <v>1650</v>
      </c>
      <c r="I9300" s="33" t="s">
        <v>7879</v>
      </c>
      <c r="J9300" s="2">
        <v>2</v>
      </c>
      <c r="K9300" s="33" t="s">
        <v>4245</v>
      </c>
    </row>
    <row r="9301" spans="1:11" x14ac:dyDescent="0.3">
      <c r="A9301" s="1">
        <v>43053</v>
      </c>
      <c r="B9301" s="2">
        <f>YEAR(salesdata[[#This Row],[Order Date]])</f>
        <v>2017</v>
      </c>
      <c r="C9301" s="2">
        <f>MONTH(salesdata[[#This Row],[Order Date]])</f>
        <v>11</v>
      </c>
      <c r="D9301" t="s">
        <v>686</v>
      </c>
      <c r="E9301" t="s">
        <v>152</v>
      </c>
      <c r="F9301" t="s">
        <v>11</v>
      </c>
      <c r="G9301" t="s">
        <v>18</v>
      </c>
      <c r="H9301" t="s">
        <v>1568</v>
      </c>
      <c r="I9301" s="33" t="s">
        <v>11650</v>
      </c>
      <c r="J9301" s="2">
        <v>6</v>
      </c>
      <c r="K9301" s="33" t="s">
        <v>11651</v>
      </c>
    </row>
    <row r="9302" spans="1:11" x14ac:dyDescent="0.3">
      <c r="A9302" s="1">
        <v>43053</v>
      </c>
      <c r="B9302" s="2">
        <f>YEAR(salesdata[[#This Row],[Order Date]])</f>
        <v>2017</v>
      </c>
      <c r="C9302" s="2">
        <f>MONTH(salesdata[[#This Row],[Order Date]])</f>
        <v>11</v>
      </c>
      <c r="D9302" t="s">
        <v>1514</v>
      </c>
      <c r="E9302" t="s">
        <v>10</v>
      </c>
      <c r="F9302" t="s">
        <v>11</v>
      </c>
      <c r="G9302" t="s">
        <v>20</v>
      </c>
      <c r="H9302" t="s">
        <v>639</v>
      </c>
      <c r="I9302" s="33" t="s">
        <v>6252</v>
      </c>
      <c r="J9302" s="2">
        <v>5</v>
      </c>
      <c r="K9302" s="33" t="s">
        <v>11652</v>
      </c>
    </row>
    <row r="9303" spans="1:11" x14ac:dyDescent="0.3">
      <c r="A9303" s="1">
        <v>43053</v>
      </c>
      <c r="B9303" s="2">
        <f>YEAR(salesdata[[#This Row],[Order Date]])</f>
        <v>2017</v>
      </c>
      <c r="C9303" s="2">
        <f>MONTH(salesdata[[#This Row],[Order Date]])</f>
        <v>11</v>
      </c>
      <c r="D9303" t="s">
        <v>976</v>
      </c>
      <c r="E9303" t="s">
        <v>319</v>
      </c>
      <c r="F9303" t="s">
        <v>11</v>
      </c>
      <c r="G9303" t="s">
        <v>63</v>
      </c>
      <c r="H9303" t="s">
        <v>790</v>
      </c>
      <c r="I9303" s="33" t="s">
        <v>3877</v>
      </c>
      <c r="J9303" s="2">
        <v>2</v>
      </c>
      <c r="K9303" s="33" t="s">
        <v>3594</v>
      </c>
    </row>
    <row r="9304" spans="1:11" x14ac:dyDescent="0.3">
      <c r="A9304" s="1">
        <v>43053</v>
      </c>
      <c r="B9304" s="2">
        <f>YEAR(salesdata[[#This Row],[Order Date]])</f>
        <v>2017</v>
      </c>
      <c r="C9304" s="2">
        <f>MONTH(salesdata[[#This Row],[Order Date]])</f>
        <v>11</v>
      </c>
      <c r="D9304" t="s">
        <v>1202</v>
      </c>
      <c r="E9304" t="s">
        <v>27</v>
      </c>
      <c r="F9304" t="s">
        <v>11</v>
      </c>
      <c r="G9304" t="s">
        <v>24</v>
      </c>
      <c r="H9304" t="s">
        <v>586</v>
      </c>
      <c r="I9304" s="33" t="s">
        <v>3064</v>
      </c>
      <c r="J9304" s="2">
        <v>8</v>
      </c>
      <c r="K9304" s="33" t="s">
        <v>11653</v>
      </c>
    </row>
    <row r="9305" spans="1:11" x14ac:dyDescent="0.3">
      <c r="A9305" s="1">
        <v>43054</v>
      </c>
      <c r="B9305" s="2">
        <f>YEAR(salesdata[[#This Row],[Order Date]])</f>
        <v>2017</v>
      </c>
      <c r="C9305" s="2">
        <f>MONTH(salesdata[[#This Row],[Order Date]])</f>
        <v>11</v>
      </c>
      <c r="D9305" t="s">
        <v>2005</v>
      </c>
      <c r="E9305" t="s">
        <v>124</v>
      </c>
      <c r="F9305" t="s">
        <v>34</v>
      </c>
      <c r="G9305" t="s">
        <v>47</v>
      </c>
      <c r="H9305" t="s">
        <v>1710</v>
      </c>
      <c r="I9305" s="33" t="s">
        <v>11654</v>
      </c>
      <c r="J9305" s="2">
        <v>4</v>
      </c>
      <c r="K9305" s="33" t="s">
        <v>5384</v>
      </c>
    </row>
    <row r="9306" spans="1:11" x14ac:dyDescent="0.3">
      <c r="A9306" s="1">
        <v>43054</v>
      </c>
      <c r="B9306" s="2">
        <f>YEAR(salesdata[[#This Row],[Order Date]])</f>
        <v>2017</v>
      </c>
      <c r="C9306" s="2">
        <f>MONTH(salesdata[[#This Row],[Order Date]])</f>
        <v>11</v>
      </c>
      <c r="D9306" t="s">
        <v>2005</v>
      </c>
      <c r="E9306" t="s">
        <v>124</v>
      </c>
      <c r="F9306" t="s">
        <v>34</v>
      </c>
      <c r="G9306" t="s">
        <v>47</v>
      </c>
      <c r="H9306" t="s">
        <v>2272</v>
      </c>
      <c r="I9306" s="33" t="s">
        <v>11655</v>
      </c>
      <c r="J9306" s="2">
        <v>4</v>
      </c>
      <c r="K9306" s="33" t="s">
        <v>132</v>
      </c>
    </row>
    <row r="9307" spans="1:11" x14ac:dyDescent="0.3">
      <c r="A9307" s="1">
        <v>43055</v>
      </c>
      <c r="B9307" s="2">
        <f>YEAR(salesdata[[#This Row],[Order Date]])</f>
        <v>2017</v>
      </c>
      <c r="C9307" s="2">
        <f>MONTH(salesdata[[#This Row],[Order Date]])</f>
        <v>11</v>
      </c>
      <c r="D9307" t="s">
        <v>2408</v>
      </c>
      <c r="E9307" t="s">
        <v>152</v>
      </c>
      <c r="F9307" t="s">
        <v>11</v>
      </c>
      <c r="G9307" t="s">
        <v>12</v>
      </c>
      <c r="H9307" t="s">
        <v>1450</v>
      </c>
      <c r="I9307" s="33" t="s">
        <v>5560</v>
      </c>
      <c r="J9307" s="2">
        <v>3</v>
      </c>
      <c r="K9307" s="33" t="s">
        <v>5561</v>
      </c>
    </row>
    <row r="9308" spans="1:11" x14ac:dyDescent="0.3">
      <c r="A9308" s="1">
        <v>43055</v>
      </c>
      <c r="B9308" s="2">
        <f>YEAR(salesdata[[#This Row],[Order Date]])</f>
        <v>2017</v>
      </c>
      <c r="C9308" s="2">
        <f>MONTH(salesdata[[#This Row],[Order Date]])</f>
        <v>11</v>
      </c>
      <c r="D9308" t="s">
        <v>279</v>
      </c>
      <c r="E9308" t="s">
        <v>27</v>
      </c>
      <c r="F9308" t="s">
        <v>11</v>
      </c>
      <c r="G9308" t="s">
        <v>18</v>
      </c>
      <c r="H9308" t="s">
        <v>1571</v>
      </c>
      <c r="I9308" s="33" t="s">
        <v>11656</v>
      </c>
      <c r="J9308" s="2">
        <v>8</v>
      </c>
      <c r="K9308" s="33" t="s">
        <v>11657</v>
      </c>
    </row>
    <row r="9309" spans="1:11" x14ac:dyDescent="0.3">
      <c r="A9309" s="1">
        <v>43055</v>
      </c>
      <c r="B9309" s="2">
        <f>YEAR(salesdata[[#This Row],[Order Date]])</f>
        <v>2017</v>
      </c>
      <c r="C9309" s="2">
        <f>MONTH(salesdata[[#This Row],[Order Date]])</f>
        <v>11</v>
      </c>
      <c r="D9309" t="s">
        <v>707</v>
      </c>
      <c r="E9309" t="s">
        <v>27</v>
      </c>
      <c r="F9309" t="s">
        <v>39</v>
      </c>
      <c r="G9309" t="s">
        <v>306</v>
      </c>
      <c r="H9309" t="s">
        <v>1964</v>
      </c>
      <c r="I9309" s="33" t="s">
        <v>5960</v>
      </c>
      <c r="J9309" s="2">
        <v>3</v>
      </c>
      <c r="K9309" s="33" t="s">
        <v>1965</v>
      </c>
    </row>
    <row r="9310" spans="1:11" x14ac:dyDescent="0.3">
      <c r="A9310" s="1">
        <v>43055</v>
      </c>
      <c r="B9310" s="2">
        <f>YEAR(salesdata[[#This Row],[Order Date]])</f>
        <v>2017</v>
      </c>
      <c r="C9310" s="2">
        <f>MONTH(salesdata[[#This Row],[Order Date]])</f>
        <v>11</v>
      </c>
      <c r="D9310" t="s">
        <v>514</v>
      </c>
      <c r="E9310" t="s">
        <v>27</v>
      </c>
      <c r="F9310" t="s">
        <v>11</v>
      </c>
      <c r="G9310" t="s">
        <v>18</v>
      </c>
      <c r="H9310" t="s">
        <v>255</v>
      </c>
      <c r="I9310" s="33" t="s">
        <v>3917</v>
      </c>
      <c r="J9310" s="2">
        <v>7</v>
      </c>
      <c r="K9310" s="33" t="s">
        <v>6675</v>
      </c>
    </row>
    <row r="9311" spans="1:11" x14ac:dyDescent="0.3">
      <c r="A9311" s="1">
        <v>43055</v>
      </c>
      <c r="B9311" s="2">
        <f>YEAR(salesdata[[#This Row],[Order Date]])</f>
        <v>2017</v>
      </c>
      <c r="C9311" s="2">
        <f>MONTH(salesdata[[#This Row],[Order Date]])</f>
        <v>11</v>
      </c>
      <c r="D9311" t="s">
        <v>347</v>
      </c>
      <c r="E9311" t="s">
        <v>27</v>
      </c>
      <c r="F9311" t="s">
        <v>11</v>
      </c>
      <c r="G9311" t="s">
        <v>24</v>
      </c>
      <c r="H9311" t="s">
        <v>2740</v>
      </c>
      <c r="I9311" s="33" t="s">
        <v>8196</v>
      </c>
      <c r="J9311" s="2">
        <v>4</v>
      </c>
      <c r="K9311" s="33" t="s">
        <v>3100</v>
      </c>
    </row>
    <row r="9312" spans="1:11" x14ac:dyDescent="0.3">
      <c r="A9312" s="1">
        <v>43055</v>
      </c>
      <c r="B9312" s="2">
        <f>YEAR(salesdata[[#This Row],[Order Date]])</f>
        <v>2017</v>
      </c>
      <c r="C9312" s="2">
        <f>MONTH(salesdata[[#This Row],[Order Date]])</f>
        <v>11</v>
      </c>
      <c r="D9312" t="s">
        <v>2708</v>
      </c>
      <c r="E9312" t="s">
        <v>152</v>
      </c>
      <c r="F9312" t="s">
        <v>39</v>
      </c>
      <c r="G9312" t="s">
        <v>306</v>
      </c>
      <c r="H9312" t="s">
        <v>2830</v>
      </c>
      <c r="I9312" s="33" t="s">
        <v>11658</v>
      </c>
      <c r="J9312" s="2">
        <v>4</v>
      </c>
      <c r="K9312" s="33" t="s">
        <v>5160</v>
      </c>
    </row>
    <row r="9313" spans="1:11" x14ac:dyDescent="0.3">
      <c r="A9313" s="1">
        <v>43055</v>
      </c>
      <c r="B9313" s="2">
        <f>YEAR(salesdata[[#This Row],[Order Date]])</f>
        <v>2017</v>
      </c>
      <c r="C9313" s="2">
        <f>MONTH(salesdata[[#This Row],[Order Date]])</f>
        <v>11</v>
      </c>
      <c r="D9313" t="s">
        <v>1303</v>
      </c>
      <c r="E9313" t="s">
        <v>167</v>
      </c>
      <c r="F9313" t="s">
        <v>11</v>
      </c>
      <c r="G9313" t="s">
        <v>12</v>
      </c>
      <c r="H9313" t="s">
        <v>633</v>
      </c>
      <c r="I9313" s="33" t="s">
        <v>11659</v>
      </c>
      <c r="J9313" s="2">
        <v>6</v>
      </c>
      <c r="K9313" s="33" t="s">
        <v>11660</v>
      </c>
    </row>
    <row r="9314" spans="1:11" x14ac:dyDescent="0.3">
      <c r="A9314" s="1">
        <v>43055</v>
      </c>
      <c r="B9314" s="2">
        <f>YEAR(salesdata[[#This Row],[Order Date]])</f>
        <v>2017</v>
      </c>
      <c r="C9314" s="2">
        <f>MONTH(salesdata[[#This Row],[Order Date]])</f>
        <v>11</v>
      </c>
      <c r="D9314" t="s">
        <v>1303</v>
      </c>
      <c r="E9314" t="s">
        <v>167</v>
      </c>
      <c r="F9314" t="s">
        <v>34</v>
      </c>
      <c r="G9314" t="s">
        <v>47</v>
      </c>
      <c r="H9314" t="s">
        <v>2106</v>
      </c>
      <c r="I9314" s="33" t="s">
        <v>9452</v>
      </c>
      <c r="J9314" s="2">
        <v>2</v>
      </c>
      <c r="K9314" s="33" t="s">
        <v>11661</v>
      </c>
    </row>
    <row r="9315" spans="1:11" x14ac:dyDescent="0.3">
      <c r="A9315" s="1">
        <v>43055</v>
      </c>
      <c r="B9315" s="2">
        <f>YEAR(salesdata[[#This Row],[Order Date]])</f>
        <v>2017</v>
      </c>
      <c r="C9315" s="2">
        <f>MONTH(salesdata[[#This Row],[Order Date]])</f>
        <v>11</v>
      </c>
      <c r="D9315" t="s">
        <v>1303</v>
      </c>
      <c r="E9315" t="s">
        <v>167</v>
      </c>
      <c r="F9315" t="s">
        <v>39</v>
      </c>
      <c r="G9315" t="s">
        <v>40</v>
      </c>
      <c r="H9315" t="s">
        <v>720</v>
      </c>
      <c r="I9315" s="33" t="s">
        <v>11052</v>
      </c>
      <c r="J9315" s="2">
        <v>3</v>
      </c>
      <c r="K9315" s="33" t="s">
        <v>4382</v>
      </c>
    </row>
    <row r="9316" spans="1:11" x14ac:dyDescent="0.3">
      <c r="A9316" s="1">
        <v>43055</v>
      </c>
      <c r="B9316" s="2">
        <f>YEAR(salesdata[[#This Row],[Order Date]])</f>
        <v>2017</v>
      </c>
      <c r="C9316" s="2">
        <f>MONTH(salesdata[[#This Row],[Order Date]])</f>
        <v>11</v>
      </c>
      <c r="D9316" t="s">
        <v>1303</v>
      </c>
      <c r="E9316" t="s">
        <v>167</v>
      </c>
      <c r="F9316" t="s">
        <v>11</v>
      </c>
      <c r="G9316" t="s">
        <v>18</v>
      </c>
      <c r="H9316" t="s">
        <v>116</v>
      </c>
      <c r="I9316" s="33" t="s">
        <v>5841</v>
      </c>
      <c r="J9316" s="2">
        <v>1</v>
      </c>
      <c r="K9316" s="33" t="s">
        <v>3929</v>
      </c>
    </row>
    <row r="9317" spans="1:11" x14ac:dyDescent="0.3">
      <c r="A9317" s="1">
        <v>43055</v>
      </c>
      <c r="B9317" s="2">
        <f>YEAR(salesdata[[#This Row],[Order Date]])</f>
        <v>2017</v>
      </c>
      <c r="C9317" s="2">
        <f>MONTH(salesdata[[#This Row],[Order Date]])</f>
        <v>11</v>
      </c>
      <c r="D9317" t="s">
        <v>2336</v>
      </c>
      <c r="E9317" t="s">
        <v>152</v>
      </c>
      <c r="F9317" t="s">
        <v>39</v>
      </c>
      <c r="G9317" t="s">
        <v>40</v>
      </c>
      <c r="H9317" t="s">
        <v>980</v>
      </c>
      <c r="I9317" s="33" t="s">
        <v>11646</v>
      </c>
      <c r="J9317" s="2">
        <v>6</v>
      </c>
      <c r="K9317" s="33" t="s">
        <v>2154</v>
      </c>
    </row>
    <row r="9318" spans="1:11" x14ac:dyDescent="0.3">
      <c r="A9318" s="1">
        <v>43055</v>
      </c>
      <c r="B9318" s="2">
        <f>YEAR(salesdata[[#This Row],[Order Date]])</f>
        <v>2017</v>
      </c>
      <c r="C9318" s="2">
        <f>MONTH(salesdata[[#This Row],[Order Date]])</f>
        <v>11</v>
      </c>
      <c r="D9318" t="s">
        <v>22</v>
      </c>
      <c r="E9318" t="s">
        <v>27</v>
      </c>
      <c r="F9318" t="s">
        <v>34</v>
      </c>
      <c r="G9318" t="s">
        <v>47</v>
      </c>
      <c r="H9318" t="s">
        <v>1491</v>
      </c>
      <c r="I9318" s="33" t="s">
        <v>6013</v>
      </c>
      <c r="J9318" s="2">
        <v>3</v>
      </c>
      <c r="K9318" s="33" t="s">
        <v>3634</v>
      </c>
    </row>
    <row r="9319" spans="1:11" x14ac:dyDescent="0.3">
      <c r="A9319" s="1">
        <v>43055</v>
      </c>
      <c r="B9319" s="2">
        <f>YEAR(salesdata[[#This Row],[Order Date]])</f>
        <v>2017</v>
      </c>
      <c r="C9319" s="2">
        <f>MONTH(salesdata[[#This Row],[Order Date]])</f>
        <v>11</v>
      </c>
      <c r="D9319" t="s">
        <v>947</v>
      </c>
      <c r="E9319" t="s">
        <v>79</v>
      </c>
      <c r="F9319" t="s">
        <v>11</v>
      </c>
      <c r="G9319" t="s">
        <v>20</v>
      </c>
      <c r="H9319" t="s">
        <v>1231</v>
      </c>
      <c r="I9319" s="33" t="s">
        <v>10140</v>
      </c>
      <c r="J9319" s="2">
        <v>1</v>
      </c>
      <c r="K9319" s="33" t="s">
        <v>4846</v>
      </c>
    </row>
    <row r="9320" spans="1:11" x14ac:dyDescent="0.3">
      <c r="A9320" s="1">
        <v>43055</v>
      </c>
      <c r="B9320" s="2">
        <f>YEAR(salesdata[[#This Row],[Order Date]])</f>
        <v>2017</v>
      </c>
      <c r="C9320" s="2">
        <f>MONTH(salesdata[[#This Row],[Order Date]])</f>
        <v>11</v>
      </c>
      <c r="D9320" t="s">
        <v>1775</v>
      </c>
      <c r="E9320" t="s">
        <v>79</v>
      </c>
      <c r="F9320" t="s">
        <v>39</v>
      </c>
      <c r="G9320" t="s">
        <v>614</v>
      </c>
      <c r="H9320" t="s">
        <v>1512</v>
      </c>
      <c r="I9320" s="33" t="s">
        <v>10005</v>
      </c>
      <c r="J9320" s="2">
        <v>3</v>
      </c>
      <c r="K9320" s="33" t="s">
        <v>2202</v>
      </c>
    </row>
    <row r="9321" spans="1:11" x14ac:dyDescent="0.3">
      <c r="A9321" s="1">
        <v>43055</v>
      </c>
      <c r="B9321" s="2">
        <f>YEAR(salesdata[[#This Row],[Order Date]])</f>
        <v>2017</v>
      </c>
      <c r="C9321" s="2">
        <f>MONTH(salesdata[[#This Row],[Order Date]])</f>
        <v>11</v>
      </c>
      <c r="D9321" t="s">
        <v>1775</v>
      </c>
      <c r="E9321" t="s">
        <v>79</v>
      </c>
      <c r="F9321" t="s">
        <v>11</v>
      </c>
      <c r="G9321" t="s">
        <v>24</v>
      </c>
      <c r="H9321" t="s">
        <v>2122</v>
      </c>
      <c r="I9321" s="33" t="s">
        <v>8542</v>
      </c>
      <c r="J9321" s="2">
        <v>3</v>
      </c>
      <c r="K9321" s="33" t="s">
        <v>3182</v>
      </c>
    </row>
    <row r="9322" spans="1:11" x14ac:dyDescent="0.3">
      <c r="A9322" s="1">
        <v>43055</v>
      </c>
      <c r="B9322" s="2">
        <f>YEAR(salesdata[[#This Row],[Order Date]])</f>
        <v>2017</v>
      </c>
      <c r="C9322" s="2">
        <f>MONTH(salesdata[[#This Row],[Order Date]])</f>
        <v>11</v>
      </c>
      <c r="D9322" t="s">
        <v>1775</v>
      </c>
      <c r="E9322" t="s">
        <v>79</v>
      </c>
      <c r="F9322" t="s">
        <v>39</v>
      </c>
      <c r="G9322" t="s">
        <v>52</v>
      </c>
      <c r="H9322" t="s">
        <v>2458</v>
      </c>
      <c r="I9322" s="33" t="s">
        <v>8858</v>
      </c>
      <c r="J9322" s="2">
        <v>5</v>
      </c>
      <c r="K9322" s="33" t="s">
        <v>3591</v>
      </c>
    </row>
    <row r="9323" spans="1:11" x14ac:dyDescent="0.3">
      <c r="A9323" s="1">
        <v>43055</v>
      </c>
      <c r="B9323" s="2">
        <f>YEAR(salesdata[[#This Row],[Order Date]])</f>
        <v>2017</v>
      </c>
      <c r="C9323" s="2">
        <f>MONTH(salesdata[[#This Row],[Order Date]])</f>
        <v>11</v>
      </c>
      <c r="D9323" t="s">
        <v>576</v>
      </c>
      <c r="E9323" t="s">
        <v>27</v>
      </c>
      <c r="F9323" t="s">
        <v>34</v>
      </c>
      <c r="G9323" t="s">
        <v>47</v>
      </c>
      <c r="H9323" t="s">
        <v>1764</v>
      </c>
      <c r="I9323" s="33" t="s">
        <v>11646</v>
      </c>
      <c r="J9323" s="2">
        <v>3</v>
      </c>
      <c r="K9323" s="33" t="s">
        <v>4155</v>
      </c>
    </row>
    <row r="9324" spans="1:11" x14ac:dyDescent="0.3">
      <c r="A9324" s="1">
        <v>43055</v>
      </c>
      <c r="B9324" s="2">
        <f>YEAR(salesdata[[#This Row],[Order Date]])</f>
        <v>2017</v>
      </c>
      <c r="C9324" s="2">
        <f>MONTH(salesdata[[#This Row],[Order Date]])</f>
        <v>11</v>
      </c>
      <c r="D9324" t="s">
        <v>576</v>
      </c>
      <c r="E9324" t="s">
        <v>27</v>
      </c>
      <c r="F9324" t="s">
        <v>34</v>
      </c>
      <c r="G9324" t="s">
        <v>47</v>
      </c>
      <c r="H9324" t="s">
        <v>139</v>
      </c>
      <c r="I9324" s="33" t="s">
        <v>3030</v>
      </c>
      <c r="J9324" s="2">
        <v>3</v>
      </c>
      <c r="K9324" s="33" t="s">
        <v>3031</v>
      </c>
    </row>
    <row r="9325" spans="1:11" x14ac:dyDescent="0.3">
      <c r="A9325" s="1">
        <v>43056</v>
      </c>
      <c r="B9325" s="2">
        <f>YEAR(salesdata[[#This Row],[Order Date]])</f>
        <v>2017</v>
      </c>
      <c r="C9325" s="2">
        <f>MONTH(salesdata[[#This Row],[Order Date]])</f>
        <v>11</v>
      </c>
      <c r="D9325" t="s">
        <v>1151</v>
      </c>
      <c r="E9325" t="s">
        <v>55</v>
      </c>
      <c r="F9325" t="s">
        <v>11</v>
      </c>
      <c r="G9325" t="s">
        <v>93</v>
      </c>
      <c r="H9325" t="s">
        <v>1808</v>
      </c>
      <c r="I9325" s="33" t="s">
        <v>5601</v>
      </c>
      <c r="J9325" s="2">
        <v>2</v>
      </c>
      <c r="K9325" s="33" t="s">
        <v>11662</v>
      </c>
    </row>
    <row r="9326" spans="1:11" x14ac:dyDescent="0.3">
      <c r="A9326" s="1">
        <v>43056</v>
      </c>
      <c r="B9326" s="2">
        <f>YEAR(salesdata[[#This Row],[Order Date]])</f>
        <v>2017</v>
      </c>
      <c r="C9326" s="2">
        <f>MONTH(salesdata[[#This Row],[Order Date]])</f>
        <v>11</v>
      </c>
      <c r="D9326" t="s">
        <v>110</v>
      </c>
      <c r="E9326" t="s">
        <v>443</v>
      </c>
      <c r="F9326" t="s">
        <v>11</v>
      </c>
      <c r="G9326" t="s">
        <v>24</v>
      </c>
      <c r="H9326" t="s">
        <v>2512</v>
      </c>
      <c r="I9326" s="33" t="s">
        <v>2944</v>
      </c>
      <c r="J9326" s="2">
        <v>3</v>
      </c>
      <c r="K9326" s="33" t="s">
        <v>5332</v>
      </c>
    </row>
    <row r="9327" spans="1:11" x14ac:dyDescent="0.3">
      <c r="A9327" s="1">
        <v>43056</v>
      </c>
      <c r="B9327" s="2">
        <f>YEAR(salesdata[[#This Row],[Order Date]])</f>
        <v>2017</v>
      </c>
      <c r="C9327" s="2">
        <f>MONTH(salesdata[[#This Row],[Order Date]])</f>
        <v>11</v>
      </c>
      <c r="D9327" t="s">
        <v>2532</v>
      </c>
      <c r="E9327" t="s">
        <v>10</v>
      </c>
      <c r="F9327" t="s">
        <v>34</v>
      </c>
      <c r="G9327" t="s">
        <v>74</v>
      </c>
      <c r="H9327" t="s">
        <v>2573</v>
      </c>
      <c r="I9327" s="33" t="s">
        <v>11663</v>
      </c>
      <c r="J9327" s="2">
        <v>2</v>
      </c>
      <c r="K9327" s="33" t="s">
        <v>11664</v>
      </c>
    </row>
    <row r="9328" spans="1:11" x14ac:dyDescent="0.3">
      <c r="A9328" s="1">
        <v>43056</v>
      </c>
      <c r="B9328" s="2">
        <f>YEAR(salesdata[[#This Row],[Order Date]])</f>
        <v>2017</v>
      </c>
      <c r="C9328" s="2">
        <f>MONTH(salesdata[[#This Row],[Order Date]])</f>
        <v>11</v>
      </c>
      <c r="D9328" t="s">
        <v>101</v>
      </c>
      <c r="E9328" t="s">
        <v>59</v>
      </c>
      <c r="F9328" t="s">
        <v>39</v>
      </c>
      <c r="G9328" t="s">
        <v>614</v>
      </c>
      <c r="H9328" t="s">
        <v>2644</v>
      </c>
      <c r="I9328" s="33" t="s">
        <v>11665</v>
      </c>
      <c r="J9328" s="2">
        <v>3</v>
      </c>
      <c r="K9328" s="33" t="s">
        <v>11666</v>
      </c>
    </row>
    <row r="9329" spans="1:11" x14ac:dyDescent="0.3">
      <c r="A9329" s="1">
        <v>43056</v>
      </c>
      <c r="B9329" s="2">
        <f>YEAR(salesdata[[#This Row],[Order Date]])</f>
        <v>2017</v>
      </c>
      <c r="C9329" s="2">
        <f>MONTH(salesdata[[#This Row],[Order Date]])</f>
        <v>11</v>
      </c>
      <c r="D9329" t="s">
        <v>2402</v>
      </c>
      <c r="E9329" t="s">
        <v>15</v>
      </c>
      <c r="F9329" t="s">
        <v>39</v>
      </c>
      <c r="G9329" t="s">
        <v>52</v>
      </c>
      <c r="H9329" t="s">
        <v>1520</v>
      </c>
      <c r="I9329" s="33" t="s">
        <v>11398</v>
      </c>
      <c r="J9329" s="2">
        <v>5</v>
      </c>
      <c r="K9329" s="33" t="s">
        <v>4345</v>
      </c>
    </row>
    <row r="9330" spans="1:11" x14ac:dyDescent="0.3">
      <c r="A9330" s="1">
        <v>43056</v>
      </c>
      <c r="B9330" s="2">
        <f>YEAR(salesdata[[#This Row],[Order Date]])</f>
        <v>2017</v>
      </c>
      <c r="C9330" s="2">
        <f>MONTH(salesdata[[#This Row],[Order Date]])</f>
        <v>11</v>
      </c>
      <c r="D9330" t="s">
        <v>673</v>
      </c>
      <c r="E9330" t="s">
        <v>152</v>
      </c>
      <c r="F9330" t="s">
        <v>11</v>
      </c>
      <c r="G9330" t="s">
        <v>18</v>
      </c>
      <c r="H9330" t="s">
        <v>2022</v>
      </c>
      <c r="I9330" s="33" t="s">
        <v>6114</v>
      </c>
      <c r="J9330" s="2">
        <v>3</v>
      </c>
      <c r="K9330" s="33" t="s">
        <v>6115</v>
      </c>
    </row>
    <row r="9331" spans="1:11" x14ac:dyDescent="0.3">
      <c r="A9331" s="1">
        <v>43056</v>
      </c>
      <c r="B9331" s="2">
        <f>YEAR(salesdata[[#This Row],[Order Date]])</f>
        <v>2017</v>
      </c>
      <c r="C9331" s="2">
        <f>MONTH(salesdata[[#This Row],[Order Date]])</f>
        <v>11</v>
      </c>
      <c r="D9331" t="s">
        <v>1567</v>
      </c>
      <c r="E9331" t="s">
        <v>167</v>
      </c>
      <c r="F9331" t="s">
        <v>11</v>
      </c>
      <c r="G9331" t="s">
        <v>20</v>
      </c>
      <c r="H9331" t="s">
        <v>991</v>
      </c>
      <c r="I9331" s="33" t="s">
        <v>4166</v>
      </c>
      <c r="J9331" s="2">
        <v>2</v>
      </c>
      <c r="K9331" s="33" t="s">
        <v>4167</v>
      </c>
    </row>
    <row r="9332" spans="1:11" x14ac:dyDescent="0.3">
      <c r="A9332" s="1">
        <v>43056</v>
      </c>
      <c r="B9332" s="2">
        <f>YEAR(salesdata[[#This Row],[Order Date]])</f>
        <v>2017</v>
      </c>
      <c r="C9332" s="2">
        <f>MONTH(salesdata[[#This Row],[Order Date]])</f>
        <v>11</v>
      </c>
      <c r="D9332" t="s">
        <v>442</v>
      </c>
      <c r="E9332" t="s">
        <v>92</v>
      </c>
      <c r="F9332" t="s">
        <v>11</v>
      </c>
      <c r="G9332" t="s">
        <v>12</v>
      </c>
      <c r="H9332" t="s">
        <v>2846</v>
      </c>
      <c r="I9332" s="33" t="s">
        <v>11667</v>
      </c>
      <c r="J9332" s="2">
        <v>3</v>
      </c>
      <c r="K9332" s="33" t="s">
        <v>3230</v>
      </c>
    </row>
    <row r="9333" spans="1:11" x14ac:dyDescent="0.3">
      <c r="A9333" s="1">
        <v>43056</v>
      </c>
      <c r="B9333" s="2">
        <f>YEAR(salesdata[[#This Row],[Order Date]])</f>
        <v>2017</v>
      </c>
      <c r="C9333" s="2">
        <f>MONTH(salesdata[[#This Row],[Order Date]])</f>
        <v>11</v>
      </c>
      <c r="D9333" t="s">
        <v>442</v>
      </c>
      <c r="E9333" t="s">
        <v>92</v>
      </c>
      <c r="F9333" t="s">
        <v>11</v>
      </c>
      <c r="G9333" t="s">
        <v>20</v>
      </c>
      <c r="H9333" t="s">
        <v>2372</v>
      </c>
      <c r="I9333" s="33" t="s">
        <v>6682</v>
      </c>
      <c r="J9333" s="2">
        <v>7</v>
      </c>
      <c r="K9333" s="33" t="s">
        <v>9560</v>
      </c>
    </row>
    <row r="9334" spans="1:11" x14ac:dyDescent="0.3">
      <c r="A9334" s="1">
        <v>43056</v>
      </c>
      <c r="B9334" s="2">
        <f>YEAR(salesdata[[#This Row],[Order Date]])</f>
        <v>2017</v>
      </c>
      <c r="C9334" s="2">
        <f>MONTH(salesdata[[#This Row],[Order Date]])</f>
        <v>11</v>
      </c>
      <c r="D9334" t="s">
        <v>1896</v>
      </c>
      <c r="E9334" t="s">
        <v>249</v>
      </c>
      <c r="F9334" t="s">
        <v>11</v>
      </c>
      <c r="G9334" t="s">
        <v>12</v>
      </c>
      <c r="H9334" t="s">
        <v>2878</v>
      </c>
      <c r="I9334" s="33" t="s">
        <v>11668</v>
      </c>
      <c r="J9334" s="2">
        <v>7</v>
      </c>
      <c r="K9334" s="33" t="s">
        <v>11669</v>
      </c>
    </row>
    <row r="9335" spans="1:11" x14ac:dyDescent="0.3">
      <c r="A9335" s="1">
        <v>43056</v>
      </c>
      <c r="B9335" s="2">
        <f>YEAR(salesdata[[#This Row],[Order Date]])</f>
        <v>2017</v>
      </c>
      <c r="C9335" s="2">
        <f>MONTH(salesdata[[#This Row],[Order Date]])</f>
        <v>11</v>
      </c>
      <c r="D9335" t="s">
        <v>1896</v>
      </c>
      <c r="E9335" t="s">
        <v>249</v>
      </c>
      <c r="F9335" t="s">
        <v>39</v>
      </c>
      <c r="G9335" t="s">
        <v>52</v>
      </c>
      <c r="H9335" t="s">
        <v>66</v>
      </c>
      <c r="I9335" s="33" t="s">
        <v>11670</v>
      </c>
      <c r="J9335" s="2">
        <v>5</v>
      </c>
      <c r="K9335" s="33" t="s">
        <v>11671</v>
      </c>
    </row>
    <row r="9336" spans="1:11" x14ac:dyDescent="0.3">
      <c r="A9336" s="1">
        <v>43056</v>
      </c>
      <c r="B9336" s="2">
        <f>YEAR(salesdata[[#This Row],[Order Date]])</f>
        <v>2017</v>
      </c>
      <c r="C9336" s="2">
        <f>MONTH(salesdata[[#This Row],[Order Date]])</f>
        <v>11</v>
      </c>
      <c r="D9336" t="s">
        <v>2643</v>
      </c>
      <c r="E9336" t="s">
        <v>152</v>
      </c>
      <c r="F9336" t="s">
        <v>11</v>
      </c>
      <c r="G9336" t="s">
        <v>12</v>
      </c>
      <c r="H9336" t="s">
        <v>2737</v>
      </c>
      <c r="I9336" s="33" t="s">
        <v>6782</v>
      </c>
      <c r="J9336" s="2">
        <v>6</v>
      </c>
      <c r="K9336" s="33" t="s">
        <v>6783</v>
      </c>
    </row>
    <row r="9337" spans="1:11" x14ac:dyDescent="0.3">
      <c r="A9337" s="1">
        <v>43056</v>
      </c>
      <c r="B9337" s="2">
        <f>YEAR(salesdata[[#This Row],[Order Date]])</f>
        <v>2017</v>
      </c>
      <c r="C9337" s="2">
        <f>MONTH(salesdata[[#This Row],[Order Date]])</f>
        <v>11</v>
      </c>
      <c r="D9337" t="s">
        <v>2643</v>
      </c>
      <c r="E9337" t="s">
        <v>152</v>
      </c>
      <c r="F9337" t="s">
        <v>34</v>
      </c>
      <c r="G9337" t="s">
        <v>47</v>
      </c>
      <c r="H9337" t="s">
        <v>544</v>
      </c>
      <c r="I9337" s="33" t="s">
        <v>3554</v>
      </c>
      <c r="J9337" s="2">
        <v>4</v>
      </c>
      <c r="K9337" s="33" t="s">
        <v>3555</v>
      </c>
    </row>
    <row r="9338" spans="1:11" x14ac:dyDescent="0.3">
      <c r="A9338" s="1">
        <v>43056</v>
      </c>
      <c r="B9338" s="2">
        <f>YEAR(salesdata[[#This Row],[Order Date]])</f>
        <v>2017</v>
      </c>
      <c r="C9338" s="2">
        <f>MONTH(salesdata[[#This Row],[Order Date]])</f>
        <v>11</v>
      </c>
      <c r="D9338" t="s">
        <v>1105</v>
      </c>
      <c r="E9338" t="s">
        <v>540</v>
      </c>
      <c r="F9338" t="s">
        <v>11</v>
      </c>
      <c r="G9338" t="s">
        <v>20</v>
      </c>
      <c r="H9338" t="s">
        <v>1256</v>
      </c>
      <c r="I9338" s="33" t="s">
        <v>5312</v>
      </c>
      <c r="J9338" s="2">
        <v>6</v>
      </c>
      <c r="K9338" s="33" t="s">
        <v>7928</v>
      </c>
    </row>
    <row r="9339" spans="1:11" x14ac:dyDescent="0.3">
      <c r="A9339" s="1">
        <v>43056</v>
      </c>
      <c r="B9339" s="2">
        <f>YEAR(salesdata[[#This Row],[Order Date]])</f>
        <v>2017</v>
      </c>
      <c r="C9339" s="2">
        <f>MONTH(salesdata[[#This Row],[Order Date]])</f>
        <v>11</v>
      </c>
      <c r="D9339" t="s">
        <v>507</v>
      </c>
      <c r="E9339" t="s">
        <v>30</v>
      </c>
      <c r="F9339" t="s">
        <v>39</v>
      </c>
      <c r="G9339" t="s">
        <v>52</v>
      </c>
      <c r="H9339" t="s">
        <v>1872</v>
      </c>
      <c r="I9339" s="33" t="s">
        <v>6891</v>
      </c>
      <c r="J9339" s="2">
        <v>1</v>
      </c>
      <c r="K9339" s="33" t="s">
        <v>4827</v>
      </c>
    </row>
    <row r="9340" spans="1:11" x14ac:dyDescent="0.3">
      <c r="A9340" s="1">
        <v>43056</v>
      </c>
      <c r="B9340" s="2">
        <f>YEAR(salesdata[[#This Row],[Order Date]])</f>
        <v>2017</v>
      </c>
      <c r="C9340" s="2">
        <f>MONTH(salesdata[[#This Row],[Order Date]])</f>
        <v>11</v>
      </c>
      <c r="D9340" t="s">
        <v>507</v>
      </c>
      <c r="E9340" t="s">
        <v>30</v>
      </c>
      <c r="F9340" t="s">
        <v>39</v>
      </c>
      <c r="G9340" t="s">
        <v>40</v>
      </c>
      <c r="H9340" t="s">
        <v>2811</v>
      </c>
      <c r="I9340" s="33" t="s">
        <v>10347</v>
      </c>
      <c r="J9340" s="2">
        <v>5</v>
      </c>
      <c r="K9340" s="33" t="s">
        <v>10348</v>
      </c>
    </row>
    <row r="9341" spans="1:11" x14ac:dyDescent="0.3">
      <c r="A9341" s="1">
        <v>43057</v>
      </c>
      <c r="B9341" s="2">
        <f>YEAR(salesdata[[#This Row],[Order Date]])</f>
        <v>2017</v>
      </c>
      <c r="C9341" s="2">
        <f>MONTH(salesdata[[#This Row],[Order Date]])</f>
        <v>11</v>
      </c>
      <c r="D9341" t="s">
        <v>2873</v>
      </c>
      <c r="E9341" t="s">
        <v>167</v>
      </c>
      <c r="F9341" t="s">
        <v>11</v>
      </c>
      <c r="G9341" t="s">
        <v>18</v>
      </c>
      <c r="H9341" t="s">
        <v>635</v>
      </c>
      <c r="I9341" s="33" t="s">
        <v>11672</v>
      </c>
      <c r="J9341" s="2">
        <v>6</v>
      </c>
      <c r="K9341" s="33" t="s">
        <v>10521</v>
      </c>
    </row>
    <row r="9342" spans="1:11" x14ac:dyDescent="0.3">
      <c r="A9342" s="1">
        <v>43057</v>
      </c>
      <c r="B9342" s="2">
        <f>YEAR(salesdata[[#This Row],[Order Date]])</f>
        <v>2017</v>
      </c>
      <c r="C9342" s="2">
        <f>MONTH(salesdata[[#This Row],[Order Date]])</f>
        <v>11</v>
      </c>
      <c r="D9342" t="s">
        <v>2873</v>
      </c>
      <c r="E9342" t="s">
        <v>167</v>
      </c>
      <c r="F9342" t="s">
        <v>39</v>
      </c>
      <c r="G9342" t="s">
        <v>52</v>
      </c>
      <c r="H9342" t="s">
        <v>1665</v>
      </c>
      <c r="I9342" s="33" t="s">
        <v>8554</v>
      </c>
      <c r="J9342" s="2">
        <v>4</v>
      </c>
      <c r="K9342" s="33" t="s">
        <v>10705</v>
      </c>
    </row>
    <row r="9343" spans="1:11" x14ac:dyDescent="0.3">
      <c r="A9343" s="1">
        <v>43057</v>
      </c>
      <c r="B9343" s="2">
        <f>YEAR(salesdata[[#This Row],[Order Date]])</f>
        <v>2017</v>
      </c>
      <c r="C9343" s="2">
        <f>MONTH(salesdata[[#This Row],[Order Date]])</f>
        <v>11</v>
      </c>
      <c r="D9343" t="s">
        <v>2873</v>
      </c>
      <c r="E9343" t="s">
        <v>167</v>
      </c>
      <c r="F9343" t="s">
        <v>11</v>
      </c>
      <c r="G9343" t="s">
        <v>43</v>
      </c>
      <c r="H9343" t="s">
        <v>505</v>
      </c>
      <c r="I9343" s="33" t="s">
        <v>4886</v>
      </c>
      <c r="J9343" s="2">
        <v>2</v>
      </c>
      <c r="K9343" s="33" t="s">
        <v>5538</v>
      </c>
    </row>
    <row r="9344" spans="1:11" x14ac:dyDescent="0.3">
      <c r="A9344" s="1">
        <v>43057</v>
      </c>
      <c r="B9344" s="2">
        <f>YEAR(salesdata[[#This Row],[Order Date]])</f>
        <v>2017</v>
      </c>
      <c r="C9344" s="2">
        <f>MONTH(salesdata[[#This Row],[Order Date]])</f>
        <v>11</v>
      </c>
      <c r="D9344" t="s">
        <v>2873</v>
      </c>
      <c r="E9344" t="s">
        <v>167</v>
      </c>
      <c r="F9344" t="s">
        <v>11</v>
      </c>
      <c r="G9344" t="s">
        <v>20</v>
      </c>
      <c r="H9344" t="s">
        <v>869</v>
      </c>
      <c r="I9344" s="33" t="s">
        <v>3236</v>
      </c>
      <c r="J9344" s="2">
        <v>2</v>
      </c>
      <c r="K9344" s="33" t="s">
        <v>4886</v>
      </c>
    </row>
    <row r="9345" spans="1:11" x14ac:dyDescent="0.3">
      <c r="A9345" s="1">
        <v>43057</v>
      </c>
      <c r="B9345" s="2">
        <f>YEAR(salesdata[[#This Row],[Order Date]])</f>
        <v>2017</v>
      </c>
      <c r="C9345" s="2">
        <f>MONTH(salesdata[[#This Row],[Order Date]])</f>
        <v>11</v>
      </c>
      <c r="D9345" t="s">
        <v>2873</v>
      </c>
      <c r="E9345" t="s">
        <v>167</v>
      </c>
      <c r="F9345" t="s">
        <v>11</v>
      </c>
      <c r="G9345" t="s">
        <v>18</v>
      </c>
      <c r="H9345" t="s">
        <v>932</v>
      </c>
      <c r="I9345" s="33" t="s">
        <v>4518</v>
      </c>
      <c r="J9345" s="2">
        <v>3</v>
      </c>
      <c r="K9345" s="33" t="s">
        <v>4519</v>
      </c>
    </row>
    <row r="9346" spans="1:11" x14ac:dyDescent="0.3">
      <c r="A9346" s="1">
        <v>43057</v>
      </c>
      <c r="B9346" s="2">
        <f>YEAR(salesdata[[#This Row],[Order Date]])</f>
        <v>2017</v>
      </c>
      <c r="C9346" s="2">
        <f>MONTH(salesdata[[#This Row],[Order Date]])</f>
        <v>11</v>
      </c>
      <c r="D9346" t="s">
        <v>2115</v>
      </c>
      <c r="E9346" t="s">
        <v>79</v>
      </c>
      <c r="F9346" t="s">
        <v>11</v>
      </c>
      <c r="G9346" t="s">
        <v>24</v>
      </c>
      <c r="H9346" t="s">
        <v>2646</v>
      </c>
      <c r="I9346" s="33" t="s">
        <v>11019</v>
      </c>
      <c r="J9346" s="2">
        <v>7</v>
      </c>
      <c r="K9346" s="33" t="s">
        <v>5121</v>
      </c>
    </row>
    <row r="9347" spans="1:11" x14ac:dyDescent="0.3">
      <c r="A9347" s="1">
        <v>43057</v>
      </c>
      <c r="B9347" s="2">
        <f>YEAR(salesdata[[#This Row],[Order Date]])</f>
        <v>2017</v>
      </c>
      <c r="C9347" s="2">
        <f>MONTH(salesdata[[#This Row],[Order Date]])</f>
        <v>11</v>
      </c>
      <c r="D9347" t="s">
        <v>32</v>
      </c>
      <c r="E9347" t="s">
        <v>111</v>
      </c>
      <c r="F9347" t="s">
        <v>34</v>
      </c>
      <c r="G9347" t="s">
        <v>47</v>
      </c>
      <c r="H9347" t="s">
        <v>2591</v>
      </c>
      <c r="I9347" s="33" t="s">
        <v>5621</v>
      </c>
      <c r="J9347" s="2">
        <v>4</v>
      </c>
      <c r="K9347" s="33" t="s">
        <v>4984</v>
      </c>
    </row>
    <row r="9348" spans="1:11" x14ac:dyDescent="0.3">
      <c r="A9348" s="1">
        <v>43057</v>
      </c>
      <c r="B9348" s="2">
        <f>YEAR(salesdata[[#This Row],[Order Date]])</f>
        <v>2017</v>
      </c>
      <c r="C9348" s="2">
        <f>MONTH(salesdata[[#This Row],[Order Date]])</f>
        <v>11</v>
      </c>
      <c r="D9348" t="s">
        <v>2480</v>
      </c>
      <c r="E9348" t="s">
        <v>124</v>
      </c>
      <c r="F9348" t="s">
        <v>11</v>
      </c>
      <c r="G9348" t="s">
        <v>12</v>
      </c>
      <c r="H9348" t="s">
        <v>491</v>
      </c>
      <c r="I9348" s="33" t="s">
        <v>10283</v>
      </c>
      <c r="J9348" s="2">
        <v>1</v>
      </c>
      <c r="K9348" s="33" t="s">
        <v>4834</v>
      </c>
    </row>
    <row r="9349" spans="1:11" x14ac:dyDescent="0.3">
      <c r="A9349" s="1">
        <v>43057</v>
      </c>
      <c r="B9349" s="2">
        <f>YEAR(salesdata[[#This Row],[Order Date]])</f>
        <v>2017</v>
      </c>
      <c r="C9349" s="2">
        <f>MONTH(salesdata[[#This Row],[Order Date]])</f>
        <v>11</v>
      </c>
      <c r="D9349" t="s">
        <v>2480</v>
      </c>
      <c r="E9349" t="s">
        <v>124</v>
      </c>
      <c r="F9349" t="s">
        <v>11</v>
      </c>
      <c r="G9349" t="s">
        <v>204</v>
      </c>
      <c r="H9349" t="s">
        <v>828</v>
      </c>
      <c r="I9349" s="33" t="s">
        <v>3395</v>
      </c>
      <c r="J9349" s="2">
        <v>1</v>
      </c>
      <c r="K9349" s="33" t="s">
        <v>11673</v>
      </c>
    </row>
    <row r="9350" spans="1:11" x14ac:dyDescent="0.3">
      <c r="A9350" s="1">
        <v>43057</v>
      </c>
      <c r="B9350" s="2">
        <f>YEAR(salesdata[[#This Row],[Order Date]])</f>
        <v>2017</v>
      </c>
      <c r="C9350" s="2">
        <f>MONTH(salesdata[[#This Row],[Order Date]])</f>
        <v>11</v>
      </c>
      <c r="D9350" t="s">
        <v>1997</v>
      </c>
      <c r="E9350" t="s">
        <v>152</v>
      </c>
      <c r="F9350" t="s">
        <v>39</v>
      </c>
      <c r="G9350" t="s">
        <v>40</v>
      </c>
      <c r="H9350" t="s">
        <v>2292</v>
      </c>
      <c r="I9350" s="33" t="s">
        <v>11674</v>
      </c>
      <c r="J9350" s="2">
        <v>5</v>
      </c>
      <c r="K9350" s="33" t="s">
        <v>11675</v>
      </c>
    </row>
    <row r="9351" spans="1:11" x14ac:dyDescent="0.3">
      <c r="A9351" s="1">
        <v>43057</v>
      </c>
      <c r="B9351" s="2">
        <f>YEAR(salesdata[[#This Row],[Order Date]])</f>
        <v>2017</v>
      </c>
      <c r="C9351" s="2">
        <f>MONTH(salesdata[[#This Row],[Order Date]])</f>
        <v>11</v>
      </c>
      <c r="D9351" t="s">
        <v>2666</v>
      </c>
      <c r="E9351" t="s">
        <v>124</v>
      </c>
      <c r="F9351" t="s">
        <v>11</v>
      </c>
      <c r="G9351" t="s">
        <v>18</v>
      </c>
      <c r="H9351" t="s">
        <v>363</v>
      </c>
      <c r="I9351" s="33" t="s">
        <v>11676</v>
      </c>
      <c r="J9351" s="2">
        <v>5</v>
      </c>
      <c r="K9351" s="33" t="s">
        <v>11677</v>
      </c>
    </row>
    <row r="9352" spans="1:11" x14ac:dyDescent="0.3">
      <c r="A9352" s="1">
        <v>43057</v>
      </c>
      <c r="B9352" s="2">
        <f>YEAR(salesdata[[#This Row],[Order Date]])</f>
        <v>2017</v>
      </c>
      <c r="C9352" s="2">
        <f>MONTH(salesdata[[#This Row],[Order Date]])</f>
        <v>11</v>
      </c>
      <c r="D9352" t="s">
        <v>2666</v>
      </c>
      <c r="E9352" t="s">
        <v>124</v>
      </c>
      <c r="F9352" t="s">
        <v>11</v>
      </c>
      <c r="G9352" t="s">
        <v>20</v>
      </c>
      <c r="H9352" t="s">
        <v>440</v>
      </c>
      <c r="I9352" s="33" t="s">
        <v>4762</v>
      </c>
      <c r="J9352" s="2">
        <v>8</v>
      </c>
      <c r="K9352" s="33" t="s">
        <v>11678</v>
      </c>
    </row>
    <row r="9353" spans="1:11" x14ac:dyDescent="0.3">
      <c r="A9353" s="1">
        <v>43057</v>
      </c>
      <c r="B9353" s="2">
        <f>YEAR(salesdata[[#This Row],[Order Date]])</f>
        <v>2017</v>
      </c>
      <c r="C9353" s="2">
        <f>MONTH(salesdata[[#This Row],[Order Date]])</f>
        <v>11</v>
      </c>
      <c r="D9353" t="s">
        <v>2666</v>
      </c>
      <c r="E9353" t="s">
        <v>124</v>
      </c>
      <c r="F9353" t="s">
        <v>11</v>
      </c>
      <c r="G9353" t="s">
        <v>93</v>
      </c>
      <c r="H9353" t="s">
        <v>2226</v>
      </c>
      <c r="I9353" s="33" t="s">
        <v>11679</v>
      </c>
      <c r="J9353" s="2">
        <v>4</v>
      </c>
      <c r="K9353" s="33" t="s">
        <v>6749</v>
      </c>
    </row>
    <row r="9354" spans="1:11" x14ac:dyDescent="0.3">
      <c r="A9354" s="1">
        <v>43057</v>
      </c>
      <c r="B9354" s="2">
        <f>YEAR(salesdata[[#This Row],[Order Date]])</f>
        <v>2017</v>
      </c>
      <c r="C9354" s="2">
        <f>MONTH(salesdata[[#This Row],[Order Date]])</f>
        <v>11</v>
      </c>
      <c r="D9354" t="s">
        <v>2666</v>
      </c>
      <c r="E9354" t="s">
        <v>124</v>
      </c>
      <c r="F9354" t="s">
        <v>11</v>
      </c>
      <c r="G9354" t="s">
        <v>12</v>
      </c>
      <c r="H9354" t="s">
        <v>1670</v>
      </c>
      <c r="I9354" s="33" t="s">
        <v>5315</v>
      </c>
      <c r="J9354" s="2">
        <v>4</v>
      </c>
      <c r="K9354" s="33" t="s">
        <v>3710</v>
      </c>
    </row>
    <row r="9355" spans="1:11" x14ac:dyDescent="0.3">
      <c r="A9355" s="1">
        <v>43057</v>
      </c>
      <c r="B9355" s="2">
        <f>YEAR(salesdata[[#This Row],[Order Date]])</f>
        <v>2017</v>
      </c>
      <c r="C9355" s="2">
        <f>MONTH(salesdata[[#This Row],[Order Date]])</f>
        <v>11</v>
      </c>
      <c r="D9355" t="s">
        <v>2666</v>
      </c>
      <c r="E9355" t="s">
        <v>124</v>
      </c>
      <c r="F9355" t="s">
        <v>11</v>
      </c>
      <c r="G9355" t="s">
        <v>12</v>
      </c>
      <c r="H9355" t="s">
        <v>490</v>
      </c>
      <c r="I9355" s="33" t="s">
        <v>4040</v>
      </c>
      <c r="J9355" s="2">
        <v>8</v>
      </c>
      <c r="K9355" s="33" t="s">
        <v>3946</v>
      </c>
    </row>
    <row r="9356" spans="1:11" x14ac:dyDescent="0.3">
      <c r="A9356" s="1">
        <v>43057</v>
      </c>
      <c r="B9356" s="2">
        <f>YEAR(salesdata[[#This Row],[Order Date]])</f>
        <v>2017</v>
      </c>
      <c r="C9356" s="2">
        <f>MONTH(salesdata[[#This Row],[Order Date]])</f>
        <v>11</v>
      </c>
      <c r="D9356" t="s">
        <v>1468</v>
      </c>
      <c r="E9356" t="s">
        <v>15</v>
      </c>
      <c r="F9356" t="s">
        <v>11</v>
      </c>
      <c r="G9356" t="s">
        <v>63</v>
      </c>
      <c r="H9356" t="s">
        <v>1720</v>
      </c>
      <c r="I9356" s="33" t="s">
        <v>11564</v>
      </c>
      <c r="J9356" s="2">
        <v>6</v>
      </c>
      <c r="K9356" s="33" t="s">
        <v>9634</v>
      </c>
    </row>
    <row r="9357" spans="1:11" x14ac:dyDescent="0.3">
      <c r="A9357" s="1">
        <v>43057</v>
      </c>
      <c r="B9357" s="2">
        <f>YEAR(salesdata[[#This Row],[Order Date]])</f>
        <v>2017</v>
      </c>
      <c r="C9357" s="2">
        <f>MONTH(salesdata[[#This Row],[Order Date]])</f>
        <v>11</v>
      </c>
      <c r="D9357" t="s">
        <v>1468</v>
      </c>
      <c r="E9357" t="s">
        <v>15</v>
      </c>
      <c r="F9357" t="s">
        <v>34</v>
      </c>
      <c r="G9357" t="s">
        <v>35</v>
      </c>
      <c r="H9357" t="s">
        <v>71</v>
      </c>
      <c r="I9357" s="33" t="s">
        <v>11680</v>
      </c>
      <c r="J9357" s="2">
        <v>2</v>
      </c>
      <c r="K9357" s="33" t="s">
        <v>11681</v>
      </c>
    </row>
    <row r="9358" spans="1:11" x14ac:dyDescent="0.3">
      <c r="A9358" s="1">
        <v>43057</v>
      </c>
      <c r="B9358" s="2">
        <f>YEAR(salesdata[[#This Row],[Order Date]])</f>
        <v>2017</v>
      </c>
      <c r="C9358" s="2">
        <f>MONTH(salesdata[[#This Row],[Order Date]])</f>
        <v>11</v>
      </c>
      <c r="D9358" t="s">
        <v>1802</v>
      </c>
      <c r="E9358" t="s">
        <v>160</v>
      </c>
      <c r="F9358" t="s">
        <v>11</v>
      </c>
      <c r="G9358" t="s">
        <v>18</v>
      </c>
      <c r="H9358" t="s">
        <v>1368</v>
      </c>
      <c r="I9358" s="33" t="s">
        <v>4520</v>
      </c>
      <c r="J9358" s="2">
        <v>6</v>
      </c>
      <c r="K9358" s="33" t="s">
        <v>4750</v>
      </c>
    </row>
    <row r="9359" spans="1:11" x14ac:dyDescent="0.3">
      <c r="A9359" s="1">
        <v>43057</v>
      </c>
      <c r="B9359" s="2">
        <f>YEAR(salesdata[[#This Row],[Order Date]])</f>
        <v>2017</v>
      </c>
      <c r="C9359" s="2">
        <f>MONTH(salesdata[[#This Row],[Order Date]])</f>
        <v>11</v>
      </c>
      <c r="D9359" t="s">
        <v>1802</v>
      </c>
      <c r="E9359" t="s">
        <v>160</v>
      </c>
      <c r="F9359" t="s">
        <v>11</v>
      </c>
      <c r="G9359" t="s">
        <v>18</v>
      </c>
      <c r="H9359" t="s">
        <v>1815</v>
      </c>
      <c r="I9359" s="33" t="s">
        <v>8278</v>
      </c>
      <c r="J9359" s="2">
        <v>1</v>
      </c>
      <c r="K9359" s="33" t="s">
        <v>4977</v>
      </c>
    </row>
    <row r="9360" spans="1:11" x14ac:dyDescent="0.3">
      <c r="A9360" s="1">
        <v>43057</v>
      </c>
      <c r="B9360" s="2">
        <f>YEAR(salesdata[[#This Row],[Order Date]])</f>
        <v>2017</v>
      </c>
      <c r="C9360" s="2">
        <f>MONTH(salesdata[[#This Row],[Order Date]])</f>
        <v>11</v>
      </c>
      <c r="D9360" t="s">
        <v>1802</v>
      </c>
      <c r="E9360" t="s">
        <v>160</v>
      </c>
      <c r="F9360" t="s">
        <v>11</v>
      </c>
      <c r="G9360" t="s">
        <v>16</v>
      </c>
      <c r="H9360" t="s">
        <v>1874</v>
      </c>
      <c r="I9360" s="33" t="s">
        <v>4500</v>
      </c>
      <c r="J9360" s="2">
        <v>2</v>
      </c>
      <c r="K9360" s="33" t="s">
        <v>5770</v>
      </c>
    </row>
    <row r="9361" spans="1:11" x14ac:dyDescent="0.3">
      <c r="A9361" s="1">
        <v>43057</v>
      </c>
      <c r="B9361" s="2">
        <f>YEAR(salesdata[[#This Row],[Order Date]])</f>
        <v>2017</v>
      </c>
      <c r="C9361" s="2">
        <f>MONTH(salesdata[[#This Row],[Order Date]])</f>
        <v>11</v>
      </c>
      <c r="D9361" t="s">
        <v>1802</v>
      </c>
      <c r="E9361" t="s">
        <v>160</v>
      </c>
      <c r="F9361" t="s">
        <v>34</v>
      </c>
      <c r="G9361" t="s">
        <v>47</v>
      </c>
      <c r="H9361" t="s">
        <v>2606</v>
      </c>
      <c r="I9361" s="33" t="s">
        <v>5235</v>
      </c>
      <c r="J9361" s="2">
        <v>2</v>
      </c>
      <c r="K9361" s="33" t="s">
        <v>6097</v>
      </c>
    </row>
    <row r="9362" spans="1:11" x14ac:dyDescent="0.3">
      <c r="A9362" s="1">
        <v>43058</v>
      </c>
      <c r="B9362" s="2">
        <f>YEAR(salesdata[[#This Row],[Order Date]])</f>
        <v>2017</v>
      </c>
      <c r="C9362" s="2">
        <f>MONTH(salesdata[[#This Row],[Order Date]])</f>
        <v>11</v>
      </c>
      <c r="D9362" t="s">
        <v>2182</v>
      </c>
      <c r="E9362" t="s">
        <v>15</v>
      </c>
      <c r="F9362" t="s">
        <v>34</v>
      </c>
      <c r="G9362" t="s">
        <v>147</v>
      </c>
      <c r="H9362" t="s">
        <v>1705</v>
      </c>
      <c r="I9362" s="33" t="s">
        <v>11682</v>
      </c>
      <c r="J9362" s="2">
        <v>3</v>
      </c>
      <c r="K9362" s="33" t="s">
        <v>11683</v>
      </c>
    </row>
    <row r="9363" spans="1:11" x14ac:dyDescent="0.3">
      <c r="A9363" s="1">
        <v>43058</v>
      </c>
      <c r="B9363" s="2">
        <f>YEAR(salesdata[[#This Row],[Order Date]])</f>
        <v>2017</v>
      </c>
      <c r="C9363" s="2">
        <f>MONTH(salesdata[[#This Row],[Order Date]])</f>
        <v>11</v>
      </c>
      <c r="D9363" t="s">
        <v>2763</v>
      </c>
      <c r="E9363" t="s">
        <v>152</v>
      </c>
      <c r="F9363" t="s">
        <v>11</v>
      </c>
      <c r="G9363" t="s">
        <v>20</v>
      </c>
      <c r="H9363" t="s">
        <v>2378</v>
      </c>
      <c r="I9363" s="33" t="s">
        <v>7925</v>
      </c>
      <c r="J9363" s="2">
        <v>6</v>
      </c>
      <c r="K9363" s="33" t="s">
        <v>8713</v>
      </c>
    </row>
    <row r="9364" spans="1:11" x14ac:dyDescent="0.3">
      <c r="A9364" s="1">
        <v>43058</v>
      </c>
      <c r="B9364" s="2">
        <f>YEAR(salesdata[[#This Row],[Order Date]])</f>
        <v>2017</v>
      </c>
      <c r="C9364" s="2">
        <f>MONTH(salesdata[[#This Row],[Order Date]])</f>
        <v>11</v>
      </c>
      <c r="D9364" t="s">
        <v>2763</v>
      </c>
      <c r="E9364" t="s">
        <v>152</v>
      </c>
      <c r="F9364" t="s">
        <v>11</v>
      </c>
      <c r="G9364" t="s">
        <v>12</v>
      </c>
      <c r="H9364" t="s">
        <v>450</v>
      </c>
      <c r="I9364" s="33" t="s">
        <v>3890</v>
      </c>
      <c r="J9364" s="2">
        <v>2</v>
      </c>
      <c r="K9364" s="33" t="s">
        <v>4507</v>
      </c>
    </row>
    <row r="9365" spans="1:11" x14ac:dyDescent="0.3">
      <c r="A9365" s="1">
        <v>43058</v>
      </c>
      <c r="B9365" s="2">
        <f>YEAR(salesdata[[#This Row],[Order Date]])</f>
        <v>2017</v>
      </c>
      <c r="C9365" s="2">
        <f>MONTH(salesdata[[#This Row],[Order Date]])</f>
        <v>11</v>
      </c>
      <c r="D9365" t="s">
        <v>1237</v>
      </c>
      <c r="E9365" t="s">
        <v>27</v>
      </c>
      <c r="F9365" t="s">
        <v>39</v>
      </c>
      <c r="G9365" t="s">
        <v>40</v>
      </c>
      <c r="H9365" t="s">
        <v>607</v>
      </c>
      <c r="I9365" s="33" t="s">
        <v>10113</v>
      </c>
      <c r="J9365" s="2">
        <v>4</v>
      </c>
      <c r="K9365" s="33" t="s">
        <v>3729</v>
      </c>
    </row>
    <row r="9366" spans="1:11" x14ac:dyDescent="0.3">
      <c r="A9366" s="1">
        <v>43058</v>
      </c>
      <c r="B9366" s="2">
        <f>YEAR(salesdata[[#This Row],[Order Date]])</f>
        <v>2017</v>
      </c>
      <c r="C9366" s="2">
        <f>MONTH(salesdata[[#This Row],[Order Date]])</f>
        <v>11</v>
      </c>
      <c r="D9366" t="s">
        <v>263</v>
      </c>
      <c r="E9366" t="s">
        <v>10</v>
      </c>
      <c r="F9366" t="s">
        <v>11</v>
      </c>
      <c r="G9366" t="s">
        <v>12</v>
      </c>
      <c r="H9366" t="s">
        <v>2879</v>
      </c>
      <c r="I9366" s="33" t="s">
        <v>7195</v>
      </c>
      <c r="J9366" s="2">
        <v>4</v>
      </c>
      <c r="K9366" s="33" t="s">
        <v>5366</v>
      </c>
    </row>
    <row r="9367" spans="1:11" x14ac:dyDescent="0.3">
      <c r="A9367" s="1">
        <v>43058</v>
      </c>
      <c r="B9367" s="2">
        <f>YEAR(salesdata[[#This Row],[Order Date]])</f>
        <v>2017</v>
      </c>
      <c r="C9367" s="2">
        <f>MONTH(salesdata[[#This Row],[Order Date]])</f>
        <v>11</v>
      </c>
      <c r="D9367" t="s">
        <v>263</v>
      </c>
      <c r="E9367" t="s">
        <v>10</v>
      </c>
      <c r="F9367" t="s">
        <v>11</v>
      </c>
      <c r="G9367" t="s">
        <v>204</v>
      </c>
      <c r="H9367" t="s">
        <v>2024</v>
      </c>
      <c r="I9367" s="33" t="s">
        <v>9922</v>
      </c>
      <c r="J9367" s="2">
        <v>1</v>
      </c>
      <c r="K9367" s="33" t="s">
        <v>5767</v>
      </c>
    </row>
    <row r="9368" spans="1:11" x14ac:dyDescent="0.3">
      <c r="A9368" s="1">
        <v>43058</v>
      </c>
      <c r="B9368" s="2">
        <f>YEAR(salesdata[[#This Row],[Order Date]])</f>
        <v>2017</v>
      </c>
      <c r="C9368" s="2">
        <f>MONTH(salesdata[[#This Row],[Order Date]])</f>
        <v>11</v>
      </c>
      <c r="D9368" t="s">
        <v>263</v>
      </c>
      <c r="E9368" t="s">
        <v>10</v>
      </c>
      <c r="F9368" t="s">
        <v>11</v>
      </c>
      <c r="G9368" t="s">
        <v>24</v>
      </c>
      <c r="H9368" t="s">
        <v>1910</v>
      </c>
      <c r="I9368" s="33" t="s">
        <v>5821</v>
      </c>
      <c r="J9368" s="2">
        <v>4</v>
      </c>
      <c r="K9368" s="33" t="s">
        <v>5822</v>
      </c>
    </row>
    <row r="9369" spans="1:11" x14ac:dyDescent="0.3">
      <c r="A9369" s="1">
        <v>43058</v>
      </c>
      <c r="B9369" s="2">
        <f>YEAR(salesdata[[#This Row],[Order Date]])</f>
        <v>2017</v>
      </c>
      <c r="C9369" s="2">
        <f>MONTH(salesdata[[#This Row],[Order Date]])</f>
        <v>11</v>
      </c>
      <c r="D9369" t="s">
        <v>263</v>
      </c>
      <c r="E9369" t="s">
        <v>10</v>
      </c>
      <c r="F9369" t="s">
        <v>34</v>
      </c>
      <c r="G9369" t="s">
        <v>47</v>
      </c>
      <c r="H9369" t="s">
        <v>1243</v>
      </c>
      <c r="I9369" s="33" t="s">
        <v>4088</v>
      </c>
      <c r="J9369" s="2">
        <v>2</v>
      </c>
      <c r="K9369" s="33" t="s">
        <v>4156</v>
      </c>
    </row>
    <row r="9370" spans="1:11" x14ac:dyDescent="0.3">
      <c r="A9370" s="1">
        <v>43058</v>
      </c>
      <c r="B9370" s="2">
        <f>YEAR(salesdata[[#This Row],[Order Date]])</f>
        <v>2017</v>
      </c>
      <c r="C9370" s="2">
        <f>MONTH(salesdata[[#This Row],[Order Date]])</f>
        <v>11</v>
      </c>
      <c r="D9370" t="s">
        <v>2480</v>
      </c>
      <c r="E9370" t="s">
        <v>10</v>
      </c>
      <c r="F9370" t="s">
        <v>34</v>
      </c>
      <c r="G9370" t="s">
        <v>35</v>
      </c>
      <c r="H9370" t="s">
        <v>1738</v>
      </c>
      <c r="I9370" s="33" t="s">
        <v>11684</v>
      </c>
      <c r="J9370" s="2">
        <v>3</v>
      </c>
      <c r="K9370" s="33" t="s">
        <v>11685</v>
      </c>
    </row>
    <row r="9371" spans="1:11" x14ac:dyDescent="0.3">
      <c r="A9371" s="1">
        <v>43058</v>
      </c>
      <c r="B9371" s="2">
        <f>YEAR(salesdata[[#This Row],[Order Date]])</f>
        <v>2017</v>
      </c>
      <c r="C9371" s="2">
        <f>MONTH(salesdata[[#This Row],[Order Date]])</f>
        <v>11</v>
      </c>
      <c r="D9371" t="s">
        <v>216</v>
      </c>
      <c r="E9371" t="s">
        <v>10</v>
      </c>
      <c r="F9371" t="s">
        <v>34</v>
      </c>
      <c r="G9371" t="s">
        <v>35</v>
      </c>
      <c r="H9371" t="s">
        <v>645</v>
      </c>
      <c r="I9371" s="33" t="s">
        <v>11686</v>
      </c>
      <c r="J9371" s="2">
        <v>2</v>
      </c>
      <c r="K9371" s="33" t="s">
        <v>11687</v>
      </c>
    </row>
    <row r="9372" spans="1:11" x14ac:dyDescent="0.3">
      <c r="A9372" s="1">
        <v>43058</v>
      </c>
      <c r="B9372" s="2">
        <f>YEAR(salesdata[[#This Row],[Order Date]])</f>
        <v>2017</v>
      </c>
      <c r="C9372" s="2">
        <f>MONTH(salesdata[[#This Row],[Order Date]])</f>
        <v>11</v>
      </c>
      <c r="D9372" t="s">
        <v>1873</v>
      </c>
      <c r="E9372" t="s">
        <v>33</v>
      </c>
      <c r="F9372" t="s">
        <v>34</v>
      </c>
      <c r="G9372" t="s">
        <v>47</v>
      </c>
      <c r="H9372" t="s">
        <v>1251</v>
      </c>
      <c r="I9372" s="33" t="s">
        <v>4557</v>
      </c>
      <c r="J9372" s="2">
        <v>6</v>
      </c>
      <c r="K9372" s="33" t="s">
        <v>4558</v>
      </c>
    </row>
    <row r="9373" spans="1:11" x14ac:dyDescent="0.3">
      <c r="A9373" s="1">
        <v>43058</v>
      </c>
      <c r="B9373" s="2">
        <f>YEAR(salesdata[[#This Row],[Order Date]])</f>
        <v>2017</v>
      </c>
      <c r="C9373" s="2">
        <f>MONTH(salesdata[[#This Row],[Order Date]])</f>
        <v>11</v>
      </c>
      <c r="D9373" t="s">
        <v>1873</v>
      </c>
      <c r="E9373" t="s">
        <v>33</v>
      </c>
      <c r="F9373" t="s">
        <v>11</v>
      </c>
      <c r="G9373" t="s">
        <v>20</v>
      </c>
      <c r="H9373" t="s">
        <v>2023</v>
      </c>
      <c r="I9373" s="33" t="s">
        <v>9542</v>
      </c>
      <c r="J9373" s="2">
        <v>2</v>
      </c>
      <c r="K9373" s="33" t="s">
        <v>7265</v>
      </c>
    </row>
    <row r="9374" spans="1:11" x14ac:dyDescent="0.3">
      <c r="A9374" s="1">
        <v>43058</v>
      </c>
      <c r="B9374" s="2">
        <f>YEAR(salesdata[[#This Row],[Order Date]])</f>
        <v>2017</v>
      </c>
      <c r="C9374" s="2">
        <f>MONTH(salesdata[[#This Row],[Order Date]])</f>
        <v>11</v>
      </c>
      <c r="D9374" t="s">
        <v>854</v>
      </c>
      <c r="E9374" t="s">
        <v>27</v>
      </c>
      <c r="F9374" t="s">
        <v>11</v>
      </c>
      <c r="G9374" t="s">
        <v>18</v>
      </c>
      <c r="H9374" t="s">
        <v>1398</v>
      </c>
      <c r="I9374" s="33" t="s">
        <v>8181</v>
      </c>
      <c r="J9374" s="2">
        <v>9</v>
      </c>
      <c r="K9374" s="33" t="s">
        <v>8182</v>
      </c>
    </row>
    <row r="9375" spans="1:11" x14ac:dyDescent="0.3">
      <c r="A9375" s="1">
        <v>43058</v>
      </c>
      <c r="B9375" s="2">
        <f>YEAR(salesdata[[#This Row],[Order Date]])</f>
        <v>2017</v>
      </c>
      <c r="C9375" s="2">
        <f>MONTH(salesdata[[#This Row],[Order Date]])</f>
        <v>11</v>
      </c>
      <c r="D9375" t="s">
        <v>854</v>
      </c>
      <c r="E9375" t="s">
        <v>27</v>
      </c>
      <c r="F9375" t="s">
        <v>34</v>
      </c>
      <c r="G9375" t="s">
        <v>47</v>
      </c>
      <c r="H9375" t="s">
        <v>833</v>
      </c>
      <c r="I9375" s="33" t="s">
        <v>10123</v>
      </c>
      <c r="J9375" s="2">
        <v>1</v>
      </c>
      <c r="K9375" s="33" t="s">
        <v>11063</v>
      </c>
    </row>
    <row r="9376" spans="1:11" x14ac:dyDescent="0.3">
      <c r="A9376" s="1">
        <v>43058</v>
      </c>
      <c r="B9376" s="2">
        <f>YEAR(salesdata[[#This Row],[Order Date]])</f>
        <v>2017</v>
      </c>
      <c r="C9376" s="2">
        <f>MONTH(salesdata[[#This Row],[Order Date]])</f>
        <v>11</v>
      </c>
      <c r="D9376" t="s">
        <v>1686</v>
      </c>
      <c r="E9376" t="s">
        <v>152</v>
      </c>
      <c r="F9376" t="s">
        <v>11</v>
      </c>
      <c r="G9376" t="s">
        <v>63</v>
      </c>
      <c r="H9376" t="s">
        <v>64</v>
      </c>
      <c r="I9376" s="33" t="s">
        <v>4179</v>
      </c>
      <c r="J9376" s="2">
        <v>3</v>
      </c>
      <c r="K9376" s="33" t="s">
        <v>11688</v>
      </c>
    </row>
    <row r="9377" spans="1:11" x14ac:dyDescent="0.3">
      <c r="A9377" s="1">
        <v>43058</v>
      </c>
      <c r="B9377" s="2">
        <f>YEAR(salesdata[[#This Row],[Order Date]])</f>
        <v>2017</v>
      </c>
      <c r="C9377" s="2">
        <f>MONTH(salesdata[[#This Row],[Order Date]])</f>
        <v>11</v>
      </c>
      <c r="D9377" t="s">
        <v>1686</v>
      </c>
      <c r="E9377" t="s">
        <v>152</v>
      </c>
      <c r="F9377" t="s">
        <v>11</v>
      </c>
      <c r="G9377" t="s">
        <v>93</v>
      </c>
      <c r="H9377" t="s">
        <v>2062</v>
      </c>
      <c r="I9377" s="33" t="s">
        <v>11689</v>
      </c>
      <c r="J9377" s="2">
        <v>7</v>
      </c>
      <c r="K9377" s="33" t="s">
        <v>11690</v>
      </c>
    </row>
    <row r="9378" spans="1:11" x14ac:dyDescent="0.3">
      <c r="A9378" s="1">
        <v>43058</v>
      </c>
      <c r="B9378" s="2">
        <f>YEAR(salesdata[[#This Row],[Order Date]])</f>
        <v>2017</v>
      </c>
      <c r="C9378" s="2">
        <f>MONTH(salesdata[[#This Row],[Order Date]])</f>
        <v>11</v>
      </c>
      <c r="D9378" t="s">
        <v>2194</v>
      </c>
      <c r="E9378" t="s">
        <v>10</v>
      </c>
      <c r="F9378" t="s">
        <v>34</v>
      </c>
      <c r="G9378" t="s">
        <v>147</v>
      </c>
      <c r="H9378" t="s">
        <v>2499</v>
      </c>
      <c r="I9378" s="33" t="s">
        <v>11691</v>
      </c>
      <c r="J9378" s="2">
        <v>6</v>
      </c>
      <c r="K9378" s="33" t="s">
        <v>8015</v>
      </c>
    </row>
    <row r="9379" spans="1:11" x14ac:dyDescent="0.3">
      <c r="A9379" s="1">
        <v>43058</v>
      </c>
      <c r="B9379" s="2">
        <f>YEAR(salesdata[[#This Row],[Order Date]])</f>
        <v>2017</v>
      </c>
      <c r="C9379" s="2">
        <f>MONTH(salesdata[[#This Row],[Order Date]])</f>
        <v>11</v>
      </c>
      <c r="D9379" t="s">
        <v>2194</v>
      </c>
      <c r="E9379" t="s">
        <v>10</v>
      </c>
      <c r="F9379" t="s">
        <v>11</v>
      </c>
      <c r="G9379" t="s">
        <v>24</v>
      </c>
      <c r="H9379" t="s">
        <v>414</v>
      </c>
      <c r="I9379" s="33" t="s">
        <v>4932</v>
      </c>
      <c r="J9379" s="2">
        <v>4</v>
      </c>
      <c r="K9379" s="33" t="s">
        <v>5844</v>
      </c>
    </row>
    <row r="9380" spans="1:11" x14ac:dyDescent="0.3">
      <c r="A9380" s="1">
        <v>43058</v>
      </c>
      <c r="B9380" s="2">
        <f>YEAR(salesdata[[#This Row],[Order Date]])</f>
        <v>2017</v>
      </c>
      <c r="C9380" s="2">
        <f>MONTH(salesdata[[#This Row],[Order Date]])</f>
        <v>11</v>
      </c>
      <c r="D9380" t="s">
        <v>432</v>
      </c>
      <c r="E9380" t="s">
        <v>55</v>
      </c>
      <c r="F9380" t="s">
        <v>11</v>
      </c>
      <c r="G9380" t="s">
        <v>43</v>
      </c>
      <c r="H9380" t="s">
        <v>850</v>
      </c>
      <c r="I9380" s="33" t="s">
        <v>5524</v>
      </c>
      <c r="J9380" s="2">
        <v>7</v>
      </c>
      <c r="K9380" s="33" t="s">
        <v>5361</v>
      </c>
    </row>
    <row r="9381" spans="1:11" x14ac:dyDescent="0.3">
      <c r="A9381" s="1">
        <v>43058</v>
      </c>
      <c r="B9381" s="2">
        <f>YEAR(salesdata[[#This Row],[Order Date]])</f>
        <v>2017</v>
      </c>
      <c r="C9381" s="2">
        <f>MONTH(salesdata[[#This Row],[Order Date]])</f>
        <v>11</v>
      </c>
      <c r="D9381" t="s">
        <v>619</v>
      </c>
      <c r="E9381" t="s">
        <v>10</v>
      </c>
      <c r="F9381" t="s">
        <v>34</v>
      </c>
      <c r="G9381" t="s">
        <v>35</v>
      </c>
      <c r="H9381" t="s">
        <v>1525</v>
      </c>
      <c r="I9381" s="33" t="s">
        <v>11692</v>
      </c>
      <c r="J9381" s="2">
        <v>3</v>
      </c>
      <c r="K9381" s="33" t="s">
        <v>11693</v>
      </c>
    </row>
    <row r="9382" spans="1:11" x14ac:dyDescent="0.3">
      <c r="A9382" s="1">
        <v>43058</v>
      </c>
      <c r="B9382" s="2">
        <f>YEAR(salesdata[[#This Row],[Order Date]])</f>
        <v>2017</v>
      </c>
      <c r="C9382" s="2">
        <f>MONTH(salesdata[[#This Row],[Order Date]])</f>
        <v>11</v>
      </c>
      <c r="D9382" t="s">
        <v>619</v>
      </c>
      <c r="E9382" t="s">
        <v>10</v>
      </c>
      <c r="F9382" t="s">
        <v>11</v>
      </c>
      <c r="G9382" t="s">
        <v>24</v>
      </c>
      <c r="H9382" t="s">
        <v>1401</v>
      </c>
      <c r="I9382" s="33" t="s">
        <v>4816</v>
      </c>
      <c r="J9382" s="2">
        <v>5</v>
      </c>
      <c r="K9382" s="33" t="s">
        <v>3465</v>
      </c>
    </row>
    <row r="9383" spans="1:11" x14ac:dyDescent="0.3">
      <c r="A9383" s="1">
        <v>43058</v>
      </c>
      <c r="B9383" s="2">
        <f>YEAR(salesdata[[#This Row],[Order Date]])</f>
        <v>2017</v>
      </c>
      <c r="C9383" s="2">
        <f>MONTH(salesdata[[#This Row],[Order Date]])</f>
        <v>11</v>
      </c>
      <c r="D9383" t="s">
        <v>619</v>
      </c>
      <c r="E9383" t="s">
        <v>10</v>
      </c>
      <c r="F9383" t="s">
        <v>11</v>
      </c>
      <c r="G9383" t="s">
        <v>20</v>
      </c>
      <c r="H9383" t="s">
        <v>1656</v>
      </c>
      <c r="I9383" s="33" t="s">
        <v>11694</v>
      </c>
      <c r="J9383" s="2">
        <v>6</v>
      </c>
      <c r="K9383" s="33" t="s">
        <v>11695</v>
      </c>
    </row>
    <row r="9384" spans="1:11" x14ac:dyDescent="0.3">
      <c r="A9384" s="1">
        <v>43058</v>
      </c>
      <c r="B9384" s="2">
        <f>YEAR(salesdata[[#This Row],[Order Date]])</f>
        <v>2017</v>
      </c>
      <c r="C9384" s="2">
        <f>MONTH(salesdata[[#This Row],[Order Date]])</f>
        <v>11</v>
      </c>
      <c r="D9384" t="s">
        <v>227</v>
      </c>
      <c r="E9384" t="s">
        <v>79</v>
      </c>
      <c r="F9384" t="s">
        <v>11</v>
      </c>
      <c r="G9384" t="s">
        <v>20</v>
      </c>
      <c r="H9384" t="s">
        <v>1883</v>
      </c>
      <c r="I9384" s="33" t="s">
        <v>11696</v>
      </c>
      <c r="J9384" s="2">
        <v>7</v>
      </c>
      <c r="K9384" s="33" t="s">
        <v>11697</v>
      </c>
    </row>
    <row r="9385" spans="1:11" x14ac:dyDescent="0.3">
      <c r="A9385" s="1">
        <v>43058</v>
      </c>
      <c r="B9385" s="2">
        <f>YEAR(salesdata[[#This Row],[Order Date]])</f>
        <v>2017</v>
      </c>
      <c r="C9385" s="2">
        <f>MONTH(salesdata[[#This Row],[Order Date]])</f>
        <v>11</v>
      </c>
      <c r="D9385" t="s">
        <v>293</v>
      </c>
      <c r="E9385" t="s">
        <v>55</v>
      </c>
      <c r="F9385" t="s">
        <v>11</v>
      </c>
      <c r="G9385" t="s">
        <v>24</v>
      </c>
      <c r="H9385" t="s">
        <v>2456</v>
      </c>
      <c r="I9385" s="33" t="s">
        <v>2987</v>
      </c>
      <c r="J9385" s="2">
        <v>7</v>
      </c>
      <c r="K9385" s="33" t="s">
        <v>2988</v>
      </c>
    </row>
    <row r="9386" spans="1:11" x14ac:dyDescent="0.3">
      <c r="A9386" s="1">
        <v>43058</v>
      </c>
      <c r="B9386" s="2">
        <f>YEAR(salesdata[[#This Row],[Order Date]])</f>
        <v>2017</v>
      </c>
      <c r="C9386" s="2">
        <f>MONTH(salesdata[[#This Row],[Order Date]])</f>
        <v>11</v>
      </c>
      <c r="D9386" t="s">
        <v>250</v>
      </c>
      <c r="E9386" t="s">
        <v>152</v>
      </c>
      <c r="F9386" t="s">
        <v>11</v>
      </c>
      <c r="G9386" t="s">
        <v>20</v>
      </c>
      <c r="H9386" t="s">
        <v>588</v>
      </c>
      <c r="I9386" s="33" t="s">
        <v>11698</v>
      </c>
      <c r="J9386" s="2">
        <v>7</v>
      </c>
      <c r="K9386" s="33" t="s">
        <v>11699</v>
      </c>
    </row>
    <row r="9387" spans="1:11" x14ac:dyDescent="0.3">
      <c r="A9387" s="1">
        <v>43058</v>
      </c>
      <c r="B9387" s="2">
        <f>YEAR(salesdata[[#This Row],[Order Date]])</f>
        <v>2017</v>
      </c>
      <c r="C9387" s="2">
        <f>MONTH(salesdata[[#This Row],[Order Date]])</f>
        <v>11</v>
      </c>
      <c r="D9387" t="s">
        <v>250</v>
      </c>
      <c r="E9387" t="s">
        <v>152</v>
      </c>
      <c r="F9387" t="s">
        <v>34</v>
      </c>
      <c r="G9387" t="s">
        <v>147</v>
      </c>
      <c r="H9387" t="s">
        <v>1886</v>
      </c>
      <c r="I9387" s="33" t="s">
        <v>5336</v>
      </c>
      <c r="J9387" s="2">
        <v>3</v>
      </c>
      <c r="K9387" s="33" t="s">
        <v>9892</v>
      </c>
    </row>
    <row r="9388" spans="1:11" x14ac:dyDescent="0.3">
      <c r="A9388" s="1">
        <v>43059</v>
      </c>
      <c r="B9388" s="2">
        <f>YEAR(salesdata[[#This Row],[Order Date]])</f>
        <v>2017</v>
      </c>
      <c r="C9388" s="2">
        <f>MONTH(salesdata[[#This Row],[Order Date]])</f>
        <v>11</v>
      </c>
      <c r="D9388" t="s">
        <v>894</v>
      </c>
      <c r="E9388" t="s">
        <v>27</v>
      </c>
      <c r="F9388" t="s">
        <v>34</v>
      </c>
      <c r="G9388" t="s">
        <v>47</v>
      </c>
      <c r="H9388" t="s">
        <v>1967</v>
      </c>
      <c r="I9388" s="33" t="s">
        <v>7516</v>
      </c>
      <c r="J9388" s="2">
        <v>3</v>
      </c>
      <c r="K9388" s="33" t="s">
        <v>6646</v>
      </c>
    </row>
    <row r="9389" spans="1:11" x14ac:dyDescent="0.3">
      <c r="A9389" s="1">
        <v>43059</v>
      </c>
      <c r="B9389" s="2">
        <f>YEAR(salesdata[[#This Row],[Order Date]])</f>
        <v>2017</v>
      </c>
      <c r="C9389" s="2">
        <f>MONTH(salesdata[[#This Row],[Order Date]])</f>
        <v>11</v>
      </c>
      <c r="D9389" t="s">
        <v>894</v>
      </c>
      <c r="E9389" t="s">
        <v>27</v>
      </c>
      <c r="F9389" t="s">
        <v>11</v>
      </c>
      <c r="G9389" t="s">
        <v>20</v>
      </c>
      <c r="H9389" t="s">
        <v>875</v>
      </c>
      <c r="I9389" s="33" t="s">
        <v>11700</v>
      </c>
      <c r="J9389" s="2">
        <v>7</v>
      </c>
      <c r="K9389" s="33" t="s">
        <v>9527</v>
      </c>
    </row>
    <row r="9390" spans="1:11" x14ac:dyDescent="0.3">
      <c r="A9390" s="1">
        <v>43059</v>
      </c>
      <c r="B9390" s="2">
        <f>YEAR(salesdata[[#This Row],[Order Date]])</f>
        <v>2017</v>
      </c>
      <c r="C9390" s="2">
        <f>MONTH(salesdata[[#This Row],[Order Date]])</f>
        <v>11</v>
      </c>
      <c r="D9390" t="s">
        <v>227</v>
      </c>
      <c r="E9390" t="s">
        <v>249</v>
      </c>
      <c r="F9390" t="s">
        <v>11</v>
      </c>
      <c r="G9390" t="s">
        <v>24</v>
      </c>
      <c r="H9390" t="s">
        <v>2278</v>
      </c>
      <c r="I9390" s="33" t="s">
        <v>5280</v>
      </c>
      <c r="J9390" s="2">
        <v>7</v>
      </c>
      <c r="K9390" s="33" t="s">
        <v>3333</v>
      </c>
    </row>
    <row r="9391" spans="1:11" x14ac:dyDescent="0.3">
      <c r="A9391" s="1">
        <v>43059</v>
      </c>
      <c r="B9391" s="2">
        <f>YEAR(salesdata[[#This Row],[Order Date]])</f>
        <v>2017</v>
      </c>
      <c r="C9391" s="2">
        <f>MONTH(salesdata[[#This Row],[Order Date]])</f>
        <v>11</v>
      </c>
      <c r="D9391" t="s">
        <v>227</v>
      </c>
      <c r="E9391" t="s">
        <v>249</v>
      </c>
      <c r="F9391" t="s">
        <v>11</v>
      </c>
      <c r="G9391" t="s">
        <v>24</v>
      </c>
      <c r="H9391" t="s">
        <v>211</v>
      </c>
      <c r="I9391" s="33" t="s">
        <v>11701</v>
      </c>
      <c r="J9391" s="2">
        <v>3</v>
      </c>
      <c r="K9391" s="33" t="s">
        <v>5987</v>
      </c>
    </row>
    <row r="9392" spans="1:11" x14ac:dyDescent="0.3">
      <c r="A9392" s="1">
        <v>43059</v>
      </c>
      <c r="B9392" s="2">
        <f>YEAR(salesdata[[#This Row],[Order Date]])</f>
        <v>2017</v>
      </c>
      <c r="C9392" s="2">
        <f>MONTH(salesdata[[#This Row],[Order Date]])</f>
        <v>11</v>
      </c>
      <c r="D9392" t="s">
        <v>1772</v>
      </c>
      <c r="E9392" t="s">
        <v>79</v>
      </c>
      <c r="F9392" t="s">
        <v>34</v>
      </c>
      <c r="G9392" t="s">
        <v>47</v>
      </c>
      <c r="H9392" t="s">
        <v>1781</v>
      </c>
      <c r="I9392" s="33" t="s">
        <v>5931</v>
      </c>
      <c r="J9392" s="2">
        <v>5</v>
      </c>
      <c r="K9392" s="33" t="s">
        <v>11702</v>
      </c>
    </row>
    <row r="9393" spans="1:11" x14ac:dyDescent="0.3">
      <c r="A9393" s="1">
        <v>43059</v>
      </c>
      <c r="B9393" s="2">
        <f>YEAR(salesdata[[#This Row],[Order Date]])</f>
        <v>2017</v>
      </c>
      <c r="C9393" s="2">
        <f>MONTH(salesdata[[#This Row],[Order Date]])</f>
        <v>11</v>
      </c>
      <c r="D9393" t="s">
        <v>1772</v>
      </c>
      <c r="E9393" t="s">
        <v>79</v>
      </c>
      <c r="F9393" t="s">
        <v>34</v>
      </c>
      <c r="G9393" t="s">
        <v>47</v>
      </c>
      <c r="H9393" t="s">
        <v>2606</v>
      </c>
      <c r="I9393" s="33" t="s">
        <v>3189</v>
      </c>
      <c r="J9393" s="2">
        <v>2</v>
      </c>
      <c r="K9393" s="33" t="s">
        <v>8586</v>
      </c>
    </row>
    <row r="9394" spans="1:11" x14ac:dyDescent="0.3">
      <c r="A9394" s="1">
        <v>43059</v>
      </c>
      <c r="B9394" s="2">
        <f>YEAR(salesdata[[#This Row],[Order Date]])</f>
        <v>2017</v>
      </c>
      <c r="C9394" s="2">
        <f>MONTH(salesdata[[#This Row],[Order Date]])</f>
        <v>11</v>
      </c>
      <c r="D9394" t="s">
        <v>287</v>
      </c>
      <c r="E9394" t="s">
        <v>27</v>
      </c>
      <c r="F9394" t="s">
        <v>34</v>
      </c>
      <c r="G9394" t="s">
        <v>35</v>
      </c>
      <c r="H9394" t="s">
        <v>2212</v>
      </c>
      <c r="I9394" s="33" t="s">
        <v>5974</v>
      </c>
      <c r="J9394" s="2">
        <v>5</v>
      </c>
      <c r="K9394" s="33" t="s">
        <v>11703</v>
      </c>
    </row>
    <row r="9395" spans="1:11" x14ac:dyDescent="0.3">
      <c r="A9395" s="1">
        <v>43059</v>
      </c>
      <c r="B9395" s="2">
        <f>YEAR(salesdata[[#This Row],[Order Date]])</f>
        <v>2017</v>
      </c>
      <c r="C9395" s="2">
        <f>MONTH(salesdata[[#This Row],[Order Date]])</f>
        <v>11</v>
      </c>
      <c r="D9395" t="s">
        <v>1510</v>
      </c>
      <c r="E9395" t="s">
        <v>319</v>
      </c>
      <c r="F9395" t="s">
        <v>11</v>
      </c>
      <c r="G9395" t="s">
        <v>24</v>
      </c>
      <c r="H9395" t="s">
        <v>917</v>
      </c>
      <c r="I9395" s="33" t="s">
        <v>786</v>
      </c>
      <c r="J9395" s="2">
        <v>10</v>
      </c>
      <c r="K9395" s="33" t="s">
        <v>8047</v>
      </c>
    </row>
    <row r="9396" spans="1:11" x14ac:dyDescent="0.3">
      <c r="A9396" s="1">
        <v>43059</v>
      </c>
      <c r="B9396" s="2">
        <f>YEAR(salesdata[[#This Row],[Order Date]])</f>
        <v>2017</v>
      </c>
      <c r="C9396" s="2">
        <f>MONTH(salesdata[[#This Row],[Order Date]])</f>
        <v>11</v>
      </c>
      <c r="D9396" t="s">
        <v>385</v>
      </c>
      <c r="E9396" t="s">
        <v>152</v>
      </c>
      <c r="F9396" t="s">
        <v>11</v>
      </c>
      <c r="G9396" t="s">
        <v>12</v>
      </c>
      <c r="H9396" t="s">
        <v>2729</v>
      </c>
      <c r="I9396" s="33" t="s">
        <v>8816</v>
      </c>
      <c r="J9396" s="2">
        <v>7</v>
      </c>
      <c r="K9396" s="33" t="s">
        <v>8817</v>
      </c>
    </row>
    <row r="9397" spans="1:11" x14ac:dyDescent="0.3">
      <c r="A9397" s="1">
        <v>43059</v>
      </c>
      <c r="B9397" s="2">
        <f>YEAR(salesdata[[#This Row],[Order Date]])</f>
        <v>2017</v>
      </c>
      <c r="C9397" s="2">
        <f>MONTH(salesdata[[#This Row],[Order Date]])</f>
        <v>11</v>
      </c>
      <c r="D9397" t="s">
        <v>385</v>
      </c>
      <c r="E9397" t="s">
        <v>152</v>
      </c>
      <c r="F9397" t="s">
        <v>34</v>
      </c>
      <c r="G9397" t="s">
        <v>74</v>
      </c>
      <c r="H9397" t="s">
        <v>1759</v>
      </c>
      <c r="I9397" s="33" t="s">
        <v>11704</v>
      </c>
      <c r="J9397" s="2">
        <v>2</v>
      </c>
      <c r="K9397" s="33" t="s">
        <v>11705</v>
      </c>
    </row>
    <row r="9398" spans="1:11" x14ac:dyDescent="0.3">
      <c r="A9398" s="1">
        <v>43059</v>
      </c>
      <c r="B9398" s="2">
        <f>YEAR(salesdata[[#This Row],[Order Date]])</f>
        <v>2017</v>
      </c>
      <c r="C9398" s="2">
        <f>MONTH(salesdata[[#This Row],[Order Date]])</f>
        <v>11</v>
      </c>
      <c r="D9398" t="s">
        <v>385</v>
      </c>
      <c r="E9398" t="s">
        <v>152</v>
      </c>
      <c r="F9398" t="s">
        <v>39</v>
      </c>
      <c r="G9398" t="s">
        <v>40</v>
      </c>
      <c r="H9398" t="s">
        <v>597</v>
      </c>
      <c r="I9398" s="33" t="s">
        <v>11706</v>
      </c>
      <c r="J9398" s="2">
        <v>3</v>
      </c>
      <c r="K9398" s="33" t="s">
        <v>11068</v>
      </c>
    </row>
    <row r="9399" spans="1:11" x14ac:dyDescent="0.3">
      <c r="A9399" s="1">
        <v>43059</v>
      </c>
      <c r="B9399" s="2">
        <f>YEAR(salesdata[[#This Row],[Order Date]])</f>
        <v>2017</v>
      </c>
      <c r="C9399" s="2">
        <f>MONTH(salesdata[[#This Row],[Order Date]])</f>
        <v>11</v>
      </c>
      <c r="D9399" t="s">
        <v>385</v>
      </c>
      <c r="E9399" t="s">
        <v>152</v>
      </c>
      <c r="F9399" t="s">
        <v>11</v>
      </c>
      <c r="G9399" t="s">
        <v>24</v>
      </c>
      <c r="H9399" t="s">
        <v>1097</v>
      </c>
      <c r="I9399" s="33" t="s">
        <v>11707</v>
      </c>
      <c r="J9399" s="2">
        <v>3</v>
      </c>
      <c r="K9399" s="33" t="s">
        <v>9017</v>
      </c>
    </row>
    <row r="9400" spans="1:11" x14ac:dyDescent="0.3">
      <c r="A9400" s="1">
        <v>43059</v>
      </c>
      <c r="B9400" s="2">
        <f>YEAR(salesdata[[#This Row],[Order Date]])</f>
        <v>2017</v>
      </c>
      <c r="C9400" s="2">
        <f>MONTH(salesdata[[#This Row],[Order Date]])</f>
        <v>11</v>
      </c>
      <c r="D9400" t="s">
        <v>1372</v>
      </c>
      <c r="E9400" t="s">
        <v>121</v>
      </c>
      <c r="F9400" t="s">
        <v>34</v>
      </c>
      <c r="G9400" t="s">
        <v>35</v>
      </c>
      <c r="H9400" t="s">
        <v>378</v>
      </c>
      <c r="I9400" s="33" t="s">
        <v>11708</v>
      </c>
      <c r="J9400" s="2">
        <v>2</v>
      </c>
      <c r="K9400" s="33" t="s">
        <v>11709</v>
      </c>
    </row>
    <row r="9401" spans="1:11" x14ac:dyDescent="0.3">
      <c r="A9401" s="1">
        <v>43059</v>
      </c>
      <c r="B9401" s="2">
        <f>YEAR(salesdata[[#This Row],[Order Date]])</f>
        <v>2017</v>
      </c>
      <c r="C9401" s="2">
        <f>MONTH(salesdata[[#This Row],[Order Date]])</f>
        <v>11</v>
      </c>
      <c r="D9401" t="s">
        <v>349</v>
      </c>
      <c r="E9401" t="s">
        <v>33</v>
      </c>
      <c r="F9401" t="s">
        <v>34</v>
      </c>
      <c r="G9401" t="s">
        <v>47</v>
      </c>
      <c r="H9401" t="s">
        <v>955</v>
      </c>
      <c r="I9401" s="33" t="s">
        <v>11710</v>
      </c>
      <c r="J9401" s="2">
        <v>2</v>
      </c>
      <c r="K9401" s="33" t="s">
        <v>2990</v>
      </c>
    </row>
    <row r="9402" spans="1:11" x14ac:dyDescent="0.3">
      <c r="A9402" s="1">
        <v>43059</v>
      </c>
      <c r="B9402" s="2">
        <f>YEAR(salesdata[[#This Row],[Order Date]])</f>
        <v>2017</v>
      </c>
      <c r="C9402" s="2">
        <f>MONTH(salesdata[[#This Row],[Order Date]])</f>
        <v>11</v>
      </c>
      <c r="D9402" t="s">
        <v>442</v>
      </c>
      <c r="E9402" t="s">
        <v>152</v>
      </c>
      <c r="F9402" t="s">
        <v>39</v>
      </c>
      <c r="G9402" t="s">
        <v>52</v>
      </c>
      <c r="H9402" t="s">
        <v>1566</v>
      </c>
      <c r="I9402" s="33" t="s">
        <v>4162</v>
      </c>
      <c r="J9402" s="2">
        <v>3</v>
      </c>
      <c r="K9402" s="33" t="s">
        <v>5043</v>
      </c>
    </row>
    <row r="9403" spans="1:11" x14ac:dyDescent="0.3">
      <c r="A9403" s="1">
        <v>43059</v>
      </c>
      <c r="B9403" s="2">
        <f>YEAR(salesdata[[#This Row],[Order Date]])</f>
        <v>2017</v>
      </c>
      <c r="C9403" s="2">
        <f>MONTH(salesdata[[#This Row],[Order Date]])</f>
        <v>11</v>
      </c>
      <c r="D9403" t="s">
        <v>442</v>
      </c>
      <c r="E9403" t="s">
        <v>152</v>
      </c>
      <c r="F9403" t="s">
        <v>39</v>
      </c>
      <c r="G9403" t="s">
        <v>40</v>
      </c>
      <c r="H9403" t="s">
        <v>1044</v>
      </c>
      <c r="I9403" s="33" t="s">
        <v>10345</v>
      </c>
      <c r="J9403" s="2">
        <v>1</v>
      </c>
      <c r="K9403" s="33" t="s">
        <v>2880</v>
      </c>
    </row>
    <row r="9404" spans="1:11" x14ac:dyDescent="0.3">
      <c r="A9404" s="1">
        <v>43059</v>
      </c>
      <c r="B9404" s="2">
        <f>YEAR(salesdata[[#This Row],[Order Date]])</f>
        <v>2017</v>
      </c>
      <c r="C9404" s="2">
        <f>MONTH(salesdata[[#This Row],[Order Date]])</f>
        <v>11</v>
      </c>
      <c r="D9404" t="s">
        <v>442</v>
      </c>
      <c r="E9404" t="s">
        <v>152</v>
      </c>
      <c r="F9404" t="s">
        <v>34</v>
      </c>
      <c r="G9404" t="s">
        <v>47</v>
      </c>
      <c r="H9404" t="s">
        <v>2302</v>
      </c>
      <c r="I9404" s="33" t="s">
        <v>7619</v>
      </c>
      <c r="J9404" s="2">
        <v>3</v>
      </c>
      <c r="K9404" s="33" t="s">
        <v>11530</v>
      </c>
    </row>
    <row r="9405" spans="1:11" x14ac:dyDescent="0.3">
      <c r="A9405" s="1">
        <v>43060</v>
      </c>
      <c r="B9405" s="2">
        <f>YEAR(salesdata[[#This Row],[Order Date]])</f>
        <v>2017</v>
      </c>
      <c r="C9405" s="2">
        <f>MONTH(salesdata[[#This Row],[Order Date]])</f>
        <v>11</v>
      </c>
      <c r="D9405" t="s">
        <v>561</v>
      </c>
      <c r="E9405" t="s">
        <v>167</v>
      </c>
      <c r="F9405" t="s">
        <v>34</v>
      </c>
      <c r="G9405" t="s">
        <v>147</v>
      </c>
      <c r="H9405" t="s">
        <v>1027</v>
      </c>
      <c r="I9405" s="33" t="s">
        <v>6711</v>
      </c>
      <c r="J9405" s="2">
        <v>1</v>
      </c>
      <c r="K9405" s="33" t="s">
        <v>7647</v>
      </c>
    </row>
    <row r="9406" spans="1:11" x14ac:dyDescent="0.3">
      <c r="A9406" s="1">
        <v>43060</v>
      </c>
      <c r="B9406" s="2">
        <f>YEAR(salesdata[[#This Row],[Order Date]])</f>
        <v>2017</v>
      </c>
      <c r="C9406" s="2">
        <f>MONTH(salesdata[[#This Row],[Order Date]])</f>
        <v>11</v>
      </c>
      <c r="D9406" t="s">
        <v>279</v>
      </c>
      <c r="E9406" t="s">
        <v>152</v>
      </c>
      <c r="F9406" t="s">
        <v>34</v>
      </c>
      <c r="G9406" t="s">
        <v>47</v>
      </c>
      <c r="H9406" t="s">
        <v>2330</v>
      </c>
      <c r="I9406" s="33" t="s">
        <v>6666</v>
      </c>
      <c r="J9406" s="2">
        <v>1</v>
      </c>
      <c r="K9406" s="33" t="s">
        <v>9122</v>
      </c>
    </row>
    <row r="9407" spans="1:11" x14ac:dyDescent="0.3">
      <c r="A9407" s="1">
        <v>43060</v>
      </c>
      <c r="B9407" s="2">
        <f>YEAR(salesdata[[#This Row],[Order Date]])</f>
        <v>2017</v>
      </c>
      <c r="C9407" s="2">
        <f>MONTH(salesdata[[#This Row],[Order Date]])</f>
        <v>11</v>
      </c>
      <c r="D9407" t="s">
        <v>1417</v>
      </c>
      <c r="E9407" t="s">
        <v>27</v>
      </c>
      <c r="F9407" t="s">
        <v>11</v>
      </c>
      <c r="G9407" t="s">
        <v>18</v>
      </c>
      <c r="H9407" t="s">
        <v>635</v>
      </c>
      <c r="I9407" s="33" t="s">
        <v>10953</v>
      </c>
      <c r="J9407" s="2">
        <v>2</v>
      </c>
      <c r="K9407" s="33" t="s">
        <v>10954</v>
      </c>
    </row>
    <row r="9408" spans="1:11" x14ac:dyDescent="0.3">
      <c r="A9408" s="1">
        <v>43060</v>
      </c>
      <c r="B9408" s="2">
        <f>YEAR(salesdata[[#This Row],[Order Date]])</f>
        <v>2017</v>
      </c>
      <c r="C9408" s="2">
        <f>MONTH(salesdata[[#This Row],[Order Date]])</f>
        <v>11</v>
      </c>
      <c r="D9408" t="s">
        <v>1417</v>
      </c>
      <c r="E9408" t="s">
        <v>27</v>
      </c>
      <c r="F9408" t="s">
        <v>11</v>
      </c>
      <c r="G9408" t="s">
        <v>24</v>
      </c>
      <c r="H9408" t="s">
        <v>2013</v>
      </c>
      <c r="I9408" s="33" t="s">
        <v>4110</v>
      </c>
      <c r="J9408" s="2">
        <v>2</v>
      </c>
      <c r="K9408" s="33" t="s">
        <v>6184</v>
      </c>
    </row>
    <row r="9409" spans="1:11" x14ac:dyDescent="0.3">
      <c r="A9409" s="1">
        <v>43060</v>
      </c>
      <c r="B9409" s="2">
        <f>YEAR(salesdata[[#This Row],[Order Date]])</f>
        <v>2017</v>
      </c>
      <c r="C9409" s="2">
        <f>MONTH(salesdata[[#This Row],[Order Date]])</f>
        <v>11</v>
      </c>
      <c r="D9409" t="s">
        <v>1417</v>
      </c>
      <c r="E9409" t="s">
        <v>27</v>
      </c>
      <c r="F9409" t="s">
        <v>11</v>
      </c>
      <c r="G9409" t="s">
        <v>43</v>
      </c>
      <c r="H9409" t="s">
        <v>1862</v>
      </c>
      <c r="I9409" s="33" t="s">
        <v>8857</v>
      </c>
      <c r="J9409" s="2">
        <v>2</v>
      </c>
      <c r="K9409" s="33" t="s">
        <v>3980</v>
      </c>
    </row>
    <row r="9410" spans="1:11" x14ac:dyDescent="0.3">
      <c r="A9410" s="1">
        <v>43060</v>
      </c>
      <c r="B9410" s="2">
        <f>YEAR(salesdata[[#This Row],[Order Date]])</f>
        <v>2017</v>
      </c>
      <c r="C9410" s="2">
        <f>MONTH(salesdata[[#This Row],[Order Date]])</f>
        <v>11</v>
      </c>
      <c r="D9410" t="s">
        <v>1417</v>
      </c>
      <c r="E9410" t="s">
        <v>27</v>
      </c>
      <c r="F9410" t="s">
        <v>11</v>
      </c>
      <c r="G9410" t="s">
        <v>93</v>
      </c>
      <c r="H9410" t="s">
        <v>1426</v>
      </c>
      <c r="I9410" s="33" t="s">
        <v>3373</v>
      </c>
      <c r="J9410" s="2">
        <v>1</v>
      </c>
      <c r="K9410" s="33" t="s">
        <v>7376</v>
      </c>
    </row>
    <row r="9411" spans="1:11" x14ac:dyDescent="0.3">
      <c r="A9411" s="1">
        <v>43060</v>
      </c>
      <c r="B9411" s="2">
        <f>YEAR(salesdata[[#This Row],[Order Date]])</f>
        <v>2017</v>
      </c>
      <c r="C9411" s="2">
        <f>MONTH(salesdata[[#This Row],[Order Date]])</f>
        <v>11</v>
      </c>
      <c r="D9411" t="s">
        <v>1417</v>
      </c>
      <c r="E9411" t="s">
        <v>27</v>
      </c>
      <c r="F9411" t="s">
        <v>39</v>
      </c>
      <c r="G9411" t="s">
        <v>40</v>
      </c>
      <c r="H9411" t="s">
        <v>2216</v>
      </c>
      <c r="I9411" s="33" t="s">
        <v>9839</v>
      </c>
      <c r="J9411" s="2">
        <v>3</v>
      </c>
      <c r="K9411" s="33" t="s">
        <v>9677</v>
      </c>
    </row>
    <row r="9412" spans="1:11" x14ac:dyDescent="0.3">
      <c r="A9412" s="1">
        <v>43060</v>
      </c>
      <c r="B9412" s="2">
        <f>YEAR(salesdata[[#This Row],[Order Date]])</f>
        <v>2017</v>
      </c>
      <c r="C9412" s="2">
        <f>MONTH(salesdata[[#This Row],[Order Date]])</f>
        <v>11</v>
      </c>
      <c r="D9412" t="s">
        <v>687</v>
      </c>
      <c r="E9412" t="s">
        <v>23</v>
      </c>
      <c r="F9412" t="s">
        <v>11</v>
      </c>
      <c r="G9412" t="s">
        <v>12</v>
      </c>
      <c r="H9412" t="s">
        <v>155</v>
      </c>
      <c r="I9412" s="33" t="s">
        <v>3236</v>
      </c>
      <c r="J9412" s="2">
        <v>2</v>
      </c>
      <c r="K9412" s="33" t="s">
        <v>3237</v>
      </c>
    </row>
    <row r="9413" spans="1:11" x14ac:dyDescent="0.3">
      <c r="A9413" s="1">
        <v>43060</v>
      </c>
      <c r="B9413" s="2">
        <f>YEAR(salesdata[[#This Row],[Order Date]])</f>
        <v>2017</v>
      </c>
      <c r="C9413" s="2">
        <f>MONTH(salesdata[[#This Row],[Order Date]])</f>
        <v>11</v>
      </c>
      <c r="D9413" t="s">
        <v>687</v>
      </c>
      <c r="E9413" t="s">
        <v>23</v>
      </c>
      <c r="F9413" t="s">
        <v>11</v>
      </c>
      <c r="G9413" t="s">
        <v>18</v>
      </c>
      <c r="H9413" t="s">
        <v>866</v>
      </c>
      <c r="I9413" s="33" t="s">
        <v>11711</v>
      </c>
      <c r="J9413" s="2">
        <v>4</v>
      </c>
      <c r="K9413" s="33" t="s">
        <v>2956</v>
      </c>
    </row>
    <row r="9414" spans="1:11" x14ac:dyDescent="0.3">
      <c r="A9414" s="1">
        <v>43060</v>
      </c>
      <c r="B9414" s="2">
        <f>YEAR(salesdata[[#This Row],[Order Date]])</f>
        <v>2017</v>
      </c>
      <c r="C9414" s="2">
        <f>MONTH(salesdata[[#This Row],[Order Date]])</f>
        <v>11</v>
      </c>
      <c r="D9414" t="s">
        <v>751</v>
      </c>
      <c r="E9414" t="s">
        <v>27</v>
      </c>
      <c r="F9414" t="s">
        <v>11</v>
      </c>
      <c r="G9414" t="s">
        <v>24</v>
      </c>
      <c r="H9414" t="s">
        <v>1879</v>
      </c>
      <c r="I9414" s="33" t="s">
        <v>5048</v>
      </c>
      <c r="J9414" s="2">
        <v>4</v>
      </c>
      <c r="K9414" s="33" t="s">
        <v>3818</v>
      </c>
    </row>
    <row r="9415" spans="1:11" x14ac:dyDescent="0.3">
      <c r="A9415" s="1">
        <v>43060</v>
      </c>
      <c r="B9415" s="2">
        <f>YEAR(salesdata[[#This Row],[Order Date]])</f>
        <v>2017</v>
      </c>
      <c r="C9415" s="2">
        <f>MONTH(salesdata[[#This Row],[Order Date]])</f>
        <v>11</v>
      </c>
      <c r="D9415" t="s">
        <v>751</v>
      </c>
      <c r="E9415" t="s">
        <v>27</v>
      </c>
      <c r="F9415" t="s">
        <v>11</v>
      </c>
      <c r="G9415" t="s">
        <v>20</v>
      </c>
      <c r="H9415" t="s">
        <v>1860</v>
      </c>
      <c r="I9415" s="33" t="s">
        <v>6262</v>
      </c>
      <c r="J9415" s="2">
        <v>2</v>
      </c>
      <c r="K9415" s="33" t="s">
        <v>11712</v>
      </c>
    </row>
    <row r="9416" spans="1:11" x14ac:dyDescent="0.3">
      <c r="A9416" s="1">
        <v>43060</v>
      </c>
      <c r="B9416" s="2">
        <f>YEAR(salesdata[[#This Row],[Order Date]])</f>
        <v>2017</v>
      </c>
      <c r="C9416" s="2">
        <f>MONTH(salesdata[[#This Row],[Order Date]])</f>
        <v>11</v>
      </c>
      <c r="D9416" t="s">
        <v>284</v>
      </c>
      <c r="E9416" t="s">
        <v>167</v>
      </c>
      <c r="F9416" t="s">
        <v>11</v>
      </c>
      <c r="G9416" t="s">
        <v>20</v>
      </c>
      <c r="H9416" t="s">
        <v>934</v>
      </c>
      <c r="I9416" s="33" t="s">
        <v>11713</v>
      </c>
      <c r="J9416" s="2">
        <v>5</v>
      </c>
      <c r="K9416" s="33" t="s">
        <v>6583</v>
      </c>
    </row>
    <row r="9417" spans="1:11" x14ac:dyDescent="0.3">
      <c r="A9417" s="1">
        <v>43060</v>
      </c>
      <c r="B9417" s="2">
        <f>YEAR(salesdata[[#This Row],[Order Date]])</f>
        <v>2017</v>
      </c>
      <c r="C9417" s="2">
        <f>MONTH(salesdata[[#This Row],[Order Date]])</f>
        <v>11</v>
      </c>
      <c r="D9417" t="s">
        <v>284</v>
      </c>
      <c r="E9417" t="s">
        <v>167</v>
      </c>
      <c r="F9417" t="s">
        <v>39</v>
      </c>
      <c r="G9417" t="s">
        <v>306</v>
      </c>
      <c r="H9417" t="s">
        <v>1299</v>
      </c>
      <c r="I9417" s="33" t="s">
        <v>11714</v>
      </c>
      <c r="J9417" s="2">
        <v>1</v>
      </c>
      <c r="K9417" s="33" t="s">
        <v>2881</v>
      </c>
    </row>
    <row r="9418" spans="1:11" x14ac:dyDescent="0.3">
      <c r="A9418" s="1">
        <v>43060</v>
      </c>
      <c r="B9418" s="2">
        <f>YEAR(salesdata[[#This Row],[Order Date]])</f>
        <v>2017</v>
      </c>
      <c r="C9418" s="2">
        <f>MONTH(salesdata[[#This Row],[Order Date]])</f>
        <v>11</v>
      </c>
      <c r="D9418" t="s">
        <v>284</v>
      </c>
      <c r="E9418" t="s">
        <v>167</v>
      </c>
      <c r="F9418" t="s">
        <v>11</v>
      </c>
      <c r="G9418" t="s">
        <v>12</v>
      </c>
      <c r="H9418" t="s">
        <v>464</v>
      </c>
      <c r="I9418" s="33" t="s">
        <v>6128</v>
      </c>
      <c r="J9418" s="2">
        <v>8</v>
      </c>
      <c r="K9418" s="33" t="s">
        <v>6129</v>
      </c>
    </row>
    <row r="9419" spans="1:11" x14ac:dyDescent="0.3">
      <c r="A9419" s="1">
        <v>43060</v>
      </c>
      <c r="B9419" s="2">
        <f>YEAR(salesdata[[#This Row],[Order Date]])</f>
        <v>2017</v>
      </c>
      <c r="C9419" s="2">
        <f>MONTH(salesdata[[#This Row],[Order Date]])</f>
        <v>11</v>
      </c>
      <c r="D9419" t="s">
        <v>2571</v>
      </c>
      <c r="E9419" t="s">
        <v>10</v>
      </c>
      <c r="F9419" t="s">
        <v>39</v>
      </c>
      <c r="G9419" t="s">
        <v>40</v>
      </c>
      <c r="H9419" t="s">
        <v>2358</v>
      </c>
      <c r="I9419" s="33" t="s">
        <v>8171</v>
      </c>
      <c r="J9419" s="2">
        <v>3</v>
      </c>
      <c r="K9419" s="33" t="s">
        <v>8636</v>
      </c>
    </row>
    <row r="9420" spans="1:11" x14ac:dyDescent="0.3">
      <c r="A9420" s="1">
        <v>43061</v>
      </c>
      <c r="B9420" s="2">
        <f>YEAR(salesdata[[#This Row],[Order Date]])</f>
        <v>2017</v>
      </c>
      <c r="C9420" s="2">
        <f>MONTH(salesdata[[#This Row],[Order Date]])</f>
        <v>11</v>
      </c>
      <c r="D9420" t="s">
        <v>830</v>
      </c>
      <c r="E9420" t="s">
        <v>10</v>
      </c>
      <c r="F9420" t="s">
        <v>11</v>
      </c>
      <c r="G9420" t="s">
        <v>24</v>
      </c>
      <c r="H9420" t="s">
        <v>536</v>
      </c>
      <c r="I9420" s="33" t="s">
        <v>7650</v>
      </c>
      <c r="J9420" s="2">
        <v>8</v>
      </c>
      <c r="K9420" s="33" t="s">
        <v>6884</v>
      </c>
    </row>
    <row r="9421" spans="1:11" x14ac:dyDescent="0.3">
      <c r="A9421" s="1">
        <v>43062</v>
      </c>
      <c r="B9421" s="2">
        <f>YEAR(salesdata[[#This Row],[Order Date]])</f>
        <v>2017</v>
      </c>
      <c r="C9421" s="2">
        <f>MONTH(salesdata[[#This Row],[Order Date]])</f>
        <v>11</v>
      </c>
      <c r="D9421" t="s">
        <v>2580</v>
      </c>
      <c r="E9421" t="s">
        <v>249</v>
      </c>
      <c r="F9421" t="s">
        <v>39</v>
      </c>
      <c r="G9421" t="s">
        <v>52</v>
      </c>
      <c r="H9421" t="s">
        <v>1972</v>
      </c>
      <c r="I9421" s="33" t="s">
        <v>11715</v>
      </c>
      <c r="J9421" s="2">
        <v>8</v>
      </c>
      <c r="K9421" s="33" t="s">
        <v>11716</v>
      </c>
    </row>
    <row r="9422" spans="1:11" x14ac:dyDescent="0.3">
      <c r="A9422" s="1">
        <v>43062</v>
      </c>
      <c r="B9422" s="2">
        <f>YEAR(salesdata[[#This Row],[Order Date]])</f>
        <v>2017</v>
      </c>
      <c r="C9422" s="2">
        <f>MONTH(salesdata[[#This Row],[Order Date]])</f>
        <v>11</v>
      </c>
      <c r="D9422" t="s">
        <v>2580</v>
      </c>
      <c r="E9422" t="s">
        <v>249</v>
      </c>
      <c r="F9422" t="s">
        <v>39</v>
      </c>
      <c r="G9422" t="s">
        <v>40</v>
      </c>
      <c r="H9422" t="s">
        <v>1940</v>
      </c>
      <c r="I9422" s="33" t="s">
        <v>3501</v>
      </c>
      <c r="J9422" s="2">
        <v>1</v>
      </c>
      <c r="K9422" s="33" t="s">
        <v>7069</v>
      </c>
    </row>
    <row r="9423" spans="1:11" x14ac:dyDescent="0.3">
      <c r="A9423" s="1">
        <v>43062</v>
      </c>
      <c r="B9423" s="2">
        <f>YEAR(salesdata[[#This Row],[Order Date]])</f>
        <v>2017</v>
      </c>
      <c r="C9423" s="2">
        <f>MONTH(salesdata[[#This Row],[Order Date]])</f>
        <v>11</v>
      </c>
      <c r="D9423" t="s">
        <v>2580</v>
      </c>
      <c r="E9423" t="s">
        <v>249</v>
      </c>
      <c r="F9423" t="s">
        <v>11</v>
      </c>
      <c r="G9423" t="s">
        <v>24</v>
      </c>
      <c r="H9423" t="s">
        <v>275</v>
      </c>
      <c r="I9423" s="33" t="s">
        <v>6875</v>
      </c>
      <c r="J9423" s="2">
        <v>1</v>
      </c>
      <c r="K9423" s="33" t="s">
        <v>3154</v>
      </c>
    </row>
    <row r="9424" spans="1:11" x14ac:dyDescent="0.3">
      <c r="A9424" s="1">
        <v>43062</v>
      </c>
      <c r="B9424" s="2">
        <f>YEAR(salesdata[[#This Row],[Order Date]])</f>
        <v>2017</v>
      </c>
      <c r="C9424" s="2">
        <f>MONTH(salesdata[[#This Row],[Order Date]])</f>
        <v>11</v>
      </c>
      <c r="D9424" t="s">
        <v>1196</v>
      </c>
      <c r="E9424" t="s">
        <v>111</v>
      </c>
      <c r="F9424" t="s">
        <v>34</v>
      </c>
      <c r="G9424" t="s">
        <v>47</v>
      </c>
      <c r="H9424" t="s">
        <v>1967</v>
      </c>
      <c r="I9424" s="33" t="s">
        <v>5964</v>
      </c>
      <c r="J9424" s="2">
        <v>2</v>
      </c>
      <c r="K9424" s="33" t="s">
        <v>3706</v>
      </c>
    </row>
    <row r="9425" spans="1:11" x14ac:dyDescent="0.3">
      <c r="A9425" s="1">
        <v>43062</v>
      </c>
      <c r="B9425" s="2">
        <f>YEAR(salesdata[[#This Row],[Order Date]])</f>
        <v>2017</v>
      </c>
      <c r="C9425" s="2">
        <f>MONTH(salesdata[[#This Row],[Order Date]])</f>
        <v>11</v>
      </c>
      <c r="D9425" t="s">
        <v>1196</v>
      </c>
      <c r="E9425" t="s">
        <v>111</v>
      </c>
      <c r="F9425" t="s">
        <v>11</v>
      </c>
      <c r="G9425" t="s">
        <v>20</v>
      </c>
      <c r="H9425" t="s">
        <v>315</v>
      </c>
      <c r="I9425" s="33" t="s">
        <v>11717</v>
      </c>
      <c r="J9425" s="2">
        <v>8</v>
      </c>
      <c r="K9425" s="33" t="s">
        <v>11718</v>
      </c>
    </row>
    <row r="9426" spans="1:11" x14ac:dyDescent="0.3">
      <c r="A9426" s="1">
        <v>43062</v>
      </c>
      <c r="B9426" s="2">
        <f>YEAR(salesdata[[#This Row],[Order Date]])</f>
        <v>2017</v>
      </c>
      <c r="C9426" s="2">
        <f>MONTH(salesdata[[#This Row],[Order Date]])</f>
        <v>11</v>
      </c>
      <c r="D9426" t="s">
        <v>698</v>
      </c>
      <c r="E9426" t="s">
        <v>23</v>
      </c>
      <c r="F9426" t="s">
        <v>34</v>
      </c>
      <c r="G9426" t="s">
        <v>47</v>
      </c>
      <c r="H9426" t="s">
        <v>1618</v>
      </c>
      <c r="I9426" s="33" t="s">
        <v>11719</v>
      </c>
      <c r="J9426" s="2">
        <v>9</v>
      </c>
      <c r="K9426" s="33" t="s">
        <v>3108</v>
      </c>
    </row>
    <row r="9427" spans="1:11" x14ac:dyDescent="0.3">
      <c r="A9427" s="1">
        <v>43062</v>
      </c>
      <c r="B9427" s="2">
        <f>YEAR(salesdata[[#This Row],[Order Date]])</f>
        <v>2017</v>
      </c>
      <c r="C9427" s="2">
        <f>MONTH(salesdata[[#This Row],[Order Date]])</f>
        <v>11</v>
      </c>
      <c r="D9427" t="s">
        <v>492</v>
      </c>
      <c r="E9427" t="s">
        <v>23</v>
      </c>
      <c r="F9427" t="s">
        <v>11</v>
      </c>
      <c r="G9427" t="s">
        <v>20</v>
      </c>
      <c r="H9427" t="s">
        <v>784</v>
      </c>
      <c r="I9427" s="33" t="s">
        <v>3292</v>
      </c>
      <c r="J9427" s="2">
        <v>1</v>
      </c>
      <c r="K9427" s="33" t="s">
        <v>11720</v>
      </c>
    </row>
    <row r="9428" spans="1:11" x14ac:dyDescent="0.3">
      <c r="A9428" s="1">
        <v>43062</v>
      </c>
      <c r="B9428" s="2">
        <f>YEAR(salesdata[[#This Row],[Order Date]])</f>
        <v>2017</v>
      </c>
      <c r="C9428" s="2">
        <f>MONTH(salesdata[[#This Row],[Order Date]])</f>
        <v>11</v>
      </c>
      <c r="D9428" t="s">
        <v>2012</v>
      </c>
      <c r="E9428" t="s">
        <v>15</v>
      </c>
      <c r="F9428" t="s">
        <v>34</v>
      </c>
      <c r="G9428" t="s">
        <v>47</v>
      </c>
      <c r="H9428" t="s">
        <v>2398</v>
      </c>
      <c r="I9428" s="33" t="s">
        <v>5618</v>
      </c>
      <c r="J9428" s="2">
        <v>1</v>
      </c>
      <c r="K9428" s="33" t="s">
        <v>11721</v>
      </c>
    </row>
    <row r="9429" spans="1:11" x14ac:dyDescent="0.3">
      <c r="A9429" s="1">
        <v>43062</v>
      </c>
      <c r="B9429" s="2">
        <f>YEAR(salesdata[[#This Row],[Order Date]])</f>
        <v>2017</v>
      </c>
      <c r="C9429" s="2">
        <f>MONTH(salesdata[[#This Row],[Order Date]])</f>
        <v>11</v>
      </c>
      <c r="D9429" t="s">
        <v>2012</v>
      </c>
      <c r="E9429" t="s">
        <v>15</v>
      </c>
      <c r="F9429" t="s">
        <v>11</v>
      </c>
      <c r="G9429" t="s">
        <v>16</v>
      </c>
      <c r="H9429" t="s">
        <v>593</v>
      </c>
      <c r="I9429" s="33" t="s">
        <v>4219</v>
      </c>
      <c r="J9429" s="2">
        <v>5</v>
      </c>
      <c r="K9429" s="33" t="s">
        <v>6010</v>
      </c>
    </row>
    <row r="9430" spans="1:11" x14ac:dyDescent="0.3">
      <c r="A9430" s="1">
        <v>43062</v>
      </c>
      <c r="B9430" s="2">
        <f>YEAR(salesdata[[#This Row],[Order Date]])</f>
        <v>2017</v>
      </c>
      <c r="C9430" s="2">
        <f>MONTH(salesdata[[#This Row],[Order Date]])</f>
        <v>11</v>
      </c>
      <c r="D9430" t="s">
        <v>2012</v>
      </c>
      <c r="E9430" t="s">
        <v>15</v>
      </c>
      <c r="F9430" t="s">
        <v>39</v>
      </c>
      <c r="G9430" t="s">
        <v>40</v>
      </c>
      <c r="H9430" t="s">
        <v>1628</v>
      </c>
      <c r="I9430" s="33" t="s">
        <v>6455</v>
      </c>
      <c r="J9430" s="2">
        <v>2</v>
      </c>
      <c r="K9430" s="33" t="s">
        <v>3027</v>
      </c>
    </row>
    <row r="9431" spans="1:11" x14ac:dyDescent="0.3">
      <c r="A9431" s="1">
        <v>43062</v>
      </c>
      <c r="B9431" s="2">
        <f>YEAR(salesdata[[#This Row],[Order Date]])</f>
        <v>2017</v>
      </c>
      <c r="C9431" s="2">
        <f>MONTH(salesdata[[#This Row],[Order Date]])</f>
        <v>11</v>
      </c>
      <c r="D9431" t="s">
        <v>1776</v>
      </c>
      <c r="E9431" t="s">
        <v>10</v>
      </c>
      <c r="F9431" t="s">
        <v>39</v>
      </c>
      <c r="G9431" t="s">
        <v>40</v>
      </c>
      <c r="H9431" t="s">
        <v>1538</v>
      </c>
      <c r="I9431" s="33" t="s">
        <v>10654</v>
      </c>
      <c r="J9431" s="2">
        <v>5</v>
      </c>
      <c r="K9431" s="33" t="s">
        <v>10655</v>
      </c>
    </row>
    <row r="9432" spans="1:11" x14ac:dyDescent="0.3">
      <c r="A9432" s="1">
        <v>43062</v>
      </c>
      <c r="B9432" s="2">
        <f>YEAR(salesdata[[#This Row],[Order Date]])</f>
        <v>2017</v>
      </c>
      <c r="C9432" s="2">
        <f>MONTH(salesdata[[#This Row],[Order Date]])</f>
        <v>11</v>
      </c>
      <c r="D9432" t="s">
        <v>930</v>
      </c>
      <c r="E9432" t="s">
        <v>111</v>
      </c>
      <c r="F9432" t="s">
        <v>11</v>
      </c>
      <c r="G9432" t="s">
        <v>204</v>
      </c>
      <c r="H9432" t="s">
        <v>828</v>
      </c>
      <c r="I9432" s="33" t="s">
        <v>3697</v>
      </c>
      <c r="J9432" s="2">
        <v>2</v>
      </c>
      <c r="K9432" s="33" t="s">
        <v>8667</v>
      </c>
    </row>
    <row r="9433" spans="1:11" x14ac:dyDescent="0.3">
      <c r="A9433" s="1">
        <v>43062</v>
      </c>
      <c r="B9433" s="2">
        <f>YEAR(salesdata[[#This Row],[Order Date]])</f>
        <v>2017</v>
      </c>
      <c r="C9433" s="2">
        <f>MONTH(salesdata[[#This Row],[Order Date]])</f>
        <v>11</v>
      </c>
      <c r="D9433" t="s">
        <v>61</v>
      </c>
      <c r="E9433" t="s">
        <v>15</v>
      </c>
      <c r="F9433" t="s">
        <v>11</v>
      </c>
      <c r="G9433" t="s">
        <v>12</v>
      </c>
      <c r="H9433" t="s">
        <v>1944</v>
      </c>
      <c r="I9433" s="33" t="s">
        <v>4867</v>
      </c>
      <c r="J9433" s="2">
        <v>2</v>
      </c>
      <c r="K9433" s="33" t="s">
        <v>4868</v>
      </c>
    </row>
    <row r="9434" spans="1:11" x14ac:dyDescent="0.3">
      <c r="A9434" s="1">
        <v>43062</v>
      </c>
      <c r="B9434" s="2">
        <f>YEAR(salesdata[[#This Row],[Order Date]])</f>
        <v>2017</v>
      </c>
      <c r="C9434" s="2">
        <f>MONTH(salesdata[[#This Row],[Order Date]])</f>
        <v>11</v>
      </c>
      <c r="D9434" t="s">
        <v>1190</v>
      </c>
      <c r="E9434" t="s">
        <v>10</v>
      </c>
      <c r="F9434" t="s">
        <v>11</v>
      </c>
      <c r="G9434" t="s">
        <v>12</v>
      </c>
      <c r="H9434" t="s">
        <v>1982</v>
      </c>
      <c r="I9434" s="33" t="s">
        <v>4767</v>
      </c>
      <c r="J9434" s="2">
        <v>7</v>
      </c>
      <c r="K9434" s="33" t="s">
        <v>5304</v>
      </c>
    </row>
    <row r="9435" spans="1:11" x14ac:dyDescent="0.3">
      <c r="A9435" s="1">
        <v>43062</v>
      </c>
      <c r="B9435" s="2">
        <f>YEAR(salesdata[[#This Row],[Order Date]])</f>
        <v>2017</v>
      </c>
      <c r="C9435" s="2">
        <f>MONTH(salesdata[[#This Row],[Order Date]])</f>
        <v>11</v>
      </c>
      <c r="D9435" t="s">
        <v>1190</v>
      </c>
      <c r="E9435" t="s">
        <v>10</v>
      </c>
      <c r="F9435" t="s">
        <v>11</v>
      </c>
      <c r="G9435" t="s">
        <v>12</v>
      </c>
      <c r="H9435" t="s">
        <v>1329</v>
      </c>
      <c r="I9435" s="33" t="s">
        <v>4289</v>
      </c>
      <c r="J9435" s="2">
        <v>2</v>
      </c>
      <c r="K9435" s="33" t="s">
        <v>4290</v>
      </c>
    </row>
    <row r="9436" spans="1:11" x14ac:dyDescent="0.3">
      <c r="A9436" s="1">
        <v>43062</v>
      </c>
      <c r="B9436" s="2">
        <f>YEAR(salesdata[[#This Row],[Order Date]])</f>
        <v>2017</v>
      </c>
      <c r="C9436" s="2">
        <f>MONTH(salesdata[[#This Row],[Order Date]])</f>
        <v>11</v>
      </c>
      <c r="D9436" t="s">
        <v>1190</v>
      </c>
      <c r="E9436" t="s">
        <v>10</v>
      </c>
      <c r="F9436" t="s">
        <v>34</v>
      </c>
      <c r="G9436" t="s">
        <v>147</v>
      </c>
      <c r="H9436" t="s">
        <v>1541</v>
      </c>
      <c r="I9436" s="33" t="s">
        <v>11722</v>
      </c>
      <c r="J9436" s="2">
        <v>1</v>
      </c>
      <c r="K9436" s="33" t="s">
        <v>11723</v>
      </c>
    </row>
    <row r="9437" spans="1:11" x14ac:dyDescent="0.3">
      <c r="A9437" s="1">
        <v>43062</v>
      </c>
      <c r="B9437" s="2">
        <f>YEAR(salesdata[[#This Row],[Order Date]])</f>
        <v>2017</v>
      </c>
      <c r="C9437" s="2">
        <f>MONTH(salesdata[[#This Row],[Order Date]])</f>
        <v>11</v>
      </c>
      <c r="D9437" t="s">
        <v>1190</v>
      </c>
      <c r="E9437" t="s">
        <v>10</v>
      </c>
      <c r="F9437" t="s">
        <v>11</v>
      </c>
      <c r="G9437" t="s">
        <v>20</v>
      </c>
      <c r="H9437" t="s">
        <v>2058</v>
      </c>
      <c r="I9437" s="33" t="s">
        <v>4176</v>
      </c>
      <c r="J9437" s="2">
        <v>2</v>
      </c>
      <c r="K9437" s="33" t="s">
        <v>6563</v>
      </c>
    </row>
    <row r="9438" spans="1:11" x14ac:dyDescent="0.3">
      <c r="A9438" s="1">
        <v>43063</v>
      </c>
      <c r="B9438" s="2">
        <f>YEAR(salesdata[[#This Row],[Order Date]])</f>
        <v>2017</v>
      </c>
      <c r="C9438" s="2">
        <f>MONTH(salesdata[[#This Row],[Order Date]])</f>
        <v>11</v>
      </c>
      <c r="D9438" t="s">
        <v>725</v>
      </c>
      <c r="E9438" t="s">
        <v>10</v>
      </c>
      <c r="F9438" t="s">
        <v>11</v>
      </c>
      <c r="G9438" t="s">
        <v>43</v>
      </c>
      <c r="H9438" t="s">
        <v>1862</v>
      </c>
      <c r="I9438" s="33" t="s">
        <v>9525</v>
      </c>
      <c r="J9438" s="2">
        <v>3</v>
      </c>
      <c r="K9438" s="33" t="s">
        <v>11724</v>
      </c>
    </row>
    <row r="9439" spans="1:11" x14ac:dyDescent="0.3">
      <c r="A9439" s="1">
        <v>43063</v>
      </c>
      <c r="B9439" s="2">
        <f>YEAR(salesdata[[#This Row],[Order Date]])</f>
        <v>2017</v>
      </c>
      <c r="C9439" s="2">
        <f>MONTH(salesdata[[#This Row],[Order Date]])</f>
        <v>11</v>
      </c>
      <c r="D9439" t="s">
        <v>1559</v>
      </c>
      <c r="E9439" t="s">
        <v>152</v>
      </c>
      <c r="F9439" t="s">
        <v>11</v>
      </c>
      <c r="G9439" t="s">
        <v>12</v>
      </c>
      <c r="H9439" t="s">
        <v>1457</v>
      </c>
      <c r="I9439" s="33" t="s">
        <v>3882</v>
      </c>
      <c r="J9439" s="2">
        <v>1</v>
      </c>
      <c r="K9439" s="33" t="s">
        <v>3379</v>
      </c>
    </row>
    <row r="9440" spans="1:11" x14ac:dyDescent="0.3">
      <c r="A9440" s="1">
        <v>43063</v>
      </c>
      <c r="B9440" s="2">
        <f>YEAR(salesdata[[#This Row],[Order Date]])</f>
        <v>2017</v>
      </c>
      <c r="C9440" s="2">
        <f>MONTH(salesdata[[#This Row],[Order Date]])</f>
        <v>11</v>
      </c>
      <c r="D9440" t="s">
        <v>1559</v>
      </c>
      <c r="E9440" t="s">
        <v>152</v>
      </c>
      <c r="F9440" t="s">
        <v>34</v>
      </c>
      <c r="G9440" t="s">
        <v>35</v>
      </c>
      <c r="H9440" t="s">
        <v>2257</v>
      </c>
      <c r="I9440" s="33" t="s">
        <v>11725</v>
      </c>
      <c r="J9440" s="2">
        <v>6</v>
      </c>
      <c r="K9440" s="33" t="s">
        <v>11726</v>
      </c>
    </row>
    <row r="9441" spans="1:11" x14ac:dyDescent="0.3">
      <c r="A9441" s="1">
        <v>43063</v>
      </c>
      <c r="B9441" s="2">
        <f>YEAR(salesdata[[#This Row],[Order Date]])</f>
        <v>2017</v>
      </c>
      <c r="C9441" s="2">
        <f>MONTH(salesdata[[#This Row],[Order Date]])</f>
        <v>11</v>
      </c>
      <c r="D9441" t="s">
        <v>499</v>
      </c>
      <c r="E9441" t="s">
        <v>70</v>
      </c>
      <c r="F9441" t="s">
        <v>39</v>
      </c>
      <c r="G9441" t="s">
        <v>40</v>
      </c>
      <c r="H9441" t="s">
        <v>2466</v>
      </c>
      <c r="I9441" s="33" t="s">
        <v>11727</v>
      </c>
      <c r="J9441" s="2">
        <v>2</v>
      </c>
      <c r="K9441" s="33" t="s">
        <v>3958</v>
      </c>
    </row>
    <row r="9442" spans="1:11" x14ac:dyDescent="0.3">
      <c r="A9442" s="1">
        <v>43063</v>
      </c>
      <c r="B9442" s="2">
        <f>YEAR(salesdata[[#This Row],[Order Date]])</f>
        <v>2017</v>
      </c>
      <c r="C9442" s="2">
        <f>MONTH(salesdata[[#This Row],[Order Date]])</f>
        <v>11</v>
      </c>
      <c r="D9442" t="s">
        <v>499</v>
      </c>
      <c r="E9442" t="s">
        <v>70</v>
      </c>
      <c r="F9442" t="s">
        <v>11</v>
      </c>
      <c r="G9442" t="s">
        <v>20</v>
      </c>
      <c r="H9442" t="s">
        <v>369</v>
      </c>
      <c r="I9442" s="33" t="s">
        <v>11728</v>
      </c>
      <c r="J9442" s="2">
        <v>8</v>
      </c>
      <c r="K9442" s="33" t="s">
        <v>11729</v>
      </c>
    </row>
    <row r="9443" spans="1:11" x14ac:dyDescent="0.3">
      <c r="A9443" s="1">
        <v>43063</v>
      </c>
      <c r="B9443" s="2">
        <f>YEAR(salesdata[[#This Row],[Order Date]])</f>
        <v>2017</v>
      </c>
      <c r="C9443" s="2">
        <f>MONTH(salesdata[[#This Row],[Order Date]])</f>
        <v>11</v>
      </c>
      <c r="D9443" t="s">
        <v>1206</v>
      </c>
      <c r="E9443" t="s">
        <v>33</v>
      </c>
      <c r="F9443" t="s">
        <v>11</v>
      </c>
      <c r="G9443" t="s">
        <v>20</v>
      </c>
      <c r="H9443" t="s">
        <v>922</v>
      </c>
      <c r="I9443" s="33" t="s">
        <v>3379</v>
      </c>
      <c r="J9443" s="2">
        <v>1</v>
      </c>
      <c r="K9443" s="33" t="s">
        <v>4102</v>
      </c>
    </row>
    <row r="9444" spans="1:11" x14ac:dyDescent="0.3">
      <c r="A9444" s="1">
        <v>43063</v>
      </c>
      <c r="B9444" s="2">
        <f>YEAR(salesdata[[#This Row],[Order Date]])</f>
        <v>2017</v>
      </c>
      <c r="C9444" s="2">
        <f>MONTH(salesdata[[#This Row],[Order Date]])</f>
        <v>11</v>
      </c>
      <c r="D9444" t="s">
        <v>1206</v>
      </c>
      <c r="E9444" t="s">
        <v>33</v>
      </c>
      <c r="F9444" t="s">
        <v>11</v>
      </c>
      <c r="G9444" t="s">
        <v>18</v>
      </c>
      <c r="H9444" t="s">
        <v>2222</v>
      </c>
      <c r="I9444" s="33" t="s">
        <v>11730</v>
      </c>
      <c r="J9444" s="2">
        <v>12</v>
      </c>
      <c r="K9444" s="33" t="s">
        <v>11731</v>
      </c>
    </row>
    <row r="9445" spans="1:11" x14ac:dyDescent="0.3">
      <c r="A9445" s="1">
        <v>43063</v>
      </c>
      <c r="B9445" s="2">
        <f>YEAR(salesdata[[#This Row],[Order Date]])</f>
        <v>2017</v>
      </c>
      <c r="C9445" s="2">
        <f>MONTH(salesdata[[#This Row],[Order Date]])</f>
        <v>11</v>
      </c>
      <c r="D9445" t="s">
        <v>108</v>
      </c>
      <c r="E9445" t="s">
        <v>96</v>
      </c>
      <c r="F9445" t="s">
        <v>11</v>
      </c>
      <c r="G9445" t="s">
        <v>20</v>
      </c>
      <c r="H9445" t="s">
        <v>171</v>
      </c>
      <c r="I9445" s="33" t="s">
        <v>6636</v>
      </c>
      <c r="J9445" s="2">
        <v>2</v>
      </c>
      <c r="K9445" s="33" t="s">
        <v>11732</v>
      </c>
    </row>
    <row r="9446" spans="1:11" x14ac:dyDescent="0.3">
      <c r="A9446" s="1">
        <v>43063</v>
      </c>
      <c r="B9446" s="2">
        <f>YEAR(salesdata[[#This Row],[Order Date]])</f>
        <v>2017</v>
      </c>
      <c r="C9446" s="2">
        <f>MONTH(salesdata[[#This Row],[Order Date]])</f>
        <v>11</v>
      </c>
      <c r="D9446" t="s">
        <v>108</v>
      </c>
      <c r="E9446" t="s">
        <v>96</v>
      </c>
      <c r="F9446" t="s">
        <v>11</v>
      </c>
      <c r="G9446" t="s">
        <v>18</v>
      </c>
      <c r="H9446" t="s">
        <v>2455</v>
      </c>
      <c r="I9446" s="33" t="s">
        <v>11733</v>
      </c>
      <c r="J9446" s="2">
        <v>8</v>
      </c>
      <c r="K9446" s="33" t="s">
        <v>11734</v>
      </c>
    </row>
    <row r="9447" spans="1:11" x14ac:dyDescent="0.3">
      <c r="A9447" s="1">
        <v>43063</v>
      </c>
      <c r="B9447" s="2">
        <f>YEAR(salesdata[[#This Row],[Order Date]])</f>
        <v>2017</v>
      </c>
      <c r="C9447" s="2">
        <f>MONTH(salesdata[[#This Row],[Order Date]])</f>
        <v>11</v>
      </c>
      <c r="D9447" t="s">
        <v>1788</v>
      </c>
      <c r="E9447" t="s">
        <v>249</v>
      </c>
      <c r="F9447" t="s">
        <v>11</v>
      </c>
      <c r="G9447" t="s">
        <v>20</v>
      </c>
      <c r="H9447" t="s">
        <v>2576</v>
      </c>
      <c r="I9447" s="33" t="s">
        <v>3506</v>
      </c>
      <c r="J9447" s="2">
        <v>8</v>
      </c>
      <c r="K9447" s="33" t="s">
        <v>11735</v>
      </c>
    </row>
    <row r="9448" spans="1:11" x14ac:dyDescent="0.3">
      <c r="A9448" s="1">
        <v>43063</v>
      </c>
      <c r="B9448" s="2">
        <f>YEAR(salesdata[[#This Row],[Order Date]])</f>
        <v>2017</v>
      </c>
      <c r="C9448" s="2">
        <f>MONTH(salesdata[[#This Row],[Order Date]])</f>
        <v>11</v>
      </c>
      <c r="D9448" t="s">
        <v>287</v>
      </c>
      <c r="E9448" t="s">
        <v>152</v>
      </c>
      <c r="F9448" t="s">
        <v>11</v>
      </c>
      <c r="G9448" t="s">
        <v>24</v>
      </c>
      <c r="H9448" t="s">
        <v>2447</v>
      </c>
      <c r="I9448" s="33" t="s">
        <v>3269</v>
      </c>
      <c r="J9448" s="2">
        <v>9</v>
      </c>
      <c r="K9448" s="33" t="s">
        <v>11736</v>
      </c>
    </row>
    <row r="9449" spans="1:11" x14ac:dyDescent="0.3">
      <c r="A9449" s="1">
        <v>43063</v>
      </c>
      <c r="B9449" s="2">
        <f>YEAR(salesdata[[#This Row],[Order Date]])</f>
        <v>2017</v>
      </c>
      <c r="C9449" s="2">
        <f>MONTH(salesdata[[#This Row],[Order Date]])</f>
        <v>11</v>
      </c>
      <c r="D9449" t="s">
        <v>287</v>
      </c>
      <c r="E9449" t="s">
        <v>152</v>
      </c>
      <c r="F9449" t="s">
        <v>11</v>
      </c>
      <c r="G9449" t="s">
        <v>63</v>
      </c>
      <c r="H9449" t="s">
        <v>1677</v>
      </c>
      <c r="I9449" s="33" t="s">
        <v>8216</v>
      </c>
      <c r="J9449" s="2">
        <v>2</v>
      </c>
      <c r="K9449" s="33" t="s">
        <v>8217</v>
      </c>
    </row>
    <row r="9450" spans="1:11" x14ac:dyDescent="0.3">
      <c r="A9450" s="1">
        <v>43063</v>
      </c>
      <c r="B9450" s="2">
        <f>YEAR(salesdata[[#This Row],[Order Date]])</f>
        <v>2017</v>
      </c>
      <c r="C9450" s="2">
        <f>MONTH(salesdata[[#This Row],[Order Date]])</f>
        <v>11</v>
      </c>
      <c r="D9450" t="s">
        <v>287</v>
      </c>
      <c r="E9450" t="s">
        <v>152</v>
      </c>
      <c r="F9450" t="s">
        <v>34</v>
      </c>
      <c r="G9450" t="s">
        <v>74</v>
      </c>
      <c r="H9450" t="s">
        <v>2274</v>
      </c>
      <c r="I9450" s="33" t="s">
        <v>9900</v>
      </c>
      <c r="J9450" s="2">
        <v>2</v>
      </c>
      <c r="K9450" s="33" t="s">
        <v>11737</v>
      </c>
    </row>
    <row r="9451" spans="1:11" x14ac:dyDescent="0.3">
      <c r="A9451" s="1">
        <v>43063</v>
      </c>
      <c r="B9451" s="2">
        <f>YEAR(salesdata[[#This Row],[Order Date]])</f>
        <v>2017</v>
      </c>
      <c r="C9451" s="2">
        <f>MONTH(salesdata[[#This Row],[Order Date]])</f>
        <v>11</v>
      </c>
      <c r="D9451" t="s">
        <v>287</v>
      </c>
      <c r="E9451" t="s">
        <v>152</v>
      </c>
      <c r="F9451" t="s">
        <v>11</v>
      </c>
      <c r="G9451" t="s">
        <v>12</v>
      </c>
      <c r="H9451" t="s">
        <v>1784</v>
      </c>
      <c r="I9451" s="33" t="s">
        <v>3122</v>
      </c>
      <c r="J9451" s="2">
        <v>2</v>
      </c>
      <c r="K9451" s="33" t="s">
        <v>3123</v>
      </c>
    </row>
    <row r="9452" spans="1:11" x14ac:dyDescent="0.3">
      <c r="A9452" s="1">
        <v>43063</v>
      </c>
      <c r="B9452" s="2">
        <f>YEAR(salesdata[[#This Row],[Order Date]])</f>
        <v>2017</v>
      </c>
      <c r="C9452" s="2">
        <f>MONTH(salesdata[[#This Row],[Order Date]])</f>
        <v>11</v>
      </c>
      <c r="D9452" t="s">
        <v>648</v>
      </c>
      <c r="E9452" t="s">
        <v>27</v>
      </c>
      <c r="F9452" t="s">
        <v>11</v>
      </c>
      <c r="G9452" t="s">
        <v>24</v>
      </c>
      <c r="H9452" t="s">
        <v>2646</v>
      </c>
      <c r="I9452" s="33" t="s">
        <v>11738</v>
      </c>
      <c r="J9452" s="2">
        <v>4</v>
      </c>
      <c r="K9452" s="33" t="s">
        <v>3157</v>
      </c>
    </row>
    <row r="9453" spans="1:11" x14ac:dyDescent="0.3">
      <c r="A9453" s="1">
        <v>43063</v>
      </c>
      <c r="B9453" s="2">
        <f>YEAR(salesdata[[#This Row],[Order Date]])</f>
        <v>2017</v>
      </c>
      <c r="C9453" s="2">
        <f>MONTH(salesdata[[#This Row],[Order Date]])</f>
        <v>11</v>
      </c>
      <c r="D9453" t="s">
        <v>2276</v>
      </c>
      <c r="E9453" t="s">
        <v>23</v>
      </c>
      <c r="F9453" t="s">
        <v>39</v>
      </c>
      <c r="G9453" t="s">
        <v>40</v>
      </c>
      <c r="H9453" t="s">
        <v>2682</v>
      </c>
      <c r="I9453" s="33" t="s">
        <v>5995</v>
      </c>
      <c r="J9453" s="2">
        <v>2</v>
      </c>
      <c r="K9453" s="33" t="s">
        <v>2882</v>
      </c>
    </row>
    <row r="9454" spans="1:11" x14ac:dyDescent="0.3">
      <c r="A9454" s="1">
        <v>43063</v>
      </c>
      <c r="B9454" s="2">
        <f>YEAR(salesdata[[#This Row],[Order Date]])</f>
        <v>2017</v>
      </c>
      <c r="C9454" s="2">
        <f>MONTH(salesdata[[#This Row],[Order Date]])</f>
        <v>11</v>
      </c>
      <c r="D9454" t="s">
        <v>2276</v>
      </c>
      <c r="E9454" t="s">
        <v>23</v>
      </c>
      <c r="F9454" t="s">
        <v>11</v>
      </c>
      <c r="G9454" t="s">
        <v>12</v>
      </c>
      <c r="H9454" t="s">
        <v>367</v>
      </c>
      <c r="I9454" s="33" t="s">
        <v>11096</v>
      </c>
      <c r="J9454" s="2">
        <v>7</v>
      </c>
      <c r="K9454" s="33" t="s">
        <v>11097</v>
      </c>
    </row>
    <row r="9455" spans="1:11" x14ac:dyDescent="0.3">
      <c r="A9455" s="1">
        <v>43063</v>
      </c>
      <c r="B9455" s="2">
        <f>YEAR(salesdata[[#This Row],[Order Date]])</f>
        <v>2017</v>
      </c>
      <c r="C9455" s="2">
        <f>MONTH(salesdata[[#This Row],[Order Date]])</f>
        <v>11</v>
      </c>
      <c r="D9455" t="s">
        <v>671</v>
      </c>
      <c r="E9455" t="s">
        <v>1315</v>
      </c>
      <c r="F9455" t="s">
        <v>11</v>
      </c>
      <c r="G9455" t="s">
        <v>18</v>
      </c>
      <c r="H9455" t="s">
        <v>116</v>
      </c>
      <c r="I9455" s="33" t="s">
        <v>5841</v>
      </c>
      <c r="J9455" s="2">
        <v>1</v>
      </c>
      <c r="K9455" s="33" t="s">
        <v>3929</v>
      </c>
    </row>
    <row r="9456" spans="1:11" x14ac:dyDescent="0.3">
      <c r="A9456" s="1">
        <v>43063</v>
      </c>
      <c r="B9456" s="2">
        <f>YEAR(salesdata[[#This Row],[Order Date]])</f>
        <v>2017</v>
      </c>
      <c r="C9456" s="2">
        <f>MONTH(salesdata[[#This Row],[Order Date]])</f>
        <v>11</v>
      </c>
      <c r="D9456" t="s">
        <v>1242</v>
      </c>
      <c r="E9456" t="s">
        <v>27</v>
      </c>
      <c r="F9456" t="s">
        <v>11</v>
      </c>
      <c r="G9456" t="s">
        <v>12</v>
      </c>
      <c r="H9456" t="s">
        <v>288</v>
      </c>
      <c r="I9456" s="33" t="s">
        <v>5285</v>
      </c>
      <c r="J9456" s="2">
        <v>1</v>
      </c>
      <c r="K9456" s="33" t="s">
        <v>8588</v>
      </c>
    </row>
    <row r="9457" spans="1:11" x14ac:dyDescent="0.3">
      <c r="A9457" s="1">
        <v>43063</v>
      </c>
      <c r="B9457" s="2">
        <f>YEAR(salesdata[[#This Row],[Order Date]])</f>
        <v>2017</v>
      </c>
      <c r="C9457" s="2">
        <f>MONTH(salesdata[[#This Row],[Order Date]])</f>
        <v>11</v>
      </c>
      <c r="D9457" t="s">
        <v>2557</v>
      </c>
      <c r="E9457" t="s">
        <v>10</v>
      </c>
      <c r="F9457" t="s">
        <v>11</v>
      </c>
      <c r="G9457" t="s">
        <v>93</v>
      </c>
      <c r="H9457" t="s">
        <v>115</v>
      </c>
      <c r="I9457" s="33" t="s">
        <v>4922</v>
      </c>
      <c r="J9457" s="2">
        <v>1</v>
      </c>
      <c r="K9457" s="33" t="s">
        <v>11739</v>
      </c>
    </row>
    <row r="9458" spans="1:11" x14ac:dyDescent="0.3">
      <c r="A9458" s="1">
        <v>43063</v>
      </c>
      <c r="B9458" s="2">
        <f>YEAR(salesdata[[#This Row],[Order Date]])</f>
        <v>2017</v>
      </c>
      <c r="C9458" s="2">
        <f>MONTH(salesdata[[#This Row],[Order Date]])</f>
        <v>11</v>
      </c>
      <c r="D9458" t="s">
        <v>2384</v>
      </c>
      <c r="E9458" t="s">
        <v>121</v>
      </c>
      <c r="F9458" t="s">
        <v>11</v>
      </c>
      <c r="G9458" t="s">
        <v>20</v>
      </c>
      <c r="H9458" t="s">
        <v>2849</v>
      </c>
      <c r="I9458" s="33" t="s">
        <v>6622</v>
      </c>
      <c r="J9458" s="2">
        <v>3</v>
      </c>
      <c r="K9458" s="33" t="s">
        <v>11541</v>
      </c>
    </row>
    <row r="9459" spans="1:11" x14ac:dyDescent="0.3">
      <c r="A9459" s="1">
        <v>43063</v>
      </c>
      <c r="B9459" s="2">
        <f>YEAR(salesdata[[#This Row],[Order Date]])</f>
        <v>2017</v>
      </c>
      <c r="C9459" s="2">
        <f>MONTH(salesdata[[#This Row],[Order Date]])</f>
        <v>11</v>
      </c>
      <c r="D9459" t="s">
        <v>2384</v>
      </c>
      <c r="E9459" t="s">
        <v>121</v>
      </c>
      <c r="F9459" t="s">
        <v>11</v>
      </c>
      <c r="G9459" t="s">
        <v>63</v>
      </c>
      <c r="H9459" t="s">
        <v>1720</v>
      </c>
      <c r="I9459" s="33" t="s">
        <v>11740</v>
      </c>
      <c r="J9459" s="2">
        <v>7</v>
      </c>
      <c r="K9459" s="33" t="s">
        <v>7151</v>
      </c>
    </row>
    <row r="9460" spans="1:11" x14ac:dyDescent="0.3">
      <c r="A9460" s="1">
        <v>43063</v>
      </c>
      <c r="B9460" s="2">
        <f>YEAR(salesdata[[#This Row],[Order Date]])</f>
        <v>2017</v>
      </c>
      <c r="C9460" s="2">
        <f>MONTH(salesdata[[#This Row],[Order Date]])</f>
        <v>11</v>
      </c>
      <c r="D9460" t="s">
        <v>1462</v>
      </c>
      <c r="E9460" t="s">
        <v>27</v>
      </c>
      <c r="F9460" t="s">
        <v>34</v>
      </c>
      <c r="G9460" t="s">
        <v>147</v>
      </c>
      <c r="H9460" t="s">
        <v>1546</v>
      </c>
      <c r="I9460" s="33" t="s">
        <v>11741</v>
      </c>
      <c r="J9460" s="2">
        <v>2</v>
      </c>
      <c r="K9460" s="33" t="s">
        <v>3862</v>
      </c>
    </row>
    <row r="9461" spans="1:11" x14ac:dyDescent="0.3">
      <c r="A9461" s="1">
        <v>43063</v>
      </c>
      <c r="B9461" s="2">
        <f>YEAR(salesdata[[#This Row],[Order Date]])</f>
        <v>2017</v>
      </c>
      <c r="C9461" s="2">
        <f>MONTH(salesdata[[#This Row],[Order Date]])</f>
        <v>11</v>
      </c>
      <c r="D9461" t="s">
        <v>1462</v>
      </c>
      <c r="E9461" t="s">
        <v>27</v>
      </c>
      <c r="F9461" t="s">
        <v>34</v>
      </c>
      <c r="G9461" t="s">
        <v>147</v>
      </c>
      <c r="H9461" t="s">
        <v>1886</v>
      </c>
      <c r="I9461" s="33" t="s">
        <v>8563</v>
      </c>
      <c r="J9461" s="2">
        <v>2</v>
      </c>
      <c r="K9461" s="33" t="s">
        <v>8564</v>
      </c>
    </row>
    <row r="9462" spans="1:11" x14ac:dyDescent="0.3">
      <c r="A9462" s="1">
        <v>43063</v>
      </c>
      <c r="B9462" s="2">
        <f>YEAR(salesdata[[#This Row],[Order Date]])</f>
        <v>2017</v>
      </c>
      <c r="C9462" s="2">
        <f>MONTH(salesdata[[#This Row],[Order Date]])</f>
        <v>11</v>
      </c>
      <c r="D9462" t="s">
        <v>546</v>
      </c>
      <c r="E9462" t="s">
        <v>27</v>
      </c>
      <c r="F9462" t="s">
        <v>39</v>
      </c>
      <c r="G9462" t="s">
        <v>52</v>
      </c>
      <c r="H9462" t="s">
        <v>1743</v>
      </c>
      <c r="I9462" s="33" t="s">
        <v>11742</v>
      </c>
      <c r="J9462" s="2">
        <v>14</v>
      </c>
      <c r="K9462" s="33" t="s">
        <v>11743</v>
      </c>
    </row>
    <row r="9463" spans="1:11" x14ac:dyDescent="0.3">
      <c r="A9463" s="1">
        <v>43064</v>
      </c>
      <c r="B9463" s="2">
        <f>YEAR(salesdata[[#This Row],[Order Date]])</f>
        <v>2017</v>
      </c>
      <c r="C9463" s="2">
        <f>MONTH(salesdata[[#This Row],[Order Date]])</f>
        <v>11</v>
      </c>
      <c r="D9463" t="s">
        <v>1254</v>
      </c>
      <c r="E9463" t="s">
        <v>111</v>
      </c>
      <c r="F9463" t="s">
        <v>11</v>
      </c>
      <c r="G9463" t="s">
        <v>18</v>
      </c>
      <c r="H9463" t="s">
        <v>883</v>
      </c>
      <c r="I9463" s="33" t="s">
        <v>4013</v>
      </c>
      <c r="J9463" s="2">
        <v>3</v>
      </c>
      <c r="K9463" s="33" t="s">
        <v>132</v>
      </c>
    </row>
    <row r="9464" spans="1:11" x14ac:dyDescent="0.3">
      <c r="A9464" s="1">
        <v>43064</v>
      </c>
      <c r="B9464" s="2">
        <f>YEAR(salesdata[[#This Row],[Order Date]])</f>
        <v>2017</v>
      </c>
      <c r="C9464" s="2">
        <f>MONTH(salesdata[[#This Row],[Order Date]])</f>
        <v>11</v>
      </c>
      <c r="D9464" t="s">
        <v>159</v>
      </c>
      <c r="E9464" t="s">
        <v>27</v>
      </c>
      <c r="F9464" t="s">
        <v>34</v>
      </c>
      <c r="G9464" t="s">
        <v>74</v>
      </c>
      <c r="H9464" t="s">
        <v>2245</v>
      </c>
      <c r="I9464" s="33" t="s">
        <v>7849</v>
      </c>
      <c r="J9464" s="2">
        <v>3</v>
      </c>
      <c r="K9464" s="33" t="s">
        <v>7850</v>
      </c>
    </row>
    <row r="9465" spans="1:11" x14ac:dyDescent="0.3">
      <c r="A9465" s="1">
        <v>43064</v>
      </c>
      <c r="B9465" s="2">
        <f>YEAR(salesdata[[#This Row],[Order Date]])</f>
        <v>2017</v>
      </c>
      <c r="C9465" s="2">
        <f>MONTH(salesdata[[#This Row],[Order Date]])</f>
        <v>11</v>
      </c>
      <c r="D9465" t="s">
        <v>159</v>
      </c>
      <c r="E9465" t="s">
        <v>27</v>
      </c>
      <c r="F9465" t="s">
        <v>11</v>
      </c>
      <c r="G9465" t="s">
        <v>18</v>
      </c>
      <c r="H9465" t="s">
        <v>2298</v>
      </c>
      <c r="I9465" s="33" t="s">
        <v>5244</v>
      </c>
      <c r="J9465" s="2">
        <v>1</v>
      </c>
      <c r="K9465" s="33" t="s">
        <v>10315</v>
      </c>
    </row>
    <row r="9466" spans="1:11" x14ac:dyDescent="0.3">
      <c r="A9466" s="1">
        <v>43064</v>
      </c>
      <c r="B9466" s="2">
        <f>YEAR(salesdata[[#This Row],[Order Date]])</f>
        <v>2017</v>
      </c>
      <c r="C9466" s="2">
        <f>MONTH(salesdata[[#This Row],[Order Date]])</f>
        <v>11</v>
      </c>
      <c r="D9466" t="s">
        <v>2010</v>
      </c>
      <c r="E9466" t="s">
        <v>27</v>
      </c>
      <c r="F9466" t="s">
        <v>39</v>
      </c>
      <c r="G9466" t="s">
        <v>40</v>
      </c>
      <c r="H9466" t="s">
        <v>2733</v>
      </c>
      <c r="I9466" s="33" t="s">
        <v>3702</v>
      </c>
      <c r="J9466" s="2">
        <v>5</v>
      </c>
      <c r="K9466" s="33" t="s">
        <v>8588</v>
      </c>
    </row>
    <row r="9467" spans="1:11" x14ac:dyDescent="0.3">
      <c r="A9467" s="1">
        <v>43064</v>
      </c>
      <c r="B9467" s="2">
        <f>YEAR(salesdata[[#This Row],[Order Date]])</f>
        <v>2017</v>
      </c>
      <c r="C9467" s="2">
        <f>MONTH(salesdata[[#This Row],[Order Date]])</f>
        <v>11</v>
      </c>
      <c r="D9467" t="s">
        <v>2010</v>
      </c>
      <c r="E9467" t="s">
        <v>27</v>
      </c>
      <c r="F9467" t="s">
        <v>11</v>
      </c>
      <c r="G9467" t="s">
        <v>12</v>
      </c>
      <c r="H9467" t="s">
        <v>1987</v>
      </c>
      <c r="I9467" s="33" t="s">
        <v>5118</v>
      </c>
      <c r="J9467" s="2">
        <v>6</v>
      </c>
      <c r="K9467" s="33" t="s">
        <v>9866</v>
      </c>
    </row>
    <row r="9468" spans="1:11" x14ac:dyDescent="0.3">
      <c r="A9468" s="1">
        <v>43064</v>
      </c>
      <c r="B9468" s="2">
        <f>YEAR(salesdata[[#This Row],[Order Date]])</f>
        <v>2017</v>
      </c>
      <c r="C9468" s="2">
        <f>MONTH(salesdata[[#This Row],[Order Date]])</f>
        <v>11</v>
      </c>
      <c r="D9468" t="s">
        <v>86</v>
      </c>
      <c r="E9468" t="s">
        <v>30</v>
      </c>
      <c r="F9468" t="s">
        <v>11</v>
      </c>
      <c r="G9468" t="s">
        <v>12</v>
      </c>
      <c r="H9468" t="s">
        <v>1374</v>
      </c>
      <c r="I9468" s="33" t="s">
        <v>11744</v>
      </c>
      <c r="J9468" s="2">
        <v>9</v>
      </c>
      <c r="K9468" s="33" t="s">
        <v>8524</v>
      </c>
    </row>
    <row r="9469" spans="1:11" x14ac:dyDescent="0.3">
      <c r="A9469" s="1">
        <v>43064</v>
      </c>
      <c r="B9469" s="2">
        <f>YEAR(salesdata[[#This Row],[Order Date]])</f>
        <v>2017</v>
      </c>
      <c r="C9469" s="2">
        <f>MONTH(salesdata[[#This Row],[Order Date]])</f>
        <v>11</v>
      </c>
      <c r="D9469" t="s">
        <v>2571</v>
      </c>
      <c r="E9469" t="s">
        <v>124</v>
      </c>
      <c r="F9469" t="s">
        <v>34</v>
      </c>
      <c r="G9469" t="s">
        <v>74</v>
      </c>
      <c r="H9469" t="s">
        <v>2250</v>
      </c>
      <c r="I9469" s="33" t="s">
        <v>11252</v>
      </c>
      <c r="J9469" s="2">
        <v>5</v>
      </c>
      <c r="K9469" s="33" t="s">
        <v>11745</v>
      </c>
    </row>
    <row r="9470" spans="1:11" x14ac:dyDescent="0.3">
      <c r="A9470" s="1">
        <v>43064</v>
      </c>
      <c r="B9470" s="2">
        <f>YEAR(salesdata[[#This Row],[Order Date]])</f>
        <v>2017</v>
      </c>
      <c r="C9470" s="2">
        <f>MONTH(salesdata[[#This Row],[Order Date]])</f>
        <v>11</v>
      </c>
      <c r="D9470" t="s">
        <v>1644</v>
      </c>
      <c r="E9470" t="s">
        <v>27</v>
      </c>
      <c r="F9470" t="s">
        <v>11</v>
      </c>
      <c r="G9470" t="s">
        <v>24</v>
      </c>
      <c r="H9470" t="s">
        <v>832</v>
      </c>
      <c r="I9470" s="33" t="s">
        <v>6736</v>
      </c>
      <c r="J9470" s="2">
        <v>2</v>
      </c>
      <c r="K9470" s="33" t="s">
        <v>5043</v>
      </c>
    </row>
    <row r="9471" spans="1:11" x14ac:dyDescent="0.3">
      <c r="A9471" s="1">
        <v>43064</v>
      </c>
      <c r="B9471" s="2">
        <f>YEAR(salesdata[[#This Row],[Order Date]])</f>
        <v>2017</v>
      </c>
      <c r="C9471" s="2">
        <f>MONTH(salesdata[[#This Row],[Order Date]])</f>
        <v>11</v>
      </c>
      <c r="D9471" t="s">
        <v>2138</v>
      </c>
      <c r="E9471" t="s">
        <v>10</v>
      </c>
      <c r="F9471" t="s">
        <v>39</v>
      </c>
      <c r="G9471" t="s">
        <v>40</v>
      </c>
      <c r="H9471" t="s">
        <v>2682</v>
      </c>
      <c r="I9471" s="33" t="s">
        <v>11746</v>
      </c>
      <c r="J9471" s="2">
        <v>5</v>
      </c>
      <c r="K9471" s="33" t="s">
        <v>11747</v>
      </c>
    </row>
    <row r="9472" spans="1:11" x14ac:dyDescent="0.3">
      <c r="A9472" s="1">
        <v>43064</v>
      </c>
      <c r="B9472" s="2">
        <f>YEAR(salesdata[[#This Row],[Order Date]])</f>
        <v>2017</v>
      </c>
      <c r="C9472" s="2">
        <f>MONTH(salesdata[[#This Row],[Order Date]])</f>
        <v>11</v>
      </c>
      <c r="D9472" t="s">
        <v>2138</v>
      </c>
      <c r="E9472" t="s">
        <v>10</v>
      </c>
      <c r="F9472" t="s">
        <v>11</v>
      </c>
      <c r="G9472" t="s">
        <v>93</v>
      </c>
      <c r="H9472" t="s">
        <v>2450</v>
      </c>
      <c r="I9472" s="33" t="s">
        <v>9683</v>
      </c>
      <c r="J9472" s="2">
        <v>5</v>
      </c>
      <c r="K9472" s="33" t="s">
        <v>11748</v>
      </c>
    </row>
    <row r="9473" spans="1:11" x14ac:dyDescent="0.3">
      <c r="A9473" s="1">
        <v>43064</v>
      </c>
      <c r="B9473" s="2">
        <f>YEAR(salesdata[[#This Row],[Order Date]])</f>
        <v>2017</v>
      </c>
      <c r="C9473" s="2">
        <f>MONTH(salesdata[[#This Row],[Order Date]])</f>
        <v>11</v>
      </c>
      <c r="D9473" t="s">
        <v>2138</v>
      </c>
      <c r="E9473" t="s">
        <v>10</v>
      </c>
      <c r="F9473" t="s">
        <v>34</v>
      </c>
      <c r="G9473" t="s">
        <v>35</v>
      </c>
      <c r="H9473" t="s">
        <v>973</v>
      </c>
      <c r="I9473" s="33" t="s">
        <v>4020</v>
      </c>
      <c r="J9473" s="2">
        <v>5</v>
      </c>
      <c r="K9473" s="33" t="s">
        <v>11749</v>
      </c>
    </row>
    <row r="9474" spans="1:11" x14ac:dyDescent="0.3">
      <c r="A9474" s="1">
        <v>43064</v>
      </c>
      <c r="B9474" s="2">
        <f>YEAR(salesdata[[#This Row],[Order Date]])</f>
        <v>2017</v>
      </c>
      <c r="C9474" s="2">
        <f>MONTH(salesdata[[#This Row],[Order Date]])</f>
        <v>11</v>
      </c>
      <c r="D9474" t="s">
        <v>2138</v>
      </c>
      <c r="E9474" t="s">
        <v>10</v>
      </c>
      <c r="F9474" t="s">
        <v>11</v>
      </c>
      <c r="G9474" t="s">
        <v>24</v>
      </c>
      <c r="H9474" t="s">
        <v>2018</v>
      </c>
      <c r="I9474" s="33" t="s">
        <v>8205</v>
      </c>
      <c r="J9474" s="2">
        <v>4</v>
      </c>
      <c r="K9474" s="33" t="s">
        <v>4868</v>
      </c>
    </row>
    <row r="9475" spans="1:11" x14ac:dyDescent="0.3">
      <c r="A9475" s="1">
        <v>43064</v>
      </c>
      <c r="B9475" s="2">
        <f>YEAR(salesdata[[#This Row],[Order Date]])</f>
        <v>2017</v>
      </c>
      <c r="C9475" s="2">
        <f>MONTH(salesdata[[#This Row],[Order Date]])</f>
        <v>11</v>
      </c>
      <c r="D9475" t="s">
        <v>82</v>
      </c>
      <c r="E9475" t="s">
        <v>33</v>
      </c>
      <c r="F9475" t="s">
        <v>34</v>
      </c>
      <c r="G9475" t="s">
        <v>35</v>
      </c>
      <c r="H9475" t="s">
        <v>1779</v>
      </c>
      <c r="I9475" s="33" t="s">
        <v>11750</v>
      </c>
      <c r="J9475" s="2">
        <v>2</v>
      </c>
      <c r="K9475" s="33" t="s">
        <v>11751</v>
      </c>
    </row>
    <row r="9476" spans="1:11" x14ac:dyDescent="0.3">
      <c r="A9476" s="1">
        <v>43065</v>
      </c>
      <c r="B9476" s="2">
        <f>YEAR(salesdata[[#This Row],[Order Date]])</f>
        <v>2017</v>
      </c>
      <c r="C9476" s="2">
        <f>MONTH(salesdata[[#This Row],[Order Date]])</f>
        <v>11</v>
      </c>
      <c r="D9476" t="s">
        <v>1519</v>
      </c>
      <c r="E9476" t="s">
        <v>190</v>
      </c>
      <c r="F9476" t="s">
        <v>34</v>
      </c>
      <c r="G9476" t="s">
        <v>47</v>
      </c>
      <c r="H9476" t="s">
        <v>2073</v>
      </c>
      <c r="I9476" s="33" t="s">
        <v>10804</v>
      </c>
      <c r="J9476" s="2">
        <v>3</v>
      </c>
      <c r="K9476" s="33" t="s">
        <v>10805</v>
      </c>
    </row>
    <row r="9477" spans="1:11" x14ac:dyDescent="0.3">
      <c r="A9477" s="1">
        <v>43065</v>
      </c>
      <c r="B9477" s="2">
        <f>YEAR(salesdata[[#This Row],[Order Date]])</f>
        <v>2017</v>
      </c>
      <c r="C9477" s="2">
        <f>MONTH(salesdata[[#This Row],[Order Date]])</f>
        <v>11</v>
      </c>
      <c r="D9477" t="s">
        <v>1519</v>
      </c>
      <c r="E9477" t="s">
        <v>190</v>
      </c>
      <c r="F9477" t="s">
        <v>39</v>
      </c>
      <c r="G9477" t="s">
        <v>52</v>
      </c>
      <c r="H9477" t="s">
        <v>1198</v>
      </c>
      <c r="I9477" s="33" t="s">
        <v>8388</v>
      </c>
      <c r="J9477" s="2">
        <v>2</v>
      </c>
      <c r="K9477" s="33" t="s">
        <v>5108</v>
      </c>
    </row>
    <row r="9478" spans="1:11" x14ac:dyDescent="0.3">
      <c r="A9478" s="1">
        <v>43065</v>
      </c>
      <c r="B9478" s="2">
        <f>YEAR(salesdata[[#This Row],[Order Date]])</f>
        <v>2017</v>
      </c>
      <c r="C9478" s="2">
        <f>MONTH(salesdata[[#This Row],[Order Date]])</f>
        <v>11</v>
      </c>
      <c r="D9478" t="s">
        <v>779</v>
      </c>
      <c r="E9478" t="s">
        <v>79</v>
      </c>
      <c r="F9478" t="s">
        <v>39</v>
      </c>
      <c r="G9478" t="s">
        <v>40</v>
      </c>
      <c r="H9478" t="s">
        <v>723</v>
      </c>
      <c r="I9478" s="33" t="s">
        <v>11752</v>
      </c>
      <c r="J9478" s="2">
        <v>8</v>
      </c>
      <c r="K9478" s="33" t="s">
        <v>11753</v>
      </c>
    </row>
    <row r="9479" spans="1:11" x14ac:dyDescent="0.3">
      <c r="A9479" s="1">
        <v>43065</v>
      </c>
      <c r="B9479" s="2">
        <f>YEAR(salesdata[[#This Row],[Order Date]])</f>
        <v>2017</v>
      </c>
      <c r="C9479" s="2">
        <f>MONTH(salesdata[[#This Row],[Order Date]])</f>
        <v>11</v>
      </c>
      <c r="D9479" t="s">
        <v>1682</v>
      </c>
      <c r="E9479" t="s">
        <v>30</v>
      </c>
      <c r="F9479" t="s">
        <v>11</v>
      </c>
      <c r="G9479" t="s">
        <v>24</v>
      </c>
      <c r="H9479" t="s">
        <v>586</v>
      </c>
      <c r="I9479" s="33" t="s">
        <v>4634</v>
      </c>
      <c r="J9479" s="2">
        <v>3</v>
      </c>
      <c r="K9479" s="33" t="s">
        <v>3367</v>
      </c>
    </row>
    <row r="9480" spans="1:11" x14ac:dyDescent="0.3">
      <c r="A9480" s="1">
        <v>43065</v>
      </c>
      <c r="B9480" s="2">
        <f>YEAR(salesdata[[#This Row],[Order Date]])</f>
        <v>2017</v>
      </c>
      <c r="C9480" s="2">
        <f>MONTH(salesdata[[#This Row],[Order Date]])</f>
        <v>11</v>
      </c>
      <c r="D9480" t="s">
        <v>1215</v>
      </c>
      <c r="E9480" t="s">
        <v>79</v>
      </c>
      <c r="F9480" t="s">
        <v>11</v>
      </c>
      <c r="G9480" t="s">
        <v>93</v>
      </c>
      <c r="H9480" t="s">
        <v>2356</v>
      </c>
      <c r="I9480" s="33" t="s">
        <v>7550</v>
      </c>
      <c r="J9480" s="2">
        <v>3</v>
      </c>
      <c r="K9480" s="33" t="s">
        <v>6340</v>
      </c>
    </row>
    <row r="9481" spans="1:11" x14ac:dyDescent="0.3">
      <c r="A9481" s="1">
        <v>43065</v>
      </c>
      <c r="B9481" s="2">
        <f>YEAR(salesdata[[#This Row],[Order Date]])</f>
        <v>2017</v>
      </c>
      <c r="C9481" s="2">
        <f>MONTH(salesdata[[#This Row],[Order Date]])</f>
        <v>11</v>
      </c>
      <c r="D9481" t="s">
        <v>1215</v>
      </c>
      <c r="E9481" t="s">
        <v>79</v>
      </c>
      <c r="F9481" t="s">
        <v>11</v>
      </c>
      <c r="G9481" t="s">
        <v>93</v>
      </c>
      <c r="H9481" t="s">
        <v>1108</v>
      </c>
      <c r="I9481" s="33" t="s">
        <v>11754</v>
      </c>
      <c r="J9481" s="2">
        <v>7</v>
      </c>
      <c r="K9481" s="33" t="s">
        <v>4474</v>
      </c>
    </row>
    <row r="9482" spans="1:11" x14ac:dyDescent="0.3">
      <c r="A9482" s="1">
        <v>43065</v>
      </c>
      <c r="B9482" s="2">
        <f>YEAR(salesdata[[#This Row],[Order Date]])</f>
        <v>2017</v>
      </c>
      <c r="C9482" s="2">
        <f>MONTH(salesdata[[#This Row],[Order Date]])</f>
        <v>11</v>
      </c>
      <c r="D9482" t="s">
        <v>1983</v>
      </c>
      <c r="E9482" t="s">
        <v>15</v>
      </c>
      <c r="F9482" t="s">
        <v>11</v>
      </c>
      <c r="G9482" t="s">
        <v>20</v>
      </c>
      <c r="H9482" t="s">
        <v>1056</v>
      </c>
      <c r="I9482" s="33" t="s">
        <v>3313</v>
      </c>
      <c r="J9482" s="2">
        <v>8</v>
      </c>
      <c r="K9482" s="33" t="s">
        <v>2929</v>
      </c>
    </row>
    <row r="9483" spans="1:11" x14ac:dyDescent="0.3">
      <c r="A9483" s="1">
        <v>43065</v>
      </c>
      <c r="B9483" s="2">
        <f>YEAR(salesdata[[#This Row],[Order Date]])</f>
        <v>2017</v>
      </c>
      <c r="C9483" s="2">
        <f>MONTH(salesdata[[#This Row],[Order Date]])</f>
        <v>11</v>
      </c>
      <c r="D9483" t="s">
        <v>711</v>
      </c>
      <c r="E9483" t="s">
        <v>152</v>
      </c>
      <c r="F9483" t="s">
        <v>11</v>
      </c>
      <c r="G9483" t="s">
        <v>93</v>
      </c>
      <c r="H9483" t="s">
        <v>1281</v>
      </c>
      <c r="I9483" s="33" t="s">
        <v>11755</v>
      </c>
      <c r="J9483" s="2">
        <v>7</v>
      </c>
      <c r="K9483" s="33" t="s">
        <v>8201</v>
      </c>
    </row>
    <row r="9484" spans="1:11" x14ac:dyDescent="0.3">
      <c r="A9484" s="1">
        <v>43065</v>
      </c>
      <c r="B9484" s="2">
        <f>YEAR(salesdata[[#This Row],[Order Date]])</f>
        <v>2017</v>
      </c>
      <c r="C9484" s="2">
        <f>MONTH(salesdata[[#This Row],[Order Date]])</f>
        <v>11</v>
      </c>
      <c r="D9484" t="s">
        <v>711</v>
      </c>
      <c r="E9484" t="s">
        <v>152</v>
      </c>
      <c r="F9484" t="s">
        <v>11</v>
      </c>
      <c r="G9484" t="s">
        <v>20</v>
      </c>
      <c r="H9484" t="s">
        <v>1956</v>
      </c>
      <c r="I9484" s="33" t="s">
        <v>11756</v>
      </c>
      <c r="J9484" s="2">
        <v>4</v>
      </c>
      <c r="K9484" s="33" t="s">
        <v>3283</v>
      </c>
    </row>
    <row r="9485" spans="1:11" x14ac:dyDescent="0.3">
      <c r="A9485" s="1">
        <v>43065</v>
      </c>
      <c r="B9485" s="2">
        <f>YEAR(salesdata[[#This Row],[Order Date]])</f>
        <v>2017</v>
      </c>
      <c r="C9485" s="2">
        <f>MONTH(salesdata[[#This Row],[Order Date]])</f>
        <v>11</v>
      </c>
      <c r="D9485" t="s">
        <v>2482</v>
      </c>
      <c r="E9485" t="s">
        <v>130</v>
      </c>
      <c r="F9485" t="s">
        <v>34</v>
      </c>
      <c r="G9485" t="s">
        <v>147</v>
      </c>
      <c r="H9485" t="s">
        <v>482</v>
      </c>
      <c r="I9485" s="33" t="s">
        <v>11757</v>
      </c>
      <c r="J9485" s="2">
        <v>3</v>
      </c>
      <c r="K9485" s="33" t="s">
        <v>11758</v>
      </c>
    </row>
    <row r="9486" spans="1:11" x14ac:dyDescent="0.3">
      <c r="A9486" s="1">
        <v>43065</v>
      </c>
      <c r="B9486" s="2">
        <f>YEAR(salesdata[[#This Row],[Order Date]])</f>
        <v>2017</v>
      </c>
      <c r="C9486" s="2">
        <f>MONTH(salesdata[[#This Row],[Order Date]])</f>
        <v>11</v>
      </c>
      <c r="D9486" t="s">
        <v>2482</v>
      </c>
      <c r="E9486" t="s">
        <v>130</v>
      </c>
      <c r="F9486" t="s">
        <v>39</v>
      </c>
      <c r="G9486" t="s">
        <v>40</v>
      </c>
      <c r="H9486" t="s">
        <v>2269</v>
      </c>
      <c r="I9486" s="33" t="s">
        <v>6933</v>
      </c>
      <c r="J9486" s="2">
        <v>4</v>
      </c>
      <c r="K9486" s="33" t="s">
        <v>11759</v>
      </c>
    </row>
    <row r="9487" spans="1:11" x14ac:dyDescent="0.3">
      <c r="A9487" s="1">
        <v>43065</v>
      </c>
      <c r="B9487" s="2">
        <f>YEAR(salesdata[[#This Row],[Order Date]])</f>
        <v>2017</v>
      </c>
      <c r="C9487" s="2">
        <f>MONTH(salesdata[[#This Row],[Order Date]])</f>
        <v>11</v>
      </c>
      <c r="D9487" t="s">
        <v>2482</v>
      </c>
      <c r="E9487" t="s">
        <v>130</v>
      </c>
      <c r="F9487" t="s">
        <v>34</v>
      </c>
      <c r="G9487" t="s">
        <v>47</v>
      </c>
      <c r="H9487" t="s">
        <v>372</v>
      </c>
      <c r="I9487" s="33" t="s">
        <v>3649</v>
      </c>
      <c r="J9487" s="2">
        <v>2</v>
      </c>
      <c r="K9487" s="33" t="s">
        <v>3650</v>
      </c>
    </row>
    <row r="9488" spans="1:11" x14ac:dyDescent="0.3">
      <c r="A9488" s="1">
        <v>43065</v>
      </c>
      <c r="B9488" s="2">
        <f>YEAR(salesdata[[#This Row],[Order Date]])</f>
        <v>2017</v>
      </c>
      <c r="C9488" s="2">
        <f>MONTH(salesdata[[#This Row],[Order Date]])</f>
        <v>11</v>
      </c>
      <c r="D9488" t="s">
        <v>2482</v>
      </c>
      <c r="E9488" t="s">
        <v>130</v>
      </c>
      <c r="F9488" t="s">
        <v>39</v>
      </c>
      <c r="G9488" t="s">
        <v>40</v>
      </c>
      <c r="H9488" t="s">
        <v>423</v>
      </c>
      <c r="I9488" s="33" t="s">
        <v>7615</v>
      </c>
      <c r="J9488" s="2">
        <v>2</v>
      </c>
      <c r="K9488" s="33" t="s">
        <v>3246</v>
      </c>
    </row>
    <row r="9489" spans="1:11" x14ac:dyDescent="0.3">
      <c r="A9489" s="1">
        <v>43065</v>
      </c>
      <c r="B9489" s="2">
        <f>YEAR(salesdata[[#This Row],[Order Date]])</f>
        <v>2017</v>
      </c>
      <c r="C9489" s="2">
        <f>MONTH(salesdata[[#This Row],[Order Date]])</f>
        <v>11</v>
      </c>
      <c r="D9489" t="s">
        <v>2482</v>
      </c>
      <c r="E9489" t="s">
        <v>130</v>
      </c>
      <c r="F9489" t="s">
        <v>34</v>
      </c>
      <c r="G9489" t="s">
        <v>35</v>
      </c>
      <c r="H9489" t="s">
        <v>1268</v>
      </c>
      <c r="I9489" s="33" t="s">
        <v>11760</v>
      </c>
      <c r="J9489" s="2">
        <v>3</v>
      </c>
      <c r="K9489" s="33" t="s">
        <v>11761</v>
      </c>
    </row>
    <row r="9490" spans="1:11" x14ac:dyDescent="0.3">
      <c r="A9490" s="1">
        <v>43065</v>
      </c>
      <c r="B9490" s="2">
        <f>YEAR(salesdata[[#This Row],[Order Date]])</f>
        <v>2017</v>
      </c>
      <c r="C9490" s="2">
        <f>MONTH(salesdata[[#This Row],[Order Date]])</f>
        <v>11</v>
      </c>
      <c r="D9490" t="s">
        <v>208</v>
      </c>
      <c r="E9490" t="s">
        <v>152</v>
      </c>
      <c r="F9490" t="s">
        <v>39</v>
      </c>
      <c r="G9490" t="s">
        <v>40</v>
      </c>
      <c r="H9490" t="s">
        <v>2092</v>
      </c>
      <c r="I9490" s="33" t="s">
        <v>6903</v>
      </c>
      <c r="J9490" s="2">
        <v>5</v>
      </c>
      <c r="K9490" s="33" t="s">
        <v>11762</v>
      </c>
    </row>
    <row r="9491" spans="1:11" x14ac:dyDescent="0.3">
      <c r="A9491" s="1">
        <v>43065</v>
      </c>
      <c r="B9491" s="2">
        <f>YEAR(salesdata[[#This Row],[Order Date]])</f>
        <v>2017</v>
      </c>
      <c r="C9491" s="2">
        <f>MONTH(salesdata[[#This Row],[Order Date]])</f>
        <v>11</v>
      </c>
      <c r="D9491" t="s">
        <v>208</v>
      </c>
      <c r="E9491" t="s">
        <v>152</v>
      </c>
      <c r="F9491" t="s">
        <v>34</v>
      </c>
      <c r="G9491" t="s">
        <v>47</v>
      </c>
      <c r="H9491" t="s">
        <v>1065</v>
      </c>
      <c r="I9491" s="33" t="s">
        <v>11164</v>
      </c>
      <c r="J9491" s="2">
        <v>5</v>
      </c>
      <c r="K9491" s="33" t="s">
        <v>7966</v>
      </c>
    </row>
    <row r="9492" spans="1:11" x14ac:dyDescent="0.3">
      <c r="A9492" s="1">
        <v>43066</v>
      </c>
      <c r="B9492" s="2">
        <f>YEAR(salesdata[[#This Row],[Order Date]])</f>
        <v>2017</v>
      </c>
      <c r="C9492" s="2">
        <f>MONTH(salesdata[[#This Row],[Order Date]])</f>
        <v>11</v>
      </c>
      <c r="D9492" t="s">
        <v>947</v>
      </c>
      <c r="E9492" t="s">
        <v>160</v>
      </c>
      <c r="F9492" t="s">
        <v>34</v>
      </c>
      <c r="G9492" t="s">
        <v>47</v>
      </c>
      <c r="H9492" t="s">
        <v>544</v>
      </c>
      <c r="I9492" s="33" t="s">
        <v>11763</v>
      </c>
      <c r="J9492" s="2">
        <v>1</v>
      </c>
      <c r="K9492" s="33" t="s">
        <v>10493</v>
      </c>
    </row>
    <row r="9493" spans="1:11" x14ac:dyDescent="0.3">
      <c r="A9493" s="1">
        <v>43066</v>
      </c>
      <c r="B9493" s="2">
        <f>YEAR(salesdata[[#This Row],[Order Date]])</f>
        <v>2017</v>
      </c>
      <c r="C9493" s="2">
        <f>MONTH(salesdata[[#This Row],[Order Date]])</f>
        <v>11</v>
      </c>
      <c r="D9493" t="s">
        <v>947</v>
      </c>
      <c r="E9493" t="s">
        <v>160</v>
      </c>
      <c r="F9493" t="s">
        <v>39</v>
      </c>
      <c r="G9493" t="s">
        <v>52</v>
      </c>
      <c r="H9493" t="s">
        <v>1743</v>
      </c>
      <c r="I9493" s="33" t="s">
        <v>10322</v>
      </c>
      <c r="J9493" s="2">
        <v>9</v>
      </c>
      <c r="K9493" s="33" t="s">
        <v>11764</v>
      </c>
    </row>
    <row r="9494" spans="1:11" x14ac:dyDescent="0.3">
      <c r="A9494" s="1">
        <v>43066</v>
      </c>
      <c r="B9494" s="2">
        <f>YEAR(salesdata[[#This Row],[Order Date]])</f>
        <v>2017</v>
      </c>
      <c r="C9494" s="2">
        <f>MONTH(salesdata[[#This Row],[Order Date]])</f>
        <v>11</v>
      </c>
      <c r="D9494" t="s">
        <v>2623</v>
      </c>
      <c r="E9494" t="s">
        <v>27</v>
      </c>
      <c r="F9494" t="s">
        <v>11</v>
      </c>
      <c r="G9494" t="s">
        <v>12</v>
      </c>
      <c r="H9494" t="s">
        <v>2242</v>
      </c>
      <c r="I9494" s="33" t="s">
        <v>7576</v>
      </c>
      <c r="J9494" s="2">
        <v>5</v>
      </c>
      <c r="K9494" s="33" t="s">
        <v>10411</v>
      </c>
    </row>
    <row r="9495" spans="1:11" x14ac:dyDescent="0.3">
      <c r="A9495" s="1">
        <v>43066</v>
      </c>
      <c r="B9495" s="2">
        <f>YEAR(salesdata[[#This Row],[Order Date]])</f>
        <v>2017</v>
      </c>
      <c r="C9495" s="2">
        <f>MONTH(salesdata[[#This Row],[Order Date]])</f>
        <v>11</v>
      </c>
      <c r="D9495" t="s">
        <v>2623</v>
      </c>
      <c r="E9495" t="s">
        <v>27</v>
      </c>
      <c r="F9495" t="s">
        <v>39</v>
      </c>
      <c r="G9495" t="s">
        <v>52</v>
      </c>
      <c r="H9495" t="s">
        <v>217</v>
      </c>
      <c r="I9495" s="33" t="s">
        <v>11765</v>
      </c>
      <c r="J9495" s="2">
        <v>8</v>
      </c>
      <c r="K9495" s="33" t="s">
        <v>11766</v>
      </c>
    </row>
    <row r="9496" spans="1:11" x14ac:dyDescent="0.3">
      <c r="A9496" s="1">
        <v>43066</v>
      </c>
      <c r="B9496" s="2">
        <f>YEAR(salesdata[[#This Row],[Order Date]])</f>
        <v>2017</v>
      </c>
      <c r="C9496" s="2">
        <f>MONTH(salesdata[[#This Row],[Order Date]])</f>
        <v>11</v>
      </c>
      <c r="D9496" t="s">
        <v>1452</v>
      </c>
      <c r="E9496" t="s">
        <v>249</v>
      </c>
      <c r="F9496" t="s">
        <v>11</v>
      </c>
      <c r="G9496" t="s">
        <v>24</v>
      </c>
      <c r="H9496" t="s">
        <v>2818</v>
      </c>
      <c r="I9496" s="33" t="s">
        <v>10433</v>
      </c>
      <c r="J9496" s="2">
        <v>5</v>
      </c>
      <c r="K9496" s="33" t="s">
        <v>10500</v>
      </c>
    </row>
    <row r="9497" spans="1:11" x14ac:dyDescent="0.3">
      <c r="A9497" s="1">
        <v>43066</v>
      </c>
      <c r="B9497" s="2">
        <f>YEAR(salesdata[[#This Row],[Order Date]])</f>
        <v>2017</v>
      </c>
      <c r="C9497" s="2">
        <f>MONTH(salesdata[[#This Row],[Order Date]])</f>
        <v>11</v>
      </c>
      <c r="D9497" t="s">
        <v>1452</v>
      </c>
      <c r="E9497" t="s">
        <v>249</v>
      </c>
      <c r="F9497" t="s">
        <v>11</v>
      </c>
      <c r="G9497" t="s">
        <v>93</v>
      </c>
      <c r="H9497" t="s">
        <v>1948</v>
      </c>
      <c r="I9497" s="33" t="s">
        <v>9559</v>
      </c>
      <c r="J9497" s="2">
        <v>1</v>
      </c>
      <c r="K9497" s="33" t="s">
        <v>3697</v>
      </c>
    </row>
    <row r="9498" spans="1:11" x14ac:dyDescent="0.3">
      <c r="A9498" s="1">
        <v>43066</v>
      </c>
      <c r="B9498" s="2">
        <f>YEAR(salesdata[[#This Row],[Order Date]])</f>
        <v>2017</v>
      </c>
      <c r="C9498" s="2">
        <f>MONTH(salesdata[[#This Row],[Order Date]])</f>
        <v>11</v>
      </c>
      <c r="D9498" t="s">
        <v>2164</v>
      </c>
      <c r="E9498" t="s">
        <v>27</v>
      </c>
      <c r="F9498" t="s">
        <v>11</v>
      </c>
      <c r="G9498" t="s">
        <v>20</v>
      </c>
      <c r="H9498" t="s">
        <v>1152</v>
      </c>
      <c r="I9498" s="33" t="s">
        <v>7503</v>
      </c>
      <c r="J9498" s="2">
        <v>7</v>
      </c>
      <c r="K9498" s="33" t="s">
        <v>7504</v>
      </c>
    </row>
    <row r="9499" spans="1:11" x14ac:dyDescent="0.3">
      <c r="A9499" s="1">
        <v>43066</v>
      </c>
      <c r="B9499" s="2">
        <f>YEAR(salesdata[[#This Row],[Order Date]])</f>
        <v>2017</v>
      </c>
      <c r="C9499" s="2">
        <f>MONTH(salesdata[[#This Row],[Order Date]])</f>
        <v>11</v>
      </c>
      <c r="D9499" t="s">
        <v>2164</v>
      </c>
      <c r="E9499" t="s">
        <v>27</v>
      </c>
      <c r="F9499" t="s">
        <v>34</v>
      </c>
      <c r="G9499" t="s">
        <v>47</v>
      </c>
      <c r="H9499" t="s">
        <v>2191</v>
      </c>
      <c r="I9499" s="33" t="s">
        <v>3142</v>
      </c>
      <c r="J9499" s="2">
        <v>3</v>
      </c>
      <c r="K9499" s="33" t="s">
        <v>5106</v>
      </c>
    </row>
    <row r="9500" spans="1:11" x14ac:dyDescent="0.3">
      <c r="A9500" s="1">
        <v>43066</v>
      </c>
      <c r="B9500" s="2">
        <f>YEAR(salesdata[[#This Row],[Order Date]])</f>
        <v>2017</v>
      </c>
      <c r="C9500" s="2">
        <f>MONTH(salesdata[[#This Row],[Order Date]])</f>
        <v>11</v>
      </c>
      <c r="D9500" t="s">
        <v>2413</v>
      </c>
      <c r="E9500" t="s">
        <v>27</v>
      </c>
      <c r="F9500" t="s">
        <v>39</v>
      </c>
      <c r="G9500" t="s">
        <v>40</v>
      </c>
      <c r="H9500" t="s">
        <v>398</v>
      </c>
      <c r="I9500" s="33" t="s">
        <v>11767</v>
      </c>
      <c r="J9500" s="2">
        <v>4</v>
      </c>
      <c r="K9500" s="33" t="s">
        <v>4578</v>
      </c>
    </row>
    <row r="9501" spans="1:11" x14ac:dyDescent="0.3">
      <c r="A9501" s="1">
        <v>43066</v>
      </c>
      <c r="B9501" s="2">
        <f>YEAR(salesdata[[#This Row],[Order Date]])</f>
        <v>2017</v>
      </c>
      <c r="C9501" s="2">
        <f>MONTH(salesdata[[#This Row],[Order Date]])</f>
        <v>11</v>
      </c>
      <c r="D9501" t="s">
        <v>728</v>
      </c>
      <c r="E9501" t="s">
        <v>152</v>
      </c>
      <c r="F9501" t="s">
        <v>11</v>
      </c>
      <c r="G9501" t="s">
        <v>24</v>
      </c>
      <c r="H9501" t="s">
        <v>368</v>
      </c>
      <c r="I9501" s="33" t="s">
        <v>5855</v>
      </c>
      <c r="J9501" s="2">
        <v>3</v>
      </c>
      <c r="K9501" s="33" t="s">
        <v>3485</v>
      </c>
    </row>
    <row r="9502" spans="1:11" x14ac:dyDescent="0.3">
      <c r="A9502" s="1">
        <v>43066</v>
      </c>
      <c r="B9502" s="2">
        <f>YEAR(salesdata[[#This Row],[Order Date]])</f>
        <v>2017</v>
      </c>
      <c r="C9502" s="2">
        <f>MONTH(salesdata[[#This Row],[Order Date]])</f>
        <v>11</v>
      </c>
      <c r="D9502" t="s">
        <v>728</v>
      </c>
      <c r="E9502" t="s">
        <v>152</v>
      </c>
      <c r="F9502" t="s">
        <v>11</v>
      </c>
      <c r="G9502" t="s">
        <v>20</v>
      </c>
      <c r="H9502" t="s">
        <v>179</v>
      </c>
      <c r="I9502" s="33" t="s">
        <v>11027</v>
      </c>
      <c r="J9502" s="2">
        <v>6</v>
      </c>
      <c r="K9502" s="33" t="s">
        <v>6594</v>
      </c>
    </row>
    <row r="9503" spans="1:11" x14ac:dyDescent="0.3">
      <c r="A9503" s="1">
        <v>43066</v>
      </c>
      <c r="B9503" s="2">
        <f>YEAR(salesdata[[#This Row],[Order Date]])</f>
        <v>2017</v>
      </c>
      <c r="C9503" s="2">
        <f>MONTH(salesdata[[#This Row],[Order Date]])</f>
        <v>11</v>
      </c>
      <c r="D9503" t="s">
        <v>2334</v>
      </c>
      <c r="E9503" t="s">
        <v>130</v>
      </c>
      <c r="F9503" t="s">
        <v>11</v>
      </c>
      <c r="G9503" t="s">
        <v>12</v>
      </c>
      <c r="H9503" t="s">
        <v>340</v>
      </c>
      <c r="I9503" s="33" t="s">
        <v>11768</v>
      </c>
      <c r="J9503" s="2">
        <v>6</v>
      </c>
      <c r="K9503" s="33" t="s">
        <v>10630</v>
      </c>
    </row>
    <row r="9504" spans="1:11" x14ac:dyDescent="0.3">
      <c r="A9504" s="1">
        <v>43066</v>
      </c>
      <c r="B9504" s="2">
        <f>YEAR(salesdata[[#This Row],[Order Date]])</f>
        <v>2017</v>
      </c>
      <c r="C9504" s="2">
        <f>MONTH(salesdata[[#This Row],[Order Date]])</f>
        <v>11</v>
      </c>
      <c r="D9504" t="s">
        <v>2334</v>
      </c>
      <c r="E9504" t="s">
        <v>130</v>
      </c>
      <c r="F9504" t="s">
        <v>11</v>
      </c>
      <c r="G9504" t="s">
        <v>20</v>
      </c>
      <c r="H9504" t="s">
        <v>680</v>
      </c>
      <c r="I9504" s="33" t="s">
        <v>11769</v>
      </c>
      <c r="J9504" s="2">
        <v>3</v>
      </c>
      <c r="K9504" s="33" t="s">
        <v>11770</v>
      </c>
    </row>
    <row r="9505" spans="1:11" x14ac:dyDescent="0.3">
      <c r="A9505" s="1">
        <v>43067</v>
      </c>
      <c r="B9505" s="2">
        <f>YEAR(salesdata[[#This Row],[Order Date]])</f>
        <v>2017</v>
      </c>
      <c r="C9505" s="2">
        <f>MONTH(salesdata[[#This Row],[Order Date]])</f>
        <v>11</v>
      </c>
      <c r="D9505" t="s">
        <v>789</v>
      </c>
      <c r="E9505" t="s">
        <v>23</v>
      </c>
      <c r="F9505" t="s">
        <v>34</v>
      </c>
      <c r="G9505" t="s">
        <v>47</v>
      </c>
      <c r="H9505" t="s">
        <v>2547</v>
      </c>
      <c r="I9505" s="33" t="s">
        <v>11771</v>
      </c>
      <c r="J9505" s="2">
        <v>7</v>
      </c>
      <c r="K9505" s="33" t="s">
        <v>11772</v>
      </c>
    </row>
    <row r="9506" spans="1:11" x14ac:dyDescent="0.3">
      <c r="A9506" s="1">
        <v>43067</v>
      </c>
      <c r="B9506" s="2">
        <f>YEAR(salesdata[[#This Row],[Order Date]])</f>
        <v>2017</v>
      </c>
      <c r="C9506" s="2">
        <f>MONTH(salesdata[[#This Row],[Order Date]])</f>
        <v>11</v>
      </c>
      <c r="D9506" t="s">
        <v>789</v>
      </c>
      <c r="E9506" t="s">
        <v>23</v>
      </c>
      <c r="F9506" t="s">
        <v>34</v>
      </c>
      <c r="G9506" t="s">
        <v>47</v>
      </c>
      <c r="H9506" t="s">
        <v>2469</v>
      </c>
      <c r="I9506" s="33" t="s">
        <v>11773</v>
      </c>
      <c r="J9506" s="2">
        <v>6</v>
      </c>
      <c r="K9506" s="33" t="s">
        <v>11774</v>
      </c>
    </row>
    <row r="9507" spans="1:11" x14ac:dyDescent="0.3">
      <c r="A9507" s="1">
        <v>43067</v>
      </c>
      <c r="B9507" s="2">
        <f>YEAR(salesdata[[#This Row],[Order Date]])</f>
        <v>2017</v>
      </c>
      <c r="C9507" s="2">
        <f>MONTH(salesdata[[#This Row],[Order Date]])</f>
        <v>11</v>
      </c>
      <c r="D9507" t="s">
        <v>789</v>
      </c>
      <c r="E9507" t="s">
        <v>23</v>
      </c>
      <c r="F9507" t="s">
        <v>34</v>
      </c>
      <c r="G9507" t="s">
        <v>147</v>
      </c>
      <c r="H9507" t="s">
        <v>1257</v>
      </c>
      <c r="I9507" s="33" t="s">
        <v>11775</v>
      </c>
      <c r="J9507" s="2">
        <v>12</v>
      </c>
      <c r="K9507" s="33" t="s">
        <v>11776</v>
      </c>
    </row>
    <row r="9508" spans="1:11" x14ac:dyDescent="0.3">
      <c r="A9508" s="1">
        <v>43067</v>
      </c>
      <c r="B9508" s="2">
        <f>YEAR(salesdata[[#This Row],[Order Date]])</f>
        <v>2017</v>
      </c>
      <c r="C9508" s="2">
        <f>MONTH(salesdata[[#This Row],[Order Date]])</f>
        <v>11</v>
      </c>
      <c r="D9508" t="s">
        <v>789</v>
      </c>
      <c r="E9508" t="s">
        <v>23</v>
      </c>
      <c r="F9508" t="s">
        <v>11</v>
      </c>
      <c r="G9508" t="s">
        <v>12</v>
      </c>
      <c r="H9508" t="s">
        <v>1295</v>
      </c>
      <c r="I9508" s="33" t="s">
        <v>3175</v>
      </c>
      <c r="J9508" s="2">
        <v>3</v>
      </c>
      <c r="K9508" s="33" t="s">
        <v>3276</v>
      </c>
    </row>
    <row r="9509" spans="1:11" x14ac:dyDescent="0.3">
      <c r="A9509" s="1">
        <v>43067</v>
      </c>
      <c r="B9509" s="2">
        <f>YEAR(salesdata[[#This Row],[Order Date]])</f>
        <v>2017</v>
      </c>
      <c r="C9509" s="2">
        <f>MONTH(salesdata[[#This Row],[Order Date]])</f>
        <v>11</v>
      </c>
      <c r="D9509" t="s">
        <v>789</v>
      </c>
      <c r="E9509" t="s">
        <v>23</v>
      </c>
      <c r="F9509" t="s">
        <v>11</v>
      </c>
      <c r="G9509" t="s">
        <v>12</v>
      </c>
      <c r="H9509" t="s">
        <v>1640</v>
      </c>
      <c r="I9509" s="33" t="s">
        <v>6760</v>
      </c>
      <c r="J9509" s="2">
        <v>6</v>
      </c>
      <c r="K9509" s="33" t="s">
        <v>5278</v>
      </c>
    </row>
    <row r="9510" spans="1:11" x14ac:dyDescent="0.3">
      <c r="A9510" s="1">
        <v>43067</v>
      </c>
      <c r="B9510" s="2">
        <f>YEAR(salesdata[[#This Row],[Order Date]])</f>
        <v>2017</v>
      </c>
      <c r="C9510" s="2">
        <f>MONTH(salesdata[[#This Row],[Order Date]])</f>
        <v>11</v>
      </c>
      <c r="D9510" t="s">
        <v>1177</v>
      </c>
      <c r="E9510" t="s">
        <v>282</v>
      </c>
      <c r="F9510" t="s">
        <v>11</v>
      </c>
      <c r="G9510" t="s">
        <v>12</v>
      </c>
      <c r="H9510" t="s">
        <v>466</v>
      </c>
      <c r="I9510" s="33" t="s">
        <v>4960</v>
      </c>
      <c r="J9510" s="2">
        <v>2</v>
      </c>
      <c r="K9510" s="33" t="s">
        <v>4961</v>
      </c>
    </row>
    <row r="9511" spans="1:11" x14ac:dyDescent="0.3">
      <c r="A9511" s="1">
        <v>43067</v>
      </c>
      <c r="B9511" s="2">
        <f>YEAR(salesdata[[#This Row],[Order Date]])</f>
        <v>2017</v>
      </c>
      <c r="C9511" s="2">
        <f>MONTH(salesdata[[#This Row],[Order Date]])</f>
        <v>11</v>
      </c>
      <c r="D9511" t="s">
        <v>1591</v>
      </c>
      <c r="E9511" t="s">
        <v>152</v>
      </c>
      <c r="F9511" t="s">
        <v>39</v>
      </c>
      <c r="G9511" t="s">
        <v>40</v>
      </c>
      <c r="H9511" t="s">
        <v>1979</v>
      </c>
      <c r="I9511" s="33" t="s">
        <v>11777</v>
      </c>
      <c r="J9511" s="2">
        <v>11</v>
      </c>
      <c r="K9511" s="33" t="s">
        <v>6881</v>
      </c>
    </row>
    <row r="9512" spans="1:11" x14ac:dyDescent="0.3">
      <c r="A9512" s="1">
        <v>43067</v>
      </c>
      <c r="B9512" s="2">
        <f>YEAR(salesdata[[#This Row],[Order Date]])</f>
        <v>2017</v>
      </c>
      <c r="C9512" s="2">
        <f>MONTH(salesdata[[#This Row],[Order Date]])</f>
        <v>11</v>
      </c>
      <c r="D9512" t="s">
        <v>1591</v>
      </c>
      <c r="E9512" t="s">
        <v>152</v>
      </c>
      <c r="F9512" t="s">
        <v>11</v>
      </c>
      <c r="G9512" t="s">
        <v>63</v>
      </c>
      <c r="H9512" t="s">
        <v>2346</v>
      </c>
      <c r="I9512" s="33" t="s">
        <v>6191</v>
      </c>
      <c r="J9512" s="2">
        <v>2</v>
      </c>
      <c r="K9512" s="33" t="s">
        <v>4216</v>
      </c>
    </row>
    <row r="9513" spans="1:11" x14ac:dyDescent="0.3">
      <c r="A9513" s="1">
        <v>43067</v>
      </c>
      <c r="B9513" s="2">
        <f>YEAR(salesdata[[#This Row],[Order Date]])</f>
        <v>2017</v>
      </c>
      <c r="C9513" s="2">
        <f>MONTH(salesdata[[#This Row],[Order Date]])</f>
        <v>11</v>
      </c>
      <c r="D9513" t="s">
        <v>1542</v>
      </c>
      <c r="E9513" t="s">
        <v>540</v>
      </c>
      <c r="F9513" t="s">
        <v>11</v>
      </c>
      <c r="G9513" t="s">
        <v>24</v>
      </c>
      <c r="H9513" t="s">
        <v>913</v>
      </c>
      <c r="I9513" s="33" t="s">
        <v>4057</v>
      </c>
      <c r="J9513" s="2">
        <v>1</v>
      </c>
      <c r="K9513" s="33" t="s">
        <v>6098</v>
      </c>
    </row>
    <row r="9514" spans="1:11" x14ac:dyDescent="0.3">
      <c r="A9514" s="1">
        <v>43067</v>
      </c>
      <c r="B9514" s="2">
        <f>YEAR(salesdata[[#This Row],[Order Date]])</f>
        <v>2017</v>
      </c>
      <c r="C9514" s="2">
        <f>MONTH(salesdata[[#This Row],[Order Date]])</f>
        <v>11</v>
      </c>
      <c r="D9514" t="s">
        <v>1542</v>
      </c>
      <c r="E9514" t="s">
        <v>540</v>
      </c>
      <c r="F9514" t="s">
        <v>34</v>
      </c>
      <c r="G9514" t="s">
        <v>47</v>
      </c>
      <c r="H9514" t="s">
        <v>2469</v>
      </c>
      <c r="I9514" s="33" t="s">
        <v>8632</v>
      </c>
      <c r="J9514" s="2">
        <v>5</v>
      </c>
      <c r="K9514" s="33" t="s">
        <v>8633</v>
      </c>
    </row>
    <row r="9515" spans="1:11" x14ac:dyDescent="0.3">
      <c r="A9515" s="1">
        <v>43067</v>
      </c>
      <c r="B9515" s="2">
        <f>YEAR(salesdata[[#This Row],[Order Date]])</f>
        <v>2017</v>
      </c>
      <c r="C9515" s="2">
        <f>MONTH(salesdata[[#This Row],[Order Date]])</f>
        <v>11</v>
      </c>
      <c r="D9515" t="s">
        <v>1542</v>
      </c>
      <c r="E9515" t="s">
        <v>540</v>
      </c>
      <c r="F9515" t="s">
        <v>34</v>
      </c>
      <c r="G9515" t="s">
        <v>47</v>
      </c>
      <c r="H9515" t="s">
        <v>1834</v>
      </c>
      <c r="I9515" s="33" t="s">
        <v>11778</v>
      </c>
      <c r="J9515" s="2">
        <v>5</v>
      </c>
      <c r="K9515" s="33" t="s">
        <v>5137</v>
      </c>
    </row>
    <row r="9516" spans="1:11" x14ac:dyDescent="0.3">
      <c r="A9516" s="1">
        <v>43067</v>
      </c>
      <c r="B9516" s="2">
        <f>YEAR(salesdata[[#This Row],[Order Date]])</f>
        <v>2017</v>
      </c>
      <c r="C9516" s="2">
        <f>MONTH(salesdata[[#This Row],[Order Date]])</f>
        <v>11</v>
      </c>
      <c r="D9516" t="s">
        <v>938</v>
      </c>
      <c r="E9516" t="s">
        <v>27</v>
      </c>
      <c r="F9516" t="s">
        <v>11</v>
      </c>
      <c r="G9516" t="s">
        <v>16</v>
      </c>
      <c r="H9516" t="s">
        <v>90</v>
      </c>
      <c r="I9516" s="33" t="s">
        <v>5246</v>
      </c>
      <c r="J9516" s="2">
        <v>5</v>
      </c>
      <c r="K9516" s="33" t="s">
        <v>5520</v>
      </c>
    </row>
    <row r="9517" spans="1:11" x14ac:dyDescent="0.3">
      <c r="A9517" s="1">
        <v>43068</v>
      </c>
      <c r="B9517" s="2">
        <f>YEAR(salesdata[[#This Row],[Order Date]])</f>
        <v>2017</v>
      </c>
      <c r="C9517" s="2">
        <f>MONTH(salesdata[[#This Row],[Order Date]])</f>
        <v>11</v>
      </c>
      <c r="D9517" t="s">
        <v>692</v>
      </c>
      <c r="E9517" t="s">
        <v>121</v>
      </c>
      <c r="F9517" t="s">
        <v>34</v>
      </c>
      <c r="G9517" t="s">
        <v>35</v>
      </c>
      <c r="H9517" t="s">
        <v>887</v>
      </c>
      <c r="I9517" s="33" t="s">
        <v>11779</v>
      </c>
      <c r="J9517" s="2">
        <v>2</v>
      </c>
      <c r="K9517" s="33" t="s">
        <v>11780</v>
      </c>
    </row>
    <row r="9518" spans="1:11" x14ac:dyDescent="0.3">
      <c r="A9518" s="1">
        <v>43068</v>
      </c>
      <c r="B9518" s="2">
        <f>YEAR(salesdata[[#This Row],[Order Date]])</f>
        <v>2017</v>
      </c>
      <c r="C9518" s="2">
        <f>MONTH(salesdata[[#This Row],[Order Date]])</f>
        <v>11</v>
      </c>
      <c r="D9518" t="s">
        <v>692</v>
      </c>
      <c r="E9518" t="s">
        <v>121</v>
      </c>
      <c r="F9518" t="s">
        <v>34</v>
      </c>
      <c r="G9518" t="s">
        <v>47</v>
      </c>
      <c r="H9518" t="s">
        <v>555</v>
      </c>
      <c r="I9518" s="33" t="s">
        <v>11781</v>
      </c>
      <c r="J9518" s="2">
        <v>5</v>
      </c>
      <c r="K9518" s="33" t="s">
        <v>4981</v>
      </c>
    </row>
    <row r="9519" spans="1:11" x14ac:dyDescent="0.3">
      <c r="A9519" s="1">
        <v>43069</v>
      </c>
      <c r="B9519" s="2">
        <f>YEAR(salesdata[[#This Row],[Order Date]])</f>
        <v>2017</v>
      </c>
      <c r="C9519" s="2">
        <f>MONTH(salesdata[[#This Row],[Order Date]])</f>
        <v>11</v>
      </c>
      <c r="D9519" t="s">
        <v>638</v>
      </c>
      <c r="E9519" t="s">
        <v>152</v>
      </c>
      <c r="F9519" t="s">
        <v>11</v>
      </c>
      <c r="G9519" t="s">
        <v>20</v>
      </c>
      <c r="H9519" t="s">
        <v>1883</v>
      </c>
      <c r="I9519" s="33" t="s">
        <v>11782</v>
      </c>
      <c r="J9519" s="2">
        <v>3</v>
      </c>
      <c r="K9519" s="33" t="s">
        <v>11783</v>
      </c>
    </row>
    <row r="9520" spans="1:11" x14ac:dyDescent="0.3">
      <c r="A9520" s="1">
        <v>43069</v>
      </c>
      <c r="B9520" s="2">
        <f>YEAR(salesdata[[#This Row],[Order Date]])</f>
        <v>2017</v>
      </c>
      <c r="C9520" s="2">
        <f>MONTH(salesdata[[#This Row],[Order Date]])</f>
        <v>11</v>
      </c>
      <c r="D9520" t="s">
        <v>638</v>
      </c>
      <c r="E9520" t="s">
        <v>152</v>
      </c>
      <c r="F9520" t="s">
        <v>34</v>
      </c>
      <c r="G9520" t="s">
        <v>35</v>
      </c>
      <c r="H9520" t="s">
        <v>1268</v>
      </c>
      <c r="I9520" s="33" t="s">
        <v>11784</v>
      </c>
      <c r="J9520" s="2">
        <v>5</v>
      </c>
      <c r="K9520" s="33" t="s">
        <v>11785</v>
      </c>
    </row>
    <row r="9521" spans="1:11" x14ac:dyDescent="0.3">
      <c r="A9521" s="1">
        <v>43069</v>
      </c>
      <c r="B9521" s="2">
        <f>YEAR(salesdata[[#This Row],[Order Date]])</f>
        <v>2017</v>
      </c>
      <c r="C9521" s="2">
        <f>MONTH(salesdata[[#This Row],[Order Date]])</f>
        <v>11</v>
      </c>
      <c r="D9521" t="s">
        <v>279</v>
      </c>
      <c r="E9521" t="s">
        <v>333</v>
      </c>
      <c r="F9521" t="s">
        <v>11</v>
      </c>
      <c r="G9521" t="s">
        <v>18</v>
      </c>
      <c r="H9521" t="s">
        <v>2432</v>
      </c>
      <c r="I9521" s="33" t="s">
        <v>11786</v>
      </c>
      <c r="J9521" s="2">
        <v>5</v>
      </c>
      <c r="K9521" s="33" t="s">
        <v>11787</v>
      </c>
    </row>
    <row r="9522" spans="1:11" x14ac:dyDescent="0.3">
      <c r="A9522" s="1">
        <v>43069</v>
      </c>
      <c r="B9522" s="2">
        <f>YEAR(salesdata[[#This Row],[Order Date]])</f>
        <v>2017</v>
      </c>
      <c r="C9522" s="2">
        <f>MONTH(salesdata[[#This Row],[Order Date]])</f>
        <v>11</v>
      </c>
      <c r="D9522" t="s">
        <v>969</v>
      </c>
      <c r="E9522" t="s">
        <v>59</v>
      </c>
      <c r="F9522" t="s">
        <v>11</v>
      </c>
      <c r="G9522" t="s">
        <v>24</v>
      </c>
      <c r="H9522" t="s">
        <v>283</v>
      </c>
      <c r="I9522" s="33" t="s">
        <v>11788</v>
      </c>
      <c r="J9522" s="2">
        <v>6</v>
      </c>
      <c r="K9522" s="33" t="s">
        <v>6282</v>
      </c>
    </row>
    <row r="9523" spans="1:11" x14ac:dyDescent="0.3">
      <c r="A9523" s="1">
        <v>43069</v>
      </c>
      <c r="B9523" s="2">
        <f>YEAR(salesdata[[#This Row],[Order Date]])</f>
        <v>2017</v>
      </c>
      <c r="C9523" s="2">
        <f>MONTH(salesdata[[#This Row],[Order Date]])</f>
        <v>11</v>
      </c>
      <c r="D9523" t="s">
        <v>2702</v>
      </c>
      <c r="E9523" t="s">
        <v>79</v>
      </c>
      <c r="F9523" t="s">
        <v>11</v>
      </c>
      <c r="G9523" t="s">
        <v>93</v>
      </c>
      <c r="H9523" t="s">
        <v>2114</v>
      </c>
      <c r="I9523" s="33" t="s">
        <v>11789</v>
      </c>
      <c r="J9523" s="2">
        <v>4</v>
      </c>
      <c r="K9523" s="33" t="s">
        <v>11790</v>
      </c>
    </row>
    <row r="9524" spans="1:11" x14ac:dyDescent="0.3">
      <c r="A9524" s="1">
        <v>43069</v>
      </c>
      <c r="B9524" s="2">
        <f>YEAR(salesdata[[#This Row],[Order Date]])</f>
        <v>2017</v>
      </c>
      <c r="C9524" s="2">
        <f>MONTH(salesdata[[#This Row],[Order Date]])</f>
        <v>11</v>
      </c>
      <c r="D9524" t="s">
        <v>2251</v>
      </c>
      <c r="E9524" t="s">
        <v>124</v>
      </c>
      <c r="F9524" t="s">
        <v>39</v>
      </c>
      <c r="G9524" t="s">
        <v>40</v>
      </c>
      <c r="H9524" t="s">
        <v>2375</v>
      </c>
      <c r="I9524" s="33" t="s">
        <v>5733</v>
      </c>
      <c r="J9524" s="2">
        <v>3</v>
      </c>
      <c r="K9524" s="33" t="s">
        <v>401</v>
      </c>
    </row>
    <row r="9525" spans="1:11" x14ac:dyDescent="0.3">
      <c r="A9525" s="1">
        <v>43069</v>
      </c>
      <c r="B9525" s="2">
        <f>YEAR(salesdata[[#This Row],[Order Date]])</f>
        <v>2017</v>
      </c>
      <c r="C9525" s="2">
        <f>MONTH(salesdata[[#This Row],[Order Date]])</f>
        <v>11</v>
      </c>
      <c r="D9525" t="s">
        <v>2487</v>
      </c>
      <c r="E9525" t="s">
        <v>10</v>
      </c>
      <c r="F9525" t="s">
        <v>11</v>
      </c>
      <c r="G9525" t="s">
        <v>43</v>
      </c>
      <c r="H9525" t="s">
        <v>505</v>
      </c>
      <c r="I9525" s="33" t="s">
        <v>3504</v>
      </c>
      <c r="J9525" s="2">
        <v>2</v>
      </c>
      <c r="K9525" s="33" t="s">
        <v>3505</v>
      </c>
    </row>
    <row r="9526" spans="1:11" x14ac:dyDescent="0.3">
      <c r="A9526" s="1">
        <v>43069</v>
      </c>
      <c r="B9526" s="2">
        <f>YEAR(salesdata[[#This Row],[Order Date]])</f>
        <v>2017</v>
      </c>
      <c r="C9526" s="2">
        <f>MONTH(salesdata[[#This Row],[Order Date]])</f>
        <v>11</v>
      </c>
      <c r="D9526" t="s">
        <v>237</v>
      </c>
      <c r="E9526" t="s">
        <v>249</v>
      </c>
      <c r="F9526" t="s">
        <v>39</v>
      </c>
      <c r="G9526" t="s">
        <v>52</v>
      </c>
      <c r="H9526" t="s">
        <v>265</v>
      </c>
      <c r="I9526" s="33" t="s">
        <v>3518</v>
      </c>
      <c r="J9526" s="2">
        <v>3</v>
      </c>
      <c r="K9526" s="33" t="s">
        <v>3519</v>
      </c>
    </row>
    <row r="9527" spans="1:11" x14ac:dyDescent="0.3">
      <c r="A9527" s="1">
        <v>43069</v>
      </c>
      <c r="B9527" s="2">
        <f>YEAR(salesdata[[#This Row],[Order Date]])</f>
        <v>2017</v>
      </c>
      <c r="C9527" s="2">
        <f>MONTH(salesdata[[#This Row],[Order Date]])</f>
        <v>11</v>
      </c>
      <c r="D9527" t="s">
        <v>237</v>
      </c>
      <c r="E9527" t="s">
        <v>249</v>
      </c>
      <c r="F9527" t="s">
        <v>34</v>
      </c>
      <c r="G9527" t="s">
        <v>147</v>
      </c>
      <c r="H9527" t="s">
        <v>412</v>
      </c>
      <c r="I9527" s="33" t="s">
        <v>11791</v>
      </c>
      <c r="J9527" s="2">
        <v>7</v>
      </c>
      <c r="K9527" s="33" t="s">
        <v>11792</v>
      </c>
    </row>
    <row r="9528" spans="1:11" x14ac:dyDescent="0.3">
      <c r="A9528" s="1">
        <v>43069</v>
      </c>
      <c r="B9528" s="2">
        <f>YEAR(salesdata[[#This Row],[Order Date]])</f>
        <v>2017</v>
      </c>
      <c r="C9528" s="2">
        <f>MONTH(salesdata[[#This Row],[Order Date]])</f>
        <v>11</v>
      </c>
      <c r="D9528" t="s">
        <v>2218</v>
      </c>
      <c r="E9528" t="s">
        <v>152</v>
      </c>
      <c r="F9528" t="s">
        <v>11</v>
      </c>
      <c r="G9528" t="s">
        <v>18</v>
      </c>
      <c r="H9528" t="s">
        <v>2038</v>
      </c>
      <c r="I9528" s="33" t="s">
        <v>11793</v>
      </c>
      <c r="J9528" s="2">
        <v>4</v>
      </c>
      <c r="K9528" s="33" t="s">
        <v>4218</v>
      </c>
    </row>
    <row r="9529" spans="1:11" x14ac:dyDescent="0.3">
      <c r="A9529" s="1">
        <v>43069</v>
      </c>
      <c r="B9529" s="2">
        <f>YEAR(salesdata[[#This Row],[Order Date]])</f>
        <v>2017</v>
      </c>
      <c r="C9529" s="2">
        <f>MONTH(salesdata[[#This Row],[Order Date]])</f>
        <v>11</v>
      </c>
      <c r="D9529" t="s">
        <v>2218</v>
      </c>
      <c r="E9529" t="s">
        <v>152</v>
      </c>
      <c r="F9529" t="s">
        <v>39</v>
      </c>
      <c r="G9529" t="s">
        <v>40</v>
      </c>
      <c r="H9529" t="s">
        <v>2883</v>
      </c>
      <c r="I9529" s="33" t="s">
        <v>11794</v>
      </c>
      <c r="J9529" s="2">
        <v>3</v>
      </c>
      <c r="K9529" s="33" t="s">
        <v>11795</v>
      </c>
    </row>
    <row r="9530" spans="1:11" x14ac:dyDescent="0.3">
      <c r="A9530" s="1">
        <v>43069</v>
      </c>
      <c r="B9530" s="2">
        <f>YEAR(salesdata[[#This Row],[Order Date]])</f>
        <v>2017</v>
      </c>
      <c r="C9530" s="2">
        <f>MONTH(salesdata[[#This Row],[Order Date]])</f>
        <v>11</v>
      </c>
      <c r="D9530" t="s">
        <v>2218</v>
      </c>
      <c r="E9530" t="s">
        <v>152</v>
      </c>
      <c r="F9530" t="s">
        <v>11</v>
      </c>
      <c r="G9530" t="s">
        <v>18</v>
      </c>
      <c r="H9530" t="s">
        <v>745</v>
      </c>
      <c r="I9530" s="33" t="s">
        <v>7138</v>
      </c>
      <c r="J9530" s="2">
        <v>3</v>
      </c>
      <c r="K9530" s="33" t="s">
        <v>5104</v>
      </c>
    </row>
    <row r="9531" spans="1:11" x14ac:dyDescent="0.3">
      <c r="A9531" s="1">
        <v>43069</v>
      </c>
      <c r="B9531" s="2">
        <f>YEAR(salesdata[[#This Row],[Order Date]])</f>
        <v>2017</v>
      </c>
      <c r="C9531" s="2">
        <f>MONTH(salesdata[[#This Row],[Order Date]])</f>
        <v>11</v>
      </c>
      <c r="D9531" t="s">
        <v>2416</v>
      </c>
      <c r="E9531" t="s">
        <v>27</v>
      </c>
      <c r="F9531" t="s">
        <v>34</v>
      </c>
      <c r="G9531" t="s">
        <v>47</v>
      </c>
      <c r="H9531" t="s">
        <v>705</v>
      </c>
      <c r="I9531" s="33" t="s">
        <v>8833</v>
      </c>
      <c r="J9531" s="2">
        <v>3</v>
      </c>
      <c r="K9531" s="33" t="s">
        <v>6183</v>
      </c>
    </row>
    <row r="9532" spans="1:11" x14ac:dyDescent="0.3">
      <c r="A9532" s="1">
        <v>43069</v>
      </c>
      <c r="B9532" s="2">
        <f>YEAR(salesdata[[#This Row],[Order Date]])</f>
        <v>2017</v>
      </c>
      <c r="C9532" s="2">
        <f>MONTH(salesdata[[#This Row],[Order Date]])</f>
        <v>11</v>
      </c>
      <c r="D9532" t="s">
        <v>809</v>
      </c>
      <c r="E9532" t="s">
        <v>10</v>
      </c>
      <c r="F9532" t="s">
        <v>39</v>
      </c>
      <c r="G9532" t="s">
        <v>52</v>
      </c>
      <c r="H9532" t="s">
        <v>1114</v>
      </c>
      <c r="I9532" s="33" t="s">
        <v>4356</v>
      </c>
      <c r="J9532" s="2">
        <v>3</v>
      </c>
      <c r="K9532" s="33" t="s">
        <v>4357</v>
      </c>
    </row>
    <row r="9533" spans="1:11" x14ac:dyDescent="0.3">
      <c r="A9533" s="1">
        <v>43069</v>
      </c>
      <c r="B9533" s="2">
        <f>YEAR(salesdata[[#This Row],[Order Date]])</f>
        <v>2017</v>
      </c>
      <c r="C9533" s="2">
        <f>MONTH(salesdata[[#This Row],[Order Date]])</f>
        <v>11</v>
      </c>
      <c r="D9533" t="s">
        <v>1105</v>
      </c>
      <c r="E9533" t="s">
        <v>23</v>
      </c>
      <c r="F9533" t="s">
        <v>34</v>
      </c>
      <c r="G9533" t="s">
        <v>35</v>
      </c>
      <c r="H9533" t="s">
        <v>742</v>
      </c>
      <c r="I9533" s="33" t="s">
        <v>11796</v>
      </c>
      <c r="J9533" s="2">
        <v>6</v>
      </c>
      <c r="K9533" s="33" t="s">
        <v>11797</v>
      </c>
    </row>
    <row r="9534" spans="1:11" x14ac:dyDescent="0.3">
      <c r="A9534" s="1">
        <v>43070</v>
      </c>
      <c r="B9534" s="2">
        <f>YEAR(salesdata[[#This Row],[Order Date]])</f>
        <v>2017</v>
      </c>
      <c r="C9534" s="2">
        <f>MONTH(salesdata[[#This Row],[Order Date]])</f>
        <v>12</v>
      </c>
      <c r="D9534" t="s">
        <v>1131</v>
      </c>
      <c r="E9534" t="s">
        <v>111</v>
      </c>
      <c r="F9534" t="s">
        <v>11</v>
      </c>
      <c r="G9534" t="s">
        <v>18</v>
      </c>
      <c r="H9534" t="s">
        <v>1478</v>
      </c>
      <c r="I9534" s="33" t="s">
        <v>4582</v>
      </c>
      <c r="J9534" s="2">
        <v>4</v>
      </c>
      <c r="K9534" s="33" t="s">
        <v>5234</v>
      </c>
    </row>
    <row r="9535" spans="1:11" x14ac:dyDescent="0.3">
      <c r="A9535" s="1">
        <v>43070</v>
      </c>
      <c r="B9535" s="2">
        <f>YEAR(salesdata[[#This Row],[Order Date]])</f>
        <v>2017</v>
      </c>
      <c r="C9535" s="2">
        <f>MONTH(salesdata[[#This Row],[Order Date]])</f>
        <v>12</v>
      </c>
      <c r="D9535" t="s">
        <v>1131</v>
      </c>
      <c r="E9535" t="s">
        <v>111</v>
      </c>
      <c r="F9535" t="s">
        <v>39</v>
      </c>
      <c r="G9535" t="s">
        <v>40</v>
      </c>
      <c r="H9535" t="s">
        <v>2386</v>
      </c>
      <c r="I9535" s="33" t="s">
        <v>7015</v>
      </c>
      <c r="J9535" s="2">
        <v>2</v>
      </c>
      <c r="K9535" s="33" t="s">
        <v>7016</v>
      </c>
    </row>
    <row r="9536" spans="1:11" x14ac:dyDescent="0.3">
      <c r="A9536" s="1">
        <v>43070</v>
      </c>
      <c r="B9536" s="2">
        <f>YEAR(salesdata[[#This Row],[Order Date]])</f>
        <v>2017</v>
      </c>
      <c r="C9536" s="2">
        <f>MONTH(salesdata[[#This Row],[Order Date]])</f>
        <v>12</v>
      </c>
      <c r="D9536" t="s">
        <v>1131</v>
      </c>
      <c r="E9536" t="s">
        <v>111</v>
      </c>
      <c r="F9536" t="s">
        <v>11</v>
      </c>
      <c r="G9536" t="s">
        <v>20</v>
      </c>
      <c r="H9536" t="s">
        <v>1425</v>
      </c>
      <c r="I9536" s="33" t="s">
        <v>3369</v>
      </c>
      <c r="J9536" s="2">
        <v>4</v>
      </c>
      <c r="K9536" s="33" t="s">
        <v>3292</v>
      </c>
    </row>
    <row r="9537" spans="1:11" x14ac:dyDescent="0.3">
      <c r="A9537" s="1">
        <v>43070</v>
      </c>
      <c r="B9537" s="2">
        <f>YEAR(salesdata[[#This Row],[Order Date]])</f>
        <v>2017</v>
      </c>
      <c r="C9537" s="2">
        <f>MONTH(salesdata[[#This Row],[Order Date]])</f>
        <v>12</v>
      </c>
      <c r="D9537" t="s">
        <v>1131</v>
      </c>
      <c r="E9537" t="s">
        <v>111</v>
      </c>
      <c r="F9537" t="s">
        <v>11</v>
      </c>
      <c r="G9537" t="s">
        <v>43</v>
      </c>
      <c r="H9537" t="s">
        <v>549</v>
      </c>
      <c r="I9537" s="33" t="s">
        <v>11798</v>
      </c>
      <c r="J9537" s="2">
        <v>9</v>
      </c>
      <c r="K9537" s="33" t="s">
        <v>11799</v>
      </c>
    </row>
    <row r="9538" spans="1:11" x14ac:dyDescent="0.3">
      <c r="A9538" s="1">
        <v>43070</v>
      </c>
      <c r="B9538" s="2">
        <f>YEAR(salesdata[[#This Row],[Order Date]])</f>
        <v>2017</v>
      </c>
      <c r="C9538" s="2">
        <f>MONTH(salesdata[[#This Row],[Order Date]])</f>
        <v>12</v>
      </c>
      <c r="D9538" t="s">
        <v>1131</v>
      </c>
      <c r="E9538" t="s">
        <v>111</v>
      </c>
      <c r="F9538" t="s">
        <v>11</v>
      </c>
      <c r="G9538" t="s">
        <v>18</v>
      </c>
      <c r="H9538" t="s">
        <v>931</v>
      </c>
      <c r="I9538" s="33" t="s">
        <v>11800</v>
      </c>
      <c r="J9538" s="2">
        <v>1</v>
      </c>
      <c r="K9538" s="33" t="s">
        <v>6444</v>
      </c>
    </row>
    <row r="9539" spans="1:11" x14ac:dyDescent="0.3">
      <c r="A9539" s="1">
        <v>43070</v>
      </c>
      <c r="B9539" s="2">
        <f>YEAR(salesdata[[#This Row],[Order Date]])</f>
        <v>2017</v>
      </c>
      <c r="C9539" s="2">
        <f>MONTH(salesdata[[#This Row],[Order Date]])</f>
        <v>12</v>
      </c>
      <c r="D9539" t="s">
        <v>1887</v>
      </c>
      <c r="E9539" t="s">
        <v>152</v>
      </c>
      <c r="F9539" t="s">
        <v>39</v>
      </c>
      <c r="G9539" t="s">
        <v>52</v>
      </c>
      <c r="H9539" t="s">
        <v>1932</v>
      </c>
      <c r="I9539" s="33" t="s">
        <v>9622</v>
      </c>
      <c r="J9539" s="2">
        <v>3</v>
      </c>
      <c r="K9539" s="33" t="s">
        <v>5418</v>
      </c>
    </row>
    <row r="9540" spans="1:11" x14ac:dyDescent="0.3">
      <c r="A9540" s="1">
        <v>43070</v>
      </c>
      <c r="B9540" s="2">
        <f>YEAR(salesdata[[#This Row],[Order Date]])</f>
        <v>2017</v>
      </c>
      <c r="C9540" s="2">
        <f>MONTH(salesdata[[#This Row],[Order Date]])</f>
        <v>12</v>
      </c>
      <c r="D9540" t="s">
        <v>1887</v>
      </c>
      <c r="E9540" t="s">
        <v>152</v>
      </c>
      <c r="F9540" t="s">
        <v>11</v>
      </c>
      <c r="G9540" t="s">
        <v>18</v>
      </c>
      <c r="H9540" t="s">
        <v>1909</v>
      </c>
      <c r="I9540" s="33" t="s">
        <v>11801</v>
      </c>
      <c r="J9540" s="2">
        <v>3</v>
      </c>
      <c r="K9540" s="33" t="s">
        <v>10090</v>
      </c>
    </row>
    <row r="9541" spans="1:11" x14ac:dyDescent="0.3">
      <c r="A9541" s="1">
        <v>43070</v>
      </c>
      <c r="B9541" s="2">
        <f>YEAR(salesdata[[#This Row],[Order Date]])</f>
        <v>2017</v>
      </c>
      <c r="C9541" s="2">
        <f>MONTH(salesdata[[#This Row],[Order Date]])</f>
        <v>12</v>
      </c>
      <c r="D9541" t="s">
        <v>1887</v>
      </c>
      <c r="E9541" t="s">
        <v>152</v>
      </c>
      <c r="F9541" t="s">
        <v>11</v>
      </c>
      <c r="G9541" t="s">
        <v>20</v>
      </c>
      <c r="H9541" t="s">
        <v>1419</v>
      </c>
      <c r="I9541" s="33" t="s">
        <v>6107</v>
      </c>
      <c r="J9541" s="2">
        <v>5</v>
      </c>
      <c r="K9541" s="33" t="s">
        <v>3834</v>
      </c>
    </row>
    <row r="9542" spans="1:11" x14ac:dyDescent="0.3">
      <c r="A9542" s="1">
        <v>43070</v>
      </c>
      <c r="B9542" s="2">
        <f>YEAR(salesdata[[#This Row],[Order Date]])</f>
        <v>2017</v>
      </c>
      <c r="C9542" s="2">
        <f>MONTH(salesdata[[#This Row],[Order Date]])</f>
        <v>12</v>
      </c>
      <c r="D9542" t="s">
        <v>882</v>
      </c>
      <c r="E9542" t="s">
        <v>282</v>
      </c>
      <c r="F9542" t="s">
        <v>39</v>
      </c>
      <c r="G9542" t="s">
        <v>40</v>
      </c>
      <c r="H9542" t="s">
        <v>41</v>
      </c>
      <c r="I9542" s="33" t="s">
        <v>10333</v>
      </c>
      <c r="J9542" s="2">
        <v>3</v>
      </c>
      <c r="K9542" s="33" t="s">
        <v>10691</v>
      </c>
    </row>
    <row r="9543" spans="1:11" x14ac:dyDescent="0.3">
      <c r="A9543" s="1">
        <v>43070</v>
      </c>
      <c r="B9543" s="2">
        <f>YEAR(salesdata[[#This Row],[Order Date]])</f>
        <v>2017</v>
      </c>
      <c r="C9543" s="2">
        <f>MONTH(salesdata[[#This Row],[Order Date]])</f>
        <v>12</v>
      </c>
      <c r="D9543" t="s">
        <v>882</v>
      </c>
      <c r="E9543" t="s">
        <v>282</v>
      </c>
      <c r="F9543" t="s">
        <v>39</v>
      </c>
      <c r="G9543" t="s">
        <v>40</v>
      </c>
      <c r="H9543" t="s">
        <v>526</v>
      </c>
      <c r="I9543" s="33" t="s">
        <v>3530</v>
      </c>
      <c r="J9543" s="2">
        <v>2</v>
      </c>
      <c r="K9543" s="33" t="s">
        <v>3531</v>
      </c>
    </row>
    <row r="9544" spans="1:11" x14ac:dyDescent="0.3">
      <c r="A9544" s="1">
        <v>43070</v>
      </c>
      <c r="B9544" s="2">
        <f>YEAR(salesdata[[#This Row],[Order Date]])</f>
        <v>2017</v>
      </c>
      <c r="C9544" s="2">
        <f>MONTH(salesdata[[#This Row],[Order Date]])</f>
        <v>12</v>
      </c>
      <c r="D9544" t="s">
        <v>882</v>
      </c>
      <c r="E9544" t="s">
        <v>282</v>
      </c>
      <c r="F9544" t="s">
        <v>11</v>
      </c>
      <c r="G9544" t="s">
        <v>93</v>
      </c>
      <c r="H9544" t="s">
        <v>1386</v>
      </c>
      <c r="I9544" s="33" t="s">
        <v>11802</v>
      </c>
      <c r="J9544" s="2">
        <v>3</v>
      </c>
      <c r="K9544" s="33" t="s">
        <v>8588</v>
      </c>
    </row>
    <row r="9545" spans="1:11" x14ac:dyDescent="0.3">
      <c r="A9545" s="1">
        <v>43070</v>
      </c>
      <c r="B9545" s="2">
        <f>YEAR(salesdata[[#This Row],[Order Date]])</f>
        <v>2017</v>
      </c>
      <c r="C9545" s="2">
        <f>MONTH(salesdata[[#This Row],[Order Date]])</f>
        <v>12</v>
      </c>
      <c r="D9545" t="s">
        <v>882</v>
      </c>
      <c r="E9545" t="s">
        <v>282</v>
      </c>
      <c r="F9545" t="s">
        <v>11</v>
      </c>
      <c r="G9545" t="s">
        <v>20</v>
      </c>
      <c r="H9545" t="s">
        <v>531</v>
      </c>
      <c r="I9545" s="33" t="s">
        <v>11803</v>
      </c>
      <c r="J9545" s="2">
        <v>7</v>
      </c>
      <c r="K9545" s="33" t="s">
        <v>6757</v>
      </c>
    </row>
    <row r="9546" spans="1:11" x14ac:dyDescent="0.3">
      <c r="A9546" s="1">
        <v>43070</v>
      </c>
      <c r="B9546" s="2">
        <f>YEAR(salesdata[[#This Row],[Order Date]])</f>
        <v>2017</v>
      </c>
      <c r="C9546" s="2">
        <f>MONTH(salesdata[[#This Row],[Order Date]])</f>
        <v>12</v>
      </c>
      <c r="D9546" t="s">
        <v>882</v>
      </c>
      <c r="E9546" t="s">
        <v>282</v>
      </c>
      <c r="F9546" t="s">
        <v>39</v>
      </c>
      <c r="G9546" t="s">
        <v>40</v>
      </c>
      <c r="H9546" t="s">
        <v>2436</v>
      </c>
      <c r="I9546" s="33" t="s">
        <v>11804</v>
      </c>
      <c r="J9546" s="2">
        <v>4</v>
      </c>
      <c r="K9546" s="33" t="s">
        <v>5277</v>
      </c>
    </row>
    <row r="9547" spans="1:11" x14ac:dyDescent="0.3">
      <c r="A9547" s="1">
        <v>43070</v>
      </c>
      <c r="B9547" s="2">
        <f>YEAR(salesdata[[#This Row],[Order Date]])</f>
        <v>2017</v>
      </c>
      <c r="C9547" s="2">
        <f>MONTH(salesdata[[#This Row],[Order Date]])</f>
        <v>12</v>
      </c>
      <c r="D9547" t="s">
        <v>679</v>
      </c>
      <c r="E9547" t="s">
        <v>23</v>
      </c>
      <c r="F9547" t="s">
        <v>11</v>
      </c>
      <c r="G9547" t="s">
        <v>63</v>
      </c>
      <c r="H9547" t="s">
        <v>1736</v>
      </c>
      <c r="I9547" s="33" t="s">
        <v>11805</v>
      </c>
      <c r="J9547" s="2">
        <v>5</v>
      </c>
      <c r="K9547" s="33" t="s">
        <v>4779</v>
      </c>
    </row>
    <row r="9548" spans="1:11" x14ac:dyDescent="0.3">
      <c r="A9548" s="1">
        <v>43070</v>
      </c>
      <c r="B9548" s="2">
        <f>YEAR(salesdata[[#This Row],[Order Date]])</f>
        <v>2017</v>
      </c>
      <c r="C9548" s="2">
        <f>MONTH(salesdata[[#This Row],[Order Date]])</f>
        <v>12</v>
      </c>
      <c r="D9548" t="s">
        <v>679</v>
      </c>
      <c r="E9548" t="s">
        <v>23</v>
      </c>
      <c r="F9548" t="s">
        <v>39</v>
      </c>
      <c r="G9548" t="s">
        <v>40</v>
      </c>
      <c r="H9548" t="s">
        <v>2292</v>
      </c>
      <c r="I9548" s="33" t="s">
        <v>8246</v>
      </c>
      <c r="J9548" s="2">
        <v>7</v>
      </c>
      <c r="K9548" s="33" t="s">
        <v>10565</v>
      </c>
    </row>
    <row r="9549" spans="1:11" x14ac:dyDescent="0.3">
      <c r="A9549" s="1">
        <v>43070</v>
      </c>
      <c r="B9549" s="2">
        <f>YEAR(salesdata[[#This Row],[Order Date]])</f>
        <v>2017</v>
      </c>
      <c r="C9549" s="2">
        <f>MONTH(salesdata[[#This Row],[Order Date]])</f>
        <v>12</v>
      </c>
      <c r="D9549" t="s">
        <v>1978</v>
      </c>
      <c r="E9549" t="s">
        <v>10</v>
      </c>
      <c r="F9549" t="s">
        <v>39</v>
      </c>
      <c r="G9549" t="s">
        <v>40</v>
      </c>
      <c r="H9549" t="s">
        <v>963</v>
      </c>
      <c r="I9549" s="33" t="s">
        <v>11806</v>
      </c>
      <c r="J9549" s="2">
        <v>5</v>
      </c>
      <c r="K9549" s="33" t="s">
        <v>11807</v>
      </c>
    </row>
    <row r="9550" spans="1:11" x14ac:dyDescent="0.3">
      <c r="A9550" s="1">
        <v>43070</v>
      </c>
      <c r="B9550" s="2">
        <f>YEAR(salesdata[[#This Row],[Order Date]])</f>
        <v>2017</v>
      </c>
      <c r="C9550" s="2">
        <f>MONTH(salesdata[[#This Row],[Order Date]])</f>
        <v>12</v>
      </c>
      <c r="D9550" t="s">
        <v>1978</v>
      </c>
      <c r="E9550" t="s">
        <v>10</v>
      </c>
      <c r="F9550" t="s">
        <v>34</v>
      </c>
      <c r="G9550" t="s">
        <v>35</v>
      </c>
      <c r="H9550" t="s">
        <v>551</v>
      </c>
      <c r="I9550" s="33" t="s">
        <v>3567</v>
      </c>
      <c r="J9550" s="2">
        <v>3</v>
      </c>
      <c r="K9550" s="33" t="s">
        <v>3568</v>
      </c>
    </row>
    <row r="9551" spans="1:11" x14ac:dyDescent="0.3">
      <c r="A9551" s="1">
        <v>43070</v>
      </c>
      <c r="B9551" s="2">
        <f>YEAR(salesdata[[#This Row],[Order Date]])</f>
        <v>2017</v>
      </c>
      <c r="C9551" s="2">
        <f>MONTH(salesdata[[#This Row],[Order Date]])</f>
        <v>12</v>
      </c>
      <c r="D9551" t="s">
        <v>2834</v>
      </c>
      <c r="E9551" t="s">
        <v>27</v>
      </c>
      <c r="F9551" t="s">
        <v>11</v>
      </c>
      <c r="G9551" t="s">
        <v>12</v>
      </c>
      <c r="H9551" t="s">
        <v>2737</v>
      </c>
      <c r="I9551" s="33" t="s">
        <v>3692</v>
      </c>
      <c r="J9551" s="2">
        <v>7</v>
      </c>
      <c r="K9551" s="33" t="s">
        <v>3693</v>
      </c>
    </row>
    <row r="9552" spans="1:11" x14ac:dyDescent="0.3">
      <c r="A9552" s="1">
        <v>43070</v>
      </c>
      <c r="B9552" s="2">
        <f>YEAR(salesdata[[#This Row],[Order Date]])</f>
        <v>2017</v>
      </c>
      <c r="C9552" s="2">
        <f>MONTH(salesdata[[#This Row],[Order Date]])</f>
        <v>12</v>
      </c>
      <c r="D9552" t="s">
        <v>2834</v>
      </c>
      <c r="E9552" t="s">
        <v>27</v>
      </c>
      <c r="F9552" t="s">
        <v>11</v>
      </c>
      <c r="G9552" t="s">
        <v>20</v>
      </c>
      <c r="H9552" t="s">
        <v>252</v>
      </c>
      <c r="I9552" s="33" t="s">
        <v>11808</v>
      </c>
      <c r="J9552" s="2">
        <v>2</v>
      </c>
      <c r="K9552" s="33" t="s">
        <v>8439</v>
      </c>
    </row>
    <row r="9553" spans="1:11" x14ac:dyDescent="0.3">
      <c r="A9553" s="1">
        <v>43070</v>
      </c>
      <c r="B9553" s="2">
        <f>YEAR(salesdata[[#This Row],[Order Date]])</f>
        <v>2017</v>
      </c>
      <c r="C9553" s="2">
        <f>MONTH(salesdata[[#This Row],[Order Date]])</f>
        <v>12</v>
      </c>
      <c r="D9553" t="s">
        <v>1836</v>
      </c>
      <c r="E9553" t="s">
        <v>23</v>
      </c>
      <c r="F9553" t="s">
        <v>11</v>
      </c>
      <c r="G9553" t="s">
        <v>18</v>
      </c>
      <c r="H9553" t="s">
        <v>2014</v>
      </c>
      <c r="I9553" s="33" t="s">
        <v>11809</v>
      </c>
      <c r="J9553" s="2">
        <v>3</v>
      </c>
      <c r="K9553" s="33" t="s">
        <v>3127</v>
      </c>
    </row>
    <row r="9554" spans="1:11" x14ac:dyDescent="0.3">
      <c r="A9554" s="1">
        <v>43070</v>
      </c>
      <c r="B9554" s="2">
        <f>YEAR(salesdata[[#This Row],[Order Date]])</f>
        <v>2017</v>
      </c>
      <c r="C9554" s="2">
        <f>MONTH(salesdata[[#This Row],[Order Date]])</f>
        <v>12</v>
      </c>
      <c r="D9554" t="s">
        <v>1836</v>
      </c>
      <c r="E9554" t="s">
        <v>23</v>
      </c>
      <c r="F9554" t="s">
        <v>34</v>
      </c>
      <c r="G9554" t="s">
        <v>47</v>
      </c>
      <c r="H9554" t="s">
        <v>2608</v>
      </c>
      <c r="I9554" s="33" t="s">
        <v>8492</v>
      </c>
      <c r="J9554" s="2">
        <v>5</v>
      </c>
      <c r="K9554" s="33" t="s">
        <v>4135</v>
      </c>
    </row>
    <row r="9555" spans="1:11" x14ac:dyDescent="0.3">
      <c r="A9555" s="1">
        <v>43070</v>
      </c>
      <c r="B9555" s="2">
        <f>YEAR(salesdata[[#This Row],[Order Date]])</f>
        <v>2017</v>
      </c>
      <c r="C9555" s="2">
        <f>MONTH(salesdata[[#This Row],[Order Date]])</f>
        <v>12</v>
      </c>
      <c r="D9555" t="s">
        <v>1718</v>
      </c>
      <c r="E9555" t="s">
        <v>625</v>
      </c>
      <c r="F9555" t="s">
        <v>11</v>
      </c>
      <c r="G9555" t="s">
        <v>12</v>
      </c>
      <c r="H9555" t="s">
        <v>1784</v>
      </c>
      <c r="I9555" s="33" t="s">
        <v>2910</v>
      </c>
      <c r="J9555" s="2">
        <v>3</v>
      </c>
      <c r="K9555" s="33" t="s">
        <v>2911</v>
      </c>
    </row>
    <row r="9556" spans="1:11" x14ac:dyDescent="0.3">
      <c r="A9556" s="1">
        <v>43070</v>
      </c>
      <c r="B9556" s="2">
        <f>YEAR(salesdata[[#This Row],[Order Date]])</f>
        <v>2017</v>
      </c>
      <c r="C9556" s="2">
        <f>MONTH(salesdata[[#This Row],[Order Date]])</f>
        <v>12</v>
      </c>
      <c r="D9556" t="s">
        <v>1718</v>
      </c>
      <c r="E9556" t="s">
        <v>625</v>
      </c>
      <c r="F9556" t="s">
        <v>34</v>
      </c>
      <c r="G9556" t="s">
        <v>35</v>
      </c>
      <c r="H9556" t="s">
        <v>942</v>
      </c>
      <c r="I9556" s="33" t="s">
        <v>11810</v>
      </c>
      <c r="J9556" s="2">
        <v>3</v>
      </c>
      <c r="K9556" s="33" t="s">
        <v>11811</v>
      </c>
    </row>
    <row r="9557" spans="1:11" x14ac:dyDescent="0.3">
      <c r="A9557" s="1">
        <v>43070</v>
      </c>
      <c r="B9557" s="2">
        <f>YEAR(salesdata[[#This Row],[Order Date]])</f>
        <v>2017</v>
      </c>
      <c r="C9557" s="2">
        <f>MONTH(salesdata[[#This Row],[Order Date]])</f>
        <v>12</v>
      </c>
      <c r="D9557" t="s">
        <v>1128</v>
      </c>
      <c r="E9557" t="s">
        <v>79</v>
      </c>
      <c r="F9557" t="s">
        <v>34</v>
      </c>
      <c r="G9557" t="s">
        <v>47</v>
      </c>
      <c r="H9557" t="s">
        <v>2388</v>
      </c>
      <c r="I9557" s="33" t="s">
        <v>4127</v>
      </c>
      <c r="J9557" s="2">
        <v>2</v>
      </c>
      <c r="K9557" s="33" t="s">
        <v>4430</v>
      </c>
    </row>
    <row r="9558" spans="1:11" x14ac:dyDescent="0.3">
      <c r="A9558" s="1">
        <v>43070</v>
      </c>
      <c r="B9558" s="2">
        <f>YEAR(salesdata[[#This Row],[Order Date]])</f>
        <v>2017</v>
      </c>
      <c r="C9558" s="2">
        <f>MONTH(salesdata[[#This Row],[Order Date]])</f>
        <v>12</v>
      </c>
      <c r="D9558" t="s">
        <v>2384</v>
      </c>
      <c r="E9558" t="s">
        <v>10</v>
      </c>
      <c r="F9558" t="s">
        <v>11</v>
      </c>
      <c r="G9558" t="s">
        <v>12</v>
      </c>
      <c r="H9558" t="s">
        <v>2484</v>
      </c>
      <c r="I9558" s="33" t="s">
        <v>3520</v>
      </c>
      <c r="J9558" s="2">
        <v>2</v>
      </c>
      <c r="K9558" s="33" t="s">
        <v>3521</v>
      </c>
    </row>
    <row r="9559" spans="1:11" x14ac:dyDescent="0.3">
      <c r="A9559" s="1">
        <v>43070</v>
      </c>
      <c r="B9559" s="2">
        <f>YEAR(salesdata[[#This Row],[Order Date]])</f>
        <v>2017</v>
      </c>
      <c r="C9559" s="2">
        <f>MONTH(salesdata[[#This Row],[Order Date]])</f>
        <v>12</v>
      </c>
      <c r="D9559" t="s">
        <v>2369</v>
      </c>
      <c r="E9559" t="s">
        <v>167</v>
      </c>
      <c r="F9559" t="s">
        <v>11</v>
      </c>
      <c r="G9559" t="s">
        <v>12</v>
      </c>
      <c r="H9559" t="s">
        <v>451</v>
      </c>
      <c r="I9559" s="33" t="s">
        <v>7897</v>
      </c>
      <c r="J9559" s="2">
        <v>7</v>
      </c>
      <c r="K9559" s="33" t="s">
        <v>3142</v>
      </c>
    </row>
    <row r="9560" spans="1:11" x14ac:dyDescent="0.3">
      <c r="A9560" s="1">
        <v>43070</v>
      </c>
      <c r="B9560" s="2">
        <f>YEAR(salesdata[[#This Row],[Order Date]])</f>
        <v>2017</v>
      </c>
      <c r="C9560" s="2">
        <f>MONTH(salesdata[[#This Row],[Order Date]])</f>
        <v>12</v>
      </c>
      <c r="D9560" t="s">
        <v>2369</v>
      </c>
      <c r="E9560" t="s">
        <v>167</v>
      </c>
      <c r="F9560" t="s">
        <v>34</v>
      </c>
      <c r="G9560" t="s">
        <v>74</v>
      </c>
      <c r="H9560" t="s">
        <v>1970</v>
      </c>
      <c r="I9560" s="33" t="s">
        <v>3036</v>
      </c>
      <c r="J9560" s="2">
        <v>2</v>
      </c>
      <c r="K9560" s="33" t="s">
        <v>7714</v>
      </c>
    </row>
    <row r="9561" spans="1:11" x14ac:dyDescent="0.3">
      <c r="A9561" s="1">
        <v>43070</v>
      </c>
      <c r="B9561" s="2">
        <f>YEAR(salesdata[[#This Row],[Order Date]])</f>
        <v>2017</v>
      </c>
      <c r="C9561" s="2">
        <f>MONTH(salesdata[[#This Row],[Order Date]])</f>
        <v>12</v>
      </c>
      <c r="D9561" t="s">
        <v>1825</v>
      </c>
      <c r="E9561" t="s">
        <v>167</v>
      </c>
      <c r="F9561" t="s">
        <v>11</v>
      </c>
      <c r="G9561" t="s">
        <v>20</v>
      </c>
      <c r="H9561" t="s">
        <v>2248</v>
      </c>
      <c r="I9561" s="33" t="s">
        <v>3369</v>
      </c>
      <c r="J9561" s="2">
        <v>5</v>
      </c>
      <c r="K9561" s="33" t="s">
        <v>3278</v>
      </c>
    </row>
    <row r="9562" spans="1:11" x14ac:dyDescent="0.3">
      <c r="A9562" s="1">
        <v>43070</v>
      </c>
      <c r="B9562" s="2">
        <f>YEAR(salesdata[[#This Row],[Order Date]])</f>
        <v>2017</v>
      </c>
      <c r="C9562" s="2">
        <f>MONTH(salesdata[[#This Row],[Order Date]])</f>
        <v>12</v>
      </c>
      <c r="D9562" t="s">
        <v>1825</v>
      </c>
      <c r="E9562" t="s">
        <v>167</v>
      </c>
      <c r="F9562" t="s">
        <v>34</v>
      </c>
      <c r="G9562" t="s">
        <v>47</v>
      </c>
      <c r="H9562" t="s">
        <v>285</v>
      </c>
      <c r="I9562" s="33" t="s">
        <v>11812</v>
      </c>
      <c r="J9562" s="2">
        <v>12</v>
      </c>
      <c r="K9562" s="33" t="s">
        <v>4391</v>
      </c>
    </row>
    <row r="9563" spans="1:11" x14ac:dyDescent="0.3">
      <c r="A9563" s="1">
        <v>43070</v>
      </c>
      <c r="B9563" s="2">
        <f>YEAR(salesdata[[#This Row],[Order Date]])</f>
        <v>2017</v>
      </c>
      <c r="C9563" s="2">
        <f>MONTH(salesdata[[#This Row],[Order Date]])</f>
        <v>12</v>
      </c>
      <c r="D9563" t="s">
        <v>1825</v>
      </c>
      <c r="E9563" t="s">
        <v>167</v>
      </c>
      <c r="F9563" t="s">
        <v>11</v>
      </c>
      <c r="G9563" t="s">
        <v>18</v>
      </c>
      <c r="H9563" t="s">
        <v>2097</v>
      </c>
      <c r="I9563" s="33" t="s">
        <v>7678</v>
      </c>
      <c r="J9563" s="2">
        <v>4</v>
      </c>
      <c r="K9563" s="33" t="s">
        <v>6797</v>
      </c>
    </row>
    <row r="9564" spans="1:11" x14ac:dyDescent="0.3">
      <c r="A9564" s="1">
        <v>43070</v>
      </c>
      <c r="B9564" s="2">
        <f>YEAR(salesdata[[#This Row],[Order Date]])</f>
        <v>2017</v>
      </c>
      <c r="C9564" s="2">
        <f>MONTH(salesdata[[#This Row],[Order Date]])</f>
        <v>12</v>
      </c>
      <c r="D9564" t="s">
        <v>2702</v>
      </c>
      <c r="E9564" t="s">
        <v>27</v>
      </c>
      <c r="F9564" t="s">
        <v>34</v>
      </c>
      <c r="G9564" t="s">
        <v>47</v>
      </c>
      <c r="H9564" t="s">
        <v>2106</v>
      </c>
      <c r="I9564" s="33" t="s">
        <v>11813</v>
      </c>
      <c r="J9564" s="2">
        <v>9</v>
      </c>
      <c r="K9564" s="33" t="s">
        <v>11814</v>
      </c>
    </row>
    <row r="9565" spans="1:11" x14ac:dyDescent="0.3">
      <c r="A9565" s="1">
        <v>43070</v>
      </c>
      <c r="B9565" s="2">
        <f>YEAR(salesdata[[#This Row],[Order Date]])</f>
        <v>2017</v>
      </c>
      <c r="C9565" s="2">
        <f>MONTH(salesdata[[#This Row],[Order Date]])</f>
        <v>12</v>
      </c>
      <c r="D9565" t="s">
        <v>1855</v>
      </c>
      <c r="E9565" t="s">
        <v>23</v>
      </c>
      <c r="F9565" t="s">
        <v>11</v>
      </c>
      <c r="G9565" t="s">
        <v>16</v>
      </c>
      <c r="H9565" t="s">
        <v>192</v>
      </c>
      <c r="I9565" s="33" t="s">
        <v>3747</v>
      </c>
      <c r="J9565" s="2">
        <v>4</v>
      </c>
      <c r="K9565" s="33" t="s">
        <v>3274</v>
      </c>
    </row>
    <row r="9566" spans="1:11" x14ac:dyDescent="0.3">
      <c r="A9566" s="1">
        <v>43070</v>
      </c>
      <c r="B9566" s="2">
        <f>YEAR(salesdata[[#This Row],[Order Date]])</f>
        <v>2017</v>
      </c>
      <c r="C9566" s="2">
        <f>MONTH(salesdata[[#This Row],[Order Date]])</f>
        <v>12</v>
      </c>
      <c r="D9566" t="s">
        <v>1855</v>
      </c>
      <c r="E9566" t="s">
        <v>23</v>
      </c>
      <c r="F9566" t="s">
        <v>11</v>
      </c>
      <c r="G9566" t="s">
        <v>20</v>
      </c>
      <c r="H9566" t="s">
        <v>997</v>
      </c>
      <c r="I9566" s="33" t="s">
        <v>683</v>
      </c>
      <c r="J9566" s="2">
        <v>7</v>
      </c>
      <c r="K9566" s="33" t="s">
        <v>11815</v>
      </c>
    </row>
    <row r="9567" spans="1:11" x14ac:dyDescent="0.3">
      <c r="A9567" s="1">
        <v>43070</v>
      </c>
      <c r="B9567" s="2">
        <f>YEAR(salesdata[[#This Row],[Order Date]])</f>
        <v>2017</v>
      </c>
      <c r="C9567" s="2">
        <f>MONTH(salesdata[[#This Row],[Order Date]])</f>
        <v>12</v>
      </c>
      <c r="D9567" t="s">
        <v>1855</v>
      </c>
      <c r="E9567" t="s">
        <v>23</v>
      </c>
      <c r="F9567" t="s">
        <v>34</v>
      </c>
      <c r="G9567" t="s">
        <v>35</v>
      </c>
      <c r="H9567" t="s">
        <v>298</v>
      </c>
      <c r="I9567" s="33" t="s">
        <v>11816</v>
      </c>
      <c r="J9567" s="2">
        <v>2</v>
      </c>
      <c r="K9567" s="33" t="s">
        <v>11817</v>
      </c>
    </row>
    <row r="9568" spans="1:11" x14ac:dyDescent="0.3">
      <c r="A9568" s="1">
        <v>43071</v>
      </c>
      <c r="B9568" s="2">
        <f>YEAR(salesdata[[#This Row],[Order Date]])</f>
        <v>2017</v>
      </c>
      <c r="C9568" s="2">
        <f>MONTH(salesdata[[#This Row],[Order Date]])</f>
        <v>12</v>
      </c>
      <c r="D9568" t="s">
        <v>673</v>
      </c>
      <c r="E9568" t="s">
        <v>27</v>
      </c>
      <c r="F9568" t="s">
        <v>11</v>
      </c>
      <c r="G9568" t="s">
        <v>18</v>
      </c>
      <c r="H9568" t="s">
        <v>1439</v>
      </c>
      <c r="I9568" s="33" t="s">
        <v>11818</v>
      </c>
      <c r="J9568" s="2">
        <v>9</v>
      </c>
      <c r="K9568" s="33" t="s">
        <v>11819</v>
      </c>
    </row>
    <row r="9569" spans="1:11" x14ac:dyDescent="0.3">
      <c r="A9569" s="1">
        <v>43071</v>
      </c>
      <c r="B9569" s="2">
        <f>YEAR(salesdata[[#This Row],[Order Date]])</f>
        <v>2017</v>
      </c>
      <c r="C9569" s="2">
        <f>MONTH(salesdata[[#This Row],[Order Date]])</f>
        <v>12</v>
      </c>
      <c r="D9569" t="s">
        <v>673</v>
      </c>
      <c r="E9569" t="s">
        <v>27</v>
      </c>
      <c r="F9569" t="s">
        <v>11</v>
      </c>
      <c r="G9569" t="s">
        <v>12</v>
      </c>
      <c r="H9569" t="s">
        <v>1220</v>
      </c>
      <c r="I9569" s="33" t="s">
        <v>4508</v>
      </c>
      <c r="J9569" s="2">
        <v>2</v>
      </c>
      <c r="K9569" s="33" t="s">
        <v>4509</v>
      </c>
    </row>
    <row r="9570" spans="1:11" x14ac:dyDescent="0.3">
      <c r="A9570" s="1">
        <v>43071</v>
      </c>
      <c r="B9570" s="2">
        <f>YEAR(salesdata[[#This Row],[Order Date]])</f>
        <v>2017</v>
      </c>
      <c r="C9570" s="2">
        <f>MONTH(salesdata[[#This Row],[Order Date]])</f>
        <v>12</v>
      </c>
      <c r="D9570" t="s">
        <v>673</v>
      </c>
      <c r="E9570" t="s">
        <v>27</v>
      </c>
      <c r="F9570" t="s">
        <v>11</v>
      </c>
      <c r="G9570" t="s">
        <v>12</v>
      </c>
      <c r="H9570" t="s">
        <v>2136</v>
      </c>
      <c r="I9570" s="33" t="s">
        <v>3871</v>
      </c>
      <c r="J9570" s="2">
        <v>2</v>
      </c>
      <c r="K9570" s="33" t="s">
        <v>4773</v>
      </c>
    </row>
    <row r="9571" spans="1:11" x14ac:dyDescent="0.3">
      <c r="A9571" s="1">
        <v>43071</v>
      </c>
      <c r="B9571" s="2">
        <f>YEAR(salesdata[[#This Row],[Order Date]])</f>
        <v>2017</v>
      </c>
      <c r="C9571" s="2">
        <f>MONTH(salesdata[[#This Row],[Order Date]])</f>
        <v>12</v>
      </c>
      <c r="D9571" t="s">
        <v>1399</v>
      </c>
      <c r="E9571" t="s">
        <v>55</v>
      </c>
      <c r="F9571" t="s">
        <v>11</v>
      </c>
      <c r="G9571" t="s">
        <v>24</v>
      </c>
      <c r="H9571" t="s">
        <v>2265</v>
      </c>
      <c r="I9571" s="33" t="s">
        <v>6392</v>
      </c>
      <c r="J9571" s="2">
        <v>3</v>
      </c>
      <c r="K9571" s="33" t="s">
        <v>3932</v>
      </c>
    </row>
    <row r="9572" spans="1:11" x14ac:dyDescent="0.3">
      <c r="A9572" s="1">
        <v>43071</v>
      </c>
      <c r="B9572" s="2">
        <f>YEAR(salesdata[[#This Row],[Order Date]])</f>
        <v>2017</v>
      </c>
      <c r="C9572" s="2">
        <f>MONTH(salesdata[[#This Row],[Order Date]])</f>
        <v>12</v>
      </c>
      <c r="D9572" t="s">
        <v>229</v>
      </c>
      <c r="E9572" t="s">
        <v>10</v>
      </c>
      <c r="F9572" t="s">
        <v>11</v>
      </c>
      <c r="G9572" t="s">
        <v>93</v>
      </c>
      <c r="H9572" t="s">
        <v>257</v>
      </c>
      <c r="I9572" s="33" t="s">
        <v>11820</v>
      </c>
      <c r="J9572" s="2">
        <v>5</v>
      </c>
      <c r="K9572" s="33" t="s">
        <v>11821</v>
      </c>
    </row>
    <row r="9573" spans="1:11" x14ac:dyDescent="0.3">
      <c r="A9573" s="1">
        <v>43071</v>
      </c>
      <c r="B9573" s="2">
        <f>YEAR(salesdata[[#This Row],[Order Date]])</f>
        <v>2017</v>
      </c>
      <c r="C9573" s="2">
        <f>MONTH(salesdata[[#This Row],[Order Date]])</f>
        <v>12</v>
      </c>
      <c r="D9573" t="s">
        <v>229</v>
      </c>
      <c r="E9573" t="s">
        <v>10</v>
      </c>
      <c r="F9573" t="s">
        <v>34</v>
      </c>
      <c r="G9573" t="s">
        <v>47</v>
      </c>
      <c r="H9573" t="s">
        <v>457</v>
      </c>
      <c r="I9573" s="33" t="s">
        <v>9555</v>
      </c>
      <c r="J9573" s="2">
        <v>4</v>
      </c>
      <c r="K9573" s="33" t="s">
        <v>11822</v>
      </c>
    </row>
    <row r="9574" spans="1:11" x14ac:dyDescent="0.3">
      <c r="A9574" s="1">
        <v>43071</v>
      </c>
      <c r="B9574" s="2">
        <f>YEAR(salesdata[[#This Row],[Order Date]])</f>
        <v>2017</v>
      </c>
      <c r="C9574" s="2">
        <f>MONTH(salesdata[[#This Row],[Order Date]])</f>
        <v>12</v>
      </c>
      <c r="D9574" t="s">
        <v>1709</v>
      </c>
      <c r="E9574" t="s">
        <v>124</v>
      </c>
      <c r="F9574" t="s">
        <v>11</v>
      </c>
      <c r="G9574" t="s">
        <v>24</v>
      </c>
      <c r="H9574" t="s">
        <v>1146</v>
      </c>
      <c r="I9574" s="33" t="s">
        <v>4393</v>
      </c>
      <c r="J9574" s="2">
        <v>5</v>
      </c>
      <c r="K9574" s="33" t="s">
        <v>4394</v>
      </c>
    </row>
    <row r="9575" spans="1:11" x14ac:dyDescent="0.3">
      <c r="A9575" s="1">
        <v>43071</v>
      </c>
      <c r="B9575" s="2">
        <f>YEAR(salesdata[[#This Row],[Order Date]])</f>
        <v>2017</v>
      </c>
      <c r="C9575" s="2">
        <f>MONTH(salesdata[[#This Row],[Order Date]])</f>
        <v>12</v>
      </c>
      <c r="D9575" t="s">
        <v>1477</v>
      </c>
      <c r="E9575" t="s">
        <v>27</v>
      </c>
      <c r="F9575" t="s">
        <v>11</v>
      </c>
      <c r="G9575" t="s">
        <v>20</v>
      </c>
      <c r="H9575" t="s">
        <v>67</v>
      </c>
      <c r="I9575" s="33" t="s">
        <v>8857</v>
      </c>
      <c r="J9575" s="2">
        <v>6</v>
      </c>
      <c r="K9575" s="33" t="s">
        <v>4189</v>
      </c>
    </row>
    <row r="9576" spans="1:11" x14ac:dyDescent="0.3">
      <c r="A9576" s="1">
        <v>43071</v>
      </c>
      <c r="B9576" s="2">
        <f>YEAR(salesdata[[#This Row],[Order Date]])</f>
        <v>2017</v>
      </c>
      <c r="C9576" s="2">
        <f>MONTH(salesdata[[#This Row],[Order Date]])</f>
        <v>12</v>
      </c>
      <c r="D9576" t="s">
        <v>1477</v>
      </c>
      <c r="E9576" t="s">
        <v>27</v>
      </c>
      <c r="F9576" t="s">
        <v>11</v>
      </c>
      <c r="G9576" t="s">
        <v>20</v>
      </c>
      <c r="H9576" t="s">
        <v>1168</v>
      </c>
      <c r="I9576" s="33" t="s">
        <v>4438</v>
      </c>
      <c r="J9576" s="2">
        <v>2</v>
      </c>
      <c r="K9576" s="33" t="s">
        <v>4439</v>
      </c>
    </row>
    <row r="9577" spans="1:11" x14ac:dyDescent="0.3">
      <c r="A9577" s="1">
        <v>43071</v>
      </c>
      <c r="B9577" s="2">
        <f>YEAR(salesdata[[#This Row],[Order Date]])</f>
        <v>2017</v>
      </c>
      <c r="C9577" s="2">
        <f>MONTH(salesdata[[#This Row],[Order Date]])</f>
        <v>12</v>
      </c>
      <c r="D9577" t="s">
        <v>1477</v>
      </c>
      <c r="E9577" t="s">
        <v>27</v>
      </c>
      <c r="F9577" t="s">
        <v>11</v>
      </c>
      <c r="G9577" t="s">
        <v>12</v>
      </c>
      <c r="H9577" t="s">
        <v>1374</v>
      </c>
      <c r="I9577" s="33" t="s">
        <v>6479</v>
      </c>
      <c r="J9577" s="2">
        <v>2</v>
      </c>
      <c r="K9577" s="33" t="s">
        <v>5327</v>
      </c>
    </row>
    <row r="9578" spans="1:11" x14ac:dyDescent="0.3">
      <c r="A9578" s="1">
        <v>43071</v>
      </c>
      <c r="B9578" s="2">
        <f>YEAR(salesdata[[#This Row],[Order Date]])</f>
        <v>2017</v>
      </c>
      <c r="C9578" s="2">
        <f>MONTH(salesdata[[#This Row],[Order Date]])</f>
        <v>12</v>
      </c>
      <c r="D9578" t="s">
        <v>1477</v>
      </c>
      <c r="E9578" t="s">
        <v>27</v>
      </c>
      <c r="F9578" t="s">
        <v>11</v>
      </c>
      <c r="G9578" t="s">
        <v>93</v>
      </c>
      <c r="H9578" t="s">
        <v>429</v>
      </c>
      <c r="I9578" s="33" t="s">
        <v>4331</v>
      </c>
      <c r="J9578" s="2">
        <v>3</v>
      </c>
      <c r="K9578" s="33" t="s">
        <v>4332</v>
      </c>
    </row>
    <row r="9579" spans="1:11" x14ac:dyDescent="0.3">
      <c r="A9579" s="1">
        <v>43071</v>
      </c>
      <c r="B9579" s="2">
        <f>YEAR(salesdata[[#This Row],[Order Date]])</f>
        <v>2017</v>
      </c>
      <c r="C9579" s="2">
        <f>MONTH(salesdata[[#This Row],[Order Date]])</f>
        <v>12</v>
      </c>
      <c r="D9579" t="s">
        <v>1477</v>
      </c>
      <c r="E9579" t="s">
        <v>27</v>
      </c>
      <c r="F9579" t="s">
        <v>11</v>
      </c>
      <c r="G9579" t="s">
        <v>24</v>
      </c>
      <c r="H9579" t="s">
        <v>550</v>
      </c>
      <c r="I9579" s="33" t="s">
        <v>4828</v>
      </c>
      <c r="J9579" s="2">
        <v>6</v>
      </c>
      <c r="K9579" s="33" t="s">
        <v>3792</v>
      </c>
    </row>
    <row r="9580" spans="1:11" x14ac:dyDescent="0.3">
      <c r="A9580" s="1">
        <v>43071</v>
      </c>
      <c r="B9580" s="2">
        <f>YEAR(salesdata[[#This Row],[Order Date]])</f>
        <v>2017</v>
      </c>
      <c r="C9580" s="2">
        <f>MONTH(salesdata[[#This Row],[Order Date]])</f>
        <v>12</v>
      </c>
      <c r="D9580" t="s">
        <v>1552</v>
      </c>
      <c r="E9580" t="s">
        <v>124</v>
      </c>
      <c r="F9580" t="s">
        <v>11</v>
      </c>
      <c r="G9580" t="s">
        <v>20</v>
      </c>
      <c r="H9580" t="s">
        <v>1313</v>
      </c>
      <c r="I9580" s="33" t="s">
        <v>5509</v>
      </c>
      <c r="J9580" s="2">
        <v>5</v>
      </c>
      <c r="K9580" s="33" t="s">
        <v>11823</v>
      </c>
    </row>
    <row r="9581" spans="1:11" x14ac:dyDescent="0.3">
      <c r="A9581" s="1">
        <v>43071</v>
      </c>
      <c r="B9581" s="2">
        <f>YEAR(salesdata[[#This Row],[Order Date]])</f>
        <v>2017</v>
      </c>
      <c r="C9581" s="2">
        <f>MONTH(salesdata[[#This Row],[Order Date]])</f>
        <v>12</v>
      </c>
      <c r="D9581" t="s">
        <v>241</v>
      </c>
      <c r="E9581" t="s">
        <v>23</v>
      </c>
      <c r="F9581" t="s">
        <v>11</v>
      </c>
      <c r="G9581" t="s">
        <v>20</v>
      </c>
      <c r="H9581" t="s">
        <v>1832</v>
      </c>
      <c r="I9581" s="33" t="s">
        <v>11824</v>
      </c>
      <c r="J9581" s="2">
        <v>4</v>
      </c>
      <c r="K9581" s="33" t="s">
        <v>11825</v>
      </c>
    </row>
    <row r="9582" spans="1:11" x14ac:dyDescent="0.3">
      <c r="A9582" s="1">
        <v>43071</v>
      </c>
      <c r="B9582" s="2">
        <f>YEAR(salesdata[[#This Row],[Order Date]])</f>
        <v>2017</v>
      </c>
      <c r="C9582" s="2">
        <f>MONTH(salesdata[[#This Row],[Order Date]])</f>
        <v>12</v>
      </c>
      <c r="D9582" t="s">
        <v>2105</v>
      </c>
      <c r="E9582" t="s">
        <v>1021</v>
      </c>
      <c r="F9582" t="s">
        <v>39</v>
      </c>
      <c r="G9582" t="s">
        <v>40</v>
      </c>
      <c r="H9582" t="s">
        <v>1582</v>
      </c>
      <c r="I9582" s="33" t="s">
        <v>11826</v>
      </c>
      <c r="J9582" s="2">
        <v>4</v>
      </c>
      <c r="K9582" s="33" t="s">
        <v>8596</v>
      </c>
    </row>
    <row r="9583" spans="1:11" x14ac:dyDescent="0.3">
      <c r="A9583" s="1">
        <v>43071</v>
      </c>
      <c r="B9583" s="2">
        <f>YEAR(salesdata[[#This Row],[Order Date]])</f>
        <v>2017</v>
      </c>
      <c r="C9583" s="2">
        <f>MONTH(salesdata[[#This Row],[Order Date]])</f>
        <v>12</v>
      </c>
      <c r="D9583" t="s">
        <v>2173</v>
      </c>
      <c r="E9583" t="s">
        <v>27</v>
      </c>
      <c r="F9583" t="s">
        <v>39</v>
      </c>
      <c r="G9583" t="s">
        <v>40</v>
      </c>
      <c r="H9583" t="s">
        <v>2548</v>
      </c>
      <c r="I9583" s="33" t="s">
        <v>8313</v>
      </c>
      <c r="J9583" s="2">
        <v>1</v>
      </c>
      <c r="K9583" s="33" t="s">
        <v>2707</v>
      </c>
    </row>
    <row r="9584" spans="1:11" x14ac:dyDescent="0.3">
      <c r="A9584" s="1">
        <v>43071</v>
      </c>
      <c r="B9584" s="2">
        <f>YEAR(salesdata[[#This Row],[Order Date]])</f>
        <v>2017</v>
      </c>
      <c r="C9584" s="2">
        <f>MONTH(salesdata[[#This Row],[Order Date]])</f>
        <v>12</v>
      </c>
      <c r="D9584" t="s">
        <v>2173</v>
      </c>
      <c r="E9584" t="s">
        <v>27</v>
      </c>
      <c r="F9584" t="s">
        <v>34</v>
      </c>
      <c r="G9584" t="s">
        <v>35</v>
      </c>
      <c r="H9584" t="s">
        <v>1402</v>
      </c>
      <c r="I9584" s="33" t="s">
        <v>11827</v>
      </c>
      <c r="J9584" s="2">
        <v>9</v>
      </c>
      <c r="K9584" s="33" t="s">
        <v>11828</v>
      </c>
    </row>
    <row r="9585" spans="1:11" x14ac:dyDescent="0.3">
      <c r="A9585" s="1">
        <v>43071</v>
      </c>
      <c r="B9585" s="2">
        <f>YEAR(salesdata[[#This Row],[Order Date]])</f>
        <v>2017</v>
      </c>
      <c r="C9585" s="2">
        <f>MONTH(salesdata[[#This Row],[Order Date]])</f>
        <v>12</v>
      </c>
      <c r="D9585" t="s">
        <v>2173</v>
      </c>
      <c r="E9585" t="s">
        <v>27</v>
      </c>
      <c r="F9585" t="s">
        <v>11</v>
      </c>
      <c r="G9585" t="s">
        <v>24</v>
      </c>
      <c r="H9585" t="s">
        <v>2122</v>
      </c>
      <c r="I9585" s="33" t="s">
        <v>11829</v>
      </c>
      <c r="J9585" s="2">
        <v>5</v>
      </c>
      <c r="K9585" s="33" t="s">
        <v>11830</v>
      </c>
    </row>
    <row r="9586" spans="1:11" x14ac:dyDescent="0.3">
      <c r="A9586" s="1">
        <v>43071</v>
      </c>
      <c r="B9586" s="2">
        <f>YEAR(salesdata[[#This Row],[Order Date]])</f>
        <v>2017</v>
      </c>
      <c r="C9586" s="2">
        <f>MONTH(salesdata[[#This Row],[Order Date]])</f>
        <v>12</v>
      </c>
      <c r="D9586" t="s">
        <v>969</v>
      </c>
      <c r="E9586" t="s">
        <v>55</v>
      </c>
      <c r="F9586" t="s">
        <v>34</v>
      </c>
      <c r="G9586" t="s">
        <v>35</v>
      </c>
      <c r="H9586" t="s">
        <v>1779</v>
      </c>
      <c r="I9586" s="33" t="s">
        <v>11750</v>
      </c>
      <c r="J9586" s="2">
        <v>2</v>
      </c>
      <c r="K9586" s="33" t="s">
        <v>11751</v>
      </c>
    </row>
    <row r="9587" spans="1:11" x14ac:dyDescent="0.3">
      <c r="A9587" s="1">
        <v>43071</v>
      </c>
      <c r="B9587" s="2">
        <f>YEAR(salesdata[[#This Row],[Order Date]])</f>
        <v>2017</v>
      </c>
      <c r="C9587" s="2">
        <f>MONTH(salesdata[[#This Row],[Order Date]])</f>
        <v>12</v>
      </c>
      <c r="D9587" t="s">
        <v>477</v>
      </c>
      <c r="E9587" t="s">
        <v>10</v>
      </c>
      <c r="F9587" t="s">
        <v>11</v>
      </c>
      <c r="G9587" t="s">
        <v>24</v>
      </c>
      <c r="H9587" t="s">
        <v>2312</v>
      </c>
      <c r="I9587" s="33" t="s">
        <v>11831</v>
      </c>
      <c r="J9587" s="2">
        <v>5</v>
      </c>
      <c r="K9587" s="33" t="s">
        <v>5946</v>
      </c>
    </row>
    <row r="9588" spans="1:11" x14ac:dyDescent="0.3">
      <c r="A9588" s="1">
        <v>43071</v>
      </c>
      <c r="B9588" s="2">
        <f>YEAR(salesdata[[#This Row],[Order Date]])</f>
        <v>2017</v>
      </c>
      <c r="C9588" s="2">
        <f>MONTH(salesdata[[#This Row],[Order Date]])</f>
        <v>12</v>
      </c>
      <c r="D9588" t="s">
        <v>1622</v>
      </c>
      <c r="E9588" t="s">
        <v>249</v>
      </c>
      <c r="F9588" t="s">
        <v>11</v>
      </c>
      <c r="G9588" t="s">
        <v>24</v>
      </c>
      <c r="H9588" t="s">
        <v>1137</v>
      </c>
      <c r="I9588" s="33" t="s">
        <v>6701</v>
      </c>
      <c r="J9588" s="2">
        <v>1</v>
      </c>
      <c r="K9588" s="33" t="s">
        <v>10231</v>
      </c>
    </row>
    <row r="9589" spans="1:11" x14ac:dyDescent="0.3">
      <c r="A9589" s="1">
        <v>43071</v>
      </c>
      <c r="B9589" s="2">
        <f>YEAR(salesdata[[#This Row],[Order Date]])</f>
        <v>2017</v>
      </c>
      <c r="C9589" s="2">
        <f>MONTH(salesdata[[#This Row],[Order Date]])</f>
        <v>12</v>
      </c>
      <c r="D9589" t="s">
        <v>1775</v>
      </c>
      <c r="E9589" t="s">
        <v>282</v>
      </c>
      <c r="F9589" t="s">
        <v>11</v>
      </c>
      <c r="G9589" t="s">
        <v>18</v>
      </c>
      <c r="H9589" t="s">
        <v>999</v>
      </c>
      <c r="I9589" s="33" t="s">
        <v>11832</v>
      </c>
      <c r="J9589" s="2">
        <v>1</v>
      </c>
      <c r="K9589" s="33" t="s">
        <v>4604</v>
      </c>
    </row>
    <row r="9590" spans="1:11" x14ac:dyDescent="0.3">
      <c r="A9590" s="1">
        <v>43071</v>
      </c>
      <c r="B9590" s="2">
        <f>YEAR(salesdata[[#This Row],[Order Date]])</f>
        <v>2017</v>
      </c>
      <c r="C9590" s="2">
        <f>MONTH(salesdata[[#This Row],[Order Date]])</f>
        <v>12</v>
      </c>
      <c r="D9590" t="s">
        <v>1775</v>
      </c>
      <c r="E9590" t="s">
        <v>282</v>
      </c>
      <c r="F9590" t="s">
        <v>11</v>
      </c>
      <c r="G9590" t="s">
        <v>20</v>
      </c>
      <c r="H9590" t="s">
        <v>2058</v>
      </c>
      <c r="I9590" s="33" t="s">
        <v>6607</v>
      </c>
      <c r="J9590" s="2">
        <v>8</v>
      </c>
      <c r="K9590" s="33" t="s">
        <v>11833</v>
      </c>
    </row>
    <row r="9591" spans="1:11" x14ac:dyDescent="0.3">
      <c r="A9591" s="1">
        <v>43071</v>
      </c>
      <c r="B9591" s="2">
        <f>YEAR(salesdata[[#This Row],[Order Date]])</f>
        <v>2017</v>
      </c>
      <c r="C9591" s="2">
        <f>MONTH(salesdata[[#This Row],[Order Date]])</f>
        <v>12</v>
      </c>
      <c r="D9591" t="s">
        <v>1775</v>
      </c>
      <c r="E9591" t="s">
        <v>282</v>
      </c>
      <c r="F9591" t="s">
        <v>34</v>
      </c>
      <c r="G9591" t="s">
        <v>74</v>
      </c>
      <c r="H9591" t="s">
        <v>1706</v>
      </c>
      <c r="I9591" s="33" t="s">
        <v>5735</v>
      </c>
      <c r="J9591" s="2">
        <v>8</v>
      </c>
      <c r="K9591" s="33" t="s">
        <v>11834</v>
      </c>
    </row>
    <row r="9592" spans="1:11" x14ac:dyDescent="0.3">
      <c r="A9592" s="1">
        <v>43071</v>
      </c>
      <c r="B9592" s="2">
        <f>YEAR(salesdata[[#This Row],[Order Date]])</f>
        <v>2017</v>
      </c>
      <c r="C9592" s="2">
        <f>MONTH(salesdata[[#This Row],[Order Date]])</f>
        <v>12</v>
      </c>
      <c r="D9592" t="s">
        <v>1775</v>
      </c>
      <c r="E9592" t="s">
        <v>282</v>
      </c>
      <c r="F9592" t="s">
        <v>39</v>
      </c>
      <c r="G9592" t="s">
        <v>40</v>
      </c>
      <c r="H9592" t="s">
        <v>1890</v>
      </c>
      <c r="I9592" s="33" t="s">
        <v>10279</v>
      </c>
      <c r="J9592" s="2">
        <v>2</v>
      </c>
      <c r="K9592" s="33" t="s">
        <v>5297</v>
      </c>
    </row>
    <row r="9593" spans="1:11" x14ac:dyDescent="0.3">
      <c r="A9593" s="1">
        <v>43071</v>
      </c>
      <c r="B9593" s="2">
        <f>YEAR(salesdata[[#This Row],[Order Date]])</f>
        <v>2017</v>
      </c>
      <c r="C9593" s="2">
        <f>MONTH(salesdata[[#This Row],[Order Date]])</f>
        <v>12</v>
      </c>
      <c r="D9593" t="s">
        <v>1775</v>
      </c>
      <c r="E9593" t="s">
        <v>282</v>
      </c>
      <c r="F9593" t="s">
        <v>34</v>
      </c>
      <c r="G9593" t="s">
        <v>47</v>
      </c>
      <c r="H9593" t="s">
        <v>2272</v>
      </c>
      <c r="I9593" s="33" t="s">
        <v>11835</v>
      </c>
      <c r="J9593" s="2">
        <v>6</v>
      </c>
      <c r="K9593" s="33" t="s">
        <v>132</v>
      </c>
    </row>
    <row r="9594" spans="1:11" x14ac:dyDescent="0.3">
      <c r="A9594" s="1">
        <v>43071</v>
      </c>
      <c r="B9594" s="2">
        <f>YEAR(salesdata[[#This Row],[Order Date]])</f>
        <v>2017</v>
      </c>
      <c r="C9594" s="2">
        <f>MONTH(salesdata[[#This Row],[Order Date]])</f>
        <v>12</v>
      </c>
      <c r="D9594" t="s">
        <v>1775</v>
      </c>
      <c r="E9594" t="s">
        <v>282</v>
      </c>
      <c r="F9594" t="s">
        <v>39</v>
      </c>
      <c r="G9594" t="s">
        <v>40</v>
      </c>
      <c r="H9594" t="s">
        <v>138</v>
      </c>
      <c r="I9594" s="33" t="s">
        <v>6672</v>
      </c>
      <c r="J9594" s="2">
        <v>6</v>
      </c>
      <c r="K9594" s="33" t="s">
        <v>11836</v>
      </c>
    </row>
    <row r="9595" spans="1:11" x14ac:dyDescent="0.3">
      <c r="A9595" s="1">
        <v>43071</v>
      </c>
      <c r="B9595" s="2">
        <f>YEAR(salesdata[[#This Row],[Order Date]])</f>
        <v>2017</v>
      </c>
      <c r="C9595" s="2">
        <f>MONTH(salesdata[[#This Row],[Order Date]])</f>
        <v>12</v>
      </c>
      <c r="D9595" t="s">
        <v>1775</v>
      </c>
      <c r="E9595" t="s">
        <v>282</v>
      </c>
      <c r="F9595" t="s">
        <v>34</v>
      </c>
      <c r="G9595" t="s">
        <v>35</v>
      </c>
      <c r="H9595" t="s">
        <v>1100</v>
      </c>
      <c r="I9595" s="33" t="s">
        <v>11837</v>
      </c>
      <c r="J9595" s="2">
        <v>5</v>
      </c>
      <c r="K9595" s="33" t="s">
        <v>2884</v>
      </c>
    </row>
    <row r="9596" spans="1:11" x14ac:dyDescent="0.3">
      <c r="A9596" s="1">
        <v>43071</v>
      </c>
      <c r="B9596" s="2">
        <f>YEAR(salesdata[[#This Row],[Order Date]])</f>
        <v>2017</v>
      </c>
      <c r="C9596" s="2">
        <f>MONTH(salesdata[[#This Row],[Order Date]])</f>
        <v>12</v>
      </c>
      <c r="D9596" t="s">
        <v>2574</v>
      </c>
      <c r="E9596" t="s">
        <v>96</v>
      </c>
      <c r="F9596" t="s">
        <v>11</v>
      </c>
      <c r="G9596" t="s">
        <v>20</v>
      </c>
      <c r="H9596" t="s">
        <v>934</v>
      </c>
      <c r="I9596" s="33" t="s">
        <v>4081</v>
      </c>
      <c r="J9596" s="2">
        <v>6</v>
      </c>
      <c r="K9596" s="33" t="s">
        <v>11838</v>
      </c>
    </row>
    <row r="9597" spans="1:11" x14ac:dyDescent="0.3">
      <c r="A9597" s="1">
        <v>43071</v>
      </c>
      <c r="B9597" s="2">
        <f>YEAR(salesdata[[#This Row],[Order Date]])</f>
        <v>2017</v>
      </c>
      <c r="C9597" s="2">
        <f>MONTH(salesdata[[#This Row],[Order Date]])</f>
        <v>12</v>
      </c>
      <c r="D9597" t="s">
        <v>1456</v>
      </c>
      <c r="E9597" t="s">
        <v>79</v>
      </c>
      <c r="F9597" t="s">
        <v>11</v>
      </c>
      <c r="G9597" t="s">
        <v>24</v>
      </c>
      <c r="H9597" t="s">
        <v>38</v>
      </c>
      <c r="I9597" s="33" t="s">
        <v>8768</v>
      </c>
      <c r="J9597" s="2">
        <v>9</v>
      </c>
      <c r="K9597" s="33" t="s">
        <v>5727</v>
      </c>
    </row>
    <row r="9598" spans="1:11" x14ac:dyDescent="0.3">
      <c r="A9598" s="1">
        <v>43071</v>
      </c>
      <c r="B9598" s="2">
        <f>YEAR(salesdata[[#This Row],[Order Date]])</f>
        <v>2017</v>
      </c>
      <c r="C9598" s="2">
        <f>MONTH(salesdata[[#This Row],[Order Date]])</f>
        <v>12</v>
      </c>
      <c r="D9598" t="s">
        <v>1456</v>
      </c>
      <c r="E9598" t="s">
        <v>79</v>
      </c>
      <c r="F9598" t="s">
        <v>39</v>
      </c>
      <c r="G9598" t="s">
        <v>40</v>
      </c>
      <c r="H9598" t="s">
        <v>577</v>
      </c>
      <c r="I9598" s="33" t="s">
        <v>9709</v>
      </c>
      <c r="J9598" s="2">
        <v>2</v>
      </c>
      <c r="K9598" s="33" t="s">
        <v>11839</v>
      </c>
    </row>
    <row r="9599" spans="1:11" x14ac:dyDescent="0.3">
      <c r="A9599" s="1">
        <v>43071</v>
      </c>
      <c r="B9599" s="2">
        <f>YEAR(salesdata[[#This Row],[Order Date]])</f>
        <v>2017</v>
      </c>
      <c r="C9599" s="2">
        <f>MONTH(salesdata[[#This Row],[Order Date]])</f>
        <v>12</v>
      </c>
      <c r="D9599" t="s">
        <v>413</v>
      </c>
      <c r="E9599" t="s">
        <v>443</v>
      </c>
      <c r="F9599" t="s">
        <v>11</v>
      </c>
      <c r="G9599" t="s">
        <v>93</v>
      </c>
      <c r="H9599" t="s">
        <v>203</v>
      </c>
      <c r="I9599" s="33" t="s">
        <v>11840</v>
      </c>
      <c r="J9599" s="2">
        <v>7</v>
      </c>
      <c r="K9599" s="33" t="s">
        <v>11841</v>
      </c>
    </row>
    <row r="9600" spans="1:11" x14ac:dyDescent="0.3">
      <c r="A9600" s="1">
        <v>43071</v>
      </c>
      <c r="B9600" s="2">
        <f>YEAR(salesdata[[#This Row],[Order Date]])</f>
        <v>2017</v>
      </c>
      <c r="C9600" s="2">
        <f>MONTH(salesdata[[#This Row],[Order Date]])</f>
        <v>12</v>
      </c>
      <c r="D9600" t="s">
        <v>413</v>
      </c>
      <c r="E9600" t="s">
        <v>443</v>
      </c>
      <c r="F9600" t="s">
        <v>39</v>
      </c>
      <c r="G9600" t="s">
        <v>40</v>
      </c>
      <c r="H9600" t="s">
        <v>41</v>
      </c>
      <c r="I9600" s="33" t="s">
        <v>6903</v>
      </c>
      <c r="J9600" s="2">
        <v>5</v>
      </c>
      <c r="K9600" s="33" t="s">
        <v>11842</v>
      </c>
    </row>
    <row r="9601" spans="1:11" x14ac:dyDescent="0.3">
      <c r="A9601" s="1">
        <v>43071</v>
      </c>
      <c r="B9601" s="2">
        <f>YEAR(salesdata[[#This Row],[Order Date]])</f>
        <v>2017</v>
      </c>
      <c r="C9601" s="2">
        <f>MONTH(salesdata[[#This Row],[Order Date]])</f>
        <v>12</v>
      </c>
      <c r="D9601" t="s">
        <v>413</v>
      </c>
      <c r="E9601" t="s">
        <v>443</v>
      </c>
      <c r="F9601" t="s">
        <v>11</v>
      </c>
      <c r="G9601" t="s">
        <v>204</v>
      </c>
      <c r="H9601" t="s">
        <v>828</v>
      </c>
      <c r="I9601" s="33" t="s">
        <v>3697</v>
      </c>
      <c r="J9601" s="2">
        <v>2</v>
      </c>
      <c r="K9601" s="33" t="s">
        <v>8667</v>
      </c>
    </row>
    <row r="9602" spans="1:11" x14ac:dyDescent="0.3">
      <c r="A9602" s="1">
        <v>43072</v>
      </c>
      <c r="B9602" s="2">
        <f>YEAR(salesdata[[#This Row],[Order Date]])</f>
        <v>2017</v>
      </c>
      <c r="C9602" s="2">
        <f>MONTH(salesdata[[#This Row],[Order Date]])</f>
        <v>12</v>
      </c>
      <c r="D9602" t="s">
        <v>2840</v>
      </c>
      <c r="E9602" t="s">
        <v>152</v>
      </c>
      <c r="F9602" t="s">
        <v>11</v>
      </c>
      <c r="G9602" t="s">
        <v>20</v>
      </c>
      <c r="H9602" t="s">
        <v>1056</v>
      </c>
      <c r="I9602" s="33" t="s">
        <v>4582</v>
      </c>
      <c r="J9602" s="2">
        <v>5</v>
      </c>
      <c r="K9602" s="33" t="s">
        <v>7509</v>
      </c>
    </row>
    <row r="9603" spans="1:11" x14ac:dyDescent="0.3">
      <c r="A9603" s="1">
        <v>43072</v>
      </c>
      <c r="B9603" s="2">
        <f>YEAR(salesdata[[#This Row],[Order Date]])</f>
        <v>2017</v>
      </c>
      <c r="C9603" s="2">
        <f>MONTH(salesdata[[#This Row],[Order Date]])</f>
        <v>12</v>
      </c>
      <c r="D9603" t="s">
        <v>2840</v>
      </c>
      <c r="E9603" t="s">
        <v>152</v>
      </c>
      <c r="F9603" t="s">
        <v>11</v>
      </c>
      <c r="G9603" t="s">
        <v>20</v>
      </c>
      <c r="H9603" t="s">
        <v>888</v>
      </c>
      <c r="I9603" s="33" t="s">
        <v>3802</v>
      </c>
      <c r="J9603" s="2">
        <v>2</v>
      </c>
      <c r="K9603" s="33" t="s">
        <v>9377</v>
      </c>
    </row>
    <row r="9604" spans="1:11" x14ac:dyDescent="0.3">
      <c r="A9604" s="1">
        <v>43072</v>
      </c>
      <c r="B9604" s="2">
        <f>YEAR(salesdata[[#This Row],[Order Date]])</f>
        <v>2017</v>
      </c>
      <c r="C9604" s="2">
        <f>MONTH(salesdata[[#This Row],[Order Date]])</f>
        <v>12</v>
      </c>
      <c r="D9604" t="s">
        <v>2840</v>
      </c>
      <c r="E9604" t="s">
        <v>152</v>
      </c>
      <c r="F9604" t="s">
        <v>39</v>
      </c>
      <c r="G9604" t="s">
        <v>40</v>
      </c>
      <c r="H9604" t="s">
        <v>530</v>
      </c>
      <c r="I9604" s="33" t="s">
        <v>11843</v>
      </c>
      <c r="J9604" s="2">
        <v>1</v>
      </c>
      <c r="K9604" s="33" t="s">
        <v>5406</v>
      </c>
    </row>
    <row r="9605" spans="1:11" x14ac:dyDescent="0.3">
      <c r="A9605" s="1">
        <v>43072</v>
      </c>
      <c r="B9605" s="2">
        <f>YEAR(salesdata[[#This Row],[Order Date]])</f>
        <v>2017</v>
      </c>
      <c r="C9605" s="2">
        <f>MONTH(salesdata[[#This Row],[Order Date]])</f>
        <v>12</v>
      </c>
      <c r="D9605" t="s">
        <v>2840</v>
      </c>
      <c r="E9605" t="s">
        <v>152</v>
      </c>
      <c r="F9605" t="s">
        <v>11</v>
      </c>
      <c r="G9605" t="s">
        <v>16</v>
      </c>
      <c r="H9605" t="s">
        <v>1755</v>
      </c>
      <c r="I9605" s="33" t="s">
        <v>3619</v>
      </c>
      <c r="J9605" s="2">
        <v>1</v>
      </c>
      <c r="K9605" s="33" t="s">
        <v>3620</v>
      </c>
    </row>
    <row r="9606" spans="1:11" x14ac:dyDescent="0.3">
      <c r="A9606" s="1">
        <v>43072</v>
      </c>
      <c r="B9606" s="2">
        <f>YEAR(salesdata[[#This Row],[Order Date]])</f>
        <v>2017</v>
      </c>
      <c r="C9606" s="2">
        <f>MONTH(salesdata[[#This Row],[Order Date]])</f>
        <v>12</v>
      </c>
      <c r="D9606" t="s">
        <v>1514</v>
      </c>
      <c r="E9606" t="s">
        <v>27</v>
      </c>
      <c r="F9606" t="s">
        <v>11</v>
      </c>
      <c r="G9606" t="s">
        <v>12</v>
      </c>
      <c r="H9606" t="s">
        <v>1717</v>
      </c>
      <c r="I9606" s="33" t="s">
        <v>4629</v>
      </c>
      <c r="J9606" s="2">
        <v>3</v>
      </c>
      <c r="K9606" s="33" t="s">
        <v>4630</v>
      </c>
    </row>
    <row r="9607" spans="1:11" x14ac:dyDescent="0.3">
      <c r="A9607" s="1">
        <v>43072</v>
      </c>
      <c r="B9607" s="2">
        <f>YEAR(salesdata[[#This Row],[Order Date]])</f>
        <v>2017</v>
      </c>
      <c r="C9607" s="2">
        <f>MONTH(salesdata[[#This Row],[Order Date]])</f>
        <v>12</v>
      </c>
      <c r="D9607" t="s">
        <v>69</v>
      </c>
      <c r="E9607" t="s">
        <v>124</v>
      </c>
      <c r="F9607" t="s">
        <v>39</v>
      </c>
      <c r="G9607" t="s">
        <v>52</v>
      </c>
      <c r="H9607" t="s">
        <v>2233</v>
      </c>
      <c r="I9607" s="33" t="s">
        <v>5529</v>
      </c>
      <c r="J9607" s="2">
        <v>1</v>
      </c>
      <c r="K9607" s="33" t="s">
        <v>3068</v>
      </c>
    </row>
    <row r="9608" spans="1:11" x14ac:dyDescent="0.3">
      <c r="A9608" s="1">
        <v>43072</v>
      </c>
      <c r="B9608" s="2">
        <f>YEAR(salesdata[[#This Row],[Order Date]])</f>
        <v>2017</v>
      </c>
      <c r="C9608" s="2">
        <f>MONTH(salesdata[[#This Row],[Order Date]])</f>
        <v>12</v>
      </c>
      <c r="D9608" t="s">
        <v>1792</v>
      </c>
      <c r="E9608" t="s">
        <v>249</v>
      </c>
      <c r="F9608" t="s">
        <v>11</v>
      </c>
      <c r="G9608" t="s">
        <v>93</v>
      </c>
      <c r="H9608" t="s">
        <v>1885</v>
      </c>
      <c r="I9608" s="33" t="s">
        <v>6282</v>
      </c>
      <c r="J9608" s="2">
        <v>3</v>
      </c>
      <c r="K9608" s="33" t="s">
        <v>4167</v>
      </c>
    </row>
    <row r="9609" spans="1:11" x14ac:dyDescent="0.3">
      <c r="A9609" s="1">
        <v>43072</v>
      </c>
      <c r="B9609" s="2">
        <f>YEAR(salesdata[[#This Row],[Order Date]])</f>
        <v>2017</v>
      </c>
      <c r="C9609" s="2">
        <f>MONTH(salesdata[[#This Row],[Order Date]])</f>
        <v>12</v>
      </c>
      <c r="D9609" t="s">
        <v>1792</v>
      </c>
      <c r="E9609" t="s">
        <v>249</v>
      </c>
      <c r="F9609" t="s">
        <v>11</v>
      </c>
      <c r="G9609" t="s">
        <v>20</v>
      </c>
      <c r="H9609" t="s">
        <v>761</v>
      </c>
      <c r="I9609" s="33" t="s">
        <v>3378</v>
      </c>
      <c r="J9609" s="2">
        <v>6</v>
      </c>
      <c r="K9609" s="33" t="s">
        <v>11844</v>
      </c>
    </row>
    <row r="9610" spans="1:11" x14ac:dyDescent="0.3">
      <c r="A9610" s="1">
        <v>43072</v>
      </c>
      <c r="B9610" s="2">
        <f>YEAR(salesdata[[#This Row],[Order Date]])</f>
        <v>2017</v>
      </c>
      <c r="C9610" s="2">
        <f>MONTH(salesdata[[#This Row],[Order Date]])</f>
        <v>12</v>
      </c>
      <c r="D9610" t="s">
        <v>1792</v>
      </c>
      <c r="E9610" t="s">
        <v>249</v>
      </c>
      <c r="F9610" t="s">
        <v>11</v>
      </c>
      <c r="G9610" t="s">
        <v>12</v>
      </c>
      <c r="H9610" t="s">
        <v>2558</v>
      </c>
      <c r="I9610" s="33" t="s">
        <v>7208</v>
      </c>
      <c r="J9610" s="2">
        <v>4</v>
      </c>
      <c r="K9610" s="33" t="s">
        <v>6404</v>
      </c>
    </row>
    <row r="9611" spans="1:11" x14ac:dyDescent="0.3">
      <c r="A9611" s="1">
        <v>43072</v>
      </c>
      <c r="B9611" s="2">
        <f>YEAR(salesdata[[#This Row],[Order Date]])</f>
        <v>2017</v>
      </c>
      <c r="C9611" s="2">
        <f>MONTH(salesdata[[#This Row],[Order Date]])</f>
        <v>12</v>
      </c>
      <c r="D9611" t="s">
        <v>2026</v>
      </c>
      <c r="E9611" t="s">
        <v>167</v>
      </c>
      <c r="F9611" t="s">
        <v>34</v>
      </c>
      <c r="G9611" t="s">
        <v>147</v>
      </c>
      <c r="H9611" t="s">
        <v>259</v>
      </c>
      <c r="I9611" s="33" t="s">
        <v>5282</v>
      </c>
      <c r="J9611" s="2">
        <v>2</v>
      </c>
      <c r="K9611" s="33" t="s">
        <v>8309</v>
      </c>
    </row>
    <row r="9612" spans="1:11" x14ac:dyDescent="0.3">
      <c r="A9612" s="1">
        <v>43072</v>
      </c>
      <c r="B9612" s="2">
        <f>YEAR(salesdata[[#This Row],[Order Date]])</f>
        <v>2017</v>
      </c>
      <c r="C9612" s="2">
        <f>MONTH(salesdata[[#This Row],[Order Date]])</f>
        <v>12</v>
      </c>
      <c r="D9612" t="s">
        <v>108</v>
      </c>
      <c r="E9612" t="s">
        <v>10</v>
      </c>
      <c r="F9612" t="s">
        <v>34</v>
      </c>
      <c r="G9612" t="s">
        <v>47</v>
      </c>
      <c r="H9612" t="s">
        <v>2302</v>
      </c>
      <c r="I9612" s="33" t="s">
        <v>9445</v>
      </c>
      <c r="J9612" s="2">
        <v>2</v>
      </c>
      <c r="K9612" s="33" t="s">
        <v>11845</v>
      </c>
    </row>
    <row r="9613" spans="1:11" x14ac:dyDescent="0.3">
      <c r="A9613" s="1">
        <v>43072</v>
      </c>
      <c r="B9613" s="2">
        <f>YEAR(salesdata[[#This Row],[Order Date]])</f>
        <v>2017</v>
      </c>
      <c r="C9613" s="2">
        <f>MONTH(salesdata[[#This Row],[Order Date]])</f>
        <v>12</v>
      </c>
      <c r="D9613" t="s">
        <v>2834</v>
      </c>
      <c r="E9613" t="s">
        <v>10</v>
      </c>
      <c r="F9613" t="s">
        <v>11</v>
      </c>
      <c r="G9613" t="s">
        <v>12</v>
      </c>
      <c r="H9613" t="s">
        <v>2848</v>
      </c>
      <c r="I9613" s="33" t="s">
        <v>3520</v>
      </c>
      <c r="J9613" s="2">
        <v>2</v>
      </c>
      <c r="K9613" s="33" t="s">
        <v>3521</v>
      </c>
    </row>
    <row r="9614" spans="1:11" x14ac:dyDescent="0.3">
      <c r="A9614" s="1">
        <v>43072</v>
      </c>
      <c r="B9614" s="2">
        <f>YEAR(salesdata[[#This Row],[Order Date]])</f>
        <v>2017</v>
      </c>
      <c r="C9614" s="2">
        <f>MONTH(salesdata[[#This Row],[Order Date]])</f>
        <v>12</v>
      </c>
      <c r="D9614" t="s">
        <v>2127</v>
      </c>
      <c r="E9614" t="s">
        <v>282</v>
      </c>
      <c r="F9614" t="s">
        <v>11</v>
      </c>
      <c r="G9614" t="s">
        <v>24</v>
      </c>
      <c r="H9614" t="s">
        <v>2013</v>
      </c>
      <c r="I9614" s="33" t="s">
        <v>6523</v>
      </c>
      <c r="J9614" s="2">
        <v>6</v>
      </c>
      <c r="K9614" s="33" t="s">
        <v>344</v>
      </c>
    </row>
    <row r="9615" spans="1:11" x14ac:dyDescent="0.3">
      <c r="A9615" s="1">
        <v>43072</v>
      </c>
      <c r="B9615" s="2">
        <f>YEAR(salesdata[[#This Row],[Order Date]])</f>
        <v>2017</v>
      </c>
      <c r="C9615" s="2">
        <f>MONTH(salesdata[[#This Row],[Order Date]])</f>
        <v>12</v>
      </c>
      <c r="D9615" t="s">
        <v>2127</v>
      </c>
      <c r="E9615" t="s">
        <v>282</v>
      </c>
      <c r="F9615" t="s">
        <v>39</v>
      </c>
      <c r="G9615" t="s">
        <v>52</v>
      </c>
      <c r="H9615" t="s">
        <v>1049</v>
      </c>
      <c r="I9615" s="33" t="s">
        <v>6417</v>
      </c>
      <c r="J9615" s="2">
        <v>6</v>
      </c>
      <c r="K9615" s="33" t="s">
        <v>8960</v>
      </c>
    </row>
    <row r="9616" spans="1:11" x14ac:dyDescent="0.3">
      <c r="A9616" s="1">
        <v>43072</v>
      </c>
      <c r="B9616" s="2">
        <f>YEAR(salesdata[[#This Row],[Order Date]])</f>
        <v>2017</v>
      </c>
      <c r="C9616" s="2">
        <f>MONTH(salesdata[[#This Row],[Order Date]])</f>
        <v>12</v>
      </c>
      <c r="D9616" t="s">
        <v>2127</v>
      </c>
      <c r="E9616" t="s">
        <v>282</v>
      </c>
      <c r="F9616" t="s">
        <v>39</v>
      </c>
      <c r="G9616" t="s">
        <v>52</v>
      </c>
      <c r="H9616" t="s">
        <v>1049</v>
      </c>
      <c r="I9616" s="33" t="s">
        <v>8510</v>
      </c>
      <c r="J9616" s="2">
        <v>8</v>
      </c>
      <c r="K9616" s="33" t="s">
        <v>8908</v>
      </c>
    </row>
    <row r="9617" spans="1:11" x14ac:dyDescent="0.3">
      <c r="A9617" s="1">
        <v>43072</v>
      </c>
      <c r="B9617" s="2">
        <f>YEAR(salesdata[[#This Row],[Order Date]])</f>
        <v>2017</v>
      </c>
      <c r="C9617" s="2">
        <f>MONTH(salesdata[[#This Row],[Order Date]])</f>
        <v>12</v>
      </c>
      <c r="D9617" t="s">
        <v>2127</v>
      </c>
      <c r="E9617" t="s">
        <v>282</v>
      </c>
      <c r="F9617" t="s">
        <v>11</v>
      </c>
      <c r="G9617" t="s">
        <v>12</v>
      </c>
      <c r="H9617" t="s">
        <v>1391</v>
      </c>
      <c r="I9617" s="33" t="s">
        <v>3986</v>
      </c>
      <c r="J9617" s="2">
        <v>2</v>
      </c>
      <c r="K9617" s="33" t="s">
        <v>4868</v>
      </c>
    </row>
    <row r="9618" spans="1:11" x14ac:dyDescent="0.3">
      <c r="A9618" s="1">
        <v>43072</v>
      </c>
      <c r="B9618" s="2">
        <f>YEAR(salesdata[[#This Row],[Order Date]])</f>
        <v>2017</v>
      </c>
      <c r="C9618" s="2">
        <f>MONTH(salesdata[[#This Row],[Order Date]])</f>
        <v>12</v>
      </c>
      <c r="D9618" t="s">
        <v>2127</v>
      </c>
      <c r="E9618" t="s">
        <v>282</v>
      </c>
      <c r="F9618" t="s">
        <v>11</v>
      </c>
      <c r="G9618" t="s">
        <v>204</v>
      </c>
      <c r="H9618" t="s">
        <v>2333</v>
      </c>
      <c r="I9618" s="33" t="s">
        <v>11846</v>
      </c>
      <c r="J9618" s="2">
        <v>7</v>
      </c>
      <c r="K9618" s="33" t="s">
        <v>3297</v>
      </c>
    </row>
    <row r="9619" spans="1:11" x14ac:dyDescent="0.3">
      <c r="A9619" s="1">
        <v>43072</v>
      </c>
      <c r="B9619" s="2">
        <f>YEAR(salesdata[[#This Row],[Order Date]])</f>
        <v>2017</v>
      </c>
      <c r="C9619" s="2">
        <f>MONTH(salesdata[[#This Row],[Order Date]])</f>
        <v>12</v>
      </c>
      <c r="D9619" t="s">
        <v>2127</v>
      </c>
      <c r="E9619" t="s">
        <v>282</v>
      </c>
      <c r="F9619" t="s">
        <v>34</v>
      </c>
      <c r="G9619" t="s">
        <v>47</v>
      </c>
      <c r="H9619" t="s">
        <v>1041</v>
      </c>
      <c r="I9619" s="33" t="s">
        <v>5870</v>
      </c>
      <c r="J9619" s="2">
        <v>3</v>
      </c>
      <c r="K9619" s="33" t="s">
        <v>7346</v>
      </c>
    </row>
    <row r="9620" spans="1:11" x14ac:dyDescent="0.3">
      <c r="A9620" s="1">
        <v>43072</v>
      </c>
      <c r="B9620" s="2">
        <f>YEAR(salesdata[[#This Row],[Order Date]])</f>
        <v>2017</v>
      </c>
      <c r="C9620" s="2">
        <f>MONTH(salesdata[[#This Row],[Order Date]])</f>
        <v>12</v>
      </c>
      <c r="D9620" t="s">
        <v>2127</v>
      </c>
      <c r="E9620" t="s">
        <v>282</v>
      </c>
      <c r="F9620" t="s">
        <v>34</v>
      </c>
      <c r="G9620" t="s">
        <v>47</v>
      </c>
      <c r="H9620" t="s">
        <v>1834</v>
      </c>
      <c r="I9620" s="33" t="s">
        <v>8562</v>
      </c>
      <c r="J9620" s="2">
        <v>5</v>
      </c>
      <c r="K9620" s="33" t="s">
        <v>7685</v>
      </c>
    </row>
    <row r="9621" spans="1:11" x14ac:dyDescent="0.3">
      <c r="A9621" s="1">
        <v>43072</v>
      </c>
      <c r="B9621" s="2">
        <f>YEAR(salesdata[[#This Row],[Order Date]])</f>
        <v>2017</v>
      </c>
      <c r="C9621" s="2">
        <f>MONTH(salesdata[[#This Row],[Order Date]])</f>
        <v>12</v>
      </c>
      <c r="D9621" t="s">
        <v>2127</v>
      </c>
      <c r="E9621" t="s">
        <v>282</v>
      </c>
      <c r="F9621" t="s">
        <v>34</v>
      </c>
      <c r="G9621" t="s">
        <v>47</v>
      </c>
      <c r="H9621" t="s">
        <v>2555</v>
      </c>
      <c r="I9621" s="33" t="s">
        <v>5009</v>
      </c>
      <c r="J9621" s="2">
        <v>1</v>
      </c>
      <c r="K9621" s="33" t="s">
        <v>3189</v>
      </c>
    </row>
    <row r="9622" spans="1:11" x14ac:dyDescent="0.3">
      <c r="A9622" s="1">
        <v>43073</v>
      </c>
      <c r="B9622" s="2">
        <f>YEAR(salesdata[[#This Row],[Order Date]])</f>
        <v>2017</v>
      </c>
      <c r="C9622" s="2">
        <f>MONTH(salesdata[[#This Row],[Order Date]])</f>
        <v>12</v>
      </c>
      <c r="D9622" t="s">
        <v>2748</v>
      </c>
      <c r="E9622" t="s">
        <v>23</v>
      </c>
      <c r="F9622" t="s">
        <v>11</v>
      </c>
      <c r="G9622" t="s">
        <v>20</v>
      </c>
      <c r="H9622" t="s">
        <v>119</v>
      </c>
      <c r="I9622" s="33" t="s">
        <v>3667</v>
      </c>
      <c r="J9622" s="2">
        <v>3</v>
      </c>
      <c r="K9622" s="33" t="s">
        <v>6814</v>
      </c>
    </row>
    <row r="9623" spans="1:11" x14ac:dyDescent="0.3">
      <c r="A9623" s="1">
        <v>43073</v>
      </c>
      <c r="B9623" s="2">
        <f>YEAR(salesdata[[#This Row],[Order Date]])</f>
        <v>2017</v>
      </c>
      <c r="C9623" s="2">
        <f>MONTH(salesdata[[#This Row],[Order Date]])</f>
        <v>12</v>
      </c>
      <c r="D9623" t="s">
        <v>2662</v>
      </c>
      <c r="E9623" t="s">
        <v>23</v>
      </c>
      <c r="F9623" t="s">
        <v>34</v>
      </c>
      <c r="G9623" t="s">
        <v>35</v>
      </c>
      <c r="H9623" t="s">
        <v>968</v>
      </c>
      <c r="I9623" s="33" t="s">
        <v>11847</v>
      </c>
      <c r="J9623" s="2">
        <v>7</v>
      </c>
      <c r="K9623" s="33" t="s">
        <v>10177</v>
      </c>
    </row>
    <row r="9624" spans="1:11" x14ac:dyDescent="0.3">
      <c r="A9624" s="1">
        <v>43073</v>
      </c>
      <c r="B9624" s="2">
        <f>YEAR(salesdata[[#This Row],[Order Date]])</f>
        <v>2017</v>
      </c>
      <c r="C9624" s="2">
        <f>MONTH(salesdata[[#This Row],[Order Date]])</f>
        <v>12</v>
      </c>
      <c r="D9624" t="s">
        <v>915</v>
      </c>
      <c r="E9624" t="s">
        <v>23</v>
      </c>
      <c r="F9624" t="s">
        <v>34</v>
      </c>
      <c r="G9624" t="s">
        <v>35</v>
      </c>
      <c r="H9624" t="s">
        <v>2135</v>
      </c>
      <c r="I9624" s="33" t="s">
        <v>11398</v>
      </c>
      <c r="J9624" s="2">
        <v>10</v>
      </c>
      <c r="K9624" s="33" t="s">
        <v>11848</v>
      </c>
    </row>
    <row r="9625" spans="1:11" x14ac:dyDescent="0.3">
      <c r="A9625" s="1">
        <v>43073</v>
      </c>
      <c r="B9625" s="2">
        <f>YEAR(salesdata[[#This Row],[Order Date]])</f>
        <v>2017</v>
      </c>
      <c r="C9625" s="2">
        <f>MONTH(salesdata[[#This Row],[Order Date]])</f>
        <v>12</v>
      </c>
      <c r="D9625" t="s">
        <v>915</v>
      </c>
      <c r="E9625" t="s">
        <v>23</v>
      </c>
      <c r="F9625" t="s">
        <v>34</v>
      </c>
      <c r="G9625" t="s">
        <v>47</v>
      </c>
      <c r="H9625" t="s">
        <v>1969</v>
      </c>
      <c r="I9625" s="33" t="s">
        <v>11849</v>
      </c>
      <c r="J9625" s="2">
        <v>2</v>
      </c>
      <c r="K9625" s="33" t="s">
        <v>4712</v>
      </c>
    </row>
    <row r="9626" spans="1:11" x14ac:dyDescent="0.3">
      <c r="A9626" s="1">
        <v>43073</v>
      </c>
      <c r="B9626" s="2">
        <f>YEAR(salesdata[[#This Row],[Order Date]])</f>
        <v>2017</v>
      </c>
      <c r="C9626" s="2">
        <f>MONTH(salesdata[[#This Row],[Order Date]])</f>
        <v>12</v>
      </c>
      <c r="D9626" t="s">
        <v>915</v>
      </c>
      <c r="E9626" t="s">
        <v>23</v>
      </c>
      <c r="F9626" t="s">
        <v>11</v>
      </c>
      <c r="G9626" t="s">
        <v>24</v>
      </c>
      <c r="H9626" t="s">
        <v>658</v>
      </c>
      <c r="I9626" s="33" t="s">
        <v>3817</v>
      </c>
      <c r="J9626" s="2">
        <v>3</v>
      </c>
      <c r="K9626" s="33" t="s">
        <v>3818</v>
      </c>
    </row>
    <row r="9627" spans="1:11" x14ac:dyDescent="0.3">
      <c r="A9627" s="1">
        <v>43073</v>
      </c>
      <c r="B9627" s="2">
        <f>YEAR(salesdata[[#This Row],[Order Date]])</f>
        <v>2017</v>
      </c>
      <c r="C9627" s="2">
        <f>MONTH(salesdata[[#This Row],[Order Date]])</f>
        <v>12</v>
      </c>
      <c r="D9627" t="s">
        <v>915</v>
      </c>
      <c r="E9627" t="s">
        <v>23</v>
      </c>
      <c r="F9627" t="s">
        <v>11</v>
      </c>
      <c r="G9627" t="s">
        <v>12</v>
      </c>
      <c r="H9627" t="s">
        <v>1062</v>
      </c>
      <c r="I9627" s="33" t="s">
        <v>4105</v>
      </c>
      <c r="J9627" s="2">
        <v>5</v>
      </c>
      <c r="K9627" s="33" t="s">
        <v>5822</v>
      </c>
    </row>
    <row r="9628" spans="1:11" x14ac:dyDescent="0.3">
      <c r="A9628" s="1">
        <v>43073</v>
      </c>
      <c r="B9628" s="2">
        <f>YEAR(salesdata[[#This Row],[Order Date]])</f>
        <v>2017</v>
      </c>
      <c r="C9628" s="2">
        <f>MONTH(salesdata[[#This Row],[Order Date]])</f>
        <v>12</v>
      </c>
      <c r="D9628" t="s">
        <v>915</v>
      </c>
      <c r="E9628" t="s">
        <v>23</v>
      </c>
      <c r="F9628" t="s">
        <v>39</v>
      </c>
      <c r="G9628" t="s">
        <v>52</v>
      </c>
      <c r="H9628" t="s">
        <v>2648</v>
      </c>
      <c r="I9628" s="33" t="s">
        <v>6473</v>
      </c>
      <c r="J9628" s="2">
        <v>4</v>
      </c>
      <c r="K9628" s="33" t="s">
        <v>8920</v>
      </c>
    </row>
    <row r="9629" spans="1:11" x14ac:dyDescent="0.3">
      <c r="A9629" s="1">
        <v>43073</v>
      </c>
      <c r="B9629" s="2">
        <f>YEAR(salesdata[[#This Row],[Order Date]])</f>
        <v>2017</v>
      </c>
      <c r="C9629" s="2">
        <f>MONTH(salesdata[[#This Row],[Order Date]])</f>
        <v>12</v>
      </c>
      <c r="D9629" t="s">
        <v>2408</v>
      </c>
      <c r="E9629" t="s">
        <v>15</v>
      </c>
      <c r="F9629" t="s">
        <v>11</v>
      </c>
      <c r="G9629" t="s">
        <v>18</v>
      </c>
      <c r="H9629" t="s">
        <v>1115</v>
      </c>
      <c r="I9629" s="33" t="s">
        <v>4923</v>
      </c>
      <c r="J9629" s="2">
        <v>2</v>
      </c>
      <c r="K9629" s="33" t="s">
        <v>4727</v>
      </c>
    </row>
    <row r="9630" spans="1:11" x14ac:dyDescent="0.3">
      <c r="A9630" s="1">
        <v>43073</v>
      </c>
      <c r="B9630" s="2">
        <f>YEAR(salesdata[[#This Row],[Order Date]])</f>
        <v>2017</v>
      </c>
      <c r="C9630" s="2">
        <f>MONTH(salesdata[[#This Row],[Order Date]])</f>
        <v>12</v>
      </c>
      <c r="D9630" t="s">
        <v>2087</v>
      </c>
      <c r="E9630" t="s">
        <v>319</v>
      </c>
      <c r="F9630" t="s">
        <v>11</v>
      </c>
      <c r="G9630" t="s">
        <v>24</v>
      </c>
      <c r="H9630" t="s">
        <v>1675</v>
      </c>
      <c r="I9630" s="33" t="s">
        <v>5434</v>
      </c>
      <c r="J9630" s="2">
        <v>5</v>
      </c>
      <c r="K9630" s="33" t="s">
        <v>7146</v>
      </c>
    </row>
    <row r="9631" spans="1:11" x14ac:dyDescent="0.3">
      <c r="A9631" s="1">
        <v>43073</v>
      </c>
      <c r="B9631" s="2">
        <f>YEAR(salesdata[[#This Row],[Order Date]])</f>
        <v>2017</v>
      </c>
      <c r="C9631" s="2">
        <f>MONTH(salesdata[[#This Row],[Order Date]])</f>
        <v>12</v>
      </c>
      <c r="D9631" t="s">
        <v>2087</v>
      </c>
      <c r="E9631" t="s">
        <v>319</v>
      </c>
      <c r="F9631" t="s">
        <v>39</v>
      </c>
      <c r="G9631" t="s">
        <v>52</v>
      </c>
      <c r="H9631" t="s">
        <v>2687</v>
      </c>
      <c r="I9631" s="33" t="s">
        <v>11850</v>
      </c>
      <c r="J9631" s="2">
        <v>1</v>
      </c>
      <c r="K9631" s="33" t="s">
        <v>5425</v>
      </c>
    </row>
    <row r="9632" spans="1:11" x14ac:dyDescent="0.3">
      <c r="A9632" s="1">
        <v>43073</v>
      </c>
      <c r="B9632" s="2">
        <f>YEAR(salesdata[[#This Row],[Order Date]])</f>
        <v>2017</v>
      </c>
      <c r="C9632" s="2">
        <f>MONTH(salesdata[[#This Row],[Order Date]])</f>
        <v>12</v>
      </c>
      <c r="D9632" t="s">
        <v>2087</v>
      </c>
      <c r="E9632" t="s">
        <v>319</v>
      </c>
      <c r="F9632" t="s">
        <v>39</v>
      </c>
      <c r="G9632" t="s">
        <v>52</v>
      </c>
      <c r="H9632" t="s">
        <v>1872</v>
      </c>
      <c r="I9632" s="33" t="s">
        <v>10929</v>
      </c>
      <c r="J9632" s="2">
        <v>5</v>
      </c>
      <c r="K9632" s="33" t="s">
        <v>4599</v>
      </c>
    </row>
    <row r="9633" spans="1:11" x14ac:dyDescent="0.3">
      <c r="A9633" s="1">
        <v>43073</v>
      </c>
      <c r="B9633" s="2">
        <f>YEAR(salesdata[[#This Row],[Order Date]])</f>
        <v>2017</v>
      </c>
      <c r="C9633" s="2">
        <f>MONTH(salesdata[[#This Row],[Order Date]])</f>
        <v>12</v>
      </c>
      <c r="D9633" t="s">
        <v>1107</v>
      </c>
      <c r="E9633" t="s">
        <v>121</v>
      </c>
      <c r="F9633" t="s">
        <v>39</v>
      </c>
      <c r="G9633" t="s">
        <v>306</v>
      </c>
      <c r="H9633" t="s">
        <v>2716</v>
      </c>
      <c r="I9633" s="33" t="s">
        <v>2885</v>
      </c>
      <c r="J9633" s="2">
        <v>2</v>
      </c>
      <c r="K9633" s="33" t="s">
        <v>11851</v>
      </c>
    </row>
    <row r="9634" spans="1:11" x14ac:dyDescent="0.3">
      <c r="A9634" s="1">
        <v>43073</v>
      </c>
      <c r="B9634" s="2">
        <f>YEAR(salesdata[[#This Row],[Order Date]])</f>
        <v>2017</v>
      </c>
      <c r="C9634" s="2">
        <f>MONTH(salesdata[[#This Row],[Order Date]])</f>
        <v>12</v>
      </c>
      <c r="D9634" t="s">
        <v>1229</v>
      </c>
      <c r="E9634" t="s">
        <v>79</v>
      </c>
      <c r="F9634" t="s">
        <v>11</v>
      </c>
      <c r="G9634" t="s">
        <v>12</v>
      </c>
      <c r="H9634" t="s">
        <v>2664</v>
      </c>
      <c r="I9634" s="33" t="s">
        <v>3346</v>
      </c>
      <c r="J9634" s="2">
        <v>3</v>
      </c>
      <c r="K9634" s="33" t="s">
        <v>3347</v>
      </c>
    </row>
    <row r="9635" spans="1:11" x14ac:dyDescent="0.3">
      <c r="A9635" s="1">
        <v>43073</v>
      </c>
      <c r="B9635" s="2">
        <f>YEAR(salesdata[[#This Row],[Order Date]])</f>
        <v>2017</v>
      </c>
      <c r="C9635" s="2">
        <f>MONTH(salesdata[[#This Row],[Order Date]])</f>
        <v>12</v>
      </c>
      <c r="D9635" t="s">
        <v>61</v>
      </c>
      <c r="E9635" t="s">
        <v>27</v>
      </c>
      <c r="F9635" t="s">
        <v>11</v>
      </c>
      <c r="G9635" t="s">
        <v>12</v>
      </c>
      <c r="H9635" t="s">
        <v>1457</v>
      </c>
      <c r="I9635" s="33" t="s">
        <v>5048</v>
      </c>
      <c r="J9635" s="2">
        <v>2</v>
      </c>
      <c r="K9635" s="33" t="s">
        <v>4578</v>
      </c>
    </row>
    <row r="9636" spans="1:11" x14ac:dyDescent="0.3">
      <c r="A9636" s="1">
        <v>43073</v>
      </c>
      <c r="B9636" s="2">
        <f>YEAR(salesdata[[#This Row],[Order Date]])</f>
        <v>2017</v>
      </c>
      <c r="C9636" s="2">
        <f>MONTH(salesdata[[#This Row],[Order Date]])</f>
        <v>12</v>
      </c>
      <c r="D9636" t="s">
        <v>2413</v>
      </c>
      <c r="E9636" t="s">
        <v>181</v>
      </c>
      <c r="F9636" t="s">
        <v>34</v>
      </c>
      <c r="G9636" t="s">
        <v>47</v>
      </c>
      <c r="H9636" t="s">
        <v>2157</v>
      </c>
      <c r="I9636" s="33" t="s">
        <v>3627</v>
      </c>
      <c r="J9636" s="2">
        <v>1</v>
      </c>
      <c r="K9636" s="33" t="s">
        <v>5922</v>
      </c>
    </row>
    <row r="9637" spans="1:11" x14ac:dyDescent="0.3">
      <c r="A9637" s="1">
        <v>43073</v>
      </c>
      <c r="B9637" s="2">
        <f>YEAR(salesdata[[#This Row],[Order Date]])</f>
        <v>2017</v>
      </c>
      <c r="C9637" s="2">
        <f>MONTH(salesdata[[#This Row],[Order Date]])</f>
        <v>12</v>
      </c>
      <c r="D9637" t="s">
        <v>2413</v>
      </c>
      <c r="E9637" t="s">
        <v>181</v>
      </c>
      <c r="F9637" t="s">
        <v>34</v>
      </c>
      <c r="G9637" t="s">
        <v>35</v>
      </c>
      <c r="H9637" t="s">
        <v>1094</v>
      </c>
      <c r="I9637" s="33" t="s">
        <v>11852</v>
      </c>
      <c r="J9637" s="2">
        <v>3</v>
      </c>
      <c r="K9637" s="33" t="s">
        <v>11853</v>
      </c>
    </row>
    <row r="9638" spans="1:11" x14ac:dyDescent="0.3">
      <c r="A9638" s="1">
        <v>43073</v>
      </c>
      <c r="B9638" s="2">
        <f>YEAR(salesdata[[#This Row],[Order Date]])</f>
        <v>2017</v>
      </c>
      <c r="C9638" s="2">
        <f>MONTH(salesdata[[#This Row],[Order Date]])</f>
        <v>12</v>
      </c>
      <c r="D9638" t="s">
        <v>2413</v>
      </c>
      <c r="E9638" t="s">
        <v>181</v>
      </c>
      <c r="F9638" t="s">
        <v>34</v>
      </c>
      <c r="G9638" t="s">
        <v>35</v>
      </c>
      <c r="H9638" t="s">
        <v>1875</v>
      </c>
      <c r="I9638" s="33" t="s">
        <v>7981</v>
      </c>
      <c r="J9638" s="2">
        <v>3</v>
      </c>
      <c r="K9638" s="33" t="s">
        <v>7731</v>
      </c>
    </row>
    <row r="9639" spans="1:11" x14ac:dyDescent="0.3">
      <c r="A9639" s="1">
        <v>43073</v>
      </c>
      <c r="B9639" s="2">
        <f>YEAR(salesdata[[#This Row],[Order Date]])</f>
        <v>2017</v>
      </c>
      <c r="C9639" s="2">
        <f>MONTH(salesdata[[#This Row],[Order Date]])</f>
        <v>12</v>
      </c>
      <c r="D9639" t="s">
        <v>454</v>
      </c>
      <c r="E9639" t="s">
        <v>23</v>
      </c>
      <c r="F9639" t="s">
        <v>34</v>
      </c>
      <c r="G9639" t="s">
        <v>47</v>
      </c>
      <c r="H9639" t="s">
        <v>489</v>
      </c>
      <c r="I9639" s="33" t="s">
        <v>4798</v>
      </c>
      <c r="J9639" s="2">
        <v>3</v>
      </c>
      <c r="K9639" s="33" t="s">
        <v>3333</v>
      </c>
    </row>
    <row r="9640" spans="1:11" x14ac:dyDescent="0.3">
      <c r="A9640" s="1">
        <v>43074</v>
      </c>
      <c r="B9640" s="2">
        <f>YEAR(salesdata[[#This Row],[Order Date]])</f>
        <v>2017</v>
      </c>
      <c r="C9640" s="2">
        <f>MONTH(salesdata[[#This Row],[Order Date]])</f>
        <v>12</v>
      </c>
      <c r="D9640" t="s">
        <v>2616</v>
      </c>
      <c r="E9640" t="s">
        <v>130</v>
      </c>
      <c r="F9640" t="s">
        <v>11</v>
      </c>
      <c r="G9640" t="s">
        <v>93</v>
      </c>
      <c r="H9640" t="s">
        <v>1306</v>
      </c>
      <c r="I9640" s="33" t="s">
        <v>7239</v>
      </c>
      <c r="J9640" s="2">
        <v>3</v>
      </c>
      <c r="K9640" s="33" t="s">
        <v>7240</v>
      </c>
    </row>
    <row r="9641" spans="1:11" x14ac:dyDescent="0.3">
      <c r="A9641" s="1">
        <v>43074</v>
      </c>
      <c r="B9641" s="2">
        <f>YEAR(salesdata[[#This Row],[Order Date]])</f>
        <v>2017</v>
      </c>
      <c r="C9641" s="2">
        <f>MONTH(salesdata[[#This Row],[Order Date]])</f>
        <v>12</v>
      </c>
      <c r="D9641" t="s">
        <v>2616</v>
      </c>
      <c r="E9641" t="s">
        <v>130</v>
      </c>
      <c r="F9641" t="s">
        <v>11</v>
      </c>
      <c r="G9641" t="s">
        <v>12</v>
      </c>
      <c r="H9641" t="s">
        <v>288</v>
      </c>
      <c r="I9641" s="33" t="s">
        <v>11854</v>
      </c>
      <c r="J9641" s="2">
        <v>5</v>
      </c>
      <c r="K9641" s="33" t="s">
        <v>11855</v>
      </c>
    </row>
    <row r="9642" spans="1:11" x14ac:dyDescent="0.3">
      <c r="A9642" s="1">
        <v>43074</v>
      </c>
      <c r="B9642" s="2">
        <f>YEAR(salesdata[[#This Row],[Order Date]])</f>
        <v>2017</v>
      </c>
      <c r="C9642" s="2">
        <f>MONTH(salesdata[[#This Row],[Order Date]])</f>
        <v>12</v>
      </c>
      <c r="D9642" t="s">
        <v>2616</v>
      </c>
      <c r="E9642" t="s">
        <v>130</v>
      </c>
      <c r="F9642" t="s">
        <v>39</v>
      </c>
      <c r="G9642" t="s">
        <v>52</v>
      </c>
      <c r="H9642" t="s">
        <v>1665</v>
      </c>
      <c r="I9642" s="33" t="s">
        <v>9669</v>
      </c>
      <c r="J9642" s="2">
        <v>3</v>
      </c>
      <c r="K9642" s="33" t="s">
        <v>9670</v>
      </c>
    </row>
    <row r="9643" spans="1:11" x14ac:dyDescent="0.3">
      <c r="A9643" s="1">
        <v>43074</v>
      </c>
      <c r="B9643" s="2">
        <f>YEAR(salesdata[[#This Row],[Order Date]])</f>
        <v>2017</v>
      </c>
      <c r="C9643" s="2">
        <f>MONTH(salesdata[[#This Row],[Order Date]])</f>
        <v>12</v>
      </c>
      <c r="D9643" t="s">
        <v>681</v>
      </c>
      <c r="E9643" t="s">
        <v>27</v>
      </c>
      <c r="F9643" t="s">
        <v>11</v>
      </c>
      <c r="G9643" t="s">
        <v>12</v>
      </c>
      <c r="H9643" t="s">
        <v>1359</v>
      </c>
      <c r="I9643" s="33" t="s">
        <v>4414</v>
      </c>
      <c r="J9643" s="2">
        <v>3</v>
      </c>
      <c r="K9643" s="33" t="s">
        <v>4415</v>
      </c>
    </row>
    <row r="9644" spans="1:11" x14ac:dyDescent="0.3">
      <c r="A9644" s="1">
        <v>43074</v>
      </c>
      <c r="B9644" s="2">
        <f>YEAR(salesdata[[#This Row],[Order Date]])</f>
        <v>2017</v>
      </c>
      <c r="C9644" s="2">
        <f>MONTH(salesdata[[#This Row],[Order Date]])</f>
        <v>12</v>
      </c>
      <c r="D9644" t="s">
        <v>339</v>
      </c>
      <c r="E9644" t="s">
        <v>2412</v>
      </c>
      <c r="F9644" t="s">
        <v>39</v>
      </c>
      <c r="G9644" t="s">
        <v>52</v>
      </c>
      <c r="H9644" t="s">
        <v>670</v>
      </c>
      <c r="I9644" s="33" t="s">
        <v>11856</v>
      </c>
      <c r="J9644" s="2">
        <v>7</v>
      </c>
      <c r="K9644" s="33" t="s">
        <v>11857</v>
      </c>
    </row>
    <row r="9645" spans="1:11" x14ac:dyDescent="0.3">
      <c r="A9645" s="1">
        <v>43074</v>
      </c>
      <c r="B9645" s="2">
        <f>YEAR(salesdata[[#This Row],[Order Date]])</f>
        <v>2017</v>
      </c>
      <c r="C9645" s="2">
        <f>MONTH(salesdata[[#This Row],[Order Date]])</f>
        <v>12</v>
      </c>
      <c r="D9645" t="s">
        <v>1440</v>
      </c>
      <c r="E9645" t="s">
        <v>152</v>
      </c>
      <c r="F9645" t="s">
        <v>34</v>
      </c>
      <c r="G9645" t="s">
        <v>47</v>
      </c>
      <c r="H9645" t="s">
        <v>818</v>
      </c>
      <c r="I9645" s="33" t="s">
        <v>4321</v>
      </c>
      <c r="J9645" s="2">
        <v>3</v>
      </c>
      <c r="K9645" s="33" t="s">
        <v>3100</v>
      </c>
    </row>
    <row r="9646" spans="1:11" x14ac:dyDescent="0.3">
      <c r="A9646" s="1">
        <v>43074</v>
      </c>
      <c r="B9646" s="2">
        <f>YEAR(salesdata[[#This Row],[Order Date]])</f>
        <v>2017</v>
      </c>
      <c r="C9646" s="2">
        <f>MONTH(salesdata[[#This Row],[Order Date]])</f>
        <v>12</v>
      </c>
      <c r="D9646" t="s">
        <v>1440</v>
      </c>
      <c r="E9646" t="s">
        <v>152</v>
      </c>
      <c r="F9646" t="s">
        <v>34</v>
      </c>
      <c r="G9646" t="s">
        <v>47</v>
      </c>
      <c r="H9646" t="s">
        <v>1445</v>
      </c>
      <c r="I9646" s="33" t="s">
        <v>11858</v>
      </c>
      <c r="J9646" s="2">
        <v>2</v>
      </c>
      <c r="K9646" s="33" t="s">
        <v>9836</v>
      </c>
    </row>
    <row r="9647" spans="1:11" x14ac:dyDescent="0.3">
      <c r="A9647" s="1">
        <v>43074</v>
      </c>
      <c r="B9647" s="2">
        <f>YEAR(salesdata[[#This Row],[Order Date]])</f>
        <v>2017</v>
      </c>
      <c r="C9647" s="2">
        <f>MONTH(salesdata[[#This Row],[Order Date]])</f>
        <v>12</v>
      </c>
      <c r="D9647" t="s">
        <v>1440</v>
      </c>
      <c r="E9647" t="s">
        <v>152</v>
      </c>
      <c r="F9647" t="s">
        <v>11</v>
      </c>
      <c r="G9647" t="s">
        <v>93</v>
      </c>
      <c r="H9647" t="s">
        <v>1090</v>
      </c>
      <c r="I9647" s="33" t="s">
        <v>4648</v>
      </c>
      <c r="J9647" s="2">
        <v>5</v>
      </c>
      <c r="K9647" s="33" t="s">
        <v>11859</v>
      </c>
    </row>
    <row r="9648" spans="1:11" x14ac:dyDescent="0.3">
      <c r="A9648" s="1">
        <v>43074</v>
      </c>
      <c r="B9648" s="2">
        <f>YEAR(salesdata[[#This Row],[Order Date]])</f>
        <v>2017</v>
      </c>
      <c r="C9648" s="2">
        <f>MONTH(salesdata[[#This Row],[Order Date]])</f>
        <v>12</v>
      </c>
      <c r="D9648" t="s">
        <v>1684</v>
      </c>
      <c r="E9648" t="s">
        <v>167</v>
      </c>
      <c r="F9648" t="s">
        <v>11</v>
      </c>
      <c r="G9648" t="s">
        <v>20</v>
      </c>
      <c r="H9648" t="s">
        <v>267</v>
      </c>
      <c r="I9648" s="33" t="s">
        <v>5573</v>
      </c>
      <c r="J9648" s="2">
        <v>3</v>
      </c>
      <c r="K9648" s="33" t="s">
        <v>5199</v>
      </c>
    </row>
    <row r="9649" spans="1:11" x14ac:dyDescent="0.3">
      <c r="A9649" s="1">
        <v>43074</v>
      </c>
      <c r="B9649" s="2">
        <f>YEAR(salesdata[[#This Row],[Order Date]])</f>
        <v>2017</v>
      </c>
      <c r="C9649" s="2">
        <f>MONTH(salesdata[[#This Row],[Order Date]])</f>
        <v>12</v>
      </c>
      <c r="D9649" t="s">
        <v>1684</v>
      </c>
      <c r="E9649" t="s">
        <v>167</v>
      </c>
      <c r="F9649" t="s">
        <v>11</v>
      </c>
      <c r="G9649" t="s">
        <v>20</v>
      </c>
      <c r="H9649" t="s">
        <v>445</v>
      </c>
      <c r="I9649" s="33" t="s">
        <v>6081</v>
      </c>
      <c r="J9649" s="2">
        <v>6</v>
      </c>
      <c r="K9649" s="33" t="s">
        <v>4380</v>
      </c>
    </row>
    <row r="9650" spans="1:11" x14ac:dyDescent="0.3">
      <c r="A9650" s="1">
        <v>43074</v>
      </c>
      <c r="B9650" s="2">
        <f>YEAR(salesdata[[#This Row],[Order Date]])</f>
        <v>2017</v>
      </c>
      <c r="C9650" s="2">
        <f>MONTH(salesdata[[#This Row],[Order Date]])</f>
        <v>12</v>
      </c>
      <c r="D9650" t="s">
        <v>812</v>
      </c>
      <c r="E9650" t="s">
        <v>152</v>
      </c>
      <c r="F9650" t="s">
        <v>34</v>
      </c>
      <c r="G9650" t="s">
        <v>47</v>
      </c>
      <c r="H9650" t="s">
        <v>2761</v>
      </c>
      <c r="I9650" s="33" t="s">
        <v>6900</v>
      </c>
      <c r="J9650" s="2">
        <v>2</v>
      </c>
      <c r="K9650" s="33" t="s">
        <v>4662</v>
      </c>
    </row>
    <row r="9651" spans="1:11" x14ac:dyDescent="0.3">
      <c r="A9651" s="1">
        <v>43074</v>
      </c>
      <c r="B9651" s="2">
        <f>YEAR(salesdata[[#This Row],[Order Date]])</f>
        <v>2017</v>
      </c>
      <c r="C9651" s="2">
        <f>MONTH(salesdata[[#This Row],[Order Date]])</f>
        <v>12</v>
      </c>
      <c r="D9651" t="s">
        <v>812</v>
      </c>
      <c r="E9651" t="s">
        <v>152</v>
      </c>
      <c r="F9651" t="s">
        <v>11</v>
      </c>
      <c r="G9651" t="s">
        <v>16</v>
      </c>
      <c r="H9651" t="s">
        <v>2146</v>
      </c>
      <c r="I9651" s="33" t="s">
        <v>3690</v>
      </c>
      <c r="J9651" s="2">
        <v>3</v>
      </c>
      <c r="K9651" s="33" t="s">
        <v>3691</v>
      </c>
    </row>
    <row r="9652" spans="1:11" x14ac:dyDescent="0.3">
      <c r="A9652" s="1">
        <v>43074</v>
      </c>
      <c r="B9652" s="2">
        <f>YEAR(salesdata[[#This Row],[Order Date]])</f>
        <v>2017</v>
      </c>
      <c r="C9652" s="2">
        <f>MONTH(salesdata[[#This Row],[Order Date]])</f>
        <v>12</v>
      </c>
      <c r="D9652" t="s">
        <v>2442</v>
      </c>
      <c r="E9652" t="s">
        <v>167</v>
      </c>
      <c r="F9652" t="s">
        <v>11</v>
      </c>
      <c r="G9652" t="s">
        <v>20</v>
      </c>
      <c r="H9652" t="s">
        <v>1056</v>
      </c>
      <c r="I9652" s="33" t="s">
        <v>4582</v>
      </c>
      <c r="J9652" s="2">
        <v>5</v>
      </c>
      <c r="K9652" s="33" t="s">
        <v>7509</v>
      </c>
    </row>
    <row r="9653" spans="1:11" x14ac:dyDescent="0.3">
      <c r="A9653" s="1">
        <v>43074</v>
      </c>
      <c r="B9653" s="2">
        <f>YEAR(salesdata[[#This Row],[Order Date]])</f>
        <v>2017</v>
      </c>
      <c r="C9653" s="2">
        <f>MONTH(salesdata[[#This Row],[Order Date]])</f>
        <v>12</v>
      </c>
      <c r="D9653" t="s">
        <v>2442</v>
      </c>
      <c r="E9653" t="s">
        <v>167</v>
      </c>
      <c r="F9653" t="s">
        <v>34</v>
      </c>
      <c r="G9653" t="s">
        <v>47</v>
      </c>
      <c r="H9653" t="s">
        <v>1764</v>
      </c>
      <c r="I9653" s="33" t="s">
        <v>5502</v>
      </c>
      <c r="J9653" s="2">
        <v>5</v>
      </c>
      <c r="K9653" s="33" t="s">
        <v>5503</v>
      </c>
    </row>
    <row r="9654" spans="1:11" x14ac:dyDescent="0.3">
      <c r="A9654" s="1">
        <v>43074</v>
      </c>
      <c r="B9654" s="2">
        <f>YEAR(salesdata[[#This Row],[Order Date]])</f>
        <v>2017</v>
      </c>
      <c r="C9654" s="2">
        <f>MONTH(salesdata[[#This Row],[Order Date]])</f>
        <v>12</v>
      </c>
      <c r="D9654" t="s">
        <v>2442</v>
      </c>
      <c r="E9654" t="s">
        <v>167</v>
      </c>
      <c r="F9654" t="s">
        <v>39</v>
      </c>
      <c r="G9654" t="s">
        <v>40</v>
      </c>
      <c r="H9654" t="s">
        <v>2533</v>
      </c>
      <c r="I9654" s="33" t="s">
        <v>6939</v>
      </c>
      <c r="J9654" s="2">
        <v>3</v>
      </c>
      <c r="K9654" s="33" t="s">
        <v>5602</v>
      </c>
    </row>
    <row r="9655" spans="1:11" x14ac:dyDescent="0.3">
      <c r="A9655" s="1">
        <v>43074</v>
      </c>
      <c r="B9655" s="2">
        <f>YEAR(salesdata[[#This Row],[Order Date]])</f>
        <v>2017</v>
      </c>
      <c r="C9655" s="2">
        <f>MONTH(salesdata[[#This Row],[Order Date]])</f>
        <v>12</v>
      </c>
      <c r="D9655" t="s">
        <v>2442</v>
      </c>
      <c r="E9655" t="s">
        <v>167</v>
      </c>
      <c r="F9655" t="s">
        <v>11</v>
      </c>
      <c r="G9655" t="s">
        <v>20</v>
      </c>
      <c r="H9655" t="s">
        <v>315</v>
      </c>
      <c r="I9655" s="33" t="s">
        <v>11860</v>
      </c>
      <c r="J9655" s="2">
        <v>6</v>
      </c>
      <c r="K9655" s="33" t="s">
        <v>11861</v>
      </c>
    </row>
    <row r="9656" spans="1:11" x14ac:dyDescent="0.3">
      <c r="A9656" s="1">
        <v>43074</v>
      </c>
      <c r="B9656" s="2">
        <f>YEAR(salesdata[[#This Row],[Order Date]])</f>
        <v>2017</v>
      </c>
      <c r="C9656" s="2">
        <f>MONTH(salesdata[[#This Row],[Order Date]])</f>
        <v>12</v>
      </c>
      <c r="D9656" t="s">
        <v>2442</v>
      </c>
      <c r="E9656" t="s">
        <v>167</v>
      </c>
      <c r="F9656" t="s">
        <v>11</v>
      </c>
      <c r="G9656" t="s">
        <v>20</v>
      </c>
      <c r="H9656" t="s">
        <v>433</v>
      </c>
      <c r="I9656" s="33" t="s">
        <v>3454</v>
      </c>
      <c r="J9656" s="2">
        <v>2</v>
      </c>
      <c r="K9656" s="33" t="s">
        <v>8953</v>
      </c>
    </row>
    <row r="9657" spans="1:11" x14ac:dyDescent="0.3">
      <c r="A9657" s="1">
        <v>43074</v>
      </c>
      <c r="B9657" s="2">
        <f>YEAR(salesdata[[#This Row],[Order Date]])</f>
        <v>2017</v>
      </c>
      <c r="C9657" s="2">
        <f>MONTH(salesdata[[#This Row],[Order Date]])</f>
        <v>12</v>
      </c>
      <c r="D9657" t="s">
        <v>1765</v>
      </c>
      <c r="E9657" t="s">
        <v>152</v>
      </c>
      <c r="F9657" t="s">
        <v>11</v>
      </c>
      <c r="G9657" t="s">
        <v>12</v>
      </c>
      <c r="H9657" t="s">
        <v>2541</v>
      </c>
      <c r="I9657" s="33" t="s">
        <v>4612</v>
      </c>
      <c r="J9657" s="2">
        <v>6</v>
      </c>
      <c r="K9657" s="33" t="s">
        <v>2940</v>
      </c>
    </row>
    <row r="9658" spans="1:11" x14ac:dyDescent="0.3">
      <c r="A9658" s="1">
        <v>43074</v>
      </c>
      <c r="B9658" s="2">
        <f>YEAR(salesdata[[#This Row],[Order Date]])</f>
        <v>2017</v>
      </c>
      <c r="C9658" s="2">
        <f>MONTH(salesdata[[#This Row],[Order Date]])</f>
        <v>12</v>
      </c>
      <c r="D9658" t="s">
        <v>1765</v>
      </c>
      <c r="E9658" t="s">
        <v>152</v>
      </c>
      <c r="F9658" t="s">
        <v>11</v>
      </c>
      <c r="G9658" t="s">
        <v>16</v>
      </c>
      <c r="H9658" t="s">
        <v>1757</v>
      </c>
      <c r="I9658" s="33" t="s">
        <v>4692</v>
      </c>
      <c r="J9658" s="2">
        <v>3</v>
      </c>
      <c r="K9658" s="33" t="s">
        <v>8559</v>
      </c>
    </row>
    <row r="9659" spans="1:11" x14ac:dyDescent="0.3">
      <c r="A9659" s="1">
        <v>43075</v>
      </c>
      <c r="B9659" s="2">
        <f>YEAR(salesdata[[#This Row],[Order Date]])</f>
        <v>2017</v>
      </c>
      <c r="C9659" s="2">
        <f>MONTH(salesdata[[#This Row],[Order Date]])</f>
        <v>12</v>
      </c>
      <c r="D9659" t="s">
        <v>1309</v>
      </c>
      <c r="E9659" t="s">
        <v>27</v>
      </c>
      <c r="F9659" t="s">
        <v>11</v>
      </c>
      <c r="G9659" t="s">
        <v>18</v>
      </c>
      <c r="H9659" t="s">
        <v>303</v>
      </c>
      <c r="I9659" s="33" t="s">
        <v>3034</v>
      </c>
      <c r="J9659" s="2">
        <v>1</v>
      </c>
      <c r="K9659" s="33" t="s">
        <v>3379</v>
      </c>
    </row>
    <row r="9660" spans="1:11" x14ac:dyDescent="0.3">
      <c r="A9660" s="1">
        <v>43076</v>
      </c>
      <c r="B9660" s="2">
        <f>YEAR(salesdata[[#This Row],[Order Date]])</f>
        <v>2017</v>
      </c>
      <c r="C9660" s="2">
        <f>MONTH(salesdata[[#This Row],[Order Date]])</f>
        <v>12</v>
      </c>
      <c r="D9660" t="s">
        <v>1812</v>
      </c>
      <c r="E9660" t="s">
        <v>27</v>
      </c>
      <c r="F9660" t="s">
        <v>39</v>
      </c>
      <c r="G9660" t="s">
        <v>40</v>
      </c>
      <c r="H9660" t="s">
        <v>2179</v>
      </c>
      <c r="I9660" s="33" t="s">
        <v>11470</v>
      </c>
      <c r="J9660" s="2">
        <v>3</v>
      </c>
      <c r="K9660" s="33" t="s">
        <v>3647</v>
      </c>
    </row>
    <row r="9661" spans="1:11" x14ac:dyDescent="0.3">
      <c r="A9661" s="1">
        <v>43076</v>
      </c>
      <c r="B9661" s="2">
        <f>YEAR(salesdata[[#This Row],[Order Date]])</f>
        <v>2017</v>
      </c>
      <c r="C9661" s="2">
        <f>MONTH(salesdata[[#This Row],[Order Date]])</f>
        <v>12</v>
      </c>
      <c r="D9661" t="s">
        <v>599</v>
      </c>
      <c r="E9661" t="s">
        <v>10</v>
      </c>
      <c r="F9661" t="s">
        <v>11</v>
      </c>
      <c r="G9661" t="s">
        <v>43</v>
      </c>
      <c r="H9661" t="s">
        <v>505</v>
      </c>
      <c r="I9661" s="33" t="s">
        <v>3563</v>
      </c>
      <c r="J9661" s="2">
        <v>3</v>
      </c>
      <c r="K9661" s="33" t="s">
        <v>5058</v>
      </c>
    </row>
    <row r="9662" spans="1:11" x14ac:dyDescent="0.3">
      <c r="A9662" s="1">
        <v>43076</v>
      </c>
      <c r="B9662" s="2">
        <f>YEAR(salesdata[[#This Row],[Order Date]])</f>
        <v>2017</v>
      </c>
      <c r="C9662" s="2">
        <f>MONTH(salesdata[[#This Row],[Order Date]])</f>
        <v>12</v>
      </c>
      <c r="D9662" t="s">
        <v>599</v>
      </c>
      <c r="E9662" t="s">
        <v>10</v>
      </c>
      <c r="F9662" t="s">
        <v>11</v>
      </c>
      <c r="G9662" t="s">
        <v>12</v>
      </c>
      <c r="H9662" t="s">
        <v>903</v>
      </c>
      <c r="I9662" s="33" t="s">
        <v>3175</v>
      </c>
      <c r="J9662" s="2">
        <v>3</v>
      </c>
      <c r="K9662" s="33" t="s">
        <v>3276</v>
      </c>
    </row>
    <row r="9663" spans="1:11" x14ac:dyDescent="0.3">
      <c r="A9663" s="1">
        <v>43076</v>
      </c>
      <c r="B9663" s="2">
        <f>YEAR(salesdata[[#This Row],[Order Date]])</f>
        <v>2017</v>
      </c>
      <c r="C9663" s="2">
        <f>MONTH(salesdata[[#This Row],[Order Date]])</f>
        <v>12</v>
      </c>
      <c r="D9663" t="s">
        <v>1595</v>
      </c>
      <c r="E9663" t="s">
        <v>79</v>
      </c>
      <c r="F9663" t="s">
        <v>39</v>
      </c>
      <c r="G9663" t="s">
        <v>52</v>
      </c>
      <c r="H9663" t="s">
        <v>1024</v>
      </c>
      <c r="I9663" s="33" t="s">
        <v>5308</v>
      </c>
      <c r="J9663" s="2">
        <v>2</v>
      </c>
      <c r="K9663" s="33" t="s">
        <v>5309</v>
      </c>
    </row>
    <row r="9664" spans="1:11" x14ac:dyDescent="0.3">
      <c r="A9664" s="1">
        <v>43076</v>
      </c>
      <c r="B9664" s="2">
        <f>YEAR(salesdata[[#This Row],[Order Date]])</f>
        <v>2017</v>
      </c>
      <c r="C9664" s="2">
        <f>MONTH(salesdata[[#This Row],[Order Date]])</f>
        <v>12</v>
      </c>
      <c r="D9664" t="s">
        <v>1914</v>
      </c>
      <c r="E9664" t="s">
        <v>55</v>
      </c>
      <c r="F9664" t="s">
        <v>34</v>
      </c>
      <c r="G9664" t="s">
        <v>47</v>
      </c>
      <c r="H9664" t="s">
        <v>1657</v>
      </c>
      <c r="I9664" s="33" t="s">
        <v>11862</v>
      </c>
      <c r="J9664" s="2">
        <v>6</v>
      </c>
      <c r="K9664" s="33" t="s">
        <v>11863</v>
      </c>
    </row>
    <row r="9665" spans="1:11" x14ac:dyDescent="0.3">
      <c r="A9665" s="1">
        <v>43076</v>
      </c>
      <c r="B9665" s="2">
        <f>YEAR(salesdata[[#This Row],[Order Date]])</f>
        <v>2017</v>
      </c>
      <c r="C9665" s="2">
        <f>MONTH(salesdata[[#This Row],[Order Date]])</f>
        <v>12</v>
      </c>
      <c r="D9665" t="s">
        <v>1380</v>
      </c>
      <c r="E9665" t="s">
        <v>15</v>
      </c>
      <c r="F9665" t="s">
        <v>11</v>
      </c>
      <c r="G9665" t="s">
        <v>20</v>
      </c>
      <c r="H9665" t="s">
        <v>1405</v>
      </c>
      <c r="I9665" s="33" t="s">
        <v>11864</v>
      </c>
      <c r="J9665" s="2">
        <v>5</v>
      </c>
      <c r="K9665" s="33" t="s">
        <v>11865</v>
      </c>
    </row>
    <row r="9666" spans="1:11" x14ac:dyDescent="0.3">
      <c r="A9666" s="1">
        <v>43076</v>
      </c>
      <c r="B9666" s="2">
        <f>YEAR(salesdata[[#This Row],[Order Date]])</f>
        <v>2017</v>
      </c>
      <c r="C9666" s="2">
        <f>MONTH(salesdata[[#This Row],[Order Date]])</f>
        <v>12</v>
      </c>
      <c r="D9666" t="s">
        <v>817</v>
      </c>
      <c r="E9666" t="s">
        <v>333</v>
      </c>
      <c r="F9666" t="s">
        <v>11</v>
      </c>
      <c r="G9666" t="s">
        <v>93</v>
      </c>
      <c r="H9666" t="s">
        <v>2160</v>
      </c>
      <c r="I9666" s="33" t="s">
        <v>11866</v>
      </c>
      <c r="J9666" s="2">
        <v>4</v>
      </c>
      <c r="K9666" s="33" t="s">
        <v>11867</v>
      </c>
    </row>
    <row r="9667" spans="1:11" x14ac:dyDescent="0.3">
      <c r="A9667" s="1">
        <v>43076</v>
      </c>
      <c r="B9667" s="2">
        <f>YEAR(salesdata[[#This Row],[Order Date]])</f>
        <v>2017</v>
      </c>
      <c r="C9667" s="2">
        <f>MONTH(salesdata[[#This Row],[Order Date]])</f>
        <v>12</v>
      </c>
      <c r="D9667" t="s">
        <v>817</v>
      </c>
      <c r="E9667" t="s">
        <v>333</v>
      </c>
      <c r="F9667" t="s">
        <v>39</v>
      </c>
      <c r="G9667" t="s">
        <v>52</v>
      </c>
      <c r="H9667" t="s">
        <v>53</v>
      </c>
      <c r="I9667" s="33" t="s">
        <v>2439</v>
      </c>
      <c r="J9667" s="2">
        <v>4</v>
      </c>
      <c r="K9667" s="33" t="s">
        <v>9894</v>
      </c>
    </row>
    <row r="9668" spans="1:11" x14ac:dyDescent="0.3">
      <c r="A9668" s="1">
        <v>43076</v>
      </c>
      <c r="B9668" s="2">
        <f>YEAR(salesdata[[#This Row],[Order Date]])</f>
        <v>2017</v>
      </c>
      <c r="C9668" s="2">
        <f>MONTH(salesdata[[#This Row],[Order Date]])</f>
        <v>12</v>
      </c>
      <c r="D9668" t="s">
        <v>1604</v>
      </c>
      <c r="E9668" t="s">
        <v>27</v>
      </c>
      <c r="F9668" t="s">
        <v>11</v>
      </c>
      <c r="G9668" t="s">
        <v>12</v>
      </c>
      <c r="H9668" t="s">
        <v>137</v>
      </c>
      <c r="I9668" s="33" t="s">
        <v>11868</v>
      </c>
      <c r="J9668" s="2">
        <v>6</v>
      </c>
      <c r="K9668" s="33" t="s">
        <v>5241</v>
      </c>
    </row>
    <row r="9669" spans="1:11" x14ac:dyDescent="0.3">
      <c r="A9669" s="1">
        <v>43077</v>
      </c>
      <c r="B9669" s="2">
        <f>YEAR(salesdata[[#This Row],[Order Date]])</f>
        <v>2017</v>
      </c>
      <c r="C9669" s="2">
        <f>MONTH(salesdata[[#This Row],[Order Date]])</f>
        <v>12</v>
      </c>
      <c r="D9669" t="s">
        <v>1150</v>
      </c>
      <c r="E9669" t="s">
        <v>27</v>
      </c>
      <c r="F9669" t="s">
        <v>39</v>
      </c>
      <c r="G9669" t="s">
        <v>52</v>
      </c>
      <c r="H9669" t="s">
        <v>890</v>
      </c>
      <c r="I9669" s="33" t="s">
        <v>11869</v>
      </c>
      <c r="J9669" s="2">
        <v>5</v>
      </c>
      <c r="K9669" s="33" t="s">
        <v>6660</v>
      </c>
    </row>
    <row r="9670" spans="1:11" x14ac:dyDescent="0.3">
      <c r="A9670" s="1">
        <v>43077</v>
      </c>
      <c r="B9670" s="2">
        <f>YEAR(salesdata[[#This Row],[Order Date]])</f>
        <v>2017</v>
      </c>
      <c r="C9670" s="2">
        <f>MONTH(salesdata[[#This Row],[Order Date]])</f>
        <v>12</v>
      </c>
      <c r="D9670" t="s">
        <v>1150</v>
      </c>
      <c r="E9670" t="s">
        <v>27</v>
      </c>
      <c r="F9670" t="s">
        <v>39</v>
      </c>
      <c r="G9670" t="s">
        <v>614</v>
      </c>
      <c r="H9670" t="s">
        <v>1109</v>
      </c>
      <c r="I9670" s="33" t="s">
        <v>4348</v>
      </c>
      <c r="J9670" s="2">
        <v>3</v>
      </c>
      <c r="K9670" s="33" t="s">
        <v>4349</v>
      </c>
    </row>
    <row r="9671" spans="1:11" x14ac:dyDescent="0.3">
      <c r="A9671" s="1">
        <v>43077</v>
      </c>
      <c r="B9671" s="2">
        <f>YEAR(salesdata[[#This Row],[Order Date]])</f>
        <v>2017</v>
      </c>
      <c r="C9671" s="2">
        <f>MONTH(salesdata[[#This Row],[Order Date]])</f>
        <v>12</v>
      </c>
      <c r="D9671" t="s">
        <v>1150</v>
      </c>
      <c r="E9671" t="s">
        <v>27</v>
      </c>
      <c r="F9671" t="s">
        <v>11</v>
      </c>
      <c r="G9671" t="s">
        <v>12</v>
      </c>
      <c r="H9671" t="s">
        <v>1374</v>
      </c>
      <c r="I9671" s="33" t="s">
        <v>11870</v>
      </c>
      <c r="J9671" s="2">
        <v>5</v>
      </c>
      <c r="K9671" s="33" t="s">
        <v>5830</v>
      </c>
    </row>
    <row r="9672" spans="1:11" x14ac:dyDescent="0.3">
      <c r="A9672" s="1">
        <v>43077</v>
      </c>
      <c r="B9672" s="2">
        <f>YEAR(salesdata[[#This Row],[Order Date]])</f>
        <v>2017</v>
      </c>
      <c r="C9672" s="2">
        <f>MONTH(salesdata[[#This Row],[Order Date]])</f>
        <v>12</v>
      </c>
      <c r="D9672" t="s">
        <v>1150</v>
      </c>
      <c r="E9672" t="s">
        <v>27</v>
      </c>
      <c r="F9672" t="s">
        <v>34</v>
      </c>
      <c r="G9672" t="s">
        <v>147</v>
      </c>
      <c r="H9672" t="s">
        <v>811</v>
      </c>
      <c r="I9672" s="33" t="s">
        <v>11871</v>
      </c>
      <c r="J9672" s="2">
        <v>7</v>
      </c>
      <c r="K9672" s="33" t="s">
        <v>11872</v>
      </c>
    </row>
    <row r="9673" spans="1:11" x14ac:dyDescent="0.3">
      <c r="A9673" s="1">
        <v>43077</v>
      </c>
      <c r="B9673" s="2">
        <f>YEAR(salesdata[[#This Row],[Order Date]])</f>
        <v>2017</v>
      </c>
      <c r="C9673" s="2">
        <f>MONTH(salesdata[[#This Row],[Order Date]])</f>
        <v>12</v>
      </c>
      <c r="D9673" t="s">
        <v>1150</v>
      </c>
      <c r="E9673" t="s">
        <v>27</v>
      </c>
      <c r="F9673" t="s">
        <v>11</v>
      </c>
      <c r="G9673" t="s">
        <v>12</v>
      </c>
      <c r="H9673" t="s">
        <v>109</v>
      </c>
      <c r="I9673" s="33" t="s">
        <v>8047</v>
      </c>
      <c r="J9673" s="2">
        <v>1</v>
      </c>
      <c r="K9673" s="33" t="s">
        <v>4107</v>
      </c>
    </row>
    <row r="9674" spans="1:11" x14ac:dyDescent="0.3">
      <c r="A9674" s="1">
        <v>43077</v>
      </c>
      <c r="B9674" s="2">
        <f>YEAR(salesdata[[#This Row],[Order Date]])</f>
        <v>2017</v>
      </c>
      <c r="C9674" s="2">
        <f>MONTH(salesdata[[#This Row],[Order Date]])</f>
        <v>12</v>
      </c>
      <c r="D9674" t="s">
        <v>1150</v>
      </c>
      <c r="E9674" t="s">
        <v>27</v>
      </c>
      <c r="F9674" t="s">
        <v>11</v>
      </c>
      <c r="G9674" t="s">
        <v>16</v>
      </c>
      <c r="H9674" t="s">
        <v>2146</v>
      </c>
      <c r="I9674" s="33" t="s">
        <v>3308</v>
      </c>
      <c r="J9674" s="2">
        <v>9</v>
      </c>
      <c r="K9674" s="33" t="s">
        <v>11873</v>
      </c>
    </row>
    <row r="9675" spans="1:11" x14ac:dyDescent="0.3">
      <c r="A9675" s="1">
        <v>43077</v>
      </c>
      <c r="B9675" s="2">
        <f>YEAR(salesdata[[#This Row],[Order Date]])</f>
        <v>2017</v>
      </c>
      <c r="C9675" s="2">
        <f>MONTH(salesdata[[#This Row],[Order Date]])</f>
        <v>12</v>
      </c>
      <c r="D9675" t="s">
        <v>1150</v>
      </c>
      <c r="E9675" t="s">
        <v>27</v>
      </c>
      <c r="F9675" t="s">
        <v>11</v>
      </c>
      <c r="G9675" t="s">
        <v>12</v>
      </c>
      <c r="H9675" t="s">
        <v>2299</v>
      </c>
      <c r="I9675" s="33" t="s">
        <v>4925</v>
      </c>
      <c r="J9675" s="2">
        <v>1</v>
      </c>
      <c r="K9675" s="33" t="s">
        <v>7177</v>
      </c>
    </row>
    <row r="9676" spans="1:11" x14ac:dyDescent="0.3">
      <c r="A9676" s="1">
        <v>43077</v>
      </c>
      <c r="B9676" s="2">
        <f>YEAR(salesdata[[#This Row],[Order Date]])</f>
        <v>2017</v>
      </c>
      <c r="C9676" s="2">
        <f>MONTH(salesdata[[#This Row],[Order Date]])</f>
        <v>12</v>
      </c>
      <c r="D9676" t="s">
        <v>1150</v>
      </c>
      <c r="E9676" t="s">
        <v>27</v>
      </c>
      <c r="F9676" t="s">
        <v>34</v>
      </c>
      <c r="G9676" t="s">
        <v>74</v>
      </c>
      <c r="H9676" t="s">
        <v>100</v>
      </c>
      <c r="I9676" s="33" t="s">
        <v>11874</v>
      </c>
      <c r="J9676" s="2">
        <v>13</v>
      </c>
      <c r="K9676" s="33" t="s">
        <v>5299</v>
      </c>
    </row>
    <row r="9677" spans="1:11" x14ac:dyDescent="0.3">
      <c r="A9677" s="1">
        <v>43077</v>
      </c>
      <c r="B9677" s="2">
        <f>YEAR(salesdata[[#This Row],[Order Date]])</f>
        <v>2017</v>
      </c>
      <c r="C9677" s="2">
        <f>MONTH(salesdata[[#This Row],[Order Date]])</f>
        <v>12</v>
      </c>
      <c r="D9677" t="s">
        <v>1150</v>
      </c>
      <c r="E9677" t="s">
        <v>27</v>
      </c>
      <c r="F9677" t="s">
        <v>34</v>
      </c>
      <c r="G9677" t="s">
        <v>35</v>
      </c>
      <c r="H9677" t="s">
        <v>2212</v>
      </c>
      <c r="I9677" s="33" t="s">
        <v>9721</v>
      </c>
      <c r="J9677" s="2">
        <v>2</v>
      </c>
      <c r="K9677" s="33" t="s">
        <v>9094</v>
      </c>
    </row>
    <row r="9678" spans="1:11" x14ac:dyDescent="0.3">
      <c r="A9678" s="1">
        <v>43077</v>
      </c>
      <c r="B9678" s="2">
        <f>YEAR(salesdata[[#This Row],[Order Date]])</f>
        <v>2017</v>
      </c>
      <c r="C9678" s="2">
        <f>MONTH(salesdata[[#This Row],[Order Date]])</f>
        <v>12</v>
      </c>
      <c r="D9678" t="s">
        <v>86</v>
      </c>
      <c r="E9678" t="s">
        <v>152</v>
      </c>
      <c r="F9678" t="s">
        <v>34</v>
      </c>
      <c r="G9678" t="s">
        <v>47</v>
      </c>
      <c r="H9678" t="s">
        <v>1377</v>
      </c>
      <c r="I9678" s="33" t="s">
        <v>9301</v>
      </c>
      <c r="J9678" s="2">
        <v>2</v>
      </c>
      <c r="K9678" s="33" t="s">
        <v>7502</v>
      </c>
    </row>
    <row r="9679" spans="1:11" x14ac:dyDescent="0.3">
      <c r="A9679" s="1">
        <v>43077</v>
      </c>
      <c r="B9679" s="2">
        <f>YEAR(salesdata[[#This Row],[Order Date]])</f>
        <v>2017</v>
      </c>
      <c r="C9679" s="2">
        <f>MONTH(salesdata[[#This Row],[Order Date]])</f>
        <v>12</v>
      </c>
      <c r="D9679" t="s">
        <v>86</v>
      </c>
      <c r="E9679" t="s">
        <v>152</v>
      </c>
      <c r="F9679" t="s">
        <v>11</v>
      </c>
      <c r="G9679" t="s">
        <v>18</v>
      </c>
      <c r="H9679" t="s">
        <v>861</v>
      </c>
      <c r="I9679" s="33" t="s">
        <v>3003</v>
      </c>
      <c r="J9679" s="2">
        <v>3</v>
      </c>
      <c r="K9679" s="33" t="s">
        <v>132</v>
      </c>
    </row>
    <row r="9680" spans="1:11" x14ac:dyDescent="0.3">
      <c r="A9680" s="1">
        <v>43077</v>
      </c>
      <c r="B9680" s="2">
        <f>YEAR(salesdata[[#This Row],[Order Date]])</f>
        <v>2017</v>
      </c>
      <c r="C9680" s="2">
        <f>MONTH(salesdata[[#This Row],[Order Date]])</f>
        <v>12</v>
      </c>
      <c r="D9680" t="s">
        <v>86</v>
      </c>
      <c r="E9680" t="s">
        <v>152</v>
      </c>
      <c r="F9680" t="s">
        <v>11</v>
      </c>
      <c r="G9680" t="s">
        <v>12</v>
      </c>
      <c r="H9680" t="s">
        <v>2355</v>
      </c>
      <c r="I9680" s="33" t="s">
        <v>2910</v>
      </c>
      <c r="J9680" s="2">
        <v>3</v>
      </c>
      <c r="K9680" s="33" t="s">
        <v>2911</v>
      </c>
    </row>
    <row r="9681" spans="1:11" x14ac:dyDescent="0.3">
      <c r="A9681" s="1">
        <v>43077</v>
      </c>
      <c r="B9681" s="2">
        <f>YEAR(salesdata[[#This Row],[Order Date]])</f>
        <v>2017</v>
      </c>
      <c r="C9681" s="2">
        <f>MONTH(salesdata[[#This Row],[Order Date]])</f>
        <v>12</v>
      </c>
      <c r="D9681" t="s">
        <v>86</v>
      </c>
      <c r="E9681" t="s">
        <v>152</v>
      </c>
      <c r="F9681" t="s">
        <v>11</v>
      </c>
      <c r="G9681" t="s">
        <v>18</v>
      </c>
      <c r="H9681" t="s">
        <v>1495</v>
      </c>
      <c r="I9681" s="33" t="s">
        <v>4983</v>
      </c>
      <c r="J9681" s="2">
        <v>4</v>
      </c>
      <c r="K9681" s="33" t="s">
        <v>4984</v>
      </c>
    </row>
    <row r="9682" spans="1:11" x14ac:dyDescent="0.3">
      <c r="A9682" s="1">
        <v>43077</v>
      </c>
      <c r="B9682" s="2">
        <f>YEAR(salesdata[[#This Row],[Order Date]])</f>
        <v>2017</v>
      </c>
      <c r="C9682" s="2">
        <f>MONTH(salesdata[[#This Row],[Order Date]])</f>
        <v>12</v>
      </c>
      <c r="D9682" t="s">
        <v>1054</v>
      </c>
      <c r="E9682" t="s">
        <v>27</v>
      </c>
      <c r="F9682" t="s">
        <v>11</v>
      </c>
      <c r="G9682" t="s">
        <v>18</v>
      </c>
      <c r="H9682" t="s">
        <v>1260</v>
      </c>
      <c r="I9682" s="33" t="s">
        <v>6912</v>
      </c>
      <c r="J9682" s="2">
        <v>3</v>
      </c>
      <c r="K9682" s="33" t="s">
        <v>3680</v>
      </c>
    </row>
    <row r="9683" spans="1:11" x14ac:dyDescent="0.3">
      <c r="A9683" s="1">
        <v>43077</v>
      </c>
      <c r="B9683" s="2">
        <f>YEAR(salesdata[[#This Row],[Order Date]])</f>
        <v>2017</v>
      </c>
      <c r="C9683" s="2">
        <f>MONTH(salesdata[[#This Row],[Order Date]])</f>
        <v>12</v>
      </c>
      <c r="D9683" t="s">
        <v>1054</v>
      </c>
      <c r="E9683" t="s">
        <v>27</v>
      </c>
      <c r="F9683" t="s">
        <v>34</v>
      </c>
      <c r="G9683" t="s">
        <v>47</v>
      </c>
      <c r="H9683" t="s">
        <v>2167</v>
      </c>
      <c r="I9683" s="33" t="s">
        <v>11875</v>
      </c>
      <c r="J9683" s="2">
        <v>2</v>
      </c>
      <c r="K9683" s="33" t="s">
        <v>10139</v>
      </c>
    </row>
    <row r="9684" spans="1:11" x14ac:dyDescent="0.3">
      <c r="A9684" s="1">
        <v>43077</v>
      </c>
      <c r="B9684" s="2">
        <f>YEAR(salesdata[[#This Row],[Order Date]])</f>
        <v>2017</v>
      </c>
      <c r="C9684" s="2">
        <f>MONTH(salesdata[[#This Row],[Order Date]])</f>
        <v>12</v>
      </c>
      <c r="D9684" t="s">
        <v>1054</v>
      </c>
      <c r="E9684" t="s">
        <v>27</v>
      </c>
      <c r="F9684" t="s">
        <v>11</v>
      </c>
      <c r="G9684" t="s">
        <v>12</v>
      </c>
      <c r="H9684" t="s">
        <v>2729</v>
      </c>
      <c r="I9684" s="33" t="s">
        <v>8157</v>
      </c>
      <c r="J9684" s="2">
        <v>9</v>
      </c>
      <c r="K9684" s="33" t="s">
        <v>7207</v>
      </c>
    </row>
    <row r="9685" spans="1:11" x14ac:dyDescent="0.3">
      <c r="A9685" s="1">
        <v>43077</v>
      </c>
      <c r="B9685" s="2">
        <f>YEAR(salesdata[[#This Row],[Order Date]])</f>
        <v>2017</v>
      </c>
      <c r="C9685" s="2">
        <f>MONTH(salesdata[[#This Row],[Order Date]])</f>
        <v>12</v>
      </c>
      <c r="D9685" t="s">
        <v>1523</v>
      </c>
      <c r="E9685" t="s">
        <v>27</v>
      </c>
      <c r="F9685" t="s">
        <v>11</v>
      </c>
      <c r="G9685" t="s">
        <v>93</v>
      </c>
      <c r="H9685" t="s">
        <v>2828</v>
      </c>
      <c r="I9685" s="33" t="s">
        <v>11876</v>
      </c>
      <c r="J9685" s="2">
        <v>1</v>
      </c>
      <c r="K9685" s="33" t="s">
        <v>9634</v>
      </c>
    </row>
    <row r="9686" spans="1:11" x14ac:dyDescent="0.3">
      <c r="A9686" s="1">
        <v>43077</v>
      </c>
      <c r="B9686" s="2">
        <f>YEAR(salesdata[[#This Row],[Order Date]])</f>
        <v>2017</v>
      </c>
      <c r="C9686" s="2">
        <f>MONTH(salesdata[[#This Row],[Order Date]])</f>
        <v>12</v>
      </c>
      <c r="D9686" t="s">
        <v>1602</v>
      </c>
      <c r="E9686" t="s">
        <v>27</v>
      </c>
      <c r="F9686" t="s">
        <v>11</v>
      </c>
      <c r="G9686" t="s">
        <v>12</v>
      </c>
      <c r="H9686" t="s">
        <v>2604</v>
      </c>
      <c r="I9686" s="33" t="s">
        <v>4210</v>
      </c>
      <c r="J9686" s="2">
        <v>4</v>
      </c>
      <c r="K9686" s="33" t="s">
        <v>9664</v>
      </c>
    </row>
    <row r="9687" spans="1:11" x14ac:dyDescent="0.3">
      <c r="A9687" s="1">
        <v>43077</v>
      </c>
      <c r="B9687" s="2">
        <f>YEAR(salesdata[[#This Row],[Order Date]])</f>
        <v>2017</v>
      </c>
      <c r="C9687" s="2">
        <f>MONTH(salesdata[[#This Row],[Order Date]])</f>
        <v>12</v>
      </c>
      <c r="D9687" t="s">
        <v>1602</v>
      </c>
      <c r="E9687" t="s">
        <v>27</v>
      </c>
      <c r="F9687" t="s">
        <v>11</v>
      </c>
      <c r="G9687" t="s">
        <v>20</v>
      </c>
      <c r="H9687" t="s">
        <v>1141</v>
      </c>
      <c r="I9687" s="33" t="s">
        <v>11041</v>
      </c>
      <c r="J9687" s="2">
        <v>1</v>
      </c>
      <c r="K9687" s="33" t="s">
        <v>3461</v>
      </c>
    </row>
    <row r="9688" spans="1:11" x14ac:dyDescent="0.3">
      <c r="A9688" s="1">
        <v>43077</v>
      </c>
      <c r="B9688" s="2">
        <f>YEAR(salesdata[[#This Row],[Order Date]])</f>
        <v>2017</v>
      </c>
      <c r="C9688" s="2">
        <f>MONTH(salesdata[[#This Row],[Order Date]])</f>
        <v>12</v>
      </c>
      <c r="D9688" t="s">
        <v>1602</v>
      </c>
      <c r="E9688" t="s">
        <v>27</v>
      </c>
      <c r="F9688" t="s">
        <v>11</v>
      </c>
      <c r="G9688" t="s">
        <v>20</v>
      </c>
      <c r="H9688" t="s">
        <v>934</v>
      </c>
      <c r="I9688" s="33" t="s">
        <v>8210</v>
      </c>
      <c r="J9688" s="2">
        <v>3</v>
      </c>
      <c r="K9688" s="33" t="s">
        <v>8547</v>
      </c>
    </row>
    <row r="9689" spans="1:11" x14ac:dyDescent="0.3">
      <c r="A9689" s="1">
        <v>43077</v>
      </c>
      <c r="B9689" s="2">
        <f>YEAR(salesdata[[#This Row],[Order Date]])</f>
        <v>2017</v>
      </c>
      <c r="C9689" s="2">
        <f>MONTH(salesdata[[#This Row],[Order Date]])</f>
        <v>12</v>
      </c>
      <c r="D9689" t="s">
        <v>1602</v>
      </c>
      <c r="E9689" t="s">
        <v>27</v>
      </c>
      <c r="F9689" t="s">
        <v>11</v>
      </c>
      <c r="G9689" t="s">
        <v>18</v>
      </c>
      <c r="H9689" t="s">
        <v>741</v>
      </c>
      <c r="I9689" s="33" t="s">
        <v>5915</v>
      </c>
      <c r="J9689" s="2">
        <v>1</v>
      </c>
      <c r="K9689" s="33" t="s">
        <v>4771</v>
      </c>
    </row>
    <row r="9690" spans="1:11" x14ac:dyDescent="0.3">
      <c r="A9690" s="1">
        <v>43077</v>
      </c>
      <c r="B9690" s="2">
        <f>YEAR(salesdata[[#This Row],[Order Date]])</f>
        <v>2017</v>
      </c>
      <c r="C9690" s="2">
        <f>MONTH(salesdata[[#This Row],[Order Date]])</f>
        <v>12</v>
      </c>
      <c r="D9690" t="s">
        <v>1174</v>
      </c>
      <c r="E9690" t="s">
        <v>160</v>
      </c>
      <c r="F9690" t="s">
        <v>39</v>
      </c>
      <c r="G9690" t="s">
        <v>52</v>
      </c>
      <c r="H9690" t="s">
        <v>1467</v>
      </c>
      <c r="I9690" s="33" t="s">
        <v>11877</v>
      </c>
      <c r="J9690" s="2">
        <v>3</v>
      </c>
      <c r="K9690" s="33" t="s">
        <v>4573</v>
      </c>
    </row>
    <row r="9691" spans="1:11" x14ac:dyDescent="0.3">
      <c r="A9691" s="1">
        <v>43077</v>
      </c>
      <c r="B9691" s="2">
        <f>YEAR(salesdata[[#This Row],[Order Date]])</f>
        <v>2017</v>
      </c>
      <c r="C9691" s="2">
        <f>MONTH(salesdata[[#This Row],[Order Date]])</f>
        <v>12</v>
      </c>
      <c r="D9691" t="s">
        <v>1174</v>
      </c>
      <c r="E9691" t="s">
        <v>160</v>
      </c>
      <c r="F9691" t="s">
        <v>11</v>
      </c>
      <c r="G9691" t="s">
        <v>93</v>
      </c>
      <c r="H9691" t="s">
        <v>1084</v>
      </c>
      <c r="I9691" s="33" t="s">
        <v>4306</v>
      </c>
      <c r="J9691" s="2">
        <v>3</v>
      </c>
      <c r="K9691" s="33" t="s">
        <v>4307</v>
      </c>
    </row>
    <row r="9692" spans="1:11" x14ac:dyDescent="0.3">
      <c r="A9692" s="1">
        <v>43077</v>
      </c>
      <c r="B9692" s="2">
        <f>YEAR(salesdata[[#This Row],[Order Date]])</f>
        <v>2017</v>
      </c>
      <c r="C9692" s="2">
        <f>MONTH(salesdata[[#This Row],[Order Date]])</f>
        <v>12</v>
      </c>
      <c r="D9692" t="s">
        <v>1174</v>
      </c>
      <c r="E9692" t="s">
        <v>160</v>
      </c>
      <c r="F9692" t="s">
        <v>11</v>
      </c>
      <c r="G9692" t="s">
        <v>16</v>
      </c>
      <c r="H9692" t="s">
        <v>1545</v>
      </c>
      <c r="I9692" s="33" t="s">
        <v>6016</v>
      </c>
      <c r="J9692" s="2">
        <v>2</v>
      </c>
      <c r="K9692" s="33" t="s">
        <v>6017</v>
      </c>
    </row>
    <row r="9693" spans="1:11" x14ac:dyDescent="0.3">
      <c r="A9693" s="1">
        <v>43077</v>
      </c>
      <c r="B9693" s="2">
        <f>YEAR(salesdata[[#This Row],[Order Date]])</f>
        <v>2017</v>
      </c>
      <c r="C9693" s="2">
        <f>MONTH(salesdata[[#This Row],[Order Date]])</f>
        <v>12</v>
      </c>
      <c r="D9693" t="s">
        <v>1174</v>
      </c>
      <c r="E9693" t="s">
        <v>160</v>
      </c>
      <c r="F9693" t="s">
        <v>34</v>
      </c>
      <c r="G9693" t="s">
        <v>74</v>
      </c>
      <c r="H9693" t="s">
        <v>1759</v>
      </c>
      <c r="I9693" s="33" t="s">
        <v>11878</v>
      </c>
      <c r="J9693" s="2">
        <v>4</v>
      </c>
      <c r="K9693" s="33" t="s">
        <v>11879</v>
      </c>
    </row>
    <row r="9694" spans="1:11" x14ac:dyDescent="0.3">
      <c r="A9694" s="1">
        <v>43077</v>
      </c>
      <c r="B9694" s="2">
        <f>YEAR(salesdata[[#This Row],[Order Date]])</f>
        <v>2017</v>
      </c>
      <c r="C9694" s="2">
        <f>MONTH(salesdata[[#This Row],[Order Date]])</f>
        <v>12</v>
      </c>
      <c r="D9694" t="s">
        <v>1174</v>
      </c>
      <c r="E9694" t="s">
        <v>160</v>
      </c>
      <c r="F9694" t="s">
        <v>11</v>
      </c>
      <c r="G9694" t="s">
        <v>12</v>
      </c>
      <c r="H9694" t="s">
        <v>2486</v>
      </c>
      <c r="I9694" s="33" t="s">
        <v>11880</v>
      </c>
      <c r="J9694" s="2">
        <v>4</v>
      </c>
      <c r="K9694" s="33" t="s">
        <v>11881</v>
      </c>
    </row>
    <row r="9695" spans="1:11" x14ac:dyDescent="0.3">
      <c r="A9695" s="1">
        <v>43077</v>
      </c>
      <c r="B9695" s="2">
        <f>YEAR(salesdata[[#This Row],[Order Date]])</f>
        <v>2017</v>
      </c>
      <c r="C9695" s="2">
        <f>MONTH(salesdata[[#This Row],[Order Date]])</f>
        <v>12</v>
      </c>
      <c r="D9695" t="s">
        <v>824</v>
      </c>
      <c r="E9695" t="s">
        <v>1575</v>
      </c>
      <c r="F9695" t="s">
        <v>11</v>
      </c>
      <c r="G9695" t="s">
        <v>18</v>
      </c>
      <c r="H9695" t="s">
        <v>1742</v>
      </c>
      <c r="I9695" s="33" t="s">
        <v>11882</v>
      </c>
      <c r="J9695" s="2">
        <v>6</v>
      </c>
      <c r="K9695" s="33" t="s">
        <v>11883</v>
      </c>
    </row>
    <row r="9696" spans="1:11" x14ac:dyDescent="0.3">
      <c r="A9696" s="1">
        <v>43077</v>
      </c>
      <c r="B9696" s="2">
        <f>YEAR(salesdata[[#This Row],[Order Date]])</f>
        <v>2017</v>
      </c>
      <c r="C9696" s="2">
        <f>MONTH(salesdata[[#This Row],[Order Date]])</f>
        <v>12</v>
      </c>
      <c r="D9696" t="s">
        <v>2402</v>
      </c>
      <c r="E9696" t="s">
        <v>23</v>
      </c>
      <c r="F9696" t="s">
        <v>34</v>
      </c>
      <c r="G9696" t="s">
        <v>35</v>
      </c>
      <c r="H9696" t="s">
        <v>714</v>
      </c>
      <c r="I9696" s="33" t="s">
        <v>11884</v>
      </c>
      <c r="J9696" s="2">
        <v>4</v>
      </c>
      <c r="K9696" s="33" t="s">
        <v>11885</v>
      </c>
    </row>
    <row r="9697" spans="1:11" x14ac:dyDescent="0.3">
      <c r="A9697" s="1">
        <v>43077</v>
      </c>
      <c r="B9697" s="2">
        <f>YEAR(salesdata[[#This Row],[Order Date]])</f>
        <v>2017</v>
      </c>
      <c r="C9697" s="2">
        <f>MONTH(salesdata[[#This Row],[Order Date]])</f>
        <v>12</v>
      </c>
      <c r="D9697" t="s">
        <v>2177</v>
      </c>
      <c r="E9697" t="s">
        <v>23</v>
      </c>
      <c r="F9697" t="s">
        <v>11</v>
      </c>
      <c r="G9697" t="s">
        <v>24</v>
      </c>
      <c r="H9697" t="s">
        <v>1266</v>
      </c>
      <c r="I9697" s="33" t="s">
        <v>7620</v>
      </c>
      <c r="J9697" s="2">
        <v>4</v>
      </c>
      <c r="K9697" s="33" t="s">
        <v>7842</v>
      </c>
    </row>
    <row r="9698" spans="1:11" x14ac:dyDescent="0.3">
      <c r="A9698" s="1">
        <v>43077</v>
      </c>
      <c r="B9698" s="2">
        <f>YEAR(salesdata[[#This Row],[Order Date]])</f>
        <v>2017</v>
      </c>
      <c r="C9698" s="2">
        <f>MONTH(salesdata[[#This Row],[Order Date]])</f>
        <v>12</v>
      </c>
      <c r="D9698" t="s">
        <v>2177</v>
      </c>
      <c r="E9698" t="s">
        <v>23</v>
      </c>
      <c r="F9698" t="s">
        <v>39</v>
      </c>
      <c r="G9698" t="s">
        <v>40</v>
      </c>
      <c r="H9698" t="s">
        <v>2690</v>
      </c>
      <c r="I9698" s="33" t="s">
        <v>4345</v>
      </c>
      <c r="J9698" s="2">
        <v>2</v>
      </c>
      <c r="K9698" s="33" t="s">
        <v>2886</v>
      </c>
    </row>
    <row r="9699" spans="1:11" x14ac:dyDescent="0.3">
      <c r="A9699" s="1">
        <v>43078</v>
      </c>
      <c r="B9699" s="2">
        <f>YEAR(salesdata[[#This Row],[Order Date]])</f>
        <v>2017</v>
      </c>
      <c r="C9699" s="2">
        <f>MONTH(salesdata[[#This Row],[Order Date]])</f>
        <v>12</v>
      </c>
      <c r="D9699" t="s">
        <v>1925</v>
      </c>
      <c r="E9699" t="s">
        <v>10</v>
      </c>
      <c r="F9699" t="s">
        <v>11</v>
      </c>
      <c r="G9699" t="s">
        <v>20</v>
      </c>
      <c r="H9699" t="s">
        <v>2238</v>
      </c>
      <c r="I9699" s="33" t="s">
        <v>3222</v>
      </c>
      <c r="J9699" s="2">
        <v>3</v>
      </c>
      <c r="K9699" s="33" t="s">
        <v>9702</v>
      </c>
    </row>
    <row r="9700" spans="1:11" x14ac:dyDescent="0.3">
      <c r="A9700" s="1">
        <v>43078</v>
      </c>
      <c r="B9700" s="2">
        <f>YEAR(salesdata[[#This Row],[Order Date]])</f>
        <v>2017</v>
      </c>
      <c r="C9700" s="2">
        <f>MONTH(salesdata[[#This Row],[Order Date]])</f>
        <v>12</v>
      </c>
      <c r="D9700" t="s">
        <v>1925</v>
      </c>
      <c r="E9700" t="s">
        <v>10</v>
      </c>
      <c r="F9700" t="s">
        <v>34</v>
      </c>
      <c r="G9700" t="s">
        <v>47</v>
      </c>
      <c r="H9700" t="s">
        <v>2720</v>
      </c>
      <c r="I9700" s="33" t="s">
        <v>7167</v>
      </c>
      <c r="J9700" s="2">
        <v>3</v>
      </c>
      <c r="K9700" s="33" t="s">
        <v>7822</v>
      </c>
    </row>
    <row r="9701" spans="1:11" x14ac:dyDescent="0.3">
      <c r="A9701" s="1">
        <v>43078</v>
      </c>
      <c r="B9701" s="2">
        <f>YEAR(salesdata[[#This Row],[Order Date]])</f>
        <v>2017</v>
      </c>
      <c r="C9701" s="2">
        <f>MONTH(salesdata[[#This Row],[Order Date]])</f>
        <v>12</v>
      </c>
      <c r="D9701" t="s">
        <v>1925</v>
      </c>
      <c r="E9701" t="s">
        <v>10</v>
      </c>
      <c r="F9701" t="s">
        <v>11</v>
      </c>
      <c r="G9701" t="s">
        <v>18</v>
      </c>
      <c r="H9701" t="s">
        <v>1516</v>
      </c>
      <c r="I9701" s="33" t="s">
        <v>7363</v>
      </c>
      <c r="J9701" s="2">
        <v>3</v>
      </c>
      <c r="K9701" s="33" t="s">
        <v>3673</v>
      </c>
    </row>
    <row r="9702" spans="1:11" x14ac:dyDescent="0.3">
      <c r="A9702" s="1">
        <v>43078</v>
      </c>
      <c r="B9702" s="2">
        <f>YEAR(salesdata[[#This Row],[Order Date]])</f>
        <v>2017</v>
      </c>
      <c r="C9702" s="2">
        <f>MONTH(salesdata[[#This Row],[Order Date]])</f>
        <v>12</v>
      </c>
      <c r="D9702" t="s">
        <v>749</v>
      </c>
      <c r="E9702" t="s">
        <v>27</v>
      </c>
      <c r="F9702" t="s">
        <v>39</v>
      </c>
      <c r="G9702" t="s">
        <v>40</v>
      </c>
      <c r="H9702" t="s">
        <v>2642</v>
      </c>
      <c r="I9702" s="33" t="s">
        <v>11886</v>
      </c>
      <c r="J9702" s="2">
        <v>4</v>
      </c>
      <c r="K9702" s="33" t="s">
        <v>11887</v>
      </c>
    </row>
    <row r="9703" spans="1:11" x14ac:dyDescent="0.3">
      <c r="A9703" s="1">
        <v>43078</v>
      </c>
      <c r="B9703" s="2">
        <f>YEAR(salesdata[[#This Row],[Order Date]])</f>
        <v>2017</v>
      </c>
      <c r="C9703" s="2">
        <f>MONTH(salesdata[[#This Row],[Order Date]])</f>
        <v>12</v>
      </c>
      <c r="D9703" t="s">
        <v>992</v>
      </c>
      <c r="E9703" t="s">
        <v>79</v>
      </c>
      <c r="F9703" t="s">
        <v>11</v>
      </c>
      <c r="G9703" t="s">
        <v>18</v>
      </c>
      <c r="H9703" t="s">
        <v>462</v>
      </c>
      <c r="I9703" s="33" t="s">
        <v>11888</v>
      </c>
      <c r="J9703" s="2">
        <v>1</v>
      </c>
      <c r="K9703" s="33" t="s">
        <v>7616</v>
      </c>
    </row>
    <row r="9704" spans="1:11" x14ac:dyDescent="0.3">
      <c r="A9704" s="1">
        <v>43078</v>
      </c>
      <c r="B9704" s="2">
        <f>YEAR(salesdata[[#This Row],[Order Date]])</f>
        <v>2017</v>
      </c>
      <c r="C9704" s="2">
        <f>MONTH(salesdata[[#This Row],[Order Date]])</f>
        <v>12</v>
      </c>
      <c r="D9704" t="s">
        <v>992</v>
      </c>
      <c r="E9704" t="s">
        <v>79</v>
      </c>
      <c r="F9704" t="s">
        <v>11</v>
      </c>
      <c r="G9704" t="s">
        <v>63</v>
      </c>
      <c r="H9704" t="s">
        <v>2028</v>
      </c>
      <c r="I9704" s="33" t="s">
        <v>8263</v>
      </c>
      <c r="J9704" s="2">
        <v>3</v>
      </c>
      <c r="K9704" s="33" t="s">
        <v>5734</v>
      </c>
    </row>
    <row r="9705" spans="1:11" x14ac:dyDescent="0.3">
      <c r="A9705" s="1">
        <v>43078</v>
      </c>
      <c r="B9705" s="2">
        <f>YEAR(salesdata[[#This Row],[Order Date]])</f>
        <v>2017</v>
      </c>
      <c r="C9705" s="2">
        <f>MONTH(salesdata[[#This Row],[Order Date]])</f>
        <v>12</v>
      </c>
      <c r="D9705" t="s">
        <v>396</v>
      </c>
      <c r="E9705" t="s">
        <v>111</v>
      </c>
      <c r="F9705" t="s">
        <v>34</v>
      </c>
      <c r="G9705" t="s">
        <v>35</v>
      </c>
      <c r="H9705" t="s">
        <v>1745</v>
      </c>
      <c r="I9705" s="33" t="s">
        <v>10891</v>
      </c>
      <c r="J9705" s="2">
        <v>3</v>
      </c>
      <c r="K9705" s="33" t="s">
        <v>11889</v>
      </c>
    </row>
    <row r="9706" spans="1:11" x14ac:dyDescent="0.3">
      <c r="A9706" s="1">
        <v>43078</v>
      </c>
      <c r="B9706" s="2">
        <f>YEAR(salesdata[[#This Row],[Order Date]])</f>
        <v>2017</v>
      </c>
      <c r="C9706" s="2">
        <f>MONTH(salesdata[[#This Row],[Order Date]])</f>
        <v>12</v>
      </c>
      <c r="D9706" t="s">
        <v>396</v>
      </c>
      <c r="E9706" t="s">
        <v>111</v>
      </c>
      <c r="F9706" t="s">
        <v>11</v>
      </c>
      <c r="G9706" t="s">
        <v>20</v>
      </c>
      <c r="H9706" t="s">
        <v>802</v>
      </c>
      <c r="I9706" s="33" t="s">
        <v>6316</v>
      </c>
      <c r="J9706" s="2">
        <v>2</v>
      </c>
      <c r="K9706" s="33" t="s">
        <v>4084</v>
      </c>
    </row>
    <row r="9707" spans="1:11" x14ac:dyDescent="0.3">
      <c r="A9707" s="1">
        <v>43078</v>
      </c>
      <c r="B9707" s="2">
        <f>YEAR(salesdata[[#This Row],[Order Date]])</f>
        <v>2017</v>
      </c>
      <c r="C9707" s="2">
        <f>MONTH(salesdata[[#This Row],[Order Date]])</f>
        <v>12</v>
      </c>
      <c r="D9707" t="s">
        <v>396</v>
      </c>
      <c r="E9707" t="s">
        <v>111</v>
      </c>
      <c r="F9707" t="s">
        <v>11</v>
      </c>
      <c r="G9707" t="s">
        <v>12</v>
      </c>
      <c r="H9707" t="s">
        <v>2363</v>
      </c>
      <c r="I9707" s="33" t="s">
        <v>3122</v>
      </c>
      <c r="J9707" s="2">
        <v>2</v>
      </c>
      <c r="K9707" s="33" t="s">
        <v>3123</v>
      </c>
    </row>
    <row r="9708" spans="1:11" x14ac:dyDescent="0.3">
      <c r="A9708" s="1">
        <v>43078</v>
      </c>
      <c r="B9708" s="2">
        <f>YEAR(salesdata[[#This Row],[Order Date]])</f>
        <v>2017</v>
      </c>
      <c r="C9708" s="2">
        <f>MONTH(salesdata[[#This Row],[Order Date]])</f>
        <v>12</v>
      </c>
      <c r="D9708" t="s">
        <v>738</v>
      </c>
      <c r="E9708" t="s">
        <v>130</v>
      </c>
      <c r="F9708" t="s">
        <v>11</v>
      </c>
      <c r="G9708" t="s">
        <v>12</v>
      </c>
      <c r="H9708" t="s">
        <v>1754</v>
      </c>
      <c r="I9708" s="33" t="s">
        <v>11890</v>
      </c>
      <c r="J9708" s="2">
        <v>5</v>
      </c>
      <c r="K9708" s="33" t="s">
        <v>4574</v>
      </c>
    </row>
    <row r="9709" spans="1:11" x14ac:dyDescent="0.3">
      <c r="A9709" s="1">
        <v>43078</v>
      </c>
      <c r="B9709" s="2">
        <f>YEAR(salesdata[[#This Row],[Order Date]])</f>
        <v>2017</v>
      </c>
      <c r="C9709" s="2">
        <f>MONTH(salesdata[[#This Row],[Order Date]])</f>
        <v>12</v>
      </c>
      <c r="D9709" t="s">
        <v>738</v>
      </c>
      <c r="E9709" t="s">
        <v>130</v>
      </c>
      <c r="F9709" t="s">
        <v>11</v>
      </c>
      <c r="G9709" t="s">
        <v>20</v>
      </c>
      <c r="H9709" t="s">
        <v>2238</v>
      </c>
      <c r="I9709" s="33" t="s">
        <v>3932</v>
      </c>
      <c r="J9709" s="2">
        <v>5</v>
      </c>
      <c r="K9709" s="33" t="s">
        <v>5143</v>
      </c>
    </row>
    <row r="9710" spans="1:11" x14ac:dyDescent="0.3">
      <c r="A9710" s="1">
        <v>43078</v>
      </c>
      <c r="B9710" s="2">
        <f>YEAR(salesdata[[#This Row],[Order Date]])</f>
        <v>2017</v>
      </c>
      <c r="C9710" s="2">
        <f>MONTH(salesdata[[#This Row],[Order Date]])</f>
        <v>12</v>
      </c>
      <c r="D9710" t="s">
        <v>2221</v>
      </c>
      <c r="E9710" t="s">
        <v>23</v>
      </c>
      <c r="F9710" t="s">
        <v>11</v>
      </c>
      <c r="G9710" t="s">
        <v>24</v>
      </c>
      <c r="H9710" t="s">
        <v>468</v>
      </c>
      <c r="I9710" s="33" t="s">
        <v>3962</v>
      </c>
      <c r="J9710" s="2">
        <v>1</v>
      </c>
      <c r="K9710" s="33" t="s">
        <v>5439</v>
      </c>
    </row>
    <row r="9711" spans="1:11" x14ac:dyDescent="0.3">
      <c r="A9711" s="1">
        <v>43078</v>
      </c>
      <c r="B9711" s="2">
        <f>YEAR(salesdata[[#This Row],[Order Date]])</f>
        <v>2017</v>
      </c>
      <c r="C9711" s="2">
        <f>MONTH(salesdata[[#This Row],[Order Date]])</f>
        <v>12</v>
      </c>
      <c r="D9711" t="s">
        <v>2032</v>
      </c>
      <c r="E9711" t="s">
        <v>111</v>
      </c>
      <c r="F9711" t="s">
        <v>39</v>
      </c>
      <c r="G9711" t="s">
        <v>52</v>
      </c>
      <c r="H9711" t="s">
        <v>1429</v>
      </c>
      <c r="I9711" s="33" t="s">
        <v>11891</v>
      </c>
      <c r="J9711" s="2">
        <v>6</v>
      </c>
      <c r="K9711" s="33" t="s">
        <v>10409</v>
      </c>
    </row>
    <row r="9712" spans="1:11" x14ac:dyDescent="0.3">
      <c r="A9712" s="1">
        <v>43078</v>
      </c>
      <c r="B9712" s="2">
        <f>YEAR(salesdata[[#This Row],[Order Date]])</f>
        <v>2017</v>
      </c>
      <c r="C9712" s="2">
        <f>MONTH(salesdata[[#This Row],[Order Date]])</f>
        <v>12</v>
      </c>
      <c r="D9712" t="s">
        <v>2032</v>
      </c>
      <c r="E9712" t="s">
        <v>111</v>
      </c>
      <c r="F9712" t="s">
        <v>11</v>
      </c>
      <c r="G9712" t="s">
        <v>24</v>
      </c>
      <c r="H9712" t="s">
        <v>2646</v>
      </c>
      <c r="I9712" s="33" t="s">
        <v>4256</v>
      </c>
      <c r="J9712" s="2">
        <v>5</v>
      </c>
      <c r="K9712" s="33" t="s">
        <v>4864</v>
      </c>
    </row>
    <row r="9713" spans="1:11" x14ac:dyDescent="0.3">
      <c r="A9713" s="1">
        <v>43078</v>
      </c>
      <c r="B9713" s="2">
        <f>YEAR(salesdata[[#This Row],[Order Date]])</f>
        <v>2017</v>
      </c>
      <c r="C9713" s="2">
        <f>MONTH(salesdata[[#This Row],[Order Date]])</f>
        <v>12</v>
      </c>
      <c r="D9713" t="s">
        <v>2032</v>
      </c>
      <c r="E9713" t="s">
        <v>111</v>
      </c>
      <c r="F9713" t="s">
        <v>11</v>
      </c>
      <c r="G9713" t="s">
        <v>20</v>
      </c>
      <c r="H9713" t="s">
        <v>440</v>
      </c>
      <c r="I9713" s="33" t="s">
        <v>4305</v>
      </c>
      <c r="J9713" s="2">
        <v>4</v>
      </c>
      <c r="K9713" s="33" t="s">
        <v>7305</v>
      </c>
    </row>
    <row r="9714" spans="1:11" x14ac:dyDescent="0.3">
      <c r="A9714" s="1">
        <v>43078</v>
      </c>
      <c r="B9714" s="2">
        <f>YEAR(salesdata[[#This Row],[Order Date]])</f>
        <v>2017</v>
      </c>
      <c r="C9714" s="2">
        <f>MONTH(salesdata[[#This Row],[Order Date]])</f>
        <v>12</v>
      </c>
      <c r="D9714" t="s">
        <v>2032</v>
      </c>
      <c r="E9714" t="s">
        <v>111</v>
      </c>
      <c r="F9714" t="s">
        <v>11</v>
      </c>
      <c r="G9714" t="s">
        <v>12</v>
      </c>
      <c r="H9714" t="s">
        <v>637</v>
      </c>
      <c r="I9714" s="33" t="s">
        <v>3088</v>
      </c>
      <c r="J9714" s="2">
        <v>3</v>
      </c>
      <c r="K9714" s="33" t="s">
        <v>3218</v>
      </c>
    </row>
    <row r="9715" spans="1:11" x14ac:dyDescent="0.3">
      <c r="A9715" s="1">
        <v>43078</v>
      </c>
      <c r="B9715" s="2">
        <f>YEAR(salesdata[[#This Row],[Order Date]])</f>
        <v>2017</v>
      </c>
      <c r="C9715" s="2">
        <f>MONTH(salesdata[[#This Row],[Order Date]])</f>
        <v>12</v>
      </c>
      <c r="D9715" t="s">
        <v>1556</v>
      </c>
      <c r="E9715" t="s">
        <v>15</v>
      </c>
      <c r="F9715" t="s">
        <v>11</v>
      </c>
      <c r="G9715" t="s">
        <v>12</v>
      </c>
      <c r="H9715" t="s">
        <v>1195</v>
      </c>
      <c r="I9715" s="33" t="s">
        <v>3010</v>
      </c>
      <c r="J9715" s="2">
        <v>2</v>
      </c>
      <c r="K9715" s="33" t="s">
        <v>2417</v>
      </c>
    </row>
    <row r="9716" spans="1:11" x14ac:dyDescent="0.3">
      <c r="A9716" s="1">
        <v>43078</v>
      </c>
      <c r="B9716" s="2">
        <f>YEAR(salesdata[[#This Row],[Order Date]])</f>
        <v>2017</v>
      </c>
      <c r="C9716" s="2">
        <f>MONTH(salesdata[[#This Row],[Order Date]])</f>
        <v>12</v>
      </c>
      <c r="D9716" t="s">
        <v>1752</v>
      </c>
      <c r="E9716" t="s">
        <v>27</v>
      </c>
      <c r="F9716" t="s">
        <v>11</v>
      </c>
      <c r="G9716" t="s">
        <v>24</v>
      </c>
      <c r="H9716" t="s">
        <v>536</v>
      </c>
      <c r="I9716" s="33" t="s">
        <v>3441</v>
      </c>
      <c r="J9716" s="2">
        <v>2</v>
      </c>
      <c r="K9716" s="33" t="s">
        <v>8739</v>
      </c>
    </row>
    <row r="9717" spans="1:11" x14ac:dyDescent="0.3">
      <c r="A9717" s="1">
        <v>43078</v>
      </c>
      <c r="B9717" s="2">
        <f>YEAR(salesdata[[#This Row],[Order Date]])</f>
        <v>2017</v>
      </c>
      <c r="C9717" s="2">
        <f>MONTH(salesdata[[#This Row],[Order Date]])</f>
        <v>12</v>
      </c>
      <c r="D9717" t="s">
        <v>1752</v>
      </c>
      <c r="E9717" t="s">
        <v>27</v>
      </c>
      <c r="F9717" t="s">
        <v>34</v>
      </c>
      <c r="G9717" t="s">
        <v>147</v>
      </c>
      <c r="H9717" t="s">
        <v>510</v>
      </c>
      <c r="I9717" s="33" t="s">
        <v>11892</v>
      </c>
      <c r="J9717" s="2">
        <v>9</v>
      </c>
      <c r="K9717" s="33" t="s">
        <v>11893</v>
      </c>
    </row>
    <row r="9718" spans="1:11" x14ac:dyDescent="0.3">
      <c r="A9718" s="1">
        <v>43078</v>
      </c>
      <c r="B9718" s="2">
        <f>YEAR(salesdata[[#This Row],[Order Date]])</f>
        <v>2017</v>
      </c>
      <c r="C9718" s="2">
        <f>MONTH(salesdata[[#This Row],[Order Date]])</f>
        <v>12</v>
      </c>
      <c r="D9718" t="s">
        <v>1752</v>
      </c>
      <c r="E9718" t="s">
        <v>27</v>
      </c>
      <c r="F9718" t="s">
        <v>11</v>
      </c>
      <c r="G9718" t="s">
        <v>93</v>
      </c>
      <c r="H9718" t="s">
        <v>731</v>
      </c>
      <c r="I9718" s="33" t="s">
        <v>2887</v>
      </c>
      <c r="J9718" s="2">
        <v>1</v>
      </c>
      <c r="K9718" s="33" t="s">
        <v>8767</v>
      </c>
    </row>
    <row r="9719" spans="1:11" x14ac:dyDescent="0.3">
      <c r="A9719" s="1">
        <v>43078</v>
      </c>
      <c r="B9719" s="2">
        <f>YEAR(salesdata[[#This Row],[Order Date]])</f>
        <v>2017</v>
      </c>
      <c r="C9719" s="2">
        <f>MONTH(salesdata[[#This Row],[Order Date]])</f>
        <v>12</v>
      </c>
      <c r="D9719" t="s">
        <v>1167</v>
      </c>
      <c r="E9719" t="s">
        <v>15</v>
      </c>
      <c r="F9719" t="s">
        <v>11</v>
      </c>
      <c r="G9719" t="s">
        <v>12</v>
      </c>
      <c r="H9719" t="s">
        <v>1080</v>
      </c>
      <c r="I9719" s="33" t="s">
        <v>5179</v>
      </c>
      <c r="J9719" s="2">
        <v>9</v>
      </c>
      <c r="K9719" s="33" t="s">
        <v>5180</v>
      </c>
    </row>
    <row r="9720" spans="1:11" x14ac:dyDescent="0.3">
      <c r="A9720" s="1">
        <v>43078</v>
      </c>
      <c r="B9720" s="2">
        <f>YEAR(salesdata[[#This Row],[Order Date]])</f>
        <v>2017</v>
      </c>
      <c r="C9720" s="2">
        <f>MONTH(salesdata[[#This Row],[Order Date]])</f>
        <v>12</v>
      </c>
      <c r="D9720" t="s">
        <v>1034</v>
      </c>
      <c r="E9720" t="s">
        <v>96</v>
      </c>
      <c r="F9720" t="s">
        <v>11</v>
      </c>
      <c r="G9720" t="s">
        <v>12</v>
      </c>
      <c r="H9720" t="s">
        <v>1723</v>
      </c>
      <c r="I9720" s="33" t="s">
        <v>8500</v>
      </c>
      <c r="J9720" s="2">
        <v>5</v>
      </c>
      <c r="K9720" s="33" t="s">
        <v>8501</v>
      </c>
    </row>
    <row r="9721" spans="1:11" x14ac:dyDescent="0.3">
      <c r="A9721" s="1">
        <v>43078</v>
      </c>
      <c r="B9721" s="2">
        <f>YEAR(salesdata[[#This Row],[Order Date]])</f>
        <v>2017</v>
      </c>
      <c r="C9721" s="2">
        <f>MONTH(salesdata[[#This Row],[Order Date]])</f>
        <v>12</v>
      </c>
      <c r="D9721" t="s">
        <v>1034</v>
      </c>
      <c r="E9721" t="s">
        <v>96</v>
      </c>
      <c r="F9721" t="s">
        <v>11</v>
      </c>
      <c r="G9721" t="s">
        <v>20</v>
      </c>
      <c r="H9721" t="s">
        <v>2638</v>
      </c>
      <c r="I9721" s="33" t="s">
        <v>10886</v>
      </c>
      <c r="J9721" s="2">
        <v>3</v>
      </c>
      <c r="K9721" s="33" t="s">
        <v>11894</v>
      </c>
    </row>
    <row r="9722" spans="1:11" x14ac:dyDescent="0.3">
      <c r="A9722" s="1">
        <v>43078</v>
      </c>
      <c r="B9722" s="2">
        <f>YEAR(salesdata[[#This Row],[Order Date]])</f>
        <v>2017</v>
      </c>
      <c r="C9722" s="2">
        <f>MONTH(salesdata[[#This Row],[Order Date]])</f>
        <v>12</v>
      </c>
      <c r="D9722" t="s">
        <v>1552</v>
      </c>
      <c r="E9722" t="s">
        <v>27</v>
      </c>
      <c r="F9722" t="s">
        <v>34</v>
      </c>
      <c r="G9722" t="s">
        <v>74</v>
      </c>
      <c r="H9722" t="s">
        <v>2090</v>
      </c>
      <c r="I9722" s="33" t="s">
        <v>11895</v>
      </c>
      <c r="J9722" s="2">
        <v>3</v>
      </c>
      <c r="K9722" s="33" t="s">
        <v>5142</v>
      </c>
    </row>
    <row r="9723" spans="1:11" x14ac:dyDescent="0.3">
      <c r="A9723" s="1">
        <v>43078</v>
      </c>
      <c r="B9723" s="2">
        <f>YEAR(salesdata[[#This Row],[Order Date]])</f>
        <v>2017</v>
      </c>
      <c r="C9723" s="2">
        <f>MONTH(salesdata[[#This Row],[Order Date]])</f>
        <v>12</v>
      </c>
      <c r="D9723" t="s">
        <v>546</v>
      </c>
      <c r="E9723" t="s">
        <v>33</v>
      </c>
      <c r="F9723" t="s">
        <v>11</v>
      </c>
      <c r="G9723" t="s">
        <v>20</v>
      </c>
      <c r="H9723" t="s">
        <v>1990</v>
      </c>
      <c r="I9723" s="33" t="s">
        <v>4290</v>
      </c>
      <c r="J9723" s="2">
        <v>2</v>
      </c>
      <c r="K9723" s="33" t="s">
        <v>10449</v>
      </c>
    </row>
    <row r="9724" spans="1:11" x14ac:dyDescent="0.3">
      <c r="A9724" s="1">
        <v>43078</v>
      </c>
      <c r="B9724" s="2">
        <f>YEAR(salesdata[[#This Row],[Order Date]])</f>
        <v>2017</v>
      </c>
      <c r="C9724" s="2">
        <f>MONTH(salesdata[[#This Row],[Order Date]])</f>
        <v>12</v>
      </c>
      <c r="D9724" t="s">
        <v>546</v>
      </c>
      <c r="E9724" t="s">
        <v>33</v>
      </c>
      <c r="F9724" t="s">
        <v>11</v>
      </c>
      <c r="G9724" t="s">
        <v>93</v>
      </c>
      <c r="H9724" t="s">
        <v>2717</v>
      </c>
      <c r="I9724" s="33" t="s">
        <v>11896</v>
      </c>
      <c r="J9724" s="2">
        <v>5</v>
      </c>
      <c r="K9724" s="33" t="s">
        <v>11897</v>
      </c>
    </row>
    <row r="9725" spans="1:11" x14ac:dyDescent="0.3">
      <c r="A9725" s="1">
        <v>43078</v>
      </c>
      <c r="B9725" s="2">
        <f>YEAR(salesdata[[#This Row],[Order Date]])</f>
        <v>2017</v>
      </c>
      <c r="C9725" s="2">
        <f>MONTH(salesdata[[#This Row],[Order Date]])</f>
        <v>12</v>
      </c>
      <c r="D9725" t="s">
        <v>546</v>
      </c>
      <c r="E9725" t="s">
        <v>33</v>
      </c>
      <c r="F9725" t="s">
        <v>11</v>
      </c>
      <c r="G9725" t="s">
        <v>20</v>
      </c>
      <c r="H9725" t="s">
        <v>1425</v>
      </c>
      <c r="I9725" s="33" t="s">
        <v>3369</v>
      </c>
      <c r="J9725" s="2">
        <v>4</v>
      </c>
      <c r="K9725" s="33" t="s">
        <v>3292</v>
      </c>
    </row>
    <row r="9726" spans="1:11" x14ac:dyDescent="0.3">
      <c r="A9726" s="1">
        <v>43078</v>
      </c>
      <c r="B9726" s="2">
        <f>YEAR(salesdata[[#This Row],[Order Date]])</f>
        <v>2017</v>
      </c>
      <c r="C9726" s="2">
        <f>MONTH(salesdata[[#This Row],[Order Date]])</f>
        <v>12</v>
      </c>
      <c r="D9726" t="s">
        <v>546</v>
      </c>
      <c r="E9726" t="s">
        <v>33</v>
      </c>
      <c r="F9726" t="s">
        <v>39</v>
      </c>
      <c r="G9726" t="s">
        <v>52</v>
      </c>
      <c r="H9726" t="s">
        <v>670</v>
      </c>
      <c r="I9726" s="33" t="s">
        <v>11898</v>
      </c>
      <c r="J9726" s="2">
        <v>5</v>
      </c>
      <c r="K9726" s="33" t="s">
        <v>8306</v>
      </c>
    </row>
    <row r="9727" spans="1:11" x14ac:dyDescent="0.3">
      <c r="A9727" s="1">
        <v>43078</v>
      </c>
      <c r="B9727" s="2">
        <f>YEAR(salesdata[[#This Row],[Order Date]])</f>
        <v>2017</v>
      </c>
      <c r="C9727" s="2">
        <f>MONTH(salesdata[[#This Row],[Order Date]])</f>
        <v>12</v>
      </c>
      <c r="D9727" t="s">
        <v>546</v>
      </c>
      <c r="E9727" t="s">
        <v>33</v>
      </c>
      <c r="F9727" t="s">
        <v>11</v>
      </c>
      <c r="G9727" t="s">
        <v>18</v>
      </c>
      <c r="H9727" t="s">
        <v>1351</v>
      </c>
      <c r="I9727" s="33" t="s">
        <v>9273</v>
      </c>
      <c r="J9727" s="2">
        <v>1</v>
      </c>
      <c r="K9727" s="33" t="s">
        <v>10076</v>
      </c>
    </row>
    <row r="9728" spans="1:11" x14ac:dyDescent="0.3">
      <c r="A9728" s="1">
        <v>43078</v>
      </c>
      <c r="B9728" s="2">
        <f>YEAR(salesdata[[#This Row],[Order Date]])</f>
        <v>2017</v>
      </c>
      <c r="C9728" s="2">
        <f>MONTH(salesdata[[#This Row],[Order Date]])</f>
        <v>12</v>
      </c>
      <c r="D9728" t="s">
        <v>546</v>
      </c>
      <c r="E9728" t="s">
        <v>33</v>
      </c>
      <c r="F9728" t="s">
        <v>11</v>
      </c>
      <c r="G9728" t="s">
        <v>16</v>
      </c>
      <c r="H9728" t="s">
        <v>366</v>
      </c>
      <c r="I9728" s="33" t="s">
        <v>4578</v>
      </c>
      <c r="J9728" s="2">
        <v>2</v>
      </c>
      <c r="K9728" s="33" t="s">
        <v>3872</v>
      </c>
    </row>
    <row r="9729" spans="1:11" x14ac:dyDescent="0.3">
      <c r="A9729" s="1">
        <v>43078</v>
      </c>
      <c r="B9729" s="2">
        <f>YEAR(salesdata[[#This Row],[Order Date]])</f>
        <v>2017</v>
      </c>
      <c r="C9729" s="2">
        <f>MONTH(salesdata[[#This Row],[Order Date]])</f>
        <v>12</v>
      </c>
      <c r="D9729" t="s">
        <v>546</v>
      </c>
      <c r="E9729" t="s">
        <v>33</v>
      </c>
      <c r="F9729" t="s">
        <v>39</v>
      </c>
      <c r="G9729" t="s">
        <v>614</v>
      </c>
      <c r="H9729" t="s">
        <v>939</v>
      </c>
      <c r="I9729" s="33" t="s">
        <v>11899</v>
      </c>
      <c r="J9729" s="2">
        <v>2</v>
      </c>
      <c r="K9729" s="33" t="s">
        <v>11900</v>
      </c>
    </row>
    <row r="9730" spans="1:11" x14ac:dyDescent="0.3">
      <c r="A9730" s="1">
        <v>43078</v>
      </c>
      <c r="B9730" s="2">
        <f>YEAR(salesdata[[#This Row],[Order Date]])</f>
        <v>2017</v>
      </c>
      <c r="C9730" s="2">
        <f>MONTH(salesdata[[#This Row],[Order Date]])</f>
        <v>12</v>
      </c>
      <c r="D9730" t="s">
        <v>1008</v>
      </c>
      <c r="E9730" t="s">
        <v>23</v>
      </c>
      <c r="F9730" t="s">
        <v>11</v>
      </c>
      <c r="G9730" t="s">
        <v>20</v>
      </c>
      <c r="H9730" t="s">
        <v>869</v>
      </c>
      <c r="I9730" s="33" t="s">
        <v>3991</v>
      </c>
      <c r="J9730" s="2">
        <v>7</v>
      </c>
      <c r="K9730" s="33" t="s">
        <v>3992</v>
      </c>
    </row>
    <row r="9731" spans="1:11" x14ac:dyDescent="0.3">
      <c r="A9731" s="1">
        <v>43078</v>
      </c>
      <c r="B9731" s="2">
        <f>YEAR(salesdata[[#This Row],[Order Date]])</f>
        <v>2017</v>
      </c>
      <c r="C9731" s="2">
        <f>MONTH(salesdata[[#This Row],[Order Date]])</f>
        <v>12</v>
      </c>
      <c r="D9731" t="s">
        <v>1318</v>
      </c>
      <c r="E9731" t="s">
        <v>111</v>
      </c>
      <c r="F9731" t="s">
        <v>11</v>
      </c>
      <c r="G9731" t="s">
        <v>20</v>
      </c>
      <c r="H9731" t="s">
        <v>2023</v>
      </c>
      <c r="I9731" s="33" t="s">
        <v>8507</v>
      </c>
      <c r="J9731" s="2">
        <v>5</v>
      </c>
      <c r="K9731" s="33" t="s">
        <v>7333</v>
      </c>
    </row>
    <row r="9732" spans="1:11" x14ac:dyDescent="0.3">
      <c r="A9732" s="1">
        <v>43079</v>
      </c>
      <c r="B9732" s="2">
        <f>YEAR(salesdata[[#This Row],[Order Date]])</f>
        <v>2017</v>
      </c>
      <c r="C9732" s="2">
        <f>MONTH(salesdata[[#This Row],[Order Date]])</f>
        <v>12</v>
      </c>
      <c r="D9732" t="s">
        <v>2039</v>
      </c>
      <c r="E9732" t="s">
        <v>27</v>
      </c>
      <c r="F9732" t="s">
        <v>11</v>
      </c>
      <c r="G9732" t="s">
        <v>20</v>
      </c>
      <c r="H9732" t="s">
        <v>437</v>
      </c>
      <c r="I9732" s="33" t="s">
        <v>8045</v>
      </c>
      <c r="J9732" s="2">
        <v>4</v>
      </c>
      <c r="K9732" s="33" t="s">
        <v>6723</v>
      </c>
    </row>
    <row r="9733" spans="1:11" x14ac:dyDescent="0.3">
      <c r="A9733" s="1">
        <v>43079</v>
      </c>
      <c r="B9733" s="2">
        <f>YEAR(salesdata[[#This Row],[Order Date]])</f>
        <v>2017</v>
      </c>
      <c r="C9733" s="2">
        <f>MONTH(salesdata[[#This Row],[Order Date]])</f>
        <v>12</v>
      </c>
      <c r="D9733" t="s">
        <v>2039</v>
      </c>
      <c r="E9733" t="s">
        <v>27</v>
      </c>
      <c r="F9733" t="s">
        <v>11</v>
      </c>
      <c r="G9733" t="s">
        <v>20</v>
      </c>
      <c r="H9733" t="s">
        <v>369</v>
      </c>
      <c r="I9733" s="33" t="s">
        <v>3492</v>
      </c>
      <c r="J9733" s="2">
        <v>2</v>
      </c>
      <c r="K9733" s="33" t="s">
        <v>3104</v>
      </c>
    </row>
    <row r="9734" spans="1:11" x14ac:dyDescent="0.3">
      <c r="A9734" s="1">
        <v>43079</v>
      </c>
      <c r="B9734" s="2">
        <f>YEAR(salesdata[[#This Row],[Order Date]])</f>
        <v>2017</v>
      </c>
      <c r="C9734" s="2">
        <f>MONTH(salesdata[[#This Row],[Order Date]])</f>
        <v>12</v>
      </c>
      <c r="D9734" t="s">
        <v>1494</v>
      </c>
      <c r="E9734" t="s">
        <v>23</v>
      </c>
      <c r="F9734" t="s">
        <v>39</v>
      </c>
      <c r="G9734" t="s">
        <v>52</v>
      </c>
      <c r="H9734" t="s">
        <v>2050</v>
      </c>
      <c r="I9734" s="33" t="s">
        <v>6152</v>
      </c>
      <c r="J9734" s="2">
        <v>1</v>
      </c>
      <c r="K9734" s="33" t="s">
        <v>6751</v>
      </c>
    </row>
    <row r="9735" spans="1:11" x14ac:dyDescent="0.3">
      <c r="A9735" s="1">
        <v>43079</v>
      </c>
      <c r="B9735" s="2">
        <f>YEAR(salesdata[[#This Row],[Order Date]])</f>
        <v>2017</v>
      </c>
      <c r="C9735" s="2">
        <f>MONTH(salesdata[[#This Row],[Order Date]])</f>
        <v>12</v>
      </c>
      <c r="D9735" t="s">
        <v>1542</v>
      </c>
      <c r="E9735" t="s">
        <v>1021</v>
      </c>
      <c r="F9735" t="s">
        <v>11</v>
      </c>
      <c r="G9735" t="s">
        <v>20</v>
      </c>
      <c r="H9735" t="s">
        <v>1411</v>
      </c>
      <c r="I9735" s="33" t="s">
        <v>4833</v>
      </c>
      <c r="J9735" s="2">
        <v>3</v>
      </c>
      <c r="K9735" s="33" t="s">
        <v>4834</v>
      </c>
    </row>
    <row r="9736" spans="1:11" x14ac:dyDescent="0.3">
      <c r="A9736" s="1">
        <v>43079</v>
      </c>
      <c r="B9736" s="2">
        <f>YEAR(salesdata[[#This Row],[Order Date]])</f>
        <v>2017</v>
      </c>
      <c r="C9736" s="2">
        <f>MONTH(salesdata[[#This Row],[Order Date]])</f>
        <v>12</v>
      </c>
      <c r="D9736" t="s">
        <v>927</v>
      </c>
      <c r="E9736" t="s">
        <v>127</v>
      </c>
      <c r="F9736" t="s">
        <v>34</v>
      </c>
      <c r="G9736" t="s">
        <v>147</v>
      </c>
      <c r="H9736" t="s">
        <v>2546</v>
      </c>
      <c r="I9736" s="33" t="s">
        <v>11901</v>
      </c>
      <c r="J9736" s="2">
        <v>4</v>
      </c>
      <c r="K9736" s="33" t="s">
        <v>11902</v>
      </c>
    </row>
    <row r="9737" spans="1:11" x14ac:dyDescent="0.3">
      <c r="A9737" s="1">
        <v>43079</v>
      </c>
      <c r="B9737" s="2">
        <f>YEAR(salesdata[[#This Row],[Order Date]])</f>
        <v>2017</v>
      </c>
      <c r="C9737" s="2">
        <f>MONTH(salesdata[[#This Row],[Order Date]])</f>
        <v>12</v>
      </c>
      <c r="D9737" t="s">
        <v>2077</v>
      </c>
      <c r="E9737" t="s">
        <v>23</v>
      </c>
      <c r="F9737" t="s">
        <v>11</v>
      </c>
      <c r="G9737" t="s">
        <v>12</v>
      </c>
      <c r="H9737" t="s">
        <v>1295</v>
      </c>
      <c r="I9737" s="33" t="s">
        <v>3520</v>
      </c>
      <c r="J9737" s="2">
        <v>2</v>
      </c>
      <c r="K9737" s="33" t="s">
        <v>3521</v>
      </c>
    </row>
    <row r="9738" spans="1:11" x14ac:dyDescent="0.3">
      <c r="A9738" s="1">
        <v>43079</v>
      </c>
      <c r="B9738" s="2">
        <f>YEAR(salesdata[[#This Row],[Order Date]])</f>
        <v>2017</v>
      </c>
      <c r="C9738" s="2">
        <f>MONTH(salesdata[[#This Row],[Order Date]])</f>
        <v>12</v>
      </c>
      <c r="D9738" t="s">
        <v>2077</v>
      </c>
      <c r="E9738" t="s">
        <v>23</v>
      </c>
      <c r="F9738" t="s">
        <v>34</v>
      </c>
      <c r="G9738" t="s">
        <v>47</v>
      </c>
      <c r="H9738" t="s">
        <v>685</v>
      </c>
      <c r="I9738" s="33" t="s">
        <v>3737</v>
      </c>
      <c r="J9738" s="2">
        <v>2</v>
      </c>
      <c r="K9738" s="33" t="s">
        <v>3738</v>
      </c>
    </row>
    <row r="9739" spans="1:11" x14ac:dyDescent="0.3">
      <c r="A9739" s="1">
        <v>43079</v>
      </c>
      <c r="B9739" s="2">
        <f>YEAR(salesdata[[#This Row],[Order Date]])</f>
        <v>2017</v>
      </c>
      <c r="C9739" s="2">
        <f>MONTH(salesdata[[#This Row],[Order Date]])</f>
        <v>12</v>
      </c>
      <c r="D9739" t="s">
        <v>1303</v>
      </c>
      <c r="E9739" t="s">
        <v>625</v>
      </c>
      <c r="F9739" t="s">
        <v>11</v>
      </c>
      <c r="G9739" t="s">
        <v>63</v>
      </c>
      <c r="H9739" t="s">
        <v>1466</v>
      </c>
      <c r="I9739" s="33" t="s">
        <v>6479</v>
      </c>
      <c r="J9739" s="2">
        <v>3</v>
      </c>
      <c r="K9739" s="33" t="s">
        <v>5143</v>
      </c>
    </row>
    <row r="9740" spans="1:11" x14ac:dyDescent="0.3">
      <c r="A9740" s="1">
        <v>43079</v>
      </c>
      <c r="B9740" s="2">
        <f>YEAR(salesdata[[#This Row],[Order Date]])</f>
        <v>2017</v>
      </c>
      <c r="C9740" s="2">
        <f>MONTH(salesdata[[#This Row],[Order Date]])</f>
        <v>12</v>
      </c>
      <c r="D9740" t="s">
        <v>1303</v>
      </c>
      <c r="E9740" t="s">
        <v>625</v>
      </c>
      <c r="F9740" t="s">
        <v>11</v>
      </c>
      <c r="G9740" t="s">
        <v>93</v>
      </c>
      <c r="H9740" t="s">
        <v>2374</v>
      </c>
      <c r="I9740" s="33" t="s">
        <v>11903</v>
      </c>
      <c r="J9740" s="2">
        <v>7</v>
      </c>
      <c r="K9740" s="33" t="s">
        <v>11904</v>
      </c>
    </row>
    <row r="9741" spans="1:11" x14ac:dyDescent="0.3">
      <c r="A9741" s="1">
        <v>43079</v>
      </c>
      <c r="B9741" s="2">
        <f>YEAR(salesdata[[#This Row],[Order Date]])</f>
        <v>2017</v>
      </c>
      <c r="C9741" s="2">
        <f>MONTH(salesdata[[#This Row],[Order Date]])</f>
        <v>12</v>
      </c>
      <c r="D9741" t="s">
        <v>1772</v>
      </c>
      <c r="E9741" t="s">
        <v>124</v>
      </c>
      <c r="F9741" t="s">
        <v>34</v>
      </c>
      <c r="G9741" t="s">
        <v>47</v>
      </c>
      <c r="H9741" t="s">
        <v>1041</v>
      </c>
      <c r="I9741" s="33" t="s">
        <v>9698</v>
      </c>
      <c r="J9741" s="2">
        <v>3</v>
      </c>
      <c r="K9741" s="33" t="s">
        <v>6562</v>
      </c>
    </row>
    <row r="9742" spans="1:11" x14ac:dyDescent="0.3">
      <c r="A9742" s="1">
        <v>43079</v>
      </c>
      <c r="B9742" s="2">
        <f>YEAR(salesdata[[#This Row],[Order Date]])</f>
        <v>2017</v>
      </c>
      <c r="C9742" s="2">
        <f>MONTH(salesdata[[#This Row],[Order Date]])</f>
        <v>12</v>
      </c>
      <c r="D9742" t="s">
        <v>2039</v>
      </c>
      <c r="E9742" t="s">
        <v>167</v>
      </c>
      <c r="F9742" t="s">
        <v>39</v>
      </c>
      <c r="G9742" t="s">
        <v>52</v>
      </c>
      <c r="H9742" t="s">
        <v>1096</v>
      </c>
      <c r="I9742" s="33" t="s">
        <v>10244</v>
      </c>
      <c r="J9742" s="2">
        <v>3</v>
      </c>
      <c r="K9742" s="33" t="s">
        <v>3164</v>
      </c>
    </row>
    <row r="9743" spans="1:11" x14ac:dyDescent="0.3">
      <c r="A9743" s="1">
        <v>43079</v>
      </c>
      <c r="B9743" s="2">
        <f>YEAR(salesdata[[#This Row],[Order Date]])</f>
        <v>2017</v>
      </c>
      <c r="C9743" s="2">
        <f>MONTH(salesdata[[#This Row],[Order Date]])</f>
        <v>12</v>
      </c>
      <c r="D9743" t="s">
        <v>2039</v>
      </c>
      <c r="E9743" t="s">
        <v>167</v>
      </c>
      <c r="F9743" t="s">
        <v>11</v>
      </c>
      <c r="G9743" t="s">
        <v>18</v>
      </c>
      <c r="H9743" t="s">
        <v>2455</v>
      </c>
      <c r="I9743" s="33" t="s">
        <v>8826</v>
      </c>
      <c r="J9743" s="2">
        <v>5</v>
      </c>
      <c r="K9743" s="33" t="s">
        <v>8827</v>
      </c>
    </row>
    <row r="9744" spans="1:11" x14ac:dyDescent="0.3">
      <c r="A9744" s="1">
        <v>43079</v>
      </c>
      <c r="B9744" s="2">
        <f>YEAR(salesdata[[#This Row],[Order Date]])</f>
        <v>2017</v>
      </c>
      <c r="C9744" s="2">
        <f>MONTH(salesdata[[#This Row],[Order Date]])</f>
        <v>12</v>
      </c>
      <c r="D9744" t="s">
        <v>2039</v>
      </c>
      <c r="E9744" t="s">
        <v>167</v>
      </c>
      <c r="F9744" t="s">
        <v>11</v>
      </c>
      <c r="G9744" t="s">
        <v>24</v>
      </c>
      <c r="H9744" t="s">
        <v>2806</v>
      </c>
      <c r="I9744" s="33" t="s">
        <v>3780</v>
      </c>
      <c r="J9744" s="2">
        <v>3</v>
      </c>
      <c r="K9744" s="33" t="s">
        <v>6144</v>
      </c>
    </row>
    <row r="9745" spans="1:11" x14ac:dyDescent="0.3">
      <c r="A9745" s="1">
        <v>43079</v>
      </c>
      <c r="B9745" s="2">
        <f>YEAR(salesdata[[#This Row],[Order Date]])</f>
        <v>2017</v>
      </c>
      <c r="C9745" s="2">
        <f>MONTH(salesdata[[#This Row],[Order Date]])</f>
        <v>12</v>
      </c>
      <c r="D9745" t="s">
        <v>2478</v>
      </c>
      <c r="E9745" t="s">
        <v>333</v>
      </c>
      <c r="F9745" t="s">
        <v>39</v>
      </c>
      <c r="G9745" t="s">
        <v>52</v>
      </c>
      <c r="H9745" t="s">
        <v>2195</v>
      </c>
      <c r="I9745" s="33" t="s">
        <v>10904</v>
      </c>
      <c r="J9745" s="2">
        <v>3</v>
      </c>
      <c r="K9745" s="33" t="s">
        <v>11905</v>
      </c>
    </row>
    <row r="9746" spans="1:11" x14ac:dyDescent="0.3">
      <c r="A9746" s="1">
        <v>43079</v>
      </c>
      <c r="B9746" s="2">
        <f>YEAR(salesdata[[#This Row],[Order Date]])</f>
        <v>2017</v>
      </c>
      <c r="C9746" s="2">
        <f>MONTH(salesdata[[#This Row],[Order Date]])</f>
        <v>12</v>
      </c>
      <c r="D9746" t="s">
        <v>2478</v>
      </c>
      <c r="E9746" t="s">
        <v>333</v>
      </c>
      <c r="F9746" t="s">
        <v>39</v>
      </c>
      <c r="G9746" t="s">
        <v>40</v>
      </c>
      <c r="H9746" t="s">
        <v>2533</v>
      </c>
      <c r="I9746" s="33" t="s">
        <v>6851</v>
      </c>
      <c r="J9746" s="2">
        <v>3</v>
      </c>
      <c r="K9746" s="33" t="s">
        <v>7846</v>
      </c>
    </row>
    <row r="9747" spans="1:11" x14ac:dyDescent="0.3">
      <c r="A9747" s="1">
        <v>43079</v>
      </c>
      <c r="B9747" s="2">
        <f>YEAR(salesdata[[#This Row],[Order Date]])</f>
        <v>2017</v>
      </c>
      <c r="C9747" s="2">
        <f>MONTH(salesdata[[#This Row],[Order Date]])</f>
        <v>12</v>
      </c>
      <c r="D9747" t="s">
        <v>2478</v>
      </c>
      <c r="E9747" t="s">
        <v>333</v>
      </c>
      <c r="F9747" t="s">
        <v>11</v>
      </c>
      <c r="G9747" t="s">
        <v>20</v>
      </c>
      <c r="H9747" t="s">
        <v>81</v>
      </c>
      <c r="I9747" s="33" t="s">
        <v>3742</v>
      </c>
      <c r="J9747" s="2">
        <v>8</v>
      </c>
      <c r="K9747" s="33" t="s">
        <v>786</v>
      </c>
    </row>
    <row r="9748" spans="1:11" x14ac:dyDescent="0.3">
      <c r="A9748" s="1">
        <v>43079</v>
      </c>
      <c r="B9748" s="2">
        <f>YEAR(salesdata[[#This Row],[Order Date]])</f>
        <v>2017</v>
      </c>
      <c r="C9748" s="2">
        <f>MONTH(salesdata[[#This Row],[Order Date]])</f>
        <v>12</v>
      </c>
      <c r="D9748" t="s">
        <v>2700</v>
      </c>
      <c r="E9748" t="s">
        <v>27</v>
      </c>
      <c r="F9748" t="s">
        <v>39</v>
      </c>
      <c r="G9748" t="s">
        <v>40</v>
      </c>
      <c r="H9748" t="s">
        <v>1996</v>
      </c>
      <c r="I9748" s="33" t="s">
        <v>6043</v>
      </c>
      <c r="J9748" s="2">
        <v>4</v>
      </c>
      <c r="K9748" s="33" t="s">
        <v>5402</v>
      </c>
    </row>
    <row r="9749" spans="1:11" x14ac:dyDescent="0.3">
      <c r="A9749" s="1">
        <v>43079</v>
      </c>
      <c r="B9749" s="2">
        <f>YEAR(salesdata[[#This Row],[Order Date]])</f>
        <v>2017</v>
      </c>
      <c r="C9749" s="2">
        <f>MONTH(salesdata[[#This Row],[Order Date]])</f>
        <v>12</v>
      </c>
      <c r="D9749" t="s">
        <v>2700</v>
      </c>
      <c r="E9749" t="s">
        <v>27</v>
      </c>
      <c r="F9749" t="s">
        <v>11</v>
      </c>
      <c r="G9749" t="s">
        <v>12</v>
      </c>
      <c r="H9749" t="s">
        <v>28</v>
      </c>
      <c r="I9749" s="33" t="s">
        <v>3122</v>
      </c>
      <c r="J9749" s="2">
        <v>2</v>
      </c>
      <c r="K9749" s="33" t="s">
        <v>3123</v>
      </c>
    </row>
    <row r="9750" spans="1:11" x14ac:dyDescent="0.3">
      <c r="A9750" s="1">
        <v>43079</v>
      </c>
      <c r="B9750" s="2">
        <f>YEAR(salesdata[[#This Row],[Order Date]])</f>
        <v>2017</v>
      </c>
      <c r="C9750" s="2">
        <f>MONTH(salesdata[[#This Row],[Order Date]])</f>
        <v>12</v>
      </c>
      <c r="D9750" t="s">
        <v>2786</v>
      </c>
      <c r="E9750" t="s">
        <v>70</v>
      </c>
      <c r="F9750" t="s">
        <v>34</v>
      </c>
      <c r="G9750" t="s">
        <v>47</v>
      </c>
      <c r="H9750" t="s">
        <v>1578</v>
      </c>
      <c r="I9750" s="33" t="s">
        <v>4563</v>
      </c>
      <c r="J9750" s="2">
        <v>2</v>
      </c>
      <c r="K9750" s="33" t="s">
        <v>5117</v>
      </c>
    </row>
    <row r="9751" spans="1:11" x14ac:dyDescent="0.3">
      <c r="A9751" s="1">
        <v>43079</v>
      </c>
      <c r="B9751" s="2">
        <f>YEAR(salesdata[[#This Row],[Order Date]])</f>
        <v>2017</v>
      </c>
      <c r="C9751" s="2">
        <f>MONTH(salesdata[[#This Row],[Order Date]])</f>
        <v>12</v>
      </c>
      <c r="D9751" t="s">
        <v>1611</v>
      </c>
      <c r="E9751" t="s">
        <v>23</v>
      </c>
      <c r="F9751" t="s">
        <v>11</v>
      </c>
      <c r="G9751" t="s">
        <v>20</v>
      </c>
      <c r="H9751" t="s">
        <v>2322</v>
      </c>
      <c r="I9751" s="33" t="s">
        <v>6378</v>
      </c>
      <c r="J9751" s="2">
        <v>1</v>
      </c>
      <c r="K9751" s="33" t="s">
        <v>11517</v>
      </c>
    </row>
    <row r="9752" spans="1:11" x14ac:dyDescent="0.3">
      <c r="A9752" s="1">
        <v>43079</v>
      </c>
      <c r="B9752" s="2">
        <f>YEAR(salesdata[[#This Row],[Order Date]])</f>
        <v>2017</v>
      </c>
      <c r="C9752" s="2">
        <f>MONTH(salesdata[[#This Row],[Order Date]])</f>
        <v>12</v>
      </c>
      <c r="D9752" t="s">
        <v>1611</v>
      </c>
      <c r="E9752" t="s">
        <v>23</v>
      </c>
      <c r="F9752" t="s">
        <v>34</v>
      </c>
      <c r="G9752" t="s">
        <v>47</v>
      </c>
      <c r="H9752" t="s">
        <v>793</v>
      </c>
      <c r="I9752" s="33" t="s">
        <v>4210</v>
      </c>
      <c r="J9752" s="2">
        <v>5</v>
      </c>
      <c r="K9752" s="33" t="s">
        <v>4574</v>
      </c>
    </row>
    <row r="9753" spans="1:11" x14ac:dyDescent="0.3">
      <c r="A9753" s="1">
        <v>43080</v>
      </c>
      <c r="B9753" s="2">
        <f>YEAR(salesdata[[#This Row],[Order Date]])</f>
        <v>2017</v>
      </c>
      <c r="C9753" s="2">
        <f>MONTH(salesdata[[#This Row],[Order Date]])</f>
        <v>12</v>
      </c>
      <c r="D9753" t="s">
        <v>154</v>
      </c>
      <c r="E9753" t="s">
        <v>152</v>
      </c>
      <c r="F9753" t="s">
        <v>11</v>
      </c>
      <c r="G9753" t="s">
        <v>20</v>
      </c>
      <c r="H9753" t="s">
        <v>1256</v>
      </c>
      <c r="I9753" s="33" t="s">
        <v>8196</v>
      </c>
      <c r="J9753" s="2">
        <v>4</v>
      </c>
      <c r="K9753" s="33" t="s">
        <v>6995</v>
      </c>
    </row>
    <row r="9754" spans="1:11" x14ac:dyDescent="0.3">
      <c r="A9754" s="1">
        <v>43080</v>
      </c>
      <c r="B9754" s="2">
        <f>YEAR(salesdata[[#This Row],[Order Date]])</f>
        <v>2017</v>
      </c>
      <c r="C9754" s="2">
        <f>MONTH(salesdata[[#This Row],[Order Date]])</f>
        <v>12</v>
      </c>
      <c r="D9754" t="s">
        <v>154</v>
      </c>
      <c r="E9754" t="s">
        <v>152</v>
      </c>
      <c r="F9754" t="s">
        <v>39</v>
      </c>
      <c r="G9754" t="s">
        <v>52</v>
      </c>
      <c r="H9754" t="s">
        <v>2314</v>
      </c>
      <c r="I9754" s="33" t="s">
        <v>5503</v>
      </c>
      <c r="J9754" s="2">
        <v>2</v>
      </c>
      <c r="K9754" s="33" t="s">
        <v>9445</v>
      </c>
    </row>
    <row r="9755" spans="1:11" x14ac:dyDescent="0.3">
      <c r="A9755" s="1">
        <v>43080</v>
      </c>
      <c r="B9755" s="2">
        <f>YEAR(salesdata[[#This Row],[Order Date]])</f>
        <v>2017</v>
      </c>
      <c r="C9755" s="2">
        <f>MONTH(salesdata[[#This Row],[Order Date]])</f>
        <v>12</v>
      </c>
      <c r="D9755" t="s">
        <v>596</v>
      </c>
      <c r="E9755" t="s">
        <v>23</v>
      </c>
      <c r="F9755" t="s">
        <v>34</v>
      </c>
      <c r="G9755" t="s">
        <v>35</v>
      </c>
      <c r="H9755" t="s">
        <v>1418</v>
      </c>
      <c r="I9755" s="33" t="s">
        <v>9087</v>
      </c>
      <c r="J9755" s="2">
        <v>1</v>
      </c>
      <c r="K9755" s="33" t="s">
        <v>11906</v>
      </c>
    </row>
    <row r="9756" spans="1:11" x14ac:dyDescent="0.3">
      <c r="A9756" s="1">
        <v>43080</v>
      </c>
      <c r="B9756" s="2">
        <f>YEAR(salesdata[[#This Row],[Order Date]])</f>
        <v>2017</v>
      </c>
      <c r="C9756" s="2">
        <f>MONTH(salesdata[[#This Row],[Order Date]])</f>
        <v>12</v>
      </c>
      <c r="D9756" t="s">
        <v>2766</v>
      </c>
      <c r="E9756" t="s">
        <v>15</v>
      </c>
      <c r="F9756" t="s">
        <v>11</v>
      </c>
      <c r="G9756" t="s">
        <v>12</v>
      </c>
      <c r="H9756" t="s">
        <v>1125</v>
      </c>
      <c r="I9756" s="33" t="s">
        <v>3520</v>
      </c>
      <c r="J9756" s="2">
        <v>2</v>
      </c>
      <c r="K9756" s="33" t="s">
        <v>3521</v>
      </c>
    </row>
    <row r="9757" spans="1:11" x14ac:dyDescent="0.3">
      <c r="A9757" s="1">
        <v>43080</v>
      </c>
      <c r="B9757" s="2">
        <f>YEAR(salesdata[[#This Row],[Order Date]])</f>
        <v>2017</v>
      </c>
      <c r="C9757" s="2">
        <f>MONTH(salesdata[[#This Row],[Order Date]])</f>
        <v>12</v>
      </c>
      <c r="D9757" t="s">
        <v>2766</v>
      </c>
      <c r="E9757" t="s">
        <v>15</v>
      </c>
      <c r="F9757" t="s">
        <v>34</v>
      </c>
      <c r="G9757" t="s">
        <v>47</v>
      </c>
      <c r="H9757" t="s">
        <v>685</v>
      </c>
      <c r="I9757" s="33" t="s">
        <v>11907</v>
      </c>
      <c r="J9757" s="2">
        <v>1</v>
      </c>
      <c r="K9757" s="33" t="s">
        <v>11908</v>
      </c>
    </row>
    <row r="9758" spans="1:11" x14ac:dyDescent="0.3">
      <c r="A9758" s="1">
        <v>43080</v>
      </c>
      <c r="B9758" s="2">
        <f>YEAR(salesdata[[#This Row],[Order Date]])</f>
        <v>2017</v>
      </c>
      <c r="C9758" s="2">
        <f>MONTH(salesdata[[#This Row],[Order Date]])</f>
        <v>12</v>
      </c>
      <c r="D9758" t="s">
        <v>2766</v>
      </c>
      <c r="E9758" t="s">
        <v>15</v>
      </c>
      <c r="F9758" t="s">
        <v>34</v>
      </c>
      <c r="G9758" t="s">
        <v>35</v>
      </c>
      <c r="H9758" t="s">
        <v>581</v>
      </c>
      <c r="I9758" s="33" t="s">
        <v>11323</v>
      </c>
      <c r="J9758" s="2">
        <v>2</v>
      </c>
      <c r="K9758" s="33" t="s">
        <v>11324</v>
      </c>
    </row>
    <row r="9759" spans="1:11" x14ac:dyDescent="0.3">
      <c r="A9759" s="1">
        <v>43080</v>
      </c>
      <c r="B9759" s="2">
        <f>YEAR(salesdata[[#This Row],[Order Date]])</f>
        <v>2017</v>
      </c>
      <c r="C9759" s="2">
        <f>MONTH(salesdata[[#This Row],[Order Date]])</f>
        <v>12</v>
      </c>
      <c r="D9759" t="s">
        <v>1790</v>
      </c>
      <c r="E9759" t="s">
        <v>443</v>
      </c>
      <c r="F9759" t="s">
        <v>39</v>
      </c>
      <c r="G9759" t="s">
        <v>40</v>
      </c>
      <c r="H9759" t="s">
        <v>2017</v>
      </c>
      <c r="I9759" s="33" t="s">
        <v>6540</v>
      </c>
      <c r="J9759" s="2">
        <v>3</v>
      </c>
      <c r="K9759" s="33" t="s">
        <v>6541</v>
      </c>
    </row>
    <row r="9760" spans="1:11" x14ac:dyDescent="0.3">
      <c r="A9760" s="1">
        <v>43080</v>
      </c>
      <c r="B9760" s="2">
        <f>YEAR(salesdata[[#This Row],[Order Date]])</f>
        <v>2017</v>
      </c>
      <c r="C9760" s="2">
        <f>MONTH(salesdata[[#This Row],[Order Date]])</f>
        <v>12</v>
      </c>
      <c r="D9760" t="s">
        <v>2640</v>
      </c>
      <c r="E9760" t="s">
        <v>15</v>
      </c>
      <c r="F9760" t="s">
        <v>39</v>
      </c>
      <c r="G9760" t="s">
        <v>52</v>
      </c>
      <c r="H9760" t="s">
        <v>217</v>
      </c>
      <c r="I9760" s="33" t="s">
        <v>11909</v>
      </c>
      <c r="J9760" s="2">
        <v>7</v>
      </c>
      <c r="K9760" s="33" t="s">
        <v>11910</v>
      </c>
    </row>
    <row r="9761" spans="1:11" x14ac:dyDescent="0.3">
      <c r="A9761" s="1">
        <v>43080</v>
      </c>
      <c r="B9761" s="2">
        <f>YEAR(salesdata[[#This Row],[Order Date]])</f>
        <v>2017</v>
      </c>
      <c r="C9761" s="2">
        <f>MONTH(salesdata[[#This Row],[Order Date]])</f>
        <v>12</v>
      </c>
      <c r="D9761" t="s">
        <v>563</v>
      </c>
      <c r="E9761" t="s">
        <v>152</v>
      </c>
      <c r="F9761" t="s">
        <v>11</v>
      </c>
      <c r="G9761" t="s">
        <v>20</v>
      </c>
      <c r="H9761" t="s">
        <v>1009</v>
      </c>
      <c r="I9761" s="33" t="s">
        <v>5998</v>
      </c>
      <c r="J9761" s="2">
        <v>1</v>
      </c>
      <c r="K9761" s="33" t="s">
        <v>11911</v>
      </c>
    </row>
    <row r="9762" spans="1:11" x14ac:dyDescent="0.3">
      <c r="A9762" s="1">
        <v>43080</v>
      </c>
      <c r="B9762" s="2">
        <f>YEAR(salesdata[[#This Row],[Order Date]])</f>
        <v>2017</v>
      </c>
      <c r="C9762" s="2">
        <f>MONTH(salesdata[[#This Row],[Order Date]])</f>
        <v>12</v>
      </c>
      <c r="D9762" t="s">
        <v>563</v>
      </c>
      <c r="E9762" t="s">
        <v>152</v>
      </c>
      <c r="F9762" t="s">
        <v>11</v>
      </c>
      <c r="G9762" t="s">
        <v>12</v>
      </c>
      <c r="H9762" t="s">
        <v>948</v>
      </c>
      <c r="I9762" s="33" t="s">
        <v>3188</v>
      </c>
      <c r="J9762" s="2">
        <v>3</v>
      </c>
      <c r="K9762" s="33" t="s">
        <v>4529</v>
      </c>
    </row>
    <row r="9763" spans="1:11" x14ac:dyDescent="0.3">
      <c r="A9763" s="1">
        <v>43080</v>
      </c>
      <c r="B9763" s="2">
        <f>YEAR(salesdata[[#This Row],[Order Date]])</f>
        <v>2017</v>
      </c>
      <c r="C9763" s="2">
        <f>MONTH(salesdata[[#This Row],[Order Date]])</f>
        <v>12</v>
      </c>
      <c r="D9763" t="s">
        <v>563</v>
      </c>
      <c r="E9763" t="s">
        <v>152</v>
      </c>
      <c r="F9763" t="s">
        <v>39</v>
      </c>
      <c r="G9763" t="s">
        <v>40</v>
      </c>
      <c r="H9763" t="s">
        <v>2176</v>
      </c>
      <c r="I9763" s="33" t="s">
        <v>11912</v>
      </c>
      <c r="J9763" s="2">
        <v>2</v>
      </c>
      <c r="K9763" s="33" t="s">
        <v>7798</v>
      </c>
    </row>
    <row r="9764" spans="1:11" x14ac:dyDescent="0.3">
      <c r="A9764" s="1">
        <v>43080</v>
      </c>
      <c r="B9764" s="2">
        <f>YEAR(salesdata[[#This Row],[Order Date]])</f>
        <v>2017</v>
      </c>
      <c r="C9764" s="2">
        <f>MONTH(salesdata[[#This Row],[Order Date]])</f>
        <v>12</v>
      </c>
      <c r="D9764" t="s">
        <v>1252</v>
      </c>
      <c r="E9764" t="s">
        <v>10</v>
      </c>
      <c r="F9764" t="s">
        <v>11</v>
      </c>
      <c r="G9764" t="s">
        <v>93</v>
      </c>
      <c r="H9764" t="s">
        <v>1427</v>
      </c>
      <c r="I9764" s="33" t="s">
        <v>4815</v>
      </c>
      <c r="J9764" s="2">
        <v>2</v>
      </c>
      <c r="K9764" s="33" t="s">
        <v>11913</v>
      </c>
    </row>
    <row r="9765" spans="1:11" x14ac:dyDescent="0.3">
      <c r="A9765" s="1">
        <v>43080</v>
      </c>
      <c r="B9765" s="2">
        <f>YEAR(salesdata[[#This Row],[Order Date]])</f>
        <v>2017</v>
      </c>
      <c r="C9765" s="2">
        <f>MONTH(salesdata[[#This Row],[Order Date]])</f>
        <v>12</v>
      </c>
      <c r="D9765" t="s">
        <v>2662</v>
      </c>
      <c r="E9765" t="s">
        <v>124</v>
      </c>
      <c r="F9765" t="s">
        <v>34</v>
      </c>
      <c r="G9765" t="s">
        <v>147</v>
      </c>
      <c r="H9765" t="s">
        <v>1077</v>
      </c>
      <c r="I9765" s="33" t="s">
        <v>11914</v>
      </c>
      <c r="J9765" s="2">
        <v>6</v>
      </c>
      <c r="K9765" s="33" t="s">
        <v>2888</v>
      </c>
    </row>
    <row r="9766" spans="1:11" x14ac:dyDescent="0.3">
      <c r="A9766" s="1">
        <v>43080</v>
      </c>
      <c r="B9766" s="2">
        <f>YEAR(salesdata[[#This Row],[Order Date]])</f>
        <v>2017</v>
      </c>
      <c r="C9766" s="2">
        <f>MONTH(salesdata[[#This Row],[Order Date]])</f>
        <v>12</v>
      </c>
      <c r="D9766" t="s">
        <v>2662</v>
      </c>
      <c r="E9766" t="s">
        <v>124</v>
      </c>
      <c r="F9766" t="s">
        <v>39</v>
      </c>
      <c r="G9766" t="s">
        <v>40</v>
      </c>
      <c r="H9766" t="s">
        <v>2358</v>
      </c>
      <c r="I9766" s="33" t="s">
        <v>11915</v>
      </c>
      <c r="J9766" s="2">
        <v>4</v>
      </c>
      <c r="K9766" s="33" t="s">
        <v>11916</v>
      </c>
    </row>
    <row r="9767" spans="1:11" x14ac:dyDescent="0.3">
      <c r="A9767" s="1">
        <v>43080</v>
      </c>
      <c r="B9767" s="2">
        <f>YEAR(salesdata[[#This Row],[Order Date]])</f>
        <v>2017</v>
      </c>
      <c r="C9767" s="2">
        <f>MONTH(salesdata[[#This Row],[Order Date]])</f>
        <v>12</v>
      </c>
      <c r="D9767" t="s">
        <v>2662</v>
      </c>
      <c r="E9767" t="s">
        <v>124</v>
      </c>
      <c r="F9767" t="s">
        <v>11</v>
      </c>
      <c r="G9767" t="s">
        <v>24</v>
      </c>
      <c r="H9767" t="s">
        <v>2512</v>
      </c>
      <c r="I9767" s="33" t="s">
        <v>11917</v>
      </c>
      <c r="J9767" s="2">
        <v>1</v>
      </c>
      <c r="K9767" s="33" t="s">
        <v>2937</v>
      </c>
    </row>
    <row r="9768" spans="1:11" x14ac:dyDescent="0.3">
      <c r="A9768" s="1">
        <v>43080</v>
      </c>
      <c r="B9768" s="2">
        <f>YEAR(salesdata[[#This Row],[Order Date]])</f>
        <v>2017</v>
      </c>
      <c r="C9768" s="2">
        <f>MONTH(salesdata[[#This Row],[Order Date]])</f>
        <v>12</v>
      </c>
      <c r="D9768" t="s">
        <v>2662</v>
      </c>
      <c r="E9768" t="s">
        <v>124</v>
      </c>
      <c r="F9768" t="s">
        <v>34</v>
      </c>
      <c r="G9768" t="s">
        <v>35</v>
      </c>
      <c r="H9768" t="s">
        <v>198</v>
      </c>
      <c r="I9768" s="33" t="s">
        <v>4547</v>
      </c>
      <c r="J9768" s="2">
        <v>1</v>
      </c>
      <c r="K9768" s="33" t="s">
        <v>7127</v>
      </c>
    </row>
    <row r="9769" spans="1:11" x14ac:dyDescent="0.3">
      <c r="A9769" s="1">
        <v>43080</v>
      </c>
      <c r="B9769" s="2">
        <f>YEAR(salesdata[[#This Row],[Order Date]])</f>
        <v>2017</v>
      </c>
      <c r="C9769" s="2">
        <f>MONTH(salesdata[[#This Row],[Order Date]])</f>
        <v>12</v>
      </c>
      <c r="D9769" t="s">
        <v>2659</v>
      </c>
      <c r="E9769" t="s">
        <v>403</v>
      </c>
      <c r="F9769" t="s">
        <v>11</v>
      </c>
      <c r="G9769" t="s">
        <v>63</v>
      </c>
      <c r="H9769" t="s">
        <v>1506</v>
      </c>
      <c r="I9769" s="33" t="s">
        <v>3918</v>
      </c>
      <c r="J9769" s="2">
        <v>1</v>
      </c>
      <c r="K9769" s="33" t="s">
        <v>4141</v>
      </c>
    </row>
    <row r="9770" spans="1:11" x14ac:dyDescent="0.3">
      <c r="A9770" s="1">
        <v>43080</v>
      </c>
      <c r="B9770" s="2">
        <f>YEAR(salesdata[[#This Row],[Order Date]])</f>
        <v>2017</v>
      </c>
      <c r="C9770" s="2">
        <f>MONTH(salesdata[[#This Row],[Order Date]])</f>
        <v>12</v>
      </c>
      <c r="D9770" t="s">
        <v>2659</v>
      </c>
      <c r="E9770" t="s">
        <v>403</v>
      </c>
      <c r="F9770" t="s">
        <v>11</v>
      </c>
      <c r="G9770" t="s">
        <v>20</v>
      </c>
      <c r="H9770" t="s">
        <v>209</v>
      </c>
      <c r="I9770" s="33" t="s">
        <v>3182</v>
      </c>
      <c r="J9770" s="2">
        <v>3</v>
      </c>
      <c r="K9770" s="33" t="s">
        <v>8961</v>
      </c>
    </row>
    <row r="9771" spans="1:11" x14ac:dyDescent="0.3">
      <c r="A9771" s="1">
        <v>43080</v>
      </c>
      <c r="B9771" s="2">
        <f>YEAR(salesdata[[#This Row],[Order Date]])</f>
        <v>2017</v>
      </c>
      <c r="C9771" s="2">
        <f>MONTH(salesdata[[#This Row],[Order Date]])</f>
        <v>12</v>
      </c>
      <c r="D9771" t="s">
        <v>1802</v>
      </c>
      <c r="E9771" t="s">
        <v>181</v>
      </c>
      <c r="F9771" t="s">
        <v>11</v>
      </c>
      <c r="G9771" t="s">
        <v>43</v>
      </c>
      <c r="H9771" t="s">
        <v>286</v>
      </c>
      <c r="I9771" s="33" t="s">
        <v>2926</v>
      </c>
      <c r="J9771" s="2">
        <v>3</v>
      </c>
      <c r="K9771" s="33" t="s">
        <v>7147</v>
      </c>
    </row>
    <row r="9772" spans="1:11" x14ac:dyDescent="0.3">
      <c r="A9772" s="1">
        <v>43080</v>
      </c>
      <c r="B9772" s="2">
        <f>YEAR(salesdata[[#This Row],[Order Date]])</f>
        <v>2017</v>
      </c>
      <c r="C9772" s="2">
        <f>MONTH(salesdata[[#This Row],[Order Date]])</f>
        <v>12</v>
      </c>
      <c r="D9772" t="s">
        <v>293</v>
      </c>
      <c r="E9772" t="s">
        <v>181</v>
      </c>
      <c r="F9772" t="s">
        <v>11</v>
      </c>
      <c r="G9772" t="s">
        <v>20</v>
      </c>
      <c r="H9772" t="s">
        <v>476</v>
      </c>
      <c r="I9772" s="33" t="s">
        <v>3467</v>
      </c>
      <c r="J9772" s="2">
        <v>5</v>
      </c>
      <c r="K9772" s="33" t="s">
        <v>3468</v>
      </c>
    </row>
    <row r="9773" spans="1:11" x14ac:dyDescent="0.3">
      <c r="A9773" s="1">
        <v>43080</v>
      </c>
      <c r="B9773" s="2">
        <f>YEAR(salesdata[[#This Row],[Order Date]])</f>
        <v>2017</v>
      </c>
      <c r="C9773" s="2">
        <f>MONTH(salesdata[[#This Row],[Order Date]])</f>
        <v>12</v>
      </c>
      <c r="D9773" t="s">
        <v>293</v>
      </c>
      <c r="E9773" t="s">
        <v>181</v>
      </c>
      <c r="F9773" t="s">
        <v>11</v>
      </c>
      <c r="G9773" t="s">
        <v>20</v>
      </c>
      <c r="H9773" t="s">
        <v>1132</v>
      </c>
      <c r="I9773" s="33" t="s">
        <v>9409</v>
      </c>
      <c r="J9773" s="2">
        <v>2</v>
      </c>
      <c r="K9773" s="33" t="s">
        <v>9410</v>
      </c>
    </row>
    <row r="9774" spans="1:11" x14ac:dyDescent="0.3">
      <c r="A9774" s="1">
        <v>43080</v>
      </c>
      <c r="B9774" s="2">
        <f>YEAR(salesdata[[#This Row],[Order Date]])</f>
        <v>2017</v>
      </c>
      <c r="C9774" s="2">
        <f>MONTH(salesdata[[#This Row],[Order Date]])</f>
        <v>12</v>
      </c>
      <c r="D9774" t="s">
        <v>293</v>
      </c>
      <c r="E9774" t="s">
        <v>181</v>
      </c>
      <c r="F9774" t="s">
        <v>11</v>
      </c>
      <c r="G9774" t="s">
        <v>93</v>
      </c>
      <c r="H9774" t="s">
        <v>1078</v>
      </c>
      <c r="I9774" s="33" t="s">
        <v>8693</v>
      </c>
      <c r="J9774" s="2">
        <v>7</v>
      </c>
      <c r="K9774" s="33" t="s">
        <v>4059</v>
      </c>
    </row>
    <row r="9775" spans="1:11" x14ac:dyDescent="0.3">
      <c r="A9775" s="1">
        <v>43082</v>
      </c>
      <c r="B9775" s="2">
        <f>YEAR(salesdata[[#This Row],[Order Date]])</f>
        <v>2017</v>
      </c>
      <c r="C9775" s="2">
        <f>MONTH(salesdata[[#This Row],[Order Date]])</f>
        <v>12</v>
      </c>
      <c r="D9775" t="s">
        <v>1201</v>
      </c>
      <c r="E9775" t="s">
        <v>167</v>
      </c>
      <c r="F9775" t="s">
        <v>11</v>
      </c>
      <c r="G9775" t="s">
        <v>18</v>
      </c>
      <c r="H9775" t="s">
        <v>2298</v>
      </c>
      <c r="I9775" s="33" t="s">
        <v>7039</v>
      </c>
      <c r="J9775" s="2">
        <v>3</v>
      </c>
      <c r="K9775" s="33" t="s">
        <v>3284</v>
      </c>
    </row>
    <row r="9776" spans="1:11" x14ac:dyDescent="0.3">
      <c r="A9776" s="1">
        <v>43082</v>
      </c>
      <c r="B9776" s="2">
        <f>YEAR(salesdata[[#This Row],[Order Date]])</f>
        <v>2017</v>
      </c>
      <c r="C9776" s="2">
        <f>MONTH(salesdata[[#This Row],[Order Date]])</f>
        <v>12</v>
      </c>
      <c r="D9776" t="s">
        <v>809</v>
      </c>
      <c r="E9776" t="s">
        <v>152</v>
      </c>
      <c r="F9776" t="s">
        <v>34</v>
      </c>
      <c r="G9776" t="s">
        <v>74</v>
      </c>
      <c r="H9776" t="s">
        <v>1688</v>
      </c>
      <c r="I9776" s="33" t="s">
        <v>5835</v>
      </c>
      <c r="J9776" s="2">
        <v>3</v>
      </c>
      <c r="K9776" s="33" t="s">
        <v>3068</v>
      </c>
    </row>
    <row r="9777" spans="1:11" x14ac:dyDescent="0.3">
      <c r="A9777" s="1">
        <v>43082</v>
      </c>
      <c r="B9777" s="2">
        <f>YEAR(salesdata[[#This Row],[Order Date]])</f>
        <v>2017</v>
      </c>
      <c r="C9777" s="2">
        <f>MONTH(salesdata[[#This Row],[Order Date]])</f>
        <v>12</v>
      </c>
      <c r="D9777" t="s">
        <v>938</v>
      </c>
      <c r="E9777" t="s">
        <v>27</v>
      </c>
      <c r="F9777" t="s">
        <v>11</v>
      </c>
      <c r="G9777" t="s">
        <v>16</v>
      </c>
      <c r="H9777" t="s">
        <v>950</v>
      </c>
      <c r="I9777" s="33" t="s">
        <v>3680</v>
      </c>
      <c r="J9777" s="2">
        <v>3</v>
      </c>
      <c r="K9777" s="33" t="s">
        <v>5443</v>
      </c>
    </row>
    <row r="9778" spans="1:11" x14ac:dyDescent="0.3">
      <c r="A9778" s="1">
        <v>43082</v>
      </c>
      <c r="B9778" s="2">
        <f>YEAR(salesdata[[#This Row],[Order Date]])</f>
        <v>2017</v>
      </c>
      <c r="C9778" s="2">
        <f>MONTH(salesdata[[#This Row],[Order Date]])</f>
        <v>12</v>
      </c>
      <c r="D9778" t="s">
        <v>938</v>
      </c>
      <c r="E9778" t="s">
        <v>27</v>
      </c>
      <c r="F9778" t="s">
        <v>11</v>
      </c>
      <c r="G9778" t="s">
        <v>12</v>
      </c>
      <c r="H9778" t="s">
        <v>2355</v>
      </c>
      <c r="I9778" s="33" t="s">
        <v>6782</v>
      </c>
      <c r="J9778" s="2">
        <v>6</v>
      </c>
      <c r="K9778" s="33" t="s">
        <v>6783</v>
      </c>
    </row>
    <row r="9779" spans="1:11" x14ac:dyDescent="0.3">
      <c r="A9779" s="1">
        <v>43082</v>
      </c>
      <c r="B9779" s="2">
        <f>YEAR(salesdata[[#This Row],[Order Date]])</f>
        <v>2017</v>
      </c>
      <c r="C9779" s="2">
        <f>MONTH(salesdata[[#This Row],[Order Date]])</f>
        <v>12</v>
      </c>
      <c r="D9779" t="s">
        <v>938</v>
      </c>
      <c r="E9779" t="s">
        <v>27</v>
      </c>
      <c r="F9779" t="s">
        <v>34</v>
      </c>
      <c r="G9779" t="s">
        <v>47</v>
      </c>
      <c r="H9779" t="s">
        <v>1698</v>
      </c>
      <c r="I9779" s="33" t="s">
        <v>11918</v>
      </c>
      <c r="J9779" s="2">
        <v>8</v>
      </c>
      <c r="K9779" s="33" t="s">
        <v>11919</v>
      </c>
    </row>
    <row r="9780" spans="1:11" x14ac:dyDescent="0.3">
      <c r="A9780" s="1">
        <v>43082</v>
      </c>
      <c r="B9780" s="2">
        <f>YEAR(salesdata[[#This Row],[Order Date]])</f>
        <v>2017</v>
      </c>
      <c r="C9780" s="2">
        <f>MONTH(salesdata[[#This Row],[Order Date]])</f>
        <v>12</v>
      </c>
      <c r="D9780" t="s">
        <v>938</v>
      </c>
      <c r="E9780" t="s">
        <v>27</v>
      </c>
      <c r="F9780" t="s">
        <v>11</v>
      </c>
      <c r="G9780" t="s">
        <v>12</v>
      </c>
      <c r="H9780" t="s">
        <v>2665</v>
      </c>
      <c r="I9780" s="33" t="s">
        <v>3122</v>
      </c>
      <c r="J9780" s="2">
        <v>2</v>
      </c>
      <c r="K9780" s="33" t="s">
        <v>3281</v>
      </c>
    </row>
    <row r="9781" spans="1:11" x14ac:dyDescent="0.3">
      <c r="A9781" s="1">
        <v>43083</v>
      </c>
      <c r="B9781" s="2">
        <f>YEAR(salesdata[[#This Row],[Order Date]])</f>
        <v>2017</v>
      </c>
      <c r="C9781" s="2">
        <f>MONTH(salesdata[[#This Row],[Order Date]])</f>
        <v>12</v>
      </c>
      <c r="D9781" t="s">
        <v>409</v>
      </c>
      <c r="E9781" t="s">
        <v>27</v>
      </c>
      <c r="F9781" t="s">
        <v>34</v>
      </c>
      <c r="G9781" t="s">
        <v>47</v>
      </c>
      <c r="H9781" t="s">
        <v>2735</v>
      </c>
      <c r="I9781" s="33" t="s">
        <v>10951</v>
      </c>
      <c r="J9781" s="2">
        <v>3</v>
      </c>
      <c r="K9781" s="33" t="s">
        <v>7335</v>
      </c>
    </row>
    <row r="9782" spans="1:11" x14ac:dyDescent="0.3">
      <c r="A9782" s="1">
        <v>43083</v>
      </c>
      <c r="B9782" s="2">
        <f>YEAR(salesdata[[#This Row],[Order Date]])</f>
        <v>2017</v>
      </c>
      <c r="C9782" s="2">
        <f>MONTH(salesdata[[#This Row],[Order Date]])</f>
        <v>12</v>
      </c>
      <c r="D9782" t="s">
        <v>409</v>
      </c>
      <c r="E9782" t="s">
        <v>27</v>
      </c>
      <c r="F9782" t="s">
        <v>11</v>
      </c>
      <c r="G9782" t="s">
        <v>20</v>
      </c>
      <c r="H9782" t="s">
        <v>909</v>
      </c>
      <c r="I9782" s="33" t="s">
        <v>3076</v>
      </c>
      <c r="J9782" s="2">
        <v>14</v>
      </c>
      <c r="K9782" s="33" t="s">
        <v>6372</v>
      </c>
    </row>
    <row r="9783" spans="1:11" x14ac:dyDescent="0.3">
      <c r="A9783" s="1">
        <v>43083</v>
      </c>
      <c r="B9783" s="2">
        <f>YEAR(salesdata[[#This Row],[Order Date]])</f>
        <v>2017</v>
      </c>
      <c r="C9783" s="2">
        <f>MONTH(salesdata[[#This Row],[Order Date]])</f>
        <v>12</v>
      </c>
      <c r="D9783" t="s">
        <v>409</v>
      </c>
      <c r="E9783" t="s">
        <v>27</v>
      </c>
      <c r="F9783" t="s">
        <v>11</v>
      </c>
      <c r="G9783" t="s">
        <v>63</v>
      </c>
      <c r="H9783" t="s">
        <v>806</v>
      </c>
      <c r="I9783" s="33" t="s">
        <v>11920</v>
      </c>
      <c r="J9783" s="2">
        <v>5</v>
      </c>
      <c r="K9783" s="33" t="s">
        <v>11207</v>
      </c>
    </row>
    <row r="9784" spans="1:11" x14ac:dyDescent="0.3">
      <c r="A9784" s="1">
        <v>43083</v>
      </c>
      <c r="B9784" s="2">
        <f>YEAR(salesdata[[#This Row],[Order Date]])</f>
        <v>2017</v>
      </c>
      <c r="C9784" s="2">
        <f>MONTH(salesdata[[#This Row],[Order Date]])</f>
        <v>12</v>
      </c>
      <c r="D9784" t="s">
        <v>521</v>
      </c>
      <c r="E9784" t="s">
        <v>15</v>
      </c>
      <c r="F9784" t="s">
        <v>39</v>
      </c>
      <c r="G9784" t="s">
        <v>52</v>
      </c>
      <c r="H9784" t="s">
        <v>553</v>
      </c>
      <c r="I9784" s="33" t="s">
        <v>3571</v>
      </c>
      <c r="J9784" s="2">
        <v>3</v>
      </c>
      <c r="K9784" s="33" t="s">
        <v>3572</v>
      </c>
    </row>
    <row r="9785" spans="1:11" x14ac:dyDescent="0.3">
      <c r="A9785" s="1">
        <v>43083</v>
      </c>
      <c r="B9785" s="2">
        <f>YEAR(salesdata[[#This Row],[Order Date]])</f>
        <v>2017</v>
      </c>
      <c r="C9785" s="2">
        <f>MONTH(salesdata[[#This Row],[Order Date]])</f>
        <v>12</v>
      </c>
      <c r="D9785" t="s">
        <v>521</v>
      </c>
      <c r="E9785" t="s">
        <v>15</v>
      </c>
      <c r="F9785" t="s">
        <v>39</v>
      </c>
      <c r="G9785" t="s">
        <v>40</v>
      </c>
      <c r="H9785" t="s">
        <v>1818</v>
      </c>
      <c r="I9785" s="33" t="s">
        <v>5620</v>
      </c>
      <c r="J9785" s="2">
        <v>3</v>
      </c>
      <c r="K9785" s="33" t="s">
        <v>5621</v>
      </c>
    </row>
    <row r="9786" spans="1:11" x14ac:dyDescent="0.3">
      <c r="A9786" s="1">
        <v>43083</v>
      </c>
      <c r="B9786" s="2">
        <f>YEAR(salesdata[[#This Row],[Order Date]])</f>
        <v>2017</v>
      </c>
      <c r="C9786" s="2">
        <f>MONTH(salesdata[[#This Row],[Order Date]])</f>
        <v>12</v>
      </c>
      <c r="D9786" t="s">
        <v>521</v>
      </c>
      <c r="E9786" t="s">
        <v>15</v>
      </c>
      <c r="F9786" t="s">
        <v>34</v>
      </c>
      <c r="G9786" t="s">
        <v>47</v>
      </c>
      <c r="H9786" t="s">
        <v>2496</v>
      </c>
      <c r="I9786" s="33" t="s">
        <v>3485</v>
      </c>
      <c r="J9786" s="2">
        <v>1</v>
      </c>
      <c r="K9786" s="33" t="s">
        <v>8109</v>
      </c>
    </row>
    <row r="9787" spans="1:11" x14ac:dyDescent="0.3">
      <c r="A9787" s="1">
        <v>43083</v>
      </c>
      <c r="B9787" s="2">
        <f>YEAR(salesdata[[#This Row],[Order Date]])</f>
        <v>2017</v>
      </c>
      <c r="C9787" s="2">
        <f>MONTH(salesdata[[#This Row],[Order Date]])</f>
        <v>12</v>
      </c>
      <c r="D9787" t="s">
        <v>838</v>
      </c>
      <c r="E9787" t="s">
        <v>102</v>
      </c>
      <c r="F9787" t="s">
        <v>39</v>
      </c>
      <c r="G9787" t="s">
        <v>52</v>
      </c>
      <c r="H9787" t="s">
        <v>2003</v>
      </c>
      <c r="I9787" s="33" t="s">
        <v>10096</v>
      </c>
      <c r="J9787" s="2">
        <v>4</v>
      </c>
      <c r="K9787" s="33" t="s">
        <v>10097</v>
      </c>
    </row>
    <row r="9788" spans="1:11" x14ac:dyDescent="0.3">
      <c r="A9788" s="1">
        <v>43083</v>
      </c>
      <c r="B9788" s="2">
        <f>YEAR(salesdata[[#This Row],[Order Date]])</f>
        <v>2017</v>
      </c>
      <c r="C9788" s="2">
        <f>MONTH(salesdata[[#This Row],[Order Date]])</f>
        <v>12</v>
      </c>
      <c r="D9788" t="s">
        <v>838</v>
      </c>
      <c r="E9788" t="s">
        <v>102</v>
      </c>
      <c r="F9788" t="s">
        <v>39</v>
      </c>
      <c r="G9788" t="s">
        <v>52</v>
      </c>
      <c r="H9788" t="s">
        <v>1461</v>
      </c>
      <c r="I9788" s="33" t="s">
        <v>7927</v>
      </c>
      <c r="J9788" s="2">
        <v>5</v>
      </c>
      <c r="K9788" s="33" t="s">
        <v>4494</v>
      </c>
    </row>
    <row r="9789" spans="1:11" x14ac:dyDescent="0.3">
      <c r="A9789" s="1">
        <v>43083</v>
      </c>
      <c r="B9789" s="2">
        <f>YEAR(salesdata[[#This Row],[Order Date]])</f>
        <v>2017</v>
      </c>
      <c r="C9789" s="2">
        <f>MONTH(salesdata[[#This Row],[Order Date]])</f>
        <v>12</v>
      </c>
      <c r="D9789" t="s">
        <v>576</v>
      </c>
      <c r="E9789" t="s">
        <v>10</v>
      </c>
      <c r="F9789" t="s">
        <v>34</v>
      </c>
      <c r="G9789" t="s">
        <v>147</v>
      </c>
      <c r="H9789" t="s">
        <v>1756</v>
      </c>
      <c r="I9789" s="33" t="s">
        <v>11921</v>
      </c>
      <c r="J9789" s="2">
        <v>4</v>
      </c>
      <c r="K9789" s="33" t="s">
        <v>11922</v>
      </c>
    </row>
    <row r="9790" spans="1:11" x14ac:dyDescent="0.3">
      <c r="A9790" s="1">
        <v>43083</v>
      </c>
      <c r="B9790" s="2">
        <f>YEAR(salesdata[[#This Row],[Order Date]])</f>
        <v>2017</v>
      </c>
      <c r="C9790" s="2">
        <f>MONTH(salesdata[[#This Row],[Order Date]])</f>
        <v>12</v>
      </c>
      <c r="D9790" t="s">
        <v>231</v>
      </c>
      <c r="E9790" t="s">
        <v>15</v>
      </c>
      <c r="F9790" t="s">
        <v>34</v>
      </c>
      <c r="G9790" t="s">
        <v>47</v>
      </c>
      <c r="H9790" t="s">
        <v>194</v>
      </c>
      <c r="I9790" s="33" t="s">
        <v>6844</v>
      </c>
      <c r="J9790" s="2">
        <v>6</v>
      </c>
      <c r="K9790" s="33" t="s">
        <v>11923</v>
      </c>
    </row>
    <row r="9791" spans="1:11" x14ac:dyDescent="0.3">
      <c r="A9791" s="1">
        <v>43083</v>
      </c>
      <c r="B9791" s="2">
        <f>YEAR(salesdata[[#This Row],[Order Date]])</f>
        <v>2017</v>
      </c>
      <c r="C9791" s="2">
        <f>MONTH(salesdata[[#This Row],[Order Date]])</f>
        <v>12</v>
      </c>
      <c r="D9791" t="s">
        <v>231</v>
      </c>
      <c r="E9791" t="s">
        <v>15</v>
      </c>
      <c r="F9791" t="s">
        <v>34</v>
      </c>
      <c r="G9791" t="s">
        <v>47</v>
      </c>
      <c r="H9791" t="s">
        <v>544</v>
      </c>
      <c r="I9791" s="33" t="s">
        <v>11924</v>
      </c>
      <c r="J9791" s="2">
        <v>3</v>
      </c>
      <c r="K9791" s="33" t="s">
        <v>11925</v>
      </c>
    </row>
    <row r="9792" spans="1:11" x14ac:dyDescent="0.3">
      <c r="A9792" s="1">
        <v>43083</v>
      </c>
      <c r="B9792" s="2">
        <f>YEAR(salesdata[[#This Row],[Order Date]])</f>
        <v>2017</v>
      </c>
      <c r="C9792" s="2">
        <f>MONTH(salesdata[[#This Row],[Order Date]])</f>
        <v>12</v>
      </c>
      <c r="D9792" t="s">
        <v>231</v>
      </c>
      <c r="E9792" t="s">
        <v>15</v>
      </c>
      <c r="F9792" t="s">
        <v>39</v>
      </c>
      <c r="G9792" t="s">
        <v>52</v>
      </c>
      <c r="H9792" t="s">
        <v>1096</v>
      </c>
      <c r="I9792" s="33" t="s">
        <v>11926</v>
      </c>
      <c r="J9792" s="2">
        <v>3</v>
      </c>
      <c r="K9792" s="33" t="s">
        <v>6481</v>
      </c>
    </row>
    <row r="9793" spans="1:11" x14ac:dyDescent="0.3">
      <c r="A9793" s="1">
        <v>43083</v>
      </c>
      <c r="B9793" s="2">
        <f>YEAR(salesdata[[#This Row],[Order Date]])</f>
        <v>2017</v>
      </c>
      <c r="C9793" s="2">
        <f>MONTH(salesdata[[#This Row],[Order Date]])</f>
        <v>12</v>
      </c>
      <c r="D9793" t="s">
        <v>231</v>
      </c>
      <c r="E9793" t="s">
        <v>15</v>
      </c>
      <c r="F9793" t="s">
        <v>11</v>
      </c>
      <c r="G9793" t="s">
        <v>24</v>
      </c>
      <c r="H9793" t="s">
        <v>535</v>
      </c>
      <c r="I9793" s="33" t="s">
        <v>11927</v>
      </c>
      <c r="J9793" s="2">
        <v>6</v>
      </c>
      <c r="K9793" s="33" t="s">
        <v>2692</v>
      </c>
    </row>
    <row r="9794" spans="1:11" x14ac:dyDescent="0.3">
      <c r="A9794" s="1">
        <v>43083</v>
      </c>
      <c r="B9794" s="2">
        <f>YEAR(salesdata[[#This Row],[Order Date]])</f>
        <v>2017</v>
      </c>
      <c r="C9794" s="2">
        <f>MONTH(salesdata[[#This Row],[Order Date]])</f>
        <v>12</v>
      </c>
      <c r="D9794" t="s">
        <v>539</v>
      </c>
      <c r="E9794" t="s">
        <v>443</v>
      </c>
      <c r="F9794" t="s">
        <v>39</v>
      </c>
      <c r="G9794" t="s">
        <v>614</v>
      </c>
      <c r="H9794" t="s">
        <v>1385</v>
      </c>
      <c r="I9794" s="33" t="s">
        <v>4348</v>
      </c>
      <c r="J9794" s="2">
        <v>2</v>
      </c>
      <c r="K9794" s="33" t="s">
        <v>11928</v>
      </c>
    </row>
    <row r="9795" spans="1:11" x14ac:dyDescent="0.3">
      <c r="A9795" s="1">
        <v>43083</v>
      </c>
      <c r="B9795" s="2">
        <f>YEAR(salesdata[[#This Row],[Order Date]])</f>
        <v>2017</v>
      </c>
      <c r="C9795" s="2">
        <f>MONTH(salesdata[[#This Row],[Order Date]])</f>
        <v>12</v>
      </c>
      <c r="D9795" t="s">
        <v>539</v>
      </c>
      <c r="E9795" t="s">
        <v>443</v>
      </c>
      <c r="F9795" t="s">
        <v>11</v>
      </c>
      <c r="G9795" t="s">
        <v>18</v>
      </c>
      <c r="H9795" t="s">
        <v>1909</v>
      </c>
      <c r="I9795" s="33" t="s">
        <v>11929</v>
      </c>
      <c r="J9795" s="2">
        <v>1</v>
      </c>
      <c r="K9795" s="33" t="s">
        <v>4111</v>
      </c>
    </row>
    <row r="9796" spans="1:11" x14ac:dyDescent="0.3">
      <c r="A9796" s="1">
        <v>43083</v>
      </c>
      <c r="B9796" s="2">
        <f>YEAR(salesdata[[#This Row],[Order Date]])</f>
        <v>2017</v>
      </c>
      <c r="C9796" s="2">
        <f>MONTH(salesdata[[#This Row],[Order Date]])</f>
        <v>12</v>
      </c>
      <c r="D9796" t="s">
        <v>539</v>
      </c>
      <c r="E9796" t="s">
        <v>443</v>
      </c>
      <c r="F9796" t="s">
        <v>11</v>
      </c>
      <c r="G9796" t="s">
        <v>204</v>
      </c>
      <c r="H9796" t="s">
        <v>803</v>
      </c>
      <c r="I9796" s="33" t="s">
        <v>4261</v>
      </c>
      <c r="J9796" s="2">
        <v>3</v>
      </c>
      <c r="K9796" s="33" t="s">
        <v>5937</v>
      </c>
    </row>
    <row r="9797" spans="1:11" x14ac:dyDescent="0.3">
      <c r="A9797" s="1">
        <v>43083</v>
      </c>
      <c r="B9797" s="2">
        <f>YEAR(salesdata[[#This Row],[Order Date]])</f>
        <v>2017</v>
      </c>
      <c r="C9797" s="2">
        <f>MONTH(salesdata[[#This Row],[Order Date]])</f>
        <v>12</v>
      </c>
      <c r="D9797" t="s">
        <v>539</v>
      </c>
      <c r="E9797" t="s">
        <v>443</v>
      </c>
      <c r="F9797" t="s">
        <v>11</v>
      </c>
      <c r="G9797" t="s">
        <v>43</v>
      </c>
      <c r="H9797" t="s">
        <v>515</v>
      </c>
      <c r="I9797" s="33" t="s">
        <v>5750</v>
      </c>
      <c r="J9797" s="2">
        <v>6</v>
      </c>
      <c r="K9797" s="33" t="s">
        <v>7088</v>
      </c>
    </row>
    <row r="9798" spans="1:11" x14ac:dyDescent="0.3">
      <c r="A9798" s="1">
        <v>43083</v>
      </c>
      <c r="B9798" s="2">
        <f>YEAR(salesdata[[#This Row],[Order Date]])</f>
        <v>2017</v>
      </c>
      <c r="C9798" s="2">
        <f>MONTH(salesdata[[#This Row],[Order Date]])</f>
        <v>12</v>
      </c>
      <c r="D9798" t="s">
        <v>539</v>
      </c>
      <c r="E9798" t="s">
        <v>443</v>
      </c>
      <c r="F9798" t="s">
        <v>34</v>
      </c>
      <c r="G9798" t="s">
        <v>147</v>
      </c>
      <c r="H9798" t="s">
        <v>324</v>
      </c>
      <c r="I9798" s="33" t="s">
        <v>11930</v>
      </c>
      <c r="J9798" s="2">
        <v>2</v>
      </c>
      <c r="K9798" s="33" t="s">
        <v>11931</v>
      </c>
    </row>
    <row r="9799" spans="1:11" x14ac:dyDescent="0.3">
      <c r="A9799" s="1">
        <v>43084</v>
      </c>
      <c r="B9799" s="2">
        <f>YEAR(salesdata[[#This Row],[Order Date]])</f>
        <v>2017</v>
      </c>
      <c r="C9799" s="2">
        <f>MONTH(salesdata[[#This Row],[Order Date]])</f>
        <v>12</v>
      </c>
      <c r="D9799" t="s">
        <v>1588</v>
      </c>
      <c r="E9799" t="s">
        <v>167</v>
      </c>
      <c r="F9799" t="s">
        <v>34</v>
      </c>
      <c r="G9799" t="s">
        <v>47</v>
      </c>
      <c r="H9799" t="s">
        <v>1889</v>
      </c>
      <c r="I9799" s="33" t="s">
        <v>11932</v>
      </c>
      <c r="J9799" s="2">
        <v>3</v>
      </c>
      <c r="K9799" s="33" t="s">
        <v>11933</v>
      </c>
    </row>
    <row r="9800" spans="1:11" x14ac:dyDescent="0.3">
      <c r="A9800" s="1">
        <v>43084</v>
      </c>
      <c r="B9800" s="2">
        <f>YEAR(salesdata[[#This Row],[Order Date]])</f>
        <v>2017</v>
      </c>
      <c r="C9800" s="2">
        <f>MONTH(salesdata[[#This Row],[Order Date]])</f>
        <v>12</v>
      </c>
      <c r="D9800" t="s">
        <v>1733</v>
      </c>
      <c r="E9800" t="s">
        <v>15</v>
      </c>
      <c r="F9800" t="s">
        <v>11</v>
      </c>
      <c r="G9800" t="s">
        <v>24</v>
      </c>
      <c r="H9800" t="s">
        <v>2471</v>
      </c>
      <c r="I9800" s="33" t="s">
        <v>11135</v>
      </c>
      <c r="J9800" s="2">
        <v>7</v>
      </c>
      <c r="K9800" s="33" t="s">
        <v>7843</v>
      </c>
    </row>
    <row r="9801" spans="1:11" x14ac:dyDescent="0.3">
      <c r="A9801" s="1">
        <v>43084</v>
      </c>
      <c r="B9801" s="2">
        <f>YEAR(salesdata[[#This Row],[Order Date]])</f>
        <v>2017</v>
      </c>
      <c r="C9801" s="2">
        <f>MONTH(salesdata[[#This Row],[Order Date]])</f>
        <v>12</v>
      </c>
      <c r="D9801" t="s">
        <v>1878</v>
      </c>
      <c r="E9801" t="s">
        <v>27</v>
      </c>
      <c r="F9801" t="s">
        <v>11</v>
      </c>
      <c r="G9801" t="s">
        <v>12</v>
      </c>
      <c r="H9801" t="s">
        <v>1010</v>
      </c>
      <c r="I9801" s="33" t="s">
        <v>4195</v>
      </c>
      <c r="J9801" s="2">
        <v>3</v>
      </c>
      <c r="K9801" s="33" t="s">
        <v>4196</v>
      </c>
    </row>
    <row r="9802" spans="1:11" x14ac:dyDescent="0.3">
      <c r="A9802" s="1">
        <v>43084</v>
      </c>
      <c r="B9802" s="2">
        <f>YEAR(salesdata[[#This Row],[Order Date]])</f>
        <v>2017</v>
      </c>
      <c r="C9802" s="2">
        <f>MONTH(salesdata[[#This Row],[Order Date]])</f>
        <v>12</v>
      </c>
      <c r="D9802" t="s">
        <v>1878</v>
      </c>
      <c r="E9802" t="s">
        <v>27</v>
      </c>
      <c r="F9802" t="s">
        <v>11</v>
      </c>
      <c r="G9802" t="s">
        <v>93</v>
      </c>
      <c r="H9802" t="s">
        <v>2797</v>
      </c>
      <c r="I9802" s="33" t="s">
        <v>11147</v>
      </c>
      <c r="J9802" s="2">
        <v>4</v>
      </c>
      <c r="K9802" s="33" t="s">
        <v>8651</v>
      </c>
    </row>
    <row r="9803" spans="1:11" x14ac:dyDescent="0.3">
      <c r="A9803" s="1">
        <v>43084</v>
      </c>
      <c r="B9803" s="2">
        <f>YEAR(salesdata[[#This Row],[Order Date]])</f>
        <v>2017</v>
      </c>
      <c r="C9803" s="2">
        <f>MONTH(salesdata[[#This Row],[Order Date]])</f>
        <v>12</v>
      </c>
      <c r="D9803" t="s">
        <v>1878</v>
      </c>
      <c r="E9803" t="s">
        <v>27</v>
      </c>
      <c r="F9803" t="s">
        <v>39</v>
      </c>
      <c r="G9803" t="s">
        <v>40</v>
      </c>
      <c r="H9803" t="s">
        <v>1255</v>
      </c>
      <c r="I9803" s="33" t="s">
        <v>4562</v>
      </c>
      <c r="J9803" s="2">
        <v>3</v>
      </c>
      <c r="K9803" s="33" t="s">
        <v>4563</v>
      </c>
    </row>
    <row r="9804" spans="1:11" x14ac:dyDescent="0.3">
      <c r="A9804" s="1">
        <v>43085</v>
      </c>
      <c r="B9804" s="2">
        <f>YEAR(salesdata[[#This Row],[Order Date]])</f>
        <v>2017</v>
      </c>
      <c r="C9804" s="2">
        <f>MONTH(salesdata[[#This Row],[Order Date]])</f>
        <v>12</v>
      </c>
      <c r="D9804" t="s">
        <v>487</v>
      </c>
      <c r="E9804" t="s">
        <v>27</v>
      </c>
      <c r="F9804" t="s">
        <v>34</v>
      </c>
      <c r="G9804" t="s">
        <v>35</v>
      </c>
      <c r="H9804" t="s">
        <v>1464</v>
      </c>
      <c r="I9804" s="33" t="s">
        <v>11165</v>
      </c>
      <c r="J9804" s="2">
        <v>2</v>
      </c>
      <c r="K9804" s="33" t="s">
        <v>3162</v>
      </c>
    </row>
    <row r="9805" spans="1:11" x14ac:dyDescent="0.3">
      <c r="A9805" s="1">
        <v>43085</v>
      </c>
      <c r="B9805" s="2">
        <f>YEAR(salesdata[[#This Row],[Order Date]])</f>
        <v>2017</v>
      </c>
      <c r="C9805" s="2">
        <f>MONTH(salesdata[[#This Row],[Order Date]])</f>
        <v>12</v>
      </c>
      <c r="D9805" t="s">
        <v>487</v>
      </c>
      <c r="E9805" t="s">
        <v>27</v>
      </c>
      <c r="F9805" t="s">
        <v>34</v>
      </c>
      <c r="G9805" t="s">
        <v>35</v>
      </c>
      <c r="H9805" t="s">
        <v>1094</v>
      </c>
      <c r="I9805" s="33" t="s">
        <v>11152</v>
      </c>
      <c r="J9805" s="2">
        <v>2</v>
      </c>
      <c r="K9805" s="33" t="s">
        <v>3100</v>
      </c>
    </row>
    <row r="9806" spans="1:11" x14ac:dyDescent="0.3">
      <c r="A9806" s="1">
        <v>43085</v>
      </c>
      <c r="B9806" s="2">
        <f>YEAR(salesdata[[#This Row],[Order Date]])</f>
        <v>2017</v>
      </c>
      <c r="C9806" s="2">
        <f>MONTH(salesdata[[#This Row],[Order Date]])</f>
        <v>12</v>
      </c>
      <c r="D9806" t="s">
        <v>487</v>
      </c>
      <c r="E9806" t="s">
        <v>27</v>
      </c>
      <c r="F9806" t="s">
        <v>11</v>
      </c>
      <c r="G9806" t="s">
        <v>20</v>
      </c>
      <c r="H9806" t="s">
        <v>1231</v>
      </c>
      <c r="I9806" s="33" t="s">
        <v>7151</v>
      </c>
      <c r="J9806" s="2">
        <v>5</v>
      </c>
      <c r="K9806" s="33" t="s">
        <v>3085</v>
      </c>
    </row>
    <row r="9807" spans="1:11" x14ac:dyDescent="0.3">
      <c r="A9807" s="1">
        <v>43085</v>
      </c>
      <c r="B9807" s="2">
        <f>YEAR(salesdata[[#This Row],[Order Date]])</f>
        <v>2017</v>
      </c>
      <c r="C9807" s="2">
        <f>MONTH(salesdata[[#This Row],[Order Date]])</f>
        <v>12</v>
      </c>
      <c r="D9807" t="s">
        <v>487</v>
      </c>
      <c r="E9807" t="s">
        <v>27</v>
      </c>
      <c r="F9807" t="s">
        <v>34</v>
      </c>
      <c r="G9807" t="s">
        <v>47</v>
      </c>
      <c r="H9807" t="s">
        <v>2116</v>
      </c>
      <c r="I9807" s="33" t="s">
        <v>9342</v>
      </c>
      <c r="J9807" s="2">
        <v>2</v>
      </c>
      <c r="K9807" s="33" t="s">
        <v>3459</v>
      </c>
    </row>
    <row r="9808" spans="1:11" x14ac:dyDescent="0.3">
      <c r="A9808" s="1">
        <v>43085</v>
      </c>
      <c r="B9808" s="2">
        <f>YEAR(salesdata[[#This Row],[Order Date]])</f>
        <v>2017</v>
      </c>
      <c r="C9808" s="2">
        <f>MONTH(salesdata[[#This Row],[Order Date]])</f>
        <v>12</v>
      </c>
      <c r="D9808" t="s">
        <v>612</v>
      </c>
      <c r="E9808" t="s">
        <v>863</v>
      </c>
      <c r="F9808" t="s">
        <v>11</v>
      </c>
      <c r="G9808" t="s">
        <v>20</v>
      </c>
      <c r="H9808" t="s">
        <v>1699</v>
      </c>
      <c r="I9808" s="33" t="s">
        <v>5392</v>
      </c>
      <c r="J9808" s="2">
        <v>5</v>
      </c>
      <c r="K9808" s="33" t="s">
        <v>3274</v>
      </c>
    </row>
    <row r="9809" spans="1:11" x14ac:dyDescent="0.3">
      <c r="A9809" s="1">
        <v>43085</v>
      </c>
      <c r="B9809" s="2">
        <f>YEAR(salesdata[[#This Row],[Order Date]])</f>
        <v>2017</v>
      </c>
      <c r="C9809" s="2">
        <f>MONTH(salesdata[[#This Row],[Order Date]])</f>
        <v>12</v>
      </c>
      <c r="D9809" t="s">
        <v>1558</v>
      </c>
      <c r="E9809" t="s">
        <v>152</v>
      </c>
      <c r="F9809" t="s">
        <v>11</v>
      </c>
      <c r="G9809" t="s">
        <v>20</v>
      </c>
      <c r="H9809" t="s">
        <v>588</v>
      </c>
      <c r="I9809" s="33" t="s">
        <v>11934</v>
      </c>
      <c r="J9809" s="2">
        <v>4</v>
      </c>
      <c r="K9809" s="33" t="s">
        <v>2930</v>
      </c>
    </row>
    <row r="9810" spans="1:11" x14ac:dyDescent="0.3">
      <c r="A9810" s="1">
        <v>43085</v>
      </c>
      <c r="B9810" s="2">
        <f>YEAR(salesdata[[#This Row],[Order Date]])</f>
        <v>2017</v>
      </c>
      <c r="C9810" s="2">
        <f>MONTH(salesdata[[#This Row],[Order Date]])</f>
        <v>12</v>
      </c>
      <c r="D9810" t="s">
        <v>305</v>
      </c>
      <c r="E9810" t="s">
        <v>27</v>
      </c>
      <c r="F9810" t="s">
        <v>11</v>
      </c>
      <c r="G9810" t="s">
        <v>12</v>
      </c>
      <c r="H9810" t="s">
        <v>450</v>
      </c>
      <c r="I9810" s="33" t="s">
        <v>3890</v>
      </c>
      <c r="J9810" s="2">
        <v>2</v>
      </c>
      <c r="K9810" s="33" t="s">
        <v>4507</v>
      </c>
    </row>
    <row r="9811" spans="1:11" x14ac:dyDescent="0.3">
      <c r="A9811" s="1">
        <v>43085</v>
      </c>
      <c r="B9811" s="2">
        <f>YEAR(salesdata[[#This Row],[Order Date]])</f>
        <v>2017</v>
      </c>
      <c r="C9811" s="2">
        <f>MONTH(salesdata[[#This Row],[Order Date]])</f>
        <v>12</v>
      </c>
      <c r="D9811" t="s">
        <v>305</v>
      </c>
      <c r="E9811" t="s">
        <v>27</v>
      </c>
      <c r="F9811" t="s">
        <v>11</v>
      </c>
      <c r="G9811" t="s">
        <v>18</v>
      </c>
      <c r="H9811" t="s">
        <v>1088</v>
      </c>
      <c r="I9811" s="33" t="s">
        <v>4311</v>
      </c>
      <c r="J9811" s="2">
        <v>5</v>
      </c>
      <c r="K9811" s="33" t="s">
        <v>4312</v>
      </c>
    </row>
    <row r="9812" spans="1:11" x14ac:dyDescent="0.3">
      <c r="A9812" s="1">
        <v>43085</v>
      </c>
      <c r="B9812" s="2">
        <f>YEAR(salesdata[[#This Row],[Order Date]])</f>
        <v>2017</v>
      </c>
      <c r="C9812" s="2">
        <f>MONTH(salesdata[[#This Row],[Order Date]])</f>
        <v>12</v>
      </c>
      <c r="D9812" t="s">
        <v>2221</v>
      </c>
      <c r="E9812" t="s">
        <v>27</v>
      </c>
      <c r="F9812" t="s">
        <v>11</v>
      </c>
      <c r="G9812" t="s">
        <v>20</v>
      </c>
      <c r="H9812" t="s">
        <v>1535</v>
      </c>
      <c r="I9812" s="33" t="s">
        <v>4377</v>
      </c>
      <c r="J9812" s="2">
        <v>2</v>
      </c>
      <c r="K9812" s="33" t="s">
        <v>7376</v>
      </c>
    </row>
    <row r="9813" spans="1:11" x14ac:dyDescent="0.3">
      <c r="A9813" s="1">
        <v>43085</v>
      </c>
      <c r="B9813" s="2">
        <f>YEAR(salesdata[[#This Row],[Order Date]])</f>
        <v>2017</v>
      </c>
      <c r="C9813" s="2">
        <f>MONTH(salesdata[[#This Row],[Order Date]])</f>
        <v>12</v>
      </c>
      <c r="D9813" t="s">
        <v>2221</v>
      </c>
      <c r="E9813" t="s">
        <v>27</v>
      </c>
      <c r="F9813" t="s">
        <v>39</v>
      </c>
      <c r="G9813" t="s">
        <v>52</v>
      </c>
      <c r="H9813" t="s">
        <v>1933</v>
      </c>
      <c r="I9813" s="33" t="s">
        <v>11935</v>
      </c>
      <c r="J9813" s="2">
        <v>5</v>
      </c>
      <c r="K9813" s="33" t="s">
        <v>11936</v>
      </c>
    </row>
    <row r="9814" spans="1:11" x14ac:dyDescent="0.3">
      <c r="A9814" s="1">
        <v>43085</v>
      </c>
      <c r="B9814" s="2">
        <f>YEAR(salesdata[[#This Row],[Order Date]])</f>
        <v>2017</v>
      </c>
      <c r="C9814" s="2">
        <f>MONTH(salesdata[[#This Row],[Order Date]])</f>
        <v>12</v>
      </c>
      <c r="D9814" t="s">
        <v>2221</v>
      </c>
      <c r="E9814" t="s">
        <v>27</v>
      </c>
      <c r="F9814" t="s">
        <v>39</v>
      </c>
      <c r="G9814" t="s">
        <v>52</v>
      </c>
      <c r="H9814" t="s">
        <v>2362</v>
      </c>
      <c r="I9814" s="33" t="s">
        <v>2965</v>
      </c>
      <c r="J9814" s="2">
        <v>5</v>
      </c>
      <c r="K9814" s="33" t="s">
        <v>3808</v>
      </c>
    </row>
    <row r="9815" spans="1:11" x14ac:dyDescent="0.3">
      <c r="A9815" s="1">
        <v>43085</v>
      </c>
      <c r="B9815" s="2">
        <f>YEAR(salesdata[[#This Row],[Order Date]])</f>
        <v>2017</v>
      </c>
      <c r="C9815" s="2">
        <f>MONTH(salesdata[[#This Row],[Order Date]])</f>
        <v>12</v>
      </c>
      <c r="D9815" t="s">
        <v>2221</v>
      </c>
      <c r="E9815" t="s">
        <v>27</v>
      </c>
      <c r="F9815" t="s">
        <v>11</v>
      </c>
      <c r="G9815" t="s">
        <v>24</v>
      </c>
      <c r="H9815" t="s">
        <v>2827</v>
      </c>
      <c r="I9815" s="33" t="s">
        <v>5556</v>
      </c>
      <c r="J9815" s="2">
        <v>5</v>
      </c>
      <c r="K9815" s="33" t="s">
        <v>4893</v>
      </c>
    </row>
    <row r="9816" spans="1:11" x14ac:dyDescent="0.3">
      <c r="A9816" s="1">
        <v>43085</v>
      </c>
      <c r="B9816" s="2">
        <f>YEAR(salesdata[[#This Row],[Order Date]])</f>
        <v>2017</v>
      </c>
      <c r="C9816" s="2">
        <f>MONTH(salesdata[[#This Row],[Order Date]])</f>
        <v>12</v>
      </c>
      <c r="D9816" t="s">
        <v>2221</v>
      </c>
      <c r="E9816" t="s">
        <v>27</v>
      </c>
      <c r="F9816" t="s">
        <v>11</v>
      </c>
      <c r="G9816" t="s">
        <v>16</v>
      </c>
      <c r="H9816" t="s">
        <v>1589</v>
      </c>
      <c r="I9816" s="33" t="s">
        <v>3393</v>
      </c>
      <c r="J9816" s="2">
        <v>3</v>
      </c>
      <c r="K9816" s="33" t="s">
        <v>3337</v>
      </c>
    </row>
    <row r="9817" spans="1:11" x14ac:dyDescent="0.3">
      <c r="A9817" s="1">
        <v>43086</v>
      </c>
      <c r="B9817" s="2">
        <f>YEAR(salesdata[[#This Row],[Order Date]])</f>
        <v>2017</v>
      </c>
      <c r="C9817" s="2">
        <f>MONTH(salesdata[[#This Row],[Order Date]])</f>
        <v>12</v>
      </c>
      <c r="D9817" t="s">
        <v>1294</v>
      </c>
      <c r="E9817" t="s">
        <v>10</v>
      </c>
      <c r="F9817" t="s">
        <v>11</v>
      </c>
      <c r="G9817" t="s">
        <v>93</v>
      </c>
      <c r="H9817" t="s">
        <v>1454</v>
      </c>
      <c r="I9817" s="33" t="s">
        <v>11937</v>
      </c>
      <c r="J9817" s="2">
        <v>2</v>
      </c>
      <c r="K9817" s="33" t="s">
        <v>11938</v>
      </c>
    </row>
    <row r="9818" spans="1:11" x14ac:dyDescent="0.3">
      <c r="A9818" s="1">
        <v>43086</v>
      </c>
      <c r="B9818" s="2">
        <f>YEAR(salesdata[[#This Row],[Order Date]])</f>
        <v>2017</v>
      </c>
      <c r="C9818" s="2">
        <f>MONTH(salesdata[[#This Row],[Order Date]])</f>
        <v>12</v>
      </c>
      <c r="D9818" t="s">
        <v>1294</v>
      </c>
      <c r="E9818" t="s">
        <v>27</v>
      </c>
      <c r="F9818" t="s">
        <v>11</v>
      </c>
      <c r="G9818" t="s">
        <v>20</v>
      </c>
      <c r="H9818" t="s">
        <v>114</v>
      </c>
      <c r="I9818" s="33" t="s">
        <v>4903</v>
      </c>
      <c r="J9818" s="2">
        <v>5</v>
      </c>
      <c r="K9818" s="33" t="s">
        <v>3243</v>
      </c>
    </row>
    <row r="9819" spans="1:11" x14ac:dyDescent="0.3">
      <c r="A9819" s="1">
        <v>43086</v>
      </c>
      <c r="B9819" s="2">
        <f>YEAR(salesdata[[#This Row],[Order Date]])</f>
        <v>2017</v>
      </c>
      <c r="C9819" s="2">
        <f>MONTH(salesdata[[#This Row],[Order Date]])</f>
        <v>12</v>
      </c>
      <c r="D9819" t="s">
        <v>1294</v>
      </c>
      <c r="E9819" t="s">
        <v>27</v>
      </c>
      <c r="F9819" t="s">
        <v>11</v>
      </c>
      <c r="G9819" t="s">
        <v>12</v>
      </c>
      <c r="H9819" t="s">
        <v>2052</v>
      </c>
      <c r="I9819" s="33" t="s">
        <v>9710</v>
      </c>
      <c r="J9819" s="2">
        <v>3</v>
      </c>
      <c r="K9819" s="33" t="s">
        <v>7414</v>
      </c>
    </row>
    <row r="9820" spans="1:11" x14ac:dyDescent="0.3">
      <c r="A9820" s="1">
        <v>43086</v>
      </c>
      <c r="B9820" s="2">
        <f>YEAR(salesdata[[#This Row],[Order Date]])</f>
        <v>2017</v>
      </c>
      <c r="C9820" s="2">
        <f>MONTH(salesdata[[#This Row],[Order Date]])</f>
        <v>12</v>
      </c>
      <c r="D9820" t="s">
        <v>232</v>
      </c>
      <c r="E9820" t="s">
        <v>27</v>
      </c>
      <c r="F9820" t="s">
        <v>11</v>
      </c>
      <c r="G9820" t="s">
        <v>20</v>
      </c>
      <c r="H9820" t="s">
        <v>226</v>
      </c>
      <c r="I9820" s="33" t="s">
        <v>3309</v>
      </c>
      <c r="J9820" s="2">
        <v>2</v>
      </c>
      <c r="K9820" s="33" t="s">
        <v>5117</v>
      </c>
    </row>
    <row r="9821" spans="1:11" x14ac:dyDescent="0.3">
      <c r="A9821" s="1">
        <v>43086</v>
      </c>
      <c r="B9821" s="2">
        <f>YEAR(salesdata[[#This Row],[Order Date]])</f>
        <v>2017</v>
      </c>
      <c r="C9821" s="2">
        <f>MONTH(salesdata[[#This Row],[Order Date]])</f>
        <v>12</v>
      </c>
      <c r="D9821" t="s">
        <v>234</v>
      </c>
      <c r="E9821" t="s">
        <v>130</v>
      </c>
      <c r="F9821" t="s">
        <v>11</v>
      </c>
      <c r="G9821" t="s">
        <v>12</v>
      </c>
      <c r="H9821" t="s">
        <v>2669</v>
      </c>
      <c r="I9821" s="33" t="s">
        <v>11939</v>
      </c>
      <c r="J9821" s="2">
        <v>4</v>
      </c>
      <c r="K9821" s="33" t="s">
        <v>11940</v>
      </c>
    </row>
    <row r="9822" spans="1:11" x14ac:dyDescent="0.3">
      <c r="A9822" s="1">
        <v>43086</v>
      </c>
      <c r="B9822" s="2">
        <f>YEAR(salesdata[[#This Row],[Order Date]])</f>
        <v>2017</v>
      </c>
      <c r="C9822" s="2">
        <f>MONTH(salesdata[[#This Row],[Order Date]])</f>
        <v>12</v>
      </c>
      <c r="D9822" t="s">
        <v>596</v>
      </c>
      <c r="E9822" t="s">
        <v>55</v>
      </c>
      <c r="F9822" t="s">
        <v>34</v>
      </c>
      <c r="G9822" t="s">
        <v>35</v>
      </c>
      <c r="H9822" t="s">
        <v>2505</v>
      </c>
      <c r="I9822" s="33" t="s">
        <v>8945</v>
      </c>
      <c r="J9822" s="2">
        <v>5</v>
      </c>
      <c r="K9822" s="33" t="s">
        <v>9520</v>
      </c>
    </row>
    <row r="9823" spans="1:11" x14ac:dyDescent="0.3">
      <c r="A9823" s="1">
        <v>43086</v>
      </c>
      <c r="B9823" s="2">
        <f>YEAR(salesdata[[#This Row],[Order Date]])</f>
        <v>2017</v>
      </c>
      <c r="C9823" s="2">
        <f>MONTH(salesdata[[#This Row],[Order Date]])</f>
        <v>12</v>
      </c>
      <c r="D9823" t="s">
        <v>2181</v>
      </c>
      <c r="E9823" t="s">
        <v>55</v>
      </c>
      <c r="F9823" t="s">
        <v>11</v>
      </c>
      <c r="G9823" t="s">
        <v>18</v>
      </c>
      <c r="H9823" t="s">
        <v>1596</v>
      </c>
      <c r="I9823" s="33" t="s">
        <v>11599</v>
      </c>
      <c r="J9823" s="2">
        <v>3</v>
      </c>
      <c r="K9823" s="33" t="s">
        <v>11600</v>
      </c>
    </row>
    <row r="9824" spans="1:11" x14ac:dyDescent="0.3">
      <c r="A9824" s="1">
        <v>43086</v>
      </c>
      <c r="B9824" s="2">
        <f>YEAR(salesdata[[#This Row],[Order Date]])</f>
        <v>2017</v>
      </c>
      <c r="C9824" s="2">
        <f>MONTH(salesdata[[#This Row],[Order Date]])</f>
        <v>12</v>
      </c>
      <c r="D9824" t="s">
        <v>992</v>
      </c>
      <c r="E9824" t="s">
        <v>27</v>
      </c>
      <c r="F9824" t="s">
        <v>11</v>
      </c>
      <c r="G9824" t="s">
        <v>18</v>
      </c>
      <c r="H9824" t="s">
        <v>2222</v>
      </c>
      <c r="I9824" s="33" t="s">
        <v>8323</v>
      </c>
      <c r="J9824" s="2">
        <v>4</v>
      </c>
      <c r="K9824" s="33" t="s">
        <v>8324</v>
      </c>
    </row>
    <row r="9825" spans="1:11" x14ac:dyDescent="0.3">
      <c r="A9825" s="1">
        <v>43086</v>
      </c>
      <c r="B9825" s="2">
        <f>YEAR(salesdata[[#This Row],[Order Date]])</f>
        <v>2017</v>
      </c>
      <c r="C9825" s="2">
        <f>MONTH(salesdata[[#This Row],[Order Date]])</f>
        <v>12</v>
      </c>
      <c r="D9825" t="s">
        <v>992</v>
      </c>
      <c r="E9825" t="s">
        <v>27</v>
      </c>
      <c r="F9825" t="s">
        <v>11</v>
      </c>
      <c r="G9825" t="s">
        <v>204</v>
      </c>
      <c r="H9825" t="s">
        <v>2149</v>
      </c>
      <c r="I9825" s="33" t="s">
        <v>3001</v>
      </c>
      <c r="J9825" s="2">
        <v>1</v>
      </c>
      <c r="K9825" s="33" t="s">
        <v>3521</v>
      </c>
    </row>
    <row r="9826" spans="1:11" x14ac:dyDescent="0.3">
      <c r="A9826" s="1">
        <v>43086</v>
      </c>
      <c r="B9826" s="2">
        <f>YEAR(salesdata[[#This Row],[Order Date]])</f>
        <v>2017</v>
      </c>
      <c r="C9826" s="2">
        <f>MONTH(salesdata[[#This Row],[Order Date]])</f>
        <v>12</v>
      </c>
      <c r="D9826" t="s">
        <v>1225</v>
      </c>
      <c r="E9826" t="s">
        <v>152</v>
      </c>
      <c r="F9826" t="s">
        <v>11</v>
      </c>
      <c r="G9826" t="s">
        <v>18</v>
      </c>
      <c r="H9826" t="s">
        <v>772</v>
      </c>
      <c r="I9826" s="33" t="s">
        <v>3851</v>
      </c>
      <c r="J9826" s="2">
        <v>2</v>
      </c>
      <c r="K9826" s="33" t="s">
        <v>3852</v>
      </c>
    </row>
    <row r="9827" spans="1:11" x14ac:dyDescent="0.3">
      <c r="A9827" s="1">
        <v>43086</v>
      </c>
      <c r="B9827" s="2">
        <f>YEAR(salesdata[[#This Row],[Order Date]])</f>
        <v>2017</v>
      </c>
      <c r="C9827" s="2">
        <f>MONTH(salesdata[[#This Row],[Order Date]])</f>
        <v>12</v>
      </c>
      <c r="D9827" t="s">
        <v>1225</v>
      </c>
      <c r="E9827" t="s">
        <v>152</v>
      </c>
      <c r="F9827" t="s">
        <v>11</v>
      </c>
      <c r="G9827" t="s">
        <v>20</v>
      </c>
      <c r="H9827" t="s">
        <v>267</v>
      </c>
      <c r="I9827" s="33" t="s">
        <v>5573</v>
      </c>
      <c r="J9827" s="2">
        <v>3</v>
      </c>
      <c r="K9827" s="33" t="s">
        <v>5199</v>
      </c>
    </row>
    <row r="9828" spans="1:11" x14ac:dyDescent="0.3">
      <c r="A9828" s="1">
        <v>43086</v>
      </c>
      <c r="B9828" s="2">
        <f>YEAR(salesdata[[#This Row],[Order Date]])</f>
        <v>2017</v>
      </c>
      <c r="C9828" s="2">
        <f>MONTH(salesdata[[#This Row],[Order Date]])</f>
        <v>12</v>
      </c>
      <c r="D9828" t="s">
        <v>1225</v>
      </c>
      <c r="E9828" t="s">
        <v>152</v>
      </c>
      <c r="F9828" t="s">
        <v>34</v>
      </c>
      <c r="G9828" t="s">
        <v>47</v>
      </c>
      <c r="H9828" t="s">
        <v>693</v>
      </c>
      <c r="I9828" s="33" t="s">
        <v>7032</v>
      </c>
      <c r="J9828" s="2">
        <v>2</v>
      </c>
      <c r="K9828" s="33" t="s">
        <v>3804</v>
      </c>
    </row>
    <row r="9829" spans="1:11" x14ac:dyDescent="0.3">
      <c r="A9829" s="1">
        <v>43086</v>
      </c>
      <c r="B9829" s="2">
        <f>YEAR(salesdata[[#This Row],[Order Date]])</f>
        <v>2017</v>
      </c>
      <c r="C9829" s="2">
        <f>MONTH(salesdata[[#This Row],[Order Date]])</f>
        <v>12</v>
      </c>
      <c r="D9829" t="s">
        <v>2282</v>
      </c>
      <c r="E9829" t="s">
        <v>160</v>
      </c>
      <c r="F9829" t="s">
        <v>11</v>
      </c>
      <c r="G9829" t="s">
        <v>18</v>
      </c>
      <c r="H9829" t="s">
        <v>473</v>
      </c>
      <c r="I9829" s="33" t="s">
        <v>11941</v>
      </c>
      <c r="J9829" s="2">
        <v>2</v>
      </c>
      <c r="K9829" s="33" t="s">
        <v>4552</v>
      </c>
    </row>
    <row r="9830" spans="1:11" x14ac:dyDescent="0.3">
      <c r="A9830" s="1">
        <v>43087</v>
      </c>
      <c r="B9830" s="2">
        <f>YEAR(salesdata[[#This Row],[Order Date]])</f>
        <v>2017</v>
      </c>
      <c r="C9830" s="2">
        <f>MONTH(salesdata[[#This Row],[Order Date]])</f>
        <v>12</v>
      </c>
      <c r="D9830" t="s">
        <v>912</v>
      </c>
      <c r="E9830" t="s">
        <v>27</v>
      </c>
      <c r="F9830" t="s">
        <v>11</v>
      </c>
      <c r="G9830" t="s">
        <v>20</v>
      </c>
      <c r="H9830" t="s">
        <v>1956</v>
      </c>
      <c r="I9830" s="33" t="s">
        <v>11345</v>
      </c>
      <c r="J9830" s="2">
        <v>2</v>
      </c>
      <c r="K9830" s="33" t="s">
        <v>10918</v>
      </c>
    </row>
    <row r="9831" spans="1:11" x14ac:dyDescent="0.3">
      <c r="A9831" s="1">
        <v>43087</v>
      </c>
      <c r="B9831" s="2">
        <f>YEAR(salesdata[[#This Row],[Order Date]])</f>
        <v>2017</v>
      </c>
      <c r="C9831" s="2">
        <f>MONTH(salesdata[[#This Row],[Order Date]])</f>
        <v>12</v>
      </c>
      <c r="D9831" t="s">
        <v>912</v>
      </c>
      <c r="E9831" t="s">
        <v>27</v>
      </c>
      <c r="F9831" t="s">
        <v>34</v>
      </c>
      <c r="G9831" t="s">
        <v>74</v>
      </c>
      <c r="H9831" t="s">
        <v>2889</v>
      </c>
      <c r="I9831" s="33" t="s">
        <v>4108</v>
      </c>
      <c r="J9831" s="2">
        <v>1</v>
      </c>
      <c r="K9831" s="33" t="s">
        <v>11942</v>
      </c>
    </row>
    <row r="9832" spans="1:11" x14ac:dyDescent="0.3">
      <c r="A9832" s="1">
        <v>43087</v>
      </c>
      <c r="B9832" s="2">
        <f>YEAR(salesdata[[#This Row],[Order Date]])</f>
        <v>2017</v>
      </c>
      <c r="C9832" s="2">
        <f>MONTH(salesdata[[#This Row],[Order Date]])</f>
        <v>12</v>
      </c>
      <c r="D9832" t="s">
        <v>912</v>
      </c>
      <c r="E9832" t="s">
        <v>27</v>
      </c>
      <c r="F9832" t="s">
        <v>39</v>
      </c>
      <c r="G9832" t="s">
        <v>52</v>
      </c>
      <c r="H9832" t="s">
        <v>1520</v>
      </c>
      <c r="I9832" s="33" t="s">
        <v>5027</v>
      </c>
      <c r="J9832" s="2">
        <v>2</v>
      </c>
      <c r="K9832" s="33" t="s">
        <v>3444</v>
      </c>
    </row>
    <row r="9833" spans="1:11" x14ac:dyDescent="0.3">
      <c r="A9833" s="1">
        <v>43087</v>
      </c>
      <c r="B9833" s="2">
        <f>YEAR(salesdata[[#This Row],[Order Date]])</f>
        <v>2017</v>
      </c>
      <c r="C9833" s="2">
        <f>MONTH(salesdata[[#This Row],[Order Date]])</f>
        <v>12</v>
      </c>
      <c r="D9833" t="s">
        <v>2495</v>
      </c>
      <c r="E9833" t="s">
        <v>152</v>
      </c>
      <c r="F9833" t="s">
        <v>11</v>
      </c>
      <c r="G9833" t="s">
        <v>24</v>
      </c>
      <c r="H9833" t="s">
        <v>211</v>
      </c>
      <c r="I9833" s="33" t="s">
        <v>11477</v>
      </c>
      <c r="J9833" s="2">
        <v>6</v>
      </c>
      <c r="K9833" s="33" t="s">
        <v>3140</v>
      </c>
    </row>
    <row r="9834" spans="1:11" x14ac:dyDescent="0.3">
      <c r="A9834" s="1">
        <v>43087</v>
      </c>
      <c r="B9834" s="2">
        <f>YEAR(salesdata[[#This Row],[Order Date]])</f>
        <v>2017</v>
      </c>
      <c r="C9834" s="2">
        <f>MONTH(salesdata[[#This Row],[Order Date]])</f>
        <v>12</v>
      </c>
      <c r="D9834" t="s">
        <v>2495</v>
      </c>
      <c r="E9834" t="s">
        <v>152</v>
      </c>
      <c r="F9834" t="s">
        <v>34</v>
      </c>
      <c r="G9834" t="s">
        <v>35</v>
      </c>
      <c r="H9834" t="s">
        <v>1826</v>
      </c>
      <c r="I9834" s="33" t="s">
        <v>11943</v>
      </c>
      <c r="J9834" s="2">
        <v>9</v>
      </c>
      <c r="K9834" s="33" t="s">
        <v>11944</v>
      </c>
    </row>
    <row r="9835" spans="1:11" x14ac:dyDescent="0.3">
      <c r="A9835" s="1">
        <v>43087</v>
      </c>
      <c r="B9835" s="2">
        <f>YEAR(salesdata[[#This Row],[Order Date]])</f>
        <v>2017</v>
      </c>
      <c r="C9835" s="2">
        <f>MONTH(salesdata[[#This Row],[Order Date]])</f>
        <v>12</v>
      </c>
      <c r="D9835" t="s">
        <v>2495</v>
      </c>
      <c r="E9835" t="s">
        <v>152</v>
      </c>
      <c r="F9835" t="s">
        <v>11</v>
      </c>
      <c r="G9835" t="s">
        <v>93</v>
      </c>
      <c r="H9835" t="s">
        <v>1331</v>
      </c>
      <c r="I9835" s="33" t="s">
        <v>11945</v>
      </c>
      <c r="J9835" s="2">
        <v>13</v>
      </c>
      <c r="K9835" s="33" t="s">
        <v>11946</v>
      </c>
    </row>
    <row r="9836" spans="1:11" x14ac:dyDescent="0.3">
      <c r="A9836" s="1">
        <v>43087</v>
      </c>
      <c r="B9836" s="2">
        <f>YEAR(salesdata[[#This Row],[Order Date]])</f>
        <v>2017</v>
      </c>
      <c r="C9836" s="2">
        <f>MONTH(salesdata[[#This Row],[Order Date]])</f>
        <v>12</v>
      </c>
      <c r="D9836" t="s">
        <v>2495</v>
      </c>
      <c r="E9836" t="s">
        <v>152</v>
      </c>
      <c r="F9836" t="s">
        <v>11</v>
      </c>
      <c r="G9836" t="s">
        <v>24</v>
      </c>
      <c r="H9836" t="s">
        <v>2629</v>
      </c>
      <c r="I9836" s="33" t="s">
        <v>5082</v>
      </c>
      <c r="J9836" s="2">
        <v>2</v>
      </c>
      <c r="K9836" s="33" t="s">
        <v>9471</v>
      </c>
    </row>
    <row r="9837" spans="1:11" x14ac:dyDescent="0.3">
      <c r="A9837" s="1">
        <v>43087</v>
      </c>
      <c r="B9837" s="2">
        <f>YEAR(salesdata[[#This Row],[Order Date]])</f>
        <v>2017</v>
      </c>
      <c r="C9837" s="2">
        <f>MONTH(salesdata[[#This Row],[Order Date]])</f>
        <v>12</v>
      </c>
      <c r="D9837" t="s">
        <v>847</v>
      </c>
      <c r="E9837" t="s">
        <v>152</v>
      </c>
      <c r="F9837" t="s">
        <v>34</v>
      </c>
      <c r="G9837" t="s">
        <v>47</v>
      </c>
      <c r="H9837" t="s">
        <v>2065</v>
      </c>
      <c r="I9837" s="33" t="s">
        <v>9342</v>
      </c>
      <c r="J9837" s="2">
        <v>2</v>
      </c>
      <c r="K9837" s="33" t="s">
        <v>6188</v>
      </c>
    </row>
    <row r="9838" spans="1:11" x14ac:dyDescent="0.3">
      <c r="A9838" s="1">
        <v>43087</v>
      </c>
      <c r="B9838" s="2">
        <f>YEAR(salesdata[[#This Row],[Order Date]])</f>
        <v>2017</v>
      </c>
      <c r="C9838" s="2">
        <f>MONTH(salesdata[[#This Row],[Order Date]])</f>
        <v>12</v>
      </c>
      <c r="D9838" t="s">
        <v>938</v>
      </c>
      <c r="E9838" t="s">
        <v>27</v>
      </c>
      <c r="F9838" t="s">
        <v>11</v>
      </c>
      <c r="G9838" t="s">
        <v>24</v>
      </c>
      <c r="H9838" t="s">
        <v>106</v>
      </c>
      <c r="I9838" s="33" t="s">
        <v>2991</v>
      </c>
      <c r="J9838" s="2">
        <v>3</v>
      </c>
      <c r="K9838" s="33" t="s">
        <v>2992</v>
      </c>
    </row>
    <row r="9839" spans="1:11" x14ac:dyDescent="0.3">
      <c r="A9839" s="1">
        <v>43087</v>
      </c>
      <c r="B9839" s="2">
        <f>YEAR(salesdata[[#This Row],[Order Date]])</f>
        <v>2017</v>
      </c>
      <c r="C9839" s="2">
        <f>MONTH(salesdata[[#This Row],[Order Date]])</f>
        <v>12</v>
      </c>
      <c r="D9839" t="s">
        <v>938</v>
      </c>
      <c r="E9839" t="s">
        <v>27</v>
      </c>
      <c r="F9839" t="s">
        <v>11</v>
      </c>
      <c r="G9839" t="s">
        <v>12</v>
      </c>
      <c r="H9839" t="s">
        <v>2355</v>
      </c>
      <c r="I9839" s="33" t="s">
        <v>3122</v>
      </c>
      <c r="J9839" s="2">
        <v>2</v>
      </c>
      <c r="K9839" s="33" t="s">
        <v>3123</v>
      </c>
    </row>
    <row r="9840" spans="1:11" x14ac:dyDescent="0.3">
      <c r="A9840" s="1">
        <v>43087</v>
      </c>
      <c r="B9840" s="2">
        <f>YEAR(salesdata[[#This Row],[Order Date]])</f>
        <v>2017</v>
      </c>
      <c r="C9840" s="2">
        <f>MONTH(salesdata[[#This Row],[Order Date]])</f>
        <v>12</v>
      </c>
      <c r="D9840" t="s">
        <v>938</v>
      </c>
      <c r="E9840" t="s">
        <v>27</v>
      </c>
      <c r="F9840" t="s">
        <v>11</v>
      </c>
      <c r="G9840" t="s">
        <v>12</v>
      </c>
      <c r="H9840" t="s">
        <v>533</v>
      </c>
      <c r="I9840" s="33" t="s">
        <v>3540</v>
      </c>
      <c r="J9840" s="2">
        <v>5</v>
      </c>
      <c r="K9840" s="33" t="s">
        <v>3175</v>
      </c>
    </row>
    <row r="9841" spans="1:11" x14ac:dyDescent="0.3">
      <c r="A9841" s="1">
        <v>43087</v>
      </c>
      <c r="B9841" s="2">
        <f>YEAR(salesdata[[#This Row],[Order Date]])</f>
        <v>2017</v>
      </c>
      <c r="C9841" s="2">
        <f>MONTH(salesdata[[#This Row],[Order Date]])</f>
        <v>12</v>
      </c>
      <c r="D9841" t="s">
        <v>567</v>
      </c>
      <c r="E9841" t="s">
        <v>23</v>
      </c>
      <c r="F9841" t="s">
        <v>11</v>
      </c>
      <c r="G9841" t="s">
        <v>24</v>
      </c>
      <c r="H9841" t="s">
        <v>343</v>
      </c>
      <c r="I9841" s="33" t="s">
        <v>10123</v>
      </c>
      <c r="J9841" s="2">
        <v>7</v>
      </c>
      <c r="K9841" s="33" t="s">
        <v>3127</v>
      </c>
    </row>
    <row r="9842" spans="1:11" x14ac:dyDescent="0.3">
      <c r="A9842" s="1">
        <v>43087</v>
      </c>
      <c r="B9842" s="2">
        <f>YEAR(salesdata[[#This Row],[Order Date]])</f>
        <v>2017</v>
      </c>
      <c r="C9842" s="2">
        <f>MONTH(salesdata[[#This Row],[Order Date]])</f>
        <v>12</v>
      </c>
      <c r="D9842" t="s">
        <v>2700</v>
      </c>
      <c r="E9842" t="s">
        <v>249</v>
      </c>
      <c r="F9842" t="s">
        <v>11</v>
      </c>
      <c r="G9842" t="s">
        <v>24</v>
      </c>
      <c r="H9842" t="s">
        <v>1675</v>
      </c>
      <c r="I9842" s="33" t="s">
        <v>4426</v>
      </c>
      <c r="J9842" s="2">
        <v>9</v>
      </c>
      <c r="K9842" s="33" t="s">
        <v>11947</v>
      </c>
    </row>
    <row r="9843" spans="1:11" x14ac:dyDescent="0.3">
      <c r="A9843" s="1">
        <v>43087</v>
      </c>
      <c r="B9843" s="2">
        <f>YEAR(salesdata[[#This Row],[Order Date]])</f>
        <v>2017</v>
      </c>
      <c r="C9843" s="2">
        <f>MONTH(salesdata[[#This Row],[Order Date]])</f>
        <v>12</v>
      </c>
      <c r="D9843" t="s">
        <v>2482</v>
      </c>
      <c r="E9843" t="s">
        <v>27</v>
      </c>
      <c r="F9843" t="s">
        <v>11</v>
      </c>
      <c r="G9843" t="s">
        <v>24</v>
      </c>
      <c r="H9843" t="s">
        <v>644</v>
      </c>
      <c r="I9843" s="33" t="s">
        <v>4578</v>
      </c>
      <c r="J9843" s="2">
        <v>2</v>
      </c>
      <c r="K9843" s="33" t="s">
        <v>4218</v>
      </c>
    </row>
    <row r="9844" spans="1:11" x14ac:dyDescent="0.3">
      <c r="A9844" s="1">
        <v>43087</v>
      </c>
      <c r="B9844" s="2">
        <f>YEAR(salesdata[[#This Row],[Order Date]])</f>
        <v>2017</v>
      </c>
      <c r="C9844" s="2">
        <f>MONTH(salesdata[[#This Row],[Order Date]])</f>
        <v>12</v>
      </c>
      <c r="D9844" t="s">
        <v>1462</v>
      </c>
      <c r="E9844" t="s">
        <v>79</v>
      </c>
      <c r="F9844" t="s">
        <v>11</v>
      </c>
      <c r="G9844" t="s">
        <v>20</v>
      </c>
      <c r="H9844" t="s">
        <v>476</v>
      </c>
      <c r="I9844" s="33" t="s">
        <v>7067</v>
      </c>
      <c r="J9844" s="2">
        <v>3</v>
      </c>
      <c r="K9844" s="33" t="s">
        <v>4022</v>
      </c>
    </row>
    <row r="9845" spans="1:11" x14ac:dyDescent="0.3">
      <c r="A9845" s="1">
        <v>43087</v>
      </c>
      <c r="B9845" s="2">
        <f>YEAR(salesdata[[#This Row],[Order Date]])</f>
        <v>2017</v>
      </c>
      <c r="C9845" s="2">
        <f>MONTH(salesdata[[#This Row],[Order Date]])</f>
        <v>12</v>
      </c>
      <c r="D9845" t="s">
        <v>1462</v>
      </c>
      <c r="E9845" t="s">
        <v>79</v>
      </c>
      <c r="F9845" t="s">
        <v>11</v>
      </c>
      <c r="G9845" t="s">
        <v>43</v>
      </c>
      <c r="H9845" t="s">
        <v>1277</v>
      </c>
      <c r="I9845" s="33" t="s">
        <v>9275</v>
      </c>
      <c r="J9845" s="2">
        <v>3</v>
      </c>
      <c r="K9845" s="33" t="s">
        <v>4024</v>
      </c>
    </row>
    <row r="9846" spans="1:11" x14ac:dyDescent="0.3">
      <c r="A9846" s="1">
        <v>43087</v>
      </c>
      <c r="B9846" s="2">
        <f>YEAR(salesdata[[#This Row],[Order Date]])</f>
        <v>2017</v>
      </c>
      <c r="C9846" s="2">
        <f>MONTH(salesdata[[#This Row],[Order Date]])</f>
        <v>12</v>
      </c>
      <c r="D9846" t="s">
        <v>1462</v>
      </c>
      <c r="E9846" t="s">
        <v>79</v>
      </c>
      <c r="F9846" t="s">
        <v>11</v>
      </c>
      <c r="G9846" t="s">
        <v>12</v>
      </c>
      <c r="H9846" t="s">
        <v>1827</v>
      </c>
      <c r="I9846" s="33" t="s">
        <v>4408</v>
      </c>
      <c r="J9846" s="2">
        <v>5</v>
      </c>
      <c r="K9846" s="33" t="s">
        <v>4409</v>
      </c>
    </row>
    <row r="9847" spans="1:11" x14ac:dyDescent="0.3">
      <c r="A9847" s="1">
        <v>43087</v>
      </c>
      <c r="B9847" s="2">
        <f>YEAR(salesdata[[#This Row],[Order Date]])</f>
        <v>2017</v>
      </c>
      <c r="C9847" s="2">
        <f>MONTH(salesdata[[#This Row],[Order Date]])</f>
        <v>12</v>
      </c>
      <c r="D9847" t="s">
        <v>1462</v>
      </c>
      <c r="E9847" t="s">
        <v>79</v>
      </c>
      <c r="F9847" t="s">
        <v>11</v>
      </c>
      <c r="G9847" t="s">
        <v>93</v>
      </c>
      <c r="H9847" t="s">
        <v>2072</v>
      </c>
      <c r="I9847" s="33" t="s">
        <v>11948</v>
      </c>
      <c r="J9847" s="2">
        <v>2</v>
      </c>
      <c r="K9847" s="33" t="s">
        <v>10886</v>
      </c>
    </row>
    <row r="9848" spans="1:11" x14ac:dyDescent="0.3">
      <c r="A9848" s="1">
        <v>43087</v>
      </c>
      <c r="B9848" s="2">
        <f>YEAR(salesdata[[#This Row],[Order Date]])</f>
        <v>2017</v>
      </c>
      <c r="C9848" s="2">
        <f>MONTH(salesdata[[#This Row],[Order Date]])</f>
        <v>12</v>
      </c>
      <c r="D9848" t="s">
        <v>2543</v>
      </c>
      <c r="E9848" t="s">
        <v>160</v>
      </c>
      <c r="F9848" t="s">
        <v>34</v>
      </c>
      <c r="G9848" t="s">
        <v>47</v>
      </c>
      <c r="H9848" t="s">
        <v>981</v>
      </c>
      <c r="I9848" s="33" t="s">
        <v>11949</v>
      </c>
      <c r="J9848" s="2">
        <v>5</v>
      </c>
      <c r="K9848" s="33" t="s">
        <v>3599</v>
      </c>
    </row>
    <row r="9849" spans="1:11" x14ac:dyDescent="0.3">
      <c r="A9849" s="1">
        <v>43087</v>
      </c>
      <c r="B9849" s="2">
        <f>YEAR(salesdata[[#This Row],[Order Date]])</f>
        <v>2017</v>
      </c>
      <c r="C9849" s="2">
        <f>MONTH(salesdata[[#This Row],[Order Date]])</f>
        <v>12</v>
      </c>
      <c r="D9849" t="s">
        <v>2543</v>
      </c>
      <c r="E9849" t="s">
        <v>160</v>
      </c>
      <c r="F9849" t="s">
        <v>39</v>
      </c>
      <c r="G9849" t="s">
        <v>52</v>
      </c>
      <c r="H9849" t="s">
        <v>1480</v>
      </c>
      <c r="I9849" s="33" t="s">
        <v>6047</v>
      </c>
      <c r="J9849" s="2">
        <v>3</v>
      </c>
      <c r="K9849" s="33" t="s">
        <v>6479</v>
      </c>
    </row>
    <row r="9850" spans="1:11" x14ac:dyDescent="0.3">
      <c r="A9850" s="1">
        <v>43088</v>
      </c>
      <c r="B9850" s="2">
        <f>YEAR(salesdata[[#This Row],[Order Date]])</f>
        <v>2017</v>
      </c>
      <c r="C9850" s="2">
        <f>MONTH(salesdata[[#This Row],[Order Date]])</f>
        <v>12</v>
      </c>
      <c r="D9850" t="s">
        <v>78</v>
      </c>
      <c r="E9850" t="s">
        <v>27</v>
      </c>
      <c r="F9850" t="s">
        <v>11</v>
      </c>
      <c r="G9850" t="s">
        <v>20</v>
      </c>
      <c r="H9850" t="s">
        <v>2297</v>
      </c>
      <c r="I9850" s="33" t="s">
        <v>10427</v>
      </c>
      <c r="J9850" s="2">
        <v>2</v>
      </c>
      <c r="K9850" s="33" t="s">
        <v>10955</v>
      </c>
    </row>
    <row r="9851" spans="1:11" x14ac:dyDescent="0.3">
      <c r="A9851" s="1">
        <v>43088</v>
      </c>
      <c r="B9851" s="2">
        <f>YEAR(salesdata[[#This Row],[Order Date]])</f>
        <v>2017</v>
      </c>
      <c r="C9851" s="2">
        <f>MONTH(salesdata[[#This Row],[Order Date]])</f>
        <v>12</v>
      </c>
      <c r="D9851" t="s">
        <v>1580</v>
      </c>
      <c r="E9851" t="s">
        <v>62</v>
      </c>
      <c r="F9851" t="s">
        <v>11</v>
      </c>
      <c r="G9851" t="s">
        <v>204</v>
      </c>
      <c r="H9851" t="s">
        <v>470</v>
      </c>
      <c r="I9851" s="33" t="s">
        <v>11950</v>
      </c>
      <c r="J9851" s="2">
        <v>2</v>
      </c>
      <c r="K9851" s="33" t="s">
        <v>8251</v>
      </c>
    </row>
    <row r="9852" spans="1:11" x14ac:dyDescent="0.3">
      <c r="A9852" s="1">
        <v>43088</v>
      </c>
      <c r="B9852" s="2">
        <f>YEAR(salesdata[[#This Row],[Order Date]])</f>
        <v>2017</v>
      </c>
      <c r="C9852" s="2">
        <f>MONTH(salesdata[[#This Row],[Order Date]])</f>
        <v>12</v>
      </c>
      <c r="D9852" t="s">
        <v>1869</v>
      </c>
      <c r="E9852" t="s">
        <v>282</v>
      </c>
      <c r="F9852" t="s">
        <v>34</v>
      </c>
      <c r="G9852" t="s">
        <v>47</v>
      </c>
      <c r="H9852" t="s">
        <v>1618</v>
      </c>
      <c r="I9852" s="33" t="s">
        <v>3890</v>
      </c>
      <c r="J9852" s="2">
        <v>5</v>
      </c>
      <c r="K9852" s="33" t="s">
        <v>10514</v>
      </c>
    </row>
    <row r="9853" spans="1:11" x14ac:dyDescent="0.3">
      <c r="A9853" s="1">
        <v>43088</v>
      </c>
      <c r="B9853" s="2">
        <f>YEAR(salesdata[[#This Row],[Order Date]])</f>
        <v>2017</v>
      </c>
      <c r="C9853" s="2">
        <f>MONTH(salesdata[[#This Row],[Order Date]])</f>
        <v>12</v>
      </c>
      <c r="D9853" t="s">
        <v>1869</v>
      </c>
      <c r="E9853" t="s">
        <v>282</v>
      </c>
      <c r="F9853" t="s">
        <v>11</v>
      </c>
      <c r="G9853" t="s">
        <v>18</v>
      </c>
      <c r="H9853" t="s">
        <v>1929</v>
      </c>
      <c r="I9853" s="33" t="s">
        <v>6669</v>
      </c>
      <c r="J9853" s="2">
        <v>2</v>
      </c>
      <c r="K9853" s="33" t="s">
        <v>6670</v>
      </c>
    </row>
    <row r="9854" spans="1:11" x14ac:dyDescent="0.3">
      <c r="A9854" s="1">
        <v>43088</v>
      </c>
      <c r="B9854" s="2">
        <f>YEAR(salesdata[[#This Row],[Order Date]])</f>
        <v>2017</v>
      </c>
      <c r="C9854" s="2">
        <f>MONTH(salesdata[[#This Row],[Order Date]])</f>
        <v>12</v>
      </c>
      <c r="D9854" t="s">
        <v>1869</v>
      </c>
      <c r="E9854" t="s">
        <v>282</v>
      </c>
      <c r="F9854" t="s">
        <v>34</v>
      </c>
      <c r="G9854" t="s">
        <v>74</v>
      </c>
      <c r="H9854" t="s">
        <v>1123</v>
      </c>
      <c r="I9854" s="33" t="s">
        <v>11951</v>
      </c>
      <c r="J9854" s="2">
        <v>7</v>
      </c>
      <c r="K9854" s="33" t="s">
        <v>11952</v>
      </c>
    </row>
    <row r="9855" spans="1:11" x14ac:dyDescent="0.3">
      <c r="A9855" s="1">
        <v>43089</v>
      </c>
      <c r="B9855" s="2">
        <f>YEAR(salesdata[[#This Row],[Order Date]])</f>
        <v>2017</v>
      </c>
      <c r="C9855" s="2">
        <f>MONTH(salesdata[[#This Row],[Order Date]])</f>
        <v>12</v>
      </c>
      <c r="D9855" t="s">
        <v>295</v>
      </c>
      <c r="E9855" t="s">
        <v>152</v>
      </c>
      <c r="F9855" t="s">
        <v>11</v>
      </c>
      <c r="G9855" t="s">
        <v>12</v>
      </c>
      <c r="H9855" t="s">
        <v>2271</v>
      </c>
      <c r="I9855" s="33" t="s">
        <v>4243</v>
      </c>
      <c r="J9855" s="2">
        <v>1</v>
      </c>
      <c r="K9855" s="33" t="s">
        <v>4791</v>
      </c>
    </row>
    <row r="9856" spans="1:11" x14ac:dyDescent="0.3">
      <c r="A9856" s="1">
        <v>43089</v>
      </c>
      <c r="B9856" s="2">
        <f>YEAR(salesdata[[#This Row],[Order Date]])</f>
        <v>2017</v>
      </c>
      <c r="C9856" s="2">
        <f>MONTH(salesdata[[#This Row],[Order Date]])</f>
        <v>12</v>
      </c>
      <c r="D9856" t="s">
        <v>295</v>
      </c>
      <c r="E9856" t="s">
        <v>152</v>
      </c>
      <c r="F9856" t="s">
        <v>11</v>
      </c>
      <c r="G9856" t="s">
        <v>20</v>
      </c>
      <c r="H9856" t="s">
        <v>188</v>
      </c>
      <c r="I9856" s="33" t="s">
        <v>7558</v>
      </c>
      <c r="J9856" s="2">
        <v>1</v>
      </c>
      <c r="K9856" s="33" t="s">
        <v>10429</v>
      </c>
    </row>
    <row r="9857" spans="1:11" x14ac:dyDescent="0.3">
      <c r="A9857" s="1">
        <v>43089</v>
      </c>
      <c r="B9857" s="2">
        <f>YEAR(salesdata[[#This Row],[Order Date]])</f>
        <v>2017</v>
      </c>
      <c r="C9857" s="2">
        <f>MONTH(salesdata[[#This Row],[Order Date]])</f>
        <v>12</v>
      </c>
      <c r="D9857" t="s">
        <v>1800</v>
      </c>
      <c r="E9857" t="s">
        <v>152</v>
      </c>
      <c r="F9857" t="s">
        <v>11</v>
      </c>
      <c r="G9857" t="s">
        <v>12</v>
      </c>
      <c r="H9857" t="s">
        <v>2299</v>
      </c>
      <c r="I9857" s="33" t="s">
        <v>7051</v>
      </c>
      <c r="J9857" s="2">
        <v>5</v>
      </c>
      <c r="K9857" s="33" t="s">
        <v>7052</v>
      </c>
    </row>
    <row r="9858" spans="1:11" x14ac:dyDescent="0.3">
      <c r="A9858" s="1">
        <v>43089</v>
      </c>
      <c r="B9858" s="2">
        <f>YEAR(salesdata[[#This Row],[Order Date]])</f>
        <v>2017</v>
      </c>
      <c r="C9858" s="2">
        <f>MONTH(salesdata[[#This Row],[Order Date]])</f>
        <v>12</v>
      </c>
      <c r="D9858" t="s">
        <v>1800</v>
      </c>
      <c r="E9858" t="s">
        <v>152</v>
      </c>
      <c r="F9858" t="s">
        <v>11</v>
      </c>
      <c r="G9858" t="s">
        <v>20</v>
      </c>
      <c r="H9858" t="s">
        <v>1056</v>
      </c>
      <c r="I9858" s="33" t="s">
        <v>6368</v>
      </c>
      <c r="J9858" s="2">
        <v>3</v>
      </c>
      <c r="K9858" s="33" t="s">
        <v>6369</v>
      </c>
    </row>
    <row r="9859" spans="1:11" x14ac:dyDescent="0.3">
      <c r="A9859" s="1">
        <v>43089</v>
      </c>
      <c r="B9859" s="2">
        <f>YEAR(salesdata[[#This Row],[Order Date]])</f>
        <v>2017</v>
      </c>
      <c r="C9859" s="2">
        <f>MONTH(salesdata[[#This Row],[Order Date]])</f>
        <v>12</v>
      </c>
      <c r="D9859" t="s">
        <v>1800</v>
      </c>
      <c r="E9859" t="s">
        <v>152</v>
      </c>
      <c r="F9859" t="s">
        <v>11</v>
      </c>
      <c r="G9859" t="s">
        <v>12</v>
      </c>
      <c r="H9859" t="s">
        <v>2186</v>
      </c>
      <c r="I9859" s="33" t="s">
        <v>7918</v>
      </c>
      <c r="J9859" s="2">
        <v>3</v>
      </c>
      <c r="K9859" s="33" t="s">
        <v>7919</v>
      </c>
    </row>
    <row r="9860" spans="1:11" x14ac:dyDescent="0.3">
      <c r="A9860" s="1">
        <v>43090</v>
      </c>
      <c r="B9860" s="2">
        <f>YEAR(salesdata[[#This Row],[Order Date]])</f>
        <v>2017</v>
      </c>
      <c r="C9860" s="2">
        <f>MONTH(salesdata[[#This Row],[Order Date]])</f>
        <v>12</v>
      </c>
      <c r="D9860" t="s">
        <v>318</v>
      </c>
      <c r="E9860" t="s">
        <v>27</v>
      </c>
      <c r="F9860" t="s">
        <v>11</v>
      </c>
      <c r="G9860" t="s">
        <v>24</v>
      </c>
      <c r="H9860" t="s">
        <v>106</v>
      </c>
      <c r="I9860" s="33" t="s">
        <v>2991</v>
      </c>
      <c r="J9860" s="2">
        <v>3</v>
      </c>
      <c r="K9860" s="33" t="s">
        <v>2992</v>
      </c>
    </row>
    <row r="9861" spans="1:11" x14ac:dyDescent="0.3">
      <c r="A9861" s="1">
        <v>43090</v>
      </c>
      <c r="B9861" s="2">
        <f>YEAR(salesdata[[#This Row],[Order Date]])</f>
        <v>2017</v>
      </c>
      <c r="C9861" s="2">
        <f>MONTH(salesdata[[#This Row],[Order Date]])</f>
        <v>12</v>
      </c>
      <c r="D9861" t="s">
        <v>318</v>
      </c>
      <c r="E9861" t="s">
        <v>27</v>
      </c>
      <c r="F9861" t="s">
        <v>11</v>
      </c>
      <c r="G9861" t="s">
        <v>24</v>
      </c>
      <c r="H9861" t="s">
        <v>722</v>
      </c>
      <c r="I9861" s="33" t="s">
        <v>3882</v>
      </c>
      <c r="J9861" s="2">
        <v>2</v>
      </c>
      <c r="K9861" s="33" t="s">
        <v>8568</v>
      </c>
    </row>
    <row r="9862" spans="1:11" x14ac:dyDescent="0.3">
      <c r="A9862" s="1">
        <v>43090</v>
      </c>
      <c r="B9862" s="2">
        <f>YEAR(salesdata[[#This Row],[Order Date]])</f>
        <v>2017</v>
      </c>
      <c r="C9862" s="2">
        <f>MONTH(salesdata[[#This Row],[Order Date]])</f>
        <v>12</v>
      </c>
      <c r="D9862" t="s">
        <v>1951</v>
      </c>
      <c r="E9862" t="s">
        <v>27</v>
      </c>
      <c r="F9862" t="s">
        <v>11</v>
      </c>
      <c r="G9862" t="s">
        <v>18</v>
      </c>
      <c r="H9862" t="s">
        <v>999</v>
      </c>
      <c r="I9862" s="33" t="s">
        <v>11039</v>
      </c>
      <c r="J9862" s="2">
        <v>7</v>
      </c>
      <c r="K9862" s="33" t="s">
        <v>11040</v>
      </c>
    </row>
    <row r="9863" spans="1:11" x14ac:dyDescent="0.3">
      <c r="A9863" s="1">
        <v>43090</v>
      </c>
      <c r="B9863" s="2">
        <f>YEAR(salesdata[[#This Row],[Order Date]])</f>
        <v>2017</v>
      </c>
      <c r="C9863" s="2">
        <f>MONTH(salesdata[[#This Row],[Order Date]])</f>
        <v>12</v>
      </c>
      <c r="D9863" t="s">
        <v>2032</v>
      </c>
      <c r="E9863" t="s">
        <v>181</v>
      </c>
      <c r="F9863" t="s">
        <v>39</v>
      </c>
      <c r="G9863" t="s">
        <v>40</v>
      </c>
      <c r="H9863" t="s">
        <v>140</v>
      </c>
      <c r="I9863" s="33" t="s">
        <v>5400</v>
      </c>
      <c r="J9863" s="2">
        <v>3</v>
      </c>
      <c r="K9863" s="33" t="s">
        <v>5401</v>
      </c>
    </row>
    <row r="9864" spans="1:11" x14ac:dyDescent="0.3">
      <c r="A9864" s="1">
        <v>43090</v>
      </c>
      <c r="B9864" s="2">
        <f>YEAR(salesdata[[#This Row],[Order Date]])</f>
        <v>2017</v>
      </c>
      <c r="C9864" s="2">
        <f>MONTH(salesdata[[#This Row],[Order Date]])</f>
        <v>12</v>
      </c>
      <c r="D9864" t="s">
        <v>2032</v>
      </c>
      <c r="E9864" t="s">
        <v>181</v>
      </c>
      <c r="F9864" t="s">
        <v>11</v>
      </c>
      <c r="G9864" t="s">
        <v>204</v>
      </c>
      <c r="H9864" t="s">
        <v>1500</v>
      </c>
      <c r="I9864" s="33" t="s">
        <v>8657</v>
      </c>
      <c r="J9864" s="2">
        <v>5</v>
      </c>
      <c r="K9864" s="33" t="s">
        <v>3806</v>
      </c>
    </row>
    <row r="9865" spans="1:11" x14ac:dyDescent="0.3">
      <c r="A9865" s="1">
        <v>43090</v>
      </c>
      <c r="B9865" s="2">
        <f>YEAR(salesdata[[#This Row],[Order Date]])</f>
        <v>2017</v>
      </c>
      <c r="C9865" s="2">
        <f>MONTH(salesdata[[#This Row],[Order Date]])</f>
        <v>12</v>
      </c>
      <c r="D9865" t="s">
        <v>2032</v>
      </c>
      <c r="E9865" t="s">
        <v>181</v>
      </c>
      <c r="F9865" t="s">
        <v>11</v>
      </c>
      <c r="G9865" t="s">
        <v>12</v>
      </c>
      <c r="H9865" t="s">
        <v>919</v>
      </c>
      <c r="I9865" s="33" t="s">
        <v>4629</v>
      </c>
      <c r="J9865" s="2">
        <v>3</v>
      </c>
      <c r="K9865" s="33" t="s">
        <v>4630</v>
      </c>
    </row>
    <row r="9866" spans="1:11" x14ac:dyDescent="0.3">
      <c r="A9866" s="1">
        <v>43090</v>
      </c>
      <c r="B9866" s="2">
        <f>YEAR(salesdata[[#This Row],[Order Date]])</f>
        <v>2017</v>
      </c>
      <c r="C9866" s="2">
        <f>MONTH(salesdata[[#This Row],[Order Date]])</f>
        <v>12</v>
      </c>
      <c r="D9866" t="s">
        <v>1475</v>
      </c>
      <c r="E9866" t="s">
        <v>33</v>
      </c>
      <c r="F9866" t="s">
        <v>39</v>
      </c>
      <c r="G9866" t="s">
        <v>52</v>
      </c>
      <c r="H9866" t="s">
        <v>2050</v>
      </c>
      <c r="I9866" s="33" t="s">
        <v>2890</v>
      </c>
      <c r="J9866" s="2">
        <v>4</v>
      </c>
      <c r="K9866" s="33" t="s">
        <v>11953</v>
      </c>
    </row>
    <row r="9867" spans="1:11" x14ac:dyDescent="0.3">
      <c r="A9867" s="1">
        <v>43090</v>
      </c>
      <c r="B9867" s="2">
        <f>YEAR(salesdata[[#This Row],[Order Date]])</f>
        <v>2017</v>
      </c>
      <c r="C9867" s="2">
        <f>MONTH(salesdata[[#This Row],[Order Date]])</f>
        <v>12</v>
      </c>
      <c r="D9867" t="s">
        <v>518</v>
      </c>
      <c r="E9867" t="s">
        <v>27</v>
      </c>
      <c r="F9867" t="s">
        <v>11</v>
      </c>
      <c r="G9867" t="s">
        <v>18</v>
      </c>
      <c r="H9867" t="s">
        <v>1439</v>
      </c>
      <c r="I9867" s="33" t="s">
        <v>7032</v>
      </c>
      <c r="J9867" s="2">
        <v>2</v>
      </c>
      <c r="K9867" s="33" t="s">
        <v>8815</v>
      </c>
    </row>
    <row r="9868" spans="1:11" x14ac:dyDescent="0.3">
      <c r="A9868" s="1">
        <v>43090</v>
      </c>
      <c r="B9868" s="2">
        <f>YEAR(salesdata[[#This Row],[Order Date]])</f>
        <v>2017</v>
      </c>
      <c r="C9868" s="2">
        <f>MONTH(salesdata[[#This Row],[Order Date]])</f>
        <v>12</v>
      </c>
      <c r="D9868" t="s">
        <v>1642</v>
      </c>
      <c r="E9868" t="s">
        <v>70</v>
      </c>
      <c r="F9868" t="s">
        <v>11</v>
      </c>
      <c r="G9868" t="s">
        <v>20</v>
      </c>
      <c r="H9868" t="s">
        <v>2248</v>
      </c>
      <c r="I9868" s="33" t="s">
        <v>5469</v>
      </c>
      <c r="J9868" s="2">
        <v>6</v>
      </c>
      <c r="K9868" s="33" t="s">
        <v>9188</v>
      </c>
    </row>
    <row r="9869" spans="1:11" x14ac:dyDescent="0.3">
      <c r="A9869" s="1">
        <v>43090</v>
      </c>
      <c r="B9869" s="2">
        <f>YEAR(salesdata[[#This Row],[Order Date]])</f>
        <v>2017</v>
      </c>
      <c r="C9869" s="2">
        <f>MONTH(salesdata[[#This Row],[Order Date]])</f>
        <v>12</v>
      </c>
      <c r="D9869" t="s">
        <v>305</v>
      </c>
      <c r="E9869" t="s">
        <v>1021</v>
      </c>
      <c r="F9869" t="s">
        <v>34</v>
      </c>
      <c r="G9869" t="s">
        <v>47</v>
      </c>
      <c r="H9869" t="s">
        <v>1041</v>
      </c>
      <c r="I9869" s="33" t="s">
        <v>3369</v>
      </c>
      <c r="J9869" s="2">
        <v>2</v>
      </c>
      <c r="K9869" s="33" t="s">
        <v>2654</v>
      </c>
    </row>
    <row r="9870" spans="1:11" x14ac:dyDescent="0.3">
      <c r="A9870" s="1">
        <v>43090</v>
      </c>
      <c r="B9870" s="2">
        <f>YEAR(salesdata[[#This Row],[Order Date]])</f>
        <v>2017</v>
      </c>
      <c r="C9870" s="2">
        <f>MONTH(salesdata[[#This Row],[Order Date]])</f>
        <v>12</v>
      </c>
      <c r="D9870" t="s">
        <v>2658</v>
      </c>
      <c r="E9870" t="s">
        <v>130</v>
      </c>
      <c r="F9870" t="s">
        <v>11</v>
      </c>
      <c r="G9870" t="s">
        <v>18</v>
      </c>
      <c r="H9870" t="s">
        <v>1139</v>
      </c>
      <c r="I9870" s="33" t="s">
        <v>4383</v>
      </c>
      <c r="J9870" s="2">
        <v>1</v>
      </c>
      <c r="K9870" s="33" t="s">
        <v>4384</v>
      </c>
    </row>
    <row r="9871" spans="1:11" x14ac:dyDescent="0.3">
      <c r="A9871" s="1">
        <v>43091</v>
      </c>
      <c r="B9871" s="2">
        <f>YEAR(salesdata[[#This Row],[Order Date]])</f>
        <v>2017</v>
      </c>
      <c r="C9871" s="2">
        <f>MONTH(salesdata[[#This Row],[Order Date]])</f>
        <v>12</v>
      </c>
      <c r="D9871" t="s">
        <v>2394</v>
      </c>
      <c r="E9871" t="s">
        <v>190</v>
      </c>
      <c r="F9871" t="s">
        <v>11</v>
      </c>
      <c r="G9871" t="s">
        <v>93</v>
      </c>
      <c r="H9871" t="s">
        <v>2670</v>
      </c>
      <c r="I9871" s="33" t="s">
        <v>11954</v>
      </c>
      <c r="J9871" s="2">
        <v>3</v>
      </c>
      <c r="K9871" s="33" t="s">
        <v>11955</v>
      </c>
    </row>
    <row r="9872" spans="1:11" x14ac:dyDescent="0.3">
      <c r="A9872" s="1">
        <v>43091</v>
      </c>
      <c r="B9872" s="2">
        <f>YEAR(salesdata[[#This Row],[Order Date]])</f>
        <v>2017</v>
      </c>
      <c r="C9872" s="2">
        <f>MONTH(salesdata[[#This Row],[Order Date]])</f>
        <v>12</v>
      </c>
      <c r="D9872" t="s">
        <v>1174</v>
      </c>
      <c r="E9872" t="s">
        <v>124</v>
      </c>
      <c r="F9872" t="s">
        <v>11</v>
      </c>
      <c r="G9872" t="s">
        <v>63</v>
      </c>
      <c r="H9872" t="s">
        <v>64</v>
      </c>
      <c r="I9872" s="33" t="s">
        <v>3597</v>
      </c>
      <c r="J9872" s="2">
        <v>1</v>
      </c>
      <c r="K9872" s="33" t="s">
        <v>5625</v>
      </c>
    </row>
    <row r="9873" spans="1:11" x14ac:dyDescent="0.3">
      <c r="A9873" s="1">
        <v>43091</v>
      </c>
      <c r="B9873" s="2">
        <f>YEAR(salesdata[[#This Row],[Order Date]])</f>
        <v>2017</v>
      </c>
      <c r="C9873" s="2">
        <f>MONTH(salesdata[[#This Row],[Order Date]])</f>
        <v>12</v>
      </c>
      <c r="D9873" t="s">
        <v>2087</v>
      </c>
      <c r="E9873" t="s">
        <v>111</v>
      </c>
      <c r="F9873" t="s">
        <v>39</v>
      </c>
      <c r="G9873" t="s">
        <v>52</v>
      </c>
      <c r="H9873" t="s">
        <v>2803</v>
      </c>
      <c r="I9873" s="33" t="s">
        <v>8581</v>
      </c>
      <c r="J9873" s="2">
        <v>5</v>
      </c>
      <c r="K9873" s="33" t="s">
        <v>3931</v>
      </c>
    </row>
    <row r="9874" spans="1:11" x14ac:dyDescent="0.3">
      <c r="A9874" s="1">
        <v>43091</v>
      </c>
      <c r="B9874" s="2">
        <f>YEAR(salesdata[[#This Row],[Order Date]])</f>
        <v>2017</v>
      </c>
      <c r="C9874" s="2">
        <f>MONTH(salesdata[[#This Row],[Order Date]])</f>
        <v>12</v>
      </c>
      <c r="D9874" t="s">
        <v>2087</v>
      </c>
      <c r="E9874" t="s">
        <v>111</v>
      </c>
      <c r="F9874" t="s">
        <v>34</v>
      </c>
      <c r="G9874" t="s">
        <v>35</v>
      </c>
      <c r="H9874" t="s">
        <v>1100</v>
      </c>
      <c r="I9874" s="33" t="s">
        <v>11956</v>
      </c>
      <c r="J9874" s="2">
        <v>7</v>
      </c>
      <c r="K9874" s="33" t="s">
        <v>11957</v>
      </c>
    </row>
    <row r="9875" spans="1:11" x14ac:dyDescent="0.3">
      <c r="A9875" s="1">
        <v>43091</v>
      </c>
      <c r="B9875" s="2">
        <f>YEAR(salesdata[[#This Row],[Order Date]])</f>
        <v>2017</v>
      </c>
      <c r="C9875" s="2">
        <f>MONTH(salesdata[[#This Row],[Order Date]])</f>
        <v>12</v>
      </c>
      <c r="D9875" t="s">
        <v>2087</v>
      </c>
      <c r="E9875" t="s">
        <v>111</v>
      </c>
      <c r="F9875" t="s">
        <v>39</v>
      </c>
      <c r="G9875" t="s">
        <v>52</v>
      </c>
      <c r="H9875" t="s">
        <v>1163</v>
      </c>
      <c r="I9875" s="33" t="s">
        <v>11958</v>
      </c>
      <c r="J9875" s="2">
        <v>1</v>
      </c>
      <c r="K9875" s="33" t="s">
        <v>11959</v>
      </c>
    </row>
    <row r="9876" spans="1:11" x14ac:dyDescent="0.3">
      <c r="A9876" s="1">
        <v>43091</v>
      </c>
      <c r="B9876" s="2">
        <f>YEAR(salesdata[[#This Row],[Order Date]])</f>
        <v>2017</v>
      </c>
      <c r="C9876" s="2">
        <f>MONTH(salesdata[[#This Row],[Order Date]])</f>
        <v>12</v>
      </c>
      <c r="D9876" t="s">
        <v>2087</v>
      </c>
      <c r="E9876" t="s">
        <v>111</v>
      </c>
      <c r="F9876" t="s">
        <v>34</v>
      </c>
      <c r="G9876" t="s">
        <v>147</v>
      </c>
      <c r="H9876" t="s">
        <v>831</v>
      </c>
      <c r="I9876" s="33" t="s">
        <v>10390</v>
      </c>
      <c r="J9876" s="2">
        <v>2</v>
      </c>
      <c r="K9876" s="33" t="s">
        <v>5929</v>
      </c>
    </row>
    <row r="9877" spans="1:11" x14ac:dyDescent="0.3">
      <c r="A9877" s="1">
        <v>43091</v>
      </c>
      <c r="B9877" s="2">
        <f>YEAR(salesdata[[#This Row],[Order Date]])</f>
        <v>2017</v>
      </c>
      <c r="C9877" s="2">
        <f>MONTH(salesdata[[#This Row],[Order Date]])</f>
        <v>12</v>
      </c>
      <c r="D9877" t="s">
        <v>504</v>
      </c>
      <c r="E9877" t="s">
        <v>407</v>
      </c>
      <c r="F9877" t="s">
        <v>11</v>
      </c>
      <c r="G9877" t="s">
        <v>24</v>
      </c>
      <c r="H9877" t="s">
        <v>2393</v>
      </c>
      <c r="I9877" s="33" t="s">
        <v>4990</v>
      </c>
      <c r="J9877" s="2">
        <v>3</v>
      </c>
      <c r="K9877" s="33" t="s">
        <v>3109</v>
      </c>
    </row>
    <row r="9878" spans="1:11" x14ac:dyDescent="0.3">
      <c r="A9878" s="1">
        <v>43091</v>
      </c>
      <c r="B9878" s="2">
        <f>YEAR(salesdata[[#This Row],[Order Date]])</f>
        <v>2017</v>
      </c>
      <c r="C9878" s="2">
        <f>MONTH(salesdata[[#This Row],[Order Date]])</f>
        <v>12</v>
      </c>
      <c r="D9878" t="s">
        <v>504</v>
      </c>
      <c r="E9878" t="s">
        <v>407</v>
      </c>
      <c r="F9878" t="s">
        <v>39</v>
      </c>
      <c r="G9878" t="s">
        <v>40</v>
      </c>
      <c r="H9878" t="s">
        <v>2117</v>
      </c>
      <c r="I9878" s="33" t="s">
        <v>11960</v>
      </c>
      <c r="J9878" s="2">
        <v>4</v>
      </c>
      <c r="K9878" s="33" t="s">
        <v>3889</v>
      </c>
    </row>
    <row r="9879" spans="1:11" x14ac:dyDescent="0.3">
      <c r="A9879" s="1">
        <v>43091</v>
      </c>
      <c r="B9879" s="2">
        <f>YEAR(salesdata[[#This Row],[Order Date]])</f>
        <v>2017</v>
      </c>
      <c r="C9879" s="2">
        <f>MONTH(salesdata[[#This Row],[Order Date]])</f>
        <v>12</v>
      </c>
      <c r="D9879" t="s">
        <v>504</v>
      </c>
      <c r="E9879" t="s">
        <v>407</v>
      </c>
      <c r="F9879" t="s">
        <v>11</v>
      </c>
      <c r="G9879" t="s">
        <v>18</v>
      </c>
      <c r="H9879" t="s">
        <v>525</v>
      </c>
      <c r="I9879" s="33" t="s">
        <v>6401</v>
      </c>
      <c r="J9879" s="2">
        <v>3</v>
      </c>
      <c r="K9879" s="33" t="s">
        <v>6397</v>
      </c>
    </row>
    <row r="9880" spans="1:11" x14ac:dyDescent="0.3">
      <c r="A9880" s="1">
        <v>43091</v>
      </c>
      <c r="B9880" s="2">
        <f>YEAR(salesdata[[#This Row],[Order Date]])</f>
        <v>2017</v>
      </c>
      <c r="C9880" s="2">
        <f>MONTH(salesdata[[#This Row],[Order Date]])</f>
        <v>12</v>
      </c>
      <c r="D9880" t="s">
        <v>504</v>
      </c>
      <c r="E9880" t="s">
        <v>407</v>
      </c>
      <c r="F9880" t="s">
        <v>11</v>
      </c>
      <c r="G9880" t="s">
        <v>16</v>
      </c>
      <c r="H9880" t="s">
        <v>2788</v>
      </c>
      <c r="I9880" s="33" t="s">
        <v>3491</v>
      </c>
      <c r="J9880" s="2">
        <v>5</v>
      </c>
      <c r="K9880" s="33" t="s">
        <v>5822</v>
      </c>
    </row>
    <row r="9881" spans="1:11" x14ac:dyDescent="0.3">
      <c r="A9881" s="1">
        <v>43091</v>
      </c>
      <c r="B9881" s="2">
        <f>YEAR(salesdata[[#This Row],[Order Date]])</f>
        <v>2017</v>
      </c>
      <c r="C9881" s="2">
        <f>MONTH(salesdata[[#This Row],[Order Date]])</f>
        <v>12</v>
      </c>
      <c r="D9881" t="s">
        <v>2784</v>
      </c>
      <c r="E9881" t="s">
        <v>79</v>
      </c>
      <c r="F9881" t="s">
        <v>11</v>
      </c>
      <c r="G9881" t="s">
        <v>20</v>
      </c>
      <c r="H9881" t="s">
        <v>721</v>
      </c>
      <c r="I9881" s="33" t="s">
        <v>4057</v>
      </c>
      <c r="J9881" s="2">
        <v>1</v>
      </c>
      <c r="K9881" s="33" t="s">
        <v>3416</v>
      </c>
    </row>
    <row r="9882" spans="1:11" x14ac:dyDescent="0.3">
      <c r="A9882" s="1">
        <v>43091</v>
      </c>
      <c r="B9882" s="2">
        <f>YEAR(salesdata[[#This Row],[Order Date]])</f>
        <v>2017</v>
      </c>
      <c r="C9882" s="2">
        <f>MONTH(salesdata[[#This Row],[Order Date]])</f>
        <v>12</v>
      </c>
      <c r="D9882" t="s">
        <v>2784</v>
      </c>
      <c r="E9882" t="s">
        <v>79</v>
      </c>
      <c r="F9882" t="s">
        <v>39</v>
      </c>
      <c r="G9882" t="s">
        <v>40</v>
      </c>
      <c r="H9882" t="s">
        <v>1382</v>
      </c>
      <c r="I9882" s="33" t="s">
        <v>11961</v>
      </c>
      <c r="J9882" s="2">
        <v>7</v>
      </c>
      <c r="K9882" s="33" t="s">
        <v>7612</v>
      </c>
    </row>
    <row r="9883" spans="1:11" x14ac:dyDescent="0.3">
      <c r="A9883" s="1">
        <v>43091</v>
      </c>
      <c r="B9883" s="2">
        <f>YEAR(salesdata[[#This Row],[Order Date]])</f>
        <v>2017</v>
      </c>
      <c r="C9883" s="2">
        <f>MONTH(salesdata[[#This Row],[Order Date]])</f>
        <v>12</v>
      </c>
      <c r="D9883" t="s">
        <v>2557</v>
      </c>
      <c r="E9883" t="s">
        <v>1575</v>
      </c>
      <c r="F9883" t="s">
        <v>11</v>
      </c>
      <c r="G9883" t="s">
        <v>204</v>
      </c>
      <c r="H9883" t="s">
        <v>2610</v>
      </c>
      <c r="I9883" s="33" t="s">
        <v>11962</v>
      </c>
      <c r="J9883" s="2">
        <v>6</v>
      </c>
      <c r="K9883" s="33" t="s">
        <v>6808</v>
      </c>
    </row>
    <row r="9884" spans="1:11" x14ac:dyDescent="0.3">
      <c r="A9884" s="1">
        <v>43091</v>
      </c>
      <c r="B9884" s="2">
        <f>YEAR(salesdata[[#This Row],[Order Date]])</f>
        <v>2017</v>
      </c>
      <c r="C9884" s="2">
        <f>MONTH(salesdata[[#This Row],[Order Date]])</f>
        <v>12</v>
      </c>
      <c r="D9884" t="s">
        <v>2557</v>
      </c>
      <c r="E9884" t="s">
        <v>1575</v>
      </c>
      <c r="F9884" t="s">
        <v>34</v>
      </c>
      <c r="G9884" t="s">
        <v>74</v>
      </c>
      <c r="H9884" t="s">
        <v>2365</v>
      </c>
      <c r="I9884" s="33" t="s">
        <v>11963</v>
      </c>
      <c r="J9884" s="2">
        <v>1</v>
      </c>
      <c r="K9884" s="33" t="s">
        <v>11964</v>
      </c>
    </row>
    <row r="9885" spans="1:11" x14ac:dyDescent="0.3">
      <c r="A9885" s="1">
        <v>43091</v>
      </c>
      <c r="B9885" s="2">
        <f>YEAR(salesdata[[#This Row],[Order Date]])</f>
        <v>2017</v>
      </c>
      <c r="C9885" s="2">
        <f>MONTH(salesdata[[#This Row],[Order Date]])</f>
        <v>12</v>
      </c>
      <c r="D9885" t="s">
        <v>2700</v>
      </c>
      <c r="E9885" t="s">
        <v>10</v>
      </c>
      <c r="F9885" t="s">
        <v>11</v>
      </c>
      <c r="G9885" t="s">
        <v>12</v>
      </c>
      <c r="H9885" t="s">
        <v>1186</v>
      </c>
      <c r="I9885" s="33" t="s">
        <v>3857</v>
      </c>
      <c r="J9885" s="2">
        <v>5</v>
      </c>
      <c r="K9885" s="33" t="s">
        <v>3446</v>
      </c>
    </row>
    <row r="9886" spans="1:11" x14ac:dyDescent="0.3">
      <c r="A9886" s="1">
        <v>43091</v>
      </c>
      <c r="B9886" s="2">
        <f>YEAR(salesdata[[#This Row],[Order Date]])</f>
        <v>2017</v>
      </c>
      <c r="C9886" s="2">
        <f>MONTH(salesdata[[#This Row],[Order Date]])</f>
        <v>12</v>
      </c>
      <c r="D9886" t="s">
        <v>2700</v>
      </c>
      <c r="E9886" t="s">
        <v>10</v>
      </c>
      <c r="F9886" t="s">
        <v>11</v>
      </c>
      <c r="G9886" t="s">
        <v>20</v>
      </c>
      <c r="H9886" t="s">
        <v>252</v>
      </c>
      <c r="I9886" s="33" t="s">
        <v>9799</v>
      </c>
      <c r="J9886" s="2">
        <v>5</v>
      </c>
      <c r="K9886" s="33" t="s">
        <v>11965</v>
      </c>
    </row>
    <row r="9887" spans="1:11" x14ac:dyDescent="0.3">
      <c r="A9887" s="1">
        <v>43091</v>
      </c>
      <c r="B9887" s="2">
        <f>YEAR(salesdata[[#This Row],[Order Date]])</f>
        <v>2017</v>
      </c>
      <c r="C9887" s="2">
        <f>MONTH(salesdata[[#This Row],[Order Date]])</f>
        <v>12</v>
      </c>
      <c r="D9887" t="s">
        <v>2700</v>
      </c>
      <c r="E9887" t="s">
        <v>10</v>
      </c>
      <c r="F9887" t="s">
        <v>11</v>
      </c>
      <c r="G9887" t="s">
        <v>12</v>
      </c>
      <c r="H9887" t="s">
        <v>310</v>
      </c>
      <c r="I9887" s="33" t="s">
        <v>5098</v>
      </c>
      <c r="J9887" s="2">
        <v>5</v>
      </c>
      <c r="K9887" s="33" t="s">
        <v>11093</v>
      </c>
    </row>
    <row r="9888" spans="1:11" x14ac:dyDescent="0.3">
      <c r="A9888" s="1">
        <v>43091</v>
      </c>
      <c r="B9888" s="2">
        <f>YEAR(salesdata[[#This Row],[Order Date]])</f>
        <v>2017</v>
      </c>
      <c r="C9888" s="2">
        <f>MONTH(salesdata[[#This Row],[Order Date]])</f>
        <v>12</v>
      </c>
      <c r="D9888" t="s">
        <v>836</v>
      </c>
      <c r="E9888" t="s">
        <v>497</v>
      </c>
      <c r="F9888" t="s">
        <v>34</v>
      </c>
      <c r="G9888" t="s">
        <v>35</v>
      </c>
      <c r="H9888" t="s">
        <v>814</v>
      </c>
      <c r="I9888" s="33" t="s">
        <v>3036</v>
      </c>
      <c r="J9888" s="2">
        <v>2</v>
      </c>
      <c r="K9888" s="33" t="s">
        <v>7341</v>
      </c>
    </row>
    <row r="9889" spans="1:11" x14ac:dyDescent="0.3">
      <c r="A9889" s="1">
        <v>43091</v>
      </c>
      <c r="B9889" s="2">
        <f>YEAR(salesdata[[#This Row],[Order Date]])</f>
        <v>2017</v>
      </c>
      <c r="C9889" s="2">
        <f>MONTH(salesdata[[#This Row],[Order Date]])</f>
        <v>12</v>
      </c>
      <c r="D9889" t="s">
        <v>2700</v>
      </c>
      <c r="E9889" t="s">
        <v>96</v>
      </c>
      <c r="F9889" t="s">
        <v>34</v>
      </c>
      <c r="G9889" t="s">
        <v>147</v>
      </c>
      <c r="H9889" t="s">
        <v>1541</v>
      </c>
      <c r="I9889" s="33" t="s">
        <v>11966</v>
      </c>
      <c r="J9889" s="2">
        <v>2</v>
      </c>
      <c r="K9889" s="33" t="s">
        <v>11967</v>
      </c>
    </row>
    <row r="9890" spans="1:11" x14ac:dyDescent="0.3">
      <c r="A9890" s="1">
        <v>43091</v>
      </c>
      <c r="B9890" s="2">
        <f>YEAR(salesdata[[#This Row],[Order Date]])</f>
        <v>2017</v>
      </c>
      <c r="C9890" s="2">
        <f>MONTH(salesdata[[#This Row],[Order Date]])</f>
        <v>12</v>
      </c>
      <c r="D9890" t="s">
        <v>2051</v>
      </c>
      <c r="E9890" t="s">
        <v>27</v>
      </c>
      <c r="F9890" t="s">
        <v>39</v>
      </c>
      <c r="G9890" t="s">
        <v>52</v>
      </c>
      <c r="H9890" t="s">
        <v>553</v>
      </c>
      <c r="I9890" s="33" t="s">
        <v>11968</v>
      </c>
      <c r="J9890" s="2">
        <v>5</v>
      </c>
      <c r="K9890" s="33" t="s">
        <v>4928</v>
      </c>
    </row>
    <row r="9891" spans="1:11" x14ac:dyDescent="0.3">
      <c r="A9891" s="1">
        <v>43091</v>
      </c>
      <c r="B9891" s="2">
        <f>YEAR(salesdata[[#This Row],[Order Date]])</f>
        <v>2017</v>
      </c>
      <c r="C9891" s="2">
        <f>MONTH(salesdata[[#This Row],[Order Date]])</f>
        <v>12</v>
      </c>
      <c r="D9891" t="s">
        <v>2336</v>
      </c>
      <c r="E9891" t="s">
        <v>319</v>
      </c>
      <c r="F9891" t="s">
        <v>34</v>
      </c>
      <c r="G9891" t="s">
        <v>147</v>
      </c>
      <c r="H9891" t="s">
        <v>2559</v>
      </c>
      <c r="I9891" s="33" t="s">
        <v>11969</v>
      </c>
      <c r="J9891" s="2">
        <v>2</v>
      </c>
      <c r="K9891" s="33" t="s">
        <v>7411</v>
      </c>
    </row>
    <row r="9892" spans="1:11" x14ac:dyDescent="0.3">
      <c r="A9892" s="1">
        <v>43091</v>
      </c>
      <c r="B9892" s="2">
        <f>YEAR(salesdata[[#This Row],[Order Date]])</f>
        <v>2017</v>
      </c>
      <c r="C9892" s="2">
        <f>MONTH(salesdata[[#This Row],[Order Date]])</f>
        <v>12</v>
      </c>
      <c r="D9892" t="s">
        <v>2336</v>
      </c>
      <c r="E9892" t="s">
        <v>319</v>
      </c>
      <c r="F9892" t="s">
        <v>11</v>
      </c>
      <c r="G9892" t="s">
        <v>18</v>
      </c>
      <c r="H9892" t="s">
        <v>2014</v>
      </c>
      <c r="I9892" s="33" t="s">
        <v>10772</v>
      </c>
      <c r="J9892" s="2">
        <v>2</v>
      </c>
      <c r="K9892" s="33" t="s">
        <v>5281</v>
      </c>
    </row>
    <row r="9893" spans="1:11" x14ac:dyDescent="0.3">
      <c r="A9893" s="1">
        <v>43091</v>
      </c>
      <c r="B9893" s="2">
        <f>YEAR(salesdata[[#This Row],[Order Date]])</f>
        <v>2017</v>
      </c>
      <c r="C9893" s="2">
        <f>MONTH(salesdata[[#This Row],[Order Date]])</f>
        <v>12</v>
      </c>
      <c r="D9893" t="s">
        <v>990</v>
      </c>
      <c r="E9893" t="s">
        <v>121</v>
      </c>
      <c r="F9893" t="s">
        <v>34</v>
      </c>
      <c r="G9893" t="s">
        <v>147</v>
      </c>
      <c r="H9893" t="s">
        <v>1502</v>
      </c>
      <c r="I9893" s="33" t="s">
        <v>11970</v>
      </c>
      <c r="J9893" s="2">
        <v>6</v>
      </c>
      <c r="K9893" s="33" t="s">
        <v>11971</v>
      </c>
    </row>
    <row r="9894" spans="1:11" x14ac:dyDescent="0.3">
      <c r="A9894" s="1">
        <v>43091</v>
      </c>
      <c r="B9894" s="2">
        <f>YEAR(salesdata[[#This Row],[Order Date]])</f>
        <v>2017</v>
      </c>
      <c r="C9894" s="2">
        <f>MONTH(salesdata[[#This Row],[Order Date]])</f>
        <v>12</v>
      </c>
      <c r="D9894" t="s">
        <v>990</v>
      </c>
      <c r="E9894" t="s">
        <v>121</v>
      </c>
      <c r="F9894" t="s">
        <v>39</v>
      </c>
      <c r="G9894" t="s">
        <v>52</v>
      </c>
      <c r="H9894" t="s">
        <v>670</v>
      </c>
      <c r="I9894" s="33" t="s">
        <v>3715</v>
      </c>
      <c r="J9894" s="2">
        <v>2</v>
      </c>
      <c r="K9894" s="33" t="s">
        <v>3716</v>
      </c>
    </row>
    <row r="9895" spans="1:11" x14ac:dyDescent="0.3">
      <c r="A9895" s="1">
        <v>43091</v>
      </c>
      <c r="B9895" s="2">
        <f>YEAR(salesdata[[#This Row],[Order Date]])</f>
        <v>2017</v>
      </c>
      <c r="C9895" s="2">
        <f>MONTH(salesdata[[#This Row],[Order Date]])</f>
        <v>12</v>
      </c>
      <c r="D9895" t="s">
        <v>990</v>
      </c>
      <c r="E9895" t="s">
        <v>121</v>
      </c>
      <c r="F9895" t="s">
        <v>11</v>
      </c>
      <c r="G9895" t="s">
        <v>18</v>
      </c>
      <c r="H9895" t="s">
        <v>356</v>
      </c>
      <c r="I9895" s="33" t="s">
        <v>3311</v>
      </c>
      <c r="J9895" s="2">
        <v>3</v>
      </c>
      <c r="K9895" s="33" t="s">
        <v>3312</v>
      </c>
    </row>
    <row r="9896" spans="1:11" x14ac:dyDescent="0.3">
      <c r="A9896" s="1">
        <v>43091</v>
      </c>
      <c r="B9896" s="2">
        <f>YEAR(salesdata[[#This Row],[Order Date]])</f>
        <v>2017</v>
      </c>
      <c r="C9896" s="2">
        <f>MONTH(salesdata[[#This Row],[Order Date]])</f>
        <v>12</v>
      </c>
      <c r="D9896" t="s">
        <v>990</v>
      </c>
      <c r="E9896" t="s">
        <v>121</v>
      </c>
      <c r="F9896" t="s">
        <v>11</v>
      </c>
      <c r="G9896" t="s">
        <v>24</v>
      </c>
      <c r="H9896" t="s">
        <v>1573</v>
      </c>
      <c r="I9896" s="33" t="s">
        <v>11972</v>
      </c>
      <c r="J9896" s="2">
        <v>7</v>
      </c>
      <c r="K9896" s="33" t="s">
        <v>2936</v>
      </c>
    </row>
    <row r="9897" spans="1:11" x14ac:dyDescent="0.3">
      <c r="A9897" s="1">
        <v>43091</v>
      </c>
      <c r="B9897" s="2">
        <f>YEAR(salesdata[[#This Row],[Order Date]])</f>
        <v>2017</v>
      </c>
      <c r="C9897" s="2">
        <f>MONTH(salesdata[[#This Row],[Order Date]])</f>
        <v>12</v>
      </c>
      <c r="D9897" t="s">
        <v>990</v>
      </c>
      <c r="E9897" t="s">
        <v>121</v>
      </c>
      <c r="F9897" t="s">
        <v>11</v>
      </c>
      <c r="G9897" t="s">
        <v>93</v>
      </c>
      <c r="H9897" t="s">
        <v>2126</v>
      </c>
      <c r="I9897" s="33" t="s">
        <v>11973</v>
      </c>
      <c r="J9897" s="2">
        <v>5</v>
      </c>
      <c r="K9897" s="33" t="s">
        <v>6968</v>
      </c>
    </row>
    <row r="9898" spans="1:11" x14ac:dyDescent="0.3">
      <c r="A9898" s="1">
        <v>43092</v>
      </c>
      <c r="B9898" s="2">
        <f>YEAR(salesdata[[#This Row],[Order Date]])</f>
        <v>2017</v>
      </c>
      <c r="C9898" s="2">
        <f>MONTH(salesdata[[#This Row],[Order Date]])</f>
        <v>12</v>
      </c>
      <c r="D9898" t="s">
        <v>1102</v>
      </c>
      <c r="E9898" t="s">
        <v>27</v>
      </c>
      <c r="F9898" t="s">
        <v>11</v>
      </c>
      <c r="G9898" t="s">
        <v>24</v>
      </c>
      <c r="H9898" t="s">
        <v>2140</v>
      </c>
      <c r="I9898" s="33" t="s">
        <v>7629</v>
      </c>
      <c r="J9898" s="2">
        <v>4</v>
      </c>
      <c r="K9898" s="33" t="s">
        <v>11363</v>
      </c>
    </row>
    <row r="9899" spans="1:11" x14ac:dyDescent="0.3">
      <c r="A9899" s="1">
        <v>43092</v>
      </c>
      <c r="B9899" s="2">
        <f>YEAR(salesdata[[#This Row],[Order Date]])</f>
        <v>2017</v>
      </c>
      <c r="C9899" s="2">
        <f>MONTH(salesdata[[#This Row],[Order Date]])</f>
        <v>12</v>
      </c>
      <c r="D9899" t="s">
        <v>289</v>
      </c>
      <c r="E9899" t="s">
        <v>625</v>
      </c>
      <c r="F9899" t="s">
        <v>34</v>
      </c>
      <c r="G9899" t="s">
        <v>47</v>
      </c>
      <c r="H9899" t="s">
        <v>579</v>
      </c>
      <c r="I9899" s="33" t="s">
        <v>11974</v>
      </c>
      <c r="J9899" s="2">
        <v>3</v>
      </c>
      <c r="K9899" s="33" t="s">
        <v>11975</v>
      </c>
    </row>
    <row r="9900" spans="1:11" x14ac:dyDescent="0.3">
      <c r="A9900" s="1">
        <v>43092</v>
      </c>
      <c r="B9900" s="2">
        <f>YEAR(salesdata[[#This Row],[Order Date]])</f>
        <v>2017</v>
      </c>
      <c r="C9900" s="2">
        <f>MONTH(salesdata[[#This Row],[Order Date]])</f>
        <v>12</v>
      </c>
      <c r="D9900" t="s">
        <v>78</v>
      </c>
      <c r="E9900" t="s">
        <v>10</v>
      </c>
      <c r="F9900" t="s">
        <v>11</v>
      </c>
      <c r="G9900" t="s">
        <v>12</v>
      </c>
      <c r="H9900" t="s">
        <v>1533</v>
      </c>
      <c r="I9900" s="33" t="s">
        <v>11976</v>
      </c>
      <c r="J9900" s="2">
        <v>8</v>
      </c>
      <c r="K9900" s="33" t="s">
        <v>5073</v>
      </c>
    </row>
    <row r="9901" spans="1:11" x14ac:dyDescent="0.3">
      <c r="A9901" s="1">
        <v>43092</v>
      </c>
      <c r="B9901" s="2">
        <f>YEAR(salesdata[[#This Row],[Order Date]])</f>
        <v>2017</v>
      </c>
      <c r="C9901" s="2">
        <f>MONTH(salesdata[[#This Row],[Order Date]])</f>
        <v>12</v>
      </c>
      <c r="D9901" t="s">
        <v>78</v>
      </c>
      <c r="E9901" t="s">
        <v>10</v>
      </c>
      <c r="F9901" t="s">
        <v>11</v>
      </c>
      <c r="G9901" t="s">
        <v>93</v>
      </c>
      <c r="H9901" t="s">
        <v>2048</v>
      </c>
      <c r="I9901" s="33" t="s">
        <v>11977</v>
      </c>
      <c r="J9901" s="2">
        <v>8</v>
      </c>
      <c r="K9901" s="33" t="s">
        <v>11978</v>
      </c>
    </row>
    <row r="9902" spans="1:11" x14ac:dyDescent="0.3">
      <c r="A9902" s="1">
        <v>43092</v>
      </c>
      <c r="B9902" s="2">
        <f>YEAR(salesdata[[#This Row],[Order Date]])</f>
        <v>2017</v>
      </c>
      <c r="C9902" s="2">
        <f>MONTH(salesdata[[#This Row],[Order Date]])</f>
        <v>12</v>
      </c>
      <c r="D9902" t="s">
        <v>1746</v>
      </c>
      <c r="E9902" t="s">
        <v>121</v>
      </c>
      <c r="F9902" t="s">
        <v>34</v>
      </c>
      <c r="G9902" t="s">
        <v>47</v>
      </c>
      <c r="H9902" t="s">
        <v>2074</v>
      </c>
      <c r="I9902" s="33" t="s">
        <v>8035</v>
      </c>
      <c r="J9902" s="2">
        <v>4</v>
      </c>
      <c r="K9902" s="33" t="s">
        <v>8036</v>
      </c>
    </row>
    <row r="9903" spans="1:11" x14ac:dyDescent="0.3">
      <c r="A9903" s="1">
        <v>43092</v>
      </c>
      <c r="B9903" s="2">
        <f>YEAR(salesdata[[#This Row],[Order Date]])</f>
        <v>2017</v>
      </c>
      <c r="C9903" s="2">
        <f>MONTH(salesdata[[#This Row],[Order Date]])</f>
        <v>12</v>
      </c>
      <c r="D9903" t="s">
        <v>1746</v>
      </c>
      <c r="E9903" t="s">
        <v>121</v>
      </c>
      <c r="F9903" t="s">
        <v>11</v>
      </c>
      <c r="G9903" t="s">
        <v>24</v>
      </c>
      <c r="H9903" t="s">
        <v>2818</v>
      </c>
      <c r="I9903" s="33" t="s">
        <v>11662</v>
      </c>
      <c r="J9903" s="2">
        <v>7</v>
      </c>
      <c r="K9903" s="33" t="s">
        <v>3154</v>
      </c>
    </row>
    <row r="9904" spans="1:11" x14ac:dyDescent="0.3">
      <c r="A9904" s="1">
        <v>43092</v>
      </c>
      <c r="B9904" s="2">
        <f>YEAR(salesdata[[#This Row],[Order Date]])</f>
        <v>2017</v>
      </c>
      <c r="C9904" s="2">
        <f>MONTH(salesdata[[#This Row],[Order Date]])</f>
        <v>12</v>
      </c>
      <c r="D9904" t="s">
        <v>1746</v>
      </c>
      <c r="E9904" t="s">
        <v>121</v>
      </c>
      <c r="F9904" t="s">
        <v>11</v>
      </c>
      <c r="G9904" t="s">
        <v>18</v>
      </c>
      <c r="H9904" t="s">
        <v>861</v>
      </c>
      <c r="I9904" s="33" t="s">
        <v>5791</v>
      </c>
      <c r="J9904" s="2">
        <v>3</v>
      </c>
      <c r="K9904" s="33" t="s">
        <v>11979</v>
      </c>
    </row>
    <row r="9905" spans="1:11" x14ac:dyDescent="0.3">
      <c r="A9905" s="1">
        <v>43092</v>
      </c>
      <c r="B9905" s="2">
        <f>YEAR(salesdata[[#This Row],[Order Date]])</f>
        <v>2017</v>
      </c>
      <c r="C9905" s="2">
        <f>MONTH(salesdata[[#This Row],[Order Date]])</f>
        <v>12</v>
      </c>
      <c r="D9905" t="s">
        <v>1345</v>
      </c>
      <c r="E9905" t="s">
        <v>102</v>
      </c>
      <c r="F9905" t="s">
        <v>11</v>
      </c>
      <c r="G9905" t="s">
        <v>18</v>
      </c>
      <c r="H9905" t="s">
        <v>1661</v>
      </c>
      <c r="I9905" s="33" t="s">
        <v>4997</v>
      </c>
      <c r="J9905" s="2">
        <v>4</v>
      </c>
      <c r="K9905" s="33" t="s">
        <v>5403</v>
      </c>
    </row>
    <row r="9906" spans="1:11" x14ac:dyDescent="0.3">
      <c r="A9906" s="1">
        <v>43092</v>
      </c>
      <c r="B9906" s="2">
        <f>YEAR(salesdata[[#This Row],[Order Date]])</f>
        <v>2017</v>
      </c>
      <c r="C9906" s="2">
        <f>MONTH(salesdata[[#This Row],[Order Date]])</f>
        <v>12</v>
      </c>
      <c r="D9906" t="s">
        <v>1345</v>
      </c>
      <c r="E9906" t="s">
        <v>102</v>
      </c>
      <c r="F9906" t="s">
        <v>39</v>
      </c>
      <c r="G9906" t="s">
        <v>40</v>
      </c>
      <c r="H9906" t="s">
        <v>2255</v>
      </c>
      <c r="I9906" s="33" t="s">
        <v>6881</v>
      </c>
      <c r="J9906" s="2">
        <v>3</v>
      </c>
      <c r="K9906" s="33" t="s">
        <v>6882</v>
      </c>
    </row>
    <row r="9907" spans="1:11" x14ac:dyDescent="0.3">
      <c r="A9907" s="1">
        <v>43092</v>
      </c>
      <c r="B9907" s="2">
        <f>YEAR(salesdata[[#This Row],[Order Date]])</f>
        <v>2017</v>
      </c>
      <c r="C9907" s="2">
        <f>MONTH(salesdata[[#This Row],[Order Date]])</f>
        <v>12</v>
      </c>
      <c r="D9907" t="s">
        <v>1345</v>
      </c>
      <c r="E9907" t="s">
        <v>102</v>
      </c>
      <c r="F9907" t="s">
        <v>11</v>
      </c>
      <c r="G9907" t="s">
        <v>18</v>
      </c>
      <c r="H9907" t="s">
        <v>931</v>
      </c>
      <c r="I9907" s="33" t="s">
        <v>11980</v>
      </c>
      <c r="J9907" s="2">
        <v>4</v>
      </c>
      <c r="K9907" s="33" t="s">
        <v>9610</v>
      </c>
    </row>
    <row r="9908" spans="1:11" x14ac:dyDescent="0.3">
      <c r="A9908" s="1">
        <v>43092</v>
      </c>
      <c r="B9908" s="2">
        <f>YEAR(salesdata[[#This Row],[Order Date]])</f>
        <v>2017</v>
      </c>
      <c r="C9908" s="2">
        <f>MONTH(salesdata[[#This Row],[Order Date]])</f>
        <v>12</v>
      </c>
      <c r="D9908" t="s">
        <v>1345</v>
      </c>
      <c r="E9908" t="s">
        <v>102</v>
      </c>
      <c r="F9908" t="s">
        <v>11</v>
      </c>
      <c r="G9908" t="s">
        <v>12</v>
      </c>
      <c r="H9908" t="s">
        <v>2578</v>
      </c>
      <c r="I9908" s="33" t="s">
        <v>4132</v>
      </c>
      <c r="J9908" s="2">
        <v>2</v>
      </c>
      <c r="K9908" s="33" t="s">
        <v>6821</v>
      </c>
    </row>
    <row r="9909" spans="1:11" x14ac:dyDescent="0.3">
      <c r="A9909" s="1">
        <v>43092</v>
      </c>
      <c r="B9909" s="2">
        <f>YEAR(salesdata[[#This Row],[Order Date]])</f>
        <v>2017</v>
      </c>
      <c r="C9909" s="2">
        <f>MONTH(salesdata[[#This Row],[Order Date]])</f>
        <v>12</v>
      </c>
      <c r="D9909" t="s">
        <v>1345</v>
      </c>
      <c r="E9909" t="s">
        <v>102</v>
      </c>
      <c r="F9909" t="s">
        <v>11</v>
      </c>
      <c r="G9909" t="s">
        <v>63</v>
      </c>
      <c r="H9909" t="s">
        <v>1354</v>
      </c>
      <c r="I9909" s="33" t="s">
        <v>4735</v>
      </c>
      <c r="J9909" s="2">
        <v>3</v>
      </c>
      <c r="K9909" s="33" t="s">
        <v>4036</v>
      </c>
    </row>
    <row r="9910" spans="1:11" x14ac:dyDescent="0.3">
      <c r="A9910" s="1">
        <v>43092</v>
      </c>
      <c r="B9910" s="2">
        <f>YEAR(salesdata[[#This Row],[Order Date]])</f>
        <v>2017</v>
      </c>
      <c r="C9910" s="2">
        <f>MONTH(salesdata[[#This Row],[Order Date]])</f>
        <v>12</v>
      </c>
      <c r="D9910" t="s">
        <v>1330</v>
      </c>
      <c r="E9910" t="s">
        <v>15</v>
      </c>
      <c r="F9910" t="s">
        <v>11</v>
      </c>
      <c r="G9910" t="s">
        <v>20</v>
      </c>
      <c r="H9910" t="s">
        <v>2189</v>
      </c>
      <c r="I9910" s="33" t="s">
        <v>11981</v>
      </c>
      <c r="J9910" s="2">
        <v>4</v>
      </c>
      <c r="K9910" s="33" t="s">
        <v>8362</v>
      </c>
    </row>
    <row r="9911" spans="1:11" x14ac:dyDescent="0.3">
      <c r="A9911" s="1">
        <v>43092</v>
      </c>
      <c r="B9911" s="2">
        <f>YEAR(salesdata[[#This Row],[Order Date]])</f>
        <v>2017</v>
      </c>
      <c r="C9911" s="2">
        <f>MONTH(salesdata[[#This Row],[Order Date]])</f>
        <v>12</v>
      </c>
      <c r="D9911" t="s">
        <v>1330</v>
      </c>
      <c r="E9911" t="s">
        <v>15</v>
      </c>
      <c r="F9911" t="s">
        <v>11</v>
      </c>
      <c r="G9911" t="s">
        <v>12</v>
      </c>
      <c r="H9911" t="s">
        <v>1220</v>
      </c>
      <c r="I9911" s="33" t="s">
        <v>11982</v>
      </c>
      <c r="J9911" s="2">
        <v>4</v>
      </c>
      <c r="K9911" s="33" t="s">
        <v>11983</v>
      </c>
    </row>
    <row r="9912" spans="1:11" x14ac:dyDescent="0.3">
      <c r="A9912" s="1">
        <v>43092</v>
      </c>
      <c r="B9912" s="2">
        <f>YEAR(salesdata[[#This Row],[Order Date]])</f>
        <v>2017</v>
      </c>
      <c r="C9912" s="2">
        <f>MONTH(salesdata[[#This Row],[Order Date]])</f>
        <v>12</v>
      </c>
      <c r="D9912" t="s">
        <v>2124</v>
      </c>
      <c r="E9912" t="s">
        <v>625</v>
      </c>
      <c r="F9912" t="s">
        <v>34</v>
      </c>
      <c r="G9912" t="s">
        <v>47</v>
      </c>
      <c r="H9912" t="s">
        <v>372</v>
      </c>
      <c r="I9912" s="33" t="s">
        <v>3649</v>
      </c>
      <c r="J9912" s="2">
        <v>2</v>
      </c>
      <c r="K9912" s="33" t="s">
        <v>3650</v>
      </c>
    </row>
    <row r="9913" spans="1:11" x14ac:dyDescent="0.3">
      <c r="A9913" s="1">
        <v>43093</v>
      </c>
      <c r="B9913" s="2">
        <f>YEAR(salesdata[[#This Row],[Order Date]])</f>
        <v>2017</v>
      </c>
      <c r="C9913" s="2">
        <f>MONTH(salesdata[[#This Row],[Order Date]])</f>
        <v>12</v>
      </c>
      <c r="D9913" t="s">
        <v>1660</v>
      </c>
      <c r="E9913" t="s">
        <v>152</v>
      </c>
      <c r="F9913" t="s">
        <v>11</v>
      </c>
      <c r="G9913" t="s">
        <v>93</v>
      </c>
      <c r="H9913" t="s">
        <v>672</v>
      </c>
      <c r="I9913" s="33" t="s">
        <v>3717</v>
      </c>
      <c r="J9913" s="2">
        <v>3</v>
      </c>
      <c r="K9913" s="33" t="s">
        <v>3718</v>
      </c>
    </row>
    <row r="9914" spans="1:11" x14ac:dyDescent="0.3">
      <c r="A9914" s="1">
        <v>43093</v>
      </c>
      <c r="B9914" s="2">
        <f>YEAR(salesdata[[#This Row],[Order Date]])</f>
        <v>2017</v>
      </c>
      <c r="C9914" s="2">
        <f>MONTH(salesdata[[#This Row],[Order Date]])</f>
        <v>12</v>
      </c>
      <c r="D9914" t="s">
        <v>1758</v>
      </c>
      <c r="E9914" t="s">
        <v>152</v>
      </c>
      <c r="F9914" t="s">
        <v>11</v>
      </c>
      <c r="G9914" t="s">
        <v>20</v>
      </c>
      <c r="H9914" t="s">
        <v>49</v>
      </c>
      <c r="I9914" s="33" t="s">
        <v>9546</v>
      </c>
      <c r="J9914" s="2">
        <v>3</v>
      </c>
      <c r="K9914" s="33" t="s">
        <v>9338</v>
      </c>
    </row>
    <row r="9915" spans="1:11" x14ac:dyDescent="0.3">
      <c r="A9915" s="1">
        <v>43093</v>
      </c>
      <c r="B9915" s="2">
        <f>YEAR(salesdata[[#This Row],[Order Date]])</f>
        <v>2017</v>
      </c>
      <c r="C9915" s="2">
        <f>MONTH(salesdata[[#This Row],[Order Date]])</f>
        <v>12</v>
      </c>
      <c r="D9915" t="s">
        <v>1776</v>
      </c>
      <c r="E9915" t="s">
        <v>167</v>
      </c>
      <c r="F9915" t="s">
        <v>11</v>
      </c>
      <c r="G9915" t="s">
        <v>18</v>
      </c>
      <c r="H9915" t="s">
        <v>883</v>
      </c>
      <c r="I9915" s="33" t="s">
        <v>11984</v>
      </c>
      <c r="J9915" s="2">
        <v>6</v>
      </c>
      <c r="K9915" s="33" t="s">
        <v>132</v>
      </c>
    </row>
    <row r="9916" spans="1:11" x14ac:dyDescent="0.3">
      <c r="A9916" s="1">
        <v>43093</v>
      </c>
      <c r="B9916" s="2">
        <f>YEAR(salesdata[[#This Row],[Order Date]])</f>
        <v>2017</v>
      </c>
      <c r="C9916" s="2">
        <f>MONTH(salesdata[[#This Row],[Order Date]])</f>
        <v>12</v>
      </c>
      <c r="D9916" t="s">
        <v>1510</v>
      </c>
      <c r="E9916" t="s">
        <v>152</v>
      </c>
      <c r="F9916" t="s">
        <v>34</v>
      </c>
      <c r="G9916" t="s">
        <v>35</v>
      </c>
      <c r="H9916" t="s">
        <v>551</v>
      </c>
      <c r="I9916" s="33" t="s">
        <v>7066</v>
      </c>
      <c r="J9916" s="2">
        <v>2</v>
      </c>
      <c r="K9916" s="33" t="s">
        <v>11985</v>
      </c>
    </row>
    <row r="9917" spans="1:11" x14ac:dyDescent="0.3">
      <c r="A9917" s="1">
        <v>43093</v>
      </c>
      <c r="B9917" s="2">
        <f>YEAR(salesdata[[#This Row],[Order Date]])</f>
        <v>2017</v>
      </c>
      <c r="C9917" s="2">
        <f>MONTH(salesdata[[#This Row],[Order Date]])</f>
        <v>12</v>
      </c>
      <c r="D9917" t="s">
        <v>1510</v>
      </c>
      <c r="E9917" t="s">
        <v>152</v>
      </c>
      <c r="F9917" t="s">
        <v>11</v>
      </c>
      <c r="G9917" t="s">
        <v>20</v>
      </c>
      <c r="H9917" t="s">
        <v>2093</v>
      </c>
      <c r="I9917" s="33" t="s">
        <v>11986</v>
      </c>
      <c r="J9917" s="2">
        <v>3</v>
      </c>
      <c r="K9917" s="33" t="s">
        <v>10509</v>
      </c>
    </row>
    <row r="9918" spans="1:11" x14ac:dyDescent="0.3">
      <c r="A9918" s="1">
        <v>43093</v>
      </c>
      <c r="B9918" s="2">
        <f>YEAR(salesdata[[#This Row],[Order Date]])</f>
        <v>2017</v>
      </c>
      <c r="C9918" s="2">
        <f>MONTH(salesdata[[#This Row],[Order Date]])</f>
        <v>12</v>
      </c>
      <c r="D9918" t="s">
        <v>2327</v>
      </c>
      <c r="E9918" t="s">
        <v>152</v>
      </c>
      <c r="F9918" t="s">
        <v>34</v>
      </c>
      <c r="G9918" t="s">
        <v>47</v>
      </c>
      <c r="H9918" t="s">
        <v>1113</v>
      </c>
      <c r="I9918" s="33" t="s">
        <v>11987</v>
      </c>
      <c r="J9918" s="2">
        <v>1</v>
      </c>
      <c r="K9918" s="33" t="s">
        <v>11988</v>
      </c>
    </row>
    <row r="9919" spans="1:11" x14ac:dyDescent="0.3">
      <c r="A9919" s="1">
        <v>43093</v>
      </c>
      <c r="B9919" s="2">
        <f>YEAR(salesdata[[#This Row],[Order Date]])</f>
        <v>2017</v>
      </c>
      <c r="C9919" s="2">
        <f>MONTH(salesdata[[#This Row],[Order Date]])</f>
        <v>12</v>
      </c>
      <c r="D9919" t="s">
        <v>1151</v>
      </c>
      <c r="E9919" t="s">
        <v>62</v>
      </c>
      <c r="F9919" t="s">
        <v>39</v>
      </c>
      <c r="G9919" t="s">
        <v>306</v>
      </c>
      <c r="H9919" t="s">
        <v>1916</v>
      </c>
      <c r="I9919" s="33" t="s">
        <v>3179</v>
      </c>
      <c r="J9919" s="2">
        <v>3</v>
      </c>
      <c r="K9919" s="33" t="s">
        <v>11989</v>
      </c>
    </row>
    <row r="9920" spans="1:11" x14ac:dyDescent="0.3">
      <c r="A9920" s="1">
        <v>43093</v>
      </c>
      <c r="B9920" s="2">
        <f>YEAR(salesdata[[#This Row],[Order Date]])</f>
        <v>2017</v>
      </c>
      <c r="C9920" s="2">
        <f>MONTH(salesdata[[#This Row],[Order Date]])</f>
        <v>12</v>
      </c>
      <c r="D9920" t="s">
        <v>1151</v>
      </c>
      <c r="E9920" t="s">
        <v>62</v>
      </c>
      <c r="F9920" t="s">
        <v>34</v>
      </c>
      <c r="G9920" t="s">
        <v>35</v>
      </c>
      <c r="H9920" t="s">
        <v>389</v>
      </c>
      <c r="I9920" s="33" t="s">
        <v>3739</v>
      </c>
      <c r="J9920" s="2">
        <v>4</v>
      </c>
      <c r="K9920" s="33" t="s">
        <v>7043</v>
      </c>
    </row>
    <row r="9921" spans="1:11" x14ac:dyDescent="0.3">
      <c r="A9921" s="1">
        <v>43093</v>
      </c>
      <c r="B9921" s="2">
        <f>YEAR(salesdata[[#This Row],[Order Date]])</f>
        <v>2017</v>
      </c>
      <c r="C9921" s="2">
        <f>MONTH(salesdata[[#This Row],[Order Date]])</f>
        <v>12</v>
      </c>
      <c r="D9921" t="s">
        <v>1671</v>
      </c>
      <c r="E9921" t="s">
        <v>27</v>
      </c>
      <c r="F9921" t="s">
        <v>39</v>
      </c>
      <c r="G9921" t="s">
        <v>614</v>
      </c>
      <c r="H9921" t="s">
        <v>646</v>
      </c>
      <c r="I9921" s="33" t="s">
        <v>11990</v>
      </c>
      <c r="J9921" s="2">
        <v>6</v>
      </c>
      <c r="K9921" s="33" t="s">
        <v>8769</v>
      </c>
    </row>
    <row r="9922" spans="1:11" x14ac:dyDescent="0.3">
      <c r="A9922" s="1">
        <v>43093</v>
      </c>
      <c r="B9922" s="2">
        <f>YEAR(salesdata[[#This Row],[Order Date]])</f>
        <v>2017</v>
      </c>
      <c r="C9922" s="2">
        <f>MONTH(salesdata[[#This Row],[Order Date]])</f>
        <v>12</v>
      </c>
      <c r="D9922" t="s">
        <v>1671</v>
      </c>
      <c r="E9922" t="s">
        <v>27</v>
      </c>
      <c r="F9922" t="s">
        <v>11</v>
      </c>
      <c r="G9922" t="s">
        <v>20</v>
      </c>
      <c r="H9922" t="s">
        <v>934</v>
      </c>
      <c r="I9922" s="33" t="s">
        <v>8210</v>
      </c>
      <c r="J9922" s="2">
        <v>3</v>
      </c>
      <c r="K9922" s="33" t="s">
        <v>8547</v>
      </c>
    </row>
    <row r="9923" spans="1:11" x14ac:dyDescent="0.3">
      <c r="A9923" s="1">
        <v>43093</v>
      </c>
      <c r="B9923" s="2">
        <f>YEAR(salesdata[[#This Row],[Order Date]])</f>
        <v>2017</v>
      </c>
      <c r="C9923" s="2">
        <f>MONTH(salesdata[[#This Row],[Order Date]])</f>
        <v>12</v>
      </c>
      <c r="D9923" t="s">
        <v>1936</v>
      </c>
      <c r="E9923" t="s">
        <v>96</v>
      </c>
      <c r="F9923" t="s">
        <v>34</v>
      </c>
      <c r="G9923" t="s">
        <v>47</v>
      </c>
      <c r="H9923" t="s">
        <v>895</v>
      </c>
      <c r="I9923" s="33" t="s">
        <v>4801</v>
      </c>
      <c r="J9923" s="2">
        <v>4</v>
      </c>
      <c r="K9923" s="33" t="s">
        <v>4292</v>
      </c>
    </row>
    <row r="9924" spans="1:11" x14ac:dyDescent="0.3">
      <c r="A9924" s="1">
        <v>43093</v>
      </c>
      <c r="B9924" s="2">
        <f>YEAR(salesdata[[#This Row],[Order Date]])</f>
        <v>2017</v>
      </c>
      <c r="C9924" s="2">
        <f>MONTH(salesdata[[#This Row],[Order Date]])</f>
        <v>12</v>
      </c>
      <c r="D9924" t="s">
        <v>1936</v>
      </c>
      <c r="E9924" t="s">
        <v>96</v>
      </c>
      <c r="F9924" t="s">
        <v>34</v>
      </c>
      <c r="G9924" t="s">
        <v>35</v>
      </c>
      <c r="H9924" t="s">
        <v>604</v>
      </c>
      <c r="I9924" s="33" t="s">
        <v>11991</v>
      </c>
      <c r="J9924" s="2">
        <v>3</v>
      </c>
      <c r="K9924" s="33" t="s">
        <v>11992</v>
      </c>
    </row>
    <row r="9925" spans="1:11" x14ac:dyDescent="0.3">
      <c r="A9925" s="1">
        <v>43093</v>
      </c>
      <c r="B9925" s="2">
        <f>YEAR(salesdata[[#This Row],[Order Date]])</f>
        <v>2017</v>
      </c>
      <c r="C9925" s="2">
        <f>MONTH(salesdata[[#This Row],[Order Date]])</f>
        <v>12</v>
      </c>
      <c r="D9925" t="s">
        <v>2773</v>
      </c>
      <c r="E9925" t="s">
        <v>10</v>
      </c>
      <c r="F9925" t="s">
        <v>11</v>
      </c>
      <c r="G9925" t="s">
        <v>18</v>
      </c>
      <c r="H9925" t="s">
        <v>381</v>
      </c>
      <c r="I9925" s="33" t="s">
        <v>4541</v>
      </c>
      <c r="J9925" s="2">
        <v>2</v>
      </c>
      <c r="K9925" s="33" t="s">
        <v>4542</v>
      </c>
    </row>
    <row r="9926" spans="1:11" x14ac:dyDescent="0.3">
      <c r="A9926" s="1">
        <v>43093</v>
      </c>
      <c r="B9926" s="2">
        <f>YEAR(salesdata[[#This Row],[Order Date]])</f>
        <v>2017</v>
      </c>
      <c r="C9926" s="2">
        <f>MONTH(salesdata[[#This Row],[Order Date]])</f>
        <v>12</v>
      </c>
      <c r="D9926" t="s">
        <v>2282</v>
      </c>
      <c r="E9926" t="s">
        <v>519</v>
      </c>
      <c r="F9926" t="s">
        <v>11</v>
      </c>
      <c r="G9926" t="s">
        <v>20</v>
      </c>
      <c r="H9926" t="s">
        <v>1057</v>
      </c>
      <c r="I9926" s="33" t="s">
        <v>4058</v>
      </c>
      <c r="J9926" s="2">
        <v>3</v>
      </c>
      <c r="K9926" s="33" t="s">
        <v>3929</v>
      </c>
    </row>
    <row r="9927" spans="1:11" x14ac:dyDescent="0.3">
      <c r="A9927" s="1">
        <v>43093</v>
      </c>
      <c r="B9927" s="2">
        <f>YEAR(salesdata[[#This Row],[Order Date]])</f>
        <v>2017</v>
      </c>
      <c r="C9927" s="2">
        <f>MONTH(salesdata[[#This Row],[Order Date]])</f>
        <v>12</v>
      </c>
      <c r="D9927" t="s">
        <v>1034</v>
      </c>
      <c r="E9927" t="s">
        <v>443</v>
      </c>
      <c r="F9927" t="s">
        <v>11</v>
      </c>
      <c r="G9927" t="s">
        <v>12</v>
      </c>
      <c r="H9927" t="s">
        <v>1784</v>
      </c>
      <c r="I9927" s="33" t="s">
        <v>2910</v>
      </c>
      <c r="J9927" s="2">
        <v>3</v>
      </c>
      <c r="K9927" s="33" t="s">
        <v>2911</v>
      </c>
    </row>
    <row r="9928" spans="1:11" x14ac:dyDescent="0.3">
      <c r="A9928" s="1">
        <v>43093</v>
      </c>
      <c r="B9928" s="2">
        <f>YEAR(salesdata[[#This Row],[Order Date]])</f>
        <v>2017</v>
      </c>
      <c r="C9928" s="2">
        <f>MONTH(salesdata[[#This Row],[Order Date]])</f>
        <v>12</v>
      </c>
      <c r="D9928" t="s">
        <v>1034</v>
      </c>
      <c r="E9928" t="s">
        <v>443</v>
      </c>
      <c r="F9928" t="s">
        <v>11</v>
      </c>
      <c r="G9928" t="s">
        <v>20</v>
      </c>
      <c r="H9928" t="s">
        <v>1625</v>
      </c>
      <c r="I9928" s="33" t="s">
        <v>5721</v>
      </c>
      <c r="J9928" s="2">
        <v>5</v>
      </c>
      <c r="K9928" s="33" t="s">
        <v>7756</v>
      </c>
    </row>
    <row r="9929" spans="1:11" x14ac:dyDescent="0.3">
      <c r="A9929" s="1">
        <v>43094</v>
      </c>
      <c r="B9929" s="2">
        <f>YEAR(salesdata[[#This Row],[Order Date]])</f>
        <v>2017</v>
      </c>
      <c r="C9929" s="2">
        <f>MONTH(salesdata[[#This Row],[Order Date]])</f>
        <v>12</v>
      </c>
      <c r="D9929" t="s">
        <v>2631</v>
      </c>
      <c r="E9929" t="s">
        <v>152</v>
      </c>
      <c r="F9929" t="s">
        <v>34</v>
      </c>
      <c r="G9929" t="s">
        <v>47</v>
      </c>
      <c r="H9929" t="s">
        <v>2761</v>
      </c>
      <c r="I9929" s="33" t="s">
        <v>6900</v>
      </c>
      <c r="J9929" s="2">
        <v>2</v>
      </c>
      <c r="K9929" s="33" t="s">
        <v>4662</v>
      </c>
    </row>
    <row r="9930" spans="1:11" x14ac:dyDescent="0.3">
      <c r="A9930" s="1">
        <v>43094</v>
      </c>
      <c r="B9930" s="2">
        <f>YEAR(salesdata[[#This Row],[Order Date]])</f>
        <v>2017</v>
      </c>
      <c r="C9930" s="2">
        <f>MONTH(salesdata[[#This Row],[Order Date]])</f>
        <v>12</v>
      </c>
      <c r="D9930" t="s">
        <v>1836</v>
      </c>
      <c r="E9930" t="s">
        <v>152</v>
      </c>
      <c r="F9930" t="s">
        <v>34</v>
      </c>
      <c r="G9930" t="s">
        <v>74</v>
      </c>
      <c r="H9930" t="s">
        <v>1688</v>
      </c>
      <c r="I9930" s="33" t="s">
        <v>5836</v>
      </c>
      <c r="J9930" s="2">
        <v>2</v>
      </c>
      <c r="K9930" s="33" t="s">
        <v>8021</v>
      </c>
    </row>
    <row r="9931" spans="1:11" x14ac:dyDescent="0.3">
      <c r="A9931" s="1">
        <v>43094</v>
      </c>
      <c r="B9931" s="2">
        <f>YEAR(salesdata[[#This Row],[Order Date]])</f>
        <v>2017</v>
      </c>
      <c r="C9931" s="2">
        <f>MONTH(salesdata[[#This Row],[Order Date]])</f>
        <v>12</v>
      </c>
      <c r="D9931" t="s">
        <v>2273</v>
      </c>
      <c r="E9931" t="s">
        <v>33</v>
      </c>
      <c r="F9931" t="s">
        <v>11</v>
      </c>
      <c r="G9931" t="s">
        <v>18</v>
      </c>
      <c r="H9931" t="s">
        <v>932</v>
      </c>
      <c r="I9931" s="33" t="s">
        <v>4518</v>
      </c>
      <c r="J9931" s="2">
        <v>3</v>
      </c>
      <c r="K9931" s="33" t="s">
        <v>4519</v>
      </c>
    </row>
    <row r="9932" spans="1:11" x14ac:dyDescent="0.3">
      <c r="A9932" s="1">
        <v>43094</v>
      </c>
      <c r="B9932" s="2">
        <f>YEAR(salesdata[[#This Row],[Order Date]])</f>
        <v>2017</v>
      </c>
      <c r="C9932" s="2">
        <f>MONTH(salesdata[[#This Row],[Order Date]])</f>
        <v>12</v>
      </c>
      <c r="D9932" t="s">
        <v>2273</v>
      </c>
      <c r="E9932" t="s">
        <v>33</v>
      </c>
      <c r="F9932" t="s">
        <v>34</v>
      </c>
      <c r="G9932" t="s">
        <v>35</v>
      </c>
      <c r="H9932" t="s">
        <v>191</v>
      </c>
      <c r="I9932" s="33" t="s">
        <v>11993</v>
      </c>
      <c r="J9932" s="2">
        <v>5</v>
      </c>
      <c r="K9932" s="33" t="s">
        <v>11994</v>
      </c>
    </row>
    <row r="9933" spans="1:11" x14ac:dyDescent="0.3">
      <c r="A9933" s="1">
        <v>43094</v>
      </c>
      <c r="B9933" s="2">
        <f>YEAR(salesdata[[#This Row],[Order Date]])</f>
        <v>2017</v>
      </c>
      <c r="C9933" s="2">
        <f>MONTH(salesdata[[#This Row],[Order Date]])</f>
        <v>12</v>
      </c>
      <c r="D9933" t="s">
        <v>2574</v>
      </c>
      <c r="E9933" t="s">
        <v>79</v>
      </c>
      <c r="F9933" t="s">
        <v>39</v>
      </c>
      <c r="G9933" t="s">
        <v>52</v>
      </c>
      <c r="H9933" t="s">
        <v>1091</v>
      </c>
      <c r="I9933" s="33" t="s">
        <v>4395</v>
      </c>
      <c r="J9933" s="2">
        <v>7</v>
      </c>
      <c r="K9933" s="33" t="s">
        <v>4396</v>
      </c>
    </row>
    <row r="9934" spans="1:11" x14ac:dyDescent="0.3">
      <c r="A9934" s="1">
        <v>43094</v>
      </c>
      <c r="B9934" s="2">
        <f>YEAR(salesdata[[#This Row],[Order Date]])</f>
        <v>2017</v>
      </c>
      <c r="C9934" s="2">
        <f>MONTH(salesdata[[#This Row],[Order Date]])</f>
        <v>12</v>
      </c>
      <c r="D9934" t="s">
        <v>2574</v>
      </c>
      <c r="E9934" t="s">
        <v>79</v>
      </c>
      <c r="F9934" t="s">
        <v>11</v>
      </c>
      <c r="G9934" t="s">
        <v>20</v>
      </c>
      <c r="H9934" t="s">
        <v>1168</v>
      </c>
      <c r="I9934" s="33" t="s">
        <v>10319</v>
      </c>
      <c r="J9934" s="2">
        <v>1</v>
      </c>
      <c r="K9934" s="33" t="s">
        <v>7170</v>
      </c>
    </row>
    <row r="9935" spans="1:11" x14ac:dyDescent="0.3">
      <c r="A9935" s="1">
        <v>43094</v>
      </c>
      <c r="B9935" s="2">
        <f>YEAR(salesdata[[#This Row],[Order Date]])</f>
        <v>2017</v>
      </c>
      <c r="C9935" s="2">
        <f>MONTH(salesdata[[#This Row],[Order Date]])</f>
        <v>12</v>
      </c>
      <c r="D9935" t="s">
        <v>2574</v>
      </c>
      <c r="E9935" t="s">
        <v>79</v>
      </c>
      <c r="F9935" t="s">
        <v>34</v>
      </c>
      <c r="G9935" t="s">
        <v>147</v>
      </c>
      <c r="H9935" t="s">
        <v>1841</v>
      </c>
      <c r="I9935" s="33" t="s">
        <v>11995</v>
      </c>
      <c r="J9935" s="2">
        <v>2</v>
      </c>
      <c r="K9935" s="33" t="s">
        <v>11996</v>
      </c>
    </row>
    <row r="9936" spans="1:11" x14ac:dyDescent="0.3">
      <c r="A9936" s="1">
        <v>43094</v>
      </c>
      <c r="B9936" s="2">
        <f>YEAR(salesdata[[#This Row],[Order Date]])</f>
        <v>2017</v>
      </c>
      <c r="C9936" s="2">
        <f>MONTH(salesdata[[#This Row],[Order Date]])</f>
        <v>12</v>
      </c>
      <c r="D9936" t="s">
        <v>2574</v>
      </c>
      <c r="E9936" t="s">
        <v>79</v>
      </c>
      <c r="F9936" t="s">
        <v>11</v>
      </c>
      <c r="G9936" t="s">
        <v>43</v>
      </c>
      <c r="H9936" t="s">
        <v>163</v>
      </c>
      <c r="I9936" s="33" t="s">
        <v>11997</v>
      </c>
      <c r="J9936" s="2">
        <v>13</v>
      </c>
      <c r="K9936" s="33" t="s">
        <v>2912</v>
      </c>
    </row>
    <row r="9937" spans="1:11" x14ac:dyDescent="0.3">
      <c r="A9937" s="1">
        <v>43094</v>
      </c>
      <c r="B9937" s="2">
        <f>YEAR(salesdata[[#This Row],[Order Date]])</f>
        <v>2017</v>
      </c>
      <c r="C9937" s="2">
        <f>MONTH(salesdata[[#This Row],[Order Date]])</f>
        <v>12</v>
      </c>
      <c r="D9937" t="s">
        <v>2708</v>
      </c>
      <c r="E9937" t="s">
        <v>497</v>
      </c>
      <c r="F9937" t="s">
        <v>11</v>
      </c>
      <c r="G9937" t="s">
        <v>12</v>
      </c>
      <c r="H9937" t="s">
        <v>2722</v>
      </c>
      <c r="I9937" s="33" t="s">
        <v>7621</v>
      </c>
      <c r="J9937" s="2">
        <v>2</v>
      </c>
      <c r="K9937" s="33" t="s">
        <v>7622</v>
      </c>
    </row>
    <row r="9938" spans="1:11" x14ac:dyDescent="0.3">
      <c r="A9938" s="1">
        <v>43094</v>
      </c>
      <c r="B9938" s="2">
        <f>YEAR(salesdata[[#This Row],[Order Date]])</f>
        <v>2017</v>
      </c>
      <c r="C9938" s="2">
        <f>MONTH(salesdata[[#This Row],[Order Date]])</f>
        <v>12</v>
      </c>
      <c r="D9938" t="s">
        <v>2708</v>
      </c>
      <c r="E9938" t="s">
        <v>497</v>
      </c>
      <c r="F9938" t="s">
        <v>11</v>
      </c>
      <c r="G9938" t="s">
        <v>43</v>
      </c>
      <c r="H9938" t="s">
        <v>1839</v>
      </c>
      <c r="I9938" s="33" t="s">
        <v>5808</v>
      </c>
      <c r="J9938" s="2">
        <v>2</v>
      </c>
      <c r="K9938" s="33" t="s">
        <v>9455</v>
      </c>
    </row>
    <row r="9939" spans="1:11" x14ac:dyDescent="0.3">
      <c r="A9939" s="1">
        <v>43094</v>
      </c>
      <c r="B9939" s="2">
        <f>YEAR(salesdata[[#This Row],[Order Date]])</f>
        <v>2017</v>
      </c>
      <c r="C9939" s="2">
        <f>MONTH(salesdata[[#This Row],[Order Date]])</f>
        <v>12</v>
      </c>
      <c r="D9939" t="s">
        <v>2708</v>
      </c>
      <c r="E9939" t="s">
        <v>497</v>
      </c>
      <c r="F9939" t="s">
        <v>11</v>
      </c>
      <c r="G9939" t="s">
        <v>12</v>
      </c>
      <c r="H9939" t="s">
        <v>2324</v>
      </c>
      <c r="I9939" s="33" t="s">
        <v>5407</v>
      </c>
      <c r="J9939" s="2">
        <v>6</v>
      </c>
      <c r="K9939" s="33" t="s">
        <v>5408</v>
      </c>
    </row>
    <row r="9940" spans="1:11" x14ac:dyDescent="0.3">
      <c r="A9940" s="1">
        <v>43094</v>
      </c>
      <c r="B9940" s="2">
        <f>YEAR(salesdata[[#This Row],[Order Date]])</f>
        <v>2017</v>
      </c>
      <c r="C9940" s="2">
        <f>MONTH(salesdata[[#This Row],[Order Date]])</f>
        <v>12</v>
      </c>
      <c r="D9940" t="s">
        <v>2708</v>
      </c>
      <c r="E9940" t="s">
        <v>497</v>
      </c>
      <c r="F9940" t="s">
        <v>39</v>
      </c>
      <c r="G9940" t="s">
        <v>40</v>
      </c>
      <c r="H9940" t="s">
        <v>166</v>
      </c>
      <c r="I9940" s="33" t="s">
        <v>8210</v>
      </c>
      <c r="J9940" s="2">
        <v>2</v>
      </c>
      <c r="K9940" s="33" t="s">
        <v>6187</v>
      </c>
    </row>
    <row r="9941" spans="1:11" x14ac:dyDescent="0.3">
      <c r="A9941" s="1">
        <v>43094</v>
      </c>
      <c r="B9941" s="2">
        <f>YEAR(salesdata[[#This Row],[Order Date]])</f>
        <v>2017</v>
      </c>
      <c r="C9941" s="2">
        <f>MONTH(salesdata[[#This Row],[Order Date]])</f>
        <v>12</v>
      </c>
      <c r="D9941" t="s">
        <v>1540</v>
      </c>
      <c r="E9941" t="s">
        <v>27</v>
      </c>
      <c r="F9941" t="s">
        <v>11</v>
      </c>
      <c r="G9941" t="s">
        <v>20</v>
      </c>
      <c r="H9941" t="s">
        <v>1165</v>
      </c>
      <c r="I9941" s="33" t="s">
        <v>9904</v>
      </c>
      <c r="J9941" s="2">
        <v>3</v>
      </c>
      <c r="K9941" s="33" t="s">
        <v>9905</v>
      </c>
    </row>
    <row r="9942" spans="1:11" x14ac:dyDescent="0.3">
      <c r="A9942" s="1">
        <v>43094</v>
      </c>
      <c r="B9942" s="2">
        <f>YEAR(salesdata[[#This Row],[Order Date]])</f>
        <v>2017</v>
      </c>
      <c r="C9942" s="2">
        <f>MONTH(salesdata[[#This Row],[Order Date]])</f>
        <v>12</v>
      </c>
      <c r="D9942" t="s">
        <v>1540</v>
      </c>
      <c r="E9942" t="s">
        <v>27</v>
      </c>
      <c r="F9942" t="s">
        <v>11</v>
      </c>
      <c r="G9942" t="s">
        <v>18</v>
      </c>
      <c r="H9942" t="s">
        <v>2097</v>
      </c>
      <c r="I9942" s="33" t="s">
        <v>11998</v>
      </c>
      <c r="J9942" s="2">
        <v>2</v>
      </c>
      <c r="K9942" s="33" t="s">
        <v>2949</v>
      </c>
    </row>
    <row r="9943" spans="1:11" x14ac:dyDescent="0.3">
      <c r="A9943" s="1">
        <v>43094</v>
      </c>
      <c r="B9943" s="2">
        <f>YEAR(salesdata[[#This Row],[Order Date]])</f>
        <v>2017</v>
      </c>
      <c r="C9943" s="2">
        <f>MONTH(salesdata[[#This Row],[Order Date]])</f>
        <v>12</v>
      </c>
      <c r="D9943" t="s">
        <v>636</v>
      </c>
      <c r="E9943" t="s">
        <v>167</v>
      </c>
      <c r="F9943" t="s">
        <v>11</v>
      </c>
      <c r="G9943" t="s">
        <v>20</v>
      </c>
      <c r="H9943" t="s">
        <v>965</v>
      </c>
      <c r="I9943" s="33" t="s">
        <v>6092</v>
      </c>
      <c r="J9943" s="2">
        <v>1</v>
      </c>
      <c r="K9943" s="33" t="s">
        <v>8948</v>
      </c>
    </row>
    <row r="9944" spans="1:11" x14ac:dyDescent="0.3">
      <c r="A9944" s="1">
        <v>43094</v>
      </c>
      <c r="B9944" s="2">
        <f>YEAR(salesdata[[#This Row],[Order Date]])</f>
        <v>2017</v>
      </c>
      <c r="C9944" s="2">
        <f>MONTH(salesdata[[#This Row],[Order Date]])</f>
        <v>12</v>
      </c>
      <c r="D9944" t="s">
        <v>189</v>
      </c>
      <c r="E9944" t="s">
        <v>10</v>
      </c>
      <c r="F9944" t="s">
        <v>11</v>
      </c>
      <c r="G9944" t="s">
        <v>20</v>
      </c>
      <c r="H9944" t="s">
        <v>639</v>
      </c>
      <c r="I9944" s="33" t="s">
        <v>11999</v>
      </c>
      <c r="J9944" s="2">
        <v>9</v>
      </c>
      <c r="K9944" s="33" t="s">
        <v>12000</v>
      </c>
    </row>
    <row r="9945" spans="1:11" x14ac:dyDescent="0.3">
      <c r="A9945" s="1">
        <v>43094</v>
      </c>
      <c r="B9945" s="2">
        <f>YEAR(salesdata[[#This Row],[Order Date]])</f>
        <v>2017</v>
      </c>
      <c r="C9945" s="2">
        <f>MONTH(salesdata[[#This Row],[Order Date]])</f>
        <v>12</v>
      </c>
      <c r="D9945" t="s">
        <v>189</v>
      </c>
      <c r="E9945" t="s">
        <v>10</v>
      </c>
      <c r="F9945" t="s">
        <v>11</v>
      </c>
      <c r="G9945" t="s">
        <v>204</v>
      </c>
      <c r="H9945" t="s">
        <v>828</v>
      </c>
      <c r="I9945" s="33" t="s">
        <v>6945</v>
      </c>
      <c r="J9945" s="2">
        <v>7</v>
      </c>
      <c r="K9945" s="33" t="s">
        <v>6163</v>
      </c>
    </row>
    <row r="9946" spans="1:11" x14ac:dyDescent="0.3">
      <c r="A9946" s="1">
        <v>43094</v>
      </c>
      <c r="B9946" s="2">
        <f>YEAR(salesdata[[#This Row],[Order Date]])</f>
        <v>2017</v>
      </c>
      <c r="C9946" s="2">
        <f>MONTH(salesdata[[#This Row],[Order Date]])</f>
        <v>12</v>
      </c>
      <c r="D9946" t="s">
        <v>189</v>
      </c>
      <c r="E9946" t="s">
        <v>10</v>
      </c>
      <c r="F9946" t="s">
        <v>11</v>
      </c>
      <c r="G9946" t="s">
        <v>24</v>
      </c>
      <c r="H9946" t="s">
        <v>1388</v>
      </c>
      <c r="I9946" s="33" t="s">
        <v>9193</v>
      </c>
      <c r="J9946" s="2">
        <v>2</v>
      </c>
      <c r="K9946" s="33" t="s">
        <v>3788</v>
      </c>
    </row>
    <row r="9947" spans="1:11" x14ac:dyDescent="0.3">
      <c r="A9947" s="1">
        <v>43094</v>
      </c>
      <c r="B9947" s="2">
        <f>YEAR(salesdata[[#This Row],[Order Date]])</f>
        <v>2017</v>
      </c>
      <c r="C9947" s="2">
        <f>MONTH(salesdata[[#This Row],[Order Date]])</f>
        <v>12</v>
      </c>
      <c r="D9947" t="s">
        <v>189</v>
      </c>
      <c r="E9947" t="s">
        <v>10</v>
      </c>
      <c r="F9947" t="s">
        <v>11</v>
      </c>
      <c r="G9947" t="s">
        <v>20</v>
      </c>
      <c r="H9947" t="s">
        <v>369</v>
      </c>
      <c r="I9947" s="33" t="s">
        <v>12001</v>
      </c>
      <c r="J9947" s="2">
        <v>5</v>
      </c>
      <c r="K9947" s="33" t="s">
        <v>12002</v>
      </c>
    </row>
    <row r="9948" spans="1:11" x14ac:dyDescent="0.3">
      <c r="A9948" s="1">
        <v>43094</v>
      </c>
      <c r="B9948" s="2">
        <f>YEAR(salesdata[[#This Row],[Order Date]])</f>
        <v>2017</v>
      </c>
      <c r="C9948" s="2">
        <f>MONTH(salesdata[[#This Row],[Order Date]])</f>
        <v>12</v>
      </c>
      <c r="D9948" t="s">
        <v>189</v>
      </c>
      <c r="E9948" t="s">
        <v>10</v>
      </c>
      <c r="F9948" t="s">
        <v>11</v>
      </c>
      <c r="G9948" t="s">
        <v>20</v>
      </c>
      <c r="H9948" t="s">
        <v>869</v>
      </c>
      <c r="I9948" s="33" t="s">
        <v>4041</v>
      </c>
      <c r="J9948" s="2">
        <v>3</v>
      </c>
      <c r="K9948" s="33" t="s">
        <v>12003</v>
      </c>
    </row>
    <row r="9949" spans="1:11" x14ac:dyDescent="0.3">
      <c r="A9949" s="1">
        <v>43094</v>
      </c>
      <c r="B9949" s="2">
        <f>YEAR(salesdata[[#This Row],[Order Date]])</f>
        <v>2017</v>
      </c>
      <c r="C9949" s="2">
        <f>MONTH(salesdata[[#This Row],[Order Date]])</f>
        <v>12</v>
      </c>
      <c r="D9949" t="s">
        <v>227</v>
      </c>
      <c r="E9949" t="s">
        <v>124</v>
      </c>
      <c r="F9949" t="s">
        <v>34</v>
      </c>
      <c r="G9949" t="s">
        <v>47</v>
      </c>
      <c r="H9949" t="s">
        <v>2735</v>
      </c>
      <c r="I9949" s="33" t="s">
        <v>2550</v>
      </c>
      <c r="J9949" s="2">
        <v>3</v>
      </c>
      <c r="K9949" s="33" t="s">
        <v>3672</v>
      </c>
    </row>
    <row r="9950" spans="1:11" x14ac:dyDescent="0.3">
      <c r="A9950" s="1">
        <v>43094</v>
      </c>
      <c r="B9950" s="2">
        <f>YEAR(salesdata[[#This Row],[Order Date]])</f>
        <v>2017</v>
      </c>
      <c r="C9950" s="2">
        <f>MONTH(salesdata[[#This Row],[Order Date]])</f>
        <v>12</v>
      </c>
      <c r="D9950" t="s">
        <v>227</v>
      </c>
      <c r="E9950" t="s">
        <v>124</v>
      </c>
      <c r="F9950" t="s">
        <v>39</v>
      </c>
      <c r="G9950" t="s">
        <v>306</v>
      </c>
      <c r="H9950" t="s">
        <v>2858</v>
      </c>
      <c r="I9950" s="33" t="s">
        <v>2527</v>
      </c>
      <c r="J9950" s="2">
        <v>2</v>
      </c>
      <c r="K9950" s="33" t="s">
        <v>4003</v>
      </c>
    </row>
    <row r="9951" spans="1:11" x14ac:dyDescent="0.3">
      <c r="A9951" s="1">
        <v>43094</v>
      </c>
      <c r="B9951" s="2">
        <f>YEAR(salesdata[[#This Row],[Order Date]])</f>
        <v>2017</v>
      </c>
      <c r="C9951" s="2">
        <f>MONTH(salesdata[[#This Row],[Order Date]])</f>
        <v>12</v>
      </c>
      <c r="D9951" t="s">
        <v>380</v>
      </c>
      <c r="E9951" t="s">
        <v>181</v>
      </c>
      <c r="F9951" t="s">
        <v>39</v>
      </c>
      <c r="G9951" t="s">
        <v>52</v>
      </c>
      <c r="H9951" t="s">
        <v>1075</v>
      </c>
      <c r="I9951" s="33" t="s">
        <v>12004</v>
      </c>
      <c r="J9951" s="2">
        <v>3</v>
      </c>
      <c r="K9951" s="33" t="s">
        <v>12005</v>
      </c>
    </row>
    <row r="9952" spans="1:11" x14ac:dyDescent="0.3">
      <c r="A9952" s="1">
        <v>43095</v>
      </c>
      <c r="B9952" s="2">
        <f>YEAR(salesdata[[#This Row],[Order Date]])</f>
        <v>2017</v>
      </c>
      <c r="C9952" s="2">
        <f>MONTH(salesdata[[#This Row],[Order Date]])</f>
        <v>12</v>
      </c>
      <c r="D9952" t="s">
        <v>1593</v>
      </c>
      <c r="E9952" t="s">
        <v>403</v>
      </c>
      <c r="F9952" t="s">
        <v>11</v>
      </c>
      <c r="G9952" t="s">
        <v>12</v>
      </c>
      <c r="H9952" t="s">
        <v>1631</v>
      </c>
      <c r="I9952" s="33" t="s">
        <v>7927</v>
      </c>
      <c r="J9952" s="2">
        <v>5</v>
      </c>
      <c r="K9952" s="33" t="s">
        <v>7928</v>
      </c>
    </row>
    <row r="9953" spans="1:11" x14ac:dyDescent="0.3">
      <c r="A9953" s="1">
        <v>43095</v>
      </c>
      <c r="B9953" s="2">
        <f>YEAR(salesdata[[#This Row],[Order Date]])</f>
        <v>2017</v>
      </c>
      <c r="C9953" s="2">
        <f>MONTH(salesdata[[#This Row],[Order Date]])</f>
        <v>12</v>
      </c>
      <c r="D9953" t="s">
        <v>1604</v>
      </c>
      <c r="E9953" t="s">
        <v>79</v>
      </c>
      <c r="F9953" t="s">
        <v>11</v>
      </c>
      <c r="G9953" t="s">
        <v>20</v>
      </c>
      <c r="H9953" t="s">
        <v>1020</v>
      </c>
      <c r="I9953" s="33" t="s">
        <v>5155</v>
      </c>
      <c r="J9953" s="2">
        <v>2</v>
      </c>
      <c r="K9953" s="33" t="s">
        <v>5156</v>
      </c>
    </row>
    <row r="9954" spans="1:11" x14ac:dyDescent="0.3">
      <c r="A9954" s="1">
        <v>43095</v>
      </c>
      <c r="B9954" s="2">
        <f>YEAR(salesdata[[#This Row],[Order Date]])</f>
        <v>2017</v>
      </c>
      <c r="C9954" s="2">
        <f>MONTH(salesdata[[#This Row],[Order Date]])</f>
        <v>12</v>
      </c>
      <c r="D9954" t="s">
        <v>1689</v>
      </c>
      <c r="E9954" t="s">
        <v>1021</v>
      </c>
      <c r="F9954" t="s">
        <v>11</v>
      </c>
      <c r="G9954" t="s">
        <v>18</v>
      </c>
      <c r="H9954" t="s">
        <v>1139</v>
      </c>
      <c r="I9954" s="33" t="s">
        <v>12006</v>
      </c>
      <c r="J9954" s="2">
        <v>2</v>
      </c>
      <c r="K9954" s="33" t="s">
        <v>12007</v>
      </c>
    </row>
    <row r="9955" spans="1:11" x14ac:dyDescent="0.3">
      <c r="A9955" s="1">
        <v>43095</v>
      </c>
      <c r="B9955" s="2">
        <f>YEAR(salesdata[[#This Row],[Order Date]])</f>
        <v>2017</v>
      </c>
      <c r="C9955" s="2">
        <f>MONTH(salesdata[[#This Row],[Order Date]])</f>
        <v>12</v>
      </c>
      <c r="D9955" t="s">
        <v>436</v>
      </c>
      <c r="E9955" t="s">
        <v>10</v>
      </c>
      <c r="F9955" t="s">
        <v>11</v>
      </c>
      <c r="G9955" t="s">
        <v>12</v>
      </c>
      <c r="H9955" t="s">
        <v>1944</v>
      </c>
      <c r="I9955" s="33" t="s">
        <v>4144</v>
      </c>
      <c r="J9955" s="2">
        <v>3</v>
      </c>
      <c r="K9955" s="33" t="s">
        <v>3581</v>
      </c>
    </row>
    <row r="9956" spans="1:11" x14ac:dyDescent="0.3">
      <c r="A9956" s="1">
        <v>43096</v>
      </c>
      <c r="B9956" s="2">
        <f>YEAR(salesdata[[#This Row],[Order Date]])</f>
        <v>2017</v>
      </c>
      <c r="C9956" s="2">
        <f>MONTH(salesdata[[#This Row],[Order Date]])</f>
        <v>12</v>
      </c>
      <c r="D9956" t="s">
        <v>2347</v>
      </c>
      <c r="E9956" t="s">
        <v>79</v>
      </c>
      <c r="F9956" t="s">
        <v>39</v>
      </c>
      <c r="G9956" t="s">
        <v>40</v>
      </c>
      <c r="H9956" t="s">
        <v>530</v>
      </c>
      <c r="I9956" s="33" t="s">
        <v>12008</v>
      </c>
      <c r="J9956" s="2">
        <v>2</v>
      </c>
      <c r="K9956" s="33" t="s">
        <v>12009</v>
      </c>
    </row>
    <row r="9957" spans="1:11" x14ac:dyDescent="0.3">
      <c r="A9957" s="1">
        <v>43096</v>
      </c>
      <c r="B9957" s="2">
        <f>YEAR(salesdata[[#This Row],[Order Date]])</f>
        <v>2017</v>
      </c>
      <c r="C9957" s="2">
        <f>MONTH(salesdata[[#This Row],[Order Date]])</f>
        <v>12</v>
      </c>
      <c r="D9957" t="s">
        <v>2347</v>
      </c>
      <c r="E9957" t="s">
        <v>79</v>
      </c>
      <c r="F9957" t="s">
        <v>11</v>
      </c>
      <c r="G9957" t="s">
        <v>24</v>
      </c>
      <c r="H9957" t="s">
        <v>1266</v>
      </c>
      <c r="I9957" s="33" t="s">
        <v>7620</v>
      </c>
      <c r="J9957" s="2">
        <v>4</v>
      </c>
      <c r="K9957" s="33" t="s">
        <v>7842</v>
      </c>
    </row>
    <row r="9958" spans="1:11" x14ac:dyDescent="0.3">
      <c r="A9958" s="1">
        <v>43097</v>
      </c>
      <c r="B9958" s="2">
        <f>YEAR(salesdata[[#This Row],[Order Date]])</f>
        <v>2017</v>
      </c>
      <c r="C9958" s="2">
        <f>MONTH(salesdata[[#This Row],[Order Date]])</f>
        <v>12</v>
      </c>
      <c r="D9958" t="s">
        <v>364</v>
      </c>
      <c r="E9958" t="s">
        <v>27</v>
      </c>
      <c r="F9958" t="s">
        <v>11</v>
      </c>
      <c r="G9958" t="s">
        <v>18</v>
      </c>
      <c r="H9958" t="s">
        <v>1596</v>
      </c>
      <c r="I9958" s="33" t="s">
        <v>10318</v>
      </c>
      <c r="J9958" s="2">
        <v>4</v>
      </c>
      <c r="K9958" s="33" t="s">
        <v>6890</v>
      </c>
    </row>
    <row r="9959" spans="1:11" x14ac:dyDescent="0.3">
      <c r="A9959" s="1">
        <v>43097</v>
      </c>
      <c r="B9959" s="2">
        <f>YEAR(salesdata[[#This Row],[Order Date]])</f>
        <v>2017</v>
      </c>
      <c r="C9959" s="2">
        <f>MONTH(salesdata[[#This Row],[Order Date]])</f>
        <v>12</v>
      </c>
      <c r="D9959" t="s">
        <v>852</v>
      </c>
      <c r="E9959" t="s">
        <v>152</v>
      </c>
      <c r="F9959" t="s">
        <v>11</v>
      </c>
      <c r="G9959" t="s">
        <v>16</v>
      </c>
      <c r="H9959" t="s">
        <v>2586</v>
      </c>
      <c r="I9959" s="33" t="s">
        <v>12010</v>
      </c>
      <c r="J9959" s="2">
        <v>7</v>
      </c>
      <c r="K9959" s="33" t="s">
        <v>9757</v>
      </c>
    </row>
    <row r="9960" spans="1:11" x14ac:dyDescent="0.3">
      <c r="A9960" s="1">
        <v>43097</v>
      </c>
      <c r="B9960" s="2">
        <f>YEAR(salesdata[[#This Row],[Order Date]])</f>
        <v>2017</v>
      </c>
      <c r="C9960" s="2">
        <f>MONTH(salesdata[[#This Row],[Order Date]])</f>
        <v>12</v>
      </c>
      <c r="D9960" t="s">
        <v>852</v>
      </c>
      <c r="E9960" t="s">
        <v>152</v>
      </c>
      <c r="F9960" t="s">
        <v>11</v>
      </c>
      <c r="G9960" t="s">
        <v>43</v>
      </c>
      <c r="H9960" t="s">
        <v>1609</v>
      </c>
      <c r="I9960" s="33" t="s">
        <v>3888</v>
      </c>
      <c r="J9960" s="2">
        <v>4</v>
      </c>
      <c r="K9960" s="33" t="s">
        <v>7692</v>
      </c>
    </row>
    <row r="9961" spans="1:11" x14ac:dyDescent="0.3">
      <c r="A9961" s="1">
        <v>43097</v>
      </c>
      <c r="B9961" s="2">
        <f>YEAR(salesdata[[#This Row],[Order Date]])</f>
        <v>2017</v>
      </c>
      <c r="C9961" s="2">
        <f>MONTH(salesdata[[#This Row],[Order Date]])</f>
        <v>12</v>
      </c>
      <c r="D9961" t="s">
        <v>852</v>
      </c>
      <c r="E9961" t="s">
        <v>152</v>
      </c>
      <c r="F9961" t="s">
        <v>11</v>
      </c>
      <c r="G9961" t="s">
        <v>20</v>
      </c>
      <c r="H9961" t="s">
        <v>119</v>
      </c>
      <c r="I9961" s="33" t="s">
        <v>12011</v>
      </c>
      <c r="J9961" s="2">
        <v>7</v>
      </c>
      <c r="K9961" s="33" t="s">
        <v>6173</v>
      </c>
    </row>
    <row r="9962" spans="1:11" x14ac:dyDescent="0.3">
      <c r="A9962" s="1">
        <v>43097</v>
      </c>
      <c r="B9962" s="2">
        <f>YEAR(salesdata[[#This Row],[Order Date]])</f>
        <v>2017</v>
      </c>
      <c r="C9962" s="2">
        <f>MONTH(salesdata[[#This Row],[Order Date]])</f>
        <v>12</v>
      </c>
      <c r="D9962" t="s">
        <v>852</v>
      </c>
      <c r="E9962" t="s">
        <v>152</v>
      </c>
      <c r="F9962" t="s">
        <v>39</v>
      </c>
      <c r="G9962" t="s">
        <v>40</v>
      </c>
      <c r="H9962" t="s">
        <v>2064</v>
      </c>
      <c r="I9962" s="33" t="s">
        <v>6220</v>
      </c>
      <c r="J9962" s="2">
        <v>3</v>
      </c>
      <c r="K9962" s="33" t="s">
        <v>10514</v>
      </c>
    </row>
    <row r="9963" spans="1:11" x14ac:dyDescent="0.3">
      <c r="A9963" s="1">
        <v>43097</v>
      </c>
      <c r="B9963" s="2">
        <f>YEAR(salesdata[[#This Row],[Order Date]])</f>
        <v>2017</v>
      </c>
      <c r="C9963" s="2">
        <f>MONTH(salesdata[[#This Row],[Order Date]])</f>
        <v>12</v>
      </c>
      <c r="D9963" t="s">
        <v>2438</v>
      </c>
      <c r="E9963" t="s">
        <v>10</v>
      </c>
      <c r="F9963" t="s">
        <v>11</v>
      </c>
      <c r="G9963" t="s">
        <v>24</v>
      </c>
      <c r="H9963" t="s">
        <v>2512</v>
      </c>
      <c r="I9963" s="33" t="s">
        <v>7740</v>
      </c>
      <c r="J9963" s="2">
        <v>2</v>
      </c>
      <c r="K9963" s="33" t="s">
        <v>3673</v>
      </c>
    </row>
    <row r="9964" spans="1:11" x14ac:dyDescent="0.3">
      <c r="A9964" s="1">
        <v>43097</v>
      </c>
      <c r="B9964" s="2">
        <f>YEAR(salesdata[[#This Row],[Order Date]])</f>
        <v>2017</v>
      </c>
      <c r="C9964" s="2">
        <f>MONTH(salesdata[[#This Row],[Order Date]])</f>
        <v>12</v>
      </c>
      <c r="D9964" t="s">
        <v>2438</v>
      </c>
      <c r="E9964" t="s">
        <v>10</v>
      </c>
      <c r="F9964" t="s">
        <v>34</v>
      </c>
      <c r="G9964" t="s">
        <v>74</v>
      </c>
      <c r="H9964" t="s">
        <v>2236</v>
      </c>
      <c r="I9964" s="33" t="s">
        <v>5544</v>
      </c>
      <c r="J9964" s="2">
        <v>2</v>
      </c>
      <c r="K9964" s="33" t="s">
        <v>12012</v>
      </c>
    </row>
    <row r="9965" spans="1:11" x14ac:dyDescent="0.3">
      <c r="A9965" s="1">
        <v>43097</v>
      </c>
      <c r="B9965" s="2">
        <f>YEAR(salesdata[[#This Row],[Order Date]])</f>
        <v>2017</v>
      </c>
      <c r="C9965" s="2">
        <f>MONTH(salesdata[[#This Row],[Order Date]])</f>
        <v>12</v>
      </c>
      <c r="D9965" t="s">
        <v>1017</v>
      </c>
      <c r="E9965" t="s">
        <v>167</v>
      </c>
      <c r="F9965" t="s">
        <v>34</v>
      </c>
      <c r="G9965" t="s">
        <v>47</v>
      </c>
      <c r="H9965" t="s">
        <v>780</v>
      </c>
      <c r="I9965" s="33" t="s">
        <v>10040</v>
      </c>
      <c r="J9965" s="2">
        <v>2</v>
      </c>
      <c r="K9965" s="33" t="s">
        <v>5411</v>
      </c>
    </row>
    <row r="9966" spans="1:11" x14ac:dyDescent="0.3">
      <c r="A9966" s="1">
        <v>43097</v>
      </c>
      <c r="B9966" s="2">
        <f>YEAR(salesdata[[#This Row],[Order Date]])</f>
        <v>2017</v>
      </c>
      <c r="C9966" s="2">
        <f>MONTH(salesdata[[#This Row],[Order Date]])</f>
        <v>12</v>
      </c>
      <c r="D9966" t="s">
        <v>679</v>
      </c>
      <c r="E9966" t="s">
        <v>121</v>
      </c>
      <c r="F9966" t="s">
        <v>11</v>
      </c>
      <c r="G9966" t="s">
        <v>18</v>
      </c>
      <c r="H9966" t="s">
        <v>301</v>
      </c>
      <c r="I9966" s="33" t="s">
        <v>4547</v>
      </c>
      <c r="J9966" s="2">
        <v>1</v>
      </c>
      <c r="K9966" s="33" t="s">
        <v>7048</v>
      </c>
    </row>
    <row r="9967" spans="1:11" x14ac:dyDescent="0.3">
      <c r="A9967" s="1">
        <v>43097</v>
      </c>
      <c r="B9967" s="2">
        <f>YEAR(salesdata[[#This Row],[Order Date]])</f>
        <v>2017</v>
      </c>
      <c r="C9967" s="2">
        <f>MONTH(salesdata[[#This Row],[Order Date]])</f>
        <v>12</v>
      </c>
      <c r="D9967" t="s">
        <v>1930</v>
      </c>
      <c r="E9967" t="s">
        <v>282</v>
      </c>
      <c r="F9967" t="s">
        <v>11</v>
      </c>
      <c r="G9967" t="s">
        <v>20</v>
      </c>
      <c r="H9967" t="s">
        <v>2372</v>
      </c>
      <c r="I9967" s="33" t="s">
        <v>9455</v>
      </c>
      <c r="J9967" s="2">
        <v>2</v>
      </c>
      <c r="K9967" s="33" t="s">
        <v>10487</v>
      </c>
    </row>
    <row r="9968" spans="1:11" x14ac:dyDescent="0.3">
      <c r="A9968" s="1">
        <v>43097</v>
      </c>
      <c r="B9968" s="2">
        <f>YEAR(salesdata[[#This Row],[Order Date]])</f>
        <v>2017</v>
      </c>
      <c r="C9968" s="2">
        <f>MONTH(salesdata[[#This Row],[Order Date]])</f>
        <v>12</v>
      </c>
      <c r="D9968" t="s">
        <v>2557</v>
      </c>
      <c r="E9968" t="s">
        <v>27</v>
      </c>
      <c r="F9968" t="s">
        <v>34</v>
      </c>
      <c r="G9968" t="s">
        <v>35</v>
      </c>
      <c r="H9968" t="s">
        <v>2091</v>
      </c>
      <c r="I9968" s="33" t="s">
        <v>12013</v>
      </c>
      <c r="J9968" s="2">
        <v>6</v>
      </c>
      <c r="K9968" s="33" t="s">
        <v>12014</v>
      </c>
    </row>
    <row r="9969" spans="1:11" x14ac:dyDescent="0.3">
      <c r="A9969" s="1">
        <v>43097</v>
      </c>
      <c r="B9969" s="2">
        <f>YEAR(salesdata[[#This Row],[Order Date]])</f>
        <v>2017</v>
      </c>
      <c r="C9969" s="2">
        <f>MONTH(salesdata[[#This Row],[Order Date]])</f>
        <v>12</v>
      </c>
      <c r="D9969" t="s">
        <v>1973</v>
      </c>
      <c r="E9969" t="s">
        <v>15</v>
      </c>
      <c r="F9969" t="s">
        <v>11</v>
      </c>
      <c r="G9969" t="s">
        <v>20</v>
      </c>
      <c r="H9969" t="s">
        <v>1531</v>
      </c>
      <c r="I9969" s="33" t="s">
        <v>4728</v>
      </c>
      <c r="J9969" s="2">
        <v>5</v>
      </c>
      <c r="K9969" s="33" t="s">
        <v>10177</v>
      </c>
    </row>
    <row r="9970" spans="1:11" x14ac:dyDescent="0.3">
      <c r="A9970" s="1">
        <v>43097</v>
      </c>
      <c r="B9970" s="2">
        <f>YEAR(salesdata[[#This Row],[Order Date]])</f>
        <v>2017</v>
      </c>
      <c r="C9970" s="2">
        <f>MONTH(salesdata[[#This Row],[Order Date]])</f>
        <v>12</v>
      </c>
      <c r="D9970" t="s">
        <v>1973</v>
      </c>
      <c r="E9970" t="s">
        <v>15</v>
      </c>
      <c r="F9970" t="s">
        <v>34</v>
      </c>
      <c r="G9970" t="s">
        <v>47</v>
      </c>
      <c r="H9970" t="s">
        <v>1191</v>
      </c>
      <c r="I9970" s="33" t="s">
        <v>5024</v>
      </c>
      <c r="J9970" s="2">
        <v>3</v>
      </c>
      <c r="K9970" s="33" t="s">
        <v>12015</v>
      </c>
    </row>
    <row r="9971" spans="1:11" x14ac:dyDescent="0.3">
      <c r="A9971" s="1">
        <v>43097</v>
      </c>
      <c r="B9971" s="2">
        <f>YEAR(salesdata[[#This Row],[Order Date]])</f>
        <v>2017</v>
      </c>
      <c r="C9971" s="2">
        <f>MONTH(salesdata[[#This Row],[Order Date]])</f>
        <v>12</v>
      </c>
      <c r="D9971" t="s">
        <v>1973</v>
      </c>
      <c r="E9971" t="s">
        <v>15</v>
      </c>
      <c r="F9971" t="s">
        <v>34</v>
      </c>
      <c r="G9971" t="s">
        <v>35</v>
      </c>
      <c r="H9971" t="s">
        <v>885</v>
      </c>
      <c r="I9971" s="33" t="s">
        <v>11218</v>
      </c>
      <c r="J9971" s="2">
        <v>2</v>
      </c>
      <c r="K9971" s="33" t="s">
        <v>8641</v>
      </c>
    </row>
    <row r="9972" spans="1:11" x14ac:dyDescent="0.3">
      <c r="A9972" s="1">
        <v>43097</v>
      </c>
      <c r="B9972" s="2">
        <f>YEAR(salesdata[[#This Row],[Order Date]])</f>
        <v>2017</v>
      </c>
      <c r="C9972" s="2">
        <f>MONTH(salesdata[[#This Row],[Order Date]])</f>
        <v>12</v>
      </c>
      <c r="D9972" t="s">
        <v>1973</v>
      </c>
      <c r="E9972" t="s">
        <v>15</v>
      </c>
      <c r="F9972" t="s">
        <v>34</v>
      </c>
      <c r="G9972" t="s">
        <v>47</v>
      </c>
      <c r="H9972" t="s">
        <v>780</v>
      </c>
      <c r="I9972" s="33" t="s">
        <v>4886</v>
      </c>
      <c r="J9972" s="2">
        <v>2</v>
      </c>
      <c r="K9972" s="33" t="s">
        <v>12016</v>
      </c>
    </row>
    <row r="9973" spans="1:11" x14ac:dyDescent="0.3">
      <c r="A9973" s="1">
        <v>43097</v>
      </c>
      <c r="B9973" s="2">
        <f>YEAR(salesdata[[#This Row],[Order Date]])</f>
        <v>2017</v>
      </c>
      <c r="C9973" s="2">
        <f>MONTH(salesdata[[#This Row],[Order Date]])</f>
        <v>12</v>
      </c>
      <c r="D9973" t="s">
        <v>1422</v>
      </c>
      <c r="E9973" t="s">
        <v>2826</v>
      </c>
      <c r="F9973" t="s">
        <v>11</v>
      </c>
      <c r="G9973" t="s">
        <v>24</v>
      </c>
      <c r="H9973" t="s">
        <v>211</v>
      </c>
      <c r="I9973" s="33" t="s">
        <v>4496</v>
      </c>
      <c r="J9973" s="2">
        <v>1</v>
      </c>
      <c r="K9973" s="33" t="s">
        <v>4931</v>
      </c>
    </row>
    <row r="9974" spans="1:11" x14ac:dyDescent="0.3">
      <c r="A9974" s="1">
        <v>43097</v>
      </c>
      <c r="B9974" s="2">
        <f>YEAR(salesdata[[#This Row],[Order Date]])</f>
        <v>2017</v>
      </c>
      <c r="C9974" s="2">
        <f>MONTH(salesdata[[#This Row],[Order Date]])</f>
        <v>12</v>
      </c>
      <c r="D9974" t="s">
        <v>1422</v>
      </c>
      <c r="E9974" t="s">
        <v>2826</v>
      </c>
      <c r="F9974" t="s">
        <v>11</v>
      </c>
      <c r="G9974" t="s">
        <v>20</v>
      </c>
      <c r="H9974" t="s">
        <v>1312</v>
      </c>
      <c r="I9974" s="33" t="s">
        <v>7143</v>
      </c>
      <c r="J9974" s="2">
        <v>5</v>
      </c>
      <c r="K9974" s="33" t="s">
        <v>7144</v>
      </c>
    </row>
    <row r="9975" spans="1:11" x14ac:dyDescent="0.3">
      <c r="A9975" s="1">
        <v>43097</v>
      </c>
      <c r="B9975" s="2">
        <f>YEAR(salesdata[[#This Row],[Order Date]])</f>
        <v>2017</v>
      </c>
      <c r="C9975" s="2">
        <f>MONTH(salesdata[[#This Row],[Order Date]])</f>
        <v>12</v>
      </c>
      <c r="D9975" t="s">
        <v>2574</v>
      </c>
      <c r="E9975" t="s">
        <v>407</v>
      </c>
      <c r="F9975" t="s">
        <v>11</v>
      </c>
      <c r="G9975" t="s">
        <v>18</v>
      </c>
      <c r="H9975" t="s">
        <v>1026</v>
      </c>
      <c r="I9975" s="33" t="s">
        <v>9348</v>
      </c>
      <c r="J9975" s="2">
        <v>5</v>
      </c>
      <c r="K9975" s="33" t="s">
        <v>8919</v>
      </c>
    </row>
    <row r="9976" spans="1:11" x14ac:dyDescent="0.3">
      <c r="A9976" s="1">
        <v>43097</v>
      </c>
      <c r="B9976" s="2">
        <f>YEAR(salesdata[[#This Row],[Order Date]])</f>
        <v>2017</v>
      </c>
      <c r="C9976" s="2">
        <f>MONTH(salesdata[[#This Row],[Order Date]])</f>
        <v>12</v>
      </c>
      <c r="D9976" t="s">
        <v>2574</v>
      </c>
      <c r="E9976" t="s">
        <v>407</v>
      </c>
      <c r="F9976" t="s">
        <v>11</v>
      </c>
      <c r="G9976" t="s">
        <v>12</v>
      </c>
      <c r="H9976" t="s">
        <v>2137</v>
      </c>
      <c r="I9976" s="33" t="s">
        <v>5117</v>
      </c>
      <c r="J9976" s="2">
        <v>1</v>
      </c>
      <c r="K9976" s="33" t="s">
        <v>6770</v>
      </c>
    </row>
    <row r="9977" spans="1:11" x14ac:dyDescent="0.3">
      <c r="A9977" s="1">
        <v>43098</v>
      </c>
      <c r="B9977" s="2">
        <f>YEAR(salesdata[[#This Row],[Order Date]])</f>
        <v>2017</v>
      </c>
      <c r="C9977" s="2">
        <f>MONTH(salesdata[[#This Row],[Order Date]])</f>
        <v>12</v>
      </c>
      <c r="D9977" t="s">
        <v>759</v>
      </c>
      <c r="E9977" t="s">
        <v>27</v>
      </c>
      <c r="F9977" t="s">
        <v>34</v>
      </c>
      <c r="G9977" t="s">
        <v>35</v>
      </c>
      <c r="H9977" t="s">
        <v>943</v>
      </c>
      <c r="I9977" s="33" t="s">
        <v>12017</v>
      </c>
      <c r="J9977" s="2">
        <v>4</v>
      </c>
      <c r="K9977" s="33" t="s">
        <v>5225</v>
      </c>
    </row>
    <row r="9978" spans="1:11" x14ac:dyDescent="0.3">
      <c r="A9978" s="1">
        <v>43098</v>
      </c>
      <c r="B9978" s="2">
        <f>YEAR(salesdata[[#This Row],[Order Date]])</f>
        <v>2017</v>
      </c>
      <c r="C9978" s="2">
        <f>MONTH(salesdata[[#This Row],[Order Date]])</f>
        <v>12</v>
      </c>
      <c r="D9978" t="s">
        <v>759</v>
      </c>
      <c r="E9978" t="s">
        <v>27</v>
      </c>
      <c r="F9978" t="s">
        <v>39</v>
      </c>
      <c r="G9978" t="s">
        <v>40</v>
      </c>
      <c r="H9978" t="s">
        <v>781</v>
      </c>
      <c r="I9978" s="33" t="s">
        <v>3384</v>
      </c>
      <c r="J9978" s="2">
        <v>3</v>
      </c>
      <c r="K9978" s="33" t="s">
        <v>3385</v>
      </c>
    </row>
    <row r="9979" spans="1:11" x14ac:dyDescent="0.3">
      <c r="A9979" s="1">
        <v>43098</v>
      </c>
      <c r="B9979" s="2">
        <f>YEAR(salesdata[[#This Row],[Order Date]])</f>
        <v>2017</v>
      </c>
      <c r="C9979" s="2">
        <f>MONTH(salesdata[[#This Row],[Order Date]])</f>
        <v>12</v>
      </c>
      <c r="D9979" t="s">
        <v>927</v>
      </c>
      <c r="E9979" t="s">
        <v>152</v>
      </c>
      <c r="F9979" t="s">
        <v>11</v>
      </c>
      <c r="G9979" t="s">
        <v>43</v>
      </c>
      <c r="H9979" t="s">
        <v>1277</v>
      </c>
      <c r="I9979" s="33" t="s">
        <v>5106</v>
      </c>
      <c r="J9979" s="2">
        <v>3</v>
      </c>
      <c r="K9979" s="33" t="s">
        <v>4399</v>
      </c>
    </row>
    <row r="9980" spans="1:11" x14ac:dyDescent="0.3">
      <c r="A9980" s="1">
        <v>43098</v>
      </c>
      <c r="B9980" s="2">
        <f>YEAR(salesdata[[#This Row],[Order Date]])</f>
        <v>2017</v>
      </c>
      <c r="C9980" s="2">
        <f>MONTH(salesdata[[#This Row],[Order Date]])</f>
        <v>12</v>
      </c>
      <c r="D9980" t="s">
        <v>1925</v>
      </c>
      <c r="E9980" t="s">
        <v>111</v>
      </c>
      <c r="F9980" t="s">
        <v>11</v>
      </c>
      <c r="G9980" t="s">
        <v>12</v>
      </c>
      <c r="H9980" t="s">
        <v>2324</v>
      </c>
      <c r="I9980" s="33" t="s">
        <v>6118</v>
      </c>
      <c r="J9980" s="2">
        <v>2</v>
      </c>
      <c r="K9980" s="33" t="s">
        <v>6119</v>
      </c>
    </row>
    <row r="9981" spans="1:11" x14ac:dyDescent="0.3">
      <c r="A9981" s="1">
        <v>43098</v>
      </c>
      <c r="B9981" s="2">
        <f>YEAR(salesdata[[#This Row],[Order Date]])</f>
        <v>2017</v>
      </c>
      <c r="C9981" s="2">
        <f>MONTH(salesdata[[#This Row],[Order Date]])</f>
        <v>12</v>
      </c>
      <c r="D9981" t="s">
        <v>2039</v>
      </c>
      <c r="E9981" t="s">
        <v>27</v>
      </c>
      <c r="F9981" t="s">
        <v>34</v>
      </c>
      <c r="G9981" t="s">
        <v>47</v>
      </c>
      <c r="H9981" t="s">
        <v>1301</v>
      </c>
      <c r="I9981" s="33" t="s">
        <v>12018</v>
      </c>
      <c r="J9981" s="2">
        <v>8</v>
      </c>
      <c r="K9981" s="33" t="s">
        <v>2959</v>
      </c>
    </row>
    <row r="9982" spans="1:11" x14ac:dyDescent="0.3">
      <c r="A9982" s="1">
        <v>43098</v>
      </c>
      <c r="B9982" s="2">
        <f>YEAR(salesdata[[#This Row],[Order Date]])</f>
        <v>2017</v>
      </c>
      <c r="C9982" s="2">
        <f>MONTH(salesdata[[#This Row],[Order Date]])</f>
        <v>12</v>
      </c>
      <c r="D9982" t="s">
        <v>690</v>
      </c>
      <c r="E9982" t="s">
        <v>167</v>
      </c>
      <c r="F9982" t="s">
        <v>11</v>
      </c>
      <c r="G9982" t="s">
        <v>43</v>
      </c>
      <c r="H9982" t="s">
        <v>2891</v>
      </c>
      <c r="I9982" s="33" t="s">
        <v>10655</v>
      </c>
      <c r="J9982" s="2">
        <v>5</v>
      </c>
      <c r="K9982" s="33" t="s">
        <v>4173</v>
      </c>
    </row>
    <row r="9983" spans="1:11" x14ac:dyDescent="0.3">
      <c r="A9983" s="1">
        <v>43098</v>
      </c>
      <c r="B9983" s="2">
        <f>YEAR(salesdata[[#This Row],[Order Date]])</f>
        <v>2017</v>
      </c>
      <c r="C9983" s="2">
        <f>MONTH(salesdata[[#This Row],[Order Date]])</f>
        <v>12</v>
      </c>
      <c r="D9983" t="s">
        <v>690</v>
      </c>
      <c r="E9983" t="s">
        <v>167</v>
      </c>
      <c r="F9983" t="s">
        <v>34</v>
      </c>
      <c r="G9983" t="s">
        <v>47</v>
      </c>
      <c r="H9983" t="s">
        <v>1969</v>
      </c>
      <c r="I9983" s="33" t="s">
        <v>4701</v>
      </c>
      <c r="J9983" s="2">
        <v>2</v>
      </c>
      <c r="K9983" s="33" t="s">
        <v>11207</v>
      </c>
    </row>
    <row r="9984" spans="1:11" x14ac:dyDescent="0.3">
      <c r="A9984" s="1">
        <v>43098</v>
      </c>
      <c r="B9984" s="2">
        <f>YEAR(salesdata[[#This Row],[Order Date]])</f>
        <v>2017</v>
      </c>
      <c r="C9984" s="2">
        <f>MONTH(salesdata[[#This Row],[Order Date]])</f>
        <v>12</v>
      </c>
      <c r="D9984" t="s">
        <v>606</v>
      </c>
      <c r="E9984" t="s">
        <v>33</v>
      </c>
      <c r="F9984" t="s">
        <v>34</v>
      </c>
      <c r="G9984" t="s">
        <v>35</v>
      </c>
      <c r="H9984" t="s">
        <v>551</v>
      </c>
      <c r="I9984" s="33" t="s">
        <v>12019</v>
      </c>
      <c r="J9984" s="2">
        <v>8</v>
      </c>
      <c r="K9984" s="33" t="s">
        <v>12020</v>
      </c>
    </row>
    <row r="9985" spans="1:11" x14ac:dyDescent="0.3">
      <c r="A9985" s="1">
        <v>43098</v>
      </c>
      <c r="B9985" s="2">
        <f>YEAR(salesdata[[#This Row],[Order Date]])</f>
        <v>2017</v>
      </c>
      <c r="C9985" s="2">
        <f>MONTH(salesdata[[#This Row],[Order Date]])</f>
        <v>12</v>
      </c>
      <c r="D9985" t="s">
        <v>606</v>
      </c>
      <c r="E9985" t="s">
        <v>33</v>
      </c>
      <c r="F9985" t="s">
        <v>11</v>
      </c>
      <c r="G9985" t="s">
        <v>20</v>
      </c>
      <c r="H9985" t="s">
        <v>2599</v>
      </c>
      <c r="I9985" s="33" t="s">
        <v>5361</v>
      </c>
      <c r="J9985" s="2">
        <v>1</v>
      </c>
      <c r="K9985" s="33" t="s">
        <v>4723</v>
      </c>
    </row>
    <row r="9986" spans="1:11" x14ac:dyDescent="0.3">
      <c r="A9986" s="1">
        <v>43098</v>
      </c>
      <c r="B9986" s="2">
        <f>YEAR(salesdata[[#This Row],[Order Date]])</f>
        <v>2017</v>
      </c>
      <c r="C9986" s="2">
        <f>MONTH(salesdata[[#This Row],[Order Date]])</f>
        <v>12</v>
      </c>
      <c r="D9986" t="s">
        <v>606</v>
      </c>
      <c r="E9986" t="s">
        <v>33</v>
      </c>
      <c r="F9986" t="s">
        <v>11</v>
      </c>
      <c r="G9986" t="s">
        <v>24</v>
      </c>
      <c r="H9986" t="s">
        <v>1992</v>
      </c>
      <c r="I9986" s="33" t="s">
        <v>8125</v>
      </c>
      <c r="J9986" s="2">
        <v>1</v>
      </c>
      <c r="K9986" s="33" t="s">
        <v>8126</v>
      </c>
    </row>
    <row r="9987" spans="1:11" x14ac:dyDescent="0.3">
      <c r="A9987" s="1">
        <v>43098</v>
      </c>
      <c r="B9987" s="2">
        <f>YEAR(salesdata[[#This Row],[Order Date]])</f>
        <v>2017</v>
      </c>
      <c r="C9987" s="2">
        <f>MONTH(salesdata[[#This Row],[Order Date]])</f>
        <v>12</v>
      </c>
      <c r="D9987" t="s">
        <v>606</v>
      </c>
      <c r="E9987" t="s">
        <v>33</v>
      </c>
      <c r="F9987" t="s">
        <v>34</v>
      </c>
      <c r="G9987" t="s">
        <v>35</v>
      </c>
      <c r="H9987" t="s">
        <v>278</v>
      </c>
      <c r="I9987" s="33" t="s">
        <v>12021</v>
      </c>
      <c r="J9987" s="2">
        <v>1</v>
      </c>
      <c r="K9987" s="33" t="s">
        <v>9183</v>
      </c>
    </row>
    <row r="9988" spans="1:11" x14ac:dyDescent="0.3">
      <c r="A9988" s="1">
        <v>43098</v>
      </c>
      <c r="B9988" s="2">
        <f>YEAR(salesdata[[#This Row],[Order Date]])</f>
        <v>2017</v>
      </c>
      <c r="C9988" s="2">
        <f>MONTH(salesdata[[#This Row],[Order Date]])</f>
        <v>12</v>
      </c>
      <c r="D9988" t="s">
        <v>606</v>
      </c>
      <c r="E9988" t="s">
        <v>33</v>
      </c>
      <c r="F9988" t="s">
        <v>34</v>
      </c>
      <c r="G9988" t="s">
        <v>35</v>
      </c>
      <c r="H9988" t="s">
        <v>239</v>
      </c>
      <c r="I9988" s="33" t="s">
        <v>12022</v>
      </c>
      <c r="J9988" s="2">
        <v>3</v>
      </c>
      <c r="K9988" s="33" t="s">
        <v>12023</v>
      </c>
    </row>
    <row r="9989" spans="1:11" x14ac:dyDescent="0.3">
      <c r="A9989" s="1">
        <v>43099</v>
      </c>
      <c r="B9989" s="2">
        <f>YEAR(salesdata[[#This Row],[Order Date]])</f>
        <v>2017</v>
      </c>
      <c r="C9989" s="2">
        <f>MONTH(salesdata[[#This Row],[Order Date]])</f>
        <v>12</v>
      </c>
      <c r="D9989" t="s">
        <v>2304</v>
      </c>
      <c r="E9989" t="s">
        <v>130</v>
      </c>
      <c r="F9989" t="s">
        <v>11</v>
      </c>
      <c r="G9989" t="s">
        <v>93</v>
      </c>
      <c r="H9989" t="s">
        <v>2434</v>
      </c>
      <c r="I9989" s="33" t="s">
        <v>12024</v>
      </c>
      <c r="J9989" s="2">
        <v>2</v>
      </c>
      <c r="K9989" s="33" t="s">
        <v>12025</v>
      </c>
    </row>
    <row r="9990" spans="1:11" x14ac:dyDescent="0.3">
      <c r="A9990" s="1">
        <v>43099</v>
      </c>
      <c r="B9990" s="2">
        <f>YEAR(salesdata[[#This Row],[Order Date]])</f>
        <v>2017</v>
      </c>
      <c r="C9990" s="2">
        <f>MONTH(salesdata[[#This Row],[Order Date]])</f>
        <v>12</v>
      </c>
      <c r="D9990" t="s">
        <v>380</v>
      </c>
      <c r="E9990" t="s">
        <v>152</v>
      </c>
      <c r="F9990" t="s">
        <v>34</v>
      </c>
      <c r="G9990" t="s">
        <v>74</v>
      </c>
      <c r="H9990" t="s">
        <v>2607</v>
      </c>
      <c r="I9990" s="33" t="s">
        <v>7476</v>
      </c>
      <c r="J9990" s="2">
        <v>4</v>
      </c>
      <c r="K9990" s="33" t="s">
        <v>10095</v>
      </c>
    </row>
    <row r="9991" spans="1:11" x14ac:dyDescent="0.3">
      <c r="A9991" s="1">
        <v>43099</v>
      </c>
      <c r="B9991" s="2">
        <f>YEAR(salesdata[[#This Row],[Order Date]])</f>
        <v>2017</v>
      </c>
      <c r="C9991" s="2">
        <f>MONTH(salesdata[[#This Row],[Order Date]])</f>
        <v>12</v>
      </c>
      <c r="D9991" t="s">
        <v>380</v>
      </c>
      <c r="E9991" t="s">
        <v>152</v>
      </c>
      <c r="F9991" t="s">
        <v>39</v>
      </c>
      <c r="G9991" t="s">
        <v>40</v>
      </c>
      <c r="H9991" t="s">
        <v>2441</v>
      </c>
      <c r="I9991" s="33" t="s">
        <v>12026</v>
      </c>
      <c r="J9991" s="2">
        <v>7</v>
      </c>
      <c r="K9991" s="33" t="s">
        <v>4589</v>
      </c>
    </row>
    <row r="9992" spans="1:11" x14ac:dyDescent="0.3">
      <c r="A9992" s="1">
        <v>43099</v>
      </c>
      <c r="B9992" s="2">
        <f>YEAR(salesdata[[#This Row],[Order Date]])</f>
        <v>2017</v>
      </c>
      <c r="C9992" s="2">
        <f>MONTH(salesdata[[#This Row],[Order Date]])</f>
        <v>12</v>
      </c>
      <c r="D9992" t="s">
        <v>380</v>
      </c>
      <c r="E9992" t="s">
        <v>152</v>
      </c>
      <c r="F9992" t="s">
        <v>11</v>
      </c>
      <c r="G9992" t="s">
        <v>20</v>
      </c>
      <c r="H9992" t="s">
        <v>639</v>
      </c>
      <c r="I9992" s="33" t="s">
        <v>3671</v>
      </c>
      <c r="J9992" s="2">
        <v>3</v>
      </c>
      <c r="K9992" s="33" t="s">
        <v>11249</v>
      </c>
    </row>
    <row r="9993" spans="1:11" x14ac:dyDescent="0.3">
      <c r="A9993" s="1">
        <v>43099</v>
      </c>
      <c r="B9993" s="2">
        <f>YEAR(salesdata[[#This Row],[Order Date]])</f>
        <v>2017</v>
      </c>
      <c r="C9993" s="2">
        <f>MONTH(salesdata[[#This Row],[Order Date]])</f>
        <v>12</v>
      </c>
      <c r="D9993" t="s">
        <v>2526</v>
      </c>
      <c r="E9993" t="s">
        <v>27</v>
      </c>
      <c r="F9993" t="s">
        <v>11</v>
      </c>
      <c r="G9993" t="s">
        <v>20</v>
      </c>
      <c r="H9993" t="s">
        <v>991</v>
      </c>
      <c r="I9993" s="33" t="s">
        <v>4166</v>
      </c>
      <c r="J9993" s="2">
        <v>2</v>
      </c>
      <c r="K9993" s="33" t="s">
        <v>4167</v>
      </c>
    </row>
    <row r="9994" spans="1:11" x14ac:dyDescent="0.3">
      <c r="A9994" s="1">
        <v>43099</v>
      </c>
      <c r="B9994" s="2">
        <f>YEAR(salesdata[[#This Row],[Order Date]])</f>
        <v>2017</v>
      </c>
      <c r="C9994" s="2">
        <f>MONTH(salesdata[[#This Row],[Order Date]])</f>
        <v>12</v>
      </c>
      <c r="D9994" t="s">
        <v>2526</v>
      </c>
      <c r="E9994" t="s">
        <v>27</v>
      </c>
      <c r="F9994" t="s">
        <v>11</v>
      </c>
      <c r="G9994" t="s">
        <v>20</v>
      </c>
      <c r="H9994" t="s">
        <v>2262</v>
      </c>
      <c r="I9994" s="33" t="s">
        <v>6636</v>
      </c>
      <c r="J9994" s="2">
        <v>2</v>
      </c>
      <c r="K9994" s="33" t="s">
        <v>4243</v>
      </c>
    </row>
    <row r="9995" spans="1:11" x14ac:dyDescent="0.3">
      <c r="A9995" s="1">
        <v>43099</v>
      </c>
      <c r="B9995" s="2">
        <f>YEAR(salesdata[[#This Row],[Order Date]])</f>
        <v>2017</v>
      </c>
      <c r="C9995" s="2">
        <f>MONTH(salesdata[[#This Row],[Order Date]])</f>
        <v>12</v>
      </c>
      <c r="D9995" t="s">
        <v>2598</v>
      </c>
      <c r="E9995" t="s">
        <v>282</v>
      </c>
      <c r="F9995" t="s">
        <v>11</v>
      </c>
      <c r="G9995" t="s">
        <v>43</v>
      </c>
      <c r="H9995" t="s">
        <v>2166</v>
      </c>
      <c r="I9995" s="33" t="s">
        <v>8953</v>
      </c>
      <c r="J9995" s="2">
        <v>3</v>
      </c>
      <c r="K9995" s="33" t="s">
        <v>3411</v>
      </c>
    </row>
    <row r="9996" spans="1:11" x14ac:dyDescent="0.3">
      <c r="A9996"/>
      <c r="B9996"/>
      <c r="C9996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F2D0638E-E448-456E-B811-97D3088F02A0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68B61B87-E7D2-4DB7-85F2-CCF1604F4D0A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AF87F5BC-ECF7-4B9C-8A96-75B5E4E6EB28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2201656E-4C60-4DFB-9394-6857B17198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sales by category</vt:lpstr>
      <vt:lpstr>profit over time</vt:lpstr>
      <vt:lpstr>monthly sales</vt:lpstr>
      <vt:lpstr>top 5 profits</vt:lpstr>
      <vt:lpstr>sales by states</vt:lpstr>
      <vt:lpstr>customer count</vt:lpstr>
      <vt:lpstr>total sales and profit</vt:lpstr>
      <vt:lpstr>dashboard</vt:lpstr>
      <vt:lpstr>salesdata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Wereszko</dc:creator>
  <cp:lastModifiedBy>Natalia Wereszko</cp:lastModifiedBy>
  <dcterms:created xsi:type="dcterms:W3CDTF">2023-10-23T16:22:24Z</dcterms:created>
  <dcterms:modified xsi:type="dcterms:W3CDTF">2023-10-28T17:37:53Z</dcterms:modified>
</cp:coreProperties>
</file>